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4.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harts/chart28.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harts/chart29.xml" ContentType="application/vnd.openxmlformats-officedocument.drawingml.chart+xml"/>
  <Override PartName="/xl/charts/style23.xml" ContentType="application/vnd.ms-office.chartstyle+xml"/>
  <Override PartName="/xl/charts/colors23.xml" ContentType="application/vnd.ms-office.chartcolorstyle+xml"/>
  <Override PartName="/xl/charts/chart30.xml" ContentType="application/vnd.openxmlformats-officedocument.drawingml.chart+xml"/>
  <Override PartName="/xl/charts/style24.xml" ContentType="application/vnd.ms-office.chartstyle+xml"/>
  <Override PartName="/xl/charts/colors24.xml" ContentType="application/vnd.ms-office.chartcolorstyle+xml"/>
  <Override PartName="/xl/charts/chart31.xml" ContentType="application/vnd.openxmlformats-officedocument.drawingml.chart+xml"/>
  <Override PartName="/xl/charts/style25.xml" ContentType="application/vnd.ms-office.chartstyle+xml"/>
  <Override PartName="/xl/charts/colors25.xml" ContentType="application/vnd.ms-office.chartcolorstyle+xml"/>
  <Override PartName="/xl/charts/chart32.xml" ContentType="application/vnd.openxmlformats-officedocument.drawingml.chart+xml"/>
  <Override PartName="/xl/charts/style26.xml" ContentType="application/vnd.ms-office.chartstyle+xml"/>
  <Override PartName="/xl/charts/colors26.xml" ContentType="application/vnd.ms-office.chartcolorstyle+xml"/>
  <Override PartName="/xl/charts/chart33.xml" ContentType="application/vnd.openxmlformats-officedocument.drawingml.chart+xml"/>
  <Override PartName="/xl/charts/style27.xml" ContentType="application/vnd.ms-office.chartstyle+xml"/>
  <Override PartName="/xl/charts/colors27.xml" ContentType="application/vnd.ms-office.chartcolorstyle+xml"/>
  <Override PartName="/xl/charts/chart34.xml" ContentType="application/vnd.openxmlformats-officedocument.drawingml.chart+xml"/>
  <Override PartName="/xl/charts/style28.xml" ContentType="application/vnd.ms-office.chartstyle+xml"/>
  <Override PartName="/xl/charts/colors28.xml" ContentType="application/vnd.ms-office.chartcolorstyle+xml"/>
  <Override PartName="/xl/charts/chart35.xml" ContentType="application/vnd.openxmlformats-officedocument.drawingml.chart+xml"/>
  <Override PartName="/xl/charts/style29.xml" ContentType="application/vnd.ms-office.chartstyle+xml"/>
  <Override PartName="/xl/charts/colors29.xml" ContentType="application/vnd.ms-office.chartcolorstyle+xml"/>
  <Override PartName="/xl/charts/chart36.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7.xml" ContentType="application/vnd.openxmlformats-officedocument.drawing+xml"/>
  <Override PartName="/xl/charts/chart37.xml" ContentType="application/vnd.openxmlformats-officedocument.drawingml.chart+xml"/>
  <Override PartName="/xl/charts/style31.xml" ContentType="application/vnd.ms-office.chartstyle+xml"/>
  <Override PartName="/xl/charts/colors3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Elizabeth Allyn\Box\Makah Fisheries Management\SLE\Clean\"/>
    </mc:Choice>
  </mc:AlternateContent>
  <xr:revisionPtr revIDLastSave="0" documentId="13_ncr:1_{E928B077-5ACD-4573-AE27-DA86A074F657}" xr6:coauthVersionLast="47" xr6:coauthVersionMax="47" xr10:uidLastSave="{00000000-0000-0000-0000-000000000000}"/>
  <bookViews>
    <workbookView xWindow="-120" yWindow="-120" windowWidth="29040" windowHeight="15720" tabRatio="901" firstSheet="1" activeTab="3" xr2:uid="{00000000-000D-0000-FFFF-FFFF00000000}"/>
  </bookViews>
  <sheets>
    <sheet name="Sex Entanglements" sheetId="5" r:id="rId1"/>
    <sheet name="packing bands" sheetId="13" r:id="rId2"/>
    <sheet name="Sheet3" sheetId="34" r:id="rId3"/>
    <sheet name="Population Trends" sheetId="31" r:id="rId4"/>
    <sheet name="Materials" sheetId="20" r:id="rId5"/>
    <sheet name="Effort" sheetId="25" r:id="rId6"/>
    <sheet name="Effort Table" sheetId="36" r:id="rId7"/>
    <sheet name="Sheet2" sheetId="29" r:id="rId8"/>
    <sheet name="Add Effort MA" sheetId="24" r:id="rId9"/>
    <sheet name="SYM MA with effort" sheetId="27" r:id="rId10"/>
    <sheet name="MA Proportions" sheetId="30" r:id="rId11"/>
    <sheet name="Sex Age MA" sheetId="32" r:id="rId12"/>
    <sheet name="Sheet6" sheetId="23" r:id="rId13"/>
    <sheet name="With JS edits" sheetId="2" r:id="rId14"/>
    <sheet name="By Sighting" sheetId="6" r:id="rId15"/>
    <sheet name="Sheet5" sheetId="39" r:id="rId16"/>
    <sheet name="Sheet4" sheetId="38" r:id="rId17"/>
    <sheet name="Haulouts" sheetId="8" r:id="rId18"/>
    <sheet name="Sheet1" sheetId="37" r:id="rId19"/>
    <sheet name="Pooled Averages" sheetId="17" r:id="rId20"/>
    <sheet name="ANOVA tables" sheetId="35" r:id="rId21"/>
    <sheet name="M rate for pooled avg" sheetId="19" r:id="rId22"/>
  </sheets>
  <definedNames>
    <definedName name="_xlnm._FilterDatabase" localSheetId="14" hidden="1">'By Sighting'!$A$1:$P$2194</definedName>
    <definedName name="_xlnm._FilterDatabase" localSheetId="5" hidden="1">Effort!$A$2:$G$249</definedName>
    <definedName name="_xlnm._FilterDatabase" localSheetId="17" hidden="1">Haulouts!$A$1:$U$1596</definedName>
    <definedName name="_xlnm._FilterDatabase" localSheetId="19" hidden="1">'Pooled Averages'!$BS$2:$BX$200</definedName>
    <definedName name="_xlnm._FilterDatabase" localSheetId="3" hidden="1">'Population Trends'!$A$2:$I$778</definedName>
    <definedName name="_xlnm._FilterDatabase" localSheetId="13" hidden="1">'With JS edits'!$A$1:$AE$649</definedName>
  </definedNames>
  <calcPr calcId="191029"/>
  <pivotCaches>
    <pivotCache cacheId="0" r:id="rId23"/>
    <pivotCache cacheId="1" r:id="rId24"/>
    <pivotCache cacheId="2" r:id="rId25"/>
    <pivotCache cacheId="3" r:id="rId26"/>
    <pivotCache cacheId="4" r:id="rId27"/>
    <pivotCache cacheId="5" r:id="rId2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E12" i="31" l="1"/>
  <c r="BJ19" i="31"/>
  <c r="BF33" i="31"/>
  <c r="BF32" i="31"/>
  <c r="BF31" i="31"/>
  <c r="BF30" i="31"/>
  <c r="BF29" i="31"/>
  <c r="BF28" i="31"/>
  <c r="BF27" i="31"/>
  <c r="BF26" i="31"/>
  <c r="BF25" i="31"/>
  <c r="BF24" i="31"/>
  <c r="BF23" i="31"/>
  <c r="BF22" i="31"/>
  <c r="Y32" i="31"/>
  <c r="Y31" i="31"/>
  <c r="Y30" i="31"/>
  <c r="Y29" i="31"/>
  <c r="Y28" i="31"/>
  <c r="Y27" i="31"/>
  <c r="Y26" i="31"/>
  <c r="Y25" i="31"/>
  <c r="Y24" i="31"/>
  <c r="Y23" i="31"/>
  <c r="Y22" i="31"/>
  <c r="Y21" i="31"/>
  <c r="AE37" i="32" l="1"/>
  <c r="BJ22" i="31" l="1"/>
  <c r="BJ21" i="31"/>
  <c r="BJ20" i="31"/>
  <c r="AB20" i="31"/>
  <c r="AB19" i="31"/>
  <c r="AB18" i="31"/>
  <c r="AB17" i="31"/>
  <c r="U21" i="17"/>
  <c r="U20" i="17"/>
  <c r="U19" i="17"/>
  <c r="U18" i="17"/>
  <c r="CH22" i="17"/>
  <c r="CH21" i="17"/>
  <c r="CH20" i="17"/>
  <c r="CH19" i="17"/>
  <c r="U3" i="8"/>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4" i="8"/>
  <c r="U35" i="8"/>
  <c r="U36" i="8"/>
  <c r="U37" i="8"/>
  <c r="U38" i="8"/>
  <c r="U39" i="8"/>
  <c r="U40" i="8"/>
  <c r="U41" i="8"/>
  <c r="U42" i="8"/>
  <c r="U43" i="8"/>
  <c r="U44" i="8"/>
  <c r="U45" i="8"/>
  <c r="U46" i="8"/>
  <c r="U47" i="8"/>
  <c r="U48" i="8"/>
  <c r="U49" i="8"/>
  <c r="U50" i="8"/>
  <c r="U51" i="8"/>
  <c r="U52" i="8"/>
  <c r="U53" i="8"/>
  <c r="U54" i="8"/>
  <c r="U55" i="8"/>
  <c r="U56" i="8"/>
  <c r="U57" i="8"/>
  <c r="U58" i="8"/>
  <c r="U59" i="8"/>
  <c r="U60" i="8"/>
  <c r="U61" i="8"/>
  <c r="U62" i="8"/>
  <c r="U63" i="8"/>
  <c r="U64" i="8"/>
  <c r="U65" i="8"/>
  <c r="U66" i="8"/>
  <c r="U67" i="8"/>
  <c r="U68" i="8"/>
  <c r="U69" i="8"/>
  <c r="U70" i="8"/>
  <c r="U71" i="8"/>
  <c r="U72" i="8"/>
  <c r="U73" i="8"/>
  <c r="U74" i="8"/>
  <c r="U75" i="8"/>
  <c r="U76" i="8"/>
  <c r="U77" i="8"/>
  <c r="U78" i="8"/>
  <c r="U79" i="8"/>
  <c r="U80" i="8"/>
  <c r="U81" i="8"/>
  <c r="U82" i="8"/>
  <c r="U83" i="8"/>
  <c r="U84" i="8"/>
  <c r="U85" i="8"/>
  <c r="U86" i="8"/>
  <c r="U87" i="8"/>
  <c r="U88" i="8"/>
  <c r="U89" i="8"/>
  <c r="U90" i="8"/>
  <c r="U91" i="8"/>
  <c r="U92" i="8"/>
  <c r="U93" i="8"/>
  <c r="U94" i="8"/>
  <c r="U95" i="8"/>
  <c r="U96" i="8"/>
  <c r="U97" i="8"/>
  <c r="U98" i="8"/>
  <c r="U99" i="8"/>
  <c r="U100" i="8"/>
  <c r="U101" i="8"/>
  <c r="U102" i="8"/>
  <c r="U103" i="8"/>
  <c r="U104" i="8"/>
  <c r="U105" i="8"/>
  <c r="U106" i="8"/>
  <c r="U107" i="8"/>
  <c r="U108" i="8"/>
  <c r="U109" i="8"/>
  <c r="U110" i="8"/>
  <c r="U111" i="8"/>
  <c r="U112" i="8"/>
  <c r="U113" i="8"/>
  <c r="U114" i="8"/>
  <c r="U115" i="8"/>
  <c r="U116" i="8"/>
  <c r="U117" i="8"/>
  <c r="U118" i="8"/>
  <c r="U119" i="8"/>
  <c r="U120" i="8"/>
  <c r="U121" i="8"/>
  <c r="U122" i="8"/>
  <c r="U123" i="8"/>
  <c r="U124" i="8"/>
  <c r="U125" i="8"/>
  <c r="U126" i="8"/>
  <c r="U127" i="8"/>
  <c r="U128" i="8"/>
  <c r="U129" i="8"/>
  <c r="U130" i="8"/>
  <c r="U131" i="8"/>
  <c r="U132" i="8"/>
  <c r="U133" i="8"/>
  <c r="U134" i="8"/>
  <c r="U135" i="8"/>
  <c r="U136" i="8"/>
  <c r="U137" i="8"/>
  <c r="U138" i="8"/>
  <c r="U139" i="8"/>
  <c r="U140" i="8"/>
  <c r="U141" i="8"/>
  <c r="U142" i="8"/>
  <c r="U143" i="8"/>
  <c r="U144" i="8"/>
  <c r="U145" i="8"/>
  <c r="U146" i="8"/>
  <c r="U147" i="8"/>
  <c r="U148" i="8"/>
  <c r="U149" i="8"/>
  <c r="U150" i="8"/>
  <c r="U151" i="8"/>
  <c r="U152" i="8"/>
  <c r="U153" i="8"/>
  <c r="U154" i="8"/>
  <c r="U155" i="8"/>
  <c r="U156" i="8"/>
  <c r="U157" i="8"/>
  <c r="U158" i="8"/>
  <c r="U159" i="8"/>
  <c r="U160" i="8"/>
  <c r="U161" i="8"/>
  <c r="U162" i="8"/>
  <c r="U163" i="8"/>
  <c r="U164" i="8"/>
  <c r="U165" i="8"/>
  <c r="U166" i="8"/>
  <c r="U167" i="8"/>
  <c r="U168" i="8"/>
  <c r="U169" i="8"/>
  <c r="U170" i="8"/>
  <c r="U171" i="8"/>
  <c r="U172" i="8"/>
  <c r="U173" i="8"/>
  <c r="U174" i="8"/>
  <c r="U175" i="8"/>
  <c r="U176" i="8"/>
  <c r="U177" i="8"/>
  <c r="U178" i="8"/>
  <c r="U179" i="8"/>
  <c r="U180" i="8"/>
  <c r="U181" i="8"/>
  <c r="U182" i="8"/>
  <c r="U183" i="8"/>
  <c r="U184" i="8"/>
  <c r="U185" i="8"/>
  <c r="U186" i="8"/>
  <c r="U187" i="8"/>
  <c r="U188" i="8"/>
  <c r="U189" i="8"/>
  <c r="U190" i="8"/>
  <c r="U191" i="8"/>
  <c r="U192" i="8"/>
  <c r="U193" i="8"/>
  <c r="U194" i="8"/>
  <c r="U195" i="8"/>
  <c r="U196" i="8"/>
  <c r="U197" i="8"/>
  <c r="U198" i="8"/>
  <c r="U199" i="8"/>
  <c r="U200" i="8"/>
  <c r="U201" i="8"/>
  <c r="U202" i="8"/>
  <c r="U203" i="8"/>
  <c r="U204" i="8"/>
  <c r="U205" i="8"/>
  <c r="U206" i="8"/>
  <c r="U207" i="8"/>
  <c r="U208" i="8"/>
  <c r="U209" i="8"/>
  <c r="U210" i="8"/>
  <c r="U211" i="8"/>
  <c r="U212" i="8"/>
  <c r="U213" i="8"/>
  <c r="U214" i="8"/>
  <c r="U215" i="8"/>
  <c r="U216" i="8"/>
  <c r="U217" i="8"/>
  <c r="U218" i="8"/>
  <c r="U219" i="8"/>
  <c r="U220" i="8"/>
  <c r="U221" i="8"/>
  <c r="U222" i="8"/>
  <c r="U223" i="8"/>
  <c r="U224" i="8"/>
  <c r="U225" i="8"/>
  <c r="U226" i="8"/>
  <c r="U227" i="8"/>
  <c r="U228" i="8"/>
  <c r="U229" i="8"/>
  <c r="U230" i="8"/>
  <c r="U231" i="8"/>
  <c r="U232" i="8"/>
  <c r="U233" i="8"/>
  <c r="U234" i="8"/>
  <c r="U235" i="8"/>
  <c r="U236" i="8"/>
  <c r="U237" i="8"/>
  <c r="U238" i="8"/>
  <c r="U239" i="8"/>
  <c r="U240" i="8"/>
  <c r="U241" i="8"/>
  <c r="U242" i="8"/>
  <c r="U243" i="8"/>
  <c r="U244" i="8"/>
  <c r="U245" i="8"/>
  <c r="U246" i="8"/>
  <c r="U247" i="8"/>
  <c r="U248" i="8"/>
  <c r="U249" i="8"/>
  <c r="U250" i="8"/>
  <c r="U251" i="8"/>
  <c r="U252" i="8"/>
  <c r="U253" i="8"/>
  <c r="U254" i="8"/>
  <c r="U255" i="8"/>
  <c r="U256" i="8"/>
  <c r="U257" i="8"/>
  <c r="U258" i="8"/>
  <c r="U259" i="8"/>
  <c r="U260" i="8"/>
  <c r="U261" i="8"/>
  <c r="U262" i="8"/>
  <c r="U263" i="8"/>
  <c r="U264" i="8"/>
  <c r="U265" i="8"/>
  <c r="U266" i="8"/>
  <c r="U267" i="8"/>
  <c r="U268" i="8"/>
  <c r="U269" i="8"/>
  <c r="U270" i="8"/>
  <c r="U271" i="8"/>
  <c r="U272" i="8"/>
  <c r="U273" i="8"/>
  <c r="U274" i="8"/>
  <c r="U275" i="8"/>
  <c r="U276" i="8"/>
  <c r="U277" i="8"/>
  <c r="U278" i="8"/>
  <c r="U279" i="8"/>
  <c r="U280" i="8"/>
  <c r="U281" i="8"/>
  <c r="U282" i="8"/>
  <c r="U283" i="8"/>
  <c r="U284" i="8"/>
  <c r="U285" i="8"/>
  <c r="U286" i="8"/>
  <c r="U287" i="8"/>
  <c r="U288" i="8"/>
  <c r="U289" i="8"/>
  <c r="U290" i="8"/>
  <c r="U291" i="8"/>
  <c r="U292" i="8"/>
  <c r="U293" i="8"/>
  <c r="U294" i="8"/>
  <c r="U295" i="8"/>
  <c r="U296" i="8"/>
  <c r="U297" i="8"/>
  <c r="U298" i="8"/>
  <c r="U299" i="8"/>
  <c r="U300" i="8"/>
  <c r="U301" i="8"/>
  <c r="U302" i="8"/>
  <c r="U303" i="8"/>
  <c r="U304" i="8"/>
  <c r="U305" i="8"/>
  <c r="U306" i="8"/>
  <c r="U307" i="8"/>
  <c r="U308" i="8"/>
  <c r="U309" i="8"/>
  <c r="U310" i="8"/>
  <c r="U311" i="8"/>
  <c r="U312" i="8"/>
  <c r="U313" i="8"/>
  <c r="U314" i="8"/>
  <c r="U315" i="8"/>
  <c r="U316" i="8"/>
  <c r="U317" i="8"/>
  <c r="U318" i="8"/>
  <c r="U319" i="8"/>
  <c r="U320" i="8"/>
  <c r="U321" i="8"/>
  <c r="U322" i="8"/>
  <c r="U323" i="8"/>
  <c r="U324" i="8"/>
  <c r="U325" i="8"/>
  <c r="U326" i="8"/>
  <c r="U327" i="8"/>
  <c r="U328" i="8"/>
  <c r="U329" i="8"/>
  <c r="U330" i="8"/>
  <c r="U331" i="8"/>
  <c r="U332" i="8"/>
  <c r="U333" i="8"/>
  <c r="U334" i="8"/>
  <c r="U335" i="8"/>
  <c r="U336" i="8"/>
  <c r="U337" i="8"/>
  <c r="U338" i="8"/>
  <c r="U339" i="8"/>
  <c r="U340" i="8"/>
  <c r="U341" i="8"/>
  <c r="U342" i="8"/>
  <c r="U343" i="8"/>
  <c r="U344" i="8"/>
  <c r="U345" i="8"/>
  <c r="U346" i="8"/>
  <c r="U347" i="8"/>
  <c r="U348" i="8"/>
  <c r="U349" i="8"/>
  <c r="U350" i="8"/>
  <c r="U351" i="8"/>
  <c r="U352" i="8"/>
  <c r="U353" i="8"/>
  <c r="U354" i="8"/>
  <c r="U355" i="8"/>
  <c r="U356" i="8"/>
  <c r="U357" i="8"/>
  <c r="U358" i="8"/>
  <c r="U359" i="8"/>
  <c r="U360" i="8"/>
  <c r="U361" i="8"/>
  <c r="U362" i="8"/>
  <c r="U363" i="8"/>
  <c r="U364" i="8"/>
  <c r="U365" i="8"/>
  <c r="U366" i="8"/>
  <c r="U367" i="8"/>
  <c r="U368" i="8"/>
  <c r="U369" i="8"/>
  <c r="U370" i="8"/>
  <c r="U371" i="8"/>
  <c r="U372" i="8"/>
  <c r="U373" i="8"/>
  <c r="U374" i="8"/>
  <c r="U375" i="8"/>
  <c r="U376" i="8"/>
  <c r="U377" i="8"/>
  <c r="U378" i="8"/>
  <c r="U379" i="8"/>
  <c r="U380" i="8"/>
  <c r="U381" i="8"/>
  <c r="U382" i="8"/>
  <c r="U383" i="8"/>
  <c r="U384" i="8"/>
  <c r="U385" i="8"/>
  <c r="U386" i="8"/>
  <c r="U387" i="8"/>
  <c r="U388" i="8"/>
  <c r="U389" i="8"/>
  <c r="U390" i="8"/>
  <c r="U391" i="8"/>
  <c r="U392" i="8"/>
  <c r="U393" i="8"/>
  <c r="U394" i="8"/>
  <c r="U395" i="8"/>
  <c r="U396" i="8"/>
  <c r="U397" i="8"/>
  <c r="U398" i="8"/>
  <c r="U399" i="8"/>
  <c r="U400" i="8"/>
  <c r="U401" i="8"/>
  <c r="U402" i="8"/>
  <c r="U403" i="8"/>
  <c r="U404" i="8"/>
  <c r="U405" i="8"/>
  <c r="U406" i="8"/>
  <c r="U407" i="8"/>
  <c r="U408" i="8"/>
  <c r="U409" i="8"/>
  <c r="U410" i="8"/>
  <c r="U411" i="8"/>
  <c r="U412" i="8"/>
  <c r="U413" i="8"/>
  <c r="U414" i="8"/>
  <c r="U415" i="8"/>
  <c r="U416" i="8"/>
  <c r="U417" i="8"/>
  <c r="U418" i="8"/>
  <c r="U419" i="8"/>
  <c r="U420" i="8"/>
  <c r="U421" i="8"/>
  <c r="U422" i="8"/>
  <c r="U423" i="8"/>
  <c r="U424" i="8"/>
  <c r="U425" i="8"/>
  <c r="U426" i="8"/>
  <c r="U427" i="8"/>
  <c r="U428" i="8"/>
  <c r="U429" i="8"/>
  <c r="U430" i="8"/>
  <c r="U431" i="8"/>
  <c r="U432" i="8"/>
  <c r="U433" i="8"/>
  <c r="U434" i="8"/>
  <c r="U435" i="8"/>
  <c r="U436" i="8"/>
  <c r="U437" i="8"/>
  <c r="U438" i="8"/>
  <c r="U439" i="8"/>
  <c r="U440" i="8"/>
  <c r="U441" i="8"/>
  <c r="U442" i="8"/>
  <c r="U443" i="8"/>
  <c r="U444" i="8"/>
  <c r="U445" i="8"/>
  <c r="U446" i="8"/>
  <c r="U447" i="8"/>
  <c r="U448" i="8"/>
  <c r="U449" i="8"/>
  <c r="U450" i="8"/>
  <c r="U451" i="8"/>
  <c r="U452" i="8"/>
  <c r="U453" i="8"/>
  <c r="U454" i="8"/>
  <c r="U455" i="8"/>
  <c r="U456" i="8"/>
  <c r="U457" i="8"/>
  <c r="U458" i="8"/>
  <c r="U459" i="8"/>
  <c r="U460" i="8"/>
  <c r="U461" i="8"/>
  <c r="U462" i="8"/>
  <c r="U463" i="8"/>
  <c r="U464" i="8"/>
  <c r="U465" i="8"/>
  <c r="U466" i="8"/>
  <c r="U467" i="8"/>
  <c r="U468" i="8"/>
  <c r="U469" i="8"/>
  <c r="U470" i="8"/>
  <c r="U471" i="8"/>
  <c r="U472" i="8"/>
  <c r="U473" i="8"/>
  <c r="U474" i="8"/>
  <c r="U475" i="8"/>
  <c r="U476" i="8"/>
  <c r="U477" i="8"/>
  <c r="U478" i="8"/>
  <c r="U479" i="8"/>
  <c r="U480" i="8"/>
  <c r="U481" i="8"/>
  <c r="U482" i="8"/>
  <c r="U483" i="8"/>
  <c r="U484" i="8"/>
  <c r="U485" i="8"/>
  <c r="U486" i="8"/>
  <c r="U487" i="8"/>
  <c r="U488" i="8"/>
  <c r="U489" i="8"/>
  <c r="U490" i="8"/>
  <c r="U491" i="8"/>
  <c r="U492" i="8"/>
  <c r="U493" i="8"/>
  <c r="U494" i="8"/>
  <c r="U495" i="8"/>
  <c r="U496" i="8"/>
  <c r="U497" i="8"/>
  <c r="U498" i="8"/>
  <c r="U499" i="8"/>
  <c r="U500" i="8"/>
  <c r="U501" i="8"/>
  <c r="U502" i="8"/>
  <c r="U503" i="8"/>
  <c r="U504" i="8"/>
  <c r="U505" i="8"/>
  <c r="U506" i="8"/>
  <c r="U507" i="8"/>
  <c r="U508" i="8"/>
  <c r="U509" i="8"/>
  <c r="U510" i="8"/>
  <c r="U511" i="8"/>
  <c r="U512" i="8"/>
  <c r="U513" i="8"/>
  <c r="U514" i="8"/>
  <c r="U515" i="8"/>
  <c r="U516" i="8"/>
  <c r="U517" i="8"/>
  <c r="U518" i="8"/>
  <c r="U519" i="8"/>
  <c r="U520" i="8"/>
  <c r="U521" i="8"/>
  <c r="U522" i="8"/>
  <c r="U523" i="8"/>
  <c r="U524" i="8"/>
  <c r="U525" i="8"/>
  <c r="U526" i="8"/>
  <c r="U527" i="8"/>
  <c r="U528" i="8"/>
  <c r="U529" i="8"/>
  <c r="U530" i="8"/>
  <c r="U531" i="8"/>
  <c r="U532" i="8"/>
  <c r="U533" i="8"/>
  <c r="U534" i="8"/>
  <c r="U535" i="8"/>
  <c r="U536" i="8"/>
  <c r="U537" i="8"/>
  <c r="U538" i="8"/>
  <c r="U539" i="8"/>
  <c r="U540" i="8"/>
  <c r="U541" i="8"/>
  <c r="U542" i="8"/>
  <c r="U543" i="8"/>
  <c r="U544" i="8"/>
  <c r="U545" i="8"/>
  <c r="U546" i="8"/>
  <c r="U547" i="8"/>
  <c r="U548" i="8"/>
  <c r="U549" i="8"/>
  <c r="U550" i="8"/>
  <c r="U551" i="8"/>
  <c r="U552" i="8"/>
  <c r="U553" i="8"/>
  <c r="U554" i="8"/>
  <c r="U555" i="8"/>
  <c r="U556" i="8"/>
  <c r="U557" i="8"/>
  <c r="U558" i="8"/>
  <c r="U559" i="8"/>
  <c r="U560" i="8"/>
  <c r="U561" i="8"/>
  <c r="U562" i="8"/>
  <c r="U563" i="8"/>
  <c r="U564" i="8"/>
  <c r="U565" i="8"/>
  <c r="U566" i="8"/>
  <c r="U567" i="8"/>
  <c r="U568" i="8"/>
  <c r="U569" i="8"/>
  <c r="U570" i="8"/>
  <c r="U571" i="8"/>
  <c r="U572" i="8"/>
  <c r="U573" i="8"/>
  <c r="U574" i="8"/>
  <c r="U575" i="8"/>
  <c r="U576" i="8"/>
  <c r="U577" i="8"/>
  <c r="U578" i="8"/>
  <c r="U579" i="8"/>
  <c r="U580" i="8"/>
  <c r="U581" i="8"/>
  <c r="U582" i="8"/>
  <c r="U583" i="8"/>
  <c r="U584" i="8"/>
  <c r="U585" i="8"/>
  <c r="U586" i="8"/>
  <c r="U587" i="8"/>
  <c r="U588" i="8"/>
  <c r="U589" i="8"/>
  <c r="U590" i="8"/>
  <c r="U591" i="8"/>
  <c r="U592" i="8"/>
  <c r="U593" i="8"/>
  <c r="U594" i="8"/>
  <c r="U595" i="8"/>
  <c r="U596" i="8"/>
  <c r="U597" i="8"/>
  <c r="U598" i="8"/>
  <c r="U599" i="8"/>
  <c r="U600" i="8"/>
  <c r="U601" i="8"/>
  <c r="U602" i="8"/>
  <c r="U603" i="8"/>
  <c r="U604" i="8"/>
  <c r="U605" i="8"/>
  <c r="U606" i="8"/>
  <c r="U607" i="8"/>
  <c r="U608" i="8"/>
  <c r="U609" i="8"/>
  <c r="U610" i="8"/>
  <c r="U611" i="8"/>
  <c r="U612" i="8"/>
  <c r="U613" i="8"/>
  <c r="U614" i="8"/>
  <c r="U615" i="8"/>
  <c r="U616" i="8"/>
  <c r="U617" i="8"/>
  <c r="U618" i="8"/>
  <c r="U619" i="8"/>
  <c r="U620" i="8"/>
  <c r="U621" i="8"/>
  <c r="U622" i="8"/>
  <c r="U623" i="8"/>
  <c r="U624" i="8"/>
  <c r="U625" i="8"/>
  <c r="U626" i="8"/>
  <c r="U627" i="8"/>
  <c r="U628" i="8"/>
  <c r="U629" i="8"/>
  <c r="U630" i="8"/>
  <c r="U631" i="8"/>
  <c r="U632" i="8"/>
  <c r="U633" i="8"/>
  <c r="U634" i="8"/>
  <c r="U635" i="8"/>
  <c r="U636" i="8"/>
  <c r="U637" i="8"/>
  <c r="U638" i="8"/>
  <c r="U639" i="8"/>
  <c r="U640" i="8"/>
  <c r="U641" i="8"/>
  <c r="U642" i="8"/>
  <c r="U643" i="8"/>
  <c r="U644" i="8"/>
  <c r="U645" i="8"/>
  <c r="U646" i="8"/>
  <c r="U647" i="8"/>
  <c r="U648" i="8"/>
  <c r="U649" i="8"/>
  <c r="U650" i="8"/>
  <c r="U651" i="8"/>
  <c r="U652" i="8"/>
  <c r="U653" i="8"/>
  <c r="U654" i="8"/>
  <c r="U655" i="8"/>
  <c r="U656" i="8"/>
  <c r="U657" i="8"/>
  <c r="U658" i="8"/>
  <c r="U659" i="8"/>
  <c r="U660" i="8"/>
  <c r="U661" i="8"/>
  <c r="U662" i="8"/>
  <c r="U663" i="8"/>
  <c r="U664" i="8"/>
  <c r="U665" i="8"/>
  <c r="U666" i="8"/>
  <c r="U667" i="8"/>
  <c r="U668" i="8"/>
  <c r="U669" i="8"/>
  <c r="U670" i="8"/>
  <c r="U671" i="8"/>
  <c r="U672" i="8"/>
  <c r="U673" i="8"/>
  <c r="U674" i="8"/>
  <c r="U675" i="8"/>
  <c r="U676" i="8"/>
  <c r="U677" i="8"/>
  <c r="U678" i="8"/>
  <c r="U679" i="8"/>
  <c r="U680" i="8"/>
  <c r="U681" i="8"/>
  <c r="U682" i="8"/>
  <c r="U683" i="8"/>
  <c r="U684" i="8"/>
  <c r="U685" i="8"/>
  <c r="U686" i="8"/>
  <c r="U687" i="8"/>
  <c r="U688" i="8"/>
  <c r="U689" i="8"/>
  <c r="U690" i="8"/>
  <c r="U691" i="8"/>
  <c r="U692" i="8"/>
  <c r="U693" i="8"/>
  <c r="U694" i="8"/>
  <c r="U695" i="8"/>
  <c r="U696" i="8"/>
  <c r="U697" i="8"/>
  <c r="U698" i="8"/>
  <c r="U699" i="8"/>
  <c r="U700" i="8"/>
  <c r="U701" i="8"/>
  <c r="U702" i="8"/>
  <c r="U703" i="8"/>
  <c r="U704" i="8"/>
  <c r="U705" i="8"/>
  <c r="U706" i="8"/>
  <c r="U707" i="8"/>
  <c r="U708" i="8"/>
  <c r="U709" i="8"/>
  <c r="U710" i="8"/>
  <c r="U711" i="8"/>
  <c r="U712" i="8"/>
  <c r="U713" i="8"/>
  <c r="U714" i="8"/>
  <c r="U715" i="8"/>
  <c r="U716" i="8"/>
  <c r="U717" i="8"/>
  <c r="U718" i="8"/>
  <c r="U719" i="8"/>
  <c r="U720" i="8"/>
  <c r="U721" i="8"/>
  <c r="U722" i="8"/>
  <c r="U723" i="8"/>
  <c r="U724" i="8"/>
  <c r="U725" i="8"/>
  <c r="U726" i="8"/>
  <c r="U727" i="8"/>
  <c r="U728" i="8"/>
  <c r="U729" i="8"/>
  <c r="U730" i="8"/>
  <c r="U731" i="8"/>
  <c r="U732" i="8"/>
  <c r="U733" i="8"/>
  <c r="U734" i="8"/>
  <c r="U735" i="8"/>
  <c r="U736" i="8"/>
  <c r="U737" i="8"/>
  <c r="U738" i="8"/>
  <c r="U739" i="8"/>
  <c r="U740" i="8"/>
  <c r="U741" i="8"/>
  <c r="U742" i="8"/>
  <c r="U743" i="8"/>
  <c r="U744" i="8"/>
  <c r="U745" i="8"/>
  <c r="U746" i="8"/>
  <c r="U747" i="8"/>
  <c r="U748" i="8"/>
  <c r="U749" i="8"/>
  <c r="U750" i="8"/>
  <c r="U751" i="8"/>
  <c r="U752" i="8"/>
  <c r="U753" i="8"/>
  <c r="U754" i="8"/>
  <c r="U755" i="8"/>
  <c r="U756" i="8"/>
  <c r="U757" i="8"/>
  <c r="U758" i="8"/>
  <c r="U759" i="8"/>
  <c r="U760" i="8"/>
  <c r="U761" i="8"/>
  <c r="U762" i="8"/>
  <c r="U763" i="8"/>
  <c r="U764" i="8"/>
  <c r="U765" i="8"/>
  <c r="U766" i="8"/>
  <c r="U767" i="8"/>
  <c r="U768" i="8"/>
  <c r="U769" i="8"/>
  <c r="U770" i="8"/>
  <c r="U771" i="8"/>
  <c r="U772" i="8"/>
  <c r="U773" i="8"/>
  <c r="U774" i="8"/>
  <c r="U775" i="8"/>
  <c r="U776" i="8"/>
  <c r="U777" i="8"/>
  <c r="U778" i="8"/>
  <c r="U779" i="8"/>
  <c r="U780" i="8"/>
  <c r="U781" i="8"/>
  <c r="U782" i="8"/>
  <c r="U783" i="8"/>
  <c r="U784" i="8"/>
  <c r="U785" i="8"/>
  <c r="U786" i="8"/>
  <c r="U787" i="8"/>
  <c r="U788" i="8"/>
  <c r="U789" i="8"/>
  <c r="U790" i="8"/>
  <c r="U791" i="8"/>
  <c r="U792" i="8"/>
  <c r="U793" i="8"/>
  <c r="U794" i="8"/>
  <c r="U795" i="8"/>
  <c r="U796" i="8"/>
  <c r="U797" i="8"/>
  <c r="U798" i="8"/>
  <c r="U799" i="8"/>
  <c r="U800" i="8"/>
  <c r="U801" i="8"/>
  <c r="U802" i="8"/>
  <c r="U803" i="8"/>
  <c r="U804" i="8"/>
  <c r="U805" i="8"/>
  <c r="U806" i="8"/>
  <c r="U807" i="8"/>
  <c r="U808" i="8"/>
  <c r="U809" i="8"/>
  <c r="U810" i="8"/>
  <c r="U811" i="8"/>
  <c r="U812" i="8"/>
  <c r="U813" i="8"/>
  <c r="U814" i="8"/>
  <c r="U815" i="8"/>
  <c r="U816" i="8"/>
  <c r="U817" i="8"/>
  <c r="U818" i="8"/>
  <c r="U819" i="8"/>
  <c r="U820" i="8"/>
  <c r="U821" i="8"/>
  <c r="U822" i="8"/>
  <c r="U823" i="8"/>
  <c r="U824" i="8"/>
  <c r="U825" i="8"/>
  <c r="U826" i="8"/>
  <c r="U827" i="8"/>
  <c r="U828" i="8"/>
  <c r="U829" i="8"/>
  <c r="U830" i="8"/>
  <c r="U831" i="8"/>
  <c r="U832" i="8"/>
  <c r="U833" i="8"/>
  <c r="U834" i="8"/>
  <c r="U835" i="8"/>
  <c r="U836" i="8"/>
  <c r="U837" i="8"/>
  <c r="U838" i="8"/>
  <c r="U839" i="8"/>
  <c r="U840" i="8"/>
  <c r="U841" i="8"/>
  <c r="U842" i="8"/>
  <c r="U843" i="8"/>
  <c r="U844" i="8"/>
  <c r="U845" i="8"/>
  <c r="U846" i="8"/>
  <c r="U847" i="8"/>
  <c r="U848" i="8"/>
  <c r="U849" i="8"/>
  <c r="U850" i="8"/>
  <c r="U851" i="8"/>
  <c r="U852" i="8"/>
  <c r="U853" i="8"/>
  <c r="U854" i="8"/>
  <c r="U855" i="8"/>
  <c r="U856" i="8"/>
  <c r="U857" i="8"/>
  <c r="U858" i="8"/>
  <c r="U859" i="8"/>
  <c r="U860" i="8"/>
  <c r="U861" i="8"/>
  <c r="U862" i="8"/>
  <c r="U863" i="8"/>
  <c r="U864" i="8"/>
  <c r="U865" i="8"/>
  <c r="U866" i="8"/>
  <c r="U867" i="8"/>
  <c r="U868" i="8"/>
  <c r="U869" i="8"/>
  <c r="U870" i="8"/>
  <c r="U871" i="8"/>
  <c r="U872" i="8"/>
  <c r="U873" i="8"/>
  <c r="U874" i="8"/>
  <c r="U875" i="8"/>
  <c r="U876" i="8"/>
  <c r="U877" i="8"/>
  <c r="U878" i="8"/>
  <c r="U879" i="8"/>
  <c r="U880" i="8"/>
  <c r="U881" i="8"/>
  <c r="U882" i="8"/>
  <c r="U883" i="8"/>
  <c r="U884" i="8"/>
  <c r="U885" i="8"/>
  <c r="U886" i="8"/>
  <c r="U887" i="8"/>
  <c r="U888" i="8"/>
  <c r="U889" i="8"/>
  <c r="U890" i="8"/>
  <c r="U891" i="8"/>
  <c r="U892" i="8"/>
  <c r="U893" i="8"/>
  <c r="U894" i="8"/>
  <c r="U895" i="8"/>
  <c r="U896" i="8"/>
  <c r="U897" i="8"/>
  <c r="U898" i="8"/>
  <c r="U899" i="8"/>
  <c r="U900" i="8"/>
  <c r="U901" i="8"/>
  <c r="U902" i="8"/>
  <c r="U903" i="8"/>
  <c r="U904" i="8"/>
  <c r="U905" i="8"/>
  <c r="U906" i="8"/>
  <c r="U907" i="8"/>
  <c r="U908" i="8"/>
  <c r="U909" i="8"/>
  <c r="U910" i="8"/>
  <c r="U911" i="8"/>
  <c r="U912" i="8"/>
  <c r="U913" i="8"/>
  <c r="U914" i="8"/>
  <c r="U915" i="8"/>
  <c r="U916" i="8"/>
  <c r="U917" i="8"/>
  <c r="U918" i="8"/>
  <c r="U919" i="8"/>
  <c r="U920" i="8"/>
  <c r="U921" i="8"/>
  <c r="U922" i="8"/>
  <c r="U923" i="8"/>
  <c r="U924" i="8"/>
  <c r="U925" i="8"/>
  <c r="U926" i="8"/>
  <c r="U927" i="8"/>
  <c r="U928" i="8"/>
  <c r="U929" i="8"/>
  <c r="U930" i="8"/>
  <c r="U931" i="8"/>
  <c r="U932" i="8"/>
  <c r="U933" i="8"/>
  <c r="U934" i="8"/>
  <c r="U935" i="8"/>
  <c r="U936" i="8"/>
  <c r="U937" i="8"/>
  <c r="U938" i="8"/>
  <c r="U939" i="8"/>
  <c r="U940" i="8"/>
  <c r="U941" i="8"/>
  <c r="U942" i="8"/>
  <c r="U943" i="8"/>
  <c r="U944" i="8"/>
  <c r="U945" i="8"/>
  <c r="U946" i="8"/>
  <c r="U947" i="8"/>
  <c r="U948" i="8"/>
  <c r="U949" i="8"/>
  <c r="U950" i="8"/>
  <c r="U951" i="8"/>
  <c r="U952" i="8"/>
  <c r="U953" i="8"/>
  <c r="U954" i="8"/>
  <c r="U955" i="8"/>
  <c r="U956" i="8"/>
  <c r="U957" i="8"/>
  <c r="U958" i="8"/>
  <c r="U959" i="8"/>
  <c r="U960" i="8"/>
  <c r="U961" i="8"/>
  <c r="U962" i="8"/>
  <c r="U963" i="8"/>
  <c r="U964" i="8"/>
  <c r="U965" i="8"/>
  <c r="U966" i="8"/>
  <c r="U967" i="8"/>
  <c r="U968" i="8"/>
  <c r="U969" i="8"/>
  <c r="U970" i="8"/>
  <c r="U971" i="8"/>
  <c r="U972" i="8"/>
  <c r="U973" i="8"/>
  <c r="U974" i="8"/>
  <c r="U975" i="8"/>
  <c r="U976" i="8"/>
  <c r="U977" i="8"/>
  <c r="U978" i="8"/>
  <c r="U979" i="8"/>
  <c r="U980" i="8"/>
  <c r="U981" i="8"/>
  <c r="U982" i="8"/>
  <c r="U983" i="8"/>
  <c r="U984" i="8"/>
  <c r="U985" i="8"/>
  <c r="U986" i="8"/>
  <c r="U987" i="8"/>
  <c r="U988" i="8"/>
  <c r="U989" i="8"/>
  <c r="U990" i="8"/>
  <c r="U991" i="8"/>
  <c r="U992" i="8"/>
  <c r="U993" i="8"/>
  <c r="U994" i="8"/>
  <c r="U995" i="8"/>
  <c r="U996" i="8"/>
  <c r="U997" i="8"/>
  <c r="U998" i="8"/>
  <c r="U999" i="8"/>
  <c r="U1000" i="8"/>
  <c r="U1001" i="8"/>
  <c r="U1002" i="8"/>
  <c r="U1003" i="8"/>
  <c r="U1004" i="8"/>
  <c r="U1005" i="8"/>
  <c r="U1006" i="8"/>
  <c r="U1007" i="8"/>
  <c r="U1008" i="8"/>
  <c r="U1009" i="8"/>
  <c r="U1010" i="8"/>
  <c r="U1011" i="8"/>
  <c r="U1012" i="8"/>
  <c r="U1013" i="8"/>
  <c r="U1014" i="8"/>
  <c r="U1015" i="8"/>
  <c r="U1016" i="8"/>
  <c r="U1017" i="8"/>
  <c r="U1018" i="8"/>
  <c r="U1019" i="8"/>
  <c r="U1020" i="8"/>
  <c r="U1021" i="8"/>
  <c r="U1022" i="8"/>
  <c r="U1023" i="8"/>
  <c r="U1024" i="8"/>
  <c r="U1025" i="8"/>
  <c r="U1026" i="8"/>
  <c r="U1027" i="8"/>
  <c r="U1028" i="8"/>
  <c r="U1029" i="8"/>
  <c r="U1030" i="8"/>
  <c r="U1031" i="8"/>
  <c r="U1032" i="8"/>
  <c r="U1033" i="8"/>
  <c r="U1034" i="8"/>
  <c r="U1035" i="8"/>
  <c r="U1036" i="8"/>
  <c r="U1037" i="8"/>
  <c r="U1038" i="8"/>
  <c r="U1039" i="8"/>
  <c r="U1040" i="8"/>
  <c r="U1041" i="8"/>
  <c r="U1042" i="8"/>
  <c r="U1043" i="8"/>
  <c r="U1044" i="8"/>
  <c r="U1045" i="8"/>
  <c r="U1046" i="8"/>
  <c r="U1047" i="8"/>
  <c r="U1048" i="8"/>
  <c r="U1049" i="8"/>
  <c r="U1050" i="8"/>
  <c r="U1051" i="8"/>
  <c r="U1052" i="8"/>
  <c r="U1053" i="8"/>
  <c r="U1054" i="8"/>
  <c r="U1055" i="8"/>
  <c r="U1056" i="8"/>
  <c r="U1057" i="8"/>
  <c r="U1058" i="8"/>
  <c r="U1059" i="8"/>
  <c r="U1060" i="8"/>
  <c r="U1061" i="8"/>
  <c r="U1062" i="8"/>
  <c r="U1063" i="8"/>
  <c r="U1064" i="8"/>
  <c r="U1065" i="8"/>
  <c r="U1066" i="8"/>
  <c r="U1067" i="8"/>
  <c r="U1068" i="8"/>
  <c r="U1069" i="8"/>
  <c r="U1070" i="8"/>
  <c r="U1071" i="8"/>
  <c r="U1072" i="8"/>
  <c r="U1073" i="8"/>
  <c r="U1074" i="8"/>
  <c r="U1075" i="8"/>
  <c r="U1076" i="8"/>
  <c r="U1077" i="8"/>
  <c r="U1078" i="8"/>
  <c r="U1079" i="8"/>
  <c r="U1080" i="8"/>
  <c r="U1081" i="8"/>
  <c r="U1082" i="8"/>
  <c r="U1083" i="8"/>
  <c r="U1084" i="8"/>
  <c r="U1085" i="8"/>
  <c r="U1086" i="8"/>
  <c r="U1087" i="8"/>
  <c r="U1088" i="8"/>
  <c r="U1089" i="8"/>
  <c r="U1090" i="8"/>
  <c r="U1091" i="8"/>
  <c r="U1092" i="8"/>
  <c r="U1093" i="8"/>
  <c r="U1094" i="8"/>
  <c r="U1095" i="8"/>
  <c r="U1096" i="8"/>
  <c r="U1097" i="8"/>
  <c r="U1098" i="8"/>
  <c r="U1099" i="8"/>
  <c r="U1100" i="8"/>
  <c r="U1101" i="8"/>
  <c r="U1102" i="8"/>
  <c r="U1103" i="8"/>
  <c r="U1104" i="8"/>
  <c r="U1105" i="8"/>
  <c r="U1106" i="8"/>
  <c r="U1107" i="8"/>
  <c r="U1108" i="8"/>
  <c r="U1109" i="8"/>
  <c r="U1110" i="8"/>
  <c r="U1111" i="8"/>
  <c r="U1112" i="8"/>
  <c r="U1113" i="8"/>
  <c r="U1114" i="8"/>
  <c r="U1115" i="8"/>
  <c r="U1116" i="8"/>
  <c r="U1117" i="8"/>
  <c r="U1118" i="8"/>
  <c r="U1119" i="8"/>
  <c r="U1120" i="8"/>
  <c r="U1121" i="8"/>
  <c r="U1122" i="8"/>
  <c r="U1123" i="8"/>
  <c r="U1124" i="8"/>
  <c r="U1125" i="8"/>
  <c r="U1126" i="8"/>
  <c r="U1127" i="8"/>
  <c r="U1128" i="8"/>
  <c r="U1129" i="8"/>
  <c r="U1130" i="8"/>
  <c r="U1131" i="8"/>
  <c r="U1132" i="8"/>
  <c r="U1133" i="8"/>
  <c r="U1134" i="8"/>
  <c r="U1135" i="8"/>
  <c r="U1136" i="8"/>
  <c r="U1137" i="8"/>
  <c r="U1138" i="8"/>
  <c r="U1139" i="8"/>
  <c r="U1140" i="8"/>
  <c r="U1141" i="8"/>
  <c r="U1142" i="8"/>
  <c r="U1143" i="8"/>
  <c r="U1144" i="8"/>
  <c r="U1145" i="8"/>
  <c r="U1146" i="8"/>
  <c r="U1147" i="8"/>
  <c r="U1148" i="8"/>
  <c r="U1149" i="8"/>
  <c r="U1150" i="8"/>
  <c r="U1151" i="8"/>
  <c r="U1152" i="8"/>
  <c r="U1153" i="8"/>
  <c r="U1154" i="8"/>
  <c r="U1155" i="8"/>
  <c r="U1156" i="8"/>
  <c r="U1157" i="8"/>
  <c r="U1158" i="8"/>
  <c r="U1159" i="8"/>
  <c r="U1160" i="8"/>
  <c r="U1161" i="8"/>
  <c r="U1162" i="8"/>
  <c r="U1163" i="8"/>
  <c r="U1164" i="8"/>
  <c r="U1165" i="8"/>
  <c r="U1166" i="8"/>
  <c r="U1167" i="8"/>
  <c r="U1168" i="8"/>
  <c r="U1169" i="8"/>
  <c r="U1170" i="8"/>
  <c r="U1171" i="8"/>
  <c r="U1172" i="8"/>
  <c r="U1173" i="8"/>
  <c r="U1174" i="8"/>
  <c r="U1175" i="8"/>
  <c r="U1176" i="8"/>
  <c r="U1177" i="8"/>
  <c r="U1178" i="8"/>
  <c r="U1179" i="8"/>
  <c r="U1180" i="8"/>
  <c r="U1181" i="8"/>
  <c r="U1182" i="8"/>
  <c r="U1183" i="8"/>
  <c r="U1184" i="8"/>
  <c r="U1185" i="8"/>
  <c r="U1186" i="8"/>
  <c r="U1187" i="8"/>
  <c r="U1188" i="8"/>
  <c r="U1189" i="8"/>
  <c r="U1190" i="8"/>
  <c r="U1191" i="8"/>
  <c r="U1192" i="8"/>
  <c r="U1193" i="8"/>
  <c r="U1194" i="8"/>
  <c r="U1195" i="8"/>
  <c r="U1196" i="8"/>
  <c r="U1197" i="8"/>
  <c r="U1198" i="8"/>
  <c r="U1199" i="8"/>
  <c r="U1200" i="8"/>
  <c r="U1201" i="8"/>
  <c r="U1202" i="8"/>
  <c r="U1203" i="8"/>
  <c r="U1204" i="8"/>
  <c r="U1205" i="8"/>
  <c r="U1206" i="8"/>
  <c r="U1207" i="8"/>
  <c r="U1208" i="8"/>
  <c r="U1209" i="8"/>
  <c r="U1210" i="8"/>
  <c r="U1211" i="8"/>
  <c r="U1212" i="8"/>
  <c r="U1213" i="8"/>
  <c r="U1214" i="8"/>
  <c r="U1215" i="8"/>
  <c r="U1216" i="8"/>
  <c r="U1217" i="8"/>
  <c r="U1218" i="8"/>
  <c r="U1219" i="8"/>
  <c r="U1220" i="8"/>
  <c r="U1221" i="8"/>
  <c r="U1222" i="8"/>
  <c r="U1223" i="8"/>
  <c r="U1224" i="8"/>
  <c r="U1225" i="8"/>
  <c r="U1226" i="8"/>
  <c r="U1227" i="8"/>
  <c r="U1228" i="8"/>
  <c r="U1229" i="8"/>
  <c r="U1230" i="8"/>
  <c r="U1231" i="8"/>
  <c r="U1232" i="8"/>
  <c r="U1233" i="8"/>
  <c r="U1234" i="8"/>
  <c r="U1235" i="8"/>
  <c r="U1236" i="8"/>
  <c r="U1237" i="8"/>
  <c r="U1238" i="8"/>
  <c r="U1239" i="8"/>
  <c r="U1240" i="8"/>
  <c r="U1241" i="8"/>
  <c r="U1242" i="8"/>
  <c r="U1243" i="8"/>
  <c r="U1244" i="8"/>
  <c r="U1245" i="8"/>
  <c r="U1246" i="8"/>
  <c r="U1247" i="8"/>
  <c r="U1248" i="8"/>
  <c r="U1249" i="8"/>
  <c r="U1250" i="8"/>
  <c r="U1251" i="8"/>
  <c r="U1252" i="8"/>
  <c r="U1253" i="8"/>
  <c r="U1254" i="8"/>
  <c r="U1255" i="8"/>
  <c r="U1256" i="8"/>
  <c r="U1257" i="8"/>
  <c r="U1258" i="8"/>
  <c r="U1259" i="8"/>
  <c r="U1260" i="8"/>
  <c r="U1261" i="8"/>
  <c r="U1262" i="8"/>
  <c r="U1263" i="8"/>
  <c r="U1264" i="8"/>
  <c r="U1265" i="8"/>
  <c r="U1266" i="8"/>
  <c r="U1267" i="8"/>
  <c r="U1268" i="8"/>
  <c r="U1269" i="8"/>
  <c r="U1270" i="8"/>
  <c r="U1271" i="8"/>
  <c r="U1272" i="8"/>
  <c r="U1273" i="8"/>
  <c r="U1274" i="8"/>
  <c r="U1275" i="8"/>
  <c r="U1276" i="8"/>
  <c r="U1277" i="8"/>
  <c r="U1278" i="8"/>
  <c r="U1279" i="8"/>
  <c r="U1280" i="8"/>
  <c r="U1281" i="8"/>
  <c r="U1282" i="8"/>
  <c r="U1283" i="8"/>
  <c r="U1284" i="8"/>
  <c r="U1285" i="8"/>
  <c r="U1286" i="8"/>
  <c r="U1287" i="8"/>
  <c r="U1288" i="8"/>
  <c r="U1289" i="8"/>
  <c r="U1290" i="8"/>
  <c r="U1291" i="8"/>
  <c r="U1292" i="8"/>
  <c r="U1293" i="8"/>
  <c r="U1294" i="8"/>
  <c r="U1295" i="8"/>
  <c r="U1296" i="8"/>
  <c r="U1297" i="8"/>
  <c r="U1298" i="8"/>
  <c r="U1299" i="8"/>
  <c r="U1300" i="8"/>
  <c r="U1301" i="8"/>
  <c r="U1302" i="8"/>
  <c r="U1303" i="8"/>
  <c r="U1304" i="8"/>
  <c r="U1305" i="8"/>
  <c r="U1306" i="8"/>
  <c r="U1307" i="8"/>
  <c r="U1308" i="8"/>
  <c r="U1309" i="8"/>
  <c r="U1310" i="8"/>
  <c r="U1311" i="8"/>
  <c r="U1312" i="8"/>
  <c r="U1313" i="8"/>
  <c r="U1314" i="8"/>
  <c r="U1315" i="8"/>
  <c r="U1316" i="8"/>
  <c r="U1317" i="8"/>
  <c r="U1318" i="8"/>
  <c r="U1319" i="8"/>
  <c r="U1320" i="8"/>
  <c r="U1321" i="8"/>
  <c r="U1322" i="8"/>
  <c r="U1323" i="8"/>
  <c r="U1324" i="8"/>
  <c r="U1325" i="8"/>
  <c r="U1326" i="8"/>
  <c r="U1327" i="8"/>
  <c r="U1328" i="8"/>
  <c r="U1329" i="8"/>
  <c r="U1330" i="8"/>
  <c r="U1331" i="8"/>
  <c r="U1332" i="8"/>
  <c r="U1333" i="8"/>
  <c r="U1334" i="8"/>
  <c r="U1335" i="8"/>
  <c r="U1336" i="8"/>
  <c r="U1337" i="8"/>
  <c r="U1338" i="8"/>
  <c r="U1339" i="8"/>
  <c r="U1340" i="8"/>
  <c r="U1341" i="8"/>
  <c r="U1342" i="8"/>
  <c r="U1343" i="8"/>
  <c r="U1344" i="8"/>
  <c r="U1345" i="8"/>
  <c r="U1346" i="8"/>
  <c r="U1347" i="8"/>
  <c r="U1348" i="8"/>
  <c r="U1349" i="8"/>
  <c r="U1350" i="8"/>
  <c r="U1351" i="8"/>
  <c r="U1352" i="8"/>
  <c r="U1353" i="8"/>
  <c r="U1354" i="8"/>
  <c r="U1355" i="8"/>
  <c r="U1356" i="8"/>
  <c r="U1357" i="8"/>
  <c r="U1358" i="8"/>
  <c r="U1359" i="8"/>
  <c r="U1360" i="8"/>
  <c r="U1361" i="8"/>
  <c r="U1362" i="8"/>
  <c r="U1363" i="8"/>
  <c r="U1364" i="8"/>
  <c r="U1365" i="8"/>
  <c r="U1366" i="8"/>
  <c r="U1367" i="8"/>
  <c r="U1368" i="8"/>
  <c r="U1369" i="8"/>
  <c r="U1370" i="8"/>
  <c r="U1371" i="8"/>
  <c r="U1372" i="8"/>
  <c r="U1373" i="8"/>
  <c r="U1374" i="8"/>
  <c r="U1375" i="8"/>
  <c r="U1376" i="8"/>
  <c r="U1377" i="8"/>
  <c r="U1378" i="8"/>
  <c r="U1379" i="8"/>
  <c r="U1380" i="8"/>
  <c r="U1381" i="8"/>
  <c r="U1382" i="8"/>
  <c r="U1383" i="8"/>
  <c r="U1384" i="8"/>
  <c r="U1385" i="8"/>
  <c r="U1386" i="8"/>
  <c r="U1387" i="8"/>
  <c r="U1388" i="8"/>
  <c r="U1389" i="8"/>
  <c r="U1390" i="8"/>
  <c r="U1391" i="8"/>
  <c r="U1392" i="8"/>
  <c r="U1393" i="8"/>
  <c r="U1394" i="8"/>
  <c r="U1395" i="8"/>
  <c r="U1396" i="8"/>
  <c r="U1397" i="8"/>
  <c r="U1398" i="8"/>
  <c r="U1399" i="8"/>
  <c r="U1400" i="8"/>
  <c r="U1401" i="8"/>
  <c r="U1402" i="8"/>
  <c r="U1403" i="8"/>
  <c r="U1404" i="8"/>
  <c r="U1405" i="8"/>
  <c r="U1406" i="8"/>
  <c r="U1407" i="8"/>
  <c r="U1408" i="8"/>
  <c r="U1409" i="8"/>
  <c r="U1410" i="8"/>
  <c r="U1411" i="8"/>
  <c r="U1412" i="8"/>
  <c r="U1413" i="8"/>
  <c r="U1414" i="8"/>
  <c r="U1415" i="8"/>
  <c r="U1416" i="8"/>
  <c r="U1417" i="8"/>
  <c r="U1418" i="8"/>
  <c r="U1419" i="8"/>
  <c r="U1420" i="8"/>
  <c r="U1421" i="8"/>
  <c r="U1422" i="8"/>
  <c r="U1423" i="8"/>
  <c r="U1424" i="8"/>
  <c r="U1425" i="8"/>
  <c r="U1426" i="8"/>
  <c r="U1427" i="8"/>
  <c r="U1428" i="8"/>
  <c r="U1429" i="8"/>
  <c r="U1430" i="8"/>
  <c r="U1431" i="8"/>
  <c r="U1432" i="8"/>
  <c r="U1433" i="8"/>
  <c r="U1434" i="8"/>
  <c r="U1435" i="8"/>
  <c r="U1436" i="8"/>
  <c r="U1437" i="8"/>
  <c r="U1438" i="8"/>
  <c r="U1439" i="8"/>
  <c r="U1440" i="8"/>
  <c r="U1441" i="8"/>
  <c r="U1442" i="8"/>
  <c r="U1443" i="8"/>
  <c r="U1444" i="8"/>
  <c r="U1445" i="8"/>
  <c r="U1446" i="8"/>
  <c r="U1447" i="8"/>
  <c r="U1448" i="8"/>
  <c r="U1449" i="8"/>
  <c r="U1450" i="8"/>
  <c r="U1451" i="8"/>
  <c r="U1452" i="8"/>
  <c r="U1453" i="8"/>
  <c r="U1454" i="8"/>
  <c r="U1455" i="8"/>
  <c r="U1456" i="8"/>
  <c r="U1457" i="8"/>
  <c r="U1458" i="8"/>
  <c r="U1459" i="8"/>
  <c r="U1460" i="8"/>
  <c r="U1461" i="8"/>
  <c r="U1462" i="8"/>
  <c r="U1463" i="8"/>
  <c r="U1464" i="8"/>
  <c r="U1465" i="8"/>
  <c r="U1466" i="8"/>
  <c r="U1467" i="8"/>
  <c r="U1468" i="8"/>
  <c r="U1469" i="8"/>
  <c r="U1470" i="8"/>
  <c r="U1471" i="8"/>
  <c r="U1472" i="8"/>
  <c r="U1473" i="8"/>
  <c r="U1474" i="8"/>
  <c r="U1475" i="8"/>
  <c r="U1476" i="8"/>
  <c r="U1477" i="8"/>
  <c r="U1478" i="8"/>
  <c r="U1479" i="8"/>
  <c r="U1480" i="8"/>
  <c r="U1481" i="8"/>
  <c r="U1482" i="8"/>
  <c r="U1483" i="8"/>
  <c r="U1484" i="8"/>
  <c r="U1485" i="8"/>
  <c r="U1486" i="8"/>
  <c r="U1487" i="8"/>
  <c r="U1488" i="8"/>
  <c r="U1489" i="8"/>
  <c r="U1490" i="8"/>
  <c r="U1491" i="8"/>
  <c r="U1492" i="8"/>
  <c r="U1493" i="8"/>
  <c r="U1494" i="8"/>
  <c r="U1495" i="8"/>
  <c r="U1496" i="8"/>
  <c r="U1497" i="8"/>
  <c r="U1498" i="8"/>
  <c r="U1499" i="8"/>
  <c r="U1500" i="8"/>
  <c r="U1501" i="8"/>
  <c r="U1502" i="8"/>
  <c r="U1503" i="8"/>
  <c r="U1504" i="8"/>
  <c r="U1505" i="8"/>
  <c r="U1506" i="8"/>
  <c r="U1507" i="8"/>
  <c r="U1508" i="8"/>
  <c r="U1509" i="8"/>
  <c r="U1510" i="8"/>
  <c r="U1511" i="8"/>
  <c r="U1512" i="8"/>
  <c r="U1513" i="8"/>
  <c r="U1514" i="8"/>
  <c r="U1515" i="8"/>
  <c r="U1516" i="8"/>
  <c r="U1517" i="8"/>
  <c r="U1518" i="8"/>
  <c r="U1519" i="8"/>
  <c r="U1520" i="8"/>
  <c r="U1521" i="8"/>
  <c r="U1522" i="8"/>
  <c r="U1523" i="8"/>
  <c r="U1524" i="8"/>
  <c r="U1525" i="8"/>
  <c r="U1526" i="8"/>
  <c r="U1527" i="8"/>
  <c r="U1528" i="8"/>
  <c r="U1529" i="8"/>
  <c r="U1530" i="8"/>
  <c r="U1531" i="8"/>
  <c r="U1532" i="8"/>
  <c r="U1533" i="8"/>
  <c r="U1534" i="8"/>
  <c r="U1535" i="8"/>
  <c r="U1536" i="8"/>
  <c r="U1537" i="8"/>
  <c r="U1538" i="8"/>
  <c r="U1539" i="8"/>
  <c r="U1540" i="8"/>
  <c r="U1541" i="8"/>
  <c r="U1542" i="8"/>
  <c r="U1543" i="8"/>
  <c r="U1544" i="8"/>
  <c r="U1545" i="8"/>
  <c r="U1546" i="8"/>
  <c r="U1547" i="8"/>
  <c r="U1548" i="8"/>
  <c r="U1549" i="8"/>
  <c r="U1550" i="8"/>
  <c r="U1551" i="8"/>
  <c r="U1552" i="8"/>
  <c r="U1553" i="8"/>
  <c r="U1554" i="8"/>
  <c r="U1555" i="8"/>
  <c r="U1556" i="8"/>
  <c r="U1557" i="8"/>
  <c r="U1558" i="8"/>
  <c r="U1559" i="8"/>
  <c r="U1560" i="8"/>
  <c r="U1561" i="8"/>
  <c r="U1562" i="8"/>
  <c r="U1563" i="8"/>
  <c r="U1564" i="8"/>
  <c r="U1565" i="8"/>
  <c r="U1566" i="8"/>
  <c r="U1567" i="8"/>
  <c r="U1568" i="8"/>
  <c r="U1569" i="8"/>
  <c r="U1570" i="8"/>
  <c r="U1571" i="8"/>
  <c r="U1572" i="8"/>
  <c r="U1573" i="8"/>
  <c r="U1574" i="8"/>
  <c r="U1575" i="8"/>
  <c r="U1576" i="8"/>
  <c r="U1577" i="8"/>
  <c r="U1578" i="8"/>
  <c r="U1579" i="8"/>
  <c r="U1580" i="8"/>
  <c r="U1581" i="8"/>
  <c r="U1582" i="8"/>
  <c r="U1583" i="8"/>
  <c r="U1584" i="8"/>
  <c r="U1585" i="8"/>
  <c r="U1586" i="8"/>
  <c r="U1587" i="8"/>
  <c r="U1588" i="8"/>
  <c r="U1589" i="8"/>
  <c r="U1590" i="8"/>
  <c r="U1591" i="8"/>
  <c r="U1592" i="8"/>
  <c r="U1593" i="8"/>
  <c r="U1594" i="8"/>
  <c r="U1595" i="8"/>
  <c r="U2" i="8"/>
  <c r="CI16" i="17"/>
  <c r="BZ4" i="17"/>
  <c r="BZ5" i="17"/>
  <c r="BZ6" i="17"/>
  <c r="BZ7" i="17"/>
  <c r="BZ8" i="17"/>
  <c r="BZ9" i="17"/>
  <c r="BZ10" i="17"/>
  <c r="BZ11" i="17"/>
  <c r="BZ12" i="17"/>
  <c r="BZ13" i="17"/>
  <c r="BZ14" i="17"/>
  <c r="BZ15" i="17"/>
  <c r="BZ16" i="17"/>
  <c r="BZ17" i="17"/>
  <c r="BZ18" i="17"/>
  <c r="BZ19" i="17"/>
  <c r="BZ20" i="17"/>
  <c r="BZ21" i="17"/>
  <c r="BZ22" i="17"/>
  <c r="BZ23" i="17"/>
  <c r="BZ24" i="17"/>
  <c r="BZ25" i="17"/>
  <c r="BZ26" i="17"/>
  <c r="BZ27" i="17"/>
  <c r="BZ28" i="17"/>
  <c r="BZ29" i="17"/>
  <c r="BZ30" i="17"/>
  <c r="BZ31" i="17"/>
  <c r="BZ32" i="17"/>
  <c r="BZ33" i="17"/>
  <c r="BZ34" i="17"/>
  <c r="BZ35" i="17"/>
  <c r="BZ36" i="17"/>
  <c r="BZ37" i="17"/>
  <c r="BZ38" i="17"/>
  <c r="BZ39" i="17"/>
  <c r="BZ40" i="17"/>
  <c r="BZ41" i="17"/>
  <c r="BZ42" i="17"/>
  <c r="BZ43" i="17"/>
  <c r="BZ44" i="17"/>
  <c r="BZ45" i="17"/>
  <c r="BZ46" i="17"/>
  <c r="BZ47" i="17"/>
  <c r="BZ48" i="17"/>
  <c r="BZ49" i="17"/>
  <c r="BZ50" i="17"/>
  <c r="BZ51" i="17"/>
  <c r="BZ52" i="17"/>
  <c r="BZ53" i="17"/>
  <c r="BZ54" i="17"/>
  <c r="BZ55" i="17"/>
  <c r="BZ56" i="17"/>
  <c r="BZ57" i="17"/>
  <c r="BZ58" i="17"/>
  <c r="BZ59" i="17"/>
  <c r="BZ60" i="17"/>
  <c r="BZ61" i="17"/>
  <c r="BZ62" i="17"/>
  <c r="BZ63" i="17"/>
  <c r="BZ64" i="17"/>
  <c r="BZ65" i="17"/>
  <c r="BZ66" i="17"/>
  <c r="BZ67" i="17"/>
  <c r="BZ68" i="17"/>
  <c r="BZ69" i="17"/>
  <c r="BZ70" i="17"/>
  <c r="BZ71" i="17"/>
  <c r="BZ72" i="17"/>
  <c r="BZ73" i="17"/>
  <c r="BZ74" i="17"/>
  <c r="BZ75" i="17"/>
  <c r="BZ76" i="17"/>
  <c r="BZ77" i="17"/>
  <c r="BZ78" i="17"/>
  <c r="BZ79" i="17"/>
  <c r="BZ80" i="17"/>
  <c r="BZ81" i="17"/>
  <c r="BZ82" i="17"/>
  <c r="BZ83" i="17"/>
  <c r="BZ84" i="17"/>
  <c r="BZ85" i="17"/>
  <c r="BZ86" i="17"/>
  <c r="BZ87" i="17"/>
  <c r="BZ88" i="17"/>
  <c r="BZ89" i="17"/>
  <c r="BZ90" i="17"/>
  <c r="BZ91" i="17"/>
  <c r="BZ92" i="17"/>
  <c r="BZ93" i="17"/>
  <c r="BZ94" i="17"/>
  <c r="BZ95" i="17"/>
  <c r="BZ96" i="17"/>
  <c r="BZ97" i="17"/>
  <c r="BZ98" i="17"/>
  <c r="BZ99" i="17"/>
  <c r="BZ100" i="17"/>
  <c r="BZ101" i="17"/>
  <c r="BZ102" i="17"/>
  <c r="BZ103" i="17"/>
  <c r="BZ104" i="17"/>
  <c r="BZ105" i="17"/>
  <c r="BZ106" i="17"/>
  <c r="BZ107" i="17"/>
  <c r="BZ108" i="17"/>
  <c r="BZ109" i="17"/>
  <c r="BZ110" i="17"/>
  <c r="BZ111" i="17"/>
  <c r="BZ112" i="17"/>
  <c r="BZ113" i="17"/>
  <c r="BZ114" i="17"/>
  <c r="BZ115" i="17"/>
  <c r="BZ116" i="17"/>
  <c r="BZ117" i="17"/>
  <c r="BZ118" i="17"/>
  <c r="BZ119" i="17"/>
  <c r="BZ120" i="17"/>
  <c r="BZ121" i="17"/>
  <c r="BZ122" i="17"/>
  <c r="BZ123" i="17"/>
  <c r="BZ124" i="17"/>
  <c r="BZ125" i="17"/>
  <c r="BZ126" i="17"/>
  <c r="BZ127" i="17"/>
  <c r="BZ128" i="17"/>
  <c r="BZ129" i="17"/>
  <c r="BZ130" i="17"/>
  <c r="BZ131" i="17"/>
  <c r="BZ132" i="17"/>
  <c r="BZ133" i="17"/>
  <c r="BZ134" i="17"/>
  <c r="BZ135" i="17"/>
  <c r="BZ136" i="17"/>
  <c r="BZ137" i="17"/>
  <c r="BZ138" i="17"/>
  <c r="BZ139" i="17"/>
  <c r="BZ140" i="17"/>
  <c r="BZ141" i="17"/>
  <c r="BZ142" i="17"/>
  <c r="BZ143" i="17"/>
  <c r="BZ144" i="17"/>
  <c r="BZ145" i="17"/>
  <c r="BZ146" i="17"/>
  <c r="BZ147" i="17"/>
  <c r="BZ148" i="17"/>
  <c r="BZ149" i="17"/>
  <c r="BZ150" i="17"/>
  <c r="BZ151" i="17"/>
  <c r="BZ152" i="17"/>
  <c r="BZ153" i="17"/>
  <c r="BZ154" i="17"/>
  <c r="BZ155" i="17"/>
  <c r="BZ156" i="17"/>
  <c r="BZ157" i="17"/>
  <c r="BZ158" i="17"/>
  <c r="BZ159" i="17"/>
  <c r="BZ160" i="17"/>
  <c r="BZ161" i="17"/>
  <c r="BZ162" i="17"/>
  <c r="BZ163" i="17"/>
  <c r="BZ164" i="17"/>
  <c r="BZ165" i="17"/>
  <c r="BZ166" i="17"/>
  <c r="BZ167" i="17"/>
  <c r="BZ168" i="17"/>
  <c r="BZ169" i="17"/>
  <c r="BZ170" i="17"/>
  <c r="BZ171" i="17"/>
  <c r="BZ172" i="17"/>
  <c r="BZ173" i="17"/>
  <c r="BZ174" i="17"/>
  <c r="BZ175" i="17"/>
  <c r="BZ176" i="17"/>
  <c r="BZ177" i="17"/>
  <c r="BZ178" i="17"/>
  <c r="BZ179" i="17"/>
  <c r="BZ180" i="17"/>
  <c r="BZ181" i="17"/>
  <c r="BZ182" i="17"/>
  <c r="BZ183" i="17"/>
  <c r="BZ184" i="17"/>
  <c r="BZ185" i="17"/>
  <c r="BZ186" i="17"/>
  <c r="BZ187" i="17"/>
  <c r="BZ188" i="17"/>
  <c r="BZ189" i="17"/>
  <c r="BZ190" i="17"/>
  <c r="BZ191" i="17"/>
  <c r="BZ192" i="17"/>
  <c r="BZ193" i="17"/>
  <c r="BZ194" i="17"/>
  <c r="BZ195" i="17"/>
  <c r="BZ196" i="17"/>
  <c r="BZ197" i="17"/>
  <c r="BZ198" i="17"/>
  <c r="BZ199" i="17"/>
  <c r="BZ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L183" i="17"/>
  <c r="L184" i="17"/>
  <c r="L185" i="17"/>
  <c r="L186" i="17"/>
  <c r="L187" i="17"/>
  <c r="L188" i="17"/>
  <c r="L189" i="17"/>
  <c r="L190" i="17"/>
  <c r="L191" i="17"/>
  <c r="L192" i="17"/>
  <c r="L193" i="17"/>
  <c r="L194" i="17"/>
  <c r="L195" i="17"/>
  <c r="L196" i="17"/>
  <c r="L197" i="17"/>
  <c r="L198" i="17"/>
  <c r="L199" i="17"/>
  <c r="L200" i="17"/>
  <c r="L201" i="17"/>
  <c r="L202" i="17"/>
  <c r="L203" i="17"/>
  <c r="L204" i="17"/>
  <c r="L205" i="17"/>
  <c r="L206" i="17"/>
  <c r="L207" i="17"/>
  <c r="L208" i="17"/>
  <c r="L209" i="17"/>
  <c r="L210" i="17"/>
  <c r="L211" i="17"/>
  <c r="L212" i="17"/>
  <c r="L213" i="17"/>
  <c r="L214" i="17"/>
  <c r="L215" i="17"/>
  <c r="L216" i="17"/>
  <c r="L217" i="17"/>
  <c r="L218" i="17"/>
  <c r="L219" i="17"/>
  <c r="L220" i="17"/>
  <c r="L221" i="17"/>
  <c r="L222" i="17"/>
  <c r="L223" i="17"/>
  <c r="L224" i="17"/>
  <c r="L225" i="17"/>
  <c r="L226" i="17"/>
  <c r="L227" i="17"/>
  <c r="L228" i="17"/>
  <c r="L229" i="17"/>
  <c r="L230" i="17"/>
  <c r="L231" i="17"/>
  <c r="L232" i="17"/>
  <c r="L233" i="17"/>
  <c r="L234" i="17"/>
  <c r="L235" i="17"/>
  <c r="L236" i="17"/>
  <c r="L237" i="17"/>
  <c r="L238" i="17"/>
  <c r="L239" i="17"/>
  <c r="L240" i="17"/>
  <c r="L241" i="17"/>
  <c r="L242" i="17"/>
  <c r="L243" i="17"/>
  <c r="L244" i="17"/>
  <c r="L245" i="17"/>
  <c r="L246" i="17"/>
  <c r="L247" i="17"/>
  <c r="L248" i="17"/>
  <c r="L249" i="17"/>
  <c r="L250" i="17"/>
  <c r="L251" i="17"/>
  <c r="L252" i="17"/>
  <c r="L3" i="17"/>
  <c r="W16"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3" i="17"/>
  <c r="K3"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K151" i="8"/>
  <c r="K152" i="8"/>
  <c r="K153" i="8"/>
  <c r="K154" i="8"/>
  <c r="K155" i="8"/>
  <c r="K156" i="8"/>
  <c r="K157" i="8"/>
  <c r="K158" i="8"/>
  <c r="K159" i="8"/>
  <c r="K160" i="8"/>
  <c r="K161" i="8"/>
  <c r="K162" i="8"/>
  <c r="K163" i="8"/>
  <c r="K164" i="8"/>
  <c r="K165" i="8"/>
  <c r="K166" i="8"/>
  <c r="K167" i="8"/>
  <c r="K168" i="8"/>
  <c r="K169" i="8"/>
  <c r="K170" i="8"/>
  <c r="K171" i="8"/>
  <c r="K172" i="8"/>
  <c r="K173" i="8"/>
  <c r="K174" i="8"/>
  <c r="K175" i="8"/>
  <c r="K176" i="8"/>
  <c r="K177" i="8"/>
  <c r="K178" i="8"/>
  <c r="K179" i="8"/>
  <c r="K180" i="8"/>
  <c r="K181" i="8"/>
  <c r="K182" i="8"/>
  <c r="K183" i="8"/>
  <c r="K184" i="8"/>
  <c r="K185" i="8"/>
  <c r="K186" i="8"/>
  <c r="K187" i="8"/>
  <c r="K188" i="8"/>
  <c r="K189" i="8"/>
  <c r="K190" i="8"/>
  <c r="K191" i="8"/>
  <c r="K192" i="8"/>
  <c r="K193" i="8"/>
  <c r="K194" i="8"/>
  <c r="K195" i="8"/>
  <c r="K196" i="8"/>
  <c r="K197" i="8"/>
  <c r="K198" i="8"/>
  <c r="K199" i="8"/>
  <c r="K200" i="8"/>
  <c r="K201" i="8"/>
  <c r="K202" i="8"/>
  <c r="K203" i="8"/>
  <c r="K204" i="8"/>
  <c r="K205" i="8"/>
  <c r="K206" i="8"/>
  <c r="K207"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52" i="8"/>
  <c r="K253" i="8"/>
  <c r="K254" i="8"/>
  <c r="K255" i="8"/>
  <c r="K256" i="8"/>
  <c r="K257" i="8"/>
  <c r="K258" i="8"/>
  <c r="K259" i="8"/>
  <c r="K260" i="8"/>
  <c r="K261" i="8"/>
  <c r="K262" i="8"/>
  <c r="K263" i="8"/>
  <c r="K264" i="8"/>
  <c r="K265" i="8"/>
  <c r="K266" i="8"/>
  <c r="K267" i="8"/>
  <c r="K268" i="8"/>
  <c r="K269" i="8"/>
  <c r="K270" i="8"/>
  <c r="K271" i="8"/>
  <c r="K272" i="8"/>
  <c r="K273" i="8"/>
  <c r="K274" i="8"/>
  <c r="K275" i="8"/>
  <c r="K276" i="8"/>
  <c r="K277" i="8"/>
  <c r="K278" i="8"/>
  <c r="K279" i="8"/>
  <c r="K280" i="8"/>
  <c r="K281" i="8"/>
  <c r="K282" i="8"/>
  <c r="K283" i="8"/>
  <c r="K284" i="8"/>
  <c r="K285" i="8"/>
  <c r="K286" i="8"/>
  <c r="K287" i="8"/>
  <c r="K288" i="8"/>
  <c r="K289" i="8"/>
  <c r="K290" i="8"/>
  <c r="K291" i="8"/>
  <c r="K292" i="8"/>
  <c r="K293" i="8"/>
  <c r="K294" i="8"/>
  <c r="K295" i="8"/>
  <c r="K296" i="8"/>
  <c r="K297" i="8"/>
  <c r="K298" i="8"/>
  <c r="K299" i="8"/>
  <c r="K300" i="8"/>
  <c r="K301" i="8"/>
  <c r="K302" i="8"/>
  <c r="K303" i="8"/>
  <c r="K304" i="8"/>
  <c r="K305" i="8"/>
  <c r="K306" i="8"/>
  <c r="K307" i="8"/>
  <c r="K308" i="8"/>
  <c r="K309" i="8"/>
  <c r="K310" i="8"/>
  <c r="K311" i="8"/>
  <c r="K312" i="8"/>
  <c r="K313" i="8"/>
  <c r="K314" i="8"/>
  <c r="K315" i="8"/>
  <c r="K316" i="8"/>
  <c r="K317" i="8"/>
  <c r="K318" i="8"/>
  <c r="K319" i="8"/>
  <c r="K320" i="8"/>
  <c r="K321" i="8"/>
  <c r="K322" i="8"/>
  <c r="K323" i="8"/>
  <c r="K324" i="8"/>
  <c r="K325" i="8"/>
  <c r="K326" i="8"/>
  <c r="K327" i="8"/>
  <c r="K328" i="8"/>
  <c r="K329" i="8"/>
  <c r="K330" i="8"/>
  <c r="K331" i="8"/>
  <c r="K332" i="8"/>
  <c r="K333" i="8"/>
  <c r="K334" i="8"/>
  <c r="K335" i="8"/>
  <c r="K336" i="8"/>
  <c r="K337" i="8"/>
  <c r="K338" i="8"/>
  <c r="K339" i="8"/>
  <c r="K340" i="8"/>
  <c r="K341" i="8"/>
  <c r="K342" i="8"/>
  <c r="K343" i="8"/>
  <c r="K344" i="8"/>
  <c r="K345" i="8"/>
  <c r="K346" i="8"/>
  <c r="K347" i="8"/>
  <c r="K348" i="8"/>
  <c r="K349" i="8"/>
  <c r="K350" i="8"/>
  <c r="K351" i="8"/>
  <c r="K352" i="8"/>
  <c r="K353" i="8"/>
  <c r="K354" i="8"/>
  <c r="K355" i="8"/>
  <c r="K356" i="8"/>
  <c r="K357" i="8"/>
  <c r="K358" i="8"/>
  <c r="K359" i="8"/>
  <c r="K360" i="8"/>
  <c r="K361" i="8"/>
  <c r="K362" i="8"/>
  <c r="K363" i="8"/>
  <c r="K364" i="8"/>
  <c r="K365" i="8"/>
  <c r="K366" i="8"/>
  <c r="K367" i="8"/>
  <c r="K368" i="8"/>
  <c r="K369" i="8"/>
  <c r="K370" i="8"/>
  <c r="K371" i="8"/>
  <c r="K372" i="8"/>
  <c r="K373" i="8"/>
  <c r="K374" i="8"/>
  <c r="K375" i="8"/>
  <c r="K376" i="8"/>
  <c r="K377" i="8"/>
  <c r="K378" i="8"/>
  <c r="K379" i="8"/>
  <c r="K380" i="8"/>
  <c r="K381" i="8"/>
  <c r="K382" i="8"/>
  <c r="K383" i="8"/>
  <c r="K384" i="8"/>
  <c r="K385" i="8"/>
  <c r="K386" i="8"/>
  <c r="K387" i="8"/>
  <c r="K388" i="8"/>
  <c r="K389" i="8"/>
  <c r="K390" i="8"/>
  <c r="K391" i="8"/>
  <c r="K392" i="8"/>
  <c r="K393" i="8"/>
  <c r="K394" i="8"/>
  <c r="K395" i="8"/>
  <c r="K396" i="8"/>
  <c r="K397" i="8"/>
  <c r="K398" i="8"/>
  <c r="K399" i="8"/>
  <c r="K400" i="8"/>
  <c r="K401" i="8"/>
  <c r="K402" i="8"/>
  <c r="K403" i="8"/>
  <c r="K404" i="8"/>
  <c r="K405" i="8"/>
  <c r="K406" i="8"/>
  <c r="K407" i="8"/>
  <c r="K408" i="8"/>
  <c r="K409" i="8"/>
  <c r="K410" i="8"/>
  <c r="K411" i="8"/>
  <c r="K412" i="8"/>
  <c r="K413" i="8"/>
  <c r="K414" i="8"/>
  <c r="K415" i="8"/>
  <c r="K416" i="8"/>
  <c r="K417" i="8"/>
  <c r="K418" i="8"/>
  <c r="K419" i="8"/>
  <c r="K420" i="8"/>
  <c r="K421" i="8"/>
  <c r="K422" i="8"/>
  <c r="K423" i="8"/>
  <c r="K424" i="8"/>
  <c r="K425" i="8"/>
  <c r="K426" i="8"/>
  <c r="K427" i="8"/>
  <c r="K428" i="8"/>
  <c r="K429" i="8"/>
  <c r="K430" i="8"/>
  <c r="K431" i="8"/>
  <c r="K432" i="8"/>
  <c r="K433" i="8"/>
  <c r="K434" i="8"/>
  <c r="K435" i="8"/>
  <c r="K436" i="8"/>
  <c r="K437" i="8"/>
  <c r="K438" i="8"/>
  <c r="K439" i="8"/>
  <c r="K440" i="8"/>
  <c r="K441" i="8"/>
  <c r="K442" i="8"/>
  <c r="K443" i="8"/>
  <c r="K444" i="8"/>
  <c r="K445" i="8"/>
  <c r="K446" i="8"/>
  <c r="K447" i="8"/>
  <c r="K448" i="8"/>
  <c r="K449" i="8"/>
  <c r="K450" i="8"/>
  <c r="K451" i="8"/>
  <c r="K452" i="8"/>
  <c r="K453" i="8"/>
  <c r="K454" i="8"/>
  <c r="K455" i="8"/>
  <c r="K456" i="8"/>
  <c r="K457" i="8"/>
  <c r="K458" i="8"/>
  <c r="K459" i="8"/>
  <c r="K460" i="8"/>
  <c r="K461" i="8"/>
  <c r="K462" i="8"/>
  <c r="K463" i="8"/>
  <c r="K464" i="8"/>
  <c r="K465" i="8"/>
  <c r="K466" i="8"/>
  <c r="K467" i="8"/>
  <c r="K468" i="8"/>
  <c r="K469" i="8"/>
  <c r="K470" i="8"/>
  <c r="K471" i="8"/>
  <c r="K472" i="8"/>
  <c r="K473" i="8"/>
  <c r="K474" i="8"/>
  <c r="K475" i="8"/>
  <c r="K476" i="8"/>
  <c r="K477" i="8"/>
  <c r="K478" i="8"/>
  <c r="K479" i="8"/>
  <c r="K480" i="8"/>
  <c r="K481" i="8"/>
  <c r="K482" i="8"/>
  <c r="K483" i="8"/>
  <c r="K484" i="8"/>
  <c r="K485" i="8"/>
  <c r="K486" i="8"/>
  <c r="K487" i="8"/>
  <c r="K488" i="8"/>
  <c r="K489" i="8"/>
  <c r="K490" i="8"/>
  <c r="K491" i="8"/>
  <c r="K492" i="8"/>
  <c r="K493" i="8"/>
  <c r="K494" i="8"/>
  <c r="K495" i="8"/>
  <c r="K496" i="8"/>
  <c r="K497" i="8"/>
  <c r="K498" i="8"/>
  <c r="K499" i="8"/>
  <c r="K500" i="8"/>
  <c r="K501" i="8"/>
  <c r="K502" i="8"/>
  <c r="K503" i="8"/>
  <c r="K504" i="8"/>
  <c r="K505" i="8"/>
  <c r="K506" i="8"/>
  <c r="K507" i="8"/>
  <c r="K508" i="8"/>
  <c r="K509" i="8"/>
  <c r="K510" i="8"/>
  <c r="K511" i="8"/>
  <c r="K512" i="8"/>
  <c r="K513" i="8"/>
  <c r="K514" i="8"/>
  <c r="K515" i="8"/>
  <c r="K516" i="8"/>
  <c r="K517" i="8"/>
  <c r="K518" i="8"/>
  <c r="K519" i="8"/>
  <c r="K520" i="8"/>
  <c r="K521" i="8"/>
  <c r="K522" i="8"/>
  <c r="K523" i="8"/>
  <c r="K524" i="8"/>
  <c r="K525" i="8"/>
  <c r="K526" i="8"/>
  <c r="K527" i="8"/>
  <c r="K528" i="8"/>
  <c r="K529" i="8"/>
  <c r="K530" i="8"/>
  <c r="K531" i="8"/>
  <c r="K532" i="8"/>
  <c r="K533" i="8"/>
  <c r="K534" i="8"/>
  <c r="K535" i="8"/>
  <c r="K536" i="8"/>
  <c r="K537" i="8"/>
  <c r="K538" i="8"/>
  <c r="K539" i="8"/>
  <c r="K540" i="8"/>
  <c r="K541" i="8"/>
  <c r="K542" i="8"/>
  <c r="K543" i="8"/>
  <c r="K544" i="8"/>
  <c r="K545" i="8"/>
  <c r="K546" i="8"/>
  <c r="K547" i="8"/>
  <c r="K548" i="8"/>
  <c r="K549" i="8"/>
  <c r="K550" i="8"/>
  <c r="K551" i="8"/>
  <c r="K552" i="8"/>
  <c r="K553" i="8"/>
  <c r="K554" i="8"/>
  <c r="K555" i="8"/>
  <c r="K556" i="8"/>
  <c r="K557" i="8"/>
  <c r="K558" i="8"/>
  <c r="K559" i="8"/>
  <c r="K560" i="8"/>
  <c r="K561" i="8"/>
  <c r="K562" i="8"/>
  <c r="K563" i="8"/>
  <c r="K564" i="8"/>
  <c r="K565" i="8"/>
  <c r="K566" i="8"/>
  <c r="K567" i="8"/>
  <c r="K568" i="8"/>
  <c r="K569" i="8"/>
  <c r="K570" i="8"/>
  <c r="K571" i="8"/>
  <c r="K572" i="8"/>
  <c r="K573" i="8"/>
  <c r="K574" i="8"/>
  <c r="K575" i="8"/>
  <c r="K576" i="8"/>
  <c r="K577" i="8"/>
  <c r="K578" i="8"/>
  <c r="K579" i="8"/>
  <c r="K580" i="8"/>
  <c r="K581" i="8"/>
  <c r="K582" i="8"/>
  <c r="K583" i="8"/>
  <c r="K584" i="8"/>
  <c r="K585" i="8"/>
  <c r="K586" i="8"/>
  <c r="K587" i="8"/>
  <c r="K588" i="8"/>
  <c r="K589" i="8"/>
  <c r="K590" i="8"/>
  <c r="K591" i="8"/>
  <c r="K592" i="8"/>
  <c r="K593" i="8"/>
  <c r="K594" i="8"/>
  <c r="K595" i="8"/>
  <c r="K596" i="8"/>
  <c r="K597" i="8"/>
  <c r="K598" i="8"/>
  <c r="K599" i="8"/>
  <c r="K600" i="8"/>
  <c r="K601" i="8"/>
  <c r="K602" i="8"/>
  <c r="K603" i="8"/>
  <c r="K604" i="8"/>
  <c r="K605" i="8"/>
  <c r="K606" i="8"/>
  <c r="K607" i="8"/>
  <c r="K608" i="8"/>
  <c r="K609" i="8"/>
  <c r="K610" i="8"/>
  <c r="K611" i="8"/>
  <c r="K612" i="8"/>
  <c r="K613" i="8"/>
  <c r="K614" i="8"/>
  <c r="K615" i="8"/>
  <c r="K616" i="8"/>
  <c r="K617" i="8"/>
  <c r="K618" i="8"/>
  <c r="K619" i="8"/>
  <c r="K620" i="8"/>
  <c r="K621" i="8"/>
  <c r="K622" i="8"/>
  <c r="K623" i="8"/>
  <c r="K624" i="8"/>
  <c r="K625" i="8"/>
  <c r="K626" i="8"/>
  <c r="K627" i="8"/>
  <c r="K628" i="8"/>
  <c r="K629" i="8"/>
  <c r="K630" i="8"/>
  <c r="K631" i="8"/>
  <c r="K632" i="8"/>
  <c r="K633" i="8"/>
  <c r="K634" i="8"/>
  <c r="K635" i="8"/>
  <c r="K636" i="8"/>
  <c r="K637" i="8"/>
  <c r="K638" i="8"/>
  <c r="K639" i="8"/>
  <c r="K640" i="8"/>
  <c r="K641" i="8"/>
  <c r="K642" i="8"/>
  <c r="K643" i="8"/>
  <c r="K644" i="8"/>
  <c r="K645" i="8"/>
  <c r="K646" i="8"/>
  <c r="K647" i="8"/>
  <c r="K648" i="8"/>
  <c r="K649" i="8"/>
  <c r="K650" i="8"/>
  <c r="K651" i="8"/>
  <c r="K652" i="8"/>
  <c r="K653" i="8"/>
  <c r="K654" i="8"/>
  <c r="K655" i="8"/>
  <c r="K656" i="8"/>
  <c r="K657" i="8"/>
  <c r="K658" i="8"/>
  <c r="K659" i="8"/>
  <c r="K660" i="8"/>
  <c r="K661" i="8"/>
  <c r="K662" i="8"/>
  <c r="K663" i="8"/>
  <c r="K664" i="8"/>
  <c r="K665" i="8"/>
  <c r="K666" i="8"/>
  <c r="K667" i="8"/>
  <c r="K668" i="8"/>
  <c r="K669" i="8"/>
  <c r="K670" i="8"/>
  <c r="K671" i="8"/>
  <c r="K672" i="8"/>
  <c r="K673" i="8"/>
  <c r="K674" i="8"/>
  <c r="K675" i="8"/>
  <c r="K676" i="8"/>
  <c r="K677" i="8"/>
  <c r="K678" i="8"/>
  <c r="K679" i="8"/>
  <c r="K680" i="8"/>
  <c r="K681" i="8"/>
  <c r="K682" i="8"/>
  <c r="K683" i="8"/>
  <c r="K684" i="8"/>
  <c r="K685" i="8"/>
  <c r="K686" i="8"/>
  <c r="K687" i="8"/>
  <c r="K688" i="8"/>
  <c r="K689" i="8"/>
  <c r="K690" i="8"/>
  <c r="K691" i="8"/>
  <c r="K692" i="8"/>
  <c r="K693" i="8"/>
  <c r="K694" i="8"/>
  <c r="K695" i="8"/>
  <c r="K696" i="8"/>
  <c r="K697" i="8"/>
  <c r="K698" i="8"/>
  <c r="K699" i="8"/>
  <c r="K700" i="8"/>
  <c r="K701" i="8"/>
  <c r="K702" i="8"/>
  <c r="K703" i="8"/>
  <c r="K704" i="8"/>
  <c r="K705" i="8"/>
  <c r="K706" i="8"/>
  <c r="K707" i="8"/>
  <c r="K708" i="8"/>
  <c r="K709" i="8"/>
  <c r="K710" i="8"/>
  <c r="K711" i="8"/>
  <c r="K712" i="8"/>
  <c r="K713" i="8"/>
  <c r="K714" i="8"/>
  <c r="K715" i="8"/>
  <c r="K716" i="8"/>
  <c r="K717" i="8"/>
  <c r="K718" i="8"/>
  <c r="K719" i="8"/>
  <c r="K720" i="8"/>
  <c r="K721" i="8"/>
  <c r="K722" i="8"/>
  <c r="K723" i="8"/>
  <c r="K724" i="8"/>
  <c r="K725" i="8"/>
  <c r="K726" i="8"/>
  <c r="K727" i="8"/>
  <c r="K728" i="8"/>
  <c r="K729" i="8"/>
  <c r="K730" i="8"/>
  <c r="K731" i="8"/>
  <c r="K732" i="8"/>
  <c r="K733" i="8"/>
  <c r="K734" i="8"/>
  <c r="K735" i="8"/>
  <c r="K736" i="8"/>
  <c r="K737" i="8"/>
  <c r="K738" i="8"/>
  <c r="K739" i="8"/>
  <c r="K740" i="8"/>
  <c r="K741" i="8"/>
  <c r="K742" i="8"/>
  <c r="K743" i="8"/>
  <c r="K744" i="8"/>
  <c r="K745" i="8"/>
  <c r="K746" i="8"/>
  <c r="K747" i="8"/>
  <c r="K748" i="8"/>
  <c r="K749" i="8"/>
  <c r="K750" i="8"/>
  <c r="K751" i="8"/>
  <c r="K752" i="8"/>
  <c r="K753" i="8"/>
  <c r="K754" i="8"/>
  <c r="K755" i="8"/>
  <c r="K756" i="8"/>
  <c r="K757" i="8"/>
  <c r="K758" i="8"/>
  <c r="K759" i="8"/>
  <c r="K760" i="8"/>
  <c r="K761" i="8"/>
  <c r="K762" i="8"/>
  <c r="K763" i="8"/>
  <c r="K764" i="8"/>
  <c r="K765" i="8"/>
  <c r="K766" i="8"/>
  <c r="K767" i="8"/>
  <c r="K768" i="8"/>
  <c r="K769" i="8"/>
  <c r="K770" i="8"/>
  <c r="K771" i="8"/>
  <c r="K772" i="8"/>
  <c r="K773" i="8"/>
  <c r="K774" i="8"/>
  <c r="K775" i="8"/>
  <c r="K776" i="8"/>
  <c r="K777" i="8"/>
  <c r="K778" i="8"/>
  <c r="K779" i="8"/>
  <c r="K780" i="8"/>
  <c r="K781" i="8"/>
  <c r="K782" i="8"/>
  <c r="K783" i="8"/>
  <c r="K784" i="8"/>
  <c r="K785" i="8"/>
  <c r="K786" i="8"/>
  <c r="K787" i="8"/>
  <c r="K788" i="8"/>
  <c r="K789" i="8"/>
  <c r="K790" i="8"/>
  <c r="K791" i="8"/>
  <c r="K792" i="8"/>
  <c r="K793" i="8"/>
  <c r="K794" i="8"/>
  <c r="K795" i="8"/>
  <c r="K796" i="8"/>
  <c r="K797" i="8"/>
  <c r="K798" i="8"/>
  <c r="K799" i="8"/>
  <c r="K800" i="8"/>
  <c r="K801" i="8"/>
  <c r="K802" i="8"/>
  <c r="K803" i="8"/>
  <c r="K804" i="8"/>
  <c r="K805" i="8"/>
  <c r="K806" i="8"/>
  <c r="K807" i="8"/>
  <c r="K808" i="8"/>
  <c r="K809" i="8"/>
  <c r="K810" i="8"/>
  <c r="K811" i="8"/>
  <c r="K812" i="8"/>
  <c r="K813" i="8"/>
  <c r="K814" i="8"/>
  <c r="K815" i="8"/>
  <c r="K816" i="8"/>
  <c r="K817" i="8"/>
  <c r="K818" i="8"/>
  <c r="K819" i="8"/>
  <c r="K820" i="8"/>
  <c r="K821" i="8"/>
  <c r="K822" i="8"/>
  <c r="K823" i="8"/>
  <c r="K824" i="8"/>
  <c r="K825" i="8"/>
  <c r="K826" i="8"/>
  <c r="K827" i="8"/>
  <c r="K828" i="8"/>
  <c r="K829" i="8"/>
  <c r="K830" i="8"/>
  <c r="K831" i="8"/>
  <c r="K832" i="8"/>
  <c r="K833" i="8"/>
  <c r="K834" i="8"/>
  <c r="K835" i="8"/>
  <c r="K836" i="8"/>
  <c r="K837" i="8"/>
  <c r="K838" i="8"/>
  <c r="K839" i="8"/>
  <c r="K840" i="8"/>
  <c r="K841" i="8"/>
  <c r="K842" i="8"/>
  <c r="K843" i="8"/>
  <c r="K844" i="8"/>
  <c r="K845" i="8"/>
  <c r="K846" i="8"/>
  <c r="K847" i="8"/>
  <c r="K848" i="8"/>
  <c r="K849" i="8"/>
  <c r="K850" i="8"/>
  <c r="K851" i="8"/>
  <c r="K852" i="8"/>
  <c r="K853" i="8"/>
  <c r="K854" i="8"/>
  <c r="K855" i="8"/>
  <c r="K856" i="8"/>
  <c r="K857" i="8"/>
  <c r="K858" i="8"/>
  <c r="K859" i="8"/>
  <c r="K860" i="8"/>
  <c r="K861" i="8"/>
  <c r="K862" i="8"/>
  <c r="K863" i="8"/>
  <c r="K864" i="8"/>
  <c r="K865" i="8"/>
  <c r="K866" i="8"/>
  <c r="K867" i="8"/>
  <c r="K868" i="8"/>
  <c r="K869" i="8"/>
  <c r="K870" i="8"/>
  <c r="K871" i="8"/>
  <c r="K872" i="8"/>
  <c r="K873" i="8"/>
  <c r="K874" i="8"/>
  <c r="K875" i="8"/>
  <c r="K876" i="8"/>
  <c r="K877" i="8"/>
  <c r="K878" i="8"/>
  <c r="K879" i="8"/>
  <c r="K880" i="8"/>
  <c r="K881" i="8"/>
  <c r="K882" i="8"/>
  <c r="K883" i="8"/>
  <c r="K884" i="8"/>
  <c r="K885" i="8"/>
  <c r="K886" i="8"/>
  <c r="K887" i="8"/>
  <c r="K888" i="8"/>
  <c r="K889" i="8"/>
  <c r="K890" i="8"/>
  <c r="K891" i="8"/>
  <c r="K892" i="8"/>
  <c r="K893" i="8"/>
  <c r="K894" i="8"/>
  <c r="K895" i="8"/>
  <c r="K896" i="8"/>
  <c r="K897" i="8"/>
  <c r="K898" i="8"/>
  <c r="K899" i="8"/>
  <c r="K900" i="8"/>
  <c r="K901" i="8"/>
  <c r="K902" i="8"/>
  <c r="K903" i="8"/>
  <c r="K904" i="8"/>
  <c r="K905" i="8"/>
  <c r="K906" i="8"/>
  <c r="K907" i="8"/>
  <c r="K908" i="8"/>
  <c r="K909" i="8"/>
  <c r="K910" i="8"/>
  <c r="K911" i="8"/>
  <c r="K912" i="8"/>
  <c r="K913" i="8"/>
  <c r="K914" i="8"/>
  <c r="K915" i="8"/>
  <c r="K916" i="8"/>
  <c r="K917" i="8"/>
  <c r="K918" i="8"/>
  <c r="K919" i="8"/>
  <c r="K920" i="8"/>
  <c r="K921" i="8"/>
  <c r="K922" i="8"/>
  <c r="K923" i="8"/>
  <c r="K924" i="8"/>
  <c r="K925" i="8"/>
  <c r="K926" i="8"/>
  <c r="K927" i="8"/>
  <c r="K928" i="8"/>
  <c r="K929" i="8"/>
  <c r="K930" i="8"/>
  <c r="K931" i="8"/>
  <c r="K932" i="8"/>
  <c r="K933" i="8"/>
  <c r="K934" i="8"/>
  <c r="K935" i="8"/>
  <c r="K936" i="8"/>
  <c r="K937" i="8"/>
  <c r="K938" i="8"/>
  <c r="K939" i="8"/>
  <c r="K940" i="8"/>
  <c r="K941" i="8"/>
  <c r="K942" i="8"/>
  <c r="K943" i="8"/>
  <c r="K944" i="8"/>
  <c r="K945" i="8"/>
  <c r="K946" i="8"/>
  <c r="K947" i="8"/>
  <c r="K948" i="8"/>
  <c r="K949" i="8"/>
  <c r="K950" i="8"/>
  <c r="K951" i="8"/>
  <c r="K952" i="8"/>
  <c r="K953" i="8"/>
  <c r="K954" i="8"/>
  <c r="K955" i="8"/>
  <c r="K956" i="8"/>
  <c r="K957" i="8"/>
  <c r="K958" i="8"/>
  <c r="K959" i="8"/>
  <c r="K960" i="8"/>
  <c r="K961" i="8"/>
  <c r="K962" i="8"/>
  <c r="K963" i="8"/>
  <c r="K964" i="8"/>
  <c r="K965" i="8"/>
  <c r="K966" i="8"/>
  <c r="K967" i="8"/>
  <c r="K968" i="8"/>
  <c r="K969" i="8"/>
  <c r="K970" i="8"/>
  <c r="K971" i="8"/>
  <c r="K972" i="8"/>
  <c r="K973" i="8"/>
  <c r="K974" i="8"/>
  <c r="K975" i="8"/>
  <c r="K976" i="8"/>
  <c r="K977" i="8"/>
  <c r="K978" i="8"/>
  <c r="K979" i="8"/>
  <c r="K980" i="8"/>
  <c r="K981" i="8"/>
  <c r="K982" i="8"/>
  <c r="K983" i="8"/>
  <c r="K984" i="8"/>
  <c r="K985" i="8"/>
  <c r="K986" i="8"/>
  <c r="K987" i="8"/>
  <c r="K988" i="8"/>
  <c r="K989" i="8"/>
  <c r="K990" i="8"/>
  <c r="K991" i="8"/>
  <c r="K992" i="8"/>
  <c r="K993" i="8"/>
  <c r="K994" i="8"/>
  <c r="K995" i="8"/>
  <c r="K996" i="8"/>
  <c r="K997" i="8"/>
  <c r="K998" i="8"/>
  <c r="K999" i="8"/>
  <c r="K1000" i="8"/>
  <c r="K1001" i="8"/>
  <c r="K1002" i="8"/>
  <c r="K1003" i="8"/>
  <c r="K1004" i="8"/>
  <c r="K1005" i="8"/>
  <c r="K1006" i="8"/>
  <c r="K1007" i="8"/>
  <c r="K1008" i="8"/>
  <c r="K1009" i="8"/>
  <c r="K1010" i="8"/>
  <c r="K1011" i="8"/>
  <c r="K1012" i="8"/>
  <c r="K1013" i="8"/>
  <c r="K1014" i="8"/>
  <c r="K1015" i="8"/>
  <c r="K1016" i="8"/>
  <c r="K1017" i="8"/>
  <c r="K1018" i="8"/>
  <c r="K1019" i="8"/>
  <c r="K1020" i="8"/>
  <c r="K1021" i="8"/>
  <c r="K1022" i="8"/>
  <c r="K1023" i="8"/>
  <c r="K1024" i="8"/>
  <c r="K1025" i="8"/>
  <c r="K1026" i="8"/>
  <c r="K1027" i="8"/>
  <c r="K1028" i="8"/>
  <c r="K1029" i="8"/>
  <c r="K1030" i="8"/>
  <c r="K1031" i="8"/>
  <c r="K1032" i="8"/>
  <c r="K1033" i="8"/>
  <c r="K1034" i="8"/>
  <c r="K1035" i="8"/>
  <c r="K1036" i="8"/>
  <c r="K1037" i="8"/>
  <c r="K1038" i="8"/>
  <c r="K1039" i="8"/>
  <c r="K1040" i="8"/>
  <c r="K1041" i="8"/>
  <c r="K1042" i="8"/>
  <c r="K1043" i="8"/>
  <c r="K1044" i="8"/>
  <c r="K1045" i="8"/>
  <c r="K1046" i="8"/>
  <c r="K1047" i="8"/>
  <c r="K1048" i="8"/>
  <c r="K1049" i="8"/>
  <c r="K1050" i="8"/>
  <c r="K1051" i="8"/>
  <c r="K1052" i="8"/>
  <c r="K1053" i="8"/>
  <c r="K1054" i="8"/>
  <c r="K1055" i="8"/>
  <c r="K1056" i="8"/>
  <c r="K1057" i="8"/>
  <c r="K1058" i="8"/>
  <c r="K1059" i="8"/>
  <c r="K1060" i="8"/>
  <c r="K1061" i="8"/>
  <c r="K1062" i="8"/>
  <c r="K1063" i="8"/>
  <c r="K1064" i="8"/>
  <c r="K1065" i="8"/>
  <c r="K1066" i="8"/>
  <c r="K1067" i="8"/>
  <c r="K1068" i="8"/>
  <c r="K1069" i="8"/>
  <c r="K1070" i="8"/>
  <c r="K1071" i="8"/>
  <c r="K1072" i="8"/>
  <c r="K1073" i="8"/>
  <c r="K1074" i="8"/>
  <c r="K1075" i="8"/>
  <c r="K1076" i="8"/>
  <c r="K1077" i="8"/>
  <c r="K1078" i="8"/>
  <c r="K1079" i="8"/>
  <c r="K1080" i="8"/>
  <c r="K1081" i="8"/>
  <c r="K1082" i="8"/>
  <c r="K1083" i="8"/>
  <c r="K1084" i="8"/>
  <c r="K1085" i="8"/>
  <c r="K1086" i="8"/>
  <c r="K1087" i="8"/>
  <c r="K1088" i="8"/>
  <c r="K1089" i="8"/>
  <c r="K1090" i="8"/>
  <c r="K1091" i="8"/>
  <c r="K1092" i="8"/>
  <c r="K1093" i="8"/>
  <c r="K1094" i="8"/>
  <c r="K1095" i="8"/>
  <c r="K1096" i="8"/>
  <c r="K1097" i="8"/>
  <c r="K1098" i="8"/>
  <c r="K1099" i="8"/>
  <c r="K1100" i="8"/>
  <c r="K1101" i="8"/>
  <c r="K1102" i="8"/>
  <c r="K1103" i="8"/>
  <c r="K1104" i="8"/>
  <c r="K1105" i="8"/>
  <c r="K1106" i="8"/>
  <c r="K1107" i="8"/>
  <c r="K1108" i="8"/>
  <c r="K1109" i="8"/>
  <c r="K1110" i="8"/>
  <c r="K1111" i="8"/>
  <c r="K1112" i="8"/>
  <c r="K1113" i="8"/>
  <c r="K1114" i="8"/>
  <c r="K1115" i="8"/>
  <c r="K1116" i="8"/>
  <c r="K1117" i="8"/>
  <c r="K1118" i="8"/>
  <c r="K1119" i="8"/>
  <c r="K1120" i="8"/>
  <c r="K1121" i="8"/>
  <c r="K1122" i="8"/>
  <c r="K1123" i="8"/>
  <c r="K1124" i="8"/>
  <c r="K1125" i="8"/>
  <c r="K1126" i="8"/>
  <c r="K1127" i="8"/>
  <c r="K1128" i="8"/>
  <c r="K1129" i="8"/>
  <c r="K1130" i="8"/>
  <c r="K1131" i="8"/>
  <c r="K1132" i="8"/>
  <c r="K1133" i="8"/>
  <c r="K1134" i="8"/>
  <c r="K1135" i="8"/>
  <c r="K1136" i="8"/>
  <c r="K1137" i="8"/>
  <c r="K1138" i="8"/>
  <c r="K1139" i="8"/>
  <c r="K1140" i="8"/>
  <c r="K1141" i="8"/>
  <c r="K1142" i="8"/>
  <c r="K1143" i="8"/>
  <c r="K1144" i="8"/>
  <c r="K1145" i="8"/>
  <c r="K1146" i="8"/>
  <c r="K1147" i="8"/>
  <c r="K1148" i="8"/>
  <c r="K1149" i="8"/>
  <c r="K1150" i="8"/>
  <c r="K1151" i="8"/>
  <c r="K1152" i="8"/>
  <c r="K1153" i="8"/>
  <c r="K1154" i="8"/>
  <c r="K1155" i="8"/>
  <c r="K1156" i="8"/>
  <c r="K1157" i="8"/>
  <c r="K1158" i="8"/>
  <c r="K1159" i="8"/>
  <c r="K1160" i="8"/>
  <c r="K1161" i="8"/>
  <c r="K1162" i="8"/>
  <c r="K1163" i="8"/>
  <c r="K1164" i="8"/>
  <c r="K1165" i="8"/>
  <c r="K1166" i="8"/>
  <c r="K1167" i="8"/>
  <c r="K1168" i="8"/>
  <c r="K1169" i="8"/>
  <c r="K1170" i="8"/>
  <c r="K1171" i="8"/>
  <c r="K1172" i="8"/>
  <c r="K1173" i="8"/>
  <c r="K1174" i="8"/>
  <c r="K1175" i="8"/>
  <c r="K1176" i="8"/>
  <c r="K1177" i="8"/>
  <c r="K1178" i="8"/>
  <c r="K1179" i="8"/>
  <c r="K1180" i="8"/>
  <c r="K1181" i="8"/>
  <c r="K1182" i="8"/>
  <c r="K1183" i="8"/>
  <c r="K1184" i="8"/>
  <c r="K1185" i="8"/>
  <c r="K1186" i="8"/>
  <c r="K1187" i="8"/>
  <c r="K1188" i="8"/>
  <c r="K1189" i="8"/>
  <c r="K1190" i="8"/>
  <c r="K1191" i="8"/>
  <c r="K1192" i="8"/>
  <c r="K1193" i="8"/>
  <c r="K1194" i="8"/>
  <c r="K1195" i="8"/>
  <c r="K1196" i="8"/>
  <c r="K1197" i="8"/>
  <c r="K1198" i="8"/>
  <c r="K1199" i="8"/>
  <c r="K1200" i="8"/>
  <c r="K1201" i="8"/>
  <c r="K1202" i="8"/>
  <c r="K1203" i="8"/>
  <c r="K1204" i="8"/>
  <c r="K1205" i="8"/>
  <c r="K1206" i="8"/>
  <c r="K1207" i="8"/>
  <c r="K1208" i="8"/>
  <c r="K1209" i="8"/>
  <c r="K1210" i="8"/>
  <c r="K1211" i="8"/>
  <c r="K1212" i="8"/>
  <c r="K1213" i="8"/>
  <c r="K1214" i="8"/>
  <c r="K1215" i="8"/>
  <c r="K1216" i="8"/>
  <c r="K1217" i="8"/>
  <c r="K1218" i="8"/>
  <c r="K1219" i="8"/>
  <c r="K1220" i="8"/>
  <c r="K1221" i="8"/>
  <c r="K1222" i="8"/>
  <c r="K1223" i="8"/>
  <c r="K1224" i="8"/>
  <c r="K1225" i="8"/>
  <c r="K1226" i="8"/>
  <c r="K1227" i="8"/>
  <c r="K1228" i="8"/>
  <c r="K1229" i="8"/>
  <c r="K1230" i="8"/>
  <c r="K1231" i="8"/>
  <c r="K1232" i="8"/>
  <c r="K1233" i="8"/>
  <c r="K1234" i="8"/>
  <c r="K1235" i="8"/>
  <c r="K1236" i="8"/>
  <c r="K1237" i="8"/>
  <c r="K1238" i="8"/>
  <c r="K1239" i="8"/>
  <c r="K1240" i="8"/>
  <c r="K1241" i="8"/>
  <c r="K1242" i="8"/>
  <c r="K1243" i="8"/>
  <c r="K1244" i="8"/>
  <c r="K1245" i="8"/>
  <c r="K1246" i="8"/>
  <c r="K1247" i="8"/>
  <c r="K1248" i="8"/>
  <c r="K1249" i="8"/>
  <c r="K1250" i="8"/>
  <c r="K1251" i="8"/>
  <c r="K1252" i="8"/>
  <c r="K1253" i="8"/>
  <c r="K1254" i="8"/>
  <c r="K1255" i="8"/>
  <c r="K1256" i="8"/>
  <c r="K1257" i="8"/>
  <c r="K1258" i="8"/>
  <c r="K1259" i="8"/>
  <c r="K1260" i="8"/>
  <c r="K1261" i="8"/>
  <c r="K1262" i="8"/>
  <c r="K1263" i="8"/>
  <c r="K1264" i="8"/>
  <c r="K1265" i="8"/>
  <c r="K1266" i="8"/>
  <c r="K1267" i="8"/>
  <c r="K1268" i="8"/>
  <c r="K1269" i="8"/>
  <c r="K1270" i="8"/>
  <c r="K1271" i="8"/>
  <c r="K1272" i="8"/>
  <c r="K1273" i="8"/>
  <c r="K1274" i="8"/>
  <c r="K1275" i="8"/>
  <c r="K1276" i="8"/>
  <c r="K1277" i="8"/>
  <c r="K1278" i="8"/>
  <c r="K1279" i="8"/>
  <c r="K1280" i="8"/>
  <c r="K1281" i="8"/>
  <c r="K1282" i="8"/>
  <c r="K1283" i="8"/>
  <c r="K1284" i="8"/>
  <c r="K1285" i="8"/>
  <c r="K1286" i="8"/>
  <c r="K1287" i="8"/>
  <c r="K1288" i="8"/>
  <c r="K1289" i="8"/>
  <c r="K1290" i="8"/>
  <c r="K1291" i="8"/>
  <c r="K1292" i="8"/>
  <c r="K1293" i="8"/>
  <c r="K1294" i="8"/>
  <c r="K1295" i="8"/>
  <c r="K1296" i="8"/>
  <c r="K1297" i="8"/>
  <c r="K1298" i="8"/>
  <c r="K1299" i="8"/>
  <c r="K1300" i="8"/>
  <c r="K1301" i="8"/>
  <c r="K1302" i="8"/>
  <c r="K1303" i="8"/>
  <c r="K1304" i="8"/>
  <c r="K1305" i="8"/>
  <c r="K1306" i="8"/>
  <c r="K1307" i="8"/>
  <c r="K1308" i="8"/>
  <c r="K1309" i="8"/>
  <c r="K1310" i="8"/>
  <c r="K1311" i="8"/>
  <c r="K1312" i="8"/>
  <c r="K1313" i="8"/>
  <c r="K1314" i="8"/>
  <c r="K1315" i="8"/>
  <c r="K1316" i="8"/>
  <c r="K1317" i="8"/>
  <c r="K1318" i="8"/>
  <c r="K1319" i="8"/>
  <c r="K1320" i="8"/>
  <c r="K1321" i="8"/>
  <c r="K1322" i="8"/>
  <c r="K1323" i="8"/>
  <c r="K1324" i="8"/>
  <c r="K1325" i="8"/>
  <c r="K1326" i="8"/>
  <c r="K1327" i="8"/>
  <c r="K1328" i="8"/>
  <c r="K1329" i="8"/>
  <c r="K1330" i="8"/>
  <c r="K1331" i="8"/>
  <c r="K1332" i="8"/>
  <c r="K1333" i="8"/>
  <c r="K1334" i="8"/>
  <c r="K1335" i="8"/>
  <c r="K1336" i="8"/>
  <c r="K1337" i="8"/>
  <c r="K1338" i="8"/>
  <c r="K1339" i="8"/>
  <c r="K1340" i="8"/>
  <c r="K1341" i="8"/>
  <c r="K1342" i="8"/>
  <c r="K1343" i="8"/>
  <c r="K1344" i="8"/>
  <c r="K1345" i="8"/>
  <c r="K1346" i="8"/>
  <c r="K1347" i="8"/>
  <c r="K1348" i="8"/>
  <c r="K1349" i="8"/>
  <c r="K1350" i="8"/>
  <c r="K1351" i="8"/>
  <c r="K1352" i="8"/>
  <c r="K1353" i="8"/>
  <c r="K1354" i="8"/>
  <c r="K1355" i="8"/>
  <c r="K1356" i="8"/>
  <c r="K1357" i="8"/>
  <c r="K1358" i="8"/>
  <c r="K1359" i="8"/>
  <c r="K1360" i="8"/>
  <c r="K1361" i="8"/>
  <c r="K1362" i="8"/>
  <c r="K1363" i="8"/>
  <c r="K1364" i="8"/>
  <c r="K1365" i="8"/>
  <c r="K1366" i="8"/>
  <c r="K1367" i="8"/>
  <c r="K1368" i="8"/>
  <c r="K1369" i="8"/>
  <c r="K1370" i="8"/>
  <c r="K1371" i="8"/>
  <c r="K1372" i="8"/>
  <c r="K1373" i="8"/>
  <c r="K1374" i="8"/>
  <c r="K1375" i="8"/>
  <c r="K1376" i="8"/>
  <c r="K1377" i="8"/>
  <c r="K1378" i="8"/>
  <c r="K1379" i="8"/>
  <c r="K1380" i="8"/>
  <c r="K1381" i="8"/>
  <c r="K1382" i="8"/>
  <c r="K1383" i="8"/>
  <c r="K1384" i="8"/>
  <c r="K1385" i="8"/>
  <c r="K1386" i="8"/>
  <c r="K1387" i="8"/>
  <c r="K1388" i="8"/>
  <c r="K1389" i="8"/>
  <c r="K1390" i="8"/>
  <c r="K1391" i="8"/>
  <c r="K1392" i="8"/>
  <c r="K1393" i="8"/>
  <c r="K1394" i="8"/>
  <c r="K1395" i="8"/>
  <c r="K1396" i="8"/>
  <c r="K1397" i="8"/>
  <c r="K1398" i="8"/>
  <c r="K1399" i="8"/>
  <c r="K1400" i="8"/>
  <c r="K1401" i="8"/>
  <c r="K1402" i="8"/>
  <c r="K1403" i="8"/>
  <c r="K1404" i="8"/>
  <c r="K1405" i="8"/>
  <c r="K1406" i="8"/>
  <c r="K1407" i="8"/>
  <c r="K1408" i="8"/>
  <c r="K1409" i="8"/>
  <c r="K1410" i="8"/>
  <c r="K1411" i="8"/>
  <c r="K1412" i="8"/>
  <c r="K1413" i="8"/>
  <c r="K1414" i="8"/>
  <c r="K1415" i="8"/>
  <c r="K1416" i="8"/>
  <c r="K1417" i="8"/>
  <c r="K1418" i="8"/>
  <c r="K1419" i="8"/>
  <c r="K1420" i="8"/>
  <c r="K1421" i="8"/>
  <c r="K1422" i="8"/>
  <c r="K1423" i="8"/>
  <c r="K1424" i="8"/>
  <c r="K1425" i="8"/>
  <c r="K1426" i="8"/>
  <c r="K1427" i="8"/>
  <c r="K1428" i="8"/>
  <c r="K1429" i="8"/>
  <c r="K1430" i="8"/>
  <c r="K1431" i="8"/>
  <c r="K1432" i="8"/>
  <c r="K1433" i="8"/>
  <c r="K1434" i="8"/>
  <c r="K1435" i="8"/>
  <c r="K1436" i="8"/>
  <c r="K1437" i="8"/>
  <c r="K1438" i="8"/>
  <c r="K1439" i="8"/>
  <c r="K1440" i="8"/>
  <c r="K1441" i="8"/>
  <c r="K1442" i="8"/>
  <c r="K1443" i="8"/>
  <c r="K1444" i="8"/>
  <c r="K1445" i="8"/>
  <c r="K1446" i="8"/>
  <c r="K1447" i="8"/>
  <c r="K1448" i="8"/>
  <c r="K1449" i="8"/>
  <c r="K1450" i="8"/>
  <c r="K1451" i="8"/>
  <c r="K1452" i="8"/>
  <c r="K1453" i="8"/>
  <c r="K1454" i="8"/>
  <c r="K1455" i="8"/>
  <c r="K1456" i="8"/>
  <c r="K1457" i="8"/>
  <c r="K1458" i="8"/>
  <c r="K1459" i="8"/>
  <c r="K1460" i="8"/>
  <c r="K1461" i="8"/>
  <c r="K1462" i="8"/>
  <c r="K1463" i="8"/>
  <c r="K1464" i="8"/>
  <c r="K1465" i="8"/>
  <c r="K1466" i="8"/>
  <c r="K1467" i="8"/>
  <c r="K1468" i="8"/>
  <c r="K1469" i="8"/>
  <c r="K1470" i="8"/>
  <c r="K1471" i="8"/>
  <c r="K1472" i="8"/>
  <c r="K1473" i="8"/>
  <c r="K1474" i="8"/>
  <c r="K1475" i="8"/>
  <c r="K1476" i="8"/>
  <c r="K1477" i="8"/>
  <c r="K1478" i="8"/>
  <c r="K1479" i="8"/>
  <c r="K1480" i="8"/>
  <c r="K1481" i="8"/>
  <c r="K1482" i="8"/>
  <c r="K1483" i="8"/>
  <c r="K1484" i="8"/>
  <c r="K1485" i="8"/>
  <c r="K1486" i="8"/>
  <c r="K1487" i="8"/>
  <c r="K1488" i="8"/>
  <c r="K1489" i="8"/>
  <c r="K1490" i="8"/>
  <c r="K1491" i="8"/>
  <c r="K1492" i="8"/>
  <c r="K1493" i="8"/>
  <c r="K1494" i="8"/>
  <c r="K1495" i="8"/>
  <c r="K1496" i="8"/>
  <c r="K1497" i="8"/>
  <c r="K1498" i="8"/>
  <c r="K1499" i="8"/>
  <c r="K1500" i="8"/>
  <c r="K1501" i="8"/>
  <c r="K1502" i="8"/>
  <c r="K1503" i="8"/>
  <c r="K1504" i="8"/>
  <c r="K1505" i="8"/>
  <c r="K1506" i="8"/>
  <c r="K1507" i="8"/>
  <c r="K1508" i="8"/>
  <c r="K1509" i="8"/>
  <c r="K1510" i="8"/>
  <c r="K1511" i="8"/>
  <c r="K1512" i="8"/>
  <c r="K1513" i="8"/>
  <c r="K1514" i="8"/>
  <c r="K1515" i="8"/>
  <c r="K1516" i="8"/>
  <c r="K1517" i="8"/>
  <c r="K1518" i="8"/>
  <c r="K1519" i="8"/>
  <c r="K1520" i="8"/>
  <c r="K1521" i="8"/>
  <c r="K1522" i="8"/>
  <c r="K1523" i="8"/>
  <c r="K1524" i="8"/>
  <c r="K1525" i="8"/>
  <c r="K1526" i="8"/>
  <c r="K1527" i="8"/>
  <c r="K1528" i="8"/>
  <c r="K1529" i="8"/>
  <c r="K1530" i="8"/>
  <c r="K1531" i="8"/>
  <c r="K1532" i="8"/>
  <c r="K1533" i="8"/>
  <c r="K1534" i="8"/>
  <c r="K1535" i="8"/>
  <c r="K1536" i="8"/>
  <c r="K1537" i="8"/>
  <c r="K1538" i="8"/>
  <c r="K1539" i="8"/>
  <c r="K1540" i="8"/>
  <c r="K1541" i="8"/>
  <c r="K1542" i="8"/>
  <c r="K1543" i="8"/>
  <c r="K1544" i="8"/>
  <c r="K1545" i="8"/>
  <c r="K1546" i="8"/>
  <c r="K1547" i="8"/>
  <c r="K1548" i="8"/>
  <c r="K1549" i="8"/>
  <c r="K1550" i="8"/>
  <c r="K1551" i="8"/>
  <c r="K1552" i="8"/>
  <c r="K1553" i="8"/>
  <c r="K1554" i="8"/>
  <c r="K1555" i="8"/>
  <c r="K1556" i="8"/>
  <c r="K1557" i="8"/>
  <c r="K1558" i="8"/>
  <c r="K1559" i="8"/>
  <c r="K1560" i="8"/>
  <c r="K1561" i="8"/>
  <c r="K1562" i="8"/>
  <c r="K1563" i="8"/>
  <c r="K1564" i="8"/>
  <c r="K1565" i="8"/>
  <c r="K1566" i="8"/>
  <c r="K1567" i="8"/>
  <c r="K1568" i="8"/>
  <c r="K1569" i="8"/>
  <c r="K1570" i="8"/>
  <c r="K1571" i="8"/>
  <c r="K1572" i="8"/>
  <c r="K1573" i="8"/>
  <c r="K1574" i="8"/>
  <c r="K1575" i="8"/>
  <c r="K1576" i="8"/>
  <c r="K1577" i="8"/>
  <c r="K1578" i="8"/>
  <c r="K1579" i="8"/>
  <c r="K1580" i="8"/>
  <c r="K1581" i="8"/>
  <c r="K1582" i="8"/>
  <c r="K1583" i="8"/>
  <c r="K1584" i="8"/>
  <c r="K1585" i="8"/>
  <c r="K1586" i="8"/>
  <c r="K1587" i="8"/>
  <c r="K1588" i="8"/>
  <c r="K1589" i="8"/>
  <c r="K1590" i="8"/>
  <c r="K1591" i="8"/>
  <c r="K1592" i="8"/>
  <c r="K1593" i="8"/>
  <c r="K1594" i="8"/>
  <c r="K1595" i="8"/>
  <c r="K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P379" i="8"/>
  <c r="P380" i="8"/>
  <c r="P381" i="8"/>
  <c r="P382" i="8"/>
  <c r="P383" i="8"/>
  <c r="P384" i="8"/>
  <c r="P385" i="8"/>
  <c r="P386" i="8"/>
  <c r="P387" i="8"/>
  <c r="P388"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605" i="8"/>
  <c r="P606" i="8"/>
  <c r="P607" i="8"/>
  <c r="P608" i="8"/>
  <c r="P609" i="8"/>
  <c r="P610" i="8"/>
  <c r="P611" i="8"/>
  <c r="P612" i="8"/>
  <c r="P613" i="8"/>
  <c r="P614" i="8"/>
  <c r="P615" i="8"/>
  <c r="P616" i="8"/>
  <c r="P617" i="8"/>
  <c r="P618" i="8"/>
  <c r="P619" i="8"/>
  <c r="P620" i="8"/>
  <c r="P621" i="8"/>
  <c r="P622" i="8"/>
  <c r="P623" i="8"/>
  <c r="P624" i="8"/>
  <c r="P625" i="8"/>
  <c r="P626" i="8"/>
  <c r="P627" i="8"/>
  <c r="P628" i="8"/>
  <c r="P629" i="8"/>
  <c r="P630" i="8"/>
  <c r="P631" i="8"/>
  <c r="P632" i="8"/>
  <c r="P633" i="8"/>
  <c r="P634" i="8"/>
  <c r="P635" i="8"/>
  <c r="P636" i="8"/>
  <c r="P637" i="8"/>
  <c r="P638" i="8"/>
  <c r="P639" i="8"/>
  <c r="P640" i="8"/>
  <c r="P641" i="8"/>
  <c r="P642" i="8"/>
  <c r="P643" i="8"/>
  <c r="P644" i="8"/>
  <c r="P645" i="8"/>
  <c r="P646" i="8"/>
  <c r="P647" i="8"/>
  <c r="P648" i="8"/>
  <c r="P649" i="8"/>
  <c r="P650" i="8"/>
  <c r="P651" i="8"/>
  <c r="P652" i="8"/>
  <c r="P653" i="8"/>
  <c r="P654" i="8"/>
  <c r="P655" i="8"/>
  <c r="P656" i="8"/>
  <c r="P657" i="8"/>
  <c r="P658" i="8"/>
  <c r="P659" i="8"/>
  <c r="P660" i="8"/>
  <c r="P661" i="8"/>
  <c r="P662" i="8"/>
  <c r="P663" i="8"/>
  <c r="P664" i="8"/>
  <c r="P665" i="8"/>
  <c r="P666" i="8"/>
  <c r="P667" i="8"/>
  <c r="P668" i="8"/>
  <c r="P669" i="8"/>
  <c r="P670" i="8"/>
  <c r="P671" i="8"/>
  <c r="P672" i="8"/>
  <c r="P673" i="8"/>
  <c r="P674" i="8"/>
  <c r="P675" i="8"/>
  <c r="P676" i="8"/>
  <c r="P677" i="8"/>
  <c r="P678" i="8"/>
  <c r="P679" i="8"/>
  <c r="P680" i="8"/>
  <c r="P681" i="8"/>
  <c r="P682" i="8"/>
  <c r="P683" i="8"/>
  <c r="P684" i="8"/>
  <c r="P685" i="8"/>
  <c r="P686" i="8"/>
  <c r="P687" i="8"/>
  <c r="P688" i="8"/>
  <c r="P689" i="8"/>
  <c r="P690" i="8"/>
  <c r="P691" i="8"/>
  <c r="P692" i="8"/>
  <c r="P693" i="8"/>
  <c r="P694" i="8"/>
  <c r="P695" i="8"/>
  <c r="P696" i="8"/>
  <c r="P697" i="8"/>
  <c r="P698" i="8"/>
  <c r="P699" i="8"/>
  <c r="P700" i="8"/>
  <c r="P701" i="8"/>
  <c r="P702" i="8"/>
  <c r="P703" i="8"/>
  <c r="P704" i="8"/>
  <c r="P705" i="8"/>
  <c r="P706" i="8"/>
  <c r="P707" i="8"/>
  <c r="P708" i="8"/>
  <c r="P709" i="8"/>
  <c r="P710" i="8"/>
  <c r="P711" i="8"/>
  <c r="P712" i="8"/>
  <c r="P713" i="8"/>
  <c r="P714" i="8"/>
  <c r="P715" i="8"/>
  <c r="P716" i="8"/>
  <c r="P717" i="8"/>
  <c r="P718" i="8"/>
  <c r="P719" i="8"/>
  <c r="P720" i="8"/>
  <c r="P721" i="8"/>
  <c r="P722" i="8"/>
  <c r="P723" i="8"/>
  <c r="P724" i="8"/>
  <c r="P725" i="8"/>
  <c r="P726" i="8"/>
  <c r="P727" i="8"/>
  <c r="P728" i="8"/>
  <c r="P729" i="8"/>
  <c r="P730" i="8"/>
  <c r="P731" i="8"/>
  <c r="P732" i="8"/>
  <c r="P733" i="8"/>
  <c r="P734" i="8"/>
  <c r="P735" i="8"/>
  <c r="P736" i="8"/>
  <c r="P737" i="8"/>
  <c r="P738" i="8"/>
  <c r="P739" i="8"/>
  <c r="P740" i="8"/>
  <c r="P741" i="8"/>
  <c r="P742" i="8"/>
  <c r="P743" i="8"/>
  <c r="P744" i="8"/>
  <c r="P745" i="8"/>
  <c r="P746" i="8"/>
  <c r="P747" i="8"/>
  <c r="P748" i="8"/>
  <c r="P749" i="8"/>
  <c r="P750" i="8"/>
  <c r="P751" i="8"/>
  <c r="P752" i="8"/>
  <c r="P753" i="8"/>
  <c r="P754" i="8"/>
  <c r="P755" i="8"/>
  <c r="P756" i="8"/>
  <c r="P757" i="8"/>
  <c r="P758" i="8"/>
  <c r="P759" i="8"/>
  <c r="P760" i="8"/>
  <c r="P761" i="8"/>
  <c r="P762" i="8"/>
  <c r="P763" i="8"/>
  <c r="P764" i="8"/>
  <c r="P765" i="8"/>
  <c r="P766" i="8"/>
  <c r="P767" i="8"/>
  <c r="P768" i="8"/>
  <c r="P769" i="8"/>
  <c r="P770" i="8"/>
  <c r="P771" i="8"/>
  <c r="P772" i="8"/>
  <c r="P773" i="8"/>
  <c r="P774" i="8"/>
  <c r="P775" i="8"/>
  <c r="P776" i="8"/>
  <c r="P777" i="8"/>
  <c r="P778" i="8"/>
  <c r="P779" i="8"/>
  <c r="P780" i="8"/>
  <c r="P781" i="8"/>
  <c r="P782" i="8"/>
  <c r="P783" i="8"/>
  <c r="P784" i="8"/>
  <c r="P785" i="8"/>
  <c r="P786" i="8"/>
  <c r="P787" i="8"/>
  <c r="P788" i="8"/>
  <c r="P789" i="8"/>
  <c r="P790" i="8"/>
  <c r="P791" i="8"/>
  <c r="P792" i="8"/>
  <c r="P793" i="8"/>
  <c r="P794" i="8"/>
  <c r="P795" i="8"/>
  <c r="P796" i="8"/>
  <c r="P797" i="8"/>
  <c r="P798" i="8"/>
  <c r="P799" i="8"/>
  <c r="P800" i="8"/>
  <c r="P801" i="8"/>
  <c r="P802" i="8"/>
  <c r="P803" i="8"/>
  <c r="P804" i="8"/>
  <c r="P805" i="8"/>
  <c r="P806" i="8"/>
  <c r="P807" i="8"/>
  <c r="P808" i="8"/>
  <c r="P809" i="8"/>
  <c r="P810" i="8"/>
  <c r="P811" i="8"/>
  <c r="P812" i="8"/>
  <c r="P813" i="8"/>
  <c r="P814" i="8"/>
  <c r="P815" i="8"/>
  <c r="P816" i="8"/>
  <c r="P817" i="8"/>
  <c r="P818" i="8"/>
  <c r="P819" i="8"/>
  <c r="P820" i="8"/>
  <c r="P821" i="8"/>
  <c r="P822" i="8"/>
  <c r="P823" i="8"/>
  <c r="P824" i="8"/>
  <c r="P825" i="8"/>
  <c r="P826" i="8"/>
  <c r="P827" i="8"/>
  <c r="P828" i="8"/>
  <c r="P829" i="8"/>
  <c r="P830" i="8"/>
  <c r="P831" i="8"/>
  <c r="P832" i="8"/>
  <c r="P833" i="8"/>
  <c r="P834" i="8"/>
  <c r="P835" i="8"/>
  <c r="P836" i="8"/>
  <c r="P837" i="8"/>
  <c r="P838" i="8"/>
  <c r="P839" i="8"/>
  <c r="P840" i="8"/>
  <c r="P841" i="8"/>
  <c r="P842" i="8"/>
  <c r="P843" i="8"/>
  <c r="P844" i="8"/>
  <c r="P845" i="8"/>
  <c r="P846" i="8"/>
  <c r="P847" i="8"/>
  <c r="P848" i="8"/>
  <c r="P849" i="8"/>
  <c r="P850" i="8"/>
  <c r="P851" i="8"/>
  <c r="P852" i="8"/>
  <c r="P853" i="8"/>
  <c r="P854" i="8"/>
  <c r="P855" i="8"/>
  <c r="P856" i="8"/>
  <c r="P857" i="8"/>
  <c r="P858" i="8"/>
  <c r="P859" i="8"/>
  <c r="P860" i="8"/>
  <c r="P861" i="8"/>
  <c r="P862" i="8"/>
  <c r="P863" i="8"/>
  <c r="P864" i="8"/>
  <c r="P865" i="8"/>
  <c r="P866" i="8"/>
  <c r="P867" i="8"/>
  <c r="P868" i="8"/>
  <c r="P869" i="8"/>
  <c r="P870" i="8"/>
  <c r="P871" i="8"/>
  <c r="P872" i="8"/>
  <c r="P873" i="8"/>
  <c r="P874" i="8"/>
  <c r="P875" i="8"/>
  <c r="P876" i="8"/>
  <c r="P877" i="8"/>
  <c r="P878" i="8"/>
  <c r="P879" i="8"/>
  <c r="P880" i="8"/>
  <c r="P881" i="8"/>
  <c r="P882" i="8"/>
  <c r="P883" i="8"/>
  <c r="P884" i="8"/>
  <c r="P885" i="8"/>
  <c r="P886" i="8"/>
  <c r="P887" i="8"/>
  <c r="P888" i="8"/>
  <c r="P889" i="8"/>
  <c r="P890" i="8"/>
  <c r="P891" i="8"/>
  <c r="P892" i="8"/>
  <c r="P893" i="8"/>
  <c r="P894" i="8"/>
  <c r="P895" i="8"/>
  <c r="P896" i="8"/>
  <c r="P897" i="8"/>
  <c r="P898" i="8"/>
  <c r="P899" i="8"/>
  <c r="P900" i="8"/>
  <c r="P901" i="8"/>
  <c r="P902" i="8"/>
  <c r="P903" i="8"/>
  <c r="P904" i="8"/>
  <c r="P905" i="8"/>
  <c r="P906" i="8"/>
  <c r="P907" i="8"/>
  <c r="P908" i="8"/>
  <c r="P909" i="8"/>
  <c r="P910" i="8"/>
  <c r="P911" i="8"/>
  <c r="P912" i="8"/>
  <c r="P913" i="8"/>
  <c r="P914" i="8"/>
  <c r="P915" i="8"/>
  <c r="P916" i="8"/>
  <c r="P917" i="8"/>
  <c r="P918" i="8"/>
  <c r="P919" i="8"/>
  <c r="P920" i="8"/>
  <c r="P921" i="8"/>
  <c r="P922" i="8"/>
  <c r="P923" i="8"/>
  <c r="P924" i="8"/>
  <c r="P925" i="8"/>
  <c r="P926" i="8"/>
  <c r="P927" i="8"/>
  <c r="P928" i="8"/>
  <c r="P929" i="8"/>
  <c r="P930" i="8"/>
  <c r="P931" i="8"/>
  <c r="P932" i="8"/>
  <c r="P933" i="8"/>
  <c r="P934" i="8"/>
  <c r="P935" i="8"/>
  <c r="P936" i="8"/>
  <c r="P937" i="8"/>
  <c r="P938" i="8"/>
  <c r="P939" i="8"/>
  <c r="P940" i="8"/>
  <c r="P941" i="8"/>
  <c r="P942" i="8"/>
  <c r="P943" i="8"/>
  <c r="P944" i="8"/>
  <c r="P945" i="8"/>
  <c r="P946" i="8"/>
  <c r="P947" i="8"/>
  <c r="P948" i="8"/>
  <c r="P949" i="8"/>
  <c r="P950" i="8"/>
  <c r="P951" i="8"/>
  <c r="P952" i="8"/>
  <c r="P953" i="8"/>
  <c r="P954" i="8"/>
  <c r="P955" i="8"/>
  <c r="P956" i="8"/>
  <c r="P957" i="8"/>
  <c r="P958" i="8"/>
  <c r="P959" i="8"/>
  <c r="P960" i="8"/>
  <c r="P961" i="8"/>
  <c r="P962" i="8"/>
  <c r="P963" i="8"/>
  <c r="P964" i="8"/>
  <c r="P965" i="8"/>
  <c r="P966" i="8"/>
  <c r="P967" i="8"/>
  <c r="P968" i="8"/>
  <c r="P969" i="8"/>
  <c r="P970" i="8"/>
  <c r="P971" i="8"/>
  <c r="P972" i="8"/>
  <c r="P973" i="8"/>
  <c r="P974" i="8"/>
  <c r="P975" i="8"/>
  <c r="P976" i="8"/>
  <c r="P977" i="8"/>
  <c r="P978" i="8"/>
  <c r="P979" i="8"/>
  <c r="P980" i="8"/>
  <c r="P981" i="8"/>
  <c r="P982" i="8"/>
  <c r="P983" i="8"/>
  <c r="P984" i="8"/>
  <c r="P985" i="8"/>
  <c r="P986" i="8"/>
  <c r="P987" i="8"/>
  <c r="P988" i="8"/>
  <c r="P989" i="8"/>
  <c r="P990" i="8"/>
  <c r="P991" i="8"/>
  <c r="P992" i="8"/>
  <c r="P993" i="8"/>
  <c r="P994" i="8"/>
  <c r="P995" i="8"/>
  <c r="P996" i="8"/>
  <c r="P997" i="8"/>
  <c r="P998" i="8"/>
  <c r="P999" i="8"/>
  <c r="P1000" i="8"/>
  <c r="P1001" i="8"/>
  <c r="P1002" i="8"/>
  <c r="P1003" i="8"/>
  <c r="P1004" i="8"/>
  <c r="P1005" i="8"/>
  <c r="P1006" i="8"/>
  <c r="P1007" i="8"/>
  <c r="P1008" i="8"/>
  <c r="P1009" i="8"/>
  <c r="P1010" i="8"/>
  <c r="P1011" i="8"/>
  <c r="P1012" i="8"/>
  <c r="P1013" i="8"/>
  <c r="P1014" i="8"/>
  <c r="P1015" i="8"/>
  <c r="P1016" i="8"/>
  <c r="P1017" i="8"/>
  <c r="P1018" i="8"/>
  <c r="P1019" i="8"/>
  <c r="P1020" i="8"/>
  <c r="P1021" i="8"/>
  <c r="P1022" i="8"/>
  <c r="P1023" i="8"/>
  <c r="P1024" i="8"/>
  <c r="P1025" i="8"/>
  <c r="P1026" i="8"/>
  <c r="P1027" i="8"/>
  <c r="P1028" i="8"/>
  <c r="P1029" i="8"/>
  <c r="P1030" i="8"/>
  <c r="P1031" i="8"/>
  <c r="P1032" i="8"/>
  <c r="P1033" i="8"/>
  <c r="P1034" i="8"/>
  <c r="P1035" i="8"/>
  <c r="P1036" i="8"/>
  <c r="P1037" i="8"/>
  <c r="P1038" i="8"/>
  <c r="P1039" i="8"/>
  <c r="P1040" i="8"/>
  <c r="P1041" i="8"/>
  <c r="P1042" i="8"/>
  <c r="P1043" i="8"/>
  <c r="P1044" i="8"/>
  <c r="P1045" i="8"/>
  <c r="P1046" i="8"/>
  <c r="P1047" i="8"/>
  <c r="P1048" i="8"/>
  <c r="P1049" i="8"/>
  <c r="P1050" i="8"/>
  <c r="P1051" i="8"/>
  <c r="P1052" i="8"/>
  <c r="P1053" i="8"/>
  <c r="P1054" i="8"/>
  <c r="P1055" i="8"/>
  <c r="P1056" i="8"/>
  <c r="P1057" i="8"/>
  <c r="P1058" i="8"/>
  <c r="P1059" i="8"/>
  <c r="P1060" i="8"/>
  <c r="P1061" i="8"/>
  <c r="P1062" i="8"/>
  <c r="P1063" i="8"/>
  <c r="P1064" i="8"/>
  <c r="P1065" i="8"/>
  <c r="P1066" i="8"/>
  <c r="P1067" i="8"/>
  <c r="P1068" i="8"/>
  <c r="P1069" i="8"/>
  <c r="P1070" i="8"/>
  <c r="P1071" i="8"/>
  <c r="P1072" i="8"/>
  <c r="P1073" i="8"/>
  <c r="P1074" i="8"/>
  <c r="P1075" i="8"/>
  <c r="P1076" i="8"/>
  <c r="P1077" i="8"/>
  <c r="P1078" i="8"/>
  <c r="P1079" i="8"/>
  <c r="P1080" i="8"/>
  <c r="P1081" i="8"/>
  <c r="P1082" i="8"/>
  <c r="P1083" i="8"/>
  <c r="P1084" i="8"/>
  <c r="P1085" i="8"/>
  <c r="P1086" i="8"/>
  <c r="P1087" i="8"/>
  <c r="P1088" i="8"/>
  <c r="P1089" i="8"/>
  <c r="P1090" i="8"/>
  <c r="P1091" i="8"/>
  <c r="P1092" i="8"/>
  <c r="P1093" i="8"/>
  <c r="P1094" i="8"/>
  <c r="P1095" i="8"/>
  <c r="P1096" i="8"/>
  <c r="P1097" i="8"/>
  <c r="P1098" i="8"/>
  <c r="P1099" i="8"/>
  <c r="P1100" i="8"/>
  <c r="P1101" i="8"/>
  <c r="P1102" i="8"/>
  <c r="P1103" i="8"/>
  <c r="P1104" i="8"/>
  <c r="P1105" i="8"/>
  <c r="P1106" i="8"/>
  <c r="P1107" i="8"/>
  <c r="P1108" i="8"/>
  <c r="P1109" i="8"/>
  <c r="P1110" i="8"/>
  <c r="P1111" i="8"/>
  <c r="P1112" i="8"/>
  <c r="P1113" i="8"/>
  <c r="P1114" i="8"/>
  <c r="P1115" i="8"/>
  <c r="P1116" i="8"/>
  <c r="P1117" i="8"/>
  <c r="P1118" i="8"/>
  <c r="P1119" i="8"/>
  <c r="P1120" i="8"/>
  <c r="P1121" i="8"/>
  <c r="P1122" i="8"/>
  <c r="P1123" i="8"/>
  <c r="P1124" i="8"/>
  <c r="P1125" i="8"/>
  <c r="P1126" i="8"/>
  <c r="P1127" i="8"/>
  <c r="P1128" i="8"/>
  <c r="P1129" i="8"/>
  <c r="P1130" i="8"/>
  <c r="P1131" i="8"/>
  <c r="P1132" i="8"/>
  <c r="P1133" i="8"/>
  <c r="P1134" i="8"/>
  <c r="P1135" i="8"/>
  <c r="P1136" i="8"/>
  <c r="P1137" i="8"/>
  <c r="P1138" i="8"/>
  <c r="P1139" i="8"/>
  <c r="P1140" i="8"/>
  <c r="P1141" i="8"/>
  <c r="P1142" i="8"/>
  <c r="P1143" i="8"/>
  <c r="P1144" i="8"/>
  <c r="P1145" i="8"/>
  <c r="P1146" i="8"/>
  <c r="P1147" i="8"/>
  <c r="P1148" i="8"/>
  <c r="P1149" i="8"/>
  <c r="P1150" i="8"/>
  <c r="P1151" i="8"/>
  <c r="P1152" i="8"/>
  <c r="P1153" i="8"/>
  <c r="P1154" i="8"/>
  <c r="P1155" i="8"/>
  <c r="P1156" i="8"/>
  <c r="P1157" i="8"/>
  <c r="P1158" i="8"/>
  <c r="P1159" i="8"/>
  <c r="P1160" i="8"/>
  <c r="P1161" i="8"/>
  <c r="P1162" i="8"/>
  <c r="P1163" i="8"/>
  <c r="P1164" i="8"/>
  <c r="P1165" i="8"/>
  <c r="P1166" i="8"/>
  <c r="P1167" i="8"/>
  <c r="P1168" i="8"/>
  <c r="P1169" i="8"/>
  <c r="P1170" i="8"/>
  <c r="P1171" i="8"/>
  <c r="P1172" i="8"/>
  <c r="P1173" i="8"/>
  <c r="P1174" i="8"/>
  <c r="P1175" i="8"/>
  <c r="P1176" i="8"/>
  <c r="P1177" i="8"/>
  <c r="P1178" i="8"/>
  <c r="P1179" i="8"/>
  <c r="P1180" i="8"/>
  <c r="P1181" i="8"/>
  <c r="P1182" i="8"/>
  <c r="P1183" i="8"/>
  <c r="P1184" i="8"/>
  <c r="P1185" i="8"/>
  <c r="P1186" i="8"/>
  <c r="P1187" i="8"/>
  <c r="P1188" i="8"/>
  <c r="P1189" i="8"/>
  <c r="P1190" i="8"/>
  <c r="P1191" i="8"/>
  <c r="P1192" i="8"/>
  <c r="P1193" i="8"/>
  <c r="P1194" i="8"/>
  <c r="P1195" i="8"/>
  <c r="P1196" i="8"/>
  <c r="P1197" i="8"/>
  <c r="P1198" i="8"/>
  <c r="P1199" i="8"/>
  <c r="P1200" i="8"/>
  <c r="P1201" i="8"/>
  <c r="P1202" i="8"/>
  <c r="P1203" i="8"/>
  <c r="P1204" i="8"/>
  <c r="P1205" i="8"/>
  <c r="P1206" i="8"/>
  <c r="P1207" i="8"/>
  <c r="P1208" i="8"/>
  <c r="P1209" i="8"/>
  <c r="P1210" i="8"/>
  <c r="P1211" i="8"/>
  <c r="P1212" i="8"/>
  <c r="P1213" i="8"/>
  <c r="P1214" i="8"/>
  <c r="P1215" i="8"/>
  <c r="P1216" i="8"/>
  <c r="P1217" i="8"/>
  <c r="P1218" i="8"/>
  <c r="P1219" i="8"/>
  <c r="P1220" i="8"/>
  <c r="P1221" i="8"/>
  <c r="P1222" i="8"/>
  <c r="P1223" i="8"/>
  <c r="P1224" i="8"/>
  <c r="P1225" i="8"/>
  <c r="P1226" i="8"/>
  <c r="P1227" i="8"/>
  <c r="P1228" i="8"/>
  <c r="P1229" i="8"/>
  <c r="P1230" i="8"/>
  <c r="P1231" i="8"/>
  <c r="P1232" i="8"/>
  <c r="P1233" i="8"/>
  <c r="P1234" i="8"/>
  <c r="P1235" i="8"/>
  <c r="P1236" i="8"/>
  <c r="P1237" i="8"/>
  <c r="P1238" i="8"/>
  <c r="P1239" i="8"/>
  <c r="P1240" i="8"/>
  <c r="P1241" i="8"/>
  <c r="P1242" i="8"/>
  <c r="P1243" i="8"/>
  <c r="P1244" i="8"/>
  <c r="P1245" i="8"/>
  <c r="P1246" i="8"/>
  <c r="P1247" i="8"/>
  <c r="P1248" i="8"/>
  <c r="P1249" i="8"/>
  <c r="P1250" i="8"/>
  <c r="P1251" i="8"/>
  <c r="P1252" i="8"/>
  <c r="P1253" i="8"/>
  <c r="P1254" i="8"/>
  <c r="P1255" i="8"/>
  <c r="P1256" i="8"/>
  <c r="P1257" i="8"/>
  <c r="P1258" i="8"/>
  <c r="P1259" i="8"/>
  <c r="P1260" i="8"/>
  <c r="P1261" i="8"/>
  <c r="P1262" i="8"/>
  <c r="P1263" i="8"/>
  <c r="P1264" i="8"/>
  <c r="P1265" i="8"/>
  <c r="P1266" i="8"/>
  <c r="P1267" i="8"/>
  <c r="P1268" i="8"/>
  <c r="P1269" i="8"/>
  <c r="P1270" i="8"/>
  <c r="P1271" i="8"/>
  <c r="P1272" i="8"/>
  <c r="P1273" i="8"/>
  <c r="P1274" i="8"/>
  <c r="P1275" i="8"/>
  <c r="P1276" i="8"/>
  <c r="P1277" i="8"/>
  <c r="P1278" i="8"/>
  <c r="P1279" i="8"/>
  <c r="P1280" i="8"/>
  <c r="P1281" i="8"/>
  <c r="P1282" i="8"/>
  <c r="P1283" i="8"/>
  <c r="P1284" i="8"/>
  <c r="P1285" i="8"/>
  <c r="P1286" i="8"/>
  <c r="P1287" i="8"/>
  <c r="P1288" i="8"/>
  <c r="P1289" i="8"/>
  <c r="P1290" i="8"/>
  <c r="P1291" i="8"/>
  <c r="P1292" i="8"/>
  <c r="P1293" i="8"/>
  <c r="P1294" i="8"/>
  <c r="P1295" i="8"/>
  <c r="P1296" i="8"/>
  <c r="P1297" i="8"/>
  <c r="P1298" i="8"/>
  <c r="P1299" i="8"/>
  <c r="P1300" i="8"/>
  <c r="P1301" i="8"/>
  <c r="P1302" i="8"/>
  <c r="P1303" i="8"/>
  <c r="P1304" i="8"/>
  <c r="P1305" i="8"/>
  <c r="P1306" i="8"/>
  <c r="P1307" i="8"/>
  <c r="P1308" i="8"/>
  <c r="P1309" i="8"/>
  <c r="P1310" i="8"/>
  <c r="P1311" i="8"/>
  <c r="P1312" i="8"/>
  <c r="P1313" i="8"/>
  <c r="P1314" i="8"/>
  <c r="P1315" i="8"/>
  <c r="P1316" i="8"/>
  <c r="P1317" i="8"/>
  <c r="P1318" i="8"/>
  <c r="P1319" i="8"/>
  <c r="P1320" i="8"/>
  <c r="P1321" i="8"/>
  <c r="P1322" i="8"/>
  <c r="P1323" i="8"/>
  <c r="P1324" i="8"/>
  <c r="P1325" i="8"/>
  <c r="P1326" i="8"/>
  <c r="P1327" i="8"/>
  <c r="P1328" i="8"/>
  <c r="P1329" i="8"/>
  <c r="P1330" i="8"/>
  <c r="P1331" i="8"/>
  <c r="P1332" i="8"/>
  <c r="P1333" i="8"/>
  <c r="P1334" i="8"/>
  <c r="P1335" i="8"/>
  <c r="P1336" i="8"/>
  <c r="P1337" i="8"/>
  <c r="P1338" i="8"/>
  <c r="P1339" i="8"/>
  <c r="P1340" i="8"/>
  <c r="P1341" i="8"/>
  <c r="P1342" i="8"/>
  <c r="P1343" i="8"/>
  <c r="P1344" i="8"/>
  <c r="P1345" i="8"/>
  <c r="P1346" i="8"/>
  <c r="P1347" i="8"/>
  <c r="P1348" i="8"/>
  <c r="P1349" i="8"/>
  <c r="P1350" i="8"/>
  <c r="P1351" i="8"/>
  <c r="P1352" i="8"/>
  <c r="P1353" i="8"/>
  <c r="P1354" i="8"/>
  <c r="P1355" i="8"/>
  <c r="P1356" i="8"/>
  <c r="P1357" i="8"/>
  <c r="P1358" i="8"/>
  <c r="P1359" i="8"/>
  <c r="P1360" i="8"/>
  <c r="P1361" i="8"/>
  <c r="P1362" i="8"/>
  <c r="P1363" i="8"/>
  <c r="P1364" i="8"/>
  <c r="P1365" i="8"/>
  <c r="P1366" i="8"/>
  <c r="P1367" i="8"/>
  <c r="P1368" i="8"/>
  <c r="P1369" i="8"/>
  <c r="P1370" i="8"/>
  <c r="P1371" i="8"/>
  <c r="P1372" i="8"/>
  <c r="P1373" i="8"/>
  <c r="P1374" i="8"/>
  <c r="P1375" i="8"/>
  <c r="P1376" i="8"/>
  <c r="P1377" i="8"/>
  <c r="P1378" i="8"/>
  <c r="P1379" i="8"/>
  <c r="P1380" i="8"/>
  <c r="P1381" i="8"/>
  <c r="P1382" i="8"/>
  <c r="P1383" i="8"/>
  <c r="P1384" i="8"/>
  <c r="P1385" i="8"/>
  <c r="P1386" i="8"/>
  <c r="P1387" i="8"/>
  <c r="P1388" i="8"/>
  <c r="P1389" i="8"/>
  <c r="P1390" i="8"/>
  <c r="P1391" i="8"/>
  <c r="P1392" i="8"/>
  <c r="P1393" i="8"/>
  <c r="P1394" i="8"/>
  <c r="P1395" i="8"/>
  <c r="P1396" i="8"/>
  <c r="P1397" i="8"/>
  <c r="P1398" i="8"/>
  <c r="P1399" i="8"/>
  <c r="P1400" i="8"/>
  <c r="P1401" i="8"/>
  <c r="P1402" i="8"/>
  <c r="P1403" i="8"/>
  <c r="P1404" i="8"/>
  <c r="P1405" i="8"/>
  <c r="P1406" i="8"/>
  <c r="P1407" i="8"/>
  <c r="P1408" i="8"/>
  <c r="P1409" i="8"/>
  <c r="P1410" i="8"/>
  <c r="P1411" i="8"/>
  <c r="P1412" i="8"/>
  <c r="P1413" i="8"/>
  <c r="P1414" i="8"/>
  <c r="P1415" i="8"/>
  <c r="P1416" i="8"/>
  <c r="P1417" i="8"/>
  <c r="P1418" i="8"/>
  <c r="P1419" i="8"/>
  <c r="P1420" i="8"/>
  <c r="P1421" i="8"/>
  <c r="P1422" i="8"/>
  <c r="P1423" i="8"/>
  <c r="P1424" i="8"/>
  <c r="P1425" i="8"/>
  <c r="P1426" i="8"/>
  <c r="P1427" i="8"/>
  <c r="P1428" i="8"/>
  <c r="P1429" i="8"/>
  <c r="P1430" i="8"/>
  <c r="P1431" i="8"/>
  <c r="P1432" i="8"/>
  <c r="P1433" i="8"/>
  <c r="P1434" i="8"/>
  <c r="P1435" i="8"/>
  <c r="P1436" i="8"/>
  <c r="P1437" i="8"/>
  <c r="P1438" i="8"/>
  <c r="P1439" i="8"/>
  <c r="P1440" i="8"/>
  <c r="P1441" i="8"/>
  <c r="P1442" i="8"/>
  <c r="P1443" i="8"/>
  <c r="P1444" i="8"/>
  <c r="P1445" i="8"/>
  <c r="P1446" i="8"/>
  <c r="P1447" i="8"/>
  <c r="P1448" i="8"/>
  <c r="P1449" i="8"/>
  <c r="P1450" i="8"/>
  <c r="P1451" i="8"/>
  <c r="P1452" i="8"/>
  <c r="P1453" i="8"/>
  <c r="P1454" i="8"/>
  <c r="P1455" i="8"/>
  <c r="P1456" i="8"/>
  <c r="P1457" i="8"/>
  <c r="P1458" i="8"/>
  <c r="P1459" i="8"/>
  <c r="P1460" i="8"/>
  <c r="P1461" i="8"/>
  <c r="P1462" i="8"/>
  <c r="P1463" i="8"/>
  <c r="P1464" i="8"/>
  <c r="P1465" i="8"/>
  <c r="P1466" i="8"/>
  <c r="P1467" i="8"/>
  <c r="P1468" i="8"/>
  <c r="P1469" i="8"/>
  <c r="P1470" i="8"/>
  <c r="P1471" i="8"/>
  <c r="P1472" i="8"/>
  <c r="P1473" i="8"/>
  <c r="P1474" i="8"/>
  <c r="P1475" i="8"/>
  <c r="P1476" i="8"/>
  <c r="P1477" i="8"/>
  <c r="P1478" i="8"/>
  <c r="P1479" i="8"/>
  <c r="P1480" i="8"/>
  <c r="P1481" i="8"/>
  <c r="P1482" i="8"/>
  <c r="P1483" i="8"/>
  <c r="P1484" i="8"/>
  <c r="P1485" i="8"/>
  <c r="P1486" i="8"/>
  <c r="P1487" i="8"/>
  <c r="P1488" i="8"/>
  <c r="P1489" i="8"/>
  <c r="P1490" i="8"/>
  <c r="P1491" i="8"/>
  <c r="P1492" i="8"/>
  <c r="P1493" i="8"/>
  <c r="P1494" i="8"/>
  <c r="P1495" i="8"/>
  <c r="P1496" i="8"/>
  <c r="P1497" i="8"/>
  <c r="P1498" i="8"/>
  <c r="P1499" i="8"/>
  <c r="P1500" i="8"/>
  <c r="P1501" i="8"/>
  <c r="P1502" i="8"/>
  <c r="P1503" i="8"/>
  <c r="P1504" i="8"/>
  <c r="P1505" i="8"/>
  <c r="P1506" i="8"/>
  <c r="P1507" i="8"/>
  <c r="P1508" i="8"/>
  <c r="P1509" i="8"/>
  <c r="P1510" i="8"/>
  <c r="P1511" i="8"/>
  <c r="P1512" i="8"/>
  <c r="P1513" i="8"/>
  <c r="P1514" i="8"/>
  <c r="P1515" i="8"/>
  <c r="P1516" i="8"/>
  <c r="P1517" i="8"/>
  <c r="P1518" i="8"/>
  <c r="P1519" i="8"/>
  <c r="P1520" i="8"/>
  <c r="P1521" i="8"/>
  <c r="P1522" i="8"/>
  <c r="P1523" i="8"/>
  <c r="P1524" i="8"/>
  <c r="P1525" i="8"/>
  <c r="P1526" i="8"/>
  <c r="P1527" i="8"/>
  <c r="P1528" i="8"/>
  <c r="P1529" i="8"/>
  <c r="P1530" i="8"/>
  <c r="P1531" i="8"/>
  <c r="P1532" i="8"/>
  <c r="P1533" i="8"/>
  <c r="P1534" i="8"/>
  <c r="P1535" i="8"/>
  <c r="P1536" i="8"/>
  <c r="P1537" i="8"/>
  <c r="P1538" i="8"/>
  <c r="P1539" i="8"/>
  <c r="P1540" i="8"/>
  <c r="P1541" i="8"/>
  <c r="P1542" i="8"/>
  <c r="P1543" i="8"/>
  <c r="P1544" i="8"/>
  <c r="P1545" i="8"/>
  <c r="P1546" i="8"/>
  <c r="P1547" i="8"/>
  <c r="P1548" i="8"/>
  <c r="P1549" i="8"/>
  <c r="P1550" i="8"/>
  <c r="P1551" i="8"/>
  <c r="P1552" i="8"/>
  <c r="P1553" i="8"/>
  <c r="P1554" i="8"/>
  <c r="P1555" i="8"/>
  <c r="P1556" i="8"/>
  <c r="P1557" i="8"/>
  <c r="P1558" i="8"/>
  <c r="P1559" i="8"/>
  <c r="P1560" i="8"/>
  <c r="P1561" i="8"/>
  <c r="P1562" i="8"/>
  <c r="P1563" i="8"/>
  <c r="P1564" i="8"/>
  <c r="P1565" i="8"/>
  <c r="P1566" i="8"/>
  <c r="P1567" i="8"/>
  <c r="P1568" i="8"/>
  <c r="P1569" i="8"/>
  <c r="P1570" i="8"/>
  <c r="P1571" i="8"/>
  <c r="P1572" i="8"/>
  <c r="P1573" i="8"/>
  <c r="P1574" i="8"/>
  <c r="P1575" i="8"/>
  <c r="P1576" i="8"/>
  <c r="P1577" i="8"/>
  <c r="P1578" i="8"/>
  <c r="P1579" i="8"/>
  <c r="P1580" i="8"/>
  <c r="P1581" i="8"/>
  <c r="P1582" i="8"/>
  <c r="P1583" i="8"/>
  <c r="P1584" i="8"/>
  <c r="P1585" i="8"/>
  <c r="P1586" i="8"/>
  <c r="P1587" i="8"/>
  <c r="P1588" i="8"/>
  <c r="P1589" i="8"/>
  <c r="P1590" i="8"/>
  <c r="P1591" i="8"/>
  <c r="P1592" i="8"/>
  <c r="P1593" i="8"/>
  <c r="P1594" i="8"/>
  <c r="P1595" i="8"/>
  <c r="P2" i="8"/>
  <c r="AZ11" i="32" l="1"/>
  <c r="AL15" i="32"/>
  <c r="AQ3" i="32"/>
  <c r="AR3" i="32"/>
  <c r="V16" i="17" l="1"/>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3" i="17"/>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63" i="8"/>
  <c r="R64" i="8"/>
  <c r="R65" i="8"/>
  <c r="R66" i="8"/>
  <c r="R67" i="8"/>
  <c r="R68" i="8"/>
  <c r="R69" i="8"/>
  <c r="R70" i="8"/>
  <c r="R71" i="8"/>
  <c r="R72" i="8"/>
  <c r="R73" i="8"/>
  <c r="R74" i="8"/>
  <c r="R75" i="8"/>
  <c r="R76" i="8"/>
  <c r="R77" i="8"/>
  <c r="R78" i="8"/>
  <c r="R79" i="8"/>
  <c r="R80" i="8"/>
  <c r="R81" i="8"/>
  <c r="R82" i="8"/>
  <c r="R83" i="8"/>
  <c r="R84" i="8"/>
  <c r="R85" i="8"/>
  <c r="R86" i="8"/>
  <c r="R87" i="8"/>
  <c r="R88" i="8"/>
  <c r="R89" i="8"/>
  <c r="R90" i="8"/>
  <c r="R91" i="8"/>
  <c r="R92" i="8"/>
  <c r="R93" i="8"/>
  <c r="R94"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5" i="8"/>
  <c r="R146" i="8"/>
  <c r="R147" i="8"/>
  <c r="R148" i="8"/>
  <c r="R149" i="8"/>
  <c r="R150" i="8"/>
  <c r="R151" i="8"/>
  <c r="R152" i="8"/>
  <c r="R153" i="8"/>
  <c r="R154" i="8"/>
  <c r="R155" i="8"/>
  <c r="R156" i="8"/>
  <c r="R157" i="8"/>
  <c r="R158" i="8"/>
  <c r="R159" i="8"/>
  <c r="R160" i="8"/>
  <c r="R161" i="8"/>
  <c r="R162" i="8"/>
  <c r="R163" i="8"/>
  <c r="R164" i="8"/>
  <c r="R165" i="8"/>
  <c r="R166" i="8"/>
  <c r="R167" i="8"/>
  <c r="R168" i="8"/>
  <c r="R169" i="8"/>
  <c r="R170" i="8"/>
  <c r="R171" i="8"/>
  <c r="R172" i="8"/>
  <c r="R173" i="8"/>
  <c r="R174" i="8"/>
  <c r="R175" i="8"/>
  <c r="R176" i="8"/>
  <c r="R177" i="8"/>
  <c r="R178" i="8"/>
  <c r="R179" i="8"/>
  <c r="R180" i="8"/>
  <c r="R181" i="8"/>
  <c r="R182" i="8"/>
  <c r="R183" i="8"/>
  <c r="R184" i="8"/>
  <c r="R185" i="8"/>
  <c r="R186" i="8"/>
  <c r="R187" i="8"/>
  <c r="R188" i="8"/>
  <c r="R189" i="8"/>
  <c r="R190" i="8"/>
  <c r="R191" i="8"/>
  <c r="R192" i="8"/>
  <c r="R193" i="8"/>
  <c r="R194" i="8"/>
  <c r="R195" i="8"/>
  <c r="R196" i="8"/>
  <c r="R197" i="8"/>
  <c r="R198" i="8"/>
  <c r="R199" i="8"/>
  <c r="R200" i="8"/>
  <c r="R201" i="8"/>
  <c r="R202" i="8"/>
  <c r="R203" i="8"/>
  <c r="R204" i="8"/>
  <c r="R205" i="8"/>
  <c r="R206" i="8"/>
  <c r="R207" i="8"/>
  <c r="R208" i="8"/>
  <c r="R209" i="8"/>
  <c r="R210" i="8"/>
  <c r="R211" i="8"/>
  <c r="R212" i="8"/>
  <c r="R213" i="8"/>
  <c r="R214" i="8"/>
  <c r="R215" i="8"/>
  <c r="R216" i="8"/>
  <c r="R217" i="8"/>
  <c r="R218" i="8"/>
  <c r="R219" i="8"/>
  <c r="R220" i="8"/>
  <c r="R221" i="8"/>
  <c r="R222" i="8"/>
  <c r="R223" i="8"/>
  <c r="R224" i="8"/>
  <c r="R225" i="8"/>
  <c r="R226" i="8"/>
  <c r="R227" i="8"/>
  <c r="R228" i="8"/>
  <c r="R229" i="8"/>
  <c r="R230" i="8"/>
  <c r="R231" i="8"/>
  <c r="R232" i="8"/>
  <c r="R233" i="8"/>
  <c r="R234" i="8"/>
  <c r="R235" i="8"/>
  <c r="R236" i="8"/>
  <c r="R237" i="8"/>
  <c r="R238" i="8"/>
  <c r="R239" i="8"/>
  <c r="R240" i="8"/>
  <c r="R241" i="8"/>
  <c r="R242" i="8"/>
  <c r="R243" i="8"/>
  <c r="R244" i="8"/>
  <c r="R245" i="8"/>
  <c r="R246" i="8"/>
  <c r="R247" i="8"/>
  <c r="R248" i="8"/>
  <c r="R249" i="8"/>
  <c r="R250" i="8"/>
  <c r="R251" i="8"/>
  <c r="R252" i="8"/>
  <c r="R253" i="8"/>
  <c r="R254" i="8"/>
  <c r="R255" i="8"/>
  <c r="R256" i="8"/>
  <c r="R257" i="8"/>
  <c r="R258" i="8"/>
  <c r="R259" i="8"/>
  <c r="R260" i="8"/>
  <c r="R261" i="8"/>
  <c r="R262" i="8"/>
  <c r="R263" i="8"/>
  <c r="R264" i="8"/>
  <c r="R265" i="8"/>
  <c r="R266" i="8"/>
  <c r="R267" i="8"/>
  <c r="R268" i="8"/>
  <c r="R269" i="8"/>
  <c r="R270" i="8"/>
  <c r="R271" i="8"/>
  <c r="R272" i="8"/>
  <c r="R273" i="8"/>
  <c r="R274" i="8"/>
  <c r="R275" i="8"/>
  <c r="R276" i="8"/>
  <c r="R277" i="8"/>
  <c r="R278" i="8"/>
  <c r="R279" i="8"/>
  <c r="R280" i="8"/>
  <c r="R281" i="8"/>
  <c r="R282" i="8"/>
  <c r="R283" i="8"/>
  <c r="R284" i="8"/>
  <c r="R285" i="8"/>
  <c r="R286" i="8"/>
  <c r="R287" i="8"/>
  <c r="R288" i="8"/>
  <c r="R289" i="8"/>
  <c r="R290" i="8"/>
  <c r="R291" i="8"/>
  <c r="R292" i="8"/>
  <c r="R293" i="8"/>
  <c r="R294" i="8"/>
  <c r="R295" i="8"/>
  <c r="R296" i="8"/>
  <c r="R297" i="8"/>
  <c r="R298" i="8"/>
  <c r="R299" i="8"/>
  <c r="R300" i="8"/>
  <c r="R301" i="8"/>
  <c r="R302" i="8"/>
  <c r="R303" i="8"/>
  <c r="R304" i="8"/>
  <c r="R305" i="8"/>
  <c r="R306" i="8"/>
  <c r="R307" i="8"/>
  <c r="R308" i="8"/>
  <c r="R309" i="8"/>
  <c r="R310" i="8"/>
  <c r="R311" i="8"/>
  <c r="R312" i="8"/>
  <c r="R313" i="8"/>
  <c r="R314" i="8"/>
  <c r="R315" i="8"/>
  <c r="R316" i="8"/>
  <c r="R317" i="8"/>
  <c r="R318" i="8"/>
  <c r="R319" i="8"/>
  <c r="R320" i="8"/>
  <c r="R321" i="8"/>
  <c r="R322" i="8"/>
  <c r="R323" i="8"/>
  <c r="R324" i="8"/>
  <c r="R325" i="8"/>
  <c r="R326" i="8"/>
  <c r="R327" i="8"/>
  <c r="R328" i="8"/>
  <c r="R329" i="8"/>
  <c r="R330" i="8"/>
  <c r="R331" i="8"/>
  <c r="R332" i="8"/>
  <c r="R333" i="8"/>
  <c r="R334" i="8"/>
  <c r="R335" i="8"/>
  <c r="R336" i="8"/>
  <c r="R337" i="8"/>
  <c r="R338" i="8"/>
  <c r="R339" i="8"/>
  <c r="R340" i="8"/>
  <c r="R341" i="8"/>
  <c r="R342" i="8"/>
  <c r="R343" i="8"/>
  <c r="R344" i="8"/>
  <c r="R345" i="8"/>
  <c r="R346" i="8"/>
  <c r="R347" i="8"/>
  <c r="R348" i="8"/>
  <c r="R349" i="8"/>
  <c r="R350" i="8"/>
  <c r="R351" i="8"/>
  <c r="R352" i="8"/>
  <c r="R353" i="8"/>
  <c r="R354" i="8"/>
  <c r="R355" i="8"/>
  <c r="R356" i="8"/>
  <c r="R357" i="8"/>
  <c r="R358" i="8"/>
  <c r="R359" i="8"/>
  <c r="R360" i="8"/>
  <c r="R361" i="8"/>
  <c r="R362" i="8"/>
  <c r="R363" i="8"/>
  <c r="R364" i="8"/>
  <c r="R365" i="8"/>
  <c r="R366" i="8"/>
  <c r="R367" i="8"/>
  <c r="R368" i="8"/>
  <c r="R369" i="8"/>
  <c r="R370" i="8"/>
  <c r="R371" i="8"/>
  <c r="R372" i="8"/>
  <c r="R373" i="8"/>
  <c r="R374" i="8"/>
  <c r="R375" i="8"/>
  <c r="R376" i="8"/>
  <c r="R377" i="8"/>
  <c r="R378" i="8"/>
  <c r="R379" i="8"/>
  <c r="R380" i="8"/>
  <c r="R381" i="8"/>
  <c r="R382" i="8"/>
  <c r="R383" i="8"/>
  <c r="R384" i="8"/>
  <c r="R385" i="8"/>
  <c r="R386" i="8"/>
  <c r="R387" i="8"/>
  <c r="R388" i="8"/>
  <c r="R389" i="8"/>
  <c r="R390" i="8"/>
  <c r="R391" i="8"/>
  <c r="R392" i="8"/>
  <c r="R393" i="8"/>
  <c r="R394" i="8"/>
  <c r="R395" i="8"/>
  <c r="R396" i="8"/>
  <c r="R397" i="8"/>
  <c r="R398" i="8"/>
  <c r="R399" i="8"/>
  <c r="R400" i="8"/>
  <c r="R401" i="8"/>
  <c r="R402" i="8"/>
  <c r="R403" i="8"/>
  <c r="R404" i="8"/>
  <c r="R405" i="8"/>
  <c r="R406" i="8"/>
  <c r="R407" i="8"/>
  <c r="R408" i="8"/>
  <c r="R409" i="8"/>
  <c r="R410" i="8"/>
  <c r="R411" i="8"/>
  <c r="R412" i="8"/>
  <c r="R413" i="8"/>
  <c r="R414" i="8"/>
  <c r="R415" i="8"/>
  <c r="R416" i="8"/>
  <c r="R417" i="8"/>
  <c r="R418" i="8"/>
  <c r="R419" i="8"/>
  <c r="R420" i="8"/>
  <c r="R421" i="8"/>
  <c r="R422" i="8"/>
  <c r="R423" i="8"/>
  <c r="R424" i="8"/>
  <c r="R425" i="8"/>
  <c r="R426" i="8"/>
  <c r="R427" i="8"/>
  <c r="R428" i="8"/>
  <c r="R429" i="8"/>
  <c r="R430" i="8"/>
  <c r="R431" i="8"/>
  <c r="R432" i="8"/>
  <c r="R433" i="8"/>
  <c r="R434" i="8"/>
  <c r="R435" i="8"/>
  <c r="R436" i="8"/>
  <c r="R437" i="8"/>
  <c r="R438" i="8"/>
  <c r="R439" i="8"/>
  <c r="R440" i="8"/>
  <c r="R441" i="8"/>
  <c r="R442" i="8"/>
  <c r="R443" i="8"/>
  <c r="R444" i="8"/>
  <c r="R445" i="8"/>
  <c r="R446" i="8"/>
  <c r="R447" i="8"/>
  <c r="R448" i="8"/>
  <c r="R449" i="8"/>
  <c r="R450" i="8"/>
  <c r="R451" i="8"/>
  <c r="R452" i="8"/>
  <c r="R453" i="8"/>
  <c r="R454" i="8"/>
  <c r="R455" i="8"/>
  <c r="R456" i="8"/>
  <c r="R457" i="8"/>
  <c r="R458" i="8"/>
  <c r="R459" i="8"/>
  <c r="R460" i="8"/>
  <c r="R461" i="8"/>
  <c r="R462" i="8"/>
  <c r="R463" i="8"/>
  <c r="R464" i="8"/>
  <c r="R465" i="8"/>
  <c r="R466" i="8"/>
  <c r="R467" i="8"/>
  <c r="R468" i="8"/>
  <c r="R469" i="8"/>
  <c r="R470" i="8"/>
  <c r="R471" i="8"/>
  <c r="R472" i="8"/>
  <c r="R473" i="8"/>
  <c r="R474" i="8"/>
  <c r="R475" i="8"/>
  <c r="R476" i="8"/>
  <c r="R477" i="8"/>
  <c r="R478" i="8"/>
  <c r="R479" i="8"/>
  <c r="R480" i="8"/>
  <c r="R481" i="8"/>
  <c r="R482" i="8"/>
  <c r="R483" i="8"/>
  <c r="R484" i="8"/>
  <c r="R485" i="8"/>
  <c r="R486" i="8"/>
  <c r="R487" i="8"/>
  <c r="R488" i="8"/>
  <c r="R489" i="8"/>
  <c r="R490" i="8"/>
  <c r="R491" i="8"/>
  <c r="R492" i="8"/>
  <c r="R493" i="8"/>
  <c r="R494" i="8"/>
  <c r="R495" i="8"/>
  <c r="R496" i="8"/>
  <c r="R497" i="8"/>
  <c r="R498" i="8"/>
  <c r="R499" i="8"/>
  <c r="R500" i="8"/>
  <c r="R501" i="8"/>
  <c r="R502" i="8"/>
  <c r="R503" i="8"/>
  <c r="R504" i="8"/>
  <c r="R505" i="8"/>
  <c r="R506" i="8"/>
  <c r="R507" i="8"/>
  <c r="R508" i="8"/>
  <c r="R509" i="8"/>
  <c r="R510" i="8"/>
  <c r="R511" i="8"/>
  <c r="R512" i="8"/>
  <c r="R513" i="8"/>
  <c r="R514" i="8"/>
  <c r="R515" i="8"/>
  <c r="R516" i="8"/>
  <c r="R517" i="8"/>
  <c r="R518" i="8"/>
  <c r="R519" i="8"/>
  <c r="R520" i="8"/>
  <c r="R521" i="8"/>
  <c r="R522" i="8"/>
  <c r="R523" i="8"/>
  <c r="R524" i="8"/>
  <c r="R525" i="8"/>
  <c r="R526" i="8"/>
  <c r="R527" i="8"/>
  <c r="R528" i="8"/>
  <c r="R529" i="8"/>
  <c r="R530" i="8"/>
  <c r="R531" i="8"/>
  <c r="R532" i="8"/>
  <c r="R533" i="8"/>
  <c r="R534" i="8"/>
  <c r="R535" i="8"/>
  <c r="R536" i="8"/>
  <c r="R537" i="8"/>
  <c r="R538" i="8"/>
  <c r="R539" i="8"/>
  <c r="R540" i="8"/>
  <c r="R541" i="8"/>
  <c r="R542" i="8"/>
  <c r="R543" i="8"/>
  <c r="R544" i="8"/>
  <c r="R545" i="8"/>
  <c r="R546" i="8"/>
  <c r="R547" i="8"/>
  <c r="R548" i="8"/>
  <c r="R549" i="8"/>
  <c r="R550" i="8"/>
  <c r="R551" i="8"/>
  <c r="R552" i="8"/>
  <c r="R553" i="8"/>
  <c r="R554" i="8"/>
  <c r="R555" i="8"/>
  <c r="R556" i="8"/>
  <c r="R557" i="8"/>
  <c r="R558" i="8"/>
  <c r="R559" i="8"/>
  <c r="R560" i="8"/>
  <c r="R561" i="8"/>
  <c r="R562" i="8"/>
  <c r="R563" i="8"/>
  <c r="R564" i="8"/>
  <c r="R565" i="8"/>
  <c r="R566" i="8"/>
  <c r="R567" i="8"/>
  <c r="R568" i="8"/>
  <c r="R569" i="8"/>
  <c r="R570" i="8"/>
  <c r="R571" i="8"/>
  <c r="R572" i="8"/>
  <c r="R573" i="8"/>
  <c r="R574" i="8"/>
  <c r="R575" i="8"/>
  <c r="R576" i="8"/>
  <c r="R577" i="8"/>
  <c r="R578" i="8"/>
  <c r="R579" i="8"/>
  <c r="R580" i="8"/>
  <c r="R581" i="8"/>
  <c r="R582" i="8"/>
  <c r="R583" i="8"/>
  <c r="R584" i="8"/>
  <c r="R585" i="8"/>
  <c r="R586" i="8"/>
  <c r="R587" i="8"/>
  <c r="R588" i="8"/>
  <c r="R589" i="8"/>
  <c r="R590" i="8"/>
  <c r="R591" i="8"/>
  <c r="R592" i="8"/>
  <c r="R593" i="8"/>
  <c r="R594" i="8"/>
  <c r="R595" i="8"/>
  <c r="R596" i="8"/>
  <c r="R597" i="8"/>
  <c r="R598" i="8"/>
  <c r="R599" i="8"/>
  <c r="R600" i="8"/>
  <c r="R601" i="8"/>
  <c r="R602" i="8"/>
  <c r="R603" i="8"/>
  <c r="R604" i="8"/>
  <c r="R605" i="8"/>
  <c r="R606" i="8"/>
  <c r="R607" i="8"/>
  <c r="R608" i="8"/>
  <c r="R609" i="8"/>
  <c r="R610" i="8"/>
  <c r="R611" i="8"/>
  <c r="R612" i="8"/>
  <c r="R613" i="8"/>
  <c r="R614" i="8"/>
  <c r="R615" i="8"/>
  <c r="R616" i="8"/>
  <c r="R617" i="8"/>
  <c r="R618" i="8"/>
  <c r="R619" i="8"/>
  <c r="R620" i="8"/>
  <c r="R621" i="8"/>
  <c r="R622" i="8"/>
  <c r="R623" i="8"/>
  <c r="R624" i="8"/>
  <c r="R625" i="8"/>
  <c r="R626" i="8"/>
  <c r="R627" i="8"/>
  <c r="R628" i="8"/>
  <c r="R629" i="8"/>
  <c r="R630" i="8"/>
  <c r="R631" i="8"/>
  <c r="R632" i="8"/>
  <c r="R633" i="8"/>
  <c r="R634" i="8"/>
  <c r="R635" i="8"/>
  <c r="R636" i="8"/>
  <c r="R637" i="8"/>
  <c r="R638" i="8"/>
  <c r="R639" i="8"/>
  <c r="R640" i="8"/>
  <c r="R641" i="8"/>
  <c r="R642" i="8"/>
  <c r="R643" i="8"/>
  <c r="R644" i="8"/>
  <c r="R645" i="8"/>
  <c r="R646" i="8"/>
  <c r="R647" i="8"/>
  <c r="R648" i="8"/>
  <c r="R649" i="8"/>
  <c r="R650" i="8"/>
  <c r="R651" i="8"/>
  <c r="R652" i="8"/>
  <c r="R653" i="8"/>
  <c r="R654" i="8"/>
  <c r="R655" i="8"/>
  <c r="R656" i="8"/>
  <c r="R657" i="8"/>
  <c r="R658" i="8"/>
  <c r="R659" i="8"/>
  <c r="R660" i="8"/>
  <c r="R661" i="8"/>
  <c r="R662" i="8"/>
  <c r="R663" i="8"/>
  <c r="R664" i="8"/>
  <c r="R665" i="8"/>
  <c r="R666" i="8"/>
  <c r="R667" i="8"/>
  <c r="R668" i="8"/>
  <c r="R669" i="8"/>
  <c r="R670" i="8"/>
  <c r="R671" i="8"/>
  <c r="R672" i="8"/>
  <c r="R673" i="8"/>
  <c r="R674" i="8"/>
  <c r="R675" i="8"/>
  <c r="R676" i="8"/>
  <c r="R677" i="8"/>
  <c r="R678" i="8"/>
  <c r="R679" i="8"/>
  <c r="R680" i="8"/>
  <c r="R681" i="8"/>
  <c r="R682" i="8"/>
  <c r="R683" i="8"/>
  <c r="R684" i="8"/>
  <c r="R685" i="8"/>
  <c r="R686" i="8"/>
  <c r="R687" i="8"/>
  <c r="R688" i="8"/>
  <c r="R689" i="8"/>
  <c r="R690" i="8"/>
  <c r="R691" i="8"/>
  <c r="R692" i="8"/>
  <c r="R693" i="8"/>
  <c r="R694" i="8"/>
  <c r="R695" i="8"/>
  <c r="R696" i="8"/>
  <c r="R697" i="8"/>
  <c r="R698" i="8"/>
  <c r="R699" i="8"/>
  <c r="R700" i="8"/>
  <c r="R701" i="8"/>
  <c r="R702" i="8"/>
  <c r="R703" i="8"/>
  <c r="R704" i="8"/>
  <c r="R705" i="8"/>
  <c r="R706" i="8"/>
  <c r="R707" i="8"/>
  <c r="R708" i="8"/>
  <c r="R709" i="8"/>
  <c r="R710" i="8"/>
  <c r="R711" i="8"/>
  <c r="R712" i="8"/>
  <c r="R713" i="8"/>
  <c r="R714" i="8"/>
  <c r="R715" i="8"/>
  <c r="R716" i="8"/>
  <c r="R717" i="8"/>
  <c r="R718" i="8"/>
  <c r="R719" i="8"/>
  <c r="R720" i="8"/>
  <c r="R721" i="8"/>
  <c r="R722" i="8"/>
  <c r="R723" i="8"/>
  <c r="R724" i="8"/>
  <c r="R725" i="8"/>
  <c r="R726" i="8"/>
  <c r="R727" i="8"/>
  <c r="R728" i="8"/>
  <c r="R729" i="8"/>
  <c r="R730" i="8"/>
  <c r="R731" i="8"/>
  <c r="R732" i="8"/>
  <c r="R733" i="8"/>
  <c r="R734" i="8"/>
  <c r="R735" i="8"/>
  <c r="R736" i="8"/>
  <c r="R737" i="8"/>
  <c r="R738" i="8"/>
  <c r="R739" i="8"/>
  <c r="R740" i="8"/>
  <c r="R741" i="8"/>
  <c r="R742" i="8"/>
  <c r="R743" i="8"/>
  <c r="R744" i="8"/>
  <c r="R745" i="8"/>
  <c r="R746" i="8"/>
  <c r="R747" i="8"/>
  <c r="R748" i="8"/>
  <c r="R749" i="8"/>
  <c r="R750" i="8"/>
  <c r="R751" i="8"/>
  <c r="R752" i="8"/>
  <c r="R753" i="8"/>
  <c r="R754" i="8"/>
  <c r="R755" i="8"/>
  <c r="R756" i="8"/>
  <c r="R757" i="8"/>
  <c r="R758" i="8"/>
  <c r="R759" i="8"/>
  <c r="R760" i="8"/>
  <c r="R761" i="8"/>
  <c r="R762" i="8"/>
  <c r="R763" i="8"/>
  <c r="R764" i="8"/>
  <c r="R765" i="8"/>
  <c r="R766" i="8"/>
  <c r="R767" i="8"/>
  <c r="R768" i="8"/>
  <c r="R769" i="8"/>
  <c r="R770" i="8"/>
  <c r="R771" i="8"/>
  <c r="R772" i="8"/>
  <c r="R773" i="8"/>
  <c r="R774" i="8"/>
  <c r="R775" i="8"/>
  <c r="R776" i="8"/>
  <c r="R777" i="8"/>
  <c r="R778" i="8"/>
  <c r="R779" i="8"/>
  <c r="R780" i="8"/>
  <c r="R781" i="8"/>
  <c r="R782" i="8"/>
  <c r="R783" i="8"/>
  <c r="R784" i="8"/>
  <c r="R785" i="8"/>
  <c r="R786" i="8"/>
  <c r="R787" i="8"/>
  <c r="R788" i="8"/>
  <c r="R789" i="8"/>
  <c r="R790" i="8"/>
  <c r="R791" i="8"/>
  <c r="R792" i="8"/>
  <c r="R793" i="8"/>
  <c r="R794" i="8"/>
  <c r="R795" i="8"/>
  <c r="R796" i="8"/>
  <c r="R797" i="8"/>
  <c r="R798" i="8"/>
  <c r="R799" i="8"/>
  <c r="R800" i="8"/>
  <c r="R801" i="8"/>
  <c r="R802" i="8"/>
  <c r="R803" i="8"/>
  <c r="R804" i="8"/>
  <c r="R805" i="8"/>
  <c r="R806" i="8"/>
  <c r="R807" i="8"/>
  <c r="R808" i="8"/>
  <c r="R809" i="8"/>
  <c r="R810" i="8"/>
  <c r="R811" i="8"/>
  <c r="R812" i="8"/>
  <c r="R813" i="8"/>
  <c r="R814" i="8"/>
  <c r="R815" i="8"/>
  <c r="R816" i="8"/>
  <c r="R817" i="8"/>
  <c r="R818" i="8"/>
  <c r="R819" i="8"/>
  <c r="R820" i="8"/>
  <c r="R821" i="8"/>
  <c r="R822" i="8"/>
  <c r="R823" i="8"/>
  <c r="R824" i="8"/>
  <c r="R825" i="8"/>
  <c r="R826" i="8"/>
  <c r="R827" i="8"/>
  <c r="R828" i="8"/>
  <c r="R829" i="8"/>
  <c r="R830" i="8"/>
  <c r="R831" i="8"/>
  <c r="R832" i="8"/>
  <c r="R833" i="8"/>
  <c r="R834" i="8"/>
  <c r="R835" i="8"/>
  <c r="R836" i="8"/>
  <c r="R837" i="8"/>
  <c r="R838" i="8"/>
  <c r="R839" i="8"/>
  <c r="R840" i="8"/>
  <c r="R841" i="8"/>
  <c r="R842" i="8"/>
  <c r="R843" i="8"/>
  <c r="R844" i="8"/>
  <c r="R845" i="8"/>
  <c r="R846" i="8"/>
  <c r="R847" i="8"/>
  <c r="R848" i="8"/>
  <c r="R849" i="8"/>
  <c r="R850" i="8"/>
  <c r="R851" i="8"/>
  <c r="R852" i="8"/>
  <c r="R853" i="8"/>
  <c r="R854" i="8"/>
  <c r="R855" i="8"/>
  <c r="R856" i="8"/>
  <c r="R857" i="8"/>
  <c r="R858" i="8"/>
  <c r="R859" i="8"/>
  <c r="R860" i="8"/>
  <c r="R861" i="8"/>
  <c r="R862" i="8"/>
  <c r="R863" i="8"/>
  <c r="R864" i="8"/>
  <c r="R865" i="8"/>
  <c r="R866" i="8"/>
  <c r="R867" i="8"/>
  <c r="R868" i="8"/>
  <c r="R869" i="8"/>
  <c r="R870" i="8"/>
  <c r="R871" i="8"/>
  <c r="R872" i="8"/>
  <c r="R873" i="8"/>
  <c r="R874" i="8"/>
  <c r="R875" i="8"/>
  <c r="R876" i="8"/>
  <c r="R877" i="8"/>
  <c r="R878" i="8"/>
  <c r="R879" i="8"/>
  <c r="R880" i="8"/>
  <c r="R881" i="8"/>
  <c r="R882" i="8"/>
  <c r="R883" i="8"/>
  <c r="R884" i="8"/>
  <c r="R885" i="8"/>
  <c r="R886" i="8"/>
  <c r="R887" i="8"/>
  <c r="R888" i="8"/>
  <c r="R889" i="8"/>
  <c r="R890" i="8"/>
  <c r="R891" i="8"/>
  <c r="R892" i="8"/>
  <c r="R893" i="8"/>
  <c r="R894" i="8"/>
  <c r="R895" i="8"/>
  <c r="R896" i="8"/>
  <c r="R897" i="8"/>
  <c r="R898" i="8"/>
  <c r="R899" i="8"/>
  <c r="R900" i="8"/>
  <c r="R901" i="8"/>
  <c r="R902" i="8"/>
  <c r="R903" i="8"/>
  <c r="R904" i="8"/>
  <c r="R905" i="8"/>
  <c r="R906" i="8"/>
  <c r="R907" i="8"/>
  <c r="R908" i="8"/>
  <c r="R909" i="8"/>
  <c r="R910" i="8"/>
  <c r="R911" i="8"/>
  <c r="R912" i="8"/>
  <c r="R913" i="8"/>
  <c r="R914" i="8"/>
  <c r="R915" i="8"/>
  <c r="R916" i="8"/>
  <c r="R917" i="8"/>
  <c r="R918" i="8"/>
  <c r="R919" i="8"/>
  <c r="R920" i="8"/>
  <c r="R921" i="8"/>
  <c r="R922" i="8"/>
  <c r="R923" i="8"/>
  <c r="R924" i="8"/>
  <c r="R925" i="8"/>
  <c r="R926" i="8"/>
  <c r="R927" i="8"/>
  <c r="R928" i="8"/>
  <c r="R929" i="8"/>
  <c r="R930" i="8"/>
  <c r="R931" i="8"/>
  <c r="R932" i="8"/>
  <c r="R933" i="8"/>
  <c r="R934" i="8"/>
  <c r="R935" i="8"/>
  <c r="R936" i="8"/>
  <c r="R937" i="8"/>
  <c r="R938" i="8"/>
  <c r="R939" i="8"/>
  <c r="R940" i="8"/>
  <c r="R941" i="8"/>
  <c r="R942" i="8"/>
  <c r="R943" i="8"/>
  <c r="R944" i="8"/>
  <c r="R945" i="8"/>
  <c r="R946" i="8"/>
  <c r="R947" i="8"/>
  <c r="R948" i="8"/>
  <c r="R949" i="8"/>
  <c r="R950" i="8"/>
  <c r="R951" i="8"/>
  <c r="R952" i="8"/>
  <c r="R953" i="8"/>
  <c r="R954" i="8"/>
  <c r="R955" i="8"/>
  <c r="R956" i="8"/>
  <c r="R957" i="8"/>
  <c r="R958" i="8"/>
  <c r="R959" i="8"/>
  <c r="R960" i="8"/>
  <c r="R961" i="8"/>
  <c r="R962" i="8"/>
  <c r="R963" i="8"/>
  <c r="R964" i="8"/>
  <c r="R965" i="8"/>
  <c r="R966" i="8"/>
  <c r="R967" i="8"/>
  <c r="R968" i="8"/>
  <c r="R969" i="8"/>
  <c r="R970" i="8"/>
  <c r="R971" i="8"/>
  <c r="R972" i="8"/>
  <c r="R973" i="8"/>
  <c r="R974" i="8"/>
  <c r="R975" i="8"/>
  <c r="R976" i="8"/>
  <c r="R977" i="8"/>
  <c r="R978" i="8"/>
  <c r="R979" i="8"/>
  <c r="R980" i="8"/>
  <c r="R981" i="8"/>
  <c r="R982" i="8"/>
  <c r="R983" i="8"/>
  <c r="R984" i="8"/>
  <c r="R985" i="8"/>
  <c r="R986" i="8"/>
  <c r="R987" i="8"/>
  <c r="R988" i="8"/>
  <c r="R989" i="8"/>
  <c r="R990" i="8"/>
  <c r="R991" i="8"/>
  <c r="R992" i="8"/>
  <c r="R993" i="8"/>
  <c r="R994" i="8"/>
  <c r="R995" i="8"/>
  <c r="R996" i="8"/>
  <c r="R997" i="8"/>
  <c r="R998" i="8"/>
  <c r="R999" i="8"/>
  <c r="R1000" i="8"/>
  <c r="R1001" i="8"/>
  <c r="R1002" i="8"/>
  <c r="R1003" i="8"/>
  <c r="R1004" i="8"/>
  <c r="R1005" i="8"/>
  <c r="R1006" i="8"/>
  <c r="R1007" i="8"/>
  <c r="R1008" i="8"/>
  <c r="R1009" i="8"/>
  <c r="R1010" i="8"/>
  <c r="R1011" i="8"/>
  <c r="R1012" i="8"/>
  <c r="R1013" i="8"/>
  <c r="R1014" i="8"/>
  <c r="R1015" i="8"/>
  <c r="R1016" i="8"/>
  <c r="R1017" i="8"/>
  <c r="R1018" i="8"/>
  <c r="R1019" i="8"/>
  <c r="R1020" i="8"/>
  <c r="R1021" i="8"/>
  <c r="R1022" i="8"/>
  <c r="R1023" i="8"/>
  <c r="R1024" i="8"/>
  <c r="R1025" i="8"/>
  <c r="R1026" i="8"/>
  <c r="R1027" i="8"/>
  <c r="R1028" i="8"/>
  <c r="R1029" i="8"/>
  <c r="R1030" i="8"/>
  <c r="R1031" i="8"/>
  <c r="R1032" i="8"/>
  <c r="R1033" i="8"/>
  <c r="R1034" i="8"/>
  <c r="R1035" i="8"/>
  <c r="R1036" i="8"/>
  <c r="R1037" i="8"/>
  <c r="R1038" i="8"/>
  <c r="R1039" i="8"/>
  <c r="R1040" i="8"/>
  <c r="R1041" i="8"/>
  <c r="R1042" i="8"/>
  <c r="R1043" i="8"/>
  <c r="R1044" i="8"/>
  <c r="R1045" i="8"/>
  <c r="R1046" i="8"/>
  <c r="R1047" i="8"/>
  <c r="R1048" i="8"/>
  <c r="R1049" i="8"/>
  <c r="R1050" i="8"/>
  <c r="R1051" i="8"/>
  <c r="R1052" i="8"/>
  <c r="R1053" i="8"/>
  <c r="R1054" i="8"/>
  <c r="R1055" i="8"/>
  <c r="R1056" i="8"/>
  <c r="R1057" i="8"/>
  <c r="R1058" i="8"/>
  <c r="R1059" i="8"/>
  <c r="R1060" i="8"/>
  <c r="R1061" i="8"/>
  <c r="R1062" i="8"/>
  <c r="R1063" i="8"/>
  <c r="R1064" i="8"/>
  <c r="R1065" i="8"/>
  <c r="R1066" i="8"/>
  <c r="R1067" i="8"/>
  <c r="R1068" i="8"/>
  <c r="R1069" i="8"/>
  <c r="R1070" i="8"/>
  <c r="R1071" i="8"/>
  <c r="R1072" i="8"/>
  <c r="R1073" i="8"/>
  <c r="R1074" i="8"/>
  <c r="R1075" i="8"/>
  <c r="R1076" i="8"/>
  <c r="R1077" i="8"/>
  <c r="R1078" i="8"/>
  <c r="R1079" i="8"/>
  <c r="R1080" i="8"/>
  <c r="R1081" i="8"/>
  <c r="R1082" i="8"/>
  <c r="R1083" i="8"/>
  <c r="R1084" i="8"/>
  <c r="R1085" i="8"/>
  <c r="R1086" i="8"/>
  <c r="R1087" i="8"/>
  <c r="R1088" i="8"/>
  <c r="R1089" i="8"/>
  <c r="R1090" i="8"/>
  <c r="R1091" i="8"/>
  <c r="R1092" i="8"/>
  <c r="R1093" i="8"/>
  <c r="R1094" i="8"/>
  <c r="R1095" i="8"/>
  <c r="R1096" i="8"/>
  <c r="R1097" i="8"/>
  <c r="R1098" i="8"/>
  <c r="R1099" i="8"/>
  <c r="R1100" i="8"/>
  <c r="R1101" i="8"/>
  <c r="R1102" i="8"/>
  <c r="R1103" i="8"/>
  <c r="R1104" i="8"/>
  <c r="R1105" i="8"/>
  <c r="R1106" i="8"/>
  <c r="R1107" i="8"/>
  <c r="R1108" i="8"/>
  <c r="R1109" i="8"/>
  <c r="R1110" i="8"/>
  <c r="R1111" i="8"/>
  <c r="R1112" i="8"/>
  <c r="R1113" i="8"/>
  <c r="R1114" i="8"/>
  <c r="R1115" i="8"/>
  <c r="R1116" i="8"/>
  <c r="R1117" i="8"/>
  <c r="R1118" i="8"/>
  <c r="R1119" i="8"/>
  <c r="R1120" i="8"/>
  <c r="R1121" i="8"/>
  <c r="R1122" i="8"/>
  <c r="R1123" i="8"/>
  <c r="R1124" i="8"/>
  <c r="R1125" i="8"/>
  <c r="R1126" i="8"/>
  <c r="R1127" i="8"/>
  <c r="R1128" i="8"/>
  <c r="R1129" i="8"/>
  <c r="R1130" i="8"/>
  <c r="R1131" i="8"/>
  <c r="R1132" i="8"/>
  <c r="R1133" i="8"/>
  <c r="R1134" i="8"/>
  <c r="R1135" i="8"/>
  <c r="R1136" i="8"/>
  <c r="R1137" i="8"/>
  <c r="R1138" i="8"/>
  <c r="R1139" i="8"/>
  <c r="R1140" i="8"/>
  <c r="R1141" i="8"/>
  <c r="R1142" i="8"/>
  <c r="R1143" i="8"/>
  <c r="R1144" i="8"/>
  <c r="R1145" i="8"/>
  <c r="R1146" i="8"/>
  <c r="R1147" i="8"/>
  <c r="R1148" i="8"/>
  <c r="R1149" i="8"/>
  <c r="R1150" i="8"/>
  <c r="R1151" i="8"/>
  <c r="R1152" i="8"/>
  <c r="R1153" i="8"/>
  <c r="R1154" i="8"/>
  <c r="R1155" i="8"/>
  <c r="R1156" i="8"/>
  <c r="R1157" i="8"/>
  <c r="R1158" i="8"/>
  <c r="R1159" i="8"/>
  <c r="R1160" i="8"/>
  <c r="R1161" i="8"/>
  <c r="R1162" i="8"/>
  <c r="R1163" i="8"/>
  <c r="R1164" i="8"/>
  <c r="R1165" i="8"/>
  <c r="R1166" i="8"/>
  <c r="R1167" i="8"/>
  <c r="R1168" i="8"/>
  <c r="R1169" i="8"/>
  <c r="R1170" i="8"/>
  <c r="R1171" i="8"/>
  <c r="R1172" i="8"/>
  <c r="R1173" i="8"/>
  <c r="R1174" i="8"/>
  <c r="R1175" i="8"/>
  <c r="R1176" i="8"/>
  <c r="R1177" i="8"/>
  <c r="R1178" i="8"/>
  <c r="R1179" i="8"/>
  <c r="R1180" i="8"/>
  <c r="R1181" i="8"/>
  <c r="R1182" i="8"/>
  <c r="R1183" i="8"/>
  <c r="R1184" i="8"/>
  <c r="R1185" i="8"/>
  <c r="R1186" i="8"/>
  <c r="R1187" i="8"/>
  <c r="R1188" i="8"/>
  <c r="R1189" i="8"/>
  <c r="R1190" i="8"/>
  <c r="R1191" i="8"/>
  <c r="R1192" i="8"/>
  <c r="R1193" i="8"/>
  <c r="R1194" i="8"/>
  <c r="R1195" i="8"/>
  <c r="R1196" i="8"/>
  <c r="R1197" i="8"/>
  <c r="R1198" i="8"/>
  <c r="R1199" i="8"/>
  <c r="R1200" i="8"/>
  <c r="R1201" i="8"/>
  <c r="R1202" i="8"/>
  <c r="R1203" i="8"/>
  <c r="R1204" i="8"/>
  <c r="R1205" i="8"/>
  <c r="R1206" i="8"/>
  <c r="R1207" i="8"/>
  <c r="R1208" i="8"/>
  <c r="R1209" i="8"/>
  <c r="R1210" i="8"/>
  <c r="R1211" i="8"/>
  <c r="R1212" i="8"/>
  <c r="R1213" i="8"/>
  <c r="R1214" i="8"/>
  <c r="R1215" i="8"/>
  <c r="R1216" i="8"/>
  <c r="R1217" i="8"/>
  <c r="R1218" i="8"/>
  <c r="R1219" i="8"/>
  <c r="R1220" i="8"/>
  <c r="R1221" i="8"/>
  <c r="R1222" i="8"/>
  <c r="R1223" i="8"/>
  <c r="R1224" i="8"/>
  <c r="R1225" i="8"/>
  <c r="R1226" i="8"/>
  <c r="R1227" i="8"/>
  <c r="R1228" i="8"/>
  <c r="R1229" i="8"/>
  <c r="R1230" i="8"/>
  <c r="R1231" i="8"/>
  <c r="R1232" i="8"/>
  <c r="R1233" i="8"/>
  <c r="R1234" i="8"/>
  <c r="R1235" i="8"/>
  <c r="R1236" i="8"/>
  <c r="R1237" i="8"/>
  <c r="R1238" i="8"/>
  <c r="R1239" i="8"/>
  <c r="R1240" i="8"/>
  <c r="R1241" i="8"/>
  <c r="R1242" i="8"/>
  <c r="R1243" i="8"/>
  <c r="R1244" i="8"/>
  <c r="R1245" i="8"/>
  <c r="R1246" i="8"/>
  <c r="R1247" i="8"/>
  <c r="R1248" i="8"/>
  <c r="R1249" i="8"/>
  <c r="R1250" i="8"/>
  <c r="R1251" i="8"/>
  <c r="R1252" i="8"/>
  <c r="R1253" i="8"/>
  <c r="R1254" i="8"/>
  <c r="R1255" i="8"/>
  <c r="R1256" i="8"/>
  <c r="R1257" i="8"/>
  <c r="R1258" i="8"/>
  <c r="R1259" i="8"/>
  <c r="R1260" i="8"/>
  <c r="R1261" i="8"/>
  <c r="R1262" i="8"/>
  <c r="R1263" i="8"/>
  <c r="R1264" i="8"/>
  <c r="R1265" i="8"/>
  <c r="R1266" i="8"/>
  <c r="R1267" i="8"/>
  <c r="R1268" i="8"/>
  <c r="R1269" i="8"/>
  <c r="R1270" i="8"/>
  <c r="R1271" i="8"/>
  <c r="R1272" i="8"/>
  <c r="R1273" i="8"/>
  <c r="R1274" i="8"/>
  <c r="R1275" i="8"/>
  <c r="R1276" i="8"/>
  <c r="R1277" i="8"/>
  <c r="R1278" i="8"/>
  <c r="R1279" i="8"/>
  <c r="R1280" i="8"/>
  <c r="R1281" i="8"/>
  <c r="R1282" i="8"/>
  <c r="R1283" i="8"/>
  <c r="R1284" i="8"/>
  <c r="R1285" i="8"/>
  <c r="R1286" i="8"/>
  <c r="R1287" i="8"/>
  <c r="R1288" i="8"/>
  <c r="R1289" i="8"/>
  <c r="R1290" i="8"/>
  <c r="R1291" i="8"/>
  <c r="R1292" i="8"/>
  <c r="R1293" i="8"/>
  <c r="R1294" i="8"/>
  <c r="R1295" i="8"/>
  <c r="R1296" i="8"/>
  <c r="R1297" i="8"/>
  <c r="R1298" i="8"/>
  <c r="R1299" i="8"/>
  <c r="R1300" i="8"/>
  <c r="R1301" i="8"/>
  <c r="R1302" i="8"/>
  <c r="R1303" i="8"/>
  <c r="R1304" i="8"/>
  <c r="R1305" i="8"/>
  <c r="R1306" i="8"/>
  <c r="R1307" i="8"/>
  <c r="R1308" i="8"/>
  <c r="R1309" i="8"/>
  <c r="R1310" i="8"/>
  <c r="R1311" i="8"/>
  <c r="R1312" i="8"/>
  <c r="R1313" i="8"/>
  <c r="R1314" i="8"/>
  <c r="R1315" i="8"/>
  <c r="R1316" i="8"/>
  <c r="R1317" i="8"/>
  <c r="R1318" i="8"/>
  <c r="R1319" i="8"/>
  <c r="R1320" i="8"/>
  <c r="R1321" i="8"/>
  <c r="R1322" i="8"/>
  <c r="R1323" i="8"/>
  <c r="R1324" i="8"/>
  <c r="R1325" i="8"/>
  <c r="R1326" i="8"/>
  <c r="R1327" i="8"/>
  <c r="R1328" i="8"/>
  <c r="R1329" i="8"/>
  <c r="R1330" i="8"/>
  <c r="R1331" i="8"/>
  <c r="R1332" i="8"/>
  <c r="R1333" i="8"/>
  <c r="R1334" i="8"/>
  <c r="R1335" i="8"/>
  <c r="R1336" i="8"/>
  <c r="R1337" i="8"/>
  <c r="R1338" i="8"/>
  <c r="R1339" i="8"/>
  <c r="R1340" i="8"/>
  <c r="R1341" i="8"/>
  <c r="R1342" i="8"/>
  <c r="R1343" i="8"/>
  <c r="R1344" i="8"/>
  <c r="R1345" i="8"/>
  <c r="R1346" i="8"/>
  <c r="R1347" i="8"/>
  <c r="R1348" i="8"/>
  <c r="R1349" i="8"/>
  <c r="R1350" i="8"/>
  <c r="R1351" i="8"/>
  <c r="R1352" i="8"/>
  <c r="R1353" i="8"/>
  <c r="R1354" i="8"/>
  <c r="R1355" i="8"/>
  <c r="R1356" i="8"/>
  <c r="R1357" i="8"/>
  <c r="R1358" i="8"/>
  <c r="R1359" i="8"/>
  <c r="R1360" i="8"/>
  <c r="R1361" i="8"/>
  <c r="R1362" i="8"/>
  <c r="R1363" i="8"/>
  <c r="R1364" i="8"/>
  <c r="R1365" i="8"/>
  <c r="R1366" i="8"/>
  <c r="R1367" i="8"/>
  <c r="R1368" i="8"/>
  <c r="R1369" i="8"/>
  <c r="R1370" i="8"/>
  <c r="R1371" i="8"/>
  <c r="R1372" i="8"/>
  <c r="R1373" i="8"/>
  <c r="R1374" i="8"/>
  <c r="R1375" i="8"/>
  <c r="R1376" i="8"/>
  <c r="R1377" i="8"/>
  <c r="R1378" i="8"/>
  <c r="R1379" i="8"/>
  <c r="R1380" i="8"/>
  <c r="R1381" i="8"/>
  <c r="R1382" i="8"/>
  <c r="R1383" i="8"/>
  <c r="R1384" i="8"/>
  <c r="R1385" i="8"/>
  <c r="R1386" i="8"/>
  <c r="R1387" i="8"/>
  <c r="R1388" i="8"/>
  <c r="R1389" i="8"/>
  <c r="R1390" i="8"/>
  <c r="R1391" i="8"/>
  <c r="R1392" i="8"/>
  <c r="R1393" i="8"/>
  <c r="R1394" i="8"/>
  <c r="R1395" i="8"/>
  <c r="R1396" i="8"/>
  <c r="R1397" i="8"/>
  <c r="R1398" i="8"/>
  <c r="R1399" i="8"/>
  <c r="R1400" i="8"/>
  <c r="R1401" i="8"/>
  <c r="R1402" i="8"/>
  <c r="R1403" i="8"/>
  <c r="R1404" i="8"/>
  <c r="R1405" i="8"/>
  <c r="R1406" i="8"/>
  <c r="R1407" i="8"/>
  <c r="R1408" i="8"/>
  <c r="R1409" i="8"/>
  <c r="R1410" i="8"/>
  <c r="R1411" i="8"/>
  <c r="R1412" i="8"/>
  <c r="R1413" i="8"/>
  <c r="R1414" i="8"/>
  <c r="R1415" i="8"/>
  <c r="R1416" i="8"/>
  <c r="R1417" i="8"/>
  <c r="R1418" i="8"/>
  <c r="R1419" i="8"/>
  <c r="R1420" i="8"/>
  <c r="R1421" i="8"/>
  <c r="R1422" i="8"/>
  <c r="R1423" i="8"/>
  <c r="R1424" i="8"/>
  <c r="R1425" i="8"/>
  <c r="R1426" i="8"/>
  <c r="R1427" i="8"/>
  <c r="R1428" i="8"/>
  <c r="R1429" i="8"/>
  <c r="R1430" i="8"/>
  <c r="R1431" i="8"/>
  <c r="R1432" i="8"/>
  <c r="R1433" i="8"/>
  <c r="R1434" i="8"/>
  <c r="R1435" i="8"/>
  <c r="R1436" i="8"/>
  <c r="R1437" i="8"/>
  <c r="R1438" i="8"/>
  <c r="R1439" i="8"/>
  <c r="R1440" i="8"/>
  <c r="R1441" i="8"/>
  <c r="R1442" i="8"/>
  <c r="R1443" i="8"/>
  <c r="R1444" i="8"/>
  <c r="R1445" i="8"/>
  <c r="R1446" i="8"/>
  <c r="R1447" i="8"/>
  <c r="R1448" i="8"/>
  <c r="R1449" i="8"/>
  <c r="R1450" i="8"/>
  <c r="R1451" i="8"/>
  <c r="R1452" i="8"/>
  <c r="R1453" i="8"/>
  <c r="R1454" i="8"/>
  <c r="R1455" i="8"/>
  <c r="R1456" i="8"/>
  <c r="R1457" i="8"/>
  <c r="R1458" i="8"/>
  <c r="R1459" i="8"/>
  <c r="R1460" i="8"/>
  <c r="R1461" i="8"/>
  <c r="R1462" i="8"/>
  <c r="R1463" i="8"/>
  <c r="R1464" i="8"/>
  <c r="R1465" i="8"/>
  <c r="R1466" i="8"/>
  <c r="R1467" i="8"/>
  <c r="R1468" i="8"/>
  <c r="R1469" i="8"/>
  <c r="R1470" i="8"/>
  <c r="R1471" i="8"/>
  <c r="R1472" i="8"/>
  <c r="R1473" i="8"/>
  <c r="R1474" i="8"/>
  <c r="R1475" i="8"/>
  <c r="R1476" i="8"/>
  <c r="R1477" i="8"/>
  <c r="R1478" i="8"/>
  <c r="R1479" i="8"/>
  <c r="R1480" i="8"/>
  <c r="R1481" i="8"/>
  <c r="R1482" i="8"/>
  <c r="R1483" i="8"/>
  <c r="R1484" i="8"/>
  <c r="R1485" i="8"/>
  <c r="R1486" i="8"/>
  <c r="R1487" i="8"/>
  <c r="R1488" i="8"/>
  <c r="R1489" i="8"/>
  <c r="R1490" i="8"/>
  <c r="R1491" i="8"/>
  <c r="R1492" i="8"/>
  <c r="R1493" i="8"/>
  <c r="R1494" i="8"/>
  <c r="R1495" i="8"/>
  <c r="R1496" i="8"/>
  <c r="R1497" i="8"/>
  <c r="R1498" i="8"/>
  <c r="R1499" i="8"/>
  <c r="R1500" i="8"/>
  <c r="R1501" i="8"/>
  <c r="R1502" i="8"/>
  <c r="R1503" i="8"/>
  <c r="R1504" i="8"/>
  <c r="R1505" i="8"/>
  <c r="R1506" i="8"/>
  <c r="R1507" i="8"/>
  <c r="R1508" i="8"/>
  <c r="R1509" i="8"/>
  <c r="R1510" i="8"/>
  <c r="R1511" i="8"/>
  <c r="R1512" i="8"/>
  <c r="R1513" i="8"/>
  <c r="R1514" i="8"/>
  <c r="R1515" i="8"/>
  <c r="R1516" i="8"/>
  <c r="R1517" i="8"/>
  <c r="R1518" i="8"/>
  <c r="R1519" i="8"/>
  <c r="R1520" i="8"/>
  <c r="R1521" i="8"/>
  <c r="R1522" i="8"/>
  <c r="R1523" i="8"/>
  <c r="R1524" i="8"/>
  <c r="R1525" i="8"/>
  <c r="R1526" i="8"/>
  <c r="R1527" i="8"/>
  <c r="R1528" i="8"/>
  <c r="R1529" i="8"/>
  <c r="R1530" i="8"/>
  <c r="R1531" i="8"/>
  <c r="R1532" i="8"/>
  <c r="R1533" i="8"/>
  <c r="R1534" i="8"/>
  <c r="R1535" i="8"/>
  <c r="R1536" i="8"/>
  <c r="R1537" i="8"/>
  <c r="R1538" i="8"/>
  <c r="R1539" i="8"/>
  <c r="R1540" i="8"/>
  <c r="R1541" i="8"/>
  <c r="R1542" i="8"/>
  <c r="R1543" i="8"/>
  <c r="R1544" i="8"/>
  <c r="R1545" i="8"/>
  <c r="R1546" i="8"/>
  <c r="R1547" i="8"/>
  <c r="R1548" i="8"/>
  <c r="R1549" i="8"/>
  <c r="R1550" i="8"/>
  <c r="R1551" i="8"/>
  <c r="R1552" i="8"/>
  <c r="R1553" i="8"/>
  <c r="R1554" i="8"/>
  <c r="R1555" i="8"/>
  <c r="R1556" i="8"/>
  <c r="R1557" i="8"/>
  <c r="R1558" i="8"/>
  <c r="R1559" i="8"/>
  <c r="R1560" i="8"/>
  <c r="R1561" i="8"/>
  <c r="R1562" i="8"/>
  <c r="R1563" i="8"/>
  <c r="R1564" i="8"/>
  <c r="R1565" i="8"/>
  <c r="R1566" i="8"/>
  <c r="R1567" i="8"/>
  <c r="R1568" i="8"/>
  <c r="R1569" i="8"/>
  <c r="R1570" i="8"/>
  <c r="R1571" i="8"/>
  <c r="R1572" i="8"/>
  <c r="R1573" i="8"/>
  <c r="R1574" i="8"/>
  <c r="R1575" i="8"/>
  <c r="R1576" i="8"/>
  <c r="R1577" i="8"/>
  <c r="R1578" i="8"/>
  <c r="R1579" i="8"/>
  <c r="R1580" i="8"/>
  <c r="R1581" i="8"/>
  <c r="R1582" i="8"/>
  <c r="R1583" i="8"/>
  <c r="R1584" i="8"/>
  <c r="R1585" i="8"/>
  <c r="R1586" i="8"/>
  <c r="R1587" i="8"/>
  <c r="R1588" i="8"/>
  <c r="R1589" i="8"/>
  <c r="R1590" i="8"/>
  <c r="R1591" i="8"/>
  <c r="R1592" i="8"/>
  <c r="R1593" i="8"/>
  <c r="R1594" i="8"/>
  <c r="R1595" i="8"/>
  <c r="R2" i="8"/>
  <c r="Q3" i="6"/>
  <c r="Q4" i="6"/>
  <c r="Q5" i="6"/>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Q205" i="6"/>
  <c r="Q206" i="6"/>
  <c r="Q207" i="6"/>
  <c r="Q208" i="6"/>
  <c r="Q209" i="6"/>
  <c r="Q210" i="6"/>
  <c r="Q211" i="6"/>
  <c r="Q212" i="6"/>
  <c r="Q213" i="6"/>
  <c r="Q214" i="6"/>
  <c r="Q215" i="6"/>
  <c r="Q216" i="6"/>
  <c r="Q217" i="6"/>
  <c r="Q218" i="6"/>
  <c r="Q219" i="6"/>
  <c r="Q220" i="6"/>
  <c r="Q221" i="6"/>
  <c r="Q222" i="6"/>
  <c r="Q223" i="6"/>
  <c r="Q224" i="6"/>
  <c r="Q225" i="6"/>
  <c r="Q226" i="6"/>
  <c r="Q227" i="6"/>
  <c r="Q228" i="6"/>
  <c r="Q229" i="6"/>
  <c r="Q230" i="6"/>
  <c r="Q231" i="6"/>
  <c r="Q232" i="6"/>
  <c r="Q233" i="6"/>
  <c r="Q234" i="6"/>
  <c r="Q235" i="6"/>
  <c r="Q236" i="6"/>
  <c r="Q237" i="6"/>
  <c r="Q238" i="6"/>
  <c r="Q239" i="6"/>
  <c r="Q240" i="6"/>
  <c r="Q241" i="6"/>
  <c r="Q242" i="6"/>
  <c r="Q243" i="6"/>
  <c r="Q244" i="6"/>
  <c r="Q245" i="6"/>
  <c r="Q246" i="6"/>
  <c r="Q247" i="6"/>
  <c r="Q248" i="6"/>
  <c r="Q249" i="6"/>
  <c r="Q250" i="6"/>
  <c r="Q251" i="6"/>
  <c r="Q252" i="6"/>
  <c r="Q253" i="6"/>
  <c r="Q254" i="6"/>
  <c r="Q255" i="6"/>
  <c r="Q256" i="6"/>
  <c r="Q257" i="6"/>
  <c r="Q258" i="6"/>
  <c r="Q259" i="6"/>
  <c r="Q260" i="6"/>
  <c r="Q261" i="6"/>
  <c r="Q262" i="6"/>
  <c r="Q263" i="6"/>
  <c r="Q264" i="6"/>
  <c r="Q265" i="6"/>
  <c r="Q266" i="6"/>
  <c r="Q267" i="6"/>
  <c r="Q268" i="6"/>
  <c r="Q269" i="6"/>
  <c r="Q270" i="6"/>
  <c r="Q271" i="6"/>
  <c r="Q272" i="6"/>
  <c r="Q273" i="6"/>
  <c r="Q274" i="6"/>
  <c r="Q275" i="6"/>
  <c r="Q276" i="6"/>
  <c r="Q277" i="6"/>
  <c r="Q278" i="6"/>
  <c r="Q279" i="6"/>
  <c r="Q280" i="6"/>
  <c r="Q281" i="6"/>
  <c r="Q282" i="6"/>
  <c r="Q283" i="6"/>
  <c r="Q284" i="6"/>
  <c r="Q285" i="6"/>
  <c r="Q286" i="6"/>
  <c r="Q287" i="6"/>
  <c r="Q288" i="6"/>
  <c r="Q289" i="6"/>
  <c r="Q290" i="6"/>
  <c r="Q291" i="6"/>
  <c r="Q292" i="6"/>
  <c r="Q293" i="6"/>
  <c r="Q294" i="6"/>
  <c r="Q295" i="6"/>
  <c r="Q296" i="6"/>
  <c r="Q297" i="6"/>
  <c r="Q298" i="6"/>
  <c r="Q299" i="6"/>
  <c r="Q300" i="6"/>
  <c r="Q301" i="6"/>
  <c r="Q302" i="6"/>
  <c r="Q303" i="6"/>
  <c r="Q304" i="6"/>
  <c r="Q305" i="6"/>
  <c r="Q306" i="6"/>
  <c r="Q307" i="6"/>
  <c r="Q308" i="6"/>
  <c r="Q309" i="6"/>
  <c r="Q310" i="6"/>
  <c r="Q311" i="6"/>
  <c r="Q312" i="6"/>
  <c r="Q313" i="6"/>
  <c r="Q314" i="6"/>
  <c r="Q315" i="6"/>
  <c r="Q316" i="6"/>
  <c r="Q317" i="6"/>
  <c r="Q318" i="6"/>
  <c r="Q319" i="6"/>
  <c r="Q320" i="6"/>
  <c r="Q321" i="6"/>
  <c r="Q322" i="6"/>
  <c r="Q323" i="6"/>
  <c r="Q324" i="6"/>
  <c r="Q325" i="6"/>
  <c r="Q326" i="6"/>
  <c r="Q327" i="6"/>
  <c r="Q328" i="6"/>
  <c r="Q329" i="6"/>
  <c r="Q330" i="6"/>
  <c r="Q331" i="6"/>
  <c r="Q332" i="6"/>
  <c r="Q333" i="6"/>
  <c r="Q334" i="6"/>
  <c r="Q335" i="6"/>
  <c r="Q336" i="6"/>
  <c r="Q337" i="6"/>
  <c r="Q338" i="6"/>
  <c r="Q339" i="6"/>
  <c r="Q340" i="6"/>
  <c r="Q341" i="6"/>
  <c r="Q342" i="6"/>
  <c r="Q343" i="6"/>
  <c r="Q344" i="6"/>
  <c r="Q345" i="6"/>
  <c r="Q346" i="6"/>
  <c r="Q347" i="6"/>
  <c r="Q348" i="6"/>
  <c r="Q349" i="6"/>
  <c r="Q350" i="6"/>
  <c r="Q351" i="6"/>
  <c r="Q352" i="6"/>
  <c r="Q353" i="6"/>
  <c r="Q354" i="6"/>
  <c r="Q355" i="6"/>
  <c r="Q356" i="6"/>
  <c r="Q357" i="6"/>
  <c r="Q358" i="6"/>
  <c r="Q359" i="6"/>
  <c r="Q360" i="6"/>
  <c r="Q361" i="6"/>
  <c r="Q362" i="6"/>
  <c r="Q363" i="6"/>
  <c r="Q364" i="6"/>
  <c r="Q365" i="6"/>
  <c r="Q366" i="6"/>
  <c r="Q367" i="6"/>
  <c r="Q368" i="6"/>
  <c r="Q369" i="6"/>
  <c r="Q370" i="6"/>
  <c r="Q371" i="6"/>
  <c r="Q372" i="6"/>
  <c r="Q373" i="6"/>
  <c r="Q374" i="6"/>
  <c r="Q375" i="6"/>
  <c r="Q376" i="6"/>
  <c r="Q377" i="6"/>
  <c r="Q378" i="6"/>
  <c r="Q379" i="6"/>
  <c r="Q380" i="6"/>
  <c r="Q381" i="6"/>
  <c r="Q382" i="6"/>
  <c r="Q383" i="6"/>
  <c r="Q384" i="6"/>
  <c r="Q385" i="6"/>
  <c r="Q386" i="6"/>
  <c r="Q387" i="6"/>
  <c r="Q388" i="6"/>
  <c r="Q389" i="6"/>
  <c r="Q390" i="6"/>
  <c r="Q391" i="6"/>
  <c r="Q392" i="6"/>
  <c r="Q393" i="6"/>
  <c r="Q394" i="6"/>
  <c r="Q395" i="6"/>
  <c r="Q396" i="6"/>
  <c r="Q397" i="6"/>
  <c r="Q398" i="6"/>
  <c r="Q399" i="6"/>
  <c r="Q400" i="6"/>
  <c r="Q401" i="6"/>
  <c r="Q402" i="6"/>
  <c r="Q403" i="6"/>
  <c r="Q404" i="6"/>
  <c r="Q405" i="6"/>
  <c r="Q406" i="6"/>
  <c r="Q407" i="6"/>
  <c r="Q408" i="6"/>
  <c r="Q409" i="6"/>
  <c r="Q410" i="6"/>
  <c r="Q411" i="6"/>
  <c r="Q412" i="6"/>
  <c r="Q413" i="6"/>
  <c r="Q414" i="6"/>
  <c r="Q415" i="6"/>
  <c r="Q416" i="6"/>
  <c r="Q417" i="6"/>
  <c r="Q418" i="6"/>
  <c r="Q419" i="6"/>
  <c r="Q420" i="6"/>
  <c r="Q421" i="6"/>
  <c r="Q422" i="6"/>
  <c r="Q423" i="6"/>
  <c r="Q424" i="6"/>
  <c r="Q425" i="6"/>
  <c r="Q426" i="6"/>
  <c r="Q427" i="6"/>
  <c r="Q428" i="6"/>
  <c r="Q429" i="6"/>
  <c r="Q430" i="6"/>
  <c r="Q431" i="6"/>
  <c r="Q432" i="6"/>
  <c r="Q433" i="6"/>
  <c r="Q434" i="6"/>
  <c r="Q435" i="6"/>
  <c r="Q436" i="6"/>
  <c r="Q437" i="6"/>
  <c r="Q438" i="6"/>
  <c r="Q439" i="6"/>
  <c r="Q440" i="6"/>
  <c r="Q441" i="6"/>
  <c r="Q442" i="6"/>
  <c r="Q443" i="6"/>
  <c r="Q444" i="6"/>
  <c r="Q445" i="6"/>
  <c r="Q446" i="6"/>
  <c r="Q447" i="6"/>
  <c r="Q448" i="6"/>
  <c r="Q449" i="6"/>
  <c r="Q450" i="6"/>
  <c r="Q451" i="6"/>
  <c r="Q452" i="6"/>
  <c r="Q453" i="6"/>
  <c r="Q454" i="6"/>
  <c r="Q455" i="6"/>
  <c r="Q456" i="6"/>
  <c r="Q457" i="6"/>
  <c r="Q458" i="6"/>
  <c r="Q459" i="6"/>
  <c r="Q460" i="6"/>
  <c r="Q461" i="6"/>
  <c r="Q462" i="6"/>
  <c r="Q463" i="6"/>
  <c r="Q464" i="6"/>
  <c r="Q465" i="6"/>
  <c r="Q466" i="6"/>
  <c r="Q467" i="6"/>
  <c r="Q468" i="6"/>
  <c r="Q469" i="6"/>
  <c r="Q470" i="6"/>
  <c r="Q471" i="6"/>
  <c r="Q472" i="6"/>
  <c r="Q473" i="6"/>
  <c r="Q474" i="6"/>
  <c r="Q475" i="6"/>
  <c r="Q476" i="6"/>
  <c r="Q477" i="6"/>
  <c r="Q478" i="6"/>
  <c r="Q479" i="6"/>
  <c r="Q480" i="6"/>
  <c r="Q481" i="6"/>
  <c r="Q482" i="6"/>
  <c r="Q483" i="6"/>
  <c r="Q484" i="6"/>
  <c r="Q485" i="6"/>
  <c r="Q486" i="6"/>
  <c r="Q487" i="6"/>
  <c r="Q488" i="6"/>
  <c r="Q489" i="6"/>
  <c r="Q490" i="6"/>
  <c r="Q491" i="6"/>
  <c r="Q492" i="6"/>
  <c r="Q493" i="6"/>
  <c r="Q494" i="6"/>
  <c r="Q495" i="6"/>
  <c r="Q496" i="6"/>
  <c r="Q497" i="6"/>
  <c r="Q498" i="6"/>
  <c r="Q499" i="6"/>
  <c r="Q500" i="6"/>
  <c r="Q501" i="6"/>
  <c r="Q502" i="6"/>
  <c r="Q503" i="6"/>
  <c r="Q504" i="6"/>
  <c r="Q505" i="6"/>
  <c r="Q506" i="6"/>
  <c r="Q507" i="6"/>
  <c r="Q508" i="6"/>
  <c r="Q509" i="6"/>
  <c r="Q510" i="6"/>
  <c r="Q511" i="6"/>
  <c r="Q512" i="6"/>
  <c r="Q513" i="6"/>
  <c r="Q514" i="6"/>
  <c r="Q515" i="6"/>
  <c r="Q516" i="6"/>
  <c r="Q517" i="6"/>
  <c r="Q518" i="6"/>
  <c r="Q519" i="6"/>
  <c r="Q520" i="6"/>
  <c r="Q521" i="6"/>
  <c r="Q522" i="6"/>
  <c r="Q523" i="6"/>
  <c r="Q524" i="6"/>
  <c r="Q525" i="6"/>
  <c r="Q526" i="6"/>
  <c r="Q527" i="6"/>
  <c r="Q528" i="6"/>
  <c r="Q529" i="6"/>
  <c r="Q530" i="6"/>
  <c r="Q531" i="6"/>
  <c r="Q532" i="6"/>
  <c r="Q533" i="6"/>
  <c r="Q534" i="6"/>
  <c r="Q535" i="6"/>
  <c r="Q536" i="6"/>
  <c r="Q537" i="6"/>
  <c r="Q538" i="6"/>
  <c r="Q539" i="6"/>
  <c r="Q540" i="6"/>
  <c r="Q541" i="6"/>
  <c r="Q542" i="6"/>
  <c r="Q543" i="6"/>
  <c r="Q544" i="6"/>
  <c r="Q545" i="6"/>
  <c r="Q546" i="6"/>
  <c r="Q547" i="6"/>
  <c r="Q548" i="6"/>
  <c r="Q549" i="6"/>
  <c r="Q550" i="6"/>
  <c r="Q551" i="6"/>
  <c r="Q552" i="6"/>
  <c r="Q553" i="6"/>
  <c r="Q554" i="6"/>
  <c r="Q555" i="6"/>
  <c r="Q556" i="6"/>
  <c r="Q557" i="6"/>
  <c r="Q558" i="6"/>
  <c r="Q559" i="6"/>
  <c r="Q560" i="6"/>
  <c r="Q561" i="6"/>
  <c r="Q562" i="6"/>
  <c r="Q563" i="6"/>
  <c r="Q564" i="6"/>
  <c r="Q565" i="6"/>
  <c r="Q566" i="6"/>
  <c r="Q567" i="6"/>
  <c r="Q568" i="6"/>
  <c r="Q569" i="6"/>
  <c r="Q570" i="6"/>
  <c r="Q571" i="6"/>
  <c r="Q572" i="6"/>
  <c r="Q573" i="6"/>
  <c r="Q574" i="6"/>
  <c r="Q575" i="6"/>
  <c r="Q576" i="6"/>
  <c r="Q577" i="6"/>
  <c r="Q578" i="6"/>
  <c r="Q579" i="6"/>
  <c r="Q580" i="6"/>
  <c r="Q581" i="6"/>
  <c r="Q582" i="6"/>
  <c r="Q583" i="6"/>
  <c r="Q584" i="6"/>
  <c r="Q585" i="6"/>
  <c r="Q586" i="6"/>
  <c r="Q587" i="6"/>
  <c r="Q588" i="6"/>
  <c r="Q589" i="6"/>
  <c r="Q590" i="6"/>
  <c r="Q591" i="6"/>
  <c r="Q592" i="6"/>
  <c r="Q593" i="6"/>
  <c r="Q594" i="6"/>
  <c r="Q595" i="6"/>
  <c r="Q596" i="6"/>
  <c r="Q597" i="6"/>
  <c r="Q598" i="6"/>
  <c r="Q599" i="6"/>
  <c r="Q600" i="6"/>
  <c r="Q601" i="6"/>
  <c r="Q602" i="6"/>
  <c r="Q603" i="6"/>
  <c r="Q604" i="6"/>
  <c r="Q605" i="6"/>
  <c r="Q606" i="6"/>
  <c r="Q607" i="6"/>
  <c r="Q608" i="6"/>
  <c r="Q609" i="6"/>
  <c r="Q610" i="6"/>
  <c r="Q611" i="6"/>
  <c r="Q612" i="6"/>
  <c r="Q613" i="6"/>
  <c r="Q614" i="6"/>
  <c r="Q615" i="6"/>
  <c r="Q616" i="6"/>
  <c r="Q617" i="6"/>
  <c r="Q618" i="6"/>
  <c r="Q619" i="6"/>
  <c r="Q620" i="6"/>
  <c r="Q621" i="6"/>
  <c r="Q622" i="6"/>
  <c r="Q623" i="6"/>
  <c r="Q624" i="6"/>
  <c r="Q625" i="6"/>
  <c r="Q626" i="6"/>
  <c r="Q627" i="6"/>
  <c r="Q628" i="6"/>
  <c r="Q629" i="6"/>
  <c r="Q630" i="6"/>
  <c r="Q631" i="6"/>
  <c r="Q632" i="6"/>
  <c r="Q633" i="6"/>
  <c r="Q634" i="6"/>
  <c r="Q635" i="6"/>
  <c r="Q636" i="6"/>
  <c r="Q637" i="6"/>
  <c r="Q638" i="6"/>
  <c r="Q639" i="6"/>
  <c r="Q640" i="6"/>
  <c r="Q641" i="6"/>
  <c r="Q642" i="6"/>
  <c r="Q643" i="6"/>
  <c r="Q644" i="6"/>
  <c r="Q645" i="6"/>
  <c r="Q646" i="6"/>
  <c r="Q647" i="6"/>
  <c r="Q648" i="6"/>
  <c r="Q649" i="6"/>
  <c r="Q650" i="6"/>
  <c r="Q651" i="6"/>
  <c r="Q652" i="6"/>
  <c r="Q653" i="6"/>
  <c r="Q654" i="6"/>
  <c r="Q655" i="6"/>
  <c r="Q656" i="6"/>
  <c r="Q657" i="6"/>
  <c r="Q658" i="6"/>
  <c r="Q659" i="6"/>
  <c r="Q660" i="6"/>
  <c r="Q661" i="6"/>
  <c r="Q662" i="6"/>
  <c r="Q663" i="6"/>
  <c r="Q664" i="6"/>
  <c r="Q665" i="6"/>
  <c r="Q666" i="6"/>
  <c r="Q667" i="6"/>
  <c r="Q668" i="6"/>
  <c r="Q669" i="6"/>
  <c r="Q670" i="6"/>
  <c r="Q671" i="6"/>
  <c r="Q672" i="6"/>
  <c r="Q673" i="6"/>
  <c r="Q674" i="6"/>
  <c r="Q675" i="6"/>
  <c r="Q676" i="6"/>
  <c r="Q677" i="6"/>
  <c r="Q678" i="6"/>
  <c r="Q679" i="6"/>
  <c r="Q680" i="6"/>
  <c r="Q681" i="6"/>
  <c r="Q682" i="6"/>
  <c r="Q683" i="6"/>
  <c r="Q684" i="6"/>
  <c r="Q685" i="6"/>
  <c r="Q686" i="6"/>
  <c r="Q687" i="6"/>
  <c r="Q688" i="6"/>
  <c r="Q689" i="6"/>
  <c r="Q690" i="6"/>
  <c r="Q691" i="6"/>
  <c r="Q692" i="6"/>
  <c r="Q693" i="6"/>
  <c r="Q694" i="6"/>
  <c r="Q695" i="6"/>
  <c r="Q696" i="6"/>
  <c r="Q697" i="6"/>
  <c r="Q698" i="6"/>
  <c r="Q699" i="6"/>
  <c r="Q700" i="6"/>
  <c r="Q701" i="6"/>
  <c r="Q702" i="6"/>
  <c r="Q703" i="6"/>
  <c r="Q704" i="6"/>
  <c r="Q705" i="6"/>
  <c r="Q706" i="6"/>
  <c r="Q707" i="6"/>
  <c r="Q708" i="6"/>
  <c r="Q709" i="6"/>
  <c r="Q710" i="6"/>
  <c r="Q711" i="6"/>
  <c r="Q712" i="6"/>
  <c r="Q713" i="6"/>
  <c r="Q714" i="6"/>
  <c r="Q715" i="6"/>
  <c r="Q716" i="6"/>
  <c r="Q717" i="6"/>
  <c r="Q718" i="6"/>
  <c r="Q719" i="6"/>
  <c r="Q720" i="6"/>
  <c r="Q721" i="6"/>
  <c r="Q722" i="6"/>
  <c r="Q723" i="6"/>
  <c r="Q724" i="6"/>
  <c r="Q725" i="6"/>
  <c r="Q726" i="6"/>
  <c r="Q727" i="6"/>
  <c r="Q728" i="6"/>
  <c r="Q729" i="6"/>
  <c r="Q730" i="6"/>
  <c r="Q731" i="6"/>
  <c r="Q732" i="6"/>
  <c r="Q733" i="6"/>
  <c r="Q734" i="6"/>
  <c r="Q735" i="6"/>
  <c r="Q736" i="6"/>
  <c r="Q737" i="6"/>
  <c r="Q738" i="6"/>
  <c r="Q739" i="6"/>
  <c r="Q740" i="6"/>
  <c r="Q741" i="6"/>
  <c r="Q742" i="6"/>
  <c r="Q743" i="6"/>
  <c r="Q744" i="6"/>
  <c r="Q745" i="6"/>
  <c r="Q746" i="6"/>
  <c r="Q747" i="6"/>
  <c r="Q748" i="6"/>
  <c r="Q749" i="6"/>
  <c r="Q750" i="6"/>
  <c r="Q751" i="6"/>
  <c r="Q752" i="6"/>
  <c r="Q753" i="6"/>
  <c r="Q754" i="6"/>
  <c r="Q755" i="6"/>
  <c r="Q756" i="6"/>
  <c r="Q757" i="6"/>
  <c r="Q758" i="6"/>
  <c r="Q759" i="6"/>
  <c r="Q760" i="6"/>
  <c r="Q761" i="6"/>
  <c r="Q762" i="6"/>
  <c r="Q763" i="6"/>
  <c r="Q764" i="6"/>
  <c r="Q765" i="6"/>
  <c r="Q766" i="6"/>
  <c r="Q767" i="6"/>
  <c r="Q768" i="6"/>
  <c r="Q769" i="6"/>
  <c r="Q770" i="6"/>
  <c r="Q771" i="6"/>
  <c r="Q772" i="6"/>
  <c r="Q773" i="6"/>
  <c r="Q774" i="6"/>
  <c r="Q775" i="6"/>
  <c r="Q776" i="6"/>
  <c r="Q777" i="6"/>
  <c r="Q778" i="6"/>
  <c r="Q779" i="6"/>
  <c r="Q780" i="6"/>
  <c r="Q781" i="6"/>
  <c r="Q782" i="6"/>
  <c r="Q783" i="6"/>
  <c r="Q784" i="6"/>
  <c r="Q785" i="6"/>
  <c r="Q786" i="6"/>
  <c r="Q787" i="6"/>
  <c r="Q788" i="6"/>
  <c r="Q789" i="6"/>
  <c r="Q790" i="6"/>
  <c r="Q791" i="6"/>
  <c r="Q792" i="6"/>
  <c r="Q793" i="6"/>
  <c r="Q794" i="6"/>
  <c r="Q795" i="6"/>
  <c r="Q796" i="6"/>
  <c r="Q797" i="6"/>
  <c r="Q798" i="6"/>
  <c r="Q799" i="6"/>
  <c r="Q800" i="6"/>
  <c r="Q801" i="6"/>
  <c r="Q802" i="6"/>
  <c r="Q803" i="6"/>
  <c r="Q804" i="6"/>
  <c r="Q805" i="6"/>
  <c r="Q806" i="6"/>
  <c r="Q807" i="6"/>
  <c r="Q808" i="6"/>
  <c r="Q809" i="6"/>
  <c r="Q810" i="6"/>
  <c r="Q811" i="6"/>
  <c r="Q812" i="6"/>
  <c r="Q813" i="6"/>
  <c r="Q814" i="6"/>
  <c r="Q815" i="6"/>
  <c r="Q816" i="6"/>
  <c r="Q817" i="6"/>
  <c r="Q818" i="6"/>
  <c r="Q819" i="6"/>
  <c r="Q820" i="6"/>
  <c r="Q821" i="6"/>
  <c r="Q822" i="6"/>
  <c r="Q823" i="6"/>
  <c r="Q824" i="6"/>
  <c r="Q825" i="6"/>
  <c r="Q826" i="6"/>
  <c r="Q827" i="6"/>
  <c r="Q828" i="6"/>
  <c r="Q829" i="6"/>
  <c r="Q830" i="6"/>
  <c r="Q831" i="6"/>
  <c r="Q832" i="6"/>
  <c r="Q833" i="6"/>
  <c r="Q834" i="6"/>
  <c r="Q835" i="6"/>
  <c r="Q836" i="6"/>
  <c r="Q837" i="6"/>
  <c r="Q838" i="6"/>
  <c r="Q839" i="6"/>
  <c r="Q840" i="6"/>
  <c r="Q841" i="6"/>
  <c r="Q842" i="6"/>
  <c r="Q843" i="6"/>
  <c r="Q844" i="6"/>
  <c r="Q845" i="6"/>
  <c r="Q846" i="6"/>
  <c r="Q847" i="6"/>
  <c r="Q848" i="6"/>
  <c r="Q849" i="6"/>
  <c r="Q850" i="6"/>
  <c r="Q851" i="6"/>
  <c r="Q852" i="6"/>
  <c r="Q853" i="6"/>
  <c r="Q854" i="6"/>
  <c r="Q855" i="6"/>
  <c r="Q856" i="6"/>
  <c r="Q857" i="6"/>
  <c r="Q858" i="6"/>
  <c r="Q859" i="6"/>
  <c r="Q860" i="6"/>
  <c r="Q861" i="6"/>
  <c r="Q862" i="6"/>
  <c r="Q863" i="6"/>
  <c r="Q864" i="6"/>
  <c r="Q865" i="6"/>
  <c r="Q866" i="6"/>
  <c r="Q867" i="6"/>
  <c r="Q868" i="6"/>
  <c r="Q869" i="6"/>
  <c r="Q870" i="6"/>
  <c r="Q871" i="6"/>
  <c r="Q872" i="6"/>
  <c r="Q873" i="6"/>
  <c r="Q874" i="6"/>
  <c r="Q875" i="6"/>
  <c r="Q876" i="6"/>
  <c r="Q877" i="6"/>
  <c r="Q878" i="6"/>
  <c r="Q879" i="6"/>
  <c r="Q880" i="6"/>
  <c r="Q881" i="6"/>
  <c r="Q882" i="6"/>
  <c r="Q883" i="6"/>
  <c r="Q884" i="6"/>
  <c r="Q885" i="6"/>
  <c r="Q886" i="6"/>
  <c r="Q887" i="6"/>
  <c r="Q888" i="6"/>
  <c r="Q889" i="6"/>
  <c r="Q890" i="6"/>
  <c r="Q891" i="6"/>
  <c r="Q892" i="6"/>
  <c r="Q893" i="6"/>
  <c r="Q894" i="6"/>
  <c r="Q895" i="6"/>
  <c r="Q896" i="6"/>
  <c r="Q897" i="6"/>
  <c r="Q898" i="6"/>
  <c r="Q899" i="6"/>
  <c r="Q900" i="6"/>
  <c r="Q901" i="6"/>
  <c r="Q902" i="6"/>
  <c r="Q903" i="6"/>
  <c r="Q904" i="6"/>
  <c r="Q905" i="6"/>
  <c r="Q906" i="6"/>
  <c r="Q907" i="6"/>
  <c r="Q908" i="6"/>
  <c r="Q909" i="6"/>
  <c r="Q910" i="6"/>
  <c r="Q911" i="6"/>
  <c r="Q912" i="6"/>
  <c r="Q913" i="6"/>
  <c r="Q914" i="6"/>
  <c r="Q915" i="6"/>
  <c r="Q916" i="6"/>
  <c r="Q917" i="6"/>
  <c r="Q918" i="6"/>
  <c r="Q919" i="6"/>
  <c r="Q920" i="6"/>
  <c r="Q921" i="6"/>
  <c r="Q922" i="6"/>
  <c r="Q923" i="6"/>
  <c r="Q924" i="6"/>
  <c r="Q925" i="6"/>
  <c r="Q926" i="6"/>
  <c r="Q927" i="6"/>
  <c r="Q928" i="6"/>
  <c r="Q929" i="6"/>
  <c r="Q930" i="6"/>
  <c r="Q931" i="6"/>
  <c r="Q932" i="6"/>
  <c r="Q933" i="6"/>
  <c r="Q934" i="6"/>
  <c r="Q935" i="6"/>
  <c r="Q936" i="6"/>
  <c r="Q937" i="6"/>
  <c r="Q938" i="6"/>
  <c r="Q939" i="6"/>
  <c r="Q940" i="6"/>
  <c r="Q941" i="6"/>
  <c r="Q942" i="6"/>
  <c r="Q943" i="6"/>
  <c r="Q944" i="6"/>
  <c r="Q945" i="6"/>
  <c r="Q946" i="6"/>
  <c r="Q947" i="6"/>
  <c r="Q948" i="6"/>
  <c r="Q949" i="6"/>
  <c r="Q950" i="6"/>
  <c r="Q951" i="6"/>
  <c r="Q952" i="6"/>
  <c r="Q953" i="6"/>
  <c r="Q954" i="6"/>
  <c r="Q955" i="6"/>
  <c r="Q956" i="6"/>
  <c r="Q957" i="6"/>
  <c r="Q958" i="6"/>
  <c r="Q959" i="6"/>
  <c r="Q960" i="6"/>
  <c r="Q961" i="6"/>
  <c r="Q962" i="6"/>
  <c r="Q963" i="6"/>
  <c r="Q964" i="6"/>
  <c r="Q965" i="6"/>
  <c r="Q966" i="6"/>
  <c r="Q967" i="6"/>
  <c r="Q968" i="6"/>
  <c r="Q969" i="6"/>
  <c r="Q970" i="6"/>
  <c r="Q971" i="6"/>
  <c r="Q972" i="6"/>
  <c r="Q973" i="6"/>
  <c r="Q974" i="6"/>
  <c r="Q975" i="6"/>
  <c r="Q976" i="6"/>
  <c r="Q977" i="6"/>
  <c r="Q978" i="6"/>
  <c r="Q979" i="6"/>
  <c r="Q980" i="6"/>
  <c r="Q981" i="6"/>
  <c r="Q982" i="6"/>
  <c r="Q983" i="6"/>
  <c r="Q984" i="6"/>
  <c r="Q985" i="6"/>
  <c r="Q986" i="6"/>
  <c r="Q987" i="6"/>
  <c r="Q988" i="6"/>
  <c r="Q989" i="6"/>
  <c r="Q990" i="6"/>
  <c r="Q991" i="6"/>
  <c r="Q992" i="6"/>
  <c r="Q993" i="6"/>
  <c r="Q994" i="6"/>
  <c r="Q995" i="6"/>
  <c r="Q996" i="6"/>
  <c r="Q997" i="6"/>
  <c r="Q998" i="6"/>
  <c r="Q999" i="6"/>
  <c r="Q1000" i="6"/>
  <c r="Q1001" i="6"/>
  <c r="Q1002" i="6"/>
  <c r="Q1003" i="6"/>
  <c r="Q1004" i="6"/>
  <c r="Q1005" i="6"/>
  <c r="Q1006" i="6"/>
  <c r="Q1007" i="6"/>
  <c r="Q1008" i="6"/>
  <c r="Q1009" i="6"/>
  <c r="Q1010" i="6"/>
  <c r="Q1011" i="6"/>
  <c r="Q1012" i="6"/>
  <c r="Q1013" i="6"/>
  <c r="Q1014" i="6"/>
  <c r="Q1015" i="6"/>
  <c r="Q1016" i="6"/>
  <c r="Q1017" i="6"/>
  <c r="Q1018" i="6"/>
  <c r="Q1019" i="6"/>
  <c r="Q1020" i="6"/>
  <c r="Q1021" i="6"/>
  <c r="Q1022" i="6"/>
  <c r="Q1023" i="6"/>
  <c r="Q1024" i="6"/>
  <c r="Q1025" i="6"/>
  <c r="Q1026" i="6"/>
  <c r="Q1027" i="6"/>
  <c r="Q1028" i="6"/>
  <c r="Q1029" i="6"/>
  <c r="Q1030" i="6"/>
  <c r="Q1031" i="6"/>
  <c r="Q1032" i="6"/>
  <c r="Q1033" i="6"/>
  <c r="Q1034" i="6"/>
  <c r="Q1035" i="6"/>
  <c r="Q1036" i="6"/>
  <c r="Q1037" i="6"/>
  <c r="Q1038" i="6"/>
  <c r="Q1039" i="6"/>
  <c r="Q1040" i="6"/>
  <c r="Q1041" i="6"/>
  <c r="Q1042" i="6"/>
  <c r="Q1043" i="6"/>
  <c r="Q1044" i="6"/>
  <c r="Q1045" i="6"/>
  <c r="Q1046" i="6"/>
  <c r="Q1047" i="6"/>
  <c r="Q1048" i="6"/>
  <c r="Q1049" i="6"/>
  <c r="Q1050" i="6"/>
  <c r="Q1051" i="6"/>
  <c r="Q1052" i="6"/>
  <c r="Q1053" i="6"/>
  <c r="Q1054" i="6"/>
  <c r="Q1055" i="6"/>
  <c r="Q1056" i="6"/>
  <c r="Q1057" i="6"/>
  <c r="Q1058" i="6"/>
  <c r="Q1059" i="6"/>
  <c r="Q1060" i="6"/>
  <c r="Q1061" i="6"/>
  <c r="Q1062" i="6"/>
  <c r="Q1063" i="6"/>
  <c r="Q1064" i="6"/>
  <c r="Q1065" i="6"/>
  <c r="Q1066" i="6"/>
  <c r="Q1067" i="6"/>
  <c r="Q1068" i="6"/>
  <c r="Q1069" i="6"/>
  <c r="Q1070" i="6"/>
  <c r="Q1071" i="6"/>
  <c r="Q1072" i="6"/>
  <c r="Q1073" i="6"/>
  <c r="Q1074" i="6"/>
  <c r="Q1075" i="6"/>
  <c r="Q1076" i="6"/>
  <c r="Q1077" i="6"/>
  <c r="Q1078" i="6"/>
  <c r="Q1079" i="6"/>
  <c r="Q1080" i="6"/>
  <c r="Q1081" i="6"/>
  <c r="Q1082" i="6"/>
  <c r="Q1083" i="6"/>
  <c r="Q1084" i="6"/>
  <c r="Q1085" i="6"/>
  <c r="Q1086" i="6"/>
  <c r="Q1087" i="6"/>
  <c r="Q1088" i="6"/>
  <c r="Q1089" i="6"/>
  <c r="Q1090" i="6"/>
  <c r="Q1091" i="6"/>
  <c r="Q1092" i="6"/>
  <c r="Q1093" i="6"/>
  <c r="Q1094" i="6"/>
  <c r="Q1095" i="6"/>
  <c r="Q1096" i="6"/>
  <c r="Q1097" i="6"/>
  <c r="Q1098" i="6"/>
  <c r="Q1099" i="6"/>
  <c r="Q1100" i="6"/>
  <c r="Q1101" i="6"/>
  <c r="Q1102" i="6"/>
  <c r="Q1103" i="6"/>
  <c r="Q1104" i="6"/>
  <c r="Q1105" i="6"/>
  <c r="Q1106" i="6"/>
  <c r="Q1107" i="6"/>
  <c r="Q1108" i="6"/>
  <c r="Q1109" i="6"/>
  <c r="Q1110" i="6"/>
  <c r="Q1111" i="6"/>
  <c r="Q1112" i="6"/>
  <c r="Q1113" i="6"/>
  <c r="Q1114" i="6"/>
  <c r="Q1115" i="6"/>
  <c r="Q1116" i="6"/>
  <c r="Q1117" i="6"/>
  <c r="Q1118" i="6"/>
  <c r="Q1119" i="6"/>
  <c r="Q1120" i="6"/>
  <c r="Q1121" i="6"/>
  <c r="Q1122" i="6"/>
  <c r="Q1123" i="6"/>
  <c r="Q1124" i="6"/>
  <c r="Q1125" i="6"/>
  <c r="Q1126" i="6"/>
  <c r="Q1127" i="6"/>
  <c r="Q1128" i="6"/>
  <c r="Q1129" i="6"/>
  <c r="Q1130" i="6"/>
  <c r="Q1131" i="6"/>
  <c r="Q1132" i="6"/>
  <c r="Q1133" i="6"/>
  <c r="Q1134" i="6"/>
  <c r="Q1135" i="6"/>
  <c r="Q1136" i="6"/>
  <c r="Q1137" i="6"/>
  <c r="Q1138" i="6"/>
  <c r="Q1139" i="6"/>
  <c r="Q1140" i="6"/>
  <c r="Q1141" i="6"/>
  <c r="Q1142" i="6"/>
  <c r="Q1143" i="6"/>
  <c r="Q1144" i="6"/>
  <c r="Q1145" i="6"/>
  <c r="Q1146" i="6"/>
  <c r="Q1147" i="6"/>
  <c r="Q1148" i="6"/>
  <c r="Q1149" i="6"/>
  <c r="Q1150" i="6"/>
  <c r="Q1151" i="6"/>
  <c r="Q1152" i="6"/>
  <c r="Q1153" i="6"/>
  <c r="Q1154" i="6"/>
  <c r="Q1155" i="6"/>
  <c r="Q1156" i="6"/>
  <c r="Q1157" i="6"/>
  <c r="Q1158" i="6"/>
  <c r="Q1159" i="6"/>
  <c r="Q1160" i="6"/>
  <c r="Q1161" i="6"/>
  <c r="Q1162" i="6"/>
  <c r="Q1163" i="6"/>
  <c r="Q1164" i="6"/>
  <c r="Q1165" i="6"/>
  <c r="Q1166" i="6"/>
  <c r="Q1167" i="6"/>
  <c r="Q1168" i="6"/>
  <c r="Q1169" i="6"/>
  <c r="Q1170" i="6"/>
  <c r="Q1171" i="6"/>
  <c r="Q1172" i="6"/>
  <c r="Q1173" i="6"/>
  <c r="Q1174" i="6"/>
  <c r="Q1175" i="6"/>
  <c r="Q1176" i="6"/>
  <c r="Q1177" i="6"/>
  <c r="Q1178" i="6"/>
  <c r="Q1179" i="6"/>
  <c r="Q1180" i="6"/>
  <c r="Q1181" i="6"/>
  <c r="Q1182" i="6"/>
  <c r="Q1183" i="6"/>
  <c r="Q1184" i="6"/>
  <c r="Q1185" i="6"/>
  <c r="Q1186" i="6"/>
  <c r="Q1187" i="6"/>
  <c r="Q1188" i="6"/>
  <c r="Q1189" i="6"/>
  <c r="Q1190" i="6"/>
  <c r="Q1191" i="6"/>
  <c r="Q1192" i="6"/>
  <c r="Q1193" i="6"/>
  <c r="Q1194" i="6"/>
  <c r="Q1195" i="6"/>
  <c r="Q1196" i="6"/>
  <c r="Q1197" i="6"/>
  <c r="Q1198" i="6"/>
  <c r="Q1199" i="6"/>
  <c r="Q1200" i="6"/>
  <c r="Q1201" i="6"/>
  <c r="Q1202" i="6"/>
  <c r="Q1203" i="6"/>
  <c r="Q1204" i="6"/>
  <c r="Q1205" i="6"/>
  <c r="Q1206" i="6"/>
  <c r="Q1207" i="6"/>
  <c r="Q1208" i="6"/>
  <c r="Q1209" i="6"/>
  <c r="Q1210" i="6"/>
  <c r="Q1211" i="6"/>
  <c r="Q1212" i="6"/>
  <c r="Q1213" i="6"/>
  <c r="Q1214" i="6"/>
  <c r="Q1215" i="6"/>
  <c r="Q1216" i="6"/>
  <c r="Q1217" i="6"/>
  <c r="Q1218" i="6"/>
  <c r="Q1219" i="6"/>
  <c r="Q1220" i="6"/>
  <c r="Q1221" i="6"/>
  <c r="Q1222" i="6"/>
  <c r="Q1223" i="6"/>
  <c r="Q1224" i="6"/>
  <c r="Q1225" i="6"/>
  <c r="Q1226" i="6"/>
  <c r="Q1227" i="6"/>
  <c r="Q1228" i="6"/>
  <c r="Q1229" i="6"/>
  <c r="Q1230" i="6"/>
  <c r="Q1231" i="6"/>
  <c r="Q1232" i="6"/>
  <c r="Q1233" i="6"/>
  <c r="Q1234" i="6"/>
  <c r="Q1235" i="6"/>
  <c r="Q1236" i="6"/>
  <c r="Q1237" i="6"/>
  <c r="Q1238" i="6"/>
  <c r="Q1239" i="6"/>
  <c r="Q1240" i="6"/>
  <c r="Q1241" i="6"/>
  <c r="Q1242" i="6"/>
  <c r="Q1243" i="6"/>
  <c r="Q1244" i="6"/>
  <c r="Q1245" i="6"/>
  <c r="Q1246" i="6"/>
  <c r="Q1247" i="6"/>
  <c r="Q1248" i="6"/>
  <c r="Q1249" i="6"/>
  <c r="Q1250" i="6"/>
  <c r="Q1251" i="6"/>
  <c r="Q1252" i="6"/>
  <c r="Q1253" i="6"/>
  <c r="Q1254" i="6"/>
  <c r="Q1255" i="6"/>
  <c r="Q1256" i="6"/>
  <c r="Q1257" i="6"/>
  <c r="Q1258" i="6"/>
  <c r="Q1259" i="6"/>
  <c r="Q1260" i="6"/>
  <c r="Q1261" i="6"/>
  <c r="Q1262" i="6"/>
  <c r="Q1263" i="6"/>
  <c r="Q1264" i="6"/>
  <c r="Q1265" i="6"/>
  <c r="Q1266" i="6"/>
  <c r="Q1267" i="6"/>
  <c r="Q1268" i="6"/>
  <c r="Q1269" i="6"/>
  <c r="Q1270" i="6"/>
  <c r="Q1271" i="6"/>
  <c r="Q1272" i="6"/>
  <c r="Q1273" i="6"/>
  <c r="Q1274" i="6"/>
  <c r="Q1275" i="6"/>
  <c r="Q1276" i="6"/>
  <c r="Q1277" i="6"/>
  <c r="Q1278" i="6"/>
  <c r="Q1279" i="6"/>
  <c r="Q1280" i="6"/>
  <c r="Q1281" i="6"/>
  <c r="Q1282" i="6"/>
  <c r="Q1283" i="6"/>
  <c r="Q1284" i="6"/>
  <c r="Q1285" i="6"/>
  <c r="Q1286" i="6"/>
  <c r="Q1287" i="6"/>
  <c r="Q1288" i="6"/>
  <c r="Q1289" i="6"/>
  <c r="Q1290" i="6"/>
  <c r="Q1291" i="6"/>
  <c r="Q1292" i="6"/>
  <c r="Q1293" i="6"/>
  <c r="Q1294" i="6"/>
  <c r="Q1295" i="6"/>
  <c r="Q1296" i="6"/>
  <c r="Q1297" i="6"/>
  <c r="Q1298" i="6"/>
  <c r="Q1299" i="6"/>
  <c r="Q1300" i="6"/>
  <c r="Q1301" i="6"/>
  <c r="Q1302" i="6"/>
  <c r="Q1303" i="6"/>
  <c r="Q1304" i="6"/>
  <c r="Q1305" i="6"/>
  <c r="Q1306" i="6"/>
  <c r="Q1307" i="6"/>
  <c r="Q1308" i="6"/>
  <c r="Q1309" i="6"/>
  <c r="Q1310" i="6"/>
  <c r="Q1311" i="6"/>
  <c r="Q1312" i="6"/>
  <c r="Q1313" i="6"/>
  <c r="Q1314" i="6"/>
  <c r="Q1315" i="6"/>
  <c r="Q1316" i="6"/>
  <c r="Q1317" i="6"/>
  <c r="Q1318" i="6"/>
  <c r="Q1319" i="6"/>
  <c r="Q1320" i="6"/>
  <c r="Q1321" i="6"/>
  <c r="Q1322" i="6"/>
  <c r="Q1323" i="6"/>
  <c r="Q1324" i="6"/>
  <c r="Q1325" i="6"/>
  <c r="Q1326" i="6"/>
  <c r="Q1327" i="6"/>
  <c r="Q1328" i="6"/>
  <c r="Q1329" i="6"/>
  <c r="Q1330" i="6"/>
  <c r="Q1331" i="6"/>
  <c r="Q1332" i="6"/>
  <c r="Q1333" i="6"/>
  <c r="Q1334" i="6"/>
  <c r="Q1335" i="6"/>
  <c r="Q1336" i="6"/>
  <c r="Q1337" i="6"/>
  <c r="Q1338" i="6"/>
  <c r="Q1339" i="6"/>
  <c r="Q1340" i="6"/>
  <c r="Q1341" i="6"/>
  <c r="Q1342" i="6"/>
  <c r="Q1343" i="6"/>
  <c r="Q1344" i="6"/>
  <c r="Q1345" i="6"/>
  <c r="Q1346" i="6"/>
  <c r="Q1347" i="6"/>
  <c r="Q1348" i="6"/>
  <c r="Q1349" i="6"/>
  <c r="Q1350" i="6"/>
  <c r="Q1351" i="6"/>
  <c r="Q1352" i="6"/>
  <c r="Q1353" i="6"/>
  <c r="Q1354" i="6"/>
  <c r="Q1355" i="6"/>
  <c r="Q1356" i="6"/>
  <c r="Q1357" i="6"/>
  <c r="Q1358" i="6"/>
  <c r="Q1359" i="6"/>
  <c r="Q1360" i="6"/>
  <c r="Q1361" i="6"/>
  <c r="Q1362" i="6"/>
  <c r="Q1363" i="6"/>
  <c r="Q1364" i="6"/>
  <c r="Q1365" i="6"/>
  <c r="Q1366" i="6"/>
  <c r="Q1367" i="6"/>
  <c r="Q1368" i="6"/>
  <c r="Q1369" i="6"/>
  <c r="Q1370" i="6"/>
  <c r="Q1371" i="6"/>
  <c r="Q1372" i="6"/>
  <c r="Q1373" i="6"/>
  <c r="Q1374" i="6"/>
  <c r="Q1375" i="6"/>
  <c r="Q1376" i="6"/>
  <c r="Q1377" i="6"/>
  <c r="Q1378" i="6"/>
  <c r="Q1379" i="6"/>
  <c r="Q1380" i="6"/>
  <c r="Q1381" i="6"/>
  <c r="Q1382" i="6"/>
  <c r="Q1383" i="6"/>
  <c r="Q1384" i="6"/>
  <c r="Q1385" i="6"/>
  <c r="Q1386" i="6"/>
  <c r="Q1387" i="6"/>
  <c r="Q1388" i="6"/>
  <c r="Q1389" i="6"/>
  <c r="Q1390" i="6"/>
  <c r="Q1391" i="6"/>
  <c r="Q1392" i="6"/>
  <c r="Q1393" i="6"/>
  <c r="Q1394" i="6"/>
  <c r="Q1395" i="6"/>
  <c r="Q1396" i="6"/>
  <c r="Q1397" i="6"/>
  <c r="Q1398" i="6"/>
  <c r="Q1399" i="6"/>
  <c r="Q1400" i="6"/>
  <c r="Q1401" i="6"/>
  <c r="Q1402" i="6"/>
  <c r="Q1403" i="6"/>
  <c r="Q1404" i="6"/>
  <c r="Q1405" i="6"/>
  <c r="Q1406" i="6"/>
  <c r="Q1407" i="6"/>
  <c r="Q1408" i="6"/>
  <c r="Q1409" i="6"/>
  <c r="Q1410" i="6"/>
  <c r="Q1411" i="6"/>
  <c r="Q1412" i="6"/>
  <c r="Q1413" i="6"/>
  <c r="Q1414" i="6"/>
  <c r="Q1415" i="6"/>
  <c r="Q1416" i="6"/>
  <c r="Q1417" i="6"/>
  <c r="Q1418" i="6"/>
  <c r="Q1419" i="6"/>
  <c r="Q1420" i="6"/>
  <c r="Q1421" i="6"/>
  <c r="Q1422" i="6"/>
  <c r="Q1423" i="6"/>
  <c r="Q1424" i="6"/>
  <c r="Q1425" i="6"/>
  <c r="Q1426" i="6"/>
  <c r="Q1427" i="6"/>
  <c r="Q1428" i="6"/>
  <c r="Q1429" i="6"/>
  <c r="Q1430" i="6"/>
  <c r="Q1431" i="6"/>
  <c r="Q1432" i="6"/>
  <c r="Q1433" i="6"/>
  <c r="Q1434" i="6"/>
  <c r="Q1435" i="6"/>
  <c r="Q1436" i="6"/>
  <c r="Q1437" i="6"/>
  <c r="Q1438" i="6"/>
  <c r="Q1439" i="6"/>
  <c r="Q1440" i="6"/>
  <c r="Q1441" i="6"/>
  <c r="Q1442" i="6"/>
  <c r="Q1443" i="6"/>
  <c r="Q1444" i="6"/>
  <c r="Q1445" i="6"/>
  <c r="Q1446" i="6"/>
  <c r="Q1447" i="6"/>
  <c r="Q1448" i="6"/>
  <c r="Q1449" i="6"/>
  <c r="Q1450" i="6"/>
  <c r="Q1451" i="6"/>
  <c r="Q1452" i="6"/>
  <c r="Q1453" i="6"/>
  <c r="Q1454" i="6"/>
  <c r="Q1455" i="6"/>
  <c r="Q1456" i="6"/>
  <c r="Q1457" i="6"/>
  <c r="Q1458" i="6"/>
  <c r="Q1459" i="6"/>
  <c r="Q1460" i="6"/>
  <c r="Q1461" i="6"/>
  <c r="Q1462" i="6"/>
  <c r="Q1463" i="6"/>
  <c r="Q1464" i="6"/>
  <c r="Q1465" i="6"/>
  <c r="Q1466" i="6"/>
  <c r="Q1467" i="6"/>
  <c r="Q1468" i="6"/>
  <c r="Q1469" i="6"/>
  <c r="Q1470" i="6"/>
  <c r="Q1471" i="6"/>
  <c r="Q1472" i="6"/>
  <c r="Q1473" i="6"/>
  <c r="Q1474" i="6"/>
  <c r="Q1475" i="6"/>
  <c r="Q1476" i="6"/>
  <c r="Q1477" i="6"/>
  <c r="Q1478" i="6"/>
  <c r="Q1479" i="6"/>
  <c r="Q1480" i="6"/>
  <c r="Q1481" i="6"/>
  <c r="Q1482" i="6"/>
  <c r="Q1483" i="6"/>
  <c r="Q1484" i="6"/>
  <c r="Q1485" i="6"/>
  <c r="Q1486" i="6"/>
  <c r="Q1487" i="6"/>
  <c r="Q1488" i="6"/>
  <c r="Q1489" i="6"/>
  <c r="Q1490" i="6"/>
  <c r="Q1491" i="6"/>
  <c r="Q1492" i="6"/>
  <c r="Q1493" i="6"/>
  <c r="Q1494" i="6"/>
  <c r="Q1495" i="6"/>
  <c r="Q1496" i="6"/>
  <c r="Q1497" i="6"/>
  <c r="Q1498" i="6"/>
  <c r="Q1499" i="6"/>
  <c r="Q1500" i="6"/>
  <c r="Q1501" i="6"/>
  <c r="Q1502" i="6"/>
  <c r="Q1503" i="6"/>
  <c r="Q1504" i="6"/>
  <c r="Q1505" i="6"/>
  <c r="Q1506" i="6"/>
  <c r="Q1507" i="6"/>
  <c r="Q1508" i="6"/>
  <c r="Q1509" i="6"/>
  <c r="Q1510" i="6"/>
  <c r="Q1511" i="6"/>
  <c r="Q1512" i="6"/>
  <c r="Q1513" i="6"/>
  <c r="Q1514" i="6"/>
  <c r="Q1515" i="6"/>
  <c r="Q1516" i="6"/>
  <c r="Q1517" i="6"/>
  <c r="Q1518" i="6"/>
  <c r="Q1519" i="6"/>
  <c r="Q1520" i="6"/>
  <c r="Q1521" i="6"/>
  <c r="Q1522" i="6"/>
  <c r="Q1523" i="6"/>
  <c r="Q1524" i="6"/>
  <c r="Q1525" i="6"/>
  <c r="Q1526" i="6"/>
  <c r="Q1527" i="6"/>
  <c r="Q1528" i="6"/>
  <c r="Q1529" i="6"/>
  <c r="Q1530" i="6"/>
  <c r="Q1531" i="6"/>
  <c r="Q1532" i="6"/>
  <c r="Q1533" i="6"/>
  <c r="Q1534" i="6"/>
  <c r="Q1535" i="6"/>
  <c r="Q1536" i="6"/>
  <c r="Q1537" i="6"/>
  <c r="Q1538" i="6"/>
  <c r="Q1539" i="6"/>
  <c r="Q1540" i="6"/>
  <c r="Q1541" i="6"/>
  <c r="Q1542" i="6"/>
  <c r="Q1543" i="6"/>
  <c r="Q1544" i="6"/>
  <c r="Q1545" i="6"/>
  <c r="Q1546" i="6"/>
  <c r="Q1547" i="6"/>
  <c r="Q1548" i="6"/>
  <c r="Q1549" i="6"/>
  <c r="Q1550" i="6"/>
  <c r="Q1551" i="6"/>
  <c r="Q1552" i="6"/>
  <c r="Q1553" i="6"/>
  <c r="Q1554" i="6"/>
  <c r="Q1555" i="6"/>
  <c r="Q1556" i="6"/>
  <c r="Q1557" i="6"/>
  <c r="Q1558" i="6"/>
  <c r="Q1559" i="6"/>
  <c r="Q1560" i="6"/>
  <c r="Q1561" i="6"/>
  <c r="Q1562" i="6"/>
  <c r="Q1563" i="6"/>
  <c r="Q1564" i="6"/>
  <c r="Q1565" i="6"/>
  <c r="Q1566" i="6"/>
  <c r="Q1567" i="6"/>
  <c r="Q1568" i="6"/>
  <c r="Q1569" i="6"/>
  <c r="Q1570" i="6"/>
  <c r="Q1571" i="6"/>
  <c r="Q1572" i="6"/>
  <c r="Q1573" i="6"/>
  <c r="Q1574" i="6"/>
  <c r="Q1575" i="6"/>
  <c r="Q1576" i="6"/>
  <c r="Q1577" i="6"/>
  <c r="Q1578" i="6"/>
  <c r="Q1579" i="6"/>
  <c r="Q1580" i="6"/>
  <c r="Q1581" i="6"/>
  <c r="Q1582" i="6"/>
  <c r="Q1583" i="6"/>
  <c r="Q1584" i="6"/>
  <c r="Q1585" i="6"/>
  <c r="Q1586" i="6"/>
  <c r="Q1587" i="6"/>
  <c r="Q1588" i="6"/>
  <c r="Q1589" i="6"/>
  <c r="Q1590" i="6"/>
  <c r="Q1591" i="6"/>
  <c r="Q1592" i="6"/>
  <c r="Q1593" i="6"/>
  <c r="Q1594" i="6"/>
  <c r="Q1595" i="6"/>
  <c r="Q1596" i="6"/>
  <c r="Q1597" i="6"/>
  <c r="Q1598" i="6"/>
  <c r="Q1599" i="6"/>
  <c r="Q1600" i="6"/>
  <c r="Q1601" i="6"/>
  <c r="Q1602" i="6"/>
  <c r="Q1603" i="6"/>
  <c r="Q1604" i="6"/>
  <c r="Q1605" i="6"/>
  <c r="Q1606" i="6"/>
  <c r="Q1607" i="6"/>
  <c r="Q1608" i="6"/>
  <c r="Q1609" i="6"/>
  <c r="Q1610" i="6"/>
  <c r="Q1611" i="6"/>
  <c r="Q1612" i="6"/>
  <c r="Q1613" i="6"/>
  <c r="Q1614" i="6"/>
  <c r="Q1615" i="6"/>
  <c r="Q1616" i="6"/>
  <c r="Q1617" i="6"/>
  <c r="Q1618" i="6"/>
  <c r="Q1619" i="6"/>
  <c r="Q1620" i="6"/>
  <c r="Q1621" i="6"/>
  <c r="Q1622" i="6"/>
  <c r="Q1623" i="6"/>
  <c r="Q1624" i="6"/>
  <c r="Q1625" i="6"/>
  <c r="Q1626" i="6"/>
  <c r="Q1627" i="6"/>
  <c r="Q1628" i="6"/>
  <c r="Q1629" i="6"/>
  <c r="Q1630" i="6"/>
  <c r="Q1631" i="6"/>
  <c r="Q1632" i="6"/>
  <c r="Q1633" i="6"/>
  <c r="Q1634" i="6"/>
  <c r="Q1635" i="6"/>
  <c r="Q1636" i="6"/>
  <c r="Q1637" i="6"/>
  <c r="Q1638" i="6"/>
  <c r="Q1639" i="6"/>
  <c r="Q1640" i="6"/>
  <c r="Q1641" i="6"/>
  <c r="Q1642" i="6"/>
  <c r="Q1643" i="6"/>
  <c r="Q1644" i="6"/>
  <c r="Q1645" i="6"/>
  <c r="Q1646" i="6"/>
  <c r="Q1647" i="6"/>
  <c r="Q1648" i="6"/>
  <c r="Q1649" i="6"/>
  <c r="Q1650" i="6"/>
  <c r="Q1651" i="6"/>
  <c r="Q1652" i="6"/>
  <c r="Q1653" i="6"/>
  <c r="Q1654" i="6"/>
  <c r="Q1655" i="6"/>
  <c r="Q1656" i="6"/>
  <c r="Q1657" i="6"/>
  <c r="Q1658" i="6"/>
  <c r="Q1659" i="6"/>
  <c r="Q1660" i="6"/>
  <c r="Q1661" i="6"/>
  <c r="Q1662" i="6"/>
  <c r="Q1663" i="6"/>
  <c r="Q1664" i="6"/>
  <c r="Q1665" i="6"/>
  <c r="Q1666" i="6"/>
  <c r="Q1667" i="6"/>
  <c r="Q1668" i="6"/>
  <c r="Q1669" i="6"/>
  <c r="Q1670" i="6"/>
  <c r="Q1671" i="6"/>
  <c r="Q1672" i="6"/>
  <c r="Q1673" i="6"/>
  <c r="Q1674" i="6"/>
  <c r="Q1675" i="6"/>
  <c r="Q1676" i="6"/>
  <c r="Q1677" i="6"/>
  <c r="Q1678" i="6"/>
  <c r="Q1679" i="6"/>
  <c r="Q1680" i="6"/>
  <c r="Q1681" i="6"/>
  <c r="Q1682" i="6"/>
  <c r="Q1683" i="6"/>
  <c r="Q1684" i="6"/>
  <c r="Q1685" i="6"/>
  <c r="Q1686" i="6"/>
  <c r="Q1687" i="6"/>
  <c r="Q1688" i="6"/>
  <c r="Q1689" i="6"/>
  <c r="Q1690" i="6"/>
  <c r="Q1691" i="6"/>
  <c r="Q1692" i="6"/>
  <c r="Q1693" i="6"/>
  <c r="Q1694" i="6"/>
  <c r="Q1695" i="6"/>
  <c r="Q1696" i="6"/>
  <c r="Q1697" i="6"/>
  <c r="Q1698" i="6"/>
  <c r="Q1699" i="6"/>
  <c r="Q1700" i="6"/>
  <c r="Q1701" i="6"/>
  <c r="Q1702" i="6"/>
  <c r="Q1703" i="6"/>
  <c r="Q1704" i="6"/>
  <c r="Q1705" i="6"/>
  <c r="Q1706" i="6"/>
  <c r="Q1707" i="6"/>
  <c r="Q1708" i="6"/>
  <c r="Q1709" i="6"/>
  <c r="Q1710" i="6"/>
  <c r="Q1711" i="6"/>
  <c r="Q1712" i="6"/>
  <c r="Q1713" i="6"/>
  <c r="Q1714" i="6"/>
  <c r="Q1715" i="6"/>
  <c r="Q1716" i="6"/>
  <c r="Q1717" i="6"/>
  <c r="Q1718" i="6"/>
  <c r="Q1719" i="6"/>
  <c r="Q1720" i="6"/>
  <c r="Q1721" i="6"/>
  <c r="Q1722" i="6"/>
  <c r="Q1723" i="6"/>
  <c r="Q1724" i="6"/>
  <c r="Q1725" i="6"/>
  <c r="Q1726" i="6"/>
  <c r="Q1727" i="6"/>
  <c r="Q1728" i="6"/>
  <c r="Q1729" i="6"/>
  <c r="Q1730" i="6"/>
  <c r="Q1731" i="6"/>
  <c r="Q1732" i="6"/>
  <c r="Q1733" i="6"/>
  <c r="Q1734" i="6"/>
  <c r="Q1735" i="6"/>
  <c r="Q1736" i="6"/>
  <c r="Q1737" i="6"/>
  <c r="Q1738" i="6"/>
  <c r="Q1739" i="6"/>
  <c r="Q1740" i="6"/>
  <c r="Q1741" i="6"/>
  <c r="Q1742" i="6"/>
  <c r="Q1743" i="6"/>
  <c r="Q1744" i="6"/>
  <c r="Q1745" i="6"/>
  <c r="Q1746" i="6"/>
  <c r="Q1747" i="6"/>
  <c r="Q1748" i="6"/>
  <c r="Q1749" i="6"/>
  <c r="Q1750" i="6"/>
  <c r="Q1751" i="6"/>
  <c r="Q1752" i="6"/>
  <c r="Q1753" i="6"/>
  <c r="Q1754" i="6"/>
  <c r="Q1755" i="6"/>
  <c r="Q1756" i="6"/>
  <c r="Q1757" i="6"/>
  <c r="Q1758" i="6"/>
  <c r="Q1759" i="6"/>
  <c r="Q1760" i="6"/>
  <c r="Q1761" i="6"/>
  <c r="Q1762" i="6"/>
  <c r="Q1763" i="6"/>
  <c r="Q1764" i="6"/>
  <c r="Q1765" i="6"/>
  <c r="Q1766" i="6"/>
  <c r="Q1767" i="6"/>
  <c r="Q1768" i="6"/>
  <c r="Q1769" i="6"/>
  <c r="Q1770" i="6"/>
  <c r="Q1771" i="6"/>
  <c r="Q1772" i="6"/>
  <c r="Q1773" i="6"/>
  <c r="Q1774" i="6"/>
  <c r="Q1775" i="6"/>
  <c r="Q1776" i="6"/>
  <c r="Q1777" i="6"/>
  <c r="Q1778" i="6"/>
  <c r="Q1779" i="6"/>
  <c r="Q1780" i="6"/>
  <c r="Q1781" i="6"/>
  <c r="Q1782" i="6"/>
  <c r="Q1783" i="6"/>
  <c r="Q1784" i="6"/>
  <c r="Q1785" i="6"/>
  <c r="Q1786" i="6"/>
  <c r="Q1787" i="6"/>
  <c r="Q1788" i="6"/>
  <c r="Q1789" i="6"/>
  <c r="Q1790" i="6"/>
  <c r="Q1791" i="6"/>
  <c r="Q1792" i="6"/>
  <c r="Q1793" i="6"/>
  <c r="Q1794" i="6"/>
  <c r="Q1795" i="6"/>
  <c r="Q1796" i="6"/>
  <c r="Q1797" i="6"/>
  <c r="Q1798" i="6"/>
  <c r="Q1799" i="6"/>
  <c r="Q1800" i="6"/>
  <c r="Q1801" i="6"/>
  <c r="Q1802" i="6"/>
  <c r="Q1803" i="6"/>
  <c r="Q1804" i="6"/>
  <c r="Q1805" i="6"/>
  <c r="Q1806" i="6"/>
  <c r="Q1807" i="6"/>
  <c r="Q1808" i="6"/>
  <c r="Q1809" i="6"/>
  <c r="Q1810" i="6"/>
  <c r="Q1811" i="6"/>
  <c r="Q1812" i="6"/>
  <c r="Q1813" i="6"/>
  <c r="Q1814" i="6"/>
  <c r="Q1815" i="6"/>
  <c r="Q1816" i="6"/>
  <c r="Q1817" i="6"/>
  <c r="Q1818" i="6"/>
  <c r="Q1819" i="6"/>
  <c r="Q1820" i="6"/>
  <c r="Q1821" i="6"/>
  <c r="Q1822" i="6"/>
  <c r="Q1823" i="6"/>
  <c r="Q1824" i="6"/>
  <c r="Q1825" i="6"/>
  <c r="Q1826" i="6"/>
  <c r="Q1827" i="6"/>
  <c r="Q1828" i="6"/>
  <c r="Q1829" i="6"/>
  <c r="Q1830" i="6"/>
  <c r="Q1831" i="6"/>
  <c r="Q1832" i="6"/>
  <c r="Q1833" i="6"/>
  <c r="Q1834" i="6"/>
  <c r="Q1835" i="6"/>
  <c r="Q1836" i="6"/>
  <c r="Q1837" i="6"/>
  <c r="Q1838" i="6"/>
  <c r="Q1839" i="6"/>
  <c r="Q1840" i="6"/>
  <c r="Q1841" i="6"/>
  <c r="Q1842" i="6"/>
  <c r="Q1843" i="6"/>
  <c r="Q1844" i="6"/>
  <c r="Q1845" i="6"/>
  <c r="Q1846" i="6"/>
  <c r="Q1847" i="6"/>
  <c r="Q1848" i="6"/>
  <c r="Q1849" i="6"/>
  <c r="Q1850" i="6"/>
  <c r="Q1851" i="6"/>
  <c r="Q1852" i="6"/>
  <c r="Q1853" i="6"/>
  <c r="Q1854" i="6"/>
  <c r="Q1855" i="6"/>
  <c r="Q1856" i="6"/>
  <c r="Q1857" i="6"/>
  <c r="Q1858" i="6"/>
  <c r="Q1859" i="6"/>
  <c r="Q1860" i="6"/>
  <c r="Q1861" i="6"/>
  <c r="Q1862" i="6"/>
  <c r="Q1863" i="6"/>
  <c r="Q1864" i="6"/>
  <c r="Q1865" i="6"/>
  <c r="Q1866" i="6"/>
  <c r="Q1867" i="6"/>
  <c r="Q1868" i="6"/>
  <c r="Q1869" i="6"/>
  <c r="Q1870" i="6"/>
  <c r="Q1871" i="6"/>
  <c r="Q1872" i="6"/>
  <c r="Q1873" i="6"/>
  <c r="Q1874" i="6"/>
  <c r="Q1875" i="6"/>
  <c r="Q1876" i="6"/>
  <c r="Q1877" i="6"/>
  <c r="Q1878" i="6"/>
  <c r="Q1879" i="6"/>
  <c r="Q1880" i="6"/>
  <c r="Q1881" i="6"/>
  <c r="Q1882" i="6"/>
  <c r="Q1883" i="6"/>
  <c r="Q1884" i="6"/>
  <c r="Q1885" i="6"/>
  <c r="Q1886" i="6"/>
  <c r="Q1887" i="6"/>
  <c r="Q1888" i="6"/>
  <c r="Q1889" i="6"/>
  <c r="Q1890" i="6"/>
  <c r="Q1891" i="6"/>
  <c r="Q1892" i="6"/>
  <c r="Q1893" i="6"/>
  <c r="Q1894" i="6"/>
  <c r="Q1895" i="6"/>
  <c r="Q1896" i="6"/>
  <c r="Q1897" i="6"/>
  <c r="Q1898" i="6"/>
  <c r="Q1899" i="6"/>
  <c r="Q1900" i="6"/>
  <c r="Q1901" i="6"/>
  <c r="Q1902" i="6"/>
  <c r="Q1903" i="6"/>
  <c r="Q1904" i="6"/>
  <c r="Q1905" i="6"/>
  <c r="Q1906" i="6"/>
  <c r="Q1907" i="6"/>
  <c r="Q1908" i="6"/>
  <c r="Q1909" i="6"/>
  <c r="Q1910" i="6"/>
  <c r="Q1911" i="6"/>
  <c r="Q1912" i="6"/>
  <c r="Q1913" i="6"/>
  <c r="Q1914" i="6"/>
  <c r="Q1915" i="6"/>
  <c r="Q1916" i="6"/>
  <c r="Q1917" i="6"/>
  <c r="Q1918" i="6"/>
  <c r="Q1919" i="6"/>
  <c r="Q1920" i="6"/>
  <c r="Q1921" i="6"/>
  <c r="Q1922" i="6"/>
  <c r="Q1923" i="6"/>
  <c r="Q1924" i="6"/>
  <c r="Q1925" i="6"/>
  <c r="Q1926" i="6"/>
  <c r="Q1927" i="6"/>
  <c r="Q1928" i="6"/>
  <c r="Q1929" i="6"/>
  <c r="Q1930" i="6"/>
  <c r="Q1931" i="6"/>
  <c r="Q1932" i="6"/>
  <c r="Q1933" i="6"/>
  <c r="Q1934" i="6"/>
  <c r="Q1935" i="6"/>
  <c r="Q1936" i="6"/>
  <c r="Q1937" i="6"/>
  <c r="Q1938" i="6"/>
  <c r="Q1939" i="6"/>
  <c r="Q1940" i="6"/>
  <c r="Q1941" i="6"/>
  <c r="Q1942" i="6"/>
  <c r="Q1943" i="6"/>
  <c r="Q1944" i="6"/>
  <c r="Q1945" i="6"/>
  <c r="Q1946" i="6"/>
  <c r="Q1947" i="6"/>
  <c r="Q1948" i="6"/>
  <c r="Q1949" i="6"/>
  <c r="Q1950" i="6"/>
  <c r="Q1951" i="6"/>
  <c r="Q1952" i="6"/>
  <c r="Q1953" i="6"/>
  <c r="Q1954" i="6"/>
  <c r="Q1955" i="6"/>
  <c r="Q1956" i="6"/>
  <c r="Q1957" i="6"/>
  <c r="Q1958" i="6"/>
  <c r="Q1959" i="6"/>
  <c r="Q1960" i="6"/>
  <c r="Q1961" i="6"/>
  <c r="Q1962" i="6"/>
  <c r="Q1963" i="6"/>
  <c r="Q1964" i="6"/>
  <c r="Q1965" i="6"/>
  <c r="Q1966" i="6"/>
  <c r="Q1967" i="6"/>
  <c r="Q1968" i="6"/>
  <c r="Q1969" i="6"/>
  <c r="Q1970" i="6"/>
  <c r="Q1971" i="6"/>
  <c r="Q1972" i="6"/>
  <c r="Q1973" i="6"/>
  <c r="Q1974" i="6"/>
  <c r="Q1975" i="6"/>
  <c r="Q1976" i="6"/>
  <c r="Q1977" i="6"/>
  <c r="Q1978" i="6"/>
  <c r="Q1979" i="6"/>
  <c r="Q1980" i="6"/>
  <c r="Q1981" i="6"/>
  <c r="Q1982" i="6"/>
  <c r="Q1983" i="6"/>
  <c r="Q1984" i="6"/>
  <c r="Q1985" i="6"/>
  <c r="Q1986" i="6"/>
  <c r="Q1987" i="6"/>
  <c r="Q1988" i="6"/>
  <c r="Q1989" i="6"/>
  <c r="Q1990" i="6"/>
  <c r="Q1991" i="6"/>
  <c r="Q1992" i="6"/>
  <c r="Q1993" i="6"/>
  <c r="Q1994" i="6"/>
  <c r="Q1995" i="6"/>
  <c r="Q1996" i="6"/>
  <c r="Q1997" i="6"/>
  <c r="Q1998" i="6"/>
  <c r="Q1999" i="6"/>
  <c r="Q2000" i="6"/>
  <c r="Q2001" i="6"/>
  <c r="Q2002" i="6"/>
  <c r="Q2003" i="6"/>
  <c r="Q2004" i="6"/>
  <c r="Q2005" i="6"/>
  <c r="Q2006" i="6"/>
  <c r="Q2007" i="6"/>
  <c r="Q2008" i="6"/>
  <c r="Q2009" i="6"/>
  <c r="Q2010" i="6"/>
  <c r="Q2011" i="6"/>
  <c r="Q2012" i="6"/>
  <c r="Q2013" i="6"/>
  <c r="Q2014" i="6"/>
  <c r="Q2015" i="6"/>
  <c r="Q2016" i="6"/>
  <c r="Q2017" i="6"/>
  <c r="Q2018" i="6"/>
  <c r="Q2019" i="6"/>
  <c r="Q2020" i="6"/>
  <c r="Q2021" i="6"/>
  <c r="Q2022" i="6"/>
  <c r="Q2023" i="6"/>
  <c r="Q2024" i="6"/>
  <c r="Q2025" i="6"/>
  <c r="Q2026" i="6"/>
  <c r="Q2027" i="6"/>
  <c r="Q2028" i="6"/>
  <c r="Q2029" i="6"/>
  <c r="Q2030" i="6"/>
  <c r="Q2031" i="6"/>
  <c r="Q2032" i="6"/>
  <c r="Q2033" i="6"/>
  <c r="Q2034" i="6"/>
  <c r="Q2035" i="6"/>
  <c r="Q2036" i="6"/>
  <c r="Q2037" i="6"/>
  <c r="Q2038" i="6"/>
  <c r="Q2039" i="6"/>
  <c r="Q2040" i="6"/>
  <c r="Q2041" i="6"/>
  <c r="Q2042" i="6"/>
  <c r="Q2043" i="6"/>
  <c r="Q2044" i="6"/>
  <c r="Q2045" i="6"/>
  <c r="Q2046" i="6"/>
  <c r="Q2047" i="6"/>
  <c r="Q2048" i="6"/>
  <c r="Q2049" i="6"/>
  <c r="Q2050" i="6"/>
  <c r="Q2051" i="6"/>
  <c r="Q2052" i="6"/>
  <c r="Q2053" i="6"/>
  <c r="Q2054" i="6"/>
  <c r="Q2055" i="6"/>
  <c r="Q2056" i="6"/>
  <c r="Q2057" i="6"/>
  <c r="Q2058" i="6"/>
  <c r="Q2059" i="6"/>
  <c r="Q2060" i="6"/>
  <c r="Q2061" i="6"/>
  <c r="Q2062" i="6"/>
  <c r="Q2063" i="6"/>
  <c r="Q2064" i="6"/>
  <c r="Q2065" i="6"/>
  <c r="Q2066" i="6"/>
  <c r="Q2067" i="6"/>
  <c r="Q2068" i="6"/>
  <c r="Q2069" i="6"/>
  <c r="Q2070" i="6"/>
  <c r="Q2071" i="6"/>
  <c r="Q2072" i="6"/>
  <c r="Q2073" i="6"/>
  <c r="Q2074" i="6"/>
  <c r="Q2075" i="6"/>
  <c r="Q2076" i="6"/>
  <c r="Q2077" i="6"/>
  <c r="Q2078" i="6"/>
  <c r="Q2079" i="6"/>
  <c r="Q2080" i="6"/>
  <c r="Q2081" i="6"/>
  <c r="Q2082" i="6"/>
  <c r="Q2083" i="6"/>
  <c r="Q2084" i="6"/>
  <c r="Q2085" i="6"/>
  <c r="Q2086" i="6"/>
  <c r="Q2087" i="6"/>
  <c r="Q2088" i="6"/>
  <c r="Q2089" i="6"/>
  <c r="Q2090" i="6"/>
  <c r="Q2091" i="6"/>
  <c r="Q2092" i="6"/>
  <c r="Q2093" i="6"/>
  <c r="Q2094" i="6"/>
  <c r="Q2095" i="6"/>
  <c r="Q2096" i="6"/>
  <c r="Q2097" i="6"/>
  <c r="Q2098" i="6"/>
  <c r="Q2099" i="6"/>
  <c r="Q2100" i="6"/>
  <c r="Q2101" i="6"/>
  <c r="Q2102" i="6"/>
  <c r="Q2103" i="6"/>
  <c r="Q2104" i="6"/>
  <c r="Q2105" i="6"/>
  <c r="Q2106" i="6"/>
  <c r="Q2107" i="6"/>
  <c r="Q2108" i="6"/>
  <c r="Q2109" i="6"/>
  <c r="Q2110" i="6"/>
  <c r="Q2111" i="6"/>
  <c r="Q2112" i="6"/>
  <c r="Q2113" i="6"/>
  <c r="Q2114" i="6"/>
  <c r="Q2115" i="6"/>
  <c r="Q2116" i="6"/>
  <c r="Q2117" i="6"/>
  <c r="Q2118" i="6"/>
  <c r="Q2119" i="6"/>
  <c r="Q2120" i="6"/>
  <c r="Q2121" i="6"/>
  <c r="Q2122" i="6"/>
  <c r="Q2123" i="6"/>
  <c r="Q2124" i="6"/>
  <c r="Q2125" i="6"/>
  <c r="Q2126" i="6"/>
  <c r="Q2127" i="6"/>
  <c r="Q2128" i="6"/>
  <c r="Q2129" i="6"/>
  <c r="Q2130" i="6"/>
  <c r="Q2131" i="6"/>
  <c r="Q2132" i="6"/>
  <c r="Q2133" i="6"/>
  <c r="Q2134" i="6"/>
  <c r="Q2135" i="6"/>
  <c r="Q2136" i="6"/>
  <c r="Q2137" i="6"/>
  <c r="Q2138" i="6"/>
  <c r="Q2139" i="6"/>
  <c r="Q2140" i="6"/>
  <c r="Q2141" i="6"/>
  <c r="Q2142" i="6"/>
  <c r="Q2143" i="6"/>
  <c r="Q2144" i="6"/>
  <c r="Q2145" i="6"/>
  <c r="Q2146" i="6"/>
  <c r="Q2147" i="6"/>
  <c r="Q2148" i="6"/>
  <c r="Q2149" i="6"/>
  <c r="Q2150" i="6"/>
  <c r="Q2151" i="6"/>
  <c r="Q2152" i="6"/>
  <c r="Q2153" i="6"/>
  <c r="Q2154" i="6"/>
  <c r="Q2155" i="6"/>
  <c r="Q2156" i="6"/>
  <c r="Q2157" i="6"/>
  <c r="Q2158" i="6"/>
  <c r="Q2159" i="6"/>
  <c r="Q2160" i="6"/>
  <c r="Q2161" i="6"/>
  <c r="Q2162" i="6"/>
  <c r="Q2163" i="6"/>
  <c r="Q2164" i="6"/>
  <c r="Q2165" i="6"/>
  <c r="Q2166" i="6"/>
  <c r="Q2167" i="6"/>
  <c r="Q2168" i="6"/>
  <c r="Q2169" i="6"/>
  <c r="Q2170" i="6"/>
  <c r="Q2171" i="6"/>
  <c r="Q2172" i="6"/>
  <c r="Q2173" i="6"/>
  <c r="Q2174" i="6"/>
  <c r="Q2175" i="6"/>
  <c r="Q2176" i="6"/>
  <c r="Q2177" i="6"/>
  <c r="Q2178" i="6"/>
  <c r="Q2179" i="6"/>
  <c r="Q2180" i="6"/>
  <c r="Q2181" i="6"/>
  <c r="Q2182" i="6"/>
  <c r="Q2183" i="6"/>
  <c r="Q2184" i="6"/>
  <c r="Q2185" i="6"/>
  <c r="Q2186" i="6"/>
  <c r="Q2187" i="6"/>
  <c r="Q2188" i="6"/>
  <c r="Q2189" i="6"/>
  <c r="Q2190" i="6"/>
  <c r="Q2191" i="6"/>
  <c r="Q2192" i="6"/>
  <c r="Q2193" i="6"/>
  <c r="Q2194" i="6"/>
  <c r="Q2" i="6"/>
  <c r="G4" i="25" l="1"/>
  <c r="G5" i="25"/>
  <c r="G6" i="25"/>
  <c r="G8" i="25"/>
  <c r="G9" i="25"/>
  <c r="G10" i="25"/>
  <c r="G11" i="25"/>
  <c r="G12" i="25"/>
  <c r="G17" i="25"/>
  <c r="G18" i="25"/>
  <c r="G19" i="25"/>
  <c r="G20" i="25"/>
  <c r="G21" i="25"/>
  <c r="G22" i="25"/>
  <c r="G24" i="25"/>
  <c r="G25" i="25"/>
  <c r="G27" i="25"/>
  <c r="G28" i="25"/>
  <c r="G29" i="25"/>
  <c r="G31" i="25"/>
  <c r="G32" i="25"/>
  <c r="G34" i="25"/>
  <c r="G35" i="25"/>
  <c r="G36" i="25"/>
  <c r="G37" i="25"/>
  <c r="G39" i="25"/>
  <c r="G41" i="25"/>
  <c r="G42" i="25"/>
  <c r="G45" i="25"/>
  <c r="G47" i="25"/>
  <c r="G48" i="25"/>
  <c r="G50" i="25"/>
  <c r="G51" i="25"/>
  <c r="G52" i="25"/>
  <c r="G55" i="25"/>
  <c r="G57" i="25"/>
  <c r="G59" i="25"/>
  <c r="G60" i="25"/>
  <c r="G62" i="25"/>
  <c r="G64" i="25"/>
  <c r="G66" i="25"/>
  <c r="G67" i="25"/>
  <c r="G68" i="25"/>
  <c r="G69" i="25"/>
  <c r="G71" i="25"/>
  <c r="G72" i="25"/>
  <c r="G74" i="25"/>
  <c r="G75" i="25"/>
  <c r="G78" i="25"/>
  <c r="G80" i="25"/>
  <c r="G85" i="25"/>
  <c r="G86" i="25"/>
  <c r="G87" i="25"/>
  <c r="G88" i="25"/>
  <c r="G89" i="25"/>
  <c r="G90" i="25"/>
  <c r="G91" i="25"/>
  <c r="G94" i="25"/>
  <c r="G96" i="25"/>
  <c r="G97" i="25"/>
  <c r="G99" i="25"/>
  <c r="G101" i="25"/>
  <c r="G102" i="25"/>
  <c r="G104" i="25"/>
  <c r="G105" i="25"/>
  <c r="G108" i="25"/>
  <c r="G109" i="25"/>
  <c r="G112" i="25"/>
  <c r="G115" i="25"/>
  <c r="G117" i="25"/>
  <c r="G118" i="25"/>
  <c r="G121" i="25"/>
  <c r="G125" i="25"/>
  <c r="G127" i="25"/>
  <c r="G130" i="25"/>
  <c r="G131" i="25"/>
  <c r="G132" i="25"/>
  <c r="G133" i="25"/>
  <c r="G134" i="25"/>
  <c r="G135" i="25"/>
  <c r="G136" i="25"/>
  <c r="G137" i="25"/>
  <c r="G138" i="25"/>
  <c r="G139" i="25"/>
  <c r="G142" i="25"/>
  <c r="G144" i="25"/>
  <c r="G146" i="25"/>
  <c r="G148" i="25"/>
  <c r="G150" i="25"/>
  <c r="G151" i="25"/>
  <c r="G152" i="25"/>
  <c r="G156" i="25"/>
  <c r="G157" i="25"/>
  <c r="G159" i="25"/>
  <c r="G162" i="25"/>
  <c r="G163" i="25"/>
  <c r="G164" i="25"/>
  <c r="G165" i="25"/>
  <c r="G166" i="25"/>
  <c r="G167" i="25"/>
  <c r="G168" i="25"/>
  <c r="G169" i="25"/>
  <c r="G170" i="25"/>
  <c r="G172" i="25"/>
  <c r="G173" i="25"/>
  <c r="G174" i="25"/>
  <c r="G175" i="25"/>
  <c r="G176" i="25"/>
  <c r="G178" i="25"/>
  <c r="G180" i="25"/>
  <c r="G181" i="25"/>
  <c r="G183" i="25"/>
  <c r="G184" i="25"/>
  <c r="G185" i="25"/>
  <c r="G187" i="25"/>
  <c r="G188" i="25"/>
  <c r="G189" i="25"/>
  <c r="G190" i="25"/>
  <c r="G191" i="25"/>
  <c r="G192" i="25"/>
  <c r="G193" i="25"/>
  <c r="G198" i="25"/>
  <c r="G200" i="25"/>
  <c r="G202" i="25"/>
  <c r="G203" i="25"/>
  <c r="G210" i="25"/>
  <c r="G211" i="25"/>
  <c r="G215" i="25"/>
  <c r="G216" i="25"/>
  <c r="G220" i="25"/>
  <c r="G224" i="25"/>
  <c r="G225" i="25"/>
  <c r="G227" i="25"/>
  <c r="G229" i="25"/>
  <c r="G231" i="25"/>
  <c r="G232" i="25"/>
  <c r="G234" i="25"/>
  <c r="G236" i="25"/>
  <c r="G239" i="25"/>
  <c r="G240" i="25"/>
  <c r="G241" i="25"/>
  <c r="G242" i="25"/>
  <c r="G243" i="25"/>
  <c r="G244" i="25"/>
  <c r="G245" i="25"/>
  <c r="G246" i="25"/>
  <c r="G247" i="25"/>
  <c r="G248" i="25"/>
  <c r="G249" i="25"/>
  <c r="BJ17" i="31" l="1"/>
  <c r="BJ16" i="31"/>
  <c r="AM12" i="30"/>
  <c r="AN12" i="30"/>
  <c r="AO12" i="30"/>
  <c r="AP12" i="30"/>
  <c r="AQ12" i="30"/>
  <c r="AR12" i="30"/>
  <c r="AL12" i="30"/>
  <c r="AT4" i="30"/>
  <c r="AT5" i="30"/>
  <c r="AT6" i="30"/>
  <c r="AS4" i="30"/>
  <c r="AS5" i="30"/>
  <c r="AS6" i="30"/>
  <c r="AS7" i="30"/>
  <c r="AT7" i="30" s="1"/>
  <c r="AS8" i="30"/>
  <c r="AT8" i="30" s="1"/>
  <c r="AS9" i="30"/>
  <c r="AT9" i="30" s="1"/>
  <c r="AS10" i="30"/>
  <c r="AT10" i="30" s="1"/>
  <c r="AS11" i="30"/>
  <c r="AT11" i="30" s="1"/>
  <c r="AS3" i="30"/>
  <c r="AT3" i="30" s="1"/>
  <c r="Y12" i="30"/>
  <c r="Z12" i="30"/>
  <c r="AA12" i="30"/>
  <c r="AB12" i="30"/>
  <c r="AC12" i="30"/>
  <c r="AD12" i="30"/>
  <c r="AE12" i="30"/>
  <c r="AF12" i="30"/>
  <c r="X12" i="30"/>
  <c r="AH4" i="30"/>
  <c r="AI4" i="30" s="1"/>
  <c r="AH5" i="30"/>
  <c r="AI5" i="30" s="1"/>
  <c r="AH6" i="30"/>
  <c r="AI6" i="30" s="1"/>
  <c r="AH7" i="30"/>
  <c r="AI7" i="30" s="1"/>
  <c r="AH8" i="30"/>
  <c r="AI8" i="30" s="1"/>
  <c r="AH9" i="30"/>
  <c r="AI9" i="30" s="1"/>
  <c r="AH10" i="30"/>
  <c r="AI10" i="30" s="1"/>
  <c r="AH11" i="30"/>
  <c r="AI11" i="30" s="1"/>
  <c r="AH3" i="30"/>
  <c r="AI3" i="30" s="1"/>
  <c r="AG12" i="30"/>
  <c r="AT12" i="30" l="1"/>
  <c r="AS12" i="30"/>
  <c r="AS13" i="30" s="1"/>
  <c r="AI12" i="30"/>
  <c r="AH12" i="30"/>
  <c r="AH13" i="30" s="1"/>
  <c r="AP12" i="32"/>
  <c r="AT13" i="30" l="1"/>
  <c r="AM13" i="30"/>
  <c r="AN13" i="30"/>
  <c r="AO13" i="30"/>
  <c r="AL13" i="30"/>
  <c r="AI13" i="30"/>
  <c r="Y13" i="30"/>
  <c r="AC13" i="30"/>
  <c r="X13" i="30"/>
  <c r="Z13" i="30"/>
  <c r="AD13" i="30"/>
  <c r="AA13" i="30"/>
  <c r="AB13" i="30"/>
  <c r="O18" i="35"/>
  <c r="T18" i="35"/>
  <c r="AN7" i="35"/>
  <c r="AO7" i="35" s="1"/>
  <c r="AN8" i="35"/>
  <c r="AK8" i="35"/>
  <c r="AO8" i="35" s="1"/>
  <c r="AK7" i="35"/>
  <c r="BC6" i="32" l="1"/>
  <c r="BC4" i="32"/>
  <c r="AK4" i="35"/>
  <c r="AN5" i="35"/>
  <c r="AN6" i="35"/>
  <c r="AN4" i="35"/>
  <c r="AO4" i="35" s="1"/>
  <c r="AK6" i="35"/>
  <c r="AO6" i="35" s="1"/>
  <c r="AK5" i="35"/>
  <c r="AO5" i="35" s="1"/>
  <c r="AP10" i="32"/>
  <c r="AP8" i="32"/>
  <c r="AP6" i="32"/>
  <c r="AP4" i="32"/>
  <c r="AN27" i="32"/>
  <c r="AO25" i="32" s="1"/>
  <c r="AO26" i="32" l="1"/>
  <c r="AO24" i="32"/>
  <c r="CG53" i="17"/>
  <c r="D10" i="13" l="1"/>
  <c r="CH17" i="17"/>
  <c r="CR4" i="30"/>
  <c r="CR5" i="30"/>
  <c r="CR6" i="30"/>
  <c r="CR7" i="30"/>
  <c r="CR8" i="30"/>
  <c r="CR9" i="30"/>
  <c r="CR10" i="30"/>
  <c r="CR11" i="30"/>
  <c r="CR12" i="30"/>
  <c r="CR13" i="30"/>
  <c r="CR14" i="30"/>
  <c r="CR3" i="30"/>
  <c r="CQ4" i="30"/>
  <c r="CQ5" i="30"/>
  <c r="CQ6" i="30"/>
  <c r="CQ7" i="30"/>
  <c r="CQ8" i="30"/>
  <c r="CQ9" i="30"/>
  <c r="CQ10" i="30"/>
  <c r="CQ11" i="30"/>
  <c r="CQ12" i="30"/>
  <c r="CQ13" i="30"/>
  <c r="CQ14" i="30"/>
  <c r="CQ3" i="30"/>
  <c r="CN4" i="30"/>
  <c r="CN5" i="30"/>
  <c r="CN6" i="30"/>
  <c r="CN7" i="30"/>
  <c r="CN8" i="30"/>
  <c r="CN9" i="30"/>
  <c r="CN10" i="30"/>
  <c r="CN11" i="30"/>
  <c r="CN12" i="30"/>
  <c r="CN13" i="30"/>
  <c r="CN14" i="30"/>
  <c r="CN3" i="30"/>
  <c r="CO3" i="30"/>
  <c r="CM3" i="30"/>
  <c r="CP3" i="30"/>
  <c r="CS3" i="30"/>
  <c r="CT3" i="30"/>
  <c r="CU3" i="30"/>
  <c r="CO4" i="30"/>
  <c r="CM4" i="30"/>
  <c r="CP4" i="30"/>
  <c r="CS4" i="30"/>
  <c r="CT4" i="30"/>
  <c r="CU4" i="30"/>
  <c r="CO5" i="30"/>
  <c r="CM5" i="30"/>
  <c r="CP5" i="30"/>
  <c r="CS5" i="30"/>
  <c r="CT5" i="30"/>
  <c r="CU5" i="30"/>
  <c r="CO6" i="30"/>
  <c r="CM6" i="30"/>
  <c r="CP6" i="30"/>
  <c r="CS6" i="30"/>
  <c r="CT6" i="30"/>
  <c r="CU6" i="30"/>
  <c r="CO7" i="30"/>
  <c r="CM7" i="30"/>
  <c r="CP7" i="30"/>
  <c r="CS7" i="30"/>
  <c r="CT7" i="30"/>
  <c r="CU7" i="30"/>
  <c r="CO8" i="30"/>
  <c r="CM8" i="30"/>
  <c r="CP8" i="30"/>
  <c r="CS8" i="30"/>
  <c r="CT8" i="30"/>
  <c r="CU8" i="30"/>
  <c r="CO9" i="30"/>
  <c r="CM9" i="30"/>
  <c r="CP9" i="30"/>
  <c r="CS9" i="30"/>
  <c r="CT9" i="30"/>
  <c r="CU9" i="30"/>
  <c r="CO10" i="30"/>
  <c r="CM10" i="30"/>
  <c r="CP10" i="30"/>
  <c r="CS10" i="30"/>
  <c r="CT10" i="30"/>
  <c r="CU10" i="30"/>
  <c r="CO11" i="30"/>
  <c r="CM11" i="30"/>
  <c r="CP11" i="30"/>
  <c r="CS11" i="30"/>
  <c r="CT11" i="30"/>
  <c r="CU11" i="30"/>
  <c r="CO12" i="30"/>
  <c r="CM12" i="30"/>
  <c r="CP12" i="30"/>
  <c r="CS12" i="30"/>
  <c r="CT12" i="30"/>
  <c r="CU12" i="30"/>
  <c r="CO13" i="30"/>
  <c r="CM13" i="30"/>
  <c r="CP13" i="30"/>
  <c r="CS13" i="30"/>
  <c r="CT13" i="30"/>
  <c r="CU13" i="30"/>
  <c r="CO14" i="30"/>
  <c r="CM14" i="30"/>
  <c r="CP14" i="30"/>
  <c r="CS14" i="30"/>
  <c r="CT14" i="30"/>
  <c r="CU14" i="30"/>
  <c r="CL4" i="30"/>
  <c r="CL5" i="30"/>
  <c r="CL6" i="30"/>
  <c r="CL7" i="30"/>
  <c r="CL8" i="30"/>
  <c r="CL9" i="30"/>
  <c r="CL10" i="30"/>
  <c r="CL11" i="30"/>
  <c r="CL12" i="30"/>
  <c r="CL13" i="30"/>
  <c r="CL14" i="30"/>
  <c r="CL3" i="30"/>
  <c r="CN15" i="30" l="1"/>
  <c r="CR15" i="30"/>
  <c r="CP15" i="30"/>
  <c r="CU15" i="30"/>
  <c r="CM15" i="30"/>
  <c r="CT15" i="30"/>
  <c r="CO15" i="30"/>
  <c r="CS15" i="30"/>
  <c r="CQ15" i="30"/>
  <c r="CL15" i="30"/>
  <c r="U16" i="17"/>
  <c r="X16" i="31" l="1"/>
  <c r="Y16" i="31" s="1"/>
  <c r="Z16" i="31" s="1"/>
  <c r="X15" i="31"/>
  <c r="Y15" i="31" s="1"/>
  <c r="Z15" i="31" s="1"/>
  <c r="X14" i="31"/>
  <c r="Y14" i="31" s="1"/>
  <c r="Z14" i="31" s="1"/>
  <c r="X13" i="31"/>
  <c r="Y13" i="31" s="1"/>
  <c r="Z13" i="31" s="1"/>
  <c r="X12" i="31"/>
  <c r="Y12" i="31" s="1"/>
  <c r="Z12" i="31" s="1"/>
  <c r="X11" i="31"/>
  <c r="Y11" i="31" s="1"/>
  <c r="Z11" i="31" s="1"/>
  <c r="X10" i="31"/>
  <c r="Y10" i="31" s="1"/>
  <c r="Z10" i="31" s="1"/>
  <c r="X9" i="31"/>
  <c r="Y9" i="31" s="1"/>
  <c r="Z9" i="31" s="1"/>
  <c r="BE19" i="31"/>
  <c r="BF19" i="31" s="1"/>
  <c r="BG19" i="31" s="1"/>
  <c r="BE18" i="31"/>
  <c r="BF18" i="31" s="1"/>
  <c r="BG18" i="31" s="1"/>
  <c r="BE17" i="31"/>
  <c r="BF17" i="31" s="1"/>
  <c r="BG17" i="31" s="1"/>
  <c r="BE16" i="31"/>
  <c r="BF16" i="31" s="1"/>
  <c r="BG16" i="31" s="1"/>
  <c r="BE15" i="31"/>
  <c r="BF15" i="31" s="1"/>
  <c r="BG15" i="31" s="1"/>
  <c r="BE14" i="31"/>
  <c r="BF14" i="31" s="1"/>
  <c r="BG14" i="31" s="1"/>
  <c r="BE13" i="31"/>
  <c r="BF13" i="31" s="1"/>
  <c r="BG13" i="31" s="1"/>
  <c r="BF12" i="31"/>
  <c r="BG12" i="31" s="1"/>
  <c r="BN4" i="31" l="1"/>
  <c r="BN5" i="31"/>
  <c r="BN6" i="31"/>
  <c r="BN7" i="31"/>
  <c r="BN8" i="31"/>
  <c r="BN9" i="31"/>
  <c r="BN3" i="31"/>
  <c r="AF4" i="31"/>
  <c r="AF5" i="31"/>
  <c r="AF6" i="31"/>
  <c r="AF7" i="31"/>
  <c r="AF8" i="31"/>
  <c r="AF9" i="31"/>
  <c r="AF3" i="31"/>
  <c r="AF13" i="31" l="1"/>
  <c r="BN13" i="31"/>
  <c r="BN14" i="31"/>
  <c r="BN15" i="31" s="1"/>
  <c r="BN16" i="31" s="1"/>
  <c r="BN17" i="31" s="1"/>
  <c r="AF14" i="31"/>
  <c r="AF15" i="31" s="1"/>
  <c r="AF16" i="31" s="1"/>
  <c r="BN18" i="31" l="1"/>
  <c r="AF18" i="31"/>
  <c r="AF17" i="31"/>
  <c r="C18" i="32" l="1"/>
  <c r="C19" i="32"/>
  <c r="N35" i="32" l="1"/>
  <c r="N33" i="32"/>
  <c r="N31" i="32"/>
  <c r="N29" i="32"/>
  <c r="N27" i="32"/>
  <c r="N25" i="32"/>
  <c r="D18" i="32" l="1"/>
  <c r="E18" i="32"/>
  <c r="F18" i="32"/>
  <c r="G18" i="32"/>
  <c r="H18" i="32"/>
  <c r="I18" i="32"/>
  <c r="J18" i="32"/>
  <c r="K18" i="32"/>
  <c r="L18" i="32"/>
  <c r="D17" i="32"/>
  <c r="E17" i="32"/>
  <c r="F17" i="32"/>
  <c r="G17" i="32"/>
  <c r="H17" i="32"/>
  <c r="I17" i="32"/>
  <c r="J17" i="32"/>
  <c r="K17" i="32"/>
  <c r="L17" i="32"/>
  <c r="C17" i="32"/>
  <c r="D16" i="32"/>
  <c r="E16" i="32"/>
  <c r="F16" i="32"/>
  <c r="G16" i="32"/>
  <c r="H16" i="32"/>
  <c r="I16" i="32"/>
  <c r="J16" i="32"/>
  <c r="K16" i="32"/>
  <c r="L16" i="32"/>
  <c r="C16" i="32"/>
  <c r="D15" i="32"/>
  <c r="E15" i="32"/>
  <c r="F15" i="32"/>
  <c r="G15" i="32"/>
  <c r="H15" i="32"/>
  <c r="I15" i="32"/>
  <c r="J15" i="32"/>
  <c r="K15" i="32"/>
  <c r="L15" i="32"/>
  <c r="C15" i="32"/>
  <c r="P16" i="32"/>
  <c r="P14" i="32"/>
  <c r="P12" i="32"/>
  <c r="N21" i="32"/>
  <c r="N9" i="32"/>
  <c r="N19" i="32"/>
  <c r="N17" i="32"/>
  <c r="N15" i="32"/>
  <c r="P7" i="32"/>
  <c r="P5" i="32"/>
  <c r="P3" i="32"/>
  <c r="N5" i="32"/>
  <c r="N13" i="32"/>
  <c r="N11" i="32"/>
  <c r="N7" i="32"/>
  <c r="N3" i="32"/>
  <c r="F4" i="13" l="1"/>
  <c r="F5" i="13"/>
  <c r="F6" i="13"/>
  <c r="F7" i="13"/>
  <c r="F8" i="13"/>
  <c r="F9" i="13"/>
  <c r="F3" i="13"/>
  <c r="N3" i="24" l="1"/>
  <c r="N4" i="24"/>
  <c r="V4" i="24" s="1"/>
  <c r="N5" i="24"/>
  <c r="O5" i="24" s="1"/>
  <c r="N6" i="24"/>
  <c r="N7" i="24"/>
  <c r="Q7" i="24" s="1"/>
  <c r="N8" i="24"/>
  <c r="O8" i="24" s="1"/>
  <c r="N9" i="24"/>
  <c r="O9" i="24" s="1"/>
  <c r="N10" i="24"/>
  <c r="Q10" i="24" s="1"/>
  <c r="N11" i="24"/>
  <c r="O11" i="24" s="1"/>
  <c r="N12" i="24"/>
  <c r="V12" i="24" s="1"/>
  <c r="N13" i="24"/>
  <c r="O13" i="24" s="1"/>
  <c r="N14" i="24"/>
  <c r="N15" i="24"/>
  <c r="N16" i="24"/>
  <c r="O16" i="24" s="1"/>
  <c r="N17" i="24"/>
  <c r="O17" i="24" s="1"/>
  <c r="N18" i="24"/>
  <c r="Q18" i="24" s="1"/>
  <c r="N19" i="24"/>
  <c r="O19" i="24" s="1"/>
  <c r="N20" i="24"/>
  <c r="V20" i="24" s="1"/>
  <c r="N21" i="24"/>
  <c r="O21" i="24" s="1"/>
  <c r="N22" i="24"/>
  <c r="N23" i="24"/>
  <c r="Q23" i="24" s="1"/>
  <c r="N24" i="24"/>
  <c r="O24" i="24" s="1"/>
  <c r="N25" i="24"/>
  <c r="Q25" i="24" s="1"/>
  <c r="N26" i="24"/>
  <c r="Q26" i="24" s="1"/>
  <c r="N27" i="24"/>
  <c r="O27" i="24" s="1"/>
  <c r="N28" i="24"/>
  <c r="V28" i="24" s="1"/>
  <c r="N29" i="24"/>
  <c r="O29" i="24" s="1"/>
  <c r="N30" i="24"/>
  <c r="N31" i="24"/>
  <c r="Q31" i="24" s="1"/>
  <c r="N32" i="24"/>
  <c r="O32" i="24" s="1"/>
  <c r="N33" i="24"/>
  <c r="O33" i="24" s="1"/>
  <c r="N34" i="24"/>
  <c r="Q34" i="24" s="1"/>
  <c r="N35" i="24"/>
  <c r="O35" i="24" s="1"/>
  <c r="N36" i="24"/>
  <c r="Q36" i="24" s="1"/>
  <c r="N37" i="24"/>
  <c r="V37" i="24" s="1"/>
  <c r="N38" i="24"/>
  <c r="O38" i="24" s="1"/>
  <c r="N39" i="24"/>
  <c r="R39" i="24" s="1"/>
  <c r="N40" i="24"/>
  <c r="O40" i="24" s="1"/>
  <c r="N41" i="24"/>
  <c r="Q41" i="24" s="1"/>
  <c r="N42" i="24"/>
  <c r="U42" i="24" s="1"/>
  <c r="N43" i="24"/>
  <c r="O43" i="24" s="1"/>
  <c r="N44" i="24"/>
  <c r="R44" i="24" s="1"/>
  <c r="N45" i="24"/>
  <c r="V45" i="24" s="1"/>
  <c r="N46" i="24"/>
  <c r="N47" i="24"/>
  <c r="R47" i="24" s="1"/>
  <c r="N48" i="24"/>
  <c r="O48" i="24" s="1"/>
  <c r="N49" i="24"/>
  <c r="Q49" i="24" s="1"/>
  <c r="N50" i="24"/>
  <c r="U50" i="24" s="1"/>
  <c r="N51" i="24"/>
  <c r="O51" i="24" s="1"/>
  <c r="N52" i="24"/>
  <c r="R52" i="24" s="1"/>
  <c r="N53" i="24"/>
  <c r="V53" i="24" s="1"/>
  <c r="N54" i="24"/>
  <c r="O54" i="24" s="1"/>
  <c r="N55" i="24"/>
  <c r="R55" i="24" s="1"/>
  <c r="N56" i="24"/>
  <c r="O56" i="24" s="1"/>
  <c r="N57" i="24"/>
  <c r="Q57" i="24" s="1"/>
  <c r="N58" i="24"/>
  <c r="U58" i="24" s="1"/>
  <c r="N59" i="24"/>
  <c r="O59" i="24" s="1"/>
  <c r="N60" i="24"/>
  <c r="R60" i="24" s="1"/>
  <c r="N61" i="24"/>
  <c r="V61" i="24" s="1"/>
  <c r="N62" i="24"/>
  <c r="N63" i="24"/>
  <c r="N64" i="24"/>
  <c r="O64" i="24" s="1"/>
  <c r="N65" i="24"/>
  <c r="Q65" i="24" s="1"/>
  <c r="N66" i="24"/>
  <c r="U66" i="24" s="1"/>
  <c r="N67" i="24"/>
  <c r="O67" i="24" s="1"/>
  <c r="N68" i="24"/>
  <c r="R68" i="24" s="1"/>
  <c r="N69" i="24"/>
  <c r="V69" i="24" s="1"/>
  <c r="N70" i="24"/>
  <c r="O70" i="24" s="1"/>
  <c r="N71" i="24"/>
  <c r="R71" i="24" s="1"/>
  <c r="N72" i="24"/>
  <c r="O72" i="24" s="1"/>
  <c r="N73" i="24"/>
  <c r="Q73" i="24" s="1"/>
  <c r="N74" i="24"/>
  <c r="S74" i="24" s="1"/>
  <c r="N75" i="24"/>
  <c r="O75" i="24" s="1"/>
  <c r="N76" i="24"/>
  <c r="R76" i="24" s="1"/>
  <c r="N77" i="24"/>
  <c r="V77" i="24" s="1"/>
  <c r="N78" i="24"/>
  <c r="O78" i="24" s="1"/>
  <c r="N79" i="24"/>
  <c r="R79" i="24" s="1"/>
  <c r="N80" i="24"/>
  <c r="O80" i="24" s="1"/>
  <c r="N81" i="24"/>
  <c r="Q81" i="24" s="1"/>
  <c r="N82" i="24"/>
  <c r="U82" i="24" s="1"/>
  <c r="N83" i="24"/>
  <c r="O83" i="24" s="1"/>
  <c r="N84" i="24"/>
  <c r="R84" i="24" s="1"/>
  <c r="N85" i="24"/>
  <c r="V85" i="24" s="1"/>
  <c r="N86" i="24"/>
  <c r="O86" i="24" s="1"/>
  <c r="N87" i="24"/>
  <c r="R87" i="24" s="1"/>
  <c r="N88" i="24"/>
  <c r="T88" i="24" s="1"/>
  <c r="N89" i="24"/>
  <c r="T89" i="24" s="1"/>
  <c r="N90" i="24"/>
  <c r="T90" i="24" s="1"/>
  <c r="N91" i="24"/>
  <c r="T91" i="24" s="1"/>
  <c r="N92" i="24"/>
  <c r="T92" i="24" s="1"/>
  <c r="N93" i="24"/>
  <c r="T93" i="24" s="1"/>
  <c r="N94" i="24"/>
  <c r="S94" i="24" s="1"/>
  <c r="N95" i="24"/>
  <c r="N96" i="24"/>
  <c r="T96" i="24" s="1"/>
  <c r="N97" i="24"/>
  <c r="T97" i="24" s="1"/>
  <c r="N98" i="24"/>
  <c r="T98" i="24" s="1"/>
  <c r="N99" i="24"/>
  <c r="T99" i="24" s="1"/>
  <c r="N100" i="24"/>
  <c r="T100" i="24" s="1"/>
  <c r="N101" i="24"/>
  <c r="T101" i="24" s="1"/>
  <c r="N102" i="24"/>
  <c r="S102" i="24" s="1"/>
  <c r="N103" i="24"/>
  <c r="R103" i="24" s="1"/>
  <c r="N104" i="24"/>
  <c r="T104" i="24" s="1"/>
  <c r="N105" i="24"/>
  <c r="T105" i="24" s="1"/>
  <c r="N106" i="24"/>
  <c r="T106" i="24" s="1"/>
  <c r="N107" i="24"/>
  <c r="T107" i="24" s="1"/>
  <c r="N108" i="24"/>
  <c r="T108" i="24" s="1"/>
  <c r="N2" i="24"/>
  <c r="U2" i="24" s="1"/>
  <c r="E4" i="25"/>
  <c r="E5" i="25"/>
  <c r="E6" i="25"/>
  <c r="E7" i="25"/>
  <c r="E8" i="25"/>
  <c r="E9" i="25"/>
  <c r="E10" i="25"/>
  <c r="E11" i="25"/>
  <c r="E12" i="25"/>
  <c r="E13" i="25"/>
  <c r="E14" i="25"/>
  <c r="E15" i="25"/>
  <c r="E16" i="25"/>
  <c r="E17" i="25"/>
  <c r="E18" i="25"/>
  <c r="E19" i="25"/>
  <c r="E20" i="25"/>
  <c r="E21" i="25"/>
  <c r="E22" i="25"/>
  <c r="E23" i="25"/>
  <c r="E24" i="25"/>
  <c r="E25" i="25"/>
  <c r="E26" i="25"/>
  <c r="E27" i="25"/>
  <c r="E28" i="25"/>
  <c r="E29" i="25"/>
  <c r="E30" i="25"/>
  <c r="E31" i="25"/>
  <c r="E32" i="25"/>
  <c r="E33" i="25"/>
  <c r="E34" i="25"/>
  <c r="E35" i="25"/>
  <c r="E36" i="25"/>
  <c r="E37" i="25"/>
  <c r="E38" i="25"/>
  <c r="E39" i="25"/>
  <c r="E40" i="25"/>
  <c r="E41" i="25"/>
  <c r="E42" i="25"/>
  <c r="E43" i="25"/>
  <c r="E44" i="25"/>
  <c r="E45" i="25"/>
  <c r="E46" i="25"/>
  <c r="E47" i="25"/>
  <c r="E48" i="25"/>
  <c r="E49" i="25"/>
  <c r="E50" i="25"/>
  <c r="E51" i="25"/>
  <c r="E52" i="25"/>
  <c r="E53" i="25"/>
  <c r="E54" i="25"/>
  <c r="E55" i="25"/>
  <c r="E56" i="25"/>
  <c r="E57" i="25"/>
  <c r="E58" i="25"/>
  <c r="E59" i="25"/>
  <c r="E60" i="25"/>
  <c r="E61" i="25"/>
  <c r="E62" i="25"/>
  <c r="E63" i="25"/>
  <c r="E64" i="25"/>
  <c r="E65" i="25"/>
  <c r="E66" i="25"/>
  <c r="E67" i="25"/>
  <c r="E68" i="25"/>
  <c r="E69" i="25"/>
  <c r="E70" i="25"/>
  <c r="E71" i="25"/>
  <c r="E72" i="25"/>
  <c r="E73" i="25"/>
  <c r="E74" i="25"/>
  <c r="E75" i="25"/>
  <c r="E76" i="25"/>
  <c r="E77" i="25"/>
  <c r="E78" i="25"/>
  <c r="E79" i="25"/>
  <c r="E80" i="25"/>
  <c r="E81" i="25"/>
  <c r="E82" i="25"/>
  <c r="E83" i="25"/>
  <c r="E84" i="25"/>
  <c r="E85" i="25"/>
  <c r="E86" i="25"/>
  <c r="E87" i="25"/>
  <c r="E88" i="25"/>
  <c r="E89" i="25"/>
  <c r="E90" i="25"/>
  <c r="E91" i="25"/>
  <c r="E92" i="25"/>
  <c r="E93" i="25"/>
  <c r="E94" i="25"/>
  <c r="E95" i="25"/>
  <c r="E96" i="25"/>
  <c r="E97" i="25"/>
  <c r="E98" i="25"/>
  <c r="E99" i="25"/>
  <c r="E100" i="25"/>
  <c r="E101" i="25"/>
  <c r="E102" i="25"/>
  <c r="E103" i="25"/>
  <c r="E104" i="25"/>
  <c r="E105" i="25"/>
  <c r="E106" i="25"/>
  <c r="E107" i="25"/>
  <c r="E108" i="25"/>
  <c r="E109" i="25"/>
  <c r="E110" i="25"/>
  <c r="E111" i="25"/>
  <c r="E112" i="25"/>
  <c r="E113" i="25"/>
  <c r="E114" i="25"/>
  <c r="E115" i="25"/>
  <c r="E116" i="25"/>
  <c r="E117" i="25"/>
  <c r="E118" i="25"/>
  <c r="E119" i="25"/>
  <c r="E120" i="25"/>
  <c r="E121" i="25"/>
  <c r="E122" i="25"/>
  <c r="E123" i="25"/>
  <c r="E124" i="25"/>
  <c r="E125" i="25"/>
  <c r="E126" i="25"/>
  <c r="E127" i="25"/>
  <c r="E128" i="25"/>
  <c r="E129" i="25"/>
  <c r="E130" i="25"/>
  <c r="E131" i="25"/>
  <c r="E132" i="25"/>
  <c r="E133" i="25"/>
  <c r="E134" i="25"/>
  <c r="E135" i="25"/>
  <c r="E136" i="25"/>
  <c r="E137" i="25"/>
  <c r="E138" i="25"/>
  <c r="E139" i="25"/>
  <c r="E140" i="25"/>
  <c r="E141" i="25"/>
  <c r="E142" i="25"/>
  <c r="E143" i="25"/>
  <c r="E144" i="25"/>
  <c r="E145" i="25"/>
  <c r="E146" i="25"/>
  <c r="E147" i="25"/>
  <c r="E148" i="25"/>
  <c r="E149" i="25"/>
  <c r="E150" i="25"/>
  <c r="E151" i="25"/>
  <c r="E152" i="25"/>
  <c r="E153" i="25"/>
  <c r="E154" i="25"/>
  <c r="E155" i="25"/>
  <c r="E156" i="25"/>
  <c r="E157" i="25"/>
  <c r="E158" i="25"/>
  <c r="E159" i="25"/>
  <c r="E160" i="25"/>
  <c r="E161" i="25"/>
  <c r="E162" i="25"/>
  <c r="E163" i="25"/>
  <c r="E164" i="25"/>
  <c r="E165" i="25"/>
  <c r="E166" i="25"/>
  <c r="E167" i="25"/>
  <c r="E168" i="25"/>
  <c r="E169" i="25"/>
  <c r="E170" i="25"/>
  <c r="E171" i="25"/>
  <c r="E172" i="25"/>
  <c r="E173" i="25"/>
  <c r="E174" i="25"/>
  <c r="E175" i="25"/>
  <c r="E176" i="25"/>
  <c r="E177" i="25"/>
  <c r="E178" i="25"/>
  <c r="E179" i="25"/>
  <c r="E180" i="25"/>
  <c r="E181" i="25"/>
  <c r="E182" i="25"/>
  <c r="E183" i="25"/>
  <c r="E184" i="25"/>
  <c r="E185" i="25"/>
  <c r="E186" i="25"/>
  <c r="E187" i="25"/>
  <c r="E188" i="25"/>
  <c r="E189" i="25"/>
  <c r="E190" i="25"/>
  <c r="E191" i="25"/>
  <c r="E192" i="25"/>
  <c r="E193" i="25"/>
  <c r="E194" i="25"/>
  <c r="E195" i="25"/>
  <c r="E196" i="25"/>
  <c r="E197" i="25"/>
  <c r="E198" i="25"/>
  <c r="E199" i="25"/>
  <c r="E200" i="25"/>
  <c r="E201" i="25"/>
  <c r="E202" i="25"/>
  <c r="E203" i="25"/>
  <c r="E204" i="25"/>
  <c r="E205" i="25"/>
  <c r="E206" i="25"/>
  <c r="E207" i="25"/>
  <c r="E208" i="25"/>
  <c r="E209" i="25"/>
  <c r="E210" i="25"/>
  <c r="E211" i="25"/>
  <c r="E212" i="25"/>
  <c r="E213" i="25"/>
  <c r="E214" i="25"/>
  <c r="E215" i="25"/>
  <c r="E216" i="25"/>
  <c r="E217" i="25"/>
  <c r="E218" i="25"/>
  <c r="E219" i="25"/>
  <c r="E220" i="25"/>
  <c r="E221" i="25"/>
  <c r="E222" i="25"/>
  <c r="E223" i="25"/>
  <c r="E224" i="25"/>
  <c r="E225" i="25"/>
  <c r="E226" i="25"/>
  <c r="E227" i="25"/>
  <c r="E228" i="25"/>
  <c r="E229" i="25"/>
  <c r="E230" i="25"/>
  <c r="E231" i="25"/>
  <c r="E232" i="25"/>
  <c r="E233" i="25"/>
  <c r="E234" i="25"/>
  <c r="E235" i="25"/>
  <c r="E236" i="25"/>
  <c r="E237" i="25"/>
  <c r="E238" i="25"/>
  <c r="E239" i="25"/>
  <c r="E240" i="25"/>
  <c r="E241" i="25"/>
  <c r="E242" i="25"/>
  <c r="E243" i="25"/>
  <c r="E244" i="25"/>
  <c r="E245" i="25"/>
  <c r="E246" i="25"/>
  <c r="E247" i="25"/>
  <c r="E248" i="25"/>
  <c r="E249" i="25"/>
  <c r="E3" i="25"/>
  <c r="T2" i="24" l="1"/>
  <c r="S105" i="24"/>
  <c r="S99" i="24"/>
  <c r="S93" i="24"/>
  <c r="S89" i="24"/>
  <c r="Q83" i="24"/>
  <c r="R75" i="24"/>
  <c r="S68" i="24"/>
  <c r="U60" i="24"/>
  <c r="S48" i="24"/>
  <c r="U40" i="24"/>
  <c r="Q33" i="24"/>
  <c r="O25" i="24"/>
  <c r="Q13" i="24"/>
  <c r="S2" i="24"/>
  <c r="R105" i="24"/>
  <c r="R99" i="24"/>
  <c r="R93" i="24"/>
  <c r="R89" i="24"/>
  <c r="O82" i="24"/>
  <c r="Q75" i="24"/>
  <c r="R67" i="24"/>
  <c r="S60" i="24"/>
  <c r="U52" i="24"/>
  <c r="S40" i="24"/>
  <c r="S108" i="24"/>
  <c r="S104" i="24"/>
  <c r="S98" i="24"/>
  <c r="S92" i="24"/>
  <c r="S88" i="24"/>
  <c r="V81" i="24"/>
  <c r="O74" i="24"/>
  <c r="Q67" i="24"/>
  <c r="R59" i="24"/>
  <c r="S52" i="24"/>
  <c r="U44" i="24"/>
  <c r="Q21" i="24"/>
  <c r="Q11" i="24"/>
  <c r="R108" i="24"/>
  <c r="R104" i="24"/>
  <c r="R98" i="24"/>
  <c r="R92" i="24"/>
  <c r="R88" i="24"/>
  <c r="U80" i="24"/>
  <c r="V73" i="24"/>
  <c r="O66" i="24"/>
  <c r="Q59" i="24"/>
  <c r="R51" i="24"/>
  <c r="S44" i="24"/>
  <c r="Q29" i="24"/>
  <c r="S107" i="24"/>
  <c r="S101" i="24"/>
  <c r="S97" i="24"/>
  <c r="S91" i="24"/>
  <c r="S80" i="24"/>
  <c r="U72" i="24"/>
  <c r="V65" i="24"/>
  <c r="O58" i="24"/>
  <c r="Q51" i="24"/>
  <c r="R43" i="24"/>
  <c r="U36" i="24"/>
  <c r="Q19" i="24"/>
  <c r="Q9" i="24"/>
  <c r="R107" i="24"/>
  <c r="R101" i="24"/>
  <c r="R97" i="24"/>
  <c r="R91" i="24"/>
  <c r="U84" i="24"/>
  <c r="S72" i="24"/>
  <c r="U64" i="24"/>
  <c r="V57" i="24"/>
  <c r="O50" i="24"/>
  <c r="Q43" i="24"/>
  <c r="S36" i="24"/>
  <c r="Q27" i="24"/>
  <c r="S106" i="24"/>
  <c r="S100" i="24"/>
  <c r="S96" i="24"/>
  <c r="S90" i="24"/>
  <c r="S84" i="24"/>
  <c r="U76" i="24"/>
  <c r="S64" i="24"/>
  <c r="U56" i="24"/>
  <c r="V49" i="24"/>
  <c r="O42" i="24"/>
  <c r="Q17" i="24"/>
  <c r="Q5" i="24"/>
  <c r="R106" i="24"/>
  <c r="R100" i="24"/>
  <c r="R96" i="24"/>
  <c r="R90" i="24"/>
  <c r="R83" i="24"/>
  <c r="S76" i="24"/>
  <c r="U68" i="24"/>
  <c r="S56" i="24"/>
  <c r="U48" i="24"/>
  <c r="V41" i="24"/>
  <c r="V34" i="24"/>
  <c r="P46" i="24"/>
  <c r="T46" i="24"/>
  <c r="Q46" i="24"/>
  <c r="R46" i="24"/>
  <c r="S46" i="24"/>
  <c r="U46" i="24"/>
  <c r="V46" i="24"/>
  <c r="P62" i="24"/>
  <c r="T62" i="24"/>
  <c r="Q62" i="24"/>
  <c r="R62" i="24"/>
  <c r="S62" i="24"/>
  <c r="U62" i="24"/>
  <c r="V62" i="24"/>
  <c r="P22" i="24"/>
  <c r="R22" i="24"/>
  <c r="T22" i="24"/>
  <c r="U22" i="24"/>
  <c r="O22" i="24"/>
  <c r="Q22" i="24"/>
  <c r="S22" i="24"/>
  <c r="V22" i="24"/>
  <c r="R102" i="24"/>
  <c r="T94" i="24"/>
  <c r="R94" i="24"/>
  <c r="U94" i="24"/>
  <c r="V94" i="24"/>
  <c r="O94" i="24"/>
  <c r="P94" i="24"/>
  <c r="Q94" i="24"/>
  <c r="P70" i="24"/>
  <c r="T70" i="24"/>
  <c r="Q70" i="24"/>
  <c r="R70" i="24"/>
  <c r="S70" i="24"/>
  <c r="U70" i="24"/>
  <c r="V70" i="24"/>
  <c r="P38" i="24"/>
  <c r="T38" i="24"/>
  <c r="Q38" i="24"/>
  <c r="R38" i="24"/>
  <c r="S38" i="24"/>
  <c r="U38" i="24"/>
  <c r="V38" i="24"/>
  <c r="P14" i="24"/>
  <c r="R14" i="24"/>
  <c r="T14" i="24"/>
  <c r="U14" i="24"/>
  <c r="O14" i="24"/>
  <c r="Q14" i="24"/>
  <c r="S14" i="24"/>
  <c r="V14" i="24"/>
  <c r="O46" i="24"/>
  <c r="T102" i="24"/>
  <c r="U102" i="24"/>
  <c r="V102" i="24"/>
  <c r="O102" i="24"/>
  <c r="P102" i="24"/>
  <c r="Q102" i="24"/>
  <c r="T103" i="24"/>
  <c r="U103" i="24"/>
  <c r="V103" i="24"/>
  <c r="O103" i="24"/>
  <c r="P103" i="24"/>
  <c r="Q103" i="24"/>
  <c r="T95" i="24"/>
  <c r="U95" i="24"/>
  <c r="V95" i="24"/>
  <c r="O95" i="24"/>
  <c r="R95" i="24"/>
  <c r="P95" i="24"/>
  <c r="Q95" i="24"/>
  <c r="P87" i="24"/>
  <c r="T87" i="24"/>
  <c r="S87" i="24"/>
  <c r="Q87" i="24"/>
  <c r="U87" i="24"/>
  <c r="V87" i="24"/>
  <c r="O87" i="24"/>
  <c r="P79" i="24"/>
  <c r="T79" i="24"/>
  <c r="S79" i="24"/>
  <c r="Q79" i="24"/>
  <c r="U79" i="24"/>
  <c r="V79" i="24"/>
  <c r="O79" i="24"/>
  <c r="P71" i="24"/>
  <c r="T71" i="24"/>
  <c r="S71" i="24"/>
  <c r="U71" i="24"/>
  <c r="V71" i="24"/>
  <c r="Q71" i="24"/>
  <c r="O71" i="24"/>
  <c r="P63" i="24"/>
  <c r="T63" i="24"/>
  <c r="S63" i="24"/>
  <c r="Q63" i="24"/>
  <c r="U63" i="24"/>
  <c r="V63" i="24"/>
  <c r="O63" i="24"/>
  <c r="P55" i="24"/>
  <c r="T55" i="24"/>
  <c r="S55" i="24"/>
  <c r="U55" i="24"/>
  <c r="V55" i="24"/>
  <c r="O55" i="24"/>
  <c r="Q55" i="24"/>
  <c r="P47" i="24"/>
  <c r="T47" i="24"/>
  <c r="S47" i="24"/>
  <c r="U47" i="24"/>
  <c r="V47" i="24"/>
  <c r="O47" i="24"/>
  <c r="Q47" i="24"/>
  <c r="P39" i="24"/>
  <c r="T39" i="24"/>
  <c r="S39" i="24"/>
  <c r="U39" i="24"/>
  <c r="V39" i="24"/>
  <c r="O39" i="24"/>
  <c r="Q39" i="24"/>
  <c r="P31" i="24"/>
  <c r="R31" i="24"/>
  <c r="T31" i="24"/>
  <c r="U31" i="24"/>
  <c r="S31" i="24"/>
  <c r="V31" i="24"/>
  <c r="O31" i="24"/>
  <c r="P23" i="24"/>
  <c r="R23" i="24"/>
  <c r="T23" i="24"/>
  <c r="U23" i="24"/>
  <c r="S23" i="24"/>
  <c r="V23" i="24"/>
  <c r="O23" i="24"/>
  <c r="P15" i="24"/>
  <c r="R15" i="24"/>
  <c r="T15" i="24"/>
  <c r="U15" i="24"/>
  <c r="S15" i="24"/>
  <c r="V15" i="24"/>
  <c r="O15" i="24"/>
  <c r="P7" i="24"/>
  <c r="R7" i="24"/>
  <c r="T7" i="24"/>
  <c r="U7" i="24"/>
  <c r="S7" i="24"/>
  <c r="V7" i="24"/>
  <c r="O7" i="24"/>
  <c r="R63" i="24"/>
  <c r="Q15" i="24"/>
  <c r="P86" i="24"/>
  <c r="T86" i="24"/>
  <c r="Q86" i="24"/>
  <c r="R86" i="24"/>
  <c r="S86" i="24"/>
  <c r="U86" i="24"/>
  <c r="V86" i="24"/>
  <c r="P78" i="24"/>
  <c r="T78" i="24"/>
  <c r="Q78" i="24"/>
  <c r="R78" i="24"/>
  <c r="S78" i="24"/>
  <c r="U78" i="24"/>
  <c r="V78" i="24"/>
  <c r="P54" i="24"/>
  <c r="T54" i="24"/>
  <c r="Q54" i="24"/>
  <c r="R54" i="24"/>
  <c r="S54" i="24"/>
  <c r="U54" i="24"/>
  <c r="V54" i="24"/>
  <c r="P30" i="24"/>
  <c r="R30" i="24"/>
  <c r="T30" i="24"/>
  <c r="U30" i="24"/>
  <c r="O30" i="24"/>
  <c r="Q30" i="24"/>
  <c r="S30" i="24"/>
  <c r="V30" i="24"/>
  <c r="P6" i="24"/>
  <c r="R6" i="24"/>
  <c r="T6" i="24"/>
  <c r="U6" i="24"/>
  <c r="O6" i="24"/>
  <c r="Q6" i="24"/>
  <c r="S6" i="24"/>
  <c r="V6" i="24"/>
  <c r="S103" i="24"/>
  <c r="S95" i="24"/>
  <c r="O62" i="24"/>
  <c r="P85" i="24"/>
  <c r="T85" i="24"/>
  <c r="P77" i="24"/>
  <c r="T77" i="24"/>
  <c r="P69" i="24"/>
  <c r="T69" i="24"/>
  <c r="P61" i="24"/>
  <c r="T61" i="24"/>
  <c r="P53" i="24"/>
  <c r="T53" i="24"/>
  <c r="P45" i="24"/>
  <c r="T45" i="24"/>
  <c r="P37" i="24"/>
  <c r="T37" i="24"/>
  <c r="P29" i="24"/>
  <c r="R29" i="24"/>
  <c r="T29" i="24"/>
  <c r="U29" i="24"/>
  <c r="P21" i="24"/>
  <c r="R21" i="24"/>
  <c r="T21" i="24"/>
  <c r="U21" i="24"/>
  <c r="P13" i="24"/>
  <c r="R13" i="24"/>
  <c r="T13" i="24"/>
  <c r="U13" i="24"/>
  <c r="P5" i="24"/>
  <c r="R5" i="24"/>
  <c r="T5" i="24"/>
  <c r="U5" i="24"/>
  <c r="R2" i="24"/>
  <c r="Q108" i="24"/>
  <c r="Q107" i="24"/>
  <c r="Q106" i="24"/>
  <c r="Q105" i="24"/>
  <c r="Q104" i="24"/>
  <c r="Q101" i="24"/>
  <c r="Q100" i="24"/>
  <c r="Q99" i="24"/>
  <c r="Q98" i="24"/>
  <c r="Q97" i="24"/>
  <c r="Q96" i="24"/>
  <c r="Q93" i="24"/>
  <c r="Q92" i="24"/>
  <c r="Q91" i="24"/>
  <c r="Q90" i="24"/>
  <c r="Q89" i="24"/>
  <c r="Q88" i="24"/>
  <c r="U85" i="24"/>
  <c r="U81" i="24"/>
  <c r="R80" i="24"/>
  <c r="U77" i="24"/>
  <c r="U73" i="24"/>
  <c r="R72" i="24"/>
  <c r="U69" i="24"/>
  <c r="U65" i="24"/>
  <c r="R64" i="24"/>
  <c r="U61" i="24"/>
  <c r="U57" i="24"/>
  <c r="R56" i="24"/>
  <c r="U53" i="24"/>
  <c r="U49" i="24"/>
  <c r="R48" i="24"/>
  <c r="U45" i="24"/>
  <c r="U41" i="24"/>
  <c r="R40" i="24"/>
  <c r="U37" i="24"/>
  <c r="U34" i="24"/>
  <c r="V32" i="24"/>
  <c r="V26" i="24"/>
  <c r="V24" i="24"/>
  <c r="V18" i="24"/>
  <c r="V16" i="24"/>
  <c r="V10" i="24"/>
  <c r="V8" i="24"/>
  <c r="P84" i="24"/>
  <c r="T84" i="24"/>
  <c r="P76" i="24"/>
  <c r="T76" i="24"/>
  <c r="P68" i="24"/>
  <c r="T68" i="24"/>
  <c r="P60" i="24"/>
  <c r="T60" i="24"/>
  <c r="P52" i="24"/>
  <c r="T52" i="24"/>
  <c r="P44" i="24"/>
  <c r="T44" i="24"/>
  <c r="P36" i="24"/>
  <c r="R36" i="24"/>
  <c r="T36" i="24"/>
  <c r="P28" i="24"/>
  <c r="R28" i="24"/>
  <c r="T28" i="24"/>
  <c r="U28" i="24"/>
  <c r="P20" i="24"/>
  <c r="R20" i="24"/>
  <c r="T20" i="24"/>
  <c r="U20" i="24"/>
  <c r="P12" i="24"/>
  <c r="R12" i="24"/>
  <c r="T12" i="24"/>
  <c r="U12" i="24"/>
  <c r="P4" i="24"/>
  <c r="R4" i="24"/>
  <c r="T4" i="24"/>
  <c r="U4" i="24"/>
  <c r="Q2" i="24"/>
  <c r="P108" i="24"/>
  <c r="P107" i="24"/>
  <c r="P106" i="24"/>
  <c r="P105" i="24"/>
  <c r="P104" i="24"/>
  <c r="P101" i="24"/>
  <c r="P100" i="24"/>
  <c r="P99" i="24"/>
  <c r="P98" i="24"/>
  <c r="P97" i="24"/>
  <c r="P96" i="24"/>
  <c r="P93" i="24"/>
  <c r="P92" i="24"/>
  <c r="P91" i="24"/>
  <c r="P90" i="24"/>
  <c r="P89" i="24"/>
  <c r="P88" i="24"/>
  <c r="S85" i="24"/>
  <c r="Q84" i="24"/>
  <c r="V82" i="24"/>
  <c r="S81" i="24"/>
  <c r="Q80" i="24"/>
  <c r="S77" i="24"/>
  <c r="Q76" i="24"/>
  <c r="V74" i="24"/>
  <c r="S73" i="24"/>
  <c r="Q72" i="24"/>
  <c r="S69" i="24"/>
  <c r="Q68" i="24"/>
  <c r="V66" i="24"/>
  <c r="S65" i="24"/>
  <c r="Q64" i="24"/>
  <c r="S61" i="24"/>
  <c r="Q60" i="24"/>
  <c r="V58" i="24"/>
  <c r="S57" i="24"/>
  <c r="Q56" i="24"/>
  <c r="S53" i="24"/>
  <c r="Q52" i="24"/>
  <c r="V50" i="24"/>
  <c r="S49" i="24"/>
  <c r="Q48" i="24"/>
  <c r="S45" i="24"/>
  <c r="Q44" i="24"/>
  <c r="V42" i="24"/>
  <c r="S41" i="24"/>
  <c r="Q40" i="24"/>
  <c r="S37" i="24"/>
  <c r="O36" i="24"/>
  <c r="S34" i="24"/>
  <c r="S32" i="24"/>
  <c r="S28" i="24"/>
  <c r="S26" i="24"/>
  <c r="S24" i="24"/>
  <c r="S20" i="24"/>
  <c r="S18" i="24"/>
  <c r="S16" i="24"/>
  <c r="S12" i="24"/>
  <c r="S10" i="24"/>
  <c r="S8" i="24"/>
  <c r="S4" i="24"/>
  <c r="P83" i="24"/>
  <c r="T83" i="24"/>
  <c r="P75" i="24"/>
  <c r="T75" i="24"/>
  <c r="P67" i="24"/>
  <c r="T67" i="24"/>
  <c r="P59" i="24"/>
  <c r="T59" i="24"/>
  <c r="P51" i="24"/>
  <c r="T51" i="24"/>
  <c r="P43" i="24"/>
  <c r="T43" i="24"/>
  <c r="P35" i="24"/>
  <c r="R35" i="24"/>
  <c r="T35" i="24"/>
  <c r="P27" i="24"/>
  <c r="R27" i="24"/>
  <c r="T27" i="24"/>
  <c r="U27" i="24"/>
  <c r="P19" i="24"/>
  <c r="R19" i="24"/>
  <c r="T19" i="24"/>
  <c r="U19" i="24"/>
  <c r="P11" i="24"/>
  <c r="R11" i="24"/>
  <c r="T11" i="24"/>
  <c r="U11" i="24"/>
  <c r="O3" i="24"/>
  <c r="P3" i="24"/>
  <c r="Q3" i="24"/>
  <c r="R3" i="24"/>
  <c r="T3" i="24"/>
  <c r="U3" i="24"/>
  <c r="P2" i="24"/>
  <c r="O108" i="24"/>
  <c r="O107" i="24"/>
  <c r="O106" i="24"/>
  <c r="O105" i="24"/>
  <c r="O104" i="24"/>
  <c r="O101" i="24"/>
  <c r="O100" i="24"/>
  <c r="O99" i="24"/>
  <c r="O98" i="24"/>
  <c r="O97" i="24"/>
  <c r="O96" i="24"/>
  <c r="O93" i="24"/>
  <c r="O92" i="24"/>
  <c r="O91" i="24"/>
  <c r="O90" i="24"/>
  <c r="O89" i="24"/>
  <c r="O88" i="24"/>
  <c r="R85" i="24"/>
  <c r="O84" i="24"/>
  <c r="R81" i="24"/>
  <c r="R77" i="24"/>
  <c r="O76" i="24"/>
  <c r="U74" i="24"/>
  <c r="R73" i="24"/>
  <c r="R69" i="24"/>
  <c r="O68" i="24"/>
  <c r="R65" i="24"/>
  <c r="R61" i="24"/>
  <c r="O60" i="24"/>
  <c r="R57" i="24"/>
  <c r="R53" i="24"/>
  <c r="O52" i="24"/>
  <c r="R49" i="24"/>
  <c r="R45" i="24"/>
  <c r="O44" i="24"/>
  <c r="R41" i="24"/>
  <c r="R37" i="24"/>
  <c r="V35" i="24"/>
  <c r="Q32" i="24"/>
  <c r="Q28" i="24"/>
  <c r="Q24" i="24"/>
  <c r="Q20" i="24"/>
  <c r="Q16" i="24"/>
  <c r="Q12" i="24"/>
  <c r="Q8" i="24"/>
  <c r="Q4" i="24"/>
  <c r="P82" i="24"/>
  <c r="T82" i="24"/>
  <c r="P66" i="24"/>
  <c r="T66" i="24"/>
  <c r="P58" i="24"/>
  <c r="T58" i="24"/>
  <c r="P50" i="24"/>
  <c r="T50" i="24"/>
  <c r="P42" i="24"/>
  <c r="T42" i="24"/>
  <c r="P34" i="24"/>
  <c r="R34" i="24"/>
  <c r="T34" i="24"/>
  <c r="P26" i="24"/>
  <c r="R26" i="24"/>
  <c r="T26" i="24"/>
  <c r="U26" i="24"/>
  <c r="P18" i="24"/>
  <c r="R18" i="24"/>
  <c r="T18" i="24"/>
  <c r="U18" i="24"/>
  <c r="P10" i="24"/>
  <c r="R10" i="24"/>
  <c r="T10" i="24"/>
  <c r="U10" i="24"/>
  <c r="O2" i="24"/>
  <c r="V108" i="24"/>
  <c r="V107" i="24"/>
  <c r="V106" i="24"/>
  <c r="V105" i="24"/>
  <c r="V104" i="24"/>
  <c r="V101" i="24"/>
  <c r="V100" i="24"/>
  <c r="V99" i="24"/>
  <c r="V98" i="24"/>
  <c r="V97" i="24"/>
  <c r="V96" i="24"/>
  <c r="V93" i="24"/>
  <c r="V92" i="24"/>
  <c r="V91" i="24"/>
  <c r="V90" i="24"/>
  <c r="V89" i="24"/>
  <c r="V88" i="24"/>
  <c r="Q85" i="24"/>
  <c r="V83" i="24"/>
  <c r="S82" i="24"/>
  <c r="Q77" i="24"/>
  <c r="V75" i="24"/>
  <c r="Q69" i="24"/>
  <c r="V67" i="24"/>
  <c r="S66" i="24"/>
  <c r="Q61" i="24"/>
  <c r="V59" i="24"/>
  <c r="S58" i="24"/>
  <c r="Q53" i="24"/>
  <c r="V51" i="24"/>
  <c r="S50" i="24"/>
  <c r="Q45" i="24"/>
  <c r="V43" i="24"/>
  <c r="S42" i="24"/>
  <c r="Q37" i="24"/>
  <c r="U35" i="24"/>
  <c r="O34" i="24"/>
  <c r="O28" i="24"/>
  <c r="O26" i="24"/>
  <c r="O20" i="24"/>
  <c r="O18" i="24"/>
  <c r="O12" i="24"/>
  <c r="O10" i="24"/>
  <c r="O4" i="24"/>
  <c r="P74" i="24"/>
  <c r="T74" i="24"/>
  <c r="P81" i="24"/>
  <c r="T81" i="24"/>
  <c r="P73" i="24"/>
  <c r="T73" i="24"/>
  <c r="P65" i="24"/>
  <c r="T65" i="24"/>
  <c r="P57" i="24"/>
  <c r="T57" i="24"/>
  <c r="P49" i="24"/>
  <c r="T49" i="24"/>
  <c r="P41" i="24"/>
  <c r="T41" i="24"/>
  <c r="P33" i="24"/>
  <c r="R33" i="24"/>
  <c r="T33" i="24"/>
  <c r="U33" i="24"/>
  <c r="P25" i="24"/>
  <c r="R25" i="24"/>
  <c r="T25" i="24"/>
  <c r="U25" i="24"/>
  <c r="P17" i="24"/>
  <c r="R17" i="24"/>
  <c r="T17" i="24"/>
  <c r="U17" i="24"/>
  <c r="P9" i="24"/>
  <c r="R9" i="24"/>
  <c r="T9" i="24"/>
  <c r="U9" i="24"/>
  <c r="V2" i="24"/>
  <c r="U108" i="24"/>
  <c r="U107" i="24"/>
  <c r="U106" i="24"/>
  <c r="U105" i="24"/>
  <c r="U104" i="24"/>
  <c r="U101" i="24"/>
  <c r="U100" i="24"/>
  <c r="U99" i="24"/>
  <c r="U98" i="24"/>
  <c r="U97" i="24"/>
  <c r="U96" i="24"/>
  <c r="U93" i="24"/>
  <c r="U92" i="24"/>
  <c r="U91" i="24"/>
  <c r="U90" i="24"/>
  <c r="U89" i="24"/>
  <c r="U88" i="24"/>
  <c r="O85" i="24"/>
  <c r="U83" i="24"/>
  <c r="R82" i="24"/>
  <c r="O81" i="24"/>
  <c r="O77" i="24"/>
  <c r="U75" i="24"/>
  <c r="R74" i="24"/>
  <c r="O73" i="24"/>
  <c r="O69" i="24"/>
  <c r="U67" i="24"/>
  <c r="R66" i="24"/>
  <c r="O65" i="24"/>
  <c r="O61" i="24"/>
  <c r="U59" i="24"/>
  <c r="R58" i="24"/>
  <c r="O57" i="24"/>
  <c r="O53" i="24"/>
  <c r="U51" i="24"/>
  <c r="R50" i="24"/>
  <c r="O49" i="24"/>
  <c r="O45" i="24"/>
  <c r="U43" i="24"/>
  <c r="R42" i="24"/>
  <c r="O41" i="24"/>
  <c r="O37" i="24"/>
  <c r="S35" i="24"/>
  <c r="V33" i="24"/>
  <c r="V29" i="24"/>
  <c r="V27" i="24"/>
  <c r="V25" i="24"/>
  <c r="V21" i="24"/>
  <c r="V19" i="24"/>
  <c r="V17" i="24"/>
  <c r="V13" i="24"/>
  <c r="V11" i="24"/>
  <c r="V9" i="24"/>
  <c r="V5" i="24"/>
  <c r="V3" i="24"/>
  <c r="P80" i="24"/>
  <c r="T80" i="24"/>
  <c r="P72" i="24"/>
  <c r="T72" i="24"/>
  <c r="P64" i="24"/>
  <c r="T64" i="24"/>
  <c r="P56" i="24"/>
  <c r="T56" i="24"/>
  <c r="P48" i="24"/>
  <c r="T48" i="24"/>
  <c r="P40" i="24"/>
  <c r="T40" i="24"/>
  <c r="P32" i="24"/>
  <c r="R32" i="24"/>
  <c r="T32" i="24"/>
  <c r="U32" i="24"/>
  <c r="P24" i="24"/>
  <c r="R24" i="24"/>
  <c r="T24" i="24"/>
  <c r="U24" i="24"/>
  <c r="P16" i="24"/>
  <c r="R16" i="24"/>
  <c r="T16" i="24"/>
  <c r="U16" i="24"/>
  <c r="P8" i="24"/>
  <c r="R8" i="24"/>
  <c r="T8" i="24"/>
  <c r="U8" i="24"/>
  <c r="V84" i="24"/>
  <c r="S83" i="24"/>
  <c r="Q82" i="24"/>
  <c r="V80" i="24"/>
  <c r="V76" i="24"/>
  <c r="S75" i="24"/>
  <c r="Q74" i="24"/>
  <c r="V72" i="24"/>
  <c r="V68" i="24"/>
  <c r="S67" i="24"/>
  <c r="Q66" i="24"/>
  <c r="V64" i="24"/>
  <c r="V60" i="24"/>
  <c r="S59" i="24"/>
  <c r="Q58" i="24"/>
  <c r="V56" i="24"/>
  <c r="V52" i="24"/>
  <c r="S51" i="24"/>
  <c r="Q50" i="24"/>
  <c r="V48" i="24"/>
  <c r="V44" i="24"/>
  <c r="S43" i="24"/>
  <c r="Q42" i="24"/>
  <c r="V40" i="24"/>
  <c r="V36" i="24"/>
  <c r="Q35" i="24"/>
  <c r="S33" i="24"/>
  <c r="S29" i="24"/>
  <c r="S27" i="24"/>
  <c r="S25" i="24"/>
  <c r="S21" i="24"/>
  <c r="S19" i="24"/>
  <c r="S17" i="24"/>
  <c r="S13" i="24"/>
  <c r="S11" i="24"/>
  <c r="S9" i="24"/>
  <c r="S5" i="24"/>
  <c r="S3" i="24"/>
  <c r="B4" i="25"/>
  <c r="B5" i="25"/>
  <c r="B6" i="25"/>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B39" i="25"/>
  <c r="B40" i="25"/>
  <c r="B41" i="25"/>
  <c r="B42" i="25"/>
  <c r="B43" i="25"/>
  <c r="B44" i="25"/>
  <c r="B45"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B77" i="25"/>
  <c r="B78" i="25"/>
  <c r="B79" i="25"/>
  <c r="B80" i="25"/>
  <c r="B81" i="25"/>
  <c r="B82" i="25"/>
  <c r="B83" i="25"/>
  <c r="B84" i="25"/>
  <c r="B85" i="25"/>
  <c r="B86" i="25"/>
  <c r="B87" i="25"/>
  <c r="B88" i="25"/>
  <c r="B89" i="25"/>
  <c r="B90" i="25"/>
  <c r="B91" i="25"/>
  <c r="B92" i="25"/>
  <c r="B93" i="25"/>
  <c r="B94" i="25"/>
  <c r="B95" i="25"/>
  <c r="B96" i="25"/>
  <c r="B97" i="25"/>
  <c r="B98" i="25"/>
  <c r="B99" i="25"/>
  <c r="B100" i="25"/>
  <c r="B101" i="25"/>
  <c r="B102" i="25"/>
  <c r="B103" i="25"/>
  <c r="B104" i="25"/>
  <c r="B105" i="25"/>
  <c r="B106" i="25"/>
  <c r="B107" i="25"/>
  <c r="B108" i="25"/>
  <c r="B109" i="25"/>
  <c r="B110" i="25"/>
  <c r="B111" i="25"/>
  <c r="B112" i="25"/>
  <c r="B113" i="25"/>
  <c r="B114" i="25"/>
  <c r="B115" i="25"/>
  <c r="B116" i="25"/>
  <c r="B117" i="25"/>
  <c r="B118" i="25"/>
  <c r="B119" i="25"/>
  <c r="B120" i="25"/>
  <c r="B121" i="25"/>
  <c r="B122" i="25"/>
  <c r="B123" i="25"/>
  <c r="B124" i="25"/>
  <c r="B125" i="25"/>
  <c r="B126" i="25"/>
  <c r="B127" i="25"/>
  <c r="B128" i="25"/>
  <c r="B129" i="25"/>
  <c r="B130" i="25"/>
  <c r="B131" i="25"/>
  <c r="B132" i="25"/>
  <c r="B133" i="25"/>
  <c r="B134" i="25"/>
  <c r="B135" i="25"/>
  <c r="B136" i="25"/>
  <c r="B137" i="25"/>
  <c r="B138" i="25"/>
  <c r="B139" i="25"/>
  <c r="B140" i="25"/>
  <c r="B141" i="25"/>
  <c r="B142" i="25"/>
  <c r="B143" i="25"/>
  <c r="B144" i="25"/>
  <c r="B145" i="25"/>
  <c r="B146" i="25"/>
  <c r="B147" i="25"/>
  <c r="B148" i="25"/>
  <c r="B149" i="25"/>
  <c r="B150" i="25"/>
  <c r="B151" i="25"/>
  <c r="B152" i="25"/>
  <c r="B153" i="25"/>
  <c r="B154" i="25"/>
  <c r="B155" i="25"/>
  <c r="B156" i="25"/>
  <c r="B157" i="25"/>
  <c r="B158" i="25"/>
  <c r="B159" i="25"/>
  <c r="B160" i="25"/>
  <c r="B161" i="25"/>
  <c r="B162" i="25"/>
  <c r="B163" i="25"/>
  <c r="B164" i="25"/>
  <c r="B165" i="25"/>
  <c r="B166" i="25"/>
  <c r="B167" i="25"/>
  <c r="B168" i="25"/>
  <c r="B169" i="25"/>
  <c r="B170" i="25"/>
  <c r="B171" i="25"/>
  <c r="B172" i="25"/>
  <c r="B173" i="25"/>
  <c r="B174" i="25"/>
  <c r="B175" i="25"/>
  <c r="B176" i="25"/>
  <c r="B177" i="25"/>
  <c r="B178" i="25"/>
  <c r="B179" i="25"/>
  <c r="B180" i="25"/>
  <c r="B181" i="25"/>
  <c r="B182" i="25"/>
  <c r="B183" i="25"/>
  <c r="B184" i="25"/>
  <c r="B185" i="25"/>
  <c r="B186" i="25"/>
  <c r="B187" i="25"/>
  <c r="B188" i="25"/>
  <c r="B189" i="25"/>
  <c r="B190" i="25"/>
  <c r="B191" i="25"/>
  <c r="B192" i="25"/>
  <c r="B193" i="25"/>
  <c r="B194" i="25"/>
  <c r="B195" i="25"/>
  <c r="B196" i="25"/>
  <c r="B197" i="25"/>
  <c r="B198" i="25"/>
  <c r="B199" i="25"/>
  <c r="B200" i="25"/>
  <c r="B201" i="25"/>
  <c r="B202" i="25"/>
  <c r="B203" i="25"/>
  <c r="B204" i="25"/>
  <c r="B205" i="25"/>
  <c r="B206" i="25"/>
  <c r="B207" i="25"/>
  <c r="B208" i="25"/>
  <c r="B209" i="25"/>
  <c r="B210" i="25"/>
  <c r="B211" i="25"/>
  <c r="B212" i="25"/>
  <c r="B213" i="25"/>
  <c r="B214" i="25"/>
  <c r="B215" i="25"/>
  <c r="B216" i="25"/>
  <c r="B217" i="25"/>
  <c r="B218" i="25"/>
  <c r="B219" i="25"/>
  <c r="B220" i="25"/>
  <c r="B221" i="25"/>
  <c r="B222" i="25"/>
  <c r="B223" i="25"/>
  <c r="B224" i="25"/>
  <c r="B225" i="25"/>
  <c r="B226" i="25"/>
  <c r="B227" i="25"/>
  <c r="B228" i="25"/>
  <c r="B229" i="25"/>
  <c r="B230" i="25"/>
  <c r="B231" i="25"/>
  <c r="B232" i="25"/>
  <c r="B233" i="25"/>
  <c r="B234" i="25"/>
  <c r="B235" i="25"/>
  <c r="B236" i="25"/>
  <c r="B237" i="25"/>
  <c r="B238" i="25"/>
  <c r="B239" i="25"/>
  <c r="B240" i="25"/>
  <c r="B241" i="25"/>
  <c r="B242" i="25"/>
  <c r="B243" i="25"/>
  <c r="B244" i="25"/>
  <c r="B245" i="25"/>
  <c r="B246" i="25"/>
  <c r="B247" i="25"/>
  <c r="B248" i="25"/>
  <c r="B249" i="25"/>
  <c r="B3" i="25"/>
  <c r="J74" i="19" l="1"/>
  <c r="BV200" i="17"/>
  <c r="D253" i="17"/>
  <c r="M1596" i="8"/>
  <c r="BI166" i="19"/>
  <c r="BJ4" i="17" l="1"/>
  <c r="BK4" i="17"/>
  <c r="BL4" i="17"/>
  <c r="BM4" i="17"/>
  <c r="BN4" i="17"/>
  <c r="BO4" i="17"/>
  <c r="BP4" i="17"/>
  <c r="BQ4" i="17"/>
  <c r="BJ5" i="17"/>
  <c r="BK5" i="17"/>
  <c r="BL5" i="17"/>
  <c r="BM5" i="17"/>
  <c r="BN5" i="17"/>
  <c r="BO5" i="17"/>
  <c r="BP5" i="17"/>
  <c r="BQ5" i="17"/>
  <c r="BJ6" i="17"/>
  <c r="BK6" i="17"/>
  <c r="BL6" i="17"/>
  <c r="BM6" i="17"/>
  <c r="BN6" i="17"/>
  <c r="BO6" i="17"/>
  <c r="BP6" i="17"/>
  <c r="BQ6" i="17"/>
  <c r="BJ7" i="17"/>
  <c r="BK7" i="17"/>
  <c r="BL7" i="17"/>
  <c r="BM7" i="17"/>
  <c r="BN7" i="17"/>
  <c r="BO7" i="17"/>
  <c r="BP7" i="17"/>
  <c r="BQ7" i="17"/>
  <c r="BJ8" i="17"/>
  <c r="BK8" i="17"/>
  <c r="BL8" i="17"/>
  <c r="BM8" i="17"/>
  <c r="BN8" i="17"/>
  <c r="BO8" i="17"/>
  <c r="BP8" i="17"/>
  <c r="BQ8" i="17"/>
  <c r="BJ9" i="17"/>
  <c r="BK9" i="17"/>
  <c r="BL9" i="17"/>
  <c r="BM9" i="17"/>
  <c r="BN9" i="17"/>
  <c r="BO9" i="17"/>
  <c r="BP9" i="17"/>
  <c r="BQ9" i="17"/>
  <c r="BJ10" i="17"/>
  <c r="BK10" i="17"/>
  <c r="BL10" i="17"/>
  <c r="BM10" i="17"/>
  <c r="BN10" i="17"/>
  <c r="BO10" i="17"/>
  <c r="BP10" i="17"/>
  <c r="BQ10" i="17"/>
  <c r="BJ11" i="17"/>
  <c r="BK11" i="17"/>
  <c r="BL11" i="17"/>
  <c r="BM11" i="17"/>
  <c r="BN11" i="17"/>
  <c r="BO11" i="17"/>
  <c r="BP11" i="17"/>
  <c r="BQ11" i="17"/>
  <c r="BK3" i="17"/>
  <c r="BL3" i="17"/>
  <c r="BM3" i="17"/>
  <c r="BN3" i="17"/>
  <c r="BO3" i="17"/>
  <c r="BP3" i="17"/>
  <c r="BQ3" i="17"/>
  <c r="BJ3" i="17"/>
  <c r="AF4" i="19"/>
  <c r="AG4" i="19"/>
  <c r="AH4" i="19"/>
  <c r="AI4" i="19"/>
  <c r="AJ4" i="19"/>
  <c r="AK4" i="19"/>
  <c r="AF5" i="19"/>
  <c r="AG5" i="19"/>
  <c r="AH5" i="19"/>
  <c r="AI5" i="19"/>
  <c r="AJ5" i="19"/>
  <c r="AK5" i="19"/>
  <c r="AF6" i="19"/>
  <c r="AG6" i="19"/>
  <c r="AH6" i="19"/>
  <c r="AI6" i="19"/>
  <c r="AJ6" i="19"/>
  <c r="AK6" i="19"/>
  <c r="AF7" i="19"/>
  <c r="AG7" i="19"/>
  <c r="AH7" i="19"/>
  <c r="AI7" i="19"/>
  <c r="AJ7" i="19"/>
  <c r="AK7" i="19"/>
  <c r="AF8" i="19"/>
  <c r="AG8" i="19"/>
  <c r="AH8" i="19"/>
  <c r="AI8" i="19"/>
  <c r="AJ8" i="19"/>
  <c r="AK8" i="19"/>
  <c r="AF9" i="19"/>
  <c r="AG9" i="19"/>
  <c r="AH9" i="19"/>
  <c r="AI9" i="19"/>
  <c r="AJ9" i="19"/>
  <c r="AK9" i="19"/>
  <c r="AF10" i="19"/>
  <c r="AG10" i="19"/>
  <c r="AH10" i="19"/>
  <c r="AI10" i="19"/>
  <c r="AJ10" i="19"/>
  <c r="AK10" i="19"/>
  <c r="AF11" i="19"/>
  <c r="AG11" i="19"/>
  <c r="AH11" i="19"/>
  <c r="AI11" i="19"/>
  <c r="AJ11" i="19"/>
  <c r="AK11" i="19"/>
  <c r="AG3" i="19"/>
  <c r="AH3" i="19"/>
  <c r="AI3" i="19"/>
  <c r="AJ3" i="19"/>
  <c r="AK3" i="19"/>
  <c r="AF3" i="19"/>
  <c r="O38" i="19"/>
  <c r="P38" i="19"/>
  <c r="Q38" i="19"/>
  <c r="R38" i="19"/>
  <c r="S38" i="19"/>
  <c r="T38" i="19"/>
  <c r="O39" i="19"/>
  <c r="P39" i="19"/>
  <c r="Q39" i="19"/>
  <c r="R39" i="19"/>
  <c r="S39" i="19"/>
  <c r="T39" i="19"/>
  <c r="O40" i="19"/>
  <c r="P40" i="19"/>
  <c r="Q40" i="19"/>
  <c r="R40" i="19"/>
  <c r="S40" i="19"/>
  <c r="T40" i="19"/>
  <c r="O41" i="19"/>
  <c r="P41" i="19"/>
  <c r="Q41" i="19"/>
  <c r="R41" i="19"/>
  <c r="S41" i="19"/>
  <c r="T41" i="19"/>
  <c r="O42" i="19"/>
  <c r="P42" i="19"/>
  <c r="Q42" i="19"/>
  <c r="R42" i="19"/>
  <c r="S42" i="19"/>
  <c r="T42" i="19"/>
  <c r="O43" i="19"/>
  <c r="P43" i="19"/>
  <c r="Q43" i="19"/>
  <c r="R43" i="19"/>
  <c r="S43" i="19"/>
  <c r="T43" i="19"/>
  <c r="O44" i="19"/>
  <c r="P44" i="19"/>
  <c r="Q44" i="19"/>
  <c r="R44" i="19"/>
  <c r="S44" i="19"/>
  <c r="T44" i="19"/>
  <c r="O45" i="19"/>
  <c r="P45" i="19"/>
  <c r="Q45" i="19"/>
  <c r="R45" i="19"/>
  <c r="S45" i="19"/>
  <c r="T45" i="19"/>
  <c r="O46" i="19"/>
  <c r="P46" i="19"/>
  <c r="Q46" i="19"/>
  <c r="R46" i="19"/>
  <c r="S46" i="19"/>
  <c r="T46" i="19"/>
  <c r="O47" i="19"/>
  <c r="P47" i="19"/>
  <c r="Q47" i="19"/>
  <c r="R47" i="19"/>
  <c r="S47" i="19"/>
  <c r="T47" i="19"/>
  <c r="O48" i="19"/>
  <c r="P48" i="19"/>
  <c r="Q48" i="19"/>
  <c r="R48" i="19"/>
  <c r="S48" i="19"/>
  <c r="T48" i="19"/>
  <c r="O49" i="19"/>
  <c r="P49" i="19"/>
  <c r="Q49" i="19"/>
  <c r="R49" i="19"/>
  <c r="S49" i="19"/>
  <c r="T49" i="19"/>
  <c r="O50" i="19"/>
  <c r="P50" i="19"/>
  <c r="Q50" i="19"/>
  <c r="R50" i="19"/>
  <c r="S50" i="19"/>
  <c r="T50" i="19"/>
  <c r="O51" i="19"/>
  <c r="P51" i="19"/>
  <c r="Q51" i="19"/>
  <c r="R51" i="19"/>
  <c r="S51" i="19"/>
  <c r="T51" i="19"/>
  <c r="O52" i="19"/>
  <c r="P52" i="19"/>
  <c r="Q52" i="19"/>
  <c r="R52" i="19"/>
  <c r="S52" i="19"/>
  <c r="T52" i="19"/>
  <c r="O53" i="19"/>
  <c r="P53" i="19"/>
  <c r="Q53" i="19"/>
  <c r="R53" i="19"/>
  <c r="S53" i="19"/>
  <c r="T53" i="19"/>
  <c r="O54" i="19"/>
  <c r="P54" i="19"/>
  <c r="Q54" i="19"/>
  <c r="R54" i="19"/>
  <c r="S54" i="19"/>
  <c r="T54" i="19"/>
  <c r="O55" i="19"/>
  <c r="P55" i="19"/>
  <c r="Q55" i="19"/>
  <c r="R55" i="19"/>
  <c r="S55" i="19"/>
  <c r="T55" i="19"/>
  <c r="O56" i="19"/>
  <c r="P56" i="19"/>
  <c r="Q56" i="19"/>
  <c r="R56" i="19"/>
  <c r="S56" i="19"/>
  <c r="T56" i="19"/>
  <c r="O57" i="19"/>
  <c r="P57" i="19"/>
  <c r="Q57" i="19"/>
  <c r="R57" i="19"/>
  <c r="S57" i="19"/>
  <c r="T57" i="19"/>
  <c r="O58" i="19"/>
  <c r="P58" i="19"/>
  <c r="Q58" i="19"/>
  <c r="R58" i="19"/>
  <c r="S58" i="19"/>
  <c r="T58" i="19"/>
  <c r="O59" i="19"/>
  <c r="P59" i="19"/>
  <c r="Q59" i="19"/>
  <c r="R59" i="19"/>
  <c r="S59" i="19"/>
  <c r="T59" i="19"/>
  <c r="O60" i="19"/>
  <c r="P60" i="19"/>
  <c r="Q60" i="19"/>
  <c r="R60" i="19"/>
  <c r="S60" i="19"/>
  <c r="T60" i="19"/>
  <c r="O61" i="19"/>
  <c r="P61" i="19"/>
  <c r="Q61" i="19"/>
  <c r="R61" i="19"/>
  <c r="S61" i="19"/>
  <c r="T61" i="19"/>
  <c r="O62" i="19"/>
  <c r="P62" i="19"/>
  <c r="Q62" i="19"/>
  <c r="R62" i="19"/>
  <c r="S62" i="19"/>
  <c r="T62" i="19"/>
  <c r="O63" i="19"/>
  <c r="P63" i="19"/>
  <c r="Q63" i="19"/>
  <c r="R63" i="19"/>
  <c r="S63" i="19"/>
  <c r="T63" i="19"/>
  <c r="O64" i="19"/>
  <c r="P64" i="19"/>
  <c r="Q64" i="19"/>
  <c r="R64" i="19"/>
  <c r="S64" i="19"/>
  <c r="T64" i="19"/>
  <c r="O65" i="19"/>
  <c r="P65" i="19"/>
  <c r="Q65" i="19"/>
  <c r="R65" i="19"/>
  <c r="S65" i="19"/>
  <c r="T65" i="19"/>
  <c r="O66" i="19"/>
  <c r="P66" i="19"/>
  <c r="Q66" i="19"/>
  <c r="R66" i="19"/>
  <c r="S66" i="19"/>
  <c r="T66" i="19"/>
  <c r="O67" i="19"/>
  <c r="P67" i="19"/>
  <c r="Q67" i="19"/>
  <c r="R67" i="19"/>
  <c r="S67" i="19"/>
  <c r="T67" i="19"/>
  <c r="O68" i="19"/>
  <c r="P68" i="19"/>
  <c r="Q68" i="19"/>
  <c r="R68" i="19"/>
  <c r="S68" i="19"/>
  <c r="T68" i="19"/>
  <c r="O69" i="19"/>
  <c r="P69" i="19"/>
  <c r="Q69" i="19"/>
  <c r="R69" i="19"/>
  <c r="S69" i="19"/>
  <c r="T69" i="19"/>
  <c r="O70" i="19"/>
  <c r="P70" i="19"/>
  <c r="Q70" i="19"/>
  <c r="R70" i="19"/>
  <c r="S70" i="19"/>
  <c r="T70" i="19"/>
  <c r="O71" i="19"/>
  <c r="P71" i="19"/>
  <c r="Q71" i="19"/>
  <c r="R71" i="19"/>
  <c r="S71" i="19"/>
  <c r="T71" i="19"/>
  <c r="O72" i="19"/>
  <c r="P72" i="19"/>
  <c r="Q72" i="19"/>
  <c r="R72" i="19"/>
  <c r="S72" i="19"/>
  <c r="T72" i="19"/>
  <c r="O73" i="19"/>
  <c r="P73" i="19"/>
  <c r="Q73" i="19"/>
  <c r="R73" i="19"/>
  <c r="S73" i="19"/>
  <c r="T73" i="19"/>
  <c r="O4" i="19"/>
  <c r="P4" i="19"/>
  <c r="Q4" i="19"/>
  <c r="R4" i="19"/>
  <c r="S4" i="19"/>
  <c r="T4" i="19"/>
  <c r="O5" i="19"/>
  <c r="P5" i="19"/>
  <c r="Q5" i="19"/>
  <c r="R5" i="19"/>
  <c r="S5" i="19"/>
  <c r="T5" i="19"/>
  <c r="O6" i="19"/>
  <c r="P6" i="19"/>
  <c r="Q6" i="19"/>
  <c r="R6" i="19"/>
  <c r="S6" i="19"/>
  <c r="T6" i="19"/>
  <c r="O7" i="19"/>
  <c r="P7" i="19"/>
  <c r="Q7" i="19"/>
  <c r="R7" i="19"/>
  <c r="S7" i="19"/>
  <c r="T7" i="19"/>
  <c r="O8" i="19"/>
  <c r="P8" i="19"/>
  <c r="Q8" i="19"/>
  <c r="R8" i="19"/>
  <c r="S8" i="19"/>
  <c r="T8" i="19"/>
  <c r="O9" i="19"/>
  <c r="P9" i="19"/>
  <c r="Q9" i="19"/>
  <c r="R9" i="19"/>
  <c r="S9" i="19"/>
  <c r="T9" i="19"/>
  <c r="O10" i="19"/>
  <c r="P10" i="19"/>
  <c r="Q10" i="19"/>
  <c r="R10" i="19"/>
  <c r="S10" i="19"/>
  <c r="T10" i="19"/>
  <c r="O11" i="19"/>
  <c r="P11" i="19"/>
  <c r="Q11" i="19"/>
  <c r="R11" i="19"/>
  <c r="S11" i="19"/>
  <c r="T11" i="19"/>
  <c r="O12" i="19"/>
  <c r="P12" i="19"/>
  <c r="Q12" i="19"/>
  <c r="R12" i="19"/>
  <c r="S12" i="19"/>
  <c r="T12" i="19"/>
  <c r="O13" i="19"/>
  <c r="P13" i="19"/>
  <c r="Q13" i="19"/>
  <c r="R13" i="19"/>
  <c r="S13" i="19"/>
  <c r="T13" i="19"/>
  <c r="O14" i="19"/>
  <c r="P14" i="19"/>
  <c r="Q14" i="19"/>
  <c r="R14" i="19"/>
  <c r="S14" i="19"/>
  <c r="T14" i="19"/>
  <c r="O15" i="19"/>
  <c r="P15" i="19"/>
  <c r="Q15" i="19"/>
  <c r="R15" i="19"/>
  <c r="S15" i="19"/>
  <c r="T15" i="19"/>
  <c r="O16" i="19"/>
  <c r="P16" i="19"/>
  <c r="Q16" i="19"/>
  <c r="R16" i="19"/>
  <c r="S16" i="19"/>
  <c r="T16" i="19"/>
  <c r="O17" i="19"/>
  <c r="P17" i="19"/>
  <c r="Q17" i="19"/>
  <c r="R17" i="19"/>
  <c r="S17" i="19"/>
  <c r="T17" i="19"/>
  <c r="O18" i="19"/>
  <c r="P18" i="19"/>
  <c r="Q18" i="19"/>
  <c r="R18" i="19"/>
  <c r="S18" i="19"/>
  <c r="T18" i="19"/>
  <c r="O19" i="19"/>
  <c r="P19" i="19"/>
  <c r="Q19" i="19"/>
  <c r="R19" i="19"/>
  <c r="S19" i="19"/>
  <c r="T19" i="19"/>
  <c r="O20" i="19"/>
  <c r="P20" i="19"/>
  <c r="Q20" i="19"/>
  <c r="R20" i="19"/>
  <c r="S20" i="19"/>
  <c r="T20" i="19"/>
  <c r="O21" i="19"/>
  <c r="P21" i="19"/>
  <c r="Q21" i="19"/>
  <c r="R21" i="19"/>
  <c r="S21" i="19"/>
  <c r="T21" i="19"/>
  <c r="O22" i="19"/>
  <c r="P22" i="19"/>
  <c r="Q22" i="19"/>
  <c r="R22" i="19"/>
  <c r="S22" i="19"/>
  <c r="T22" i="19"/>
  <c r="O23" i="19"/>
  <c r="P23" i="19"/>
  <c r="Q23" i="19"/>
  <c r="R23" i="19"/>
  <c r="S23" i="19"/>
  <c r="T23" i="19"/>
  <c r="O24" i="19"/>
  <c r="P24" i="19"/>
  <c r="Q24" i="19"/>
  <c r="R24" i="19"/>
  <c r="S24" i="19"/>
  <c r="T24" i="19"/>
  <c r="O25" i="19"/>
  <c r="P25" i="19"/>
  <c r="Q25" i="19"/>
  <c r="R25" i="19"/>
  <c r="S25" i="19"/>
  <c r="T25" i="19"/>
  <c r="O26" i="19"/>
  <c r="P26" i="19"/>
  <c r="Q26" i="19"/>
  <c r="R26" i="19"/>
  <c r="S26" i="19"/>
  <c r="T26" i="19"/>
  <c r="O27" i="19"/>
  <c r="P27" i="19"/>
  <c r="Q27" i="19"/>
  <c r="R27" i="19"/>
  <c r="S27" i="19"/>
  <c r="T27" i="19"/>
  <c r="O28" i="19"/>
  <c r="P28" i="19"/>
  <c r="Q28" i="19"/>
  <c r="R28" i="19"/>
  <c r="S28" i="19"/>
  <c r="T28" i="19"/>
  <c r="O29" i="19"/>
  <c r="P29" i="19"/>
  <c r="Q29" i="19"/>
  <c r="R29" i="19"/>
  <c r="S29" i="19"/>
  <c r="T29" i="19"/>
  <c r="O30" i="19"/>
  <c r="P30" i="19"/>
  <c r="Q30" i="19"/>
  <c r="R30" i="19"/>
  <c r="S30" i="19"/>
  <c r="T30" i="19"/>
  <c r="O31" i="19"/>
  <c r="P31" i="19"/>
  <c r="Q31" i="19"/>
  <c r="R31" i="19"/>
  <c r="S31" i="19"/>
  <c r="T31" i="19"/>
  <c r="O32" i="19"/>
  <c r="P32" i="19"/>
  <c r="Q32" i="19"/>
  <c r="R32" i="19"/>
  <c r="S32" i="19"/>
  <c r="T32" i="19"/>
  <c r="O33" i="19"/>
  <c r="P33" i="19"/>
  <c r="Q33" i="19"/>
  <c r="R33" i="19"/>
  <c r="S33" i="19"/>
  <c r="T33" i="19"/>
  <c r="O34" i="19"/>
  <c r="P34" i="19"/>
  <c r="Q34" i="19"/>
  <c r="R34" i="19"/>
  <c r="S34" i="19"/>
  <c r="T34" i="19"/>
  <c r="O35" i="19"/>
  <c r="P35" i="19"/>
  <c r="Q35" i="19"/>
  <c r="R35" i="19"/>
  <c r="S35" i="19"/>
  <c r="T35" i="19"/>
  <c r="O36" i="19"/>
  <c r="P36" i="19"/>
  <c r="Q36" i="19"/>
  <c r="R36" i="19"/>
  <c r="S36" i="19"/>
  <c r="T36" i="19"/>
  <c r="O37" i="19"/>
  <c r="P37" i="19"/>
  <c r="Q37" i="19"/>
  <c r="R37" i="19"/>
  <c r="S37" i="19"/>
  <c r="T37" i="19"/>
  <c r="P3" i="19"/>
  <c r="Q3" i="19"/>
  <c r="R3" i="19"/>
  <c r="S3" i="19"/>
  <c r="T3" i="19"/>
  <c r="O3" i="19"/>
  <c r="Z13" i="17" l="1"/>
  <c r="BX4" i="17"/>
  <c r="BX5" i="17"/>
  <c r="BX6" i="17"/>
  <c r="BX7" i="17"/>
  <c r="BX8" i="17"/>
  <c r="BX9" i="17"/>
  <c r="BX10" i="17"/>
  <c r="BX11" i="17"/>
  <c r="BX12" i="17"/>
  <c r="BX13" i="17"/>
  <c r="BX14" i="17"/>
  <c r="BX15" i="17"/>
  <c r="BX16" i="17"/>
  <c r="BX17" i="17"/>
  <c r="BX18" i="17"/>
  <c r="BX19" i="17"/>
  <c r="BX20" i="17"/>
  <c r="BX21" i="17"/>
  <c r="BX22" i="17"/>
  <c r="BX23" i="17"/>
  <c r="BX24" i="17"/>
  <c r="BX25" i="17"/>
  <c r="BX26" i="17"/>
  <c r="BX27" i="17"/>
  <c r="BX28" i="17"/>
  <c r="BX29" i="17"/>
  <c r="BX30" i="17"/>
  <c r="BX31" i="17"/>
  <c r="BX32" i="17"/>
  <c r="BX33" i="17"/>
  <c r="BX34" i="17"/>
  <c r="BX35" i="17"/>
  <c r="BX36" i="17"/>
  <c r="BX37" i="17"/>
  <c r="BX38" i="17"/>
  <c r="BX39" i="17"/>
  <c r="BX40" i="17"/>
  <c r="BX41" i="17"/>
  <c r="BX42" i="17"/>
  <c r="BX43" i="17"/>
  <c r="BX44" i="17"/>
  <c r="BX45" i="17"/>
  <c r="BX46" i="17"/>
  <c r="BX47" i="17"/>
  <c r="BX48" i="17"/>
  <c r="BX49" i="17"/>
  <c r="BX50" i="17"/>
  <c r="BX51" i="17"/>
  <c r="BX52" i="17"/>
  <c r="BX53" i="17"/>
  <c r="BX54" i="17"/>
  <c r="BX55" i="17"/>
  <c r="BX56" i="17"/>
  <c r="BX57" i="17"/>
  <c r="BX58" i="17"/>
  <c r="BX59" i="17"/>
  <c r="BX60" i="17"/>
  <c r="BX61" i="17"/>
  <c r="BX62" i="17"/>
  <c r="BX63" i="17"/>
  <c r="BX64" i="17"/>
  <c r="BX65" i="17"/>
  <c r="BX66" i="17"/>
  <c r="BX67" i="17"/>
  <c r="BX68" i="17"/>
  <c r="BX69" i="17"/>
  <c r="BX70" i="17"/>
  <c r="BX71" i="17"/>
  <c r="BX72" i="17"/>
  <c r="BX73" i="17"/>
  <c r="BX74" i="17"/>
  <c r="BX75" i="17"/>
  <c r="BX76" i="17"/>
  <c r="BX77" i="17"/>
  <c r="BX78" i="17"/>
  <c r="BX79" i="17"/>
  <c r="BX80" i="17"/>
  <c r="BX81" i="17"/>
  <c r="BX82" i="17"/>
  <c r="BX83" i="17"/>
  <c r="BX84" i="17"/>
  <c r="BX85" i="17"/>
  <c r="BX86" i="17"/>
  <c r="BX87" i="17"/>
  <c r="BX88" i="17"/>
  <c r="BX89" i="17"/>
  <c r="BX90" i="17"/>
  <c r="BX91" i="17"/>
  <c r="BX92" i="17"/>
  <c r="BX93" i="17"/>
  <c r="BX94" i="17"/>
  <c r="BX95" i="17"/>
  <c r="BX96" i="17"/>
  <c r="BX97" i="17"/>
  <c r="BX98" i="17"/>
  <c r="BX99" i="17"/>
  <c r="BX100" i="17"/>
  <c r="BX101" i="17"/>
  <c r="BX102" i="17"/>
  <c r="BX103" i="17"/>
  <c r="BX104" i="17"/>
  <c r="BX105" i="17"/>
  <c r="BX106" i="17"/>
  <c r="BX107" i="17"/>
  <c r="BX108" i="17"/>
  <c r="BX109" i="17"/>
  <c r="BX110" i="17"/>
  <c r="BX111" i="17"/>
  <c r="BX112" i="17"/>
  <c r="BX113" i="17"/>
  <c r="BX114" i="17"/>
  <c r="BX115" i="17"/>
  <c r="BX116" i="17"/>
  <c r="BX117" i="17"/>
  <c r="BX118" i="17"/>
  <c r="BX119" i="17"/>
  <c r="BX120" i="17"/>
  <c r="BX121" i="17"/>
  <c r="BX122" i="17"/>
  <c r="BX123" i="17"/>
  <c r="BX124" i="17"/>
  <c r="BX125" i="17"/>
  <c r="BX126" i="17"/>
  <c r="BX127" i="17"/>
  <c r="BX128" i="17"/>
  <c r="BX129" i="17"/>
  <c r="BX130" i="17"/>
  <c r="BX131" i="17"/>
  <c r="BX132" i="17"/>
  <c r="BX133" i="17"/>
  <c r="BX134" i="17"/>
  <c r="BX135" i="17"/>
  <c r="BX136" i="17"/>
  <c r="BX137" i="17"/>
  <c r="BX138" i="17"/>
  <c r="BX139" i="17"/>
  <c r="BX140" i="17"/>
  <c r="BX141" i="17"/>
  <c r="BX142" i="17"/>
  <c r="BX143" i="17"/>
  <c r="BX144" i="17"/>
  <c r="BX145" i="17"/>
  <c r="BX146" i="17"/>
  <c r="BX147" i="17"/>
  <c r="BX148" i="17"/>
  <c r="BX149" i="17"/>
  <c r="BX150" i="17"/>
  <c r="BX151" i="17"/>
  <c r="BX152" i="17"/>
  <c r="BX153" i="17"/>
  <c r="BX154" i="17"/>
  <c r="BX155" i="17"/>
  <c r="BX156" i="17"/>
  <c r="BX157" i="17"/>
  <c r="BX158" i="17"/>
  <c r="BX159" i="17"/>
  <c r="BX160" i="17"/>
  <c r="BX161" i="17"/>
  <c r="BX162" i="17"/>
  <c r="BX163" i="17"/>
  <c r="BX164" i="17"/>
  <c r="BX165" i="17"/>
  <c r="BX166" i="17"/>
  <c r="BX167" i="17"/>
  <c r="BX168" i="17"/>
  <c r="BX169" i="17"/>
  <c r="BX170" i="17"/>
  <c r="BX171" i="17"/>
  <c r="BX172" i="17"/>
  <c r="BX173" i="17"/>
  <c r="BX174" i="17"/>
  <c r="BX175" i="17"/>
  <c r="BX176" i="17"/>
  <c r="BX177" i="17"/>
  <c r="BX178" i="17"/>
  <c r="BX179" i="17"/>
  <c r="BX180" i="17"/>
  <c r="BX181" i="17"/>
  <c r="BX182" i="17"/>
  <c r="BX183" i="17"/>
  <c r="BX184" i="17"/>
  <c r="BX185" i="17"/>
  <c r="BX186" i="17"/>
  <c r="BX187" i="17"/>
  <c r="BX188" i="17"/>
  <c r="BX189" i="17"/>
  <c r="BX190" i="17"/>
  <c r="BX191" i="17"/>
  <c r="BX192" i="17"/>
  <c r="BX193" i="17"/>
  <c r="BX194" i="17"/>
  <c r="BX195" i="17"/>
  <c r="BX196" i="17"/>
  <c r="BX197" i="17"/>
  <c r="BX198" i="17"/>
  <c r="BX199" i="17"/>
  <c r="BX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F42" i="17"/>
  <c r="F43" i="17"/>
  <c r="F44" i="17"/>
  <c r="F45" i="17"/>
  <c r="F46" i="17"/>
  <c r="F47" i="17"/>
  <c r="F48" i="17"/>
  <c r="F49" i="17"/>
  <c r="F50" i="17"/>
  <c r="F51" i="17"/>
  <c r="F52" i="17"/>
  <c r="F53" i="17"/>
  <c r="F54" i="17"/>
  <c r="F55" i="17"/>
  <c r="F56" i="17"/>
  <c r="F57" i="17"/>
  <c r="F58" i="17"/>
  <c r="F59" i="17"/>
  <c r="F60" i="17"/>
  <c r="F61" i="17"/>
  <c r="F62" i="17"/>
  <c r="F63" i="17"/>
  <c r="F64" i="17"/>
  <c r="F65" i="17"/>
  <c r="F66" i="17"/>
  <c r="F67" i="17"/>
  <c r="F68" i="17"/>
  <c r="F69" i="17"/>
  <c r="F70" i="17"/>
  <c r="F71" i="17"/>
  <c r="F72" i="17"/>
  <c r="F73" i="17"/>
  <c r="F74" i="17"/>
  <c r="F75" i="17"/>
  <c r="F76" i="17"/>
  <c r="F77" i="17"/>
  <c r="F78" i="17"/>
  <c r="F79" i="17"/>
  <c r="F80" i="17"/>
  <c r="F81" i="17"/>
  <c r="F82" i="17"/>
  <c r="F83" i="17"/>
  <c r="F84" i="17"/>
  <c r="F85" i="17"/>
  <c r="F86" i="17"/>
  <c r="F87" i="17"/>
  <c r="F88" i="17"/>
  <c r="F89" i="17"/>
  <c r="F90" i="17"/>
  <c r="F91" i="17"/>
  <c r="F92" i="17"/>
  <c r="F93" i="17"/>
  <c r="F94" i="17"/>
  <c r="F95" i="17"/>
  <c r="F96" i="17"/>
  <c r="F97" i="17"/>
  <c r="F98" i="17"/>
  <c r="F99" i="17"/>
  <c r="F100" i="17"/>
  <c r="F101" i="17"/>
  <c r="F102" i="17"/>
  <c r="F103" i="17"/>
  <c r="F104" i="17"/>
  <c r="F105" i="17"/>
  <c r="F106" i="17"/>
  <c r="F107" i="17"/>
  <c r="F108" i="17"/>
  <c r="F109" i="17"/>
  <c r="F110" i="17"/>
  <c r="F111" i="17"/>
  <c r="F112" i="17"/>
  <c r="F113" i="17"/>
  <c r="F114" i="17"/>
  <c r="F115" i="17"/>
  <c r="F116" i="17"/>
  <c r="F117" i="17"/>
  <c r="F118" i="17"/>
  <c r="F119" i="17"/>
  <c r="F120" i="17"/>
  <c r="F121" i="17"/>
  <c r="F122" i="17"/>
  <c r="F123" i="17"/>
  <c r="F124" i="17"/>
  <c r="F125" i="17"/>
  <c r="F126" i="17"/>
  <c r="F127" i="17"/>
  <c r="F128" i="17"/>
  <c r="F129" i="17"/>
  <c r="F130" i="17"/>
  <c r="F131" i="17"/>
  <c r="F132" i="17"/>
  <c r="F133" i="17"/>
  <c r="F134" i="17"/>
  <c r="F135" i="17"/>
  <c r="F136" i="17"/>
  <c r="F137" i="17"/>
  <c r="F138" i="17"/>
  <c r="F139" i="17"/>
  <c r="F140" i="17"/>
  <c r="F141" i="17"/>
  <c r="F142" i="17"/>
  <c r="F143" i="17"/>
  <c r="F144" i="17"/>
  <c r="F145" i="17"/>
  <c r="F146" i="17"/>
  <c r="F147" i="17"/>
  <c r="F148" i="17"/>
  <c r="F149" i="17"/>
  <c r="F150" i="17"/>
  <c r="F151" i="17"/>
  <c r="F152" i="17"/>
  <c r="F153" i="17"/>
  <c r="F154" i="17"/>
  <c r="F155" i="17"/>
  <c r="F156" i="17"/>
  <c r="F157" i="17"/>
  <c r="F158" i="17"/>
  <c r="F159" i="17"/>
  <c r="F160" i="17"/>
  <c r="F161" i="17"/>
  <c r="F162" i="17"/>
  <c r="F163" i="17"/>
  <c r="F164" i="17"/>
  <c r="F165" i="17"/>
  <c r="F166" i="17"/>
  <c r="F167" i="17"/>
  <c r="F168" i="17"/>
  <c r="F169" i="17"/>
  <c r="F170" i="17"/>
  <c r="F171" i="17"/>
  <c r="F172" i="17"/>
  <c r="F173" i="17"/>
  <c r="F174" i="17"/>
  <c r="F175" i="17"/>
  <c r="F176" i="17"/>
  <c r="F177" i="17"/>
  <c r="F178" i="17"/>
  <c r="F179" i="17"/>
  <c r="F180" i="17"/>
  <c r="F181" i="17"/>
  <c r="F182" i="17"/>
  <c r="F183" i="17"/>
  <c r="F184" i="17"/>
  <c r="F185" i="17"/>
  <c r="F186" i="17"/>
  <c r="F187" i="17"/>
  <c r="F188" i="17"/>
  <c r="F189" i="17"/>
  <c r="F190" i="17"/>
  <c r="F191" i="17"/>
  <c r="F192" i="17"/>
  <c r="F193" i="17"/>
  <c r="F194" i="17"/>
  <c r="F195" i="17"/>
  <c r="F196" i="17"/>
  <c r="F197" i="17"/>
  <c r="F198" i="17"/>
  <c r="F199" i="17"/>
  <c r="F200" i="17"/>
  <c r="F201"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F234" i="17"/>
  <c r="F235" i="17"/>
  <c r="F236" i="17"/>
  <c r="F237" i="17"/>
  <c r="F238" i="17"/>
  <c r="F239" i="17"/>
  <c r="F240" i="17"/>
  <c r="F241" i="17"/>
  <c r="F242" i="17"/>
  <c r="F243" i="17"/>
  <c r="F244" i="17"/>
  <c r="F245" i="17"/>
  <c r="F246" i="17"/>
  <c r="F247" i="17"/>
  <c r="F248" i="17"/>
  <c r="F249" i="17"/>
  <c r="F250" i="17"/>
  <c r="F251" i="17"/>
  <c r="F252" i="17"/>
  <c r="F3" i="17"/>
  <c r="K2195" i="6" l="1"/>
  <c r="Q1596" i="8"/>
  <c r="D352" i="5" l="1"/>
  <c r="E352" i="5"/>
  <c r="B352" i="5"/>
  <c r="C352" i="5"/>
  <c r="C353" i="5" s="1"/>
  <c r="F352" i="5" l="1"/>
  <c r="G352" i="5" s="1"/>
  <c r="B353" i="5"/>
  <c r="B354" i="5"/>
  <c r="D353" i="5"/>
  <c r="C354" i="5"/>
  <c r="D624" i="2"/>
  <c r="D623" i="2"/>
  <c r="D621" i="2"/>
  <c r="D619" i="2"/>
  <c r="D620" i="2"/>
  <c r="D622" i="2"/>
  <c r="D591" i="2" l="1"/>
  <c r="D578" i="2" l="1"/>
  <c r="D642" i="2"/>
  <c r="D577" i="2"/>
  <c r="D576" i="2"/>
  <c r="D575" i="2"/>
  <c r="D574" i="2"/>
  <c r="D573" i="2"/>
  <c r="D572" i="2"/>
  <c r="D571" i="2"/>
  <c r="D570" i="2"/>
  <c r="D569" i="2"/>
  <c r="D568" i="2"/>
  <c r="D567" i="2"/>
  <c r="D566" i="2"/>
  <c r="D565" i="2"/>
  <c r="D564" i="2"/>
  <c r="D563" i="2"/>
  <c r="D562" i="2"/>
  <c r="D561" i="2"/>
  <c r="D560" i="2"/>
  <c r="D559" i="2"/>
  <c r="D558" i="2"/>
  <c r="D557" i="2"/>
  <c r="D556" i="2"/>
  <c r="D555" i="2"/>
  <c r="D641" i="2"/>
  <c r="D554" i="2"/>
  <c r="D553" i="2"/>
  <c r="D551" i="2"/>
  <c r="D552" i="2"/>
  <c r="D550" i="2"/>
  <c r="D549" i="2"/>
  <c r="D548" i="2"/>
  <c r="D547" i="2"/>
  <c r="D546" i="2"/>
  <c r="D545" i="2"/>
  <c r="D544" i="2"/>
  <c r="D543" i="2"/>
  <c r="D542" i="2"/>
  <c r="D541" i="2"/>
  <c r="D540" i="2"/>
  <c r="D539" i="2"/>
  <c r="D640" i="2"/>
  <c r="D532" i="2"/>
  <c r="D531" i="2"/>
  <c r="D530" i="2"/>
  <c r="D529" i="2"/>
  <c r="D538" i="2"/>
  <c r="D537" i="2"/>
  <c r="D536" i="2"/>
  <c r="D535" i="2"/>
  <c r="D534" i="2"/>
  <c r="D533" i="2"/>
  <c r="D528" i="2"/>
  <c r="D521" i="2"/>
  <c r="D527" i="2"/>
  <c r="D526" i="2"/>
  <c r="D525" i="2"/>
  <c r="D524" i="2"/>
  <c r="D523" i="2"/>
  <c r="D522" i="2"/>
  <c r="D520" i="2"/>
  <c r="D519" i="2"/>
  <c r="D518" i="2"/>
  <c r="D639" i="2"/>
  <c r="D517" i="2"/>
  <c r="D516" i="2"/>
  <c r="D515" i="2"/>
  <c r="D514" i="2"/>
  <c r="D513" i="2"/>
  <c r="D512" i="2"/>
  <c r="D511" i="2"/>
  <c r="D510" i="2"/>
  <c r="D509" i="2"/>
  <c r="D508" i="2"/>
  <c r="D507" i="2"/>
  <c r="D506" i="2"/>
  <c r="D505" i="2"/>
  <c r="D504" i="2"/>
  <c r="D503" i="2"/>
  <c r="D502" i="2"/>
  <c r="D501" i="2"/>
  <c r="D500" i="2"/>
  <c r="D499" i="2"/>
  <c r="D498" i="2"/>
  <c r="D497" i="2"/>
  <c r="D496" i="2"/>
  <c r="D495" i="2"/>
  <c r="D494" i="2"/>
  <c r="D493" i="2"/>
  <c r="D492" i="2"/>
  <c r="D491" i="2"/>
  <c r="D490" i="2"/>
  <c r="D489" i="2"/>
  <c r="D488" i="2"/>
  <c r="D487" i="2"/>
  <c r="D486" i="2"/>
  <c r="D485" i="2"/>
  <c r="D484" i="2"/>
  <c r="D483" i="2"/>
  <c r="D482" i="2"/>
  <c r="D481" i="2"/>
  <c r="D480" i="2"/>
  <c r="D479" i="2"/>
  <c r="D478" i="2"/>
  <c r="D477" i="2"/>
  <c r="D476" i="2"/>
  <c r="D475" i="2"/>
  <c r="D474" i="2"/>
  <c r="D473" i="2"/>
  <c r="D638" i="2"/>
  <c r="D472" i="2"/>
  <c r="D471" i="2"/>
  <c r="D637" i="2"/>
  <c r="D470" i="2"/>
  <c r="D469" i="2"/>
  <c r="D468" i="2"/>
  <c r="D467" i="2"/>
  <c r="D466" i="2"/>
  <c r="D465" i="2"/>
  <c r="D464" i="2"/>
  <c r="D635" i="2"/>
  <c r="D463" i="2"/>
  <c r="D462" i="2"/>
  <c r="D461" i="2"/>
  <c r="D460" i="2"/>
  <c r="D459" i="2"/>
  <c r="D458" i="2"/>
  <c r="D457" i="2"/>
  <c r="D456" i="2"/>
  <c r="D455" i="2"/>
  <c r="D454" i="2"/>
  <c r="D453" i="2"/>
  <c r="D452" i="2"/>
  <c r="D451" i="2"/>
  <c r="D450" i="2"/>
  <c r="D449" i="2"/>
  <c r="D448" i="2"/>
  <c r="D634" i="2"/>
  <c r="D633" i="2"/>
  <c r="D447" i="2"/>
  <c r="D446" i="2"/>
  <c r="D445" i="2"/>
  <c r="D444" i="2"/>
  <c r="D443" i="2"/>
  <c r="D442" i="2"/>
  <c r="D441" i="2"/>
  <c r="D440" i="2"/>
  <c r="D439" i="2"/>
  <c r="D438" i="2"/>
  <c r="D437" i="2"/>
  <c r="D436" i="2"/>
  <c r="D435" i="2"/>
  <c r="D434" i="2"/>
  <c r="D433" i="2"/>
  <c r="D432" i="2"/>
  <c r="D431" i="2"/>
  <c r="D430" i="2"/>
  <c r="D429" i="2"/>
  <c r="D428" i="2"/>
  <c r="D427" i="2"/>
  <c r="D426" i="2"/>
  <c r="D425" i="2"/>
  <c r="D424" i="2"/>
  <c r="D423" i="2"/>
  <c r="D422" i="2"/>
  <c r="D421" i="2"/>
  <c r="D420" i="2"/>
  <c r="D419" i="2"/>
  <c r="D418" i="2"/>
  <c r="D417" i="2"/>
  <c r="D416" i="2"/>
  <c r="D415" i="2"/>
  <c r="D414" i="2"/>
  <c r="D413" i="2"/>
  <c r="D412" i="2"/>
  <c r="D411" i="2"/>
  <c r="D410" i="2"/>
  <c r="D409" i="2"/>
  <c r="D408" i="2"/>
  <c r="D407" i="2"/>
  <c r="D372" i="2"/>
  <c r="D363" i="2"/>
  <c r="D355" i="2"/>
  <c r="D353" i="2"/>
  <c r="D339" i="2"/>
  <c r="D333" i="2"/>
  <c r="D314" i="2"/>
  <c r="D313" i="2"/>
  <c r="D312" i="2"/>
  <c r="D311" i="2"/>
  <c r="D310" i="2"/>
  <c r="D293" i="2"/>
  <c r="D291" i="2"/>
  <c r="D288" i="2"/>
  <c r="D287" i="2"/>
  <c r="D217" i="2"/>
  <c r="D221" i="2"/>
  <c r="D220" i="2"/>
  <c r="D219" i="2"/>
  <c r="D218" i="2"/>
  <c r="D198" i="2"/>
  <c r="D195" i="2"/>
  <c r="D187" i="2"/>
  <c r="D182" i="2"/>
  <c r="D150" i="2"/>
  <c r="D133" i="2"/>
  <c r="D128" i="2"/>
  <c r="D127" i="2"/>
  <c r="D126" i="2"/>
  <c r="D122" i="2"/>
  <c r="D121" i="2"/>
  <c r="D120" i="2"/>
  <c r="D101" i="2"/>
  <c r="D78" i="2"/>
  <c r="D77" i="2"/>
  <c r="D76" i="2"/>
  <c r="D75" i="2"/>
  <c r="D70" i="2"/>
  <c r="D74" i="2"/>
  <c r="D73" i="2"/>
  <c r="D72" i="2"/>
  <c r="D71" i="2"/>
  <c r="D69" i="2"/>
  <c r="D68" i="2"/>
  <c r="D67" i="2"/>
  <c r="D66" i="2"/>
  <c r="D62" i="2"/>
  <c r="D58" i="2"/>
  <c r="D54" i="2"/>
  <c r="D40" i="2"/>
  <c r="D38" i="2"/>
  <c r="D37" i="2"/>
  <c r="D33" i="2"/>
  <c r="D32" i="2"/>
  <c r="D30" i="2"/>
</calcChain>
</file>

<file path=xl/sharedStrings.xml><?xml version="1.0" encoding="utf-8"?>
<sst xmlns="http://schemas.openxmlformats.org/spreadsheetml/2006/main" count="47437" uniqueCount="6183">
  <si>
    <t>Date</t>
  </si>
  <si>
    <t>Year</t>
  </si>
  <si>
    <t>Sighting</t>
  </si>
  <si>
    <t>Sighting ID</t>
  </si>
  <si>
    <t>StdLoc</t>
  </si>
  <si>
    <t>ID</t>
  </si>
  <si>
    <t>Photo Name</t>
  </si>
  <si>
    <t>Photo Source</t>
  </si>
  <si>
    <t>Number of Photos</t>
  </si>
  <si>
    <t>Comments</t>
  </si>
  <si>
    <t>Sex</t>
  </si>
  <si>
    <t>Age</t>
  </si>
  <si>
    <t>Confidence</t>
  </si>
  <si>
    <t>Location</t>
  </si>
  <si>
    <t>Species</t>
  </si>
  <si>
    <t>Severity</t>
  </si>
  <si>
    <t>Confidence (Severity)</t>
  </si>
  <si>
    <t>Status</t>
  </si>
  <si>
    <t>Material</t>
  </si>
  <si>
    <t>Confidence (Material)</t>
  </si>
  <si>
    <t>Photo quality</t>
  </si>
  <si>
    <t>analysis Comments</t>
  </si>
  <si>
    <t>Wendy flags</t>
  </si>
  <si>
    <t>20100303_24</t>
  </si>
  <si>
    <t>West Bodelteh</t>
  </si>
  <si>
    <t>Ej1</t>
  </si>
  <si>
    <t>20100303_24Ej1</t>
  </si>
  <si>
    <t>Access</t>
  </si>
  <si>
    <t>Unknown</t>
  </si>
  <si>
    <t>Juvenile</t>
  </si>
  <si>
    <t>L</t>
  </si>
  <si>
    <t>W. Bodelteh</t>
  </si>
  <si>
    <t>Ej</t>
  </si>
  <si>
    <t>Active</t>
  </si>
  <si>
    <t>Two photos showing angles for severity. Looks like a small wound or inactive entanglement. Severity 2 if not inactive</t>
  </si>
  <si>
    <t>20100506_21</t>
  </si>
  <si>
    <t>Carroll</t>
  </si>
  <si>
    <t/>
  </si>
  <si>
    <t>NoPhoto1</t>
  </si>
  <si>
    <t>NA</t>
  </si>
  <si>
    <t>Zaca</t>
  </si>
  <si>
    <t>No Photo</t>
  </si>
  <si>
    <t>20100506_20</t>
  </si>
  <si>
    <t>20100506_20Ej1</t>
  </si>
  <si>
    <t>Female</t>
  </si>
  <si>
    <t>Adult</t>
  </si>
  <si>
    <t>Carroll Island</t>
  </si>
  <si>
    <t>H</t>
  </si>
  <si>
    <t>Grainy photo, no good view of material</t>
  </si>
  <si>
    <t>20100506_22</t>
  </si>
  <si>
    <t>Sea Lion Rock</t>
  </si>
  <si>
    <t>20100506_22Ej1</t>
  </si>
  <si>
    <t>Male</t>
  </si>
  <si>
    <t>Grainy photo, but good angle of severity, might still be not enough detail to use</t>
  </si>
  <si>
    <t>20100510_12</t>
  </si>
  <si>
    <t>East Bodelteh</t>
  </si>
  <si>
    <t>Zc1</t>
  </si>
  <si>
    <t>20100510_12Zc1</t>
  </si>
  <si>
    <t>Entanglement-Debris</t>
  </si>
  <si>
    <t>One grainy photo, cannot see material clearly, wound seems large and deep</t>
  </si>
  <si>
    <t>20100510_17</t>
  </si>
  <si>
    <t>20100510_17Ej1</t>
  </si>
  <si>
    <t>Packing band</t>
  </si>
  <si>
    <t>Three good photos, a little grainy, only one side, but material clearly visible and can see where band digs in and where it lifts up</t>
  </si>
  <si>
    <t>20100512_15</t>
  </si>
  <si>
    <t>20100512_15Ej1</t>
  </si>
  <si>
    <t>Original Folder</t>
  </si>
  <si>
    <t>Longline</t>
  </si>
  <si>
    <t>20100512_22</t>
  </si>
  <si>
    <t>20100512_22Ej1</t>
  </si>
  <si>
    <t>Good quality photo, but no material visible, deep and embedded?</t>
  </si>
  <si>
    <t>20100623_12</t>
  </si>
  <si>
    <t>20100623_12Zc1</t>
  </si>
  <si>
    <t>EBOD</t>
  </si>
  <si>
    <t>Two great photos, material and severity clear</t>
  </si>
  <si>
    <t>20100727_4</t>
  </si>
  <si>
    <t>Tatoosh East</t>
  </si>
  <si>
    <t>20100727_04Ej1</t>
  </si>
  <si>
    <t>Two good photos, severity and material clear. Definitely young but idk sex etc.</t>
  </si>
  <si>
    <t>20100728_3</t>
  </si>
  <si>
    <t>20100728_03Zc1</t>
  </si>
  <si>
    <t>Three good photos, can't tell if female adult or if its young and the scaling is weird</t>
  </si>
  <si>
    <t>20100729_20</t>
  </si>
  <si>
    <t>20100729_20Zc1</t>
  </si>
  <si>
    <t>Monofilament</t>
  </si>
  <si>
    <t>Two grainy photos, small fragment looks like monofilament, and not as clean as packing bands? Not sure</t>
  </si>
  <si>
    <t>20100805_2</t>
  </si>
  <si>
    <t>20100805_02Ej1</t>
  </si>
  <si>
    <t>Flasher</t>
  </si>
  <si>
    <t>Not sure what severity should be with flasher? Might be mom with pup</t>
  </si>
  <si>
    <t>20100805_17</t>
  </si>
  <si>
    <t>20100805_17Ej1</t>
  </si>
  <si>
    <t>Grainy photo, seems male? Might be sever w/packing band</t>
  </si>
  <si>
    <t>20100811_1</t>
  </si>
  <si>
    <t>20100811_01Ej1</t>
  </si>
  <si>
    <t>Great photos, seems young</t>
  </si>
  <si>
    <t>20100811_14</t>
  </si>
  <si>
    <t>20100811_14Ej1</t>
  </si>
  <si>
    <t>Grainy photo</t>
  </si>
  <si>
    <t>20100812_3</t>
  </si>
  <si>
    <t>20100812_03Ej1</t>
  </si>
  <si>
    <t>Grainy photo, most of neck not visible, mayb e apacking band strip visible?</t>
  </si>
  <si>
    <t>20100812_15</t>
  </si>
  <si>
    <t>20100812_15Ej1</t>
  </si>
  <si>
    <t>Clear photo, looks young</t>
  </si>
  <si>
    <t>Ej2</t>
  </si>
  <si>
    <t>20100812_15Ej2</t>
  </si>
  <si>
    <t>Rubber band</t>
  </si>
  <si>
    <t>Not great photo, doesn't seem like it bites into skin, but it might on other side</t>
  </si>
  <si>
    <t>20100812_17</t>
  </si>
  <si>
    <t>20100812_17Ej1</t>
  </si>
  <si>
    <t>Grainy photo, seems adult, packing band obvious but severity might be worse on underside</t>
  </si>
  <si>
    <t>20100825_8</t>
  </si>
  <si>
    <t>Tatoosh Cut</t>
  </si>
  <si>
    <t>20100825_08Ej1</t>
  </si>
  <si>
    <t>Seems young</t>
  </si>
  <si>
    <t>20100902_22</t>
  </si>
  <si>
    <t>20100902_22Ej1</t>
  </si>
  <si>
    <t>S EBOD</t>
  </si>
  <si>
    <t>Very grainy, might even be a 1 photo quality, weird flasher shape</t>
  </si>
  <si>
    <t>20100909_19</t>
  </si>
  <si>
    <t>20100909_19Ej1</t>
  </si>
  <si>
    <t>Inactive</t>
  </si>
  <si>
    <t>Might just be a neck fold?</t>
  </si>
  <si>
    <t>20100914_2</t>
  </si>
  <si>
    <t>20100914_02Ej1</t>
  </si>
  <si>
    <t>Grainy photos, only one angle, severity might be worse on angle not shown - large amount of swelling there</t>
  </si>
  <si>
    <t>20100914_02Ej2</t>
  </si>
  <si>
    <t>Photos are fine, all angles, material too embedded to ID, neck seems too thick to be female but idk</t>
  </si>
  <si>
    <t>20100914_14</t>
  </si>
  <si>
    <t>20100914_14Ej1</t>
  </si>
  <si>
    <t>Good photos, multiple angles</t>
  </si>
  <si>
    <t>20100914_14Zc1</t>
  </si>
  <si>
    <t>Rope</t>
  </si>
  <si>
    <t>Good photo, only one angle so unsure about severity on other side</t>
  </si>
  <si>
    <t>Zc2</t>
  </si>
  <si>
    <t>20100914_14Zc2</t>
  </si>
  <si>
    <t>Very bad photo</t>
  </si>
  <si>
    <t>20100915_2</t>
  </si>
  <si>
    <t>20100915_02Ej1</t>
  </si>
  <si>
    <t>Can't tell anything from photo</t>
  </si>
  <si>
    <t>20100915_02Ej2</t>
  </si>
  <si>
    <t>Photos grainy and dark, but good angles</t>
  </si>
  <si>
    <t>Ej3</t>
  </si>
  <si>
    <t>20100915_02Ej3</t>
  </si>
  <si>
    <t>Might be just neck folds?</t>
  </si>
  <si>
    <t>20100915_14</t>
  </si>
  <si>
    <t>20100915_14Ej1</t>
  </si>
  <si>
    <t>One photo, poor quality, but enough to show material and severity</t>
  </si>
  <si>
    <t>20100915_NA</t>
  </si>
  <si>
    <t>20100915_NAEj1</t>
  </si>
  <si>
    <t>Very grainy and far away, severity probably 2 or more.</t>
  </si>
  <si>
    <t>20100920_13</t>
  </si>
  <si>
    <t>Guano</t>
  </si>
  <si>
    <t>20100920_13Ej1</t>
  </si>
  <si>
    <t>Good photos, can see wide strap-like shape but unsure if packing band or washed out rubber band</t>
  </si>
  <si>
    <t>20100930_12</t>
  </si>
  <si>
    <t>20100930_12Zc1</t>
  </si>
  <si>
    <t>Hard to tell anything, looks like a fairly large amount of swelling/scar tissue buildup, but could be inactive</t>
  </si>
  <si>
    <t>20100930_14</t>
  </si>
  <si>
    <t>20100930_14Ej1</t>
  </si>
  <si>
    <t>EA:added, not sure photo source</t>
  </si>
  <si>
    <t>One photo, ok quality, enough to tell material and severity</t>
  </si>
  <si>
    <t>20100930_19</t>
  </si>
  <si>
    <t>20100930_19Ej1</t>
  </si>
  <si>
    <t>Unsure material, but maybe two entanglements? Might not be active</t>
  </si>
  <si>
    <t>20100930_19Ej2</t>
  </si>
  <si>
    <t>Fairly low on neck, no material visible but deep and weeping, narrow wound</t>
  </si>
  <si>
    <t>20110418_12</t>
  </si>
  <si>
    <t>20110418_12Ej1</t>
  </si>
  <si>
    <t>Bad photo, can't tell anything, might not be active?</t>
  </si>
  <si>
    <t>20110422_13</t>
  </si>
  <si>
    <t>20110422_13Ej1</t>
  </si>
  <si>
    <t>20110422_18</t>
  </si>
  <si>
    <t>20110422_18Ej1</t>
  </si>
  <si>
    <t>Good photo, but only one angle, not sure if still active? If not then severity 3</t>
  </si>
  <si>
    <t>20110422_21</t>
  </si>
  <si>
    <t>20110422_21Ej1</t>
  </si>
  <si>
    <t>EA: not sure photo source</t>
  </si>
  <si>
    <t>Two bad photos, can't tell if entangled or just skinny at a bad angle. If entangled, might be inactive or 1-2</t>
  </si>
  <si>
    <t>20110429_3</t>
  </si>
  <si>
    <t>20110429_03Ej1</t>
  </si>
  <si>
    <t>Fishing Lure</t>
  </si>
  <si>
    <t>20110429_03Ej2</t>
  </si>
  <si>
    <t>Two photos, might just be peanut head at the wrong angle</t>
  </si>
  <si>
    <t>20110501_14</t>
  </si>
  <si>
    <t>20110501_14Zc1</t>
  </si>
  <si>
    <t>Might not be active, site shaded in photos, 2 if active</t>
  </si>
  <si>
    <t>20110501_15</t>
  </si>
  <si>
    <t>20110501_15Ej1</t>
  </si>
  <si>
    <t>Lower on neck, so might be something larger like rope/cord? Looks a lot like a packing band though. Third picture might be a separate individual, but have same wound on right shoulder</t>
  </si>
  <si>
    <t>20110501_15Ej2</t>
  </si>
  <si>
    <t>Poor quality photos, but clearly a rubber band on a young individual</t>
  </si>
  <si>
    <t>20110501_24</t>
  </si>
  <si>
    <t>20110501_24Zc1</t>
  </si>
  <si>
    <t>Two photos showing significant edema and bleeding, seems to cut deep, definitely packing band. Initially recorded as Ej but looks like Zc young</t>
  </si>
  <si>
    <t>20110504_13</t>
  </si>
  <si>
    <t>20110504_13Ej1</t>
  </si>
  <si>
    <t>Three angles showing severity of scarring and the discontinuity of the wound</t>
  </si>
  <si>
    <t>20110505_7</t>
  </si>
  <si>
    <t>20110505_07Zc1</t>
  </si>
  <si>
    <t>Three photos, can't tell if active or inactive, can't see material. If active, would be severity 3 bc of edema</t>
  </si>
  <si>
    <t>20110518_9</t>
  </si>
  <si>
    <t>NoPhoto2</t>
  </si>
  <si>
    <t>20110518_8</t>
  </si>
  <si>
    <t>20110518_08Ej1</t>
  </si>
  <si>
    <t>EA: found while looking for another entanglement, wasn't in Access?</t>
  </si>
  <si>
    <t>One photo, grainy, only one angle so severity unsure, but definitely a packing band. Dead?</t>
  </si>
  <si>
    <t>20110518_22</t>
  </si>
  <si>
    <t>20110518_22Ej1</t>
  </si>
  <si>
    <t>One photo, poor angle, looks like might be rubber band but cannot see enough to be sure, and severity is hard to see</t>
  </si>
  <si>
    <t>20110518_27</t>
  </si>
  <si>
    <t>20110518_27Ej1</t>
  </si>
  <si>
    <t>Can tell that entanglement wound is severe, deep, but cannot see material and can't tell if that’s because of embedding or inactive</t>
  </si>
  <si>
    <t>20110518_27Ej2</t>
  </si>
  <si>
    <t>Looks like material is embedded, but wound is thin like monofilament?</t>
  </si>
  <si>
    <t>20110518_27Ej3</t>
  </si>
  <si>
    <t>Cannot see material, wound through skin, some weeping, might be worse on front side? Could be severity 4</t>
  </si>
  <si>
    <t>20110518_28</t>
  </si>
  <si>
    <t>20110518_28Zc1</t>
  </si>
  <si>
    <t>Might not be active, only one low quality photo. If active, 2 severity.</t>
  </si>
  <si>
    <t>20110518_29</t>
  </si>
  <si>
    <t>20110518_29Ej1</t>
  </si>
  <si>
    <t>Thick neck band?</t>
  </si>
  <si>
    <t>Many photos and angles, material deeply embedded, lots of oozing. Looks still active</t>
  </si>
  <si>
    <t>20110519_5</t>
  </si>
  <si>
    <t>20110519_05Ej1</t>
  </si>
  <si>
    <t xml:space="preserve">Can only see part of neck so unsure about severity. </t>
  </si>
  <si>
    <t>20110602_14</t>
  </si>
  <si>
    <t>20110602_14Zc1</t>
  </si>
  <si>
    <t xml:space="preserve">Only one phot, cannot see material but cannot be sure if it would be visible in a better photo. </t>
  </si>
  <si>
    <t>20110615_7</t>
  </si>
  <si>
    <t>Waadah</t>
  </si>
  <si>
    <t>20110615_07Zc1</t>
  </si>
  <si>
    <t>Waadah Zc</t>
  </si>
  <si>
    <t>Photos dark so can't be sure of severity or maerial, but seems to cut deep and some weeping</t>
  </si>
  <si>
    <t>20110616_22</t>
  </si>
  <si>
    <t>20110616_22Ej1</t>
  </si>
  <si>
    <t>Grainy dark photos, can't be sure of material</t>
  </si>
  <si>
    <t>20110616_22Ej2</t>
  </si>
  <si>
    <t xml:space="preserve">Very deeply embedded on front of neck, just barely skims surface dorsally. </t>
  </si>
  <si>
    <t>20110623_17</t>
  </si>
  <si>
    <t>20110623_17Ej1</t>
  </si>
  <si>
    <t>Large amount of swelling on ventral side, fraying band on dorsal side. Maybe same individual as 20110616_22Ej2?</t>
  </si>
  <si>
    <t>20110623_23</t>
  </si>
  <si>
    <t>20110623_23Ej1</t>
  </si>
  <si>
    <t>Looks like a young individual</t>
  </si>
  <si>
    <t>20110623_23Ej2</t>
  </si>
  <si>
    <t>Two packing bands, one might be a severity 2, neither fraying yet, so new?</t>
  </si>
  <si>
    <t>20110623_23Ej3</t>
  </si>
  <si>
    <t>Poor quality photo, maybe not for analysis</t>
  </si>
  <si>
    <t>20110629_17</t>
  </si>
  <si>
    <t>20110629_17Ej1</t>
  </si>
  <si>
    <t>Two packing bands, one might be severity 2 but hard to tell if broke skin or not. Same individual as 20110623_23Ej2?</t>
  </si>
  <si>
    <t>20110722_30</t>
  </si>
  <si>
    <t>20110722_30Ej1</t>
  </si>
  <si>
    <t>Very poor photos, can't even tell if active or inactive?</t>
  </si>
  <si>
    <t>20110722_30Ej2</t>
  </si>
  <si>
    <t>Poor photo, but looks like severity 2+</t>
  </si>
  <si>
    <t>20110728_22</t>
  </si>
  <si>
    <t>20110728_22Ej1</t>
  </si>
  <si>
    <t>Blurry photos, looks very deep and wide, no material visible</t>
  </si>
  <si>
    <t>20110728_24</t>
  </si>
  <si>
    <t>20110728_24Ej1</t>
  </si>
  <si>
    <t>Grainy photos, only one angle, wound is wide and deep</t>
  </si>
  <si>
    <t>20110728_24Ej2</t>
  </si>
  <si>
    <t>Photos good but no material visible, and angle from above makes severity not as visible. Still seems swollen and leaking pus/blood so severity 4, material is embedded or gone</t>
  </si>
  <si>
    <t>20110728_24Ej3</t>
  </si>
  <si>
    <t>Horrible photo, can only tell there is an entanglement because it’s a flasher</t>
  </si>
  <si>
    <t>20110728_2</t>
  </si>
  <si>
    <t>20110728_02Ej1</t>
  </si>
  <si>
    <t>Only one side of neck visible, and it seems like other side might be more sever, potentially a 4</t>
  </si>
  <si>
    <t>20110810_21</t>
  </si>
  <si>
    <t>20110810_21Ej1</t>
  </si>
  <si>
    <t>Very bad photo, covered in flies, looks like a wide deep wound, definite swelling.</t>
  </si>
  <si>
    <t>20110810_21Ej2</t>
  </si>
  <si>
    <t>Dark and grainy, definite edema, no obvious discharge but can only see one side of body.</t>
  </si>
  <si>
    <t>20110817_21</t>
  </si>
  <si>
    <t>20110817_21Ej1</t>
  </si>
  <si>
    <t>Not fully in focus, only one photo, not the right angle to see the extent of the wound. Cannot be sure its active</t>
  </si>
  <si>
    <t>20110824_17</t>
  </si>
  <si>
    <t>20110824_17Zc1</t>
  </si>
  <si>
    <t>Started here 9/9/2019</t>
  </si>
  <si>
    <t>Four photos, all in focus and of different angles of the entanglement. Clearly show large edema on front side</t>
  </si>
  <si>
    <t>20110824_17Zc2</t>
  </si>
  <si>
    <t>One photo, hard to tell if sagittal crest is present. Wound appears very deep, cannot see material.</t>
  </si>
  <si>
    <t>20110824_18</t>
  </si>
  <si>
    <t>20110824_18Ej1</t>
  </si>
  <si>
    <t>One photo, looks like wound might not be the same severity all the way around, seems to not be leaking fluid along the side.</t>
  </si>
  <si>
    <t>20110824_18Ej2</t>
  </si>
  <si>
    <t>Photos slightly out of focus but show material clearly and slight edema/fluid leakage in front.</t>
  </si>
  <si>
    <t>20110824_18Ej3</t>
  </si>
  <si>
    <t>Blurry picture, but can tell material fairly well. Seems like band just rests on top of skin, but may break through under chin</t>
  </si>
  <si>
    <t>20110901_NA</t>
  </si>
  <si>
    <t>20110901_NAEj1</t>
  </si>
  <si>
    <t>Blurry and grainy, not sure about severity and can't see material</t>
  </si>
  <si>
    <t>20110901_26</t>
  </si>
  <si>
    <t>20110901_26Ej1</t>
  </si>
  <si>
    <t>Blurry and grainy photo, cannot see material but wound looks ver deep and old, maybe even scarred over but still severe.</t>
  </si>
  <si>
    <t>20111015_22</t>
  </si>
  <si>
    <t>20111015_22Ej1</t>
  </si>
  <si>
    <t>Two photos, looks like it isn't continuous around the neck so probably a scar</t>
  </si>
  <si>
    <t>20111105_7</t>
  </si>
  <si>
    <t>20111105_07Zc1</t>
  </si>
  <si>
    <t>East Bodelteh Island</t>
  </si>
  <si>
    <t xml:space="preserve">One good photo, can see material and severity of wound. </t>
  </si>
  <si>
    <t>20111105_07Zc2</t>
  </si>
  <si>
    <t>Photos are in focus but of the same angle, material appears to bite into skin along the right side, edema forming</t>
  </si>
  <si>
    <t>Zc3</t>
  </si>
  <si>
    <t>20111105_07Zc3</t>
  </si>
  <si>
    <t>Cannot see the entanglement well, cannot be sure of severity or material</t>
  </si>
  <si>
    <t>Zc4</t>
  </si>
  <si>
    <t>20111105_07Zc4</t>
  </si>
  <si>
    <t>Photo at an odd angle and grainy. Likely severity &gt; 1 can see blood in wound, no clues to material</t>
  </si>
  <si>
    <t>Zc5</t>
  </si>
  <si>
    <t>20111105_07Zc5</t>
  </si>
  <si>
    <t>Photo too grainy to tell severity, but can clearly see a fray from packing band</t>
  </si>
  <si>
    <t>Zc6</t>
  </si>
  <si>
    <t>20111105_07Zc6</t>
  </si>
  <si>
    <t>Photos mostly in focus, can see severity of wound and material. Wound looks severe and open, but not deep</t>
  </si>
  <si>
    <t>Zc7</t>
  </si>
  <si>
    <t>20111105_07Zc7</t>
  </si>
  <si>
    <t>One photo, but looks like an old scar</t>
  </si>
  <si>
    <t>Zc8</t>
  </si>
  <si>
    <t>20111105_07Zc8</t>
  </si>
  <si>
    <t>Photos grainy, lots of pus drainage from wound, wounded area wide on neck, looks like it may be deep, probably full circumference.</t>
  </si>
  <si>
    <t>Zc9</t>
  </si>
  <si>
    <t>20111105_07Zc9</t>
  </si>
  <si>
    <t>Photo grainy and washed out, cannot tell if entanglement is live or not, maybe smear of blood down side? Looks like a similar smear to Zc4 from same sighting?</t>
  </si>
  <si>
    <t>20111105_8</t>
  </si>
  <si>
    <t>20111105_08Ej1</t>
  </si>
  <si>
    <t>Looks like entanglement may not be active based on scar on back of neck?</t>
  </si>
  <si>
    <t>20111105_08Ej2</t>
  </si>
  <si>
    <t xml:space="preserve">Photo shows packing band skimming skin on left side, but biting in and causing an edema on the right. </t>
  </si>
  <si>
    <t>20111105_08Ej3</t>
  </si>
  <si>
    <t xml:space="preserve">Photos show entanglement is deep and embedded on ventral side even though it doesn't break the skin on the dorsal. </t>
  </si>
  <si>
    <t>Ej4</t>
  </si>
  <si>
    <t>20111105_08Ej4</t>
  </si>
  <si>
    <t>20111115_15</t>
  </si>
  <si>
    <t>20111115_15Zc1</t>
  </si>
  <si>
    <t>Cannot see material, but large edema developed. Seems like an old entanglement, could even be a scar?</t>
  </si>
  <si>
    <t>20111115_15Zc2</t>
  </si>
  <si>
    <t>Parallel scars across lower back of neck, look healed and shallow</t>
  </si>
  <si>
    <t>20120215_5</t>
  </si>
  <si>
    <t>20120215_05Ej1</t>
  </si>
  <si>
    <t>Photos show that band does not cut into skin</t>
  </si>
  <si>
    <t>20120227_12</t>
  </si>
  <si>
    <t>20120227_12Ej1</t>
  </si>
  <si>
    <t>Very grainy photo, looks like its inactive</t>
  </si>
  <si>
    <t>20120307_9</t>
  </si>
  <si>
    <t>NoPhoto3</t>
  </si>
  <si>
    <t>20120307_09Ej1</t>
  </si>
  <si>
    <t>20120307_15</t>
  </si>
  <si>
    <t>20120307_15Ej1</t>
  </si>
  <si>
    <t>Looks like it may be inactive, but unsure. Cannot see material</t>
  </si>
  <si>
    <t>20120307_15Ej2</t>
  </si>
  <si>
    <t>Photos grainy but show a deep wound and large edema on right and ventral sides</t>
  </si>
  <si>
    <t>20120307_18</t>
  </si>
  <si>
    <t>20120307_18Ej1</t>
  </si>
  <si>
    <t>Photos clearly show deep wound leaking pus and blood on ventral side, skimming skin on dorsal</t>
  </si>
  <si>
    <t>20120411_17</t>
  </si>
  <si>
    <t>NoPhoto4</t>
  </si>
  <si>
    <t>20120411_17Ej1</t>
  </si>
  <si>
    <t>Looks inactive, or early stages of a very thin material</t>
  </si>
  <si>
    <t>20120411_17Ej2</t>
  </si>
  <si>
    <t>Photos show multiple angles, ccan see that material doesn’t break skin</t>
  </si>
  <si>
    <t>20120411_22</t>
  </si>
  <si>
    <t>20120411_22Ej1</t>
  </si>
  <si>
    <t>Photo far away and grainy, large edema visible though</t>
  </si>
  <si>
    <t>20120411_22Ej2</t>
  </si>
  <si>
    <t>Photos show in active from multiple angles</t>
  </si>
  <si>
    <t>20120423_17</t>
  </si>
  <si>
    <t>20120423_17Zc1</t>
  </si>
  <si>
    <t>Photo too grainy to be sure about anything</t>
  </si>
  <si>
    <t>20120423_20</t>
  </si>
  <si>
    <t>20120423_20Ej1</t>
  </si>
  <si>
    <t>Might be 2 stacked packing bands? Hard to tell how big the edema is/how deep the wound is in the front with the shading</t>
  </si>
  <si>
    <t>20120423_20Ej2</t>
  </si>
  <si>
    <t>Photo shows packing band frays off back of neck, developed edema in front with leakage</t>
  </si>
  <si>
    <t>20120507_17</t>
  </si>
  <si>
    <t>20120507_17Ej1</t>
  </si>
  <si>
    <t>Small adult male.</t>
  </si>
  <si>
    <t>Photos show packing band skimming skin on back of neck but forming large edema in front</t>
  </si>
  <si>
    <t>20120604_11</t>
  </si>
  <si>
    <t>20120604_11Zc1</t>
  </si>
  <si>
    <t>Photo from far away, can see cinch around neck but not enough detail for material</t>
  </si>
  <si>
    <t>20120604_11Zc2</t>
  </si>
  <si>
    <t>Possibly disentangled but cant confirm.</t>
  </si>
  <si>
    <t>Photos from muliple angles, but too grainy/material too embedded to tell material</t>
  </si>
  <si>
    <t>20120604_11Zc3</t>
  </si>
  <si>
    <t>Cannot tell if active or inactive, if active severity 1</t>
  </si>
  <si>
    <t>20120604_11Zc4</t>
  </si>
  <si>
    <t>Photo shows severity, material too embedded</t>
  </si>
  <si>
    <t>20120612_4</t>
  </si>
  <si>
    <t>20120612_04Ej1</t>
  </si>
  <si>
    <t>Enough to show flasher</t>
  </si>
  <si>
    <t>20120612_12</t>
  </si>
  <si>
    <t>20120612_12Zc1</t>
  </si>
  <si>
    <t>Grainy photos, but can see large edema and packing band showing around sides</t>
  </si>
  <si>
    <t>20120612_12Zc2</t>
  </si>
  <si>
    <t>Very grainy, maybe shouldn't include in analysis, cannot see material, probably not active</t>
  </si>
  <si>
    <t>20120612_12Zc3</t>
  </si>
  <si>
    <t>Grainy photos, limited angles, can see packing band sitting on surface of skin</t>
  </si>
  <si>
    <t>20120614_1</t>
  </si>
  <si>
    <t>20120614_01Ej1</t>
  </si>
  <si>
    <t>Cannot see material, deep wound with large edema</t>
  </si>
  <si>
    <t>20120614_15</t>
  </si>
  <si>
    <t>20120614_15Ej1</t>
  </si>
  <si>
    <t>Bad angle, deep wound but cannot see material, may be inactive?</t>
  </si>
  <si>
    <t>20120614_16</t>
  </si>
  <si>
    <t>20120614_16Zc1</t>
  </si>
  <si>
    <t>Grainy, awkward angle. Can see edema, maybe 2 entangling materials?</t>
  </si>
  <si>
    <t>20120614_23</t>
  </si>
  <si>
    <t>20120614_23Ej1</t>
  </si>
  <si>
    <t>Grainy, but enough to see flasher</t>
  </si>
  <si>
    <t>20120620_10</t>
  </si>
  <si>
    <t>20120620_10Zc1</t>
  </si>
  <si>
    <t>Large edema, cannot see material</t>
  </si>
  <si>
    <t>20120620_10Zc2</t>
  </si>
  <si>
    <t>Very grainy and weird angle, but can see packing band on top of skin for entire visible circumference, and no obvious indent</t>
  </si>
  <si>
    <t>20120627_26</t>
  </si>
  <si>
    <t>20120627_26Ej1</t>
  </si>
  <si>
    <t>If active, severity 4, but no discharge or blood, and seems deep enough that there should be some if active</t>
  </si>
  <si>
    <t>20120627_26Ej2</t>
  </si>
  <si>
    <t>Appears to be old entanglement scar.</t>
  </si>
  <si>
    <t>Not continuous around neck, inactive</t>
  </si>
  <si>
    <t>20120718_15</t>
  </si>
  <si>
    <t>20120718_15Zc1</t>
  </si>
  <si>
    <t>Very grainy, maybe shouldn't include in analysis, looks deep into flesh, but no material visible</t>
  </si>
  <si>
    <t>20120718_16</t>
  </si>
  <si>
    <t>20120718_16Ej1</t>
  </si>
  <si>
    <t>Good enough to see flasher</t>
  </si>
  <si>
    <t>20120727_30</t>
  </si>
  <si>
    <t>20120727_30Ej1</t>
  </si>
  <si>
    <t>Angle of photo and head make it had to tell severity of wound or material</t>
  </si>
  <si>
    <t>20120801_3</t>
  </si>
  <si>
    <t>20120801_03Ej1</t>
  </si>
  <si>
    <t>Can clearly see animal and flasher</t>
  </si>
  <si>
    <t>20120801_25</t>
  </si>
  <si>
    <t>20120801_25Ej1</t>
  </si>
  <si>
    <t>Photo blurry, small strip of bright white around neck might be packing band, indentation about the right width, potentially other materials also present in the other wraps</t>
  </si>
  <si>
    <t>20120806_16</t>
  </si>
  <si>
    <t>20120806_16Ej1</t>
  </si>
  <si>
    <t>Small fray coming off side, wide wound area, oozing blood</t>
  </si>
  <si>
    <t>20120815_6</t>
  </si>
  <si>
    <t>20120815_06Ej1</t>
  </si>
  <si>
    <t>Photo from a poor angle and grainy, cannot reliably tell severity, active/inactive, material. Probably at least a severity 2 though</t>
  </si>
  <si>
    <t>20120815_25</t>
  </si>
  <si>
    <t>20120815_25Ej1</t>
  </si>
  <si>
    <t>Might be a scar, but cannot tell from photo</t>
  </si>
  <si>
    <t>20120815_25Ej2</t>
  </si>
  <si>
    <t>Photos show packing band skimming skin on right side, deepy embedded on left, maybe even more than one entangling material present?</t>
  </si>
  <si>
    <t>20120912_24</t>
  </si>
  <si>
    <t>20120912_24Ej1</t>
  </si>
  <si>
    <t>Can see fur growing in what was probably a dent left behind by an entanglement wound</t>
  </si>
  <si>
    <t>20120912_24Ej2</t>
  </si>
  <si>
    <t>Photo from far away, can see pus/ooze but not definitely tell the severity, material probably embedded even in photo was good enough to tell</t>
  </si>
  <si>
    <t>20120912_24Ej3</t>
  </si>
  <si>
    <t>Possibly old scar, but cannot be certain.</t>
  </si>
  <si>
    <t>Might be a scar, no obvious pus/discharge so probably just a 2 if active</t>
  </si>
  <si>
    <t>20120912_24Ej4</t>
  </si>
  <si>
    <t>Might not be active, hard to tell severity from photo, bad angle and grainy</t>
  </si>
  <si>
    <t>20120912_25</t>
  </si>
  <si>
    <t>20120912_25Zc1</t>
  </si>
  <si>
    <t>Photos show large buildup of swelling or scar tissue on right side of head, but no remaining scarring on back-left side, so probably not active</t>
  </si>
  <si>
    <t>Zc11</t>
  </si>
  <si>
    <t>20120912_25Zc11</t>
  </si>
  <si>
    <t>Looks inactive, not weeping, fur around the site seems undisturbed</t>
  </si>
  <si>
    <t>Zc12</t>
  </si>
  <si>
    <t>20120912_25Zc12</t>
  </si>
  <si>
    <t>Wide wound, not super deep, weeping a lot, seems like monofilament but could be gillnet?</t>
  </si>
  <si>
    <t>Zc13</t>
  </si>
  <si>
    <t>20120912_25Zc13</t>
  </si>
  <si>
    <t>Can only see a small part of entanglement and photo is poor quality</t>
  </si>
  <si>
    <t>Zc14</t>
  </si>
  <si>
    <t>20120912_25Zc14</t>
  </si>
  <si>
    <t>Collar of bare flesh at mid neck, maybe caused by monofilament/gillnet but no evidence of material left</t>
  </si>
  <si>
    <t>Zc15</t>
  </si>
  <si>
    <t>20120912_25Zc15</t>
  </si>
  <si>
    <t>Hard to tell severity from angle, could be a 3 but it doesn't look like too much swelling, not super deep</t>
  </si>
  <si>
    <t>Zc16</t>
  </si>
  <si>
    <t>20120912_25Zc16</t>
  </si>
  <si>
    <t>Just small indent in the fur, scar</t>
  </si>
  <si>
    <t>20120912_25Zc2</t>
  </si>
  <si>
    <t>Many angles but no good lighting, looks deep under chin, some dark discharge, not as deep on back of neck</t>
  </si>
  <si>
    <t>20120912_25Zc3</t>
  </si>
  <si>
    <t>Dark photo, no material discernable even when edited, could be a scar?</t>
  </si>
  <si>
    <t>20120912_25Zc4</t>
  </si>
  <si>
    <t>Dark photo, cannot see material, seems deep in front, definitely swelling</t>
  </si>
  <si>
    <t>20120912_25Zc5</t>
  </si>
  <si>
    <t>Cannot see material in photo but guessing monofilament from shape of wound - wide gaps in skin but not deep yet</t>
  </si>
  <si>
    <t>20120912_25Zc6</t>
  </si>
  <si>
    <t xml:space="preserve">Large indent from material, not visible, definite edema </t>
  </si>
  <si>
    <t>20120912_25Zc7</t>
  </si>
  <si>
    <t>Possibly gillnet.</t>
  </si>
  <si>
    <t>Good photos, entanglement looks like three shallow parallel marks, very thin, guessing monofilament for size? Could also be a scar</t>
  </si>
  <si>
    <t>20120912_25Zc8</t>
  </si>
  <si>
    <t>Grainy but well lit photos, can see packing band and deep weeping wound</t>
  </si>
  <si>
    <t>20120912_25Zc9</t>
  </si>
  <si>
    <t>Good photos show  that packing band is visible all the way around, so not embedded, but weeping pus and blood and seems fairly deep</t>
  </si>
  <si>
    <t>20120921_14</t>
  </si>
  <si>
    <t>NoPhoto5</t>
  </si>
  <si>
    <t>20120921_14Ej1</t>
  </si>
  <si>
    <t>Only a partial view of entanglement, cannot tell if active or not</t>
  </si>
  <si>
    <t>20120926_26</t>
  </si>
  <si>
    <t>20120926_26Zc1</t>
  </si>
  <si>
    <t>Low on the body, doesn't seem to cut very deep, but can only see the back side</t>
  </si>
  <si>
    <t>20120926_26Zc2</t>
  </si>
  <si>
    <t>Grainy and washed out, cannot discern material or severity</t>
  </si>
  <si>
    <t>20120926_34</t>
  </si>
  <si>
    <t>20120926_34Ej1</t>
  </si>
  <si>
    <t>Good angles, definitely a scar</t>
  </si>
  <si>
    <t>20120926_35</t>
  </si>
  <si>
    <t>20120926_35Zc1</t>
  </si>
  <si>
    <t>Grainy but good angles, looks fairly deep and weepy</t>
  </si>
  <si>
    <t>20120926_36</t>
  </si>
  <si>
    <t>20120926_36Ej1</t>
  </si>
  <si>
    <t>Seems like it might be too thin to be a packing band? Skims surface of neck on right side, but looks to bite in and weep on left</t>
  </si>
  <si>
    <t>20120926_36Ej2</t>
  </si>
  <si>
    <t>Many angles, but all grainy. Can see long trailing ends of monofilament, wound weeping</t>
  </si>
  <si>
    <t>20121025_15</t>
  </si>
  <si>
    <t>NoPhoto6</t>
  </si>
  <si>
    <t>20121025_14</t>
  </si>
  <si>
    <t>20121025_14Ej1</t>
  </si>
  <si>
    <t>Photo in focus, but not enough angles, looking up into wound but still can't see any material/exposed flesh/weeping, so looks inactive</t>
  </si>
  <si>
    <t>20121025_14Ej2</t>
  </si>
  <si>
    <t>Photos show wound in focus, can see trailing end of line off front of entanglement, wound ragged but not weeping very much</t>
  </si>
  <si>
    <t>20121025_14Ej3</t>
  </si>
  <si>
    <t>Good angles, no discharge, wound dark inside not pink, fur growing neatly around it, seems like a scar</t>
  </si>
  <si>
    <t>20121025_15Zc1</t>
  </si>
  <si>
    <t>Grainy photo, but wound appears deep and to span the full circumference of the neck, definitely weeping</t>
  </si>
  <si>
    <t>20121025_15Zc2</t>
  </si>
  <si>
    <t>Many angles, can see that wound is deep and ragged, lots of discharge and blood, looks meaty, cannot see material</t>
  </si>
  <si>
    <t>20121025_15Zc3</t>
  </si>
  <si>
    <t>Can see large edema caused by the entanglement, no noticeable discharge or material</t>
  </si>
  <si>
    <t>20121025_15Zc4</t>
  </si>
  <si>
    <t>Photo shows wide wound area, pink meat showing, discharge in wide area around wound, no material visible</t>
  </si>
  <si>
    <t>20121025_15Zc5</t>
  </si>
  <si>
    <t>Photos show that entanglement isn't coninuous, fur has grown into the wound, looks healed over</t>
  </si>
  <si>
    <t>20121025_15Zc6</t>
  </si>
  <si>
    <t>Pink flesh visible in wound, looks like wound is discharging, no material visible</t>
  </si>
  <si>
    <t>20121025_15Zc7</t>
  </si>
  <si>
    <t>Photo is grainy and from far away, but shows a wide pink wound weeping from the edges</t>
  </si>
  <si>
    <t>20121115_12</t>
  </si>
  <si>
    <t>20121115_12Zc1</t>
  </si>
  <si>
    <t>Appears to be a scar.</t>
  </si>
  <si>
    <t>Good photo, can see that wound is healed over</t>
  </si>
  <si>
    <t>20121115_21</t>
  </si>
  <si>
    <t>20121115_21Ej1</t>
  </si>
  <si>
    <t>Poor photo, looks like a wide, deep wound though so probably severity 3+</t>
  </si>
  <si>
    <t>20121115_21Ej2</t>
  </si>
  <si>
    <t>Poor angle and grainy, cannot definitively tell if active or not</t>
  </si>
  <si>
    <t>20121214_2</t>
  </si>
  <si>
    <t>20121214_02Ej1</t>
  </si>
  <si>
    <t>Looks like wound is not continuous around the neck, so probably a scar</t>
  </si>
  <si>
    <t>20130114_13</t>
  </si>
  <si>
    <t>20130114_13Ej1</t>
  </si>
  <si>
    <t>Can clearly see that wound is not continuous, is mostly healed</t>
  </si>
  <si>
    <t>20130116_10</t>
  </si>
  <si>
    <t>20130116_10Ej1</t>
  </si>
  <si>
    <t>Looks like there may be a light colored material in the wound, but not clear enough to tell what, could be scar tissue, no weeping or pink flesh visible</t>
  </si>
  <si>
    <t>20130214_17</t>
  </si>
  <si>
    <t>20130214_17Ej1</t>
  </si>
  <si>
    <t>Can see that back of neck is healed over</t>
  </si>
  <si>
    <t>20130214_20</t>
  </si>
  <si>
    <t>20130214_20Ej1</t>
  </si>
  <si>
    <t>Poor photo, bad angle, grainy</t>
  </si>
  <si>
    <t>20130308_3</t>
  </si>
  <si>
    <t>Old entanglement scar</t>
  </si>
  <si>
    <t>Photos show wound is not continuous</t>
  </si>
  <si>
    <t>20130326_15</t>
  </si>
  <si>
    <t>20130326_15Ej1</t>
  </si>
  <si>
    <t>Maybe shouldn't include in analysis, but can tell that wound is wide and lots of discharge, cannot see material</t>
  </si>
  <si>
    <t>20130326_21</t>
  </si>
  <si>
    <t>20130326_21Ej1</t>
  </si>
  <si>
    <t>Looks like material may cinch less on back side of neck, but front is oozing blood and causing an edema to form</t>
  </si>
  <si>
    <t>20130326_21Ej2</t>
  </si>
  <si>
    <t>Clear photo, looks newly inactive because wound on back of neck still pink inside, but front clearly healed. Possible that it healed around the material?</t>
  </si>
  <si>
    <t>20130422_15</t>
  </si>
  <si>
    <t>20130422_15Ej1</t>
  </si>
  <si>
    <t>Clear photo shows lure hooked into right flank of animal</t>
  </si>
  <si>
    <t>20130422_18</t>
  </si>
  <si>
    <t>20130422_18Ej1</t>
  </si>
  <si>
    <t>Looks like a filament hanging off side of entanglement, discharge around wound, but hard to tell depth of wound from lighting</t>
  </si>
  <si>
    <t>20130422_18Ej2</t>
  </si>
  <si>
    <t>Looks like the wide stripped wound from monofilament, but none actually visible</t>
  </si>
  <si>
    <t>20130422_21</t>
  </si>
  <si>
    <t>Umatilla</t>
  </si>
  <si>
    <t>20130422_21Ej1</t>
  </si>
  <si>
    <t>Umatilla Reef</t>
  </si>
  <si>
    <t>Packing band doesn't break the skin in view</t>
  </si>
  <si>
    <t>20130422_29</t>
  </si>
  <si>
    <t>20130422_29Ej1</t>
  </si>
  <si>
    <t>Not a continuous wound</t>
  </si>
  <si>
    <t>20130501_14</t>
  </si>
  <si>
    <t>20130501_14Ej1</t>
  </si>
  <si>
    <t>Pink, wide, weeping wound</t>
  </si>
  <si>
    <t>20130501_16</t>
  </si>
  <si>
    <t>20130501_16Ej1</t>
  </si>
  <si>
    <t>Wound looks deep and meaty, no sign of material</t>
  </si>
  <si>
    <t>20130501_20</t>
  </si>
  <si>
    <t>20130501_20Ej1</t>
  </si>
  <si>
    <t>No significant edema or weeping, doesn't seem deep, but material embedded, or is inactive</t>
  </si>
  <si>
    <t>20130501_22</t>
  </si>
  <si>
    <t>20130501_22Ej1</t>
  </si>
  <si>
    <t>Cannot see material, wound is deep and wide, weeping</t>
  </si>
  <si>
    <t>20130501_22Ej2</t>
  </si>
  <si>
    <t>Cannot tell if active or inactive, if active severity 2 due to cinching</t>
  </si>
  <si>
    <t>20130517_13</t>
  </si>
  <si>
    <t>20130517_13Zc1</t>
  </si>
  <si>
    <t>Bad angle and grainy</t>
  </si>
  <si>
    <t>20130517_13Zc2</t>
  </si>
  <si>
    <t>Bad angle and grainy, cannot tell if active or not</t>
  </si>
  <si>
    <t>20130517_6</t>
  </si>
  <si>
    <t>20130517_06Ej1</t>
  </si>
  <si>
    <t>Looks like it may be scarred over, no material visible, but might still be active?</t>
  </si>
  <si>
    <t>20130606_13</t>
  </si>
  <si>
    <t>20130606_13Ej1</t>
  </si>
  <si>
    <t>Bad angle, but can see that wound is pink and ragged, weeping, no material visible</t>
  </si>
  <si>
    <t>20130606_15</t>
  </si>
  <si>
    <t>20130606_15Ej1</t>
  </si>
  <si>
    <t>Looks like it may have healed over the entangling material, still oozing and wet in area but fur grown over the wound site? Also an old scar oriented vertically up throat?</t>
  </si>
  <si>
    <t>20130606_15Ej2</t>
  </si>
  <si>
    <t>Might be a small fray coming out of the right side of the wound, deep and wide wound weeping, pink flesh visible</t>
  </si>
  <si>
    <t>20130606_15Ej3</t>
  </si>
  <si>
    <t>20130606_16</t>
  </si>
  <si>
    <t>20130606_16Zc1</t>
  </si>
  <si>
    <t>Looks like its in the process of healing, just one open patch left. Also possible it healed over the material?</t>
  </si>
  <si>
    <t>20130619_3</t>
  </si>
  <si>
    <t>20130619_03Ej1</t>
  </si>
  <si>
    <t>Packing band skims skin on back of neck, but breaks through to flesh in front, discharge</t>
  </si>
  <si>
    <t>20130619_14</t>
  </si>
  <si>
    <t>20130619_14Zc1</t>
  </si>
  <si>
    <t>Looks like it doesn't cinch too tight yet, just on surface of skin around back and maybe just through in front</t>
  </si>
  <si>
    <t>20130619_14Zc2</t>
  </si>
  <si>
    <t>Probably a packing band, but too grainy to be definite. Looks like it breaks skin around front, but not weeping excessively</t>
  </si>
  <si>
    <t>20130619_19</t>
  </si>
  <si>
    <t>20130619_19Ej1</t>
  </si>
  <si>
    <t>Looks like its embedded, deep in front with discharge</t>
  </si>
  <si>
    <t>20130619_20</t>
  </si>
  <si>
    <t>Ozette</t>
  </si>
  <si>
    <t>20130619_20Ej1</t>
  </si>
  <si>
    <t>Rocks W of Ozette Island</t>
  </si>
  <si>
    <t>Can see flasher</t>
  </si>
  <si>
    <t>20130619_21</t>
  </si>
  <si>
    <t>20130619_21Ej1</t>
  </si>
  <si>
    <t>Can't tell if it's active, no discharge or weeping, no excessive swelling, fur looks neat around edges</t>
  </si>
  <si>
    <t>20130619_22</t>
  </si>
  <si>
    <t>20130619_22Ej1</t>
  </si>
  <si>
    <t>Looks like a packing band along right side of neck but not a clear view. Some discharge but probably not super deep?</t>
  </si>
  <si>
    <t>20130619_22Ej2</t>
  </si>
  <si>
    <t>Can clearly see the band, some weeping but band largely on surface</t>
  </si>
  <si>
    <t>20130619_22Ej3</t>
  </si>
  <si>
    <t>Can maybe see a small filament of line coming down the side of the neck, wound looks deep and edema formed</t>
  </si>
  <si>
    <t>20130619_22Ej4</t>
  </si>
  <si>
    <t>Good angles, but grainy, material probably embedded</t>
  </si>
  <si>
    <t>20130622_5</t>
  </si>
  <si>
    <t>20130622_05Ej1</t>
  </si>
  <si>
    <t>Very dark photo, looks like large edema but hard to tell anything else about wound site</t>
  </si>
  <si>
    <t>20130628_17</t>
  </si>
  <si>
    <t>Can clearly see packing band on top of skin, no large swelling, some discharge and blood, very little cinching</t>
  </si>
  <si>
    <t>EA: originally entered as Zc, chnaged to Ej</t>
  </si>
  <si>
    <t>Can see fiber coming ou of the left side of the neck, looks like the wound might be healing around the material, bu still large swelling and parts of the wound look ragged, some discharge</t>
  </si>
  <si>
    <t>Can see small curly fiber off left shoulder (packing band fray?), but unsure if it is entangling material. Seems like a deep wound, possibly old and healing around material</t>
  </si>
  <si>
    <t>Same animal as 20130807_17Ej3?</t>
  </si>
  <si>
    <t>Deep cut into back of neck, cannot see material</t>
  </si>
  <si>
    <t>20130628_3</t>
  </si>
  <si>
    <t>20130628_03Ej1</t>
  </si>
  <si>
    <t>No visible material, looks only moderatley deep and weepy</t>
  </si>
  <si>
    <t>20130710_16</t>
  </si>
  <si>
    <t>20130710_16Ej1</t>
  </si>
  <si>
    <t>Washed out photo from bad angle, cannot see material</t>
  </si>
  <si>
    <t>20130710_16Ej2</t>
  </si>
  <si>
    <t>Cannot see material, looks like a severity 2, no crazy discharge, not super deep</t>
  </si>
  <si>
    <t>20130710_13</t>
  </si>
  <si>
    <t>20130710_13Ej1</t>
  </si>
  <si>
    <t>Very far away and grainy, cannot be sure of severity or material</t>
  </si>
  <si>
    <t>20130710_17</t>
  </si>
  <si>
    <t>20130710_17Ej1</t>
  </si>
  <si>
    <t>Good angles, looks like there might be a packing band in the wound, but too deep to be sure</t>
  </si>
  <si>
    <t>20130710_17Ej2</t>
  </si>
  <si>
    <t>Cannot clearly see entanglement severity or material, shouldn't include</t>
  </si>
  <si>
    <t>20130715_10</t>
  </si>
  <si>
    <t>20130715_10Ej1</t>
  </si>
  <si>
    <t>Can clearly see that packing band rests on surface of skin, only cinches slightly</t>
  </si>
  <si>
    <t>20130715_19</t>
  </si>
  <si>
    <t>20130715_19Ej1</t>
  </si>
  <si>
    <t>Can see that wound is wide, cannot see depth or material, some swelling, no obvious discharge, but animal appears wet</t>
  </si>
  <si>
    <t>20130715_19Ej2</t>
  </si>
  <si>
    <t>Looks like it was a wide wound that has since healed at the sides becoming a slice, but photo not clear enough to be confident</t>
  </si>
  <si>
    <t>20130715_19Ej3</t>
  </si>
  <si>
    <t>One confirmed as packing band, cannot asses other 2.</t>
  </si>
  <si>
    <t>Cannot see material, embedded</t>
  </si>
  <si>
    <t>20130715_19Ej4</t>
  </si>
  <si>
    <t>Odd angle, cannot see material, cannot tell severity</t>
  </si>
  <si>
    <t>Ej5</t>
  </si>
  <si>
    <t>20130715_19Ej5</t>
  </si>
  <si>
    <t>Good angles, can see packing band, looks like it cinches but no discharge, wound doesn't seem deep or swollen</t>
  </si>
  <si>
    <t>20130715_20</t>
  </si>
  <si>
    <t>20130715_20Ej1</t>
  </si>
  <si>
    <t>Swelling, discharge, deep wound, strip of white might be fat or a packing band</t>
  </si>
  <si>
    <t>Ask Wendy about fat vs packing band</t>
  </si>
  <si>
    <t>20130715_20Ej2</t>
  </si>
  <si>
    <t>Materials appear to cross on left side of neck, some discharge, no visible material clues</t>
  </si>
  <si>
    <t>20130715_20Ej3</t>
  </si>
  <si>
    <t>Can tell that severity is 3+, but too grainy to determine material or see anything specific about the wound site</t>
  </si>
  <si>
    <t>20130715_20Ej4</t>
  </si>
  <si>
    <t>Packing band bites into skin a little, but largely visible on surface</t>
  </si>
  <si>
    <t>20130715_20Ej5</t>
  </si>
  <si>
    <t>Looks like just a small scar remaining</t>
  </si>
  <si>
    <t>Ej62</t>
  </si>
  <si>
    <t>20130715_20Ej6</t>
  </si>
  <si>
    <t>Cannot easily tell severity, but width of wound indicates some discharge and depth, probably a 3. Cannot see material</t>
  </si>
  <si>
    <t>20130725_5</t>
  </si>
  <si>
    <t>20130725_05Ej1</t>
  </si>
  <si>
    <t>Wound looks like skin has been stripped for some width, some pink visible so fairly deep, not enough clarity to tell how much blood/how meaty it looks</t>
  </si>
  <si>
    <t>20130725_05Ej2</t>
  </si>
  <si>
    <t>Resembles tuna line, but cannot be certain.</t>
  </si>
  <si>
    <t>Can see packing band with large fray off side of neck, looks keep, lots of discharge and blood down front of body</t>
  </si>
  <si>
    <t>20130725_18</t>
  </si>
  <si>
    <t>20130725_18Ej1</t>
  </si>
  <si>
    <t>Might be a packing band peeking out the wound on the left side of neck, no excessive discharge or blood, doesn't seem too deep, but definite swelling present</t>
  </si>
  <si>
    <t>20130807_7</t>
  </si>
  <si>
    <t>20130807_07Ej1</t>
  </si>
  <si>
    <t>Cannot see wound clearly, but doesn't look overly severe</t>
  </si>
  <si>
    <t>20130807_17</t>
  </si>
  <si>
    <t>20130807_17Ej1</t>
  </si>
  <si>
    <t>Can clearly see that packing band is exposed along right side of neck but has skin growing over it along the back, wound not deep or weeping</t>
  </si>
  <si>
    <t>20130807_17Ej2</t>
  </si>
  <si>
    <t>Can see a sliver of packing band across top of neck, but could be glare. Wound is dark, not deep, not weeping</t>
  </si>
  <si>
    <t>Same animal as 20130628_17Ej3?</t>
  </si>
  <si>
    <t>Could be gillnet, but almost certain of monofilament.</t>
  </si>
  <si>
    <t>20130807_17Ej5</t>
  </si>
  <si>
    <t>scar</t>
  </si>
  <si>
    <t>Scar not continuous, inactive</t>
  </si>
  <si>
    <t>Ej6</t>
  </si>
  <si>
    <t>Ej7</t>
  </si>
  <si>
    <t>20130807_17Ej7</t>
  </si>
  <si>
    <t>Obvious packing band with great example fray, no deep cinch</t>
  </si>
  <si>
    <t>Great packing band fray example</t>
  </si>
  <si>
    <t>20130807_18</t>
  </si>
  <si>
    <t>20130807_18Ej1</t>
  </si>
  <si>
    <t>Looks like maybe a wide black band around right side of neck, some swelling buildup, but not clear about material</t>
  </si>
  <si>
    <t>20130807_18Ej2</t>
  </si>
  <si>
    <t>Still a gaping wound, but doesn't look fresh, might be healing and inactive</t>
  </si>
  <si>
    <t>20130807_18Ej3</t>
  </si>
  <si>
    <t>Looks deep and weeping, but cannot see material</t>
  </si>
  <si>
    <t>20130807_25</t>
  </si>
  <si>
    <t>20130807_25Zc1</t>
  </si>
  <si>
    <t>Wide open wound, but not deep or weeping</t>
  </si>
  <si>
    <t>20130816_26</t>
  </si>
  <si>
    <t>20130816_26Zc1</t>
  </si>
  <si>
    <t>Looks like fur grows over the wound, bu might just be a very thin wound</t>
  </si>
  <si>
    <t>20130816_26Zc2</t>
  </si>
  <si>
    <t>Bad angle, cannot tell severity or material</t>
  </si>
  <si>
    <t>20130816_26Zc3</t>
  </si>
  <si>
    <t>Wide pink wound, no material visible, little swelling</t>
  </si>
  <si>
    <t>20130816_26Zc4</t>
  </si>
  <si>
    <t>Bad angle, very grainy</t>
  </si>
  <si>
    <t>20130816_28</t>
  </si>
  <si>
    <t>20130816_28Ej1</t>
  </si>
  <si>
    <t>Looks healed, inactive</t>
  </si>
  <si>
    <t>20130816_28Ej2</t>
  </si>
  <si>
    <t>Cannot see material, looks moderately deep, some discharge visible</t>
  </si>
  <si>
    <t>20130821_21</t>
  </si>
  <si>
    <t>20130821_21Zc1</t>
  </si>
  <si>
    <t>Wide pink wound, no obvious discharge, doesn't look too meaty</t>
  </si>
  <si>
    <t>20130821_28</t>
  </si>
  <si>
    <t>20130821_28Ej1</t>
  </si>
  <si>
    <t>Can see packing band resting on skin, cinches slightly in front but doesn't look to beark the skin</t>
  </si>
  <si>
    <t>20130821_28Ej2</t>
  </si>
  <si>
    <t>Hard angle, looks like a serious wound, some swelling and blood, but cannot see how deep it is from this angle</t>
  </si>
  <si>
    <t>20130821_5</t>
  </si>
  <si>
    <t>20130821_05Ej1</t>
  </si>
  <si>
    <t>Almost looks like a scar, but seems to be weeping, and maybe a packing band visible at corner of wound on right side of neck</t>
  </si>
  <si>
    <t>20130904_25</t>
  </si>
  <si>
    <t>20130904_25Ej1</t>
  </si>
  <si>
    <t>Can see packing band resting on skinin back, but cinches and breaks skin in front, some blood and discharge</t>
  </si>
  <si>
    <t>20130904_26</t>
  </si>
  <si>
    <t>20130904_26Zc1</t>
  </si>
  <si>
    <t>Cinches a little, not a lot of swelling, cannot see any obvious blood or discharge, cannot see material</t>
  </si>
  <si>
    <t>20130904_26Zc2</t>
  </si>
  <si>
    <t>Appears to be old rope mesh Im not familiar with.</t>
  </si>
  <si>
    <t>Rope seems to rest on skin in back, but bites in deep in the front, large amount of swelling, looks like a deep wound, some blood</t>
  </si>
  <si>
    <t>20130904_26Zc3</t>
  </si>
  <si>
    <t>Wound looks pink, wide, and meaty, no material visible</t>
  </si>
  <si>
    <t>20130904_26Zc4</t>
  </si>
  <si>
    <t>cinches around neck, some swelling, cannot see how deep it is in front, but doesn't seem like it breaks the skin from what is visible</t>
  </si>
  <si>
    <t>20130904_41</t>
  </si>
  <si>
    <t>20130904_41Ej1</t>
  </si>
  <si>
    <t>Packing band visible along side of neck, embedded in front, looks deep in front but photo a little dark and grainy to be sure, could be a severity 2</t>
  </si>
  <si>
    <t>20130904_43</t>
  </si>
  <si>
    <t>20130904_43Ej1</t>
  </si>
  <si>
    <t>20130917_14</t>
  </si>
  <si>
    <t>20130917_14Ej1</t>
  </si>
  <si>
    <t>Can see packing band along skin at back of neck and digging in deeply in front</t>
  </si>
  <si>
    <t>20130917_14Ej2</t>
  </si>
  <si>
    <t>Can see packing band along suface of skin, doesn't look to cinch at all</t>
  </si>
  <si>
    <t>20130917_15</t>
  </si>
  <si>
    <t>20130917_15Zc1</t>
  </si>
  <si>
    <t>Packing band looks like it digs in deeper in front, maybe some swelling</t>
  </si>
  <si>
    <t>20130917_15Zc2</t>
  </si>
  <si>
    <t>Cannot see anything from this angle, but seems like it might be fairly severe, some discharge and swelling?</t>
  </si>
  <si>
    <t>20130917_21</t>
  </si>
  <si>
    <t>20130917_21Ej1</t>
  </si>
  <si>
    <t>Packing band visible along back of neck, but embedded/skin grown over in front and right side. Some swelling, not super deep, definitely broken skin though</t>
  </si>
  <si>
    <t>20130917_21Ej2</t>
  </si>
  <si>
    <t>Might be same as 20130917_21Ej1? Cannot see material from this angle, but can see wide pink wound, nt super deep, some swelling in front</t>
  </si>
  <si>
    <t>20130917_23</t>
  </si>
  <si>
    <t>20130917_23Ej1</t>
  </si>
  <si>
    <t>Ragged, bloody wound with lots of pus, wide exposed area in back, swelling in front, no material visible, but a weird irregular shape so probably not a packing band</t>
  </si>
  <si>
    <t>20131015_14</t>
  </si>
  <si>
    <t>20131015_14Zc1</t>
  </si>
  <si>
    <t>No open wound visible, might be inactive or just not severe, no material visible</t>
  </si>
  <si>
    <t>20131015_15</t>
  </si>
  <si>
    <t>20131015_15Ej1</t>
  </si>
  <si>
    <t>Can see wound is fairly deep, some swelling, no material visible</t>
  </si>
  <si>
    <t>20140507_9</t>
  </si>
  <si>
    <t>20140507_09Ej1</t>
  </si>
  <si>
    <t>Only a partial view, look slike it might be a scar but cannot see enough detail to be sure</t>
  </si>
  <si>
    <t>20140507_25</t>
  </si>
  <si>
    <t>20140507_25Zc1</t>
  </si>
  <si>
    <t>Cinches slightly, no material visible</t>
  </si>
  <si>
    <t>20140507_33</t>
  </si>
  <si>
    <t>20140507_33Ej1</t>
  </si>
  <si>
    <t>Deep, swelling, blood and pus, cannot see enough of material to be sure it’s a packing band, but probably close</t>
  </si>
  <si>
    <t>20140507_33Ej2</t>
  </si>
  <si>
    <t>Overexposed photos, but can see fairly deep wound with probably a packing band at the middle</t>
  </si>
  <si>
    <t>20140507_33Ej3</t>
  </si>
  <si>
    <t>Looks like hair has grown back into wound</t>
  </si>
  <si>
    <t>20140611_20</t>
  </si>
  <si>
    <t>NoPhoto7</t>
  </si>
  <si>
    <t>20140611_9</t>
  </si>
  <si>
    <t>20140611_09Ej1</t>
  </si>
  <si>
    <t>Poor photos, but can tell wound is at least a severity 3, or recently inactive</t>
  </si>
  <si>
    <t>20140611_09Ej2</t>
  </si>
  <si>
    <t>Not a great view, what is visible looks like its fairly deep, but not meaty and open, some white material visible, maybe packing band? Looks more like a band in the second photo</t>
  </si>
  <si>
    <t>20140611_09Ej3</t>
  </si>
  <si>
    <t>Very grainy photos, might be inactive, looks like the wound is dark and healing, but could also be active? No material visible</t>
  </si>
  <si>
    <t>20140611_20Zc1</t>
  </si>
  <si>
    <t>Grainy, cannot tell severity, might be active, might be inactive, cannot see material</t>
  </si>
  <si>
    <t>20140611_20Zc2</t>
  </si>
  <si>
    <t>Can clearly see packing band at back of neck, looks to be embedded in front so cinches slightly</t>
  </si>
  <si>
    <t>20140611_30</t>
  </si>
  <si>
    <t>20140611_30Ej1</t>
  </si>
  <si>
    <t>Gillnet</t>
  </si>
  <si>
    <t>Thin material along side of neck, seems to have some complexity at back of head, maybe knots? Material cinches, cuts into skin, blood/discharge visible</t>
  </si>
  <si>
    <t>20140611_30Ej2</t>
  </si>
  <si>
    <t>Wide pink wound, looks like a space vacated by a packing band or the strip made by monofilament, but no material visible to confirm</t>
  </si>
  <si>
    <t>20140617_16</t>
  </si>
  <si>
    <t>946R</t>
  </si>
  <si>
    <t>20140617_16946R</t>
  </si>
  <si>
    <t>Back of neck looks open and raw, front of neck unaffected, no material visible even in shots where it should be, so if still active must be a thin monofilament or similar material</t>
  </si>
  <si>
    <t>Find survival stuff on this one for discussion</t>
  </si>
  <si>
    <t>20140617_16Ej1</t>
  </si>
  <si>
    <t>Many angles, can clearly see packing band at back of neck, digs in deeply in front, some discharge and blood?</t>
  </si>
  <si>
    <t>20140618_3</t>
  </si>
  <si>
    <t>20140618_03Ej2</t>
  </si>
  <si>
    <t>blury, but can see blood, no material, little swelling</t>
  </si>
  <si>
    <t>20140618_16</t>
  </si>
  <si>
    <t>20140618_16Zc1</t>
  </si>
  <si>
    <t>Multiple entanglements in photo.</t>
  </si>
  <si>
    <t>Multiple angles, severe injusry, material too embedded to see</t>
  </si>
  <si>
    <t>20140618_16Zc2</t>
  </si>
  <si>
    <t>Grainy and far away, might be inactive, but if active it looks dark and deep</t>
  </si>
  <si>
    <t>20140618_16Zc3</t>
  </si>
  <si>
    <t>Access, Entanglement-Debris</t>
  </si>
  <si>
    <t>One photo in Access but entanglement was only clearly visible in photo from E-D folder</t>
  </si>
  <si>
    <t>Deep wound in front if neck, swollen and bloody discharge, light band along back of neck, might be lighter fur or packing band</t>
  </si>
  <si>
    <t>20140618_16Zc4</t>
  </si>
  <si>
    <t>Grainy, odd angle, cannot be positive if its active or not</t>
  </si>
  <si>
    <t>20140618_16Zc5</t>
  </si>
  <si>
    <t>Looks like the wound is not continuous, not active</t>
  </si>
  <si>
    <t>20140618_17</t>
  </si>
  <si>
    <t>20140618_17Ej1</t>
  </si>
  <si>
    <t>Packing band appears to be breaking.</t>
  </si>
  <si>
    <t>Packing band fraying, deep wound in front, swollen, bloody discharge</t>
  </si>
  <si>
    <t>20140618_23</t>
  </si>
  <si>
    <t>20140618_23Ej1</t>
  </si>
  <si>
    <t>Appears to be gillnet.</t>
  </si>
  <si>
    <t>Great photos, can see willnet fragments, discharge from front of neck, not a great view of worst parts of wound</t>
  </si>
  <si>
    <t>20140618_23Ej2</t>
  </si>
  <si>
    <t>Looks deep, weeping in front, no material visible</t>
  </si>
  <si>
    <t>20140618_23Ej3</t>
  </si>
  <si>
    <t>Not active, healing</t>
  </si>
  <si>
    <t>20140618_23Ej4</t>
  </si>
  <si>
    <t>Pink wide wound, stripped maybe monofilament? No material actually visib;e</t>
  </si>
  <si>
    <t>20140618_03946R</t>
  </si>
  <si>
    <t>Photos clearly show packing band resting along front of neck, biting in along back of neck</t>
  </si>
  <si>
    <t>20140701_4</t>
  </si>
  <si>
    <t>20140701_04Ej1</t>
  </si>
  <si>
    <t>Dark and grainy, wound weeping, no material visible, not huge and meaty though</t>
  </si>
  <si>
    <t>20140701_15</t>
  </si>
  <si>
    <t>20140701_15Ej1</t>
  </si>
  <si>
    <t>Very deep wound, cannot see material</t>
  </si>
  <si>
    <t>20140702_4</t>
  </si>
  <si>
    <t>NoPhoto8</t>
  </si>
  <si>
    <t>20140702_19</t>
  </si>
  <si>
    <t>20140702_19Zc1</t>
  </si>
  <si>
    <t>Might be cord material, but too high on the neck to feel confident, might also be packing band. Only cinches slightly</t>
  </si>
  <si>
    <t>20140702_17</t>
  </si>
  <si>
    <t>20140702_17Ej1</t>
  </si>
  <si>
    <t>Cannot see material, blood and discharge</t>
  </si>
  <si>
    <t>20140702_19Zc2</t>
  </si>
  <si>
    <t>Looks like cord, but might be a packing band, just looks a little to irregular around the edges to be a packing band</t>
  </si>
  <si>
    <t>20140702_27</t>
  </si>
  <si>
    <t>20140702_27Ej1</t>
  </si>
  <si>
    <t>Can clearly see packing band, cuts deep and weeping in front</t>
  </si>
  <si>
    <t>20140702_27Ej2</t>
  </si>
  <si>
    <t>Cuts in deep, no material visible, some discharge</t>
  </si>
  <si>
    <t>20140702_28</t>
  </si>
  <si>
    <t>20140702_28Ej1</t>
  </si>
  <si>
    <t>Folder: 20140702</t>
  </si>
  <si>
    <t>found while looking for other photo from E-D folder</t>
  </si>
  <si>
    <t>Cannot tell how deep it cuts in front, but can see band from back</t>
  </si>
  <si>
    <t>20140702_28Ej2</t>
  </si>
  <si>
    <t>Huge swelling, on right front of neck, cuts into blubber layer in back, blood</t>
  </si>
  <si>
    <t>20140715_12</t>
  </si>
  <si>
    <t>20140715_12Ej1</t>
  </si>
  <si>
    <t>No swelling, breaks skin at front, some blood and discharge</t>
  </si>
  <si>
    <t>20140721_13</t>
  </si>
  <si>
    <t>20140721_13Zc1</t>
  </si>
  <si>
    <t>Looks like Zc, but no EBOD Zc sighting on data sheet.</t>
  </si>
  <si>
    <t>Far away, grainy, bad angle, looks fairly deep?</t>
  </si>
  <si>
    <t>20140721_19</t>
  </si>
  <si>
    <t>20140721_19Ej1</t>
  </si>
  <si>
    <t>Cuts in deep in front, material oo embedded to see, blood</t>
  </si>
  <si>
    <t>20140721_19Ej2</t>
  </si>
  <si>
    <t>Looks like a packing band along back of neck, digs in deep, wide area of weeping, meaty, bloody mess</t>
  </si>
  <si>
    <t>20140721_20</t>
  </si>
  <si>
    <t>20140721_20Ej1</t>
  </si>
  <si>
    <t>White freigh suggests packing band, but cannot be certain.</t>
  </si>
  <si>
    <t>Can see packing band fray along right side of neck</t>
  </si>
  <si>
    <t>20140721_20Ej2</t>
  </si>
  <si>
    <t>Can clearly see packing band at back of neck, cuts deep along right side, large swelling on left side</t>
  </si>
  <si>
    <t>20140721_20Ej3</t>
  </si>
  <si>
    <t>Large edema in front, dark area of discharge, too grainy to tell much else</t>
  </si>
  <si>
    <t>20140721_20Ej4</t>
  </si>
  <si>
    <t>Can clearly see packing band cinch but not break the skin</t>
  </si>
  <si>
    <t>20140721_20Ej5</t>
  </si>
  <si>
    <t>Packing band visible on top of skin, might break throuhg a little on left side</t>
  </si>
  <si>
    <t>20140801_1</t>
  </si>
  <si>
    <t>20140801_01Ej1</t>
  </si>
  <si>
    <t>Wide, pink wound, looks deep and meaty, maybe a strip of packing band visible on back of neck, embedded on left side</t>
  </si>
  <si>
    <t>20140801_01Ej2</t>
  </si>
  <si>
    <t>Foggy day, cannot see material but fair amount of swelling and looks deep, some blood etc.</t>
  </si>
  <si>
    <t>20140801_2</t>
  </si>
  <si>
    <t>20140801_02Ej1</t>
  </si>
  <si>
    <t>Super grainy</t>
  </si>
  <si>
    <t>20140808_8</t>
  </si>
  <si>
    <t>20140808_08946R</t>
  </si>
  <si>
    <t>Very small view of the entanglement site, doesn't looks particularly deep but hard to see, no material visible</t>
  </si>
  <si>
    <t>20140808_08Ej1</t>
  </si>
  <si>
    <t>Cannot tell if active or not, but looks like there is some swelling and beeding in front of neck so maybe still active?</t>
  </si>
  <si>
    <t>20140808_08Ej2</t>
  </si>
  <si>
    <t>20140808_08Ej4</t>
  </si>
  <si>
    <t>Blurry and grainy, unsure if active or healing, was a deep wound</t>
  </si>
  <si>
    <t>20140808_20</t>
  </si>
  <si>
    <t>20140808_20Zc1</t>
  </si>
  <si>
    <t>Edema in front of neck, deeply cuts around neck, bloody discharge along edges</t>
  </si>
  <si>
    <t>20140808_20Zc2</t>
  </si>
  <si>
    <t>Either a packing band or cord material, cannot determine severity from the current angle</t>
  </si>
  <si>
    <t>20140808_20Zc3</t>
  </si>
  <si>
    <t>Can only see back of the neck and it looks like it might dig in more in the front, some swelling visible from the side, can see packing band</t>
  </si>
  <si>
    <t>20140808_33</t>
  </si>
  <si>
    <t>20140808_33Ej1</t>
  </si>
  <si>
    <t>Swelling large all around, but packing band doesn't break the skin from right side, might on left slightly</t>
  </si>
  <si>
    <t>20140808_34</t>
  </si>
  <si>
    <t>SMI8001</t>
  </si>
  <si>
    <t>20140808_34SMI8001</t>
  </si>
  <si>
    <t>Looks like a furry wound, probbaly healing</t>
  </si>
  <si>
    <t>20140808_35</t>
  </si>
  <si>
    <t>20140808_35Ej1</t>
  </si>
  <si>
    <t>Cannot see material, some swelling, no flesh visible, maybe not even active? Might not break the skin?</t>
  </si>
  <si>
    <t>20140808_35Ej2</t>
  </si>
  <si>
    <t>Looks extremely deep and wide open, meaty, very extreme wound</t>
  </si>
  <si>
    <t>20140808_35Ej3</t>
  </si>
  <si>
    <t>Digs in deeply in back, less so in front, no material visible, some swelling</t>
  </si>
  <si>
    <t>20140811_18</t>
  </si>
  <si>
    <t>NoPhoto9</t>
  </si>
  <si>
    <t>20140811_12</t>
  </si>
  <si>
    <t>20140811_12Ej1</t>
  </si>
  <si>
    <t>Small photo, looks worse in back than front, looks like it breaks skin but not super deep, cannot see material</t>
  </si>
  <si>
    <t>Cannot see material, slightly digs in not deep</t>
  </si>
  <si>
    <t>20140811_19</t>
  </si>
  <si>
    <t>20140811_19Zc1</t>
  </si>
  <si>
    <t>Can clearly see packing band on skin, looks like it breaks skin along right side of neck, some blood</t>
  </si>
  <si>
    <t>20140818_5</t>
  </si>
  <si>
    <t>20140818_05946R</t>
  </si>
  <si>
    <t>Cannot actually see material from this view, but know it’s a packing band from past and future photos</t>
  </si>
  <si>
    <t>20140818_05Ej1</t>
  </si>
  <si>
    <t>Packing band visible along left side of neck, bites into neck but not deep?</t>
  </si>
  <si>
    <t>20140905_25</t>
  </si>
  <si>
    <t>20140905_25Zc1</t>
  </si>
  <si>
    <t>Grainy photo, looks like some discharge down left side of neck, seems to cinch tightly</t>
  </si>
  <si>
    <t>20140905_26</t>
  </si>
  <si>
    <t>20140905_26Ej1</t>
  </si>
  <si>
    <t>too grainy and washed out, cannot tell anything. Might be some kind of fiber dangling off he front?</t>
  </si>
  <si>
    <t>20140905_26Ej2</t>
  </si>
  <si>
    <t>Grainy, bad angle, cannot se severity or material</t>
  </si>
  <si>
    <t>20140905_35</t>
  </si>
  <si>
    <t>20140905_35Ej1</t>
  </si>
  <si>
    <t>Possibly packing band, but bad photo so not certain.</t>
  </si>
  <si>
    <t>Very washed out, looks like a round object but too wide to be a packing band probably, rubber band?</t>
  </si>
  <si>
    <t>20140905_37</t>
  </si>
  <si>
    <t>20140905_37Ej1</t>
  </si>
  <si>
    <t>Some yellow thick material around neck, probably some kind of cord/line? Looks like it cinches without breaking the skin from what is visible, might be worse elsewhere</t>
  </si>
  <si>
    <t>20140909_18</t>
  </si>
  <si>
    <t>20140909_18946R</t>
  </si>
  <si>
    <t>sea lion rock</t>
  </si>
  <si>
    <t>Horrible photo, if I didn't know its still actively entangled in a packing band it would remain a mystery</t>
  </si>
  <si>
    <t>20140909_19</t>
  </si>
  <si>
    <t>20140909_19Zc1</t>
  </si>
  <si>
    <t>East Bodleteh</t>
  </si>
  <si>
    <t>Seems too low and thick to be a packing band, but well defined so probably cord? Could also just be visible blubber layer</t>
  </si>
  <si>
    <t>20140909_23</t>
  </si>
  <si>
    <t>20140909_23Ej1</t>
  </si>
  <si>
    <t>east bodelteh</t>
  </si>
  <si>
    <t>Cannot see material, but seems to break skin, some swelling</t>
  </si>
  <si>
    <t>20140909_24</t>
  </si>
  <si>
    <t>20140909_24Ej1</t>
  </si>
  <si>
    <t>Might be inactive?</t>
  </si>
  <si>
    <t>20140917_22</t>
  </si>
  <si>
    <t>20140917_22Zc1</t>
  </si>
  <si>
    <t>Can see that there is significant swelling, but no hint of material</t>
  </si>
  <si>
    <t>20140917_23</t>
  </si>
  <si>
    <t>20140917_23Ej1</t>
  </si>
  <si>
    <t>Either a 4 or a 0, not enough detail to be sure</t>
  </si>
  <si>
    <t>20140917_31</t>
  </si>
  <si>
    <t>20140917_33Ej2</t>
  </si>
  <si>
    <t>EA: added best guess location as SLR</t>
  </si>
  <si>
    <t>Cannot see material, looks not too deep but some discharge maybe, and swelling</t>
  </si>
  <si>
    <t>20140917_33</t>
  </si>
  <si>
    <t>20140917_33Ej1</t>
  </si>
  <si>
    <t>Many angles, looks like there may be fur growing over the wound, looks neat and tidy around the edges, what looks like discharge may just be water pooled in wound seeping out? Might be same individual as 20140917_31Ej1</t>
  </si>
  <si>
    <t>20150107_1</t>
  </si>
  <si>
    <t>Green Buoy</t>
  </si>
  <si>
    <t>NoPhoto10</t>
  </si>
  <si>
    <t>20150107_14</t>
  </si>
  <si>
    <t>20150107_14Ej1</t>
  </si>
  <si>
    <t>Appears to cut skin in front, bleeding, packing band visible</t>
  </si>
  <si>
    <t>20150107_16</t>
  </si>
  <si>
    <t>20150107_16Zc1</t>
  </si>
  <si>
    <t>actually: Crop_Entangled Zc_EBOD_20150107_D70_0027</t>
  </si>
  <si>
    <t>guano island</t>
  </si>
  <si>
    <t>Cannot see anything</t>
  </si>
  <si>
    <t>20150113_17</t>
  </si>
  <si>
    <t>20150113_17Zc1</t>
  </si>
  <si>
    <t>no photo</t>
  </si>
  <si>
    <t>Some swelling, cinches tightly, cannot see material</t>
  </si>
  <si>
    <t>20150128_13</t>
  </si>
  <si>
    <t>20150128_13Ej1</t>
  </si>
  <si>
    <t>east bodelteh north</t>
  </si>
  <si>
    <t>Cannot tell if there is an entanglement or the photo is damaged</t>
  </si>
  <si>
    <t>20150128_16</t>
  </si>
  <si>
    <t>20150128_16Ej1</t>
  </si>
  <si>
    <t>carroll</t>
  </si>
  <si>
    <t>Very severe wound, deep, lots of blood, weeping, wide and swollen</t>
  </si>
  <si>
    <t>20150128_16Ej2</t>
  </si>
  <si>
    <t>Almost looks like there is a bow tied in the back of the neck with oversized showlaces, idk what that is</t>
  </si>
  <si>
    <t>20150128_16Ej3</t>
  </si>
  <si>
    <t>Healing</t>
  </si>
  <si>
    <t>20150128_16Ej4</t>
  </si>
  <si>
    <t>Very bad photo, but can see sever wound, deep and swollen, messy at edges</t>
  </si>
  <si>
    <t>20150128_21</t>
  </si>
  <si>
    <t>20150128_21Ej1</t>
  </si>
  <si>
    <t>Large swelling in front, blood and pus weeping, cannot see maerial</t>
  </si>
  <si>
    <t>20150220_8</t>
  </si>
  <si>
    <t>20150220_08Ej1</t>
  </si>
  <si>
    <t>west bodelteh</t>
  </si>
  <si>
    <t>cinches skin, fur still ruffled at edges so likely still active</t>
  </si>
  <si>
    <t>20150220_17</t>
  </si>
  <si>
    <t>Ej17</t>
  </si>
  <si>
    <t>20150220_17Ej17</t>
  </si>
  <si>
    <t>tatoosh cut</t>
  </si>
  <si>
    <t>Ej18</t>
  </si>
  <si>
    <t>20150220_17Ej18</t>
  </si>
  <si>
    <t>Looks like I might be healing inside, dark and smooth, fur lays down nicely, not positive though</t>
  </si>
  <si>
    <t>20150224_13</t>
  </si>
  <si>
    <t>20150224_13Ej1</t>
  </si>
  <si>
    <t>Band rests on skin at back, breaks skin in front</t>
  </si>
  <si>
    <t>20150224_13Ej2</t>
  </si>
  <si>
    <t>Large swelling, maybe discharge, but doesn't look super deep. Might not be continuous to back side?</t>
  </si>
  <si>
    <t>20150224_15</t>
  </si>
  <si>
    <t>20150224_15Ej1</t>
  </si>
  <si>
    <t>Very grainy, some bright white object through middle of wound might be packing band, looks like affected area is wide but not positive on severity</t>
  </si>
  <si>
    <t>20150317_13</t>
  </si>
  <si>
    <t>NoPhoto11</t>
  </si>
  <si>
    <t>20150408_11</t>
  </si>
  <si>
    <t>NoPhoto12</t>
  </si>
  <si>
    <t>20150408_12</t>
  </si>
  <si>
    <t>NoPhoto13</t>
  </si>
  <si>
    <t>20150415_20</t>
  </si>
  <si>
    <t>20150415_20Ej1</t>
  </si>
  <si>
    <t>Discharge present, some swelling, wound doesn't seem deep, just wide affected region. Might be a packing band that is embedded for some of the circumference?</t>
  </si>
  <si>
    <t>20150507_4</t>
  </si>
  <si>
    <t>Ej57</t>
  </si>
  <si>
    <t>20150507_04Ej57</t>
  </si>
  <si>
    <t>Cannot tell anything about severity, could be 2-4, cannot see material</t>
  </si>
  <si>
    <t>20150507_11</t>
  </si>
  <si>
    <t>20150507_11Zc1</t>
  </si>
  <si>
    <t>Looks too big and shiny to be a packing band but unsure what else it could be</t>
  </si>
  <si>
    <t>ask about material? Too big and shiny for packing band</t>
  </si>
  <si>
    <t>20150507_12</t>
  </si>
  <si>
    <t>20150507_12Ej1</t>
  </si>
  <si>
    <t>Looks like what might be frays and a small strip visible, but unsure, looks meaty and deep</t>
  </si>
  <si>
    <t>20150507_14</t>
  </si>
  <si>
    <t>20150507_14Ej2</t>
  </si>
  <si>
    <t>Can see packing band under large swelling, some blood</t>
  </si>
  <si>
    <t>20150507_04Ej1</t>
  </si>
  <si>
    <t>Looks deep and meaty, cannot see material</t>
  </si>
  <si>
    <t>20150508_3</t>
  </si>
  <si>
    <t>NoPhoto14</t>
  </si>
  <si>
    <t>20150508_03Ej62</t>
  </si>
  <si>
    <t>Packing band rests on skin in back, breaks skin in front</t>
  </si>
  <si>
    <t>20150521_2</t>
  </si>
  <si>
    <t>20150521_02Ej1</t>
  </si>
  <si>
    <t>Seems inactive, no material visible, fur smooth</t>
  </si>
  <si>
    <t>20150521_4</t>
  </si>
  <si>
    <t>20150521_04Ej1</t>
  </si>
  <si>
    <t>may just be wound</t>
  </si>
  <si>
    <t>Inactive, can see healing</t>
  </si>
  <si>
    <t>20150617_15</t>
  </si>
  <si>
    <t>20150617_15Zc1</t>
  </si>
  <si>
    <t>Wide pink wound, no material visible</t>
  </si>
  <si>
    <t>20150617_18</t>
  </si>
  <si>
    <t>20150617_18Ej1</t>
  </si>
  <si>
    <t>rubber band doesn't break skin</t>
  </si>
  <si>
    <t>20150617_25</t>
  </si>
  <si>
    <t>20150617_25Ej1</t>
  </si>
  <si>
    <t>Looks like may not break skin, some swelling in front, cannot see material, may not be active currently fur looks smooth</t>
  </si>
  <si>
    <t>20150617_25Ej2</t>
  </si>
  <si>
    <t>Great photo, looks deep and swollen, discharge, cannot see material</t>
  </si>
  <si>
    <t>20150617_25Ej3</t>
  </si>
  <si>
    <t>Might be inactive, looks like it might not break skin, cannot see material</t>
  </si>
  <si>
    <t>20150630_28</t>
  </si>
  <si>
    <t>20150630_28Zc1</t>
  </si>
  <si>
    <t>Probably monofilament, but not actually visible, swelling, dischage, and deep into blubber layer</t>
  </si>
  <si>
    <t>20150630_28Zc2</t>
  </si>
  <si>
    <t>Breaks skin in front, swelling, cannot see material</t>
  </si>
  <si>
    <t>20150630_28Zc3</t>
  </si>
  <si>
    <t>Cannot see material, swelling and maybe discharge in front</t>
  </si>
  <si>
    <t>20150630_30</t>
  </si>
  <si>
    <t>20150630_30Ej1</t>
  </si>
  <si>
    <t>Might be inactive, looks healing in back, but front looks like an infected swelling</t>
  </si>
  <si>
    <t>20150708_17</t>
  </si>
  <si>
    <t>20150708_17Zc1</t>
  </si>
  <si>
    <t>Looks like healed voer the packing band in front of neck, visible in back, not particularly deep</t>
  </si>
  <si>
    <t>20150708_17Zc2</t>
  </si>
  <si>
    <t>Bad angle, some lage swelling visible though so likely 3+</t>
  </si>
  <si>
    <t>20150708_20</t>
  </si>
  <si>
    <t>20150708_20Ej1</t>
  </si>
  <si>
    <t>Looks like 20150630_30Ej1. Large swelling in front that has no fur, cannot tell if active, but even if material no longer present there is definitely still impacts/irritation</t>
  </si>
  <si>
    <t>20150708_28</t>
  </si>
  <si>
    <t>20150708_28Ej1</t>
  </si>
  <si>
    <t>Might be inactive, hard to tell, looks dark and healed?</t>
  </si>
  <si>
    <t>20150708_28Ej2</t>
  </si>
  <si>
    <t>Wide pink stripped region, probbaly monofilament but cannot actually see it</t>
  </si>
  <si>
    <t>20150723_4</t>
  </si>
  <si>
    <t>20150723_04Ej1</t>
  </si>
  <si>
    <t>Deep cut along back of neck, band skims skin in front of neck. Not paricularly deep but some swelling</t>
  </si>
  <si>
    <t>20150723_7</t>
  </si>
  <si>
    <t>20150723_07Ej1</t>
  </si>
  <si>
    <t>hard to diagnose sex</t>
  </si>
  <si>
    <t>tatoosh east</t>
  </si>
  <si>
    <t>White irridescent flasher, hangs low so might be hooked in mouth/upper throat?</t>
  </si>
  <si>
    <t>20150806_28</t>
  </si>
  <si>
    <t>NoPhoto15</t>
  </si>
  <si>
    <t>20150806_29</t>
  </si>
  <si>
    <t>NoPhoto16</t>
  </si>
  <si>
    <t>20150818_29</t>
  </si>
  <si>
    <t>20150818_29Ej1</t>
  </si>
  <si>
    <t>Flasher clearly visible, neck crumpled so maybe hooked low?</t>
  </si>
  <si>
    <t>20150825_38</t>
  </si>
  <si>
    <t>20150825_38Ej1</t>
  </si>
  <si>
    <t>Some swelling, cannot really see wound well, no material visible</t>
  </si>
  <si>
    <t>20150909_11</t>
  </si>
  <si>
    <t>20150909_11Ej1</t>
  </si>
  <si>
    <t>Swelling in front, probably a thin material like monofilament otherwise it would probably be visible along side of neck?</t>
  </si>
  <si>
    <t>20150909_12</t>
  </si>
  <si>
    <t>20150909_12Zc1</t>
  </si>
  <si>
    <t>Fleshy wide wound, swelling, cannot see material</t>
  </si>
  <si>
    <t>20150909_12Zc3</t>
  </si>
  <si>
    <t>Some swelling, tight cinch and breaking skin, no material visibe</t>
  </si>
  <si>
    <t>20150909_12Zc4</t>
  </si>
  <si>
    <t>Crazy cinching and swelling, but I don't think the wound is actually that deep</t>
  </si>
  <si>
    <t>20150909_12Zc5</t>
  </si>
  <si>
    <t>Some cinching but not a lot, cannot see material, fur looks undisturbed</t>
  </si>
  <si>
    <t>20150909_12Zc6</t>
  </si>
  <si>
    <t>Cannot see material, looks like cinched a little, some swelling, not a lot</t>
  </si>
  <si>
    <t>20150925_28</t>
  </si>
  <si>
    <t>ZC1</t>
  </si>
  <si>
    <t>20150925_28ZC1</t>
  </si>
  <si>
    <t>Bad photo</t>
  </si>
  <si>
    <t>20151005_22</t>
  </si>
  <si>
    <t>Ej138</t>
  </si>
  <si>
    <t>20151005_22Ej138</t>
  </si>
  <si>
    <t>Large irritated swelling in front, fur gone from it, back looks fine, might be healing? Still bad in front</t>
  </si>
  <si>
    <t>20151119_27</t>
  </si>
  <si>
    <t>Ej142</t>
  </si>
  <si>
    <t>20151119_27Ej142</t>
  </si>
  <si>
    <t>Might be just a 2, cannot tell how much is water or discharge running down chest, doesn't look particularly deep?</t>
  </si>
  <si>
    <t>20160108_11</t>
  </si>
  <si>
    <t>20160108_11Ej1</t>
  </si>
  <si>
    <t>Can clearly see wound is not continous</t>
  </si>
  <si>
    <t>20160108_15</t>
  </si>
  <si>
    <t>20160108_15Ej1</t>
  </si>
  <si>
    <t>Not totally positive, could be a wet line but looks like a narrow line entanglement</t>
  </si>
  <si>
    <t>Might not be entangled, looks like a scar is not just a crease</t>
  </si>
  <si>
    <t>20160108_24</t>
  </si>
  <si>
    <t>20160108_24Ej1</t>
  </si>
  <si>
    <t>Cannot see enough circumference to be sure of severity</t>
  </si>
  <si>
    <t>20160329_9</t>
  </si>
  <si>
    <t>20160329_09Ej1</t>
  </si>
  <si>
    <t>Cannot be sure its active, looks like it might be weeping some though, some swelling?</t>
  </si>
  <si>
    <t>20160505_2</t>
  </si>
  <si>
    <t>20160505_02Ej1</t>
  </si>
  <si>
    <t>packing band fraying; see also 20160505_QRT_7560</t>
  </si>
  <si>
    <t>Large white fray off back of neck, wound looks weepy and deep</t>
  </si>
  <si>
    <t>20160510_17</t>
  </si>
  <si>
    <t>20160510_17Ej1</t>
  </si>
  <si>
    <t>Very low around neck</t>
  </si>
  <si>
    <t>Bad angle, doesn't look deep, wound very narrow</t>
  </si>
  <si>
    <t>20160510_19</t>
  </si>
  <si>
    <t>20160510_19Ej1</t>
  </si>
  <si>
    <t>Also see crop_EntangledEj1_SLR_20160510_QRT_7752.JPG; not sure if still entangled</t>
  </si>
  <si>
    <t>Can see that wound is not continuous in front of neck, looks like it was fairly deep when active, though closed up and healing now</t>
  </si>
  <si>
    <t>20160510_19Ej2</t>
  </si>
  <si>
    <t>Blurry photo, can see some discharge, exposed flesh, cannot see material but maybe a small strip of white along back of neck?</t>
  </si>
  <si>
    <t>20160510_19Ej3</t>
  </si>
  <si>
    <t>too blurry to see material, but wound looks wide and deep and ragged at edges</t>
  </si>
  <si>
    <t>20160510_19Ej4</t>
  </si>
  <si>
    <t>Also see frame crop_EntanglementscarEj4_SLR_20160510_QRT_7772.JPG</t>
  </si>
  <si>
    <t>Clearly see not a continuous wound</t>
  </si>
  <si>
    <t>20160517_10</t>
  </si>
  <si>
    <t>20160517_10Ej1</t>
  </si>
  <si>
    <t>Blurry but can see band and small cinching in front of neck</t>
  </si>
  <si>
    <t>20160531_29</t>
  </si>
  <si>
    <t>20160531_29Zc1</t>
  </si>
  <si>
    <t>Bad angle, cannot be sure if active</t>
  </si>
  <si>
    <t>20160531_41</t>
  </si>
  <si>
    <t>20160531_41Ej1</t>
  </si>
  <si>
    <t>Cannot tell if active or inactive, looks like chinces but no discharge, little swelling, cannot see material</t>
  </si>
  <si>
    <t>20160531_41Ej2</t>
  </si>
  <si>
    <t>looks to be old, scar is healing</t>
  </si>
  <si>
    <t>Scar, not continuous</t>
  </si>
  <si>
    <t>20160601_27</t>
  </si>
  <si>
    <t>20160601_27Ej1</t>
  </si>
  <si>
    <t>20160601_27Ej2</t>
  </si>
  <si>
    <t>20160708_3</t>
  </si>
  <si>
    <t>20160708_03Ej1</t>
  </si>
  <si>
    <t>20160712_6</t>
  </si>
  <si>
    <t>20160712_06Ej1</t>
  </si>
  <si>
    <t>blood on flasher</t>
  </si>
  <si>
    <t>Blood on flasher, short tether so probably deep</t>
  </si>
  <si>
    <t>20160712_06Ej2</t>
  </si>
  <si>
    <t>looks to be a scar</t>
  </si>
  <si>
    <t>Scar, not continuous, probably same as 20160601_27Ej2</t>
  </si>
  <si>
    <t>20160712_20</t>
  </si>
  <si>
    <t>20160712_20Ej1</t>
  </si>
  <si>
    <t>Seen from a distance, could not determine sex, or what type of debris.</t>
  </si>
  <si>
    <t>Might not be active, but doesn't look deep or severe</t>
  </si>
  <si>
    <t>20160719_5</t>
  </si>
  <si>
    <t>20160719_05Ej1</t>
  </si>
  <si>
    <t>Lasrge fray off left side of neck, looks like some swelling in front of neck</t>
  </si>
  <si>
    <t>20160719_05Ej2</t>
  </si>
  <si>
    <t>Lots of water spray obscuring view, but seems to be not continuous around back of neck</t>
  </si>
  <si>
    <t>20160721_15</t>
  </si>
  <si>
    <t>20160721_15Zc1</t>
  </si>
  <si>
    <t>Even if not active, very deep wound, widely split, no material visible</t>
  </si>
  <si>
    <t>20160721_15Zc2</t>
  </si>
  <si>
    <t>Bad angle, but looks split wide, but just through blubber not meaty</t>
  </si>
  <si>
    <t>20160721_15Zc3</t>
  </si>
  <si>
    <t>Cannot see material, thin wound</t>
  </si>
  <si>
    <t>20160721_15Zc4</t>
  </si>
  <si>
    <t>No 100% sure packing band but looks like light color of packing band</t>
  </si>
  <si>
    <t>Cinches a little but doesn't break the skin</t>
  </si>
  <si>
    <t>20160721_23</t>
  </si>
  <si>
    <t>20160721_23Ej1</t>
  </si>
  <si>
    <t>Wound looks not messy, might not be active, cinches deep enough cannot see material</t>
  </si>
  <si>
    <t>20160810_2</t>
  </si>
  <si>
    <t>20160810_02Ej1</t>
  </si>
  <si>
    <t>also see Crop_EntangledEj1_20160810_JON_8363.JPG</t>
  </si>
  <si>
    <t>Good angles, packing band visible in back but swollen and embedded in front</t>
  </si>
  <si>
    <t>20160811_7</t>
  </si>
  <si>
    <t>20160811_07Ej1</t>
  </si>
  <si>
    <t>Might not be active, no swelling, some cinching, breaks skin but only slightly</t>
  </si>
  <si>
    <t>20160817_18</t>
  </si>
  <si>
    <t>20160817_18Ej1</t>
  </si>
  <si>
    <t>Clearly see packing band, but cannot see front to know severity fully, doesn’t break skin in back though</t>
  </si>
  <si>
    <t>20160823_6</t>
  </si>
  <si>
    <t>20160823_06Ej1</t>
  </si>
  <si>
    <t>also see Crop_EjEntangled1_20160823_JON_0412.JPG</t>
  </si>
  <si>
    <t>can see band and weeping, meaty front swelling</t>
  </si>
  <si>
    <t>20160906_33</t>
  </si>
  <si>
    <t>20160906_33Ej1</t>
  </si>
  <si>
    <t>Large swelling, lots of weeping, can clearly see band</t>
  </si>
  <si>
    <t>20160907_16</t>
  </si>
  <si>
    <t>20160907_16Ej1</t>
  </si>
  <si>
    <t>Many angles, still looks sore in front, large open red spot under chin, but entanglement is healing and no longer active</t>
  </si>
  <si>
    <t>20160907_16Ej2</t>
  </si>
  <si>
    <t>nursing a pup</t>
  </si>
  <si>
    <t>Clearly not continuous</t>
  </si>
  <si>
    <t>20160907_16Ej3</t>
  </si>
  <si>
    <t>Very blurry photo, might just be a butterball</t>
  </si>
  <si>
    <t>20160907_18</t>
  </si>
  <si>
    <t>20160907_18Zc1</t>
  </si>
  <si>
    <t>Many angles, good shots, deep wound and some swelling, can see band, lots of weeping</t>
  </si>
  <si>
    <t>20160907_18Zc2</t>
  </si>
  <si>
    <t>Can see large frays off side and back of neck, wide pink meaty wound, lows of swelling and weeping</t>
  </si>
  <si>
    <t>20160907_18Zc3</t>
  </si>
  <si>
    <t>Can see white frays coming off front and back of neck, large wide wound area, messy, weepung and meaty</t>
  </si>
  <si>
    <t>20160907_18Zc4</t>
  </si>
  <si>
    <t>20160907_18Zc5</t>
  </si>
  <si>
    <t>Cannot see front to properly judge severity, but can see packing band gets embedded on left side, some potential discharge visible\</t>
  </si>
  <si>
    <t>20160907_18Zc6</t>
  </si>
  <si>
    <t>Large scar across front of neck</t>
  </si>
  <si>
    <t>NoPhoto17</t>
  </si>
  <si>
    <t>Hopefully Jeff has photo</t>
  </si>
  <si>
    <t>No photo</t>
  </si>
  <si>
    <t>NoPhoto18</t>
  </si>
  <si>
    <t>20160907_21</t>
  </si>
  <si>
    <t>20160907_21Ej1</t>
  </si>
  <si>
    <t>Looks like its healing around the pink spot in the back, but might still be stealth active?</t>
  </si>
  <si>
    <t>20160907_21Ej3</t>
  </si>
  <si>
    <t>also see frame 2249</t>
  </si>
  <si>
    <t xml:space="preserve">Good views but maeiral looks to be embedded too deeply. Significant swelling </t>
  </si>
  <si>
    <t>20160921_17</t>
  </si>
  <si>
    <t>20160921_17Ej1</t>
  </si>
  <si>
    <t>Weeping a lot, looks fairly depe, cannot see material, some swelling</t>
  </si>
  <si>
    <t>20160921_25</t>
  </si>
  <si>
    <t>20160921_25Ej1</t>
  </si>
  <si>
    <t>20160921_27</t>
  </si>
  <si>
    <t>20160921_27Ej1</t>
  </si>
  <si>
    <t>Looks to be very narrow</t>
  </si>
  <si>
    <t>Very narrow area, probably not broken skin, might just be a scar but seems too ragged at edges</t>
  </si>
  <si>
    <t>20160921_27Ej2</t>
  </si>
  <si>
    <t>No sign of entanglement around back of head</t>
  </si>
  <si>
    <t>Looks like a packing band leading across back of head</t>
  </si>
  <si>
    <t>20161002_7</t>
  </si>
  <si>
    <t>20161002_07Zc1</t>
  </si>
  <si>
    <t>Deeply embedded, lots of swelling, wound is ragged, skin stripped back around back of head</t>
  </si>
  <si>
    <t>20161002_07Zc2</t>
  </si>
  <si>
    <t>Very faint scar across chest</t>
  </si>
  <si>
    <t>20161002_07Zc3</t>
  </si>
  <si>
    <t>Deep scar across front of neck</t>
  </si>
  <si>
    <t>20161002_07Zc4</t>
  </si>
  <si>
    <t>Rescued on the 3rd</t>
  </si>
  <si>
    <t>Cannot see enough to confirm severity, bu seems not too deep or messy</t>
  </si>
  <si>
    <t>20161002_07Zc5</t>
  </si>
  <si>
    <t>Swollen across front, band ests on back</t>
  </si>
  <si>
    <t>20161002_07Zc6</t>
  </si>
  <si>
    <t>Could be inactive, hard to tell</t>
  </si>
  <si>
    <t>20161002_07Zc7</t>
  </si>
  <si>
    <t>Cannot see material, but material seems to cinch lightly, might break skin. Could also be inactive?</t>
  </si>
  <si>
    <t>20161002_07Zc8</t>
  </si>
  <si>
    <t>Maybe just a scar</t>
  </si>
  <si>
    <t>Not continuous across front of body</t>
  </si>
  <si>
    <t>20161002_07Zc9</t>
  </si>
  <si>
    <t>Disentangled on Oct 2nd</t>
  </si>
  <si>
    <t>Packing band not visible in photos, but removed during disentanglement</t>
  </si>
  <si>
    <t>20161002_8</t>
  </si>
  <si>
    <t>20161002_08Ej1</t>
  </si>
  <si>
    <t>20161002_12</t>
  </si>
  <si>
    <t>NoPhoto19</t>
  </si>
  <si>
    <t>No photo, very light entanglement</t>
  </si>
  <si>
    <t>20161003_6</t>
  </si>
  <si>
    <t>20161003_06Zc1</t>
  </si>
  <si>
    <t>Disentangled on 10/2/16</t>
  </si>
  <si>
    <t>Very deep meaty wound</t>
  </si>
  <si>
    <t>20161003_06Zc2</t>
  </si>
  <si>
    <t>Packing band only shallowly embedded, frays visible. Just above band there is a strip of exposed skin maybe from movement of the band, or a different material</t>
  </si>
  <si>
    <t>20161003_06Zc3</t>
  </si>
  <si>
    <t>Disentangled on 10/3/16</t>
  </si>
  <si>
    <t>Packing band not visible but found during disentanglement</t>
  </si>
  <si>
    <t>20161003_06Zc4</t>
  </si>
  <si>
    <t>Original folder</t>
  </si>
  <si>
    <t>Not a current entanglement</t>
  </si>
  <si>
    <t>20161003_7</t>
  </si>
  <si>
    <t>20161003_07Ej1</t>
  </si>
  <si>
    <t>Good angles, healing but still visible in front</t>
  </si>
  <si>
    <t>20161003_07Ej2</t>
  </si>
  <si>
    <t>20161003_07Ej3</t>
  </si>
  <si>
    <t>Good angles, can see pband and frays, weeping deepish wound in fron, some swelling</t>
  </si>
  <si>
    <t>20161215_19</t>
  </si>
  <si>
    <t>NoPhoto20</t>
  </si>
  <si>
    <t>20161215_5</t>
  </si>
  <si>
    <t>20161215_05Ej1</t>
  </si>
  <si>
    <t>20161215_05Ej2</t>
  </si>
  <si>
    <t>20170105_7</t>
  </si>
  <si>
    <t>NoPhoto21</t>
  </si>
  <si>
    <t>Entanglement Scar</t>
  </si>
  <si>
    <t>20170105_9</t>
  </si>
  <si>
    <t>20170105_09Ej1</t>
  </si>
  <si>
    <t>20170222_5</t>
  </si>
  <si>
    <t>EJ1</t>
  </si>
  <si>
    <t>20170222_05EJ1</t>
  </si>
  <si>
    <t>Scars in front and back ,but don’t meet along sides</t>
  </si>
  <si>
    <t>20170222_18</t>
  </si>
  <si>
    <t>20170222_18EJ1</t>
  </si>
  <si>
    <t>pink exposed chin</t>
  </si>
  <si>
    <t>Not a continuous wound, but that pink spot has been seen earlier so this is probably a double count</t>
  </si>
  <si>
    <t>20170222_23</t>
  </si>
  <si>
    <t>EntEj1_SLR</t>
  </si>
  <si>
    <t>20170222_23EntEj1_SLR</t>
  </si>
  <si>
    <t>EntEJ1_SLR_20170222_D20_0080.JPG; packing band fraying</t>
  </si>
  <si>
    <t>White fray coming off left side of neck, looks fairly deep and messy but not visible meatiness</t>
  </si>
  <si>
    <t>20170607_12</t>
  </si>
  <si>
    <t>20170607_12Zc1</t>
  </si>
  <si>
    <t>Grainy, but can see swelling along front of neck, no way to be sure if active</t>
  </si>
  <si>
    <t>20170607_12Zc2</t>
  </si>
  <si>
    <t>Not a great photo, significant swelling all around, cannot see material</t>
  </si>
  <si>
    <t>20170607_12Zc3</t>
  </si>
  <si>
    <t>Band visible, not a lot of the neck visible to be sur eof severity</t>
  </si>
  <si>
    <t>20170607_12Zc4</t>
  </si>
  <si>
    <t>Can see some meaty pink skin exposed, swelling along sides and front</t>
  </si>
  <si>
    <t>20170607_12Zc5</t>
  </si>
  <si>
    <t>Might be a band along right side of neck but could equally be a shine on the wet fur, pink meaty section visible in back but doesn’t looks particularly swollen</t>
  </si>
  <si>
    <t>20170607_12Zc6</t>
  </si>
  <si>
    <t>Can clearly see flasher, tether short</t>
  </si>
  <si>
    <t>20170607_18</t>
  </si>
  <si>
    <t>20170607_18Ej1</t>
  </si>
  <si>
    <t>maybe just scar</t>
  </si>
  <si>
    <t>Washed out photo, looks irregular enough that it might be healing, but not clear enough to be sure</t>
  </si>
  <si>
    <t>20170607_18Ej2</t>
  </si>
  <si>
    <t>Photo washes out in white</t>
  </si>
  <si>
    <t>Good photos, can see wound is healing but still fairly deep through blubber</t>
  </si>
  <si>
    <t>20170607_20</t>
  </si>
  <si>
    <t>EntEj1</t>
  </si>
  <si>
    <t>20170607_20EntEj1</t>
  </si>
  <si>
    <t>Maybe just scar</t>
  </si>
  <si>
    <t>No wound in front of neck, some scarring visible in back</t>
  </si>
  <si>
    <t>EntEj2</t>
  </si>
  <si>
    <t>20170607_20EntEj2</t>
  </si>
  <si>
    <t>Can see alrge white frays off left and back of neck</t>
  </si>
  <si>
    <t>20170619_7</t>
  </si>
  <si>
    <t>20170619_07Ej2</t>
  </si>
  <si>
    <t>Clearly not a continuous wound</t>
  </si>
  <si>
    <t>20170619_16</t>
  </si>
  <si>
    <t>EntZC1</t>
  </si>
  <si>
    <t>20170619_16EntZC1</t>
  </si>
  <si>
    <t>Ask Wendy</t>
  </si>
  <si>
    <t>Large swelling all around neck, material embedded</t>
  </si>
  <si>
    <t>20170619_31</t>
  </si>
  <si>
    <t>20170619_31EntEj1</t>
  </si>
  <si>
    <t>Scar in front of neck</t>
  </si>
  <si>
    <t>20170624_22</t>
  </si>
  <si>
    <t>20170624_22Ej1</t>
  </si>
  <si>
    <t>Not a great angle, can see white frays, looks like some swelling in front, but cant tell severity very well</t>
  </si>
  <si>
    <t>20170624_22Ej2</t>
  </si>
  <si>
    <t>20170720_5</t>
  </si>
  <si>
    <t>20170720_05Ej1</t>
  </si>
  <si>
    <t>Possible fray off left side of neck, some swelling, not positive on material</t>
  </si>
  <si>
    <t>20170720_05Ej2</t>
  </si>
  <si>
    <t>identified as packing band on water</t>
  </si>
  <si>
    <t>Good angles, mediocre photos, can see swelling in front and packing band across back</t>
  </si>
  <si>
    <t>20170720_05Ej3</t>
  </si>
  <si>
    <t>Blood on flasher, short tether</t>
  </si>
  <si>
    <t>20170720_6</t>
  </si>
  <si>
    <t>EntZc1</t>
  </si>
  <si>
    <t>20170720_06EntZc1</t>
  </si>
  <si>
    <t>Blood on flasher, tether short and neck srunched, might be deeply anchored</t>
  </si>
  <si>
    <t>20170801_22</t>
  </si>
  <si>
    <t>20170801_22Ej1</t>
  </si>
  <si>
    <t>Good angles but bad photos, cannot see material, swollen and weeping down front</t>
  </si>
  <si>
    <t>20170801_33</t>
  </si>
  <si>
    <t>20170801_33Ej1</t>
  </si>
  <si>
    <t>Great photos and angles, can see band and bloody wound down front of neck</t>
  </si>
  <si>
    <t>20170801_34</t>
  </si>
  <si>
    <t>20170801_34EntEj1</t>
  </si>
  <si>
    <t>Might be inactive, hard to tell</t>
  </si>
  <si>
    <t>20170824_22</t>
  </si>
  <si>
    <t>20170824_22Ej1</t>
  </si>
  <si>
    <t>Cannot see material, might not be active, some spot of open wound looks meay, rest might not be too severe</t>
  </si>
  <si>
    <t>20170824_22Ej2</t>
  </si>
  <si>
    <t>Flasher clean, no blood visible, neck scunched though?</t>
  </si>
  <si>
    <t>20170824_22Ej3</t>
  </si>
  <si>
    <t>Could be a packing band, but white partch might also be gleam on wet fur</t>
  </si>
  <si>
    <t>20170824_31</t>
  </si>
  <si>
    <t>20170824_31Ej1</t>
  </si>
  <si>
    <t>Might be a scar</t>
  </si>
  <si>
    <t>20170824_31Ej2</t>
  </si>
  <si>
    <t>Good photos, can see frays, looks like band might be fully embedded at side of neck</t>
  </si>
  <si>
    <t>20170830_4</t>
  </si>
  <si>
    <t>ENTEJ1</t>
  </si>
  <si>
    <t>20170830_04ENTEJ1</t>
  </si>
  <si>
    <t>Foggy</t>
  </si>
  <si>
    <t xml:space="preserve"> might not be active, hard to tell foggy photos</t>
  </si>
  <si>
    <t>20170830_37</t>
  </si>
  <si>
    <t>20170830_37Ej1</t>
  </si>
  <si>
    <t>SAM. Neck entanglemnt.</t>
  </si>
  <si>
    <t>Grainy foggy photo, bad angle</t>
  </si>
  <si>
    <t>20170914_19</t>
  </si>
  <si>
    <t>20170914_19EntZc1</t>
  </si>
  <si>
    <t>Fray visible at back of neck, looks like it could also be thinner line? Unsure</t>
  </si>
  <si>
    <t>EntZc2</t>
  </si>
  <si>
    <t>20170914_19EntZc2</t>
  </si>
  <si>
    <t>Wrong angle to see material, but looks deep and meaty and widely stripped</t>
  </si>
  <si>
    <t>EntZc3</t>
  </si>
  <si>
    <t>20170914_19EntZc3</t>
  </si>
  <si>
    <t>Wide meaty wound</t>
  </si>
  <si>
    <t>EntZc4</t>
  </si>
  <si>
    <t>20170914_19EntZc4</t>
  </si>
  <si>
    <t>Diamond shaped flasher, same category?</t>
  </si>
  <si>
    <t>EntZc5</t>
  </si>
  <si>
    <t>20170914_19EntZc5</t>
  </si>
  <si>
    <t>Looks like fur growing in wound so probably healing</t>
  </si>
  <si>
    <t>EntZc6</t>
  </si>
  <si>
    <t>20170914_19EntZc6</t>
  </si>
  <si>
    <t>Can see that wound is healing over, fur growing in it</t>
  </si>
  <si>
    <t>20170914_20</t>
  </si>
  <si>
    <t>20170914_20Ej1</t>
  </si>
  <si>
    <t>Frays visible on left side of neck, weeping, slightly swollen</t>
  </si>
  <si>
    <t>20170914_20Ej2</t>
  </si>
  <si>
    <t>Flasher visible, not particularly tight</t>
  </si>
  <si>
    <t>20170914_20Ej3</t>
  </si>
  <si>
    <t>Good angles, same pink sore under chin, not a continuous wound around neck</t>
  </si>
  <si>
    <t>20170914_20Ej5</t>
  </si>
  <si>
    <t>Very grainy photo, but looks fairly severe, cannot see material</t>
  </si>
  <si>
    <t>20170914_20Ej6</t>
  </si>
  <si>
    <t>Blurry, but can see flasher</t>
  </si>
  <si>
    <t>20170914_20Ej7</t>
  </si>
  <si>
    <t>20170927_15</t>
  </si>
  <si>
    <t>NoPhoto22</t>
  </si>
  <si>
    <t>20170927_17</t>
  </si>
  <si>
    <t>20170927_17EntZc1</t>
  </si>
  <si>
    <t>Very severe, deep, weeping, meaty wound</t>
  </si>
  <si>
    <t>20170927_24</t>
  </si>
  <si>
    <t>20170927_24EntEj1</t>
  </si>
  <si>
    <t>Breaks skin but no large swelling yet, probably thin material like monofilament</t>
  </si>
  <si>
    <t>20171026_8</t>
  </si>
  <si>
    <t>Ent Ej 1</t>
  </si>
  <si>
    <t>20171026_08Ent_Ej_1</t>
  </si>
  <si>
    <t>Ent Ej 4</t>
  </si>
  <si>
    <t>20171026_08Ent_Ej_4</t>
  </si>
  <si>
    <t>Some thin material, very thin wound but swollena nd bleeding</t>
  </si>
  <si>
    <t>Ent Ej 5</t>
  </si>
  <si>
    <t>20171026_08Ent_Ej_5</t>
  </si>
  <si>
    <t>Good angles, can see just a scar</t>
  </si>
  <si>
    <t>Ent Ej 6</t>
  </si>
  <si>
    <t>20171026_08Ent_Ej_6</t>
  </si>
  <si>
    <t>Good angles, can see scar is not continuous though still meaty in front</t>
  </si>
  <si>
    <t>Ent Ej 7</t>
  </si>
  <si>
    <t>20171026_08Ent_Ej_7</t>
  </si>
  <si>
    <t>Can see its not continuous under the chin</t>
  </si>
  <si>
    <t>Ent Ej 8</t>
  </si>
  <si>
    <t>20171026_08Ent_Ej_8</t>
  </si>
  <si>
    <t>Ent Ej 9</t>
  </si>
  <si>
    <t>20171026_08Ent_Ej_9</t>
  </si>
  <si>
    <t>Assuming active becase still seems red and irritated at the edges. Breaking skin but not extreme</t>
  </si>
  <si>
    <t>Ent Ej 11</t>
  </si>
  <si>
    <t>20171026_08Ent_Ej_11</t>
  </si>
  <si>
    <t>Not a great view, looks like it breaks skin and cinches down, but not deep or meaty</t>
  </si>
  <si>
    <t>20171026_9</t>
  </si>
  <si>
    <t>20171026_09EntZc1</t>
  </si>
  <si>
    <t>photo dark, entanglement narrow</t>
  </si>
  <si>
    <t>Not an active entanglement</t>
  </si>
  <si>
    <t>20171026_09EntZc2</t>
  </si>
  <si>
    <t>active, attracting flies</t>
  </si>
  <si>
    <t>Great angles but cannot see material too embedded</t>
  </si>
  <si>
    <t>20171026_09EntZc4</t>
  </si>
  <si>
    <t>slightly out of focus, multiple bands?</t>
  </si>
  <si>
    <t>Very weird shaped entanglement marks, multiple tracks, not straight lines, but look cinched so I don't think its just water?</t>
  </si>
  <si>
    <t>20171026_09EntZc5</t>
  </si>
  <si>
    <t>no sign of entanglement over back of neck</t>
  </si>
  <si>
    <t>20171026_09EntZc6</t>
  </si>
  <si>
    <t>cannot see entangling debris, maybe a scar</t>
  </si>
  <si>
    <t>Fur growing over wound smoothly in back, probably not continuous</t>
  </si>
  <si>
    <t>EntZc7</t>
  </si>
  <si>
    <t>20171026_09EntZc7</t>
  </si>
  <si>
    <t>Looks like Zc2</t>
  </si>
  <si>
    <t>Freshly bleeding at front of neck, wide pink meaty weeping wound, edema present</t>
  </si>
  <si>
    <t>EntZc8</t>
  </si>
  <si>
    <t>20171026_09EntZc8</t>
  </si>
  <si>
    <t>X298 -  light entanglement</t>
  </si>
  <si>
    <t>Could be a very light entanglement, but more likely a scar</t>
  </si>
  <si>
    <t>EntZc11</t>
  </si>
  <si>
    <t>20171026_09EntZc11</t>
  </si>
  <si>
    <t>Might be a scar, hard to tell from this angle</t>
  </si>
  <si>
    <t>EntZc12</t>
  </si>
  <si>
    <t>20171026_09EntZc12</t>
  </si>
  <si>
    <t>Doesn't cinch anymore, looks like a scar</t>
  </si>
  <si>
    <t>EntZc13</t>
  </si>
  <si>
    <t>20171026_09EntZc13</t>
  </si>
  <si>
    <t>Looks like the fur is growing back over, scar</t>
  </si>
  <si>
    <t>EntZc14</t>
  </si>
  <si>
    <t>20171026_09EntZc14</t>
  </si>
  <si>
    <t>Might be more severe, bad angle to tell</t>
  </si>
  <si>
    <t>20180212_13</t>
  </si>
  <si>
    <t>NoPhoto23</t>
  </si>
  <si>
    <t>20180212_15</t>
  </si>
  <si>
    <t>20180212_15EntEj1</t>
  </si>
  <si>
    <t>Can see is bleeding, cinched, but not super swollen yet, not very deep</t>
  </si>
  <si>
    <t>20180212_16</t>
  </si>
  <si>
    <t>20180212_16EntEj1</t>
  </si>
  <si>
    <t>Good angles to see still a lot of swelling and cinching, but not an active entanglement across back of nech</t>
  </si>
  <si>
    <t>20180306_13</t>
  </si>
  <si>
    <t>20180306_13EntEj1</t>
  </si>
  <si>
    <t>Deep scar in front, but fully healed across back of neck</t>
  </si>
  <si>
    <t>20180306_13EntEj2</t>
  </si>
  <si>
    <t>Clearly not a coninuous wound</t>
  </si>
  <si>
    <t>20180306_15</t>
  </si>
  <si>
    <t>20180306_15EntZc1</t>
  </si>
  <si>
    <t>20180306_25</t>
  </si>
  <si>
    <t>20180306_25EntEj1</t>
  </si>
  <si>
    <t>Cannot see severity in front well, but looks like it cuts into skin, swollen, bleeding, but packing band visible at back</t>
  </si>
  <si>
    <t>20180320_29</t>
  </si>
  <si>
    <t>20180320_29EntEj1</t>
  </si>
  <si>
    <t>Looks weepy in front, cannot see material, not meaty though</t>
  </si>
  <si>
    <t>20180320_29EntEj2</t>
  </si>
  <si>
    <t>Might be an unrelated scar, not confirmed entanglement</t>
  </si>
  <si>
    <t>Ask wendy</t>
  </si>
  <si>
    <t>20180403_38</t>
  </si>
  <si>
    <t>20180403_38ENTEJ1</t>
  </si>
  <si>
    <t>Still meaty at back of neck, but clearly healed at front</t>
  </si>
  <si>
    <t>ENTEJ3</t>
  </si>
  <si>
    <t>20180403_38ENTEJ3</t>
  </si>
  <si>
    <t>ASK WENDY</t>
  </si>
  <si>
    <t>Good nagles, material embedded, swelling and weeping, but not deep and meaty yet</t>
  </si>
  <si>
    <t>20180419_24</t>
  </si>
  <si>
    <t>20180419_24EntEj1</t>
  </si>
  <si>
    <t>Good photo, can clearly see thin line tangled at side of neck, cinched tight but not deep or bleeding yet</t>
  </si>
  <si>
    <t>20180419_27</t>
  </si>
  <si>
    <t>GUANO</t>
  </si>
  <si>
    <t>20180419_27EntEj1</t>
  </si>
  <si>
    <t>Probably a rubber band, but could be just exposed scar tissue that looks dark? Overexposed and grainy photo</t>
  </si>
  <si>
    <t>20180518_34</t>
  </si>
  <si>
    <t>20180518_35Zc1</t>
  </si>
  <si>
    <t>Material might be a packing band, but cannot be sure, deeply embedded, very meaty looking wound</t>
  </si>
  <si>
    <t>20180518_34EntEj2</t>
  </si>
  <si>
    <t>Other net</t>
  </si>
  <si>
    <t>Good angled, cinches but doesn't seem to break skin, but probably hampers movement with so much netting</t>
  </si>
  <si>
    <t>20180518_36</t>
  </si>
  <si>
    <t>20180518_36EntEj1</t>
  </si>
  <si>
    <t>Fray visible at left side of neck</t>
  </si>
  <si>
    <t>20180601_9</t>
  </si>
  <si>
    <t>20180601_09EntEj1</t>
  </si>
  <si>
    <t>Entanglement around neck, packing band?</t>
  </si>
  <si>
    <t>Weird fray-looking thing visible behind back of animal, but material not visible around neck</t>
  </si>
  <si>
    <t>20180611_15</t>
  </si>
  <si>
    <t>NoPhoto24</t>
  </si>
  <si>
    <t>no photo taken</t>
  </si>
  <si>
    <t>20180611_31</t>
  </si>
  <si>
    <t>20180611_31EntEj1</t>
  </si>
  <si>
    <t>SAM</t>
  </si>
  <si>
    <t>Cannot see material from this angle, but signiicant blood in wound, some swelling</t>
  </si>
  <si>
    <t>20180611_31EntEj2</t>
  </si>
  <si>
    <t>Great photo, fray visible at left side of neck</t>
  </si>
  <si>
    <t>20180703_12</t>
  </si>
  <si>
    <t>20180703_12EntEj1</t>
  </si>
  <si>
    <t>Dark and blurry, cannot see severity or material well</t>
  </si>
  <si>
    <t>20180703_18</t>
  </si>
  <si>
    <t>20180703_18EntEj1</t>
  </si>
  <si>
    <t>Cannot clearly see severity at front, but can see swelling and blood from side</t>
  </si>
  <si>
    <t>20180710_21</t>
  </si>
  <si>
    <t>20180710_21EntEj1</t>
  </si>
  <si>
    <t>Meaty, swollen, bu cannot see material</t>
  </si>
  <si>
    <t>20180727_1</t>
  </si>
  <si>
    <t>20180727_01EntEj1</t>
  </si>
  <si>
    <t>Cannot see anything in this photo</t>
  </si>
  <si>
    <t>20180731_3</t>
  </si>
  <si>
    <t>20180731_03EntEj1</t>
  </si>
  <si>
    <t xml:space="preserve">Might be acive, but seems like healing at edges </t>
  </si>
  <si>
    <t>20180802_4</t>
  </si>
  <si>
    <t>20180802_04EntEj1</t>
  </si>
  <si>
    <t>Cannot tell material, but weeping, swollen, deep and meaty</t>
  </si>
  <si>
    <t>20180802_04EntEj2</t>
  </si>
  <si>
    <t>20180802_10</t>
  </si>
  <si>
    <t>20180802_10EntEj1</t>
  </si>
  <si>
    <t>Swollen and weeping</t>
  </si>
  <si>
    <t>20180810_17</t>
  </si>
  <si>
    <t>20180810_17EntEj1</t>
  </si>
  <si>
    <t>Photo of healed section: S17_EntEj1_TATE_20180810_JON_6267</t>
  </si>
  <si>
    <t>Good angles, large patch of scar tissue raised at front of neck, fur grown over</t>
  </si>
  <si>
    <t>20180831_8</t>
  </si>
  <si>
    <t>20180831_08EntEj1</t>
  </si>
  <si>
    <t>Pink flesh visible, cannot see material</t>
  </si>
  <si>
    <t>20180831_22</t>
  </si>
  <si>
    <t>20180831_22EntEj1</t>
  </si>
  <si>
    <t>Doesn’t look continuous aross right side of neck</t>
  </si>
  <si>
    <t>20180831_24</t>
  </si>
  <si>
    <t>20180831_24EntZc1</t>
  </si>
  <si>
    <t>Hard to see well in this photo, but some swelling visible, some weeping</t>
  </si>
  <si>
    <t>20180831_32</t>
  </si>
  <si>
    <t>20180831_32EntEj1</t>
  </si>
  <si>
    <t>Could be a scar, hard to tell</t>
  </si>
  <si>
    <t>20180831_34</t>
  </si>
  <si>
    <t>20180831_34EntEj1</t>
  </si>
  <si>
    <t>Long tether</t>
  </si>
  <si>
    <t>20180905_3</t>
  </si>
  <si>
    <t>20180905_03EntEj1</t>
  </si>
  <si>
    <t>Band visible across back, digs in deeper at front</t>
  </si>
  <si>
    <t>20180905_27</t>
  </si>
  <si>
    <t>20180905_27EntEj1</t>
  </si>
  <si>
    <t>Bad angle</t>
  </si>
  <si>
    <t>20180919_28</t>
  </si>
  <si>
    <t>20180919_28EntEj1</t>
  </si>
  <si>
    <t>Bad angle, but can see swelling</t>
  </si>
  <si>
    <t>20180919_28EntEj2</t>
  </si>
  <si>
    <t>Could just be a chin crease, but looks like an enanglement</t>
  </si>
  <si>
    <t>EntEj3</t>
  </si>
  <si>
    <t>20180919_28EntEj3</t>
  </si>
  <si>
    <t>Cannot see material</t>
  </si>
  <si>
    <t>EntEj4</t>
  </si>
  <si>
    <t>20180919_28EntEj4</t>
  </si>
  <si>
    <t>Band just rests around neck</t>
  </si>
  <si>
    <t>EntEj5</t>
  </si>
  <si>
    <t>20180919_28EntEj5</t>
  </si>
  <si>
    <t>Blood on flasher, short tether, maybe blood down front of chest too?</t>
  </si>
  <si>
    <t>20180919_29</t>
  </si>
  <si>
    <t>NoPhoto25</t>
  </si>
  <si>
    <t>20180920_5</t>
  </si>
  <si>
    <t>668R</t>
  </si>
  <si>
    <t>Cannot see material, but must be something thin enough to not be visible on top of fur along left side neck</t>
  </si>
  <si>
    <t>adult</t>
  </si>
  <si>
    <t>juvenile</t>
  </si>
  <si>
    <t>This looks like a Steller sea lion, need to review the photos and notes</t>
  </si>
  <si>
    <t>Need to review notes and photos, looks to be male.</t>
  </si>
  <si>
    <t>Looks to be a female, need to review notes and photos</t>
  </si>
  <si>
    <t>Swelling and breaks skin in front of neck, can see band at back, originally recorded separately as Ej2 and Ej3</t>
  </si>
  <si>
    <t>20130807_18Ej4</t>
  </si>
  <si>
    <t>Packing band fray visible along left side of neck, looks like skin may have healed over the band, large edema on top, originially entered as Ej3 and Ej6 on Carroll, combined and relabeled on SLR</t>
  </si>
  <si>
    <t>20130807_18Ej5</t>
  </si>
  <si>
    <t>Can see packing band fray along left side of neck and packing band along suface on right side, digs in at the front of the neck, some blood and discharge visible, originally entered at Carroll, relabeled to SLR</t>
  </si>
  <si>
    <t>Looks like material cinches skin, no obvious discharge or blood, doesn't seem very swollen or deep. Originally entered as Ej1 and Ej2, combined</t>
  </si>
  <si>
    <t>Five ok photos, can tell it's a rubber band and looks like it hasn't broken skin/isn't weeping. Originally entered as Ej1 and Ej2, combined</t>
  </si>
  <si>
    <t>Photos very grainy, can see zc from side, probably scar?</t>
  </si>
  <si>
    <t>Large rubber band, looks like it hasn't broken the skin yet, originally entered as a Zc</t>
  </si>
  <si>
    <t>Notes</t>
  </si>
  <si>
    <t>20130308_05Ej1</t>
  </si>
  <si>
    <t>20130628_28Ej1</t>
  </si>
  <si>
    <t>20130628_28Ej2</t>
  </si>
  <si>
    <t>20130628_28Ej3</t>
  </si>
  <si>
    <t>20130628_28Ej4</t>
  </si>
  <si>
    <t>20180920_05668R</t>
  </si>
  <si>
    <t>neck entnglement</t>
  </si>
  <si>
    <t>sport gear in mouth in notes</t>
  </si>
  <si>
    <t>Clearly a scar on a chub, sex from notes</t>
  </si>
  <si>
    <t>Net</t>
  </si>
  <si>
    <t>20140811_19Zc2</t>
  </si>
  <si>
    <t>20140909_25</t>
  </si>
  <si>
    <t>Nursing</t>
  </si>
  <si>
    <t>Might be a scar, hard to tell, sex from  notes</t>
  </si>
  <si>
    <t>Row Labels</t>
  </si>
  <si>
    <t>(blank)</t>
  </si>
  <si>
    <t>Grand Total</t>
  </si>
  <si>
    <t>NoPhoto26</t>
  </si>
  <si>
    <t>NoPhoto27</t>
  </si>
  <si>
    <t>NoPhoto28</t>
  </si>
  <si>
    <t>NoPhoto29</t>
  </si>
  <si>
    <t>NoPhoto30</t>
  </si>
  <si>
    <t>NoPhoto31</t>
  </si>
  <si>
    <t>NoPhoto32</t>
  </si>
  <si>
    <t>NoPhoto33</t>
  </si>
  <si>
    <t>NoPhoto34</t>
  </si>
  <si>
    <t>NoPhoto35</t>
  </si>
  <si>
    <t>NoPhoto36</t>
  </si>
  <si>
    <t>NoPhoto37</t>
  </si>
  <si>
    <t>NoPhoto38</t>
  </si>
  <si>
    <t>NoPhoto39</t>
  </si>
  <si>
    <t>NoPhoto40</t>
  </si>
  <si>
    <t>NoPhoto41</t>
  </si>
  <si>
    <t>NoPhoto42</t>
  </si>
  <si>
    <t>NoPhoto43</t>
  </si>
  <si>
    <t>NoPhoto44</t>
  </si>
  <si>
    <t>NoPhoto45</t>
  </si>
  <si>
    <t>NoPhoto46</t>
  </si>
  <si>
    <t>NoPhoto47</t>
  </si>
  <si>
    <t>NoPhoto48</t>
  </si>
  <si>
    <t>NoPhoto49</t>
  </si>
  <si>
    <t>NoPhoto50</t>
  </si>
  <si>
    <t>NoPhoto51</t>
  </si>
  <si>
    <t>NoPhoto52</t>
  </si>
  <si>
    <t>NoPhoto53</t>
  </si>
  <si>
    <t>NoPhoto54</t>
  </si>
  <si>
    <t>NoPhoto55</t>
  </si>
  <si>
    <t>NoPhoto56</t>
  </si>
  <si>
    <t>NoPhoto57</t>
  </si>
  <si>
    <t>NoPhoto58</t>
  </si>
  <si>
    <t>NoPhoto59</t>
  </si>
  <si>
    <t>NoPhoto60</t>
  </si>
  <si>
    <t>NoPhoto61</t>
  </si>
  <si>
    <t>NoPhoto62</t>
  </si>
  <si>
    <t>NoPhoto63</t>
  </si>
  <si>
    <t>NoPhoto64</t>
  </si>
  <si>
    <t>NoPhoto65</t>
  </si>
  <si>
    <t>NoPhoto66</t>
  </si>
  <si>
    <t>NoPhoto67</t>
  </si>
  <si>
    <t>NoPhoto68</t>
  </si>
  <si>
    <t>NoPhoto69</t>
  </si>
  <si>
    <t>NoPhoto70</t>
  </si>
  <si>
    <t>NoPhoto71</t>
  </si>
  <si>
    <t>Count of Photo Name</t>
  </si>
  <si>
    <t>Column Labels</t>
  </si>
  <si>
    <t>20110418_13</t>
  </si>
  <si>
    <t>20120801_24</t>
  </si>
  <si>
    <t>20130214_14</t>
  </si>
  <si>
    <t>20130606_14</t>
  </si>
  <si>
    <t>20130606_3</t>
  </si>
  <si>
    <t>20130606_9</t>
  </si>
  <si>
    <t>20130628_27</t>
  </si>
  <si>
    <t>20140818_23</t>
  </si>
  <si>
    <t>20141008_3</t>
  </si>
  <si>
    <t>20141008_4</t>
  </si>
  <si>
    <t>20180607_9</t>
  </si>
  <si>
    <t>20180607_10</t>
  </si>
  <si>
    <t>20181129_9</t>
  </si>
  <si>
    <t>20181129_7</t>
  </si>
  <si>
    <t>3rd Beach</t>
  </si>
  <si>
    <t>20181129_3</t>
  </si>
  <si>
    <t>next to green buoy</t>
  </si>
  <si>
    <t>20181019_2</t>
  </si>
  <si>
    <t>20181019_1</t>
  </si>
  <si>
    <t>20181018_37</t>
  </si>
  <si>
    <t>20181018_36</t>
  </si>
  <si>
    <t>20181018_35</t>
  </si>
  <si>
    <t>SMI 9699</t>
  </si>
  <si>
    <t>49</t>
  </si>
  <si>
    <t>20181018_34</t>
  </si>
  <si>
    <t>20181018_28</t>
  </si>
  <si>
    <t>20181018_27</t>
  </si>
  <si>
    <t>20181018_25</t>
  </si>
  <si>
    <t>20181018_24</t>
  </si>
  <si>
    <t>20181018_23</t>
  </si>
  <si>
    <t>20181018_21</t>
  </si>
  <si>
    <t>rest in water, high tide</t>
  </si>
  <si>
    <t>20181018_10</t>
  </si>
  <si>
    <t>Tatoosh</t>
  </si>
  <si>
    <t>20181018_9</t>
  </si>
  <si>
    <t>20181018_8</t>
  </si>
  <si>
    <t>all in water, none hauled</t>
  </si>
  <si>
    <t>20181018_7</t>
  </si>
  <si>
    <t>20181018_6</t>
  </si>
  <si>
    <t>20181018_5</t>
  </si>
  <si>
    <t>20181018_1</t>
  </si>
  <si>
    <t>1 hauled out</t>
  </si>
  <si>
    <t>Duncan Rock</t>
  </si>
  <si>
    <t>20180920_7</t>
  </si>
  <si>
    <t>20180920_2</t>
  </si>
  <si>
    <t>20180919_33</t>
  </si>
  <si>
    <t>20180919_32</t>
  </si>
  <si>
    <t>1</t>
  </si>
  <si>
    <t>20180919_27</t>
  </si>
  <si>
    <t>20180919_26</t>
  </si>
  <si>
    <t>20180919_25</t>
  </si>
  <si>
    <t>Father and Son</t>
  </si>
  <si>
    <t>20180919_21</t>
  </si>
  <si>
    <t>Anderson</t>
  </si>
  <si>
    <t>20180919_13</t>
  </si>
  <si>
    <t>20180919_11</t>
  </si>
  <si>
    <t>20180919_10</t>
  </si>
  <si>
    <t>15 in water, others hauled out</t>
  </si>
  <si>
    <t>20180919_5</t>
  </si>
  <si>
    <t>20180919_1</t>
  </si>
  <si>
    <t>20180905_31</t>
  </si>
  <si>
    <t>20180905_30</t>
  </si>
  <si>
    <t>20180905_29</t>
  </si>
  <si>
    <t>5</t>
  </si>
  <si>
    <t>20180905_26</t>
  </si>
  <si>
    <t>20180905_25</t>
  </si>
  <si>
    <t>20180905_7</t>
  </si>
  <si>
    <t>20180905_6</t>
  </si>
  <si>
    <t>20180905_2</t>
  </si>
  <si>
    <t>20180831_35</t>
  </si>
  <si>
    <t>4</t>
  </si>
  <si>
    <t>20180831_33</t>
  </si>
  <si>
    <t>42</t>
  </si>
  <si>
    <t>all adult males</t>
  </si>
  <si>
    <t>20180831_25</t>
  </si>
  <si>
    <t>20180831_20</t>
  </si>
  <si>
    <t>20180831_12</t>
  </si>
  <si>
    <t>20180831_11</t>
  </si>
  <si>
    <t>20180831_5</t>
  </si>
  <si>
    <t>20180831_1</t>
  </si>
  <si>
    <t>20180828_14</t>
  </si>
  <si>
    <t>20180828_2</t>
  </si>
  <si>
    <t>20180823_13</t>
  </si>
  <si>
    <t>20180823_6</t>
  </si>
  <si>
    <t>W of Seal Rock</t>
  </si>
  <si>
    <t>20180823_2</t>
  </si>
  <si>
    <t>20180823_1</t>
  </si>
  <si>
    <t>20180813_1</t>
  </si>
  <si>
    <t>20180810_19</t>
  </si>
  <si>
    <t>Fog to the west</t>
  </si>
  <si>
    <t>20180810_16</t>
  </si>
  <si>
    <t>20180810_1</t>
  </si>
  <si>
    <t>20180802_16</t>
  </si>
  <si>
    <t>20180802_15</t>
  </si>
  <si>
    <t>20180802_11</t>
  </si>
  <si>
    <t>20180802_3</t>
  </si>
  <si>
    <t>20180731_2</t>
  </si>
  <si>
    <t>20180712_3</t>
  </si>
  <si>
    <t>20180710_36</t>
  </si>
  <si>
    <t>33</t>
  </si>
  <si>
    <t>20180710_32</t>
  </si>
  <si>
    <t>5 territorial bulls, 3 bachelor bulls, territories appear to be breaking up</t>
  </si>
  <si>
    <t>86</t>
  </si>
  <si>
    <t>20180710_31</t>
  </si>
  <si>
    <t>Hand Rock</t>
  </si>
  <si>
    <t>20180710_30</t>
  </si>
  <si>
    <t>13 swimming, 35 hauled out</t>
  </si>
  <si>
    <t>20180710_25</t>
  </si>
  <si>
    <t>20180710_22</t>
  </si>
  <si>
    <t>20180710_20</t>
  </si>
  <si>
    <t>Spike</t>
  </si>
  <si>
    <t>20180710_14</t>
  </si>
  <si>
    <t>20180710_9</t>
  </si>
  <si>
    <t>20180710_7</t>
  </si>
  <si>
    <t>20180710_5</t>
  </si>
  <si>
    <t>9 territorial bulls</t>
  </si>
  <si>
    <t>13</t>
  </si>
  <si>
    <t>20180703_19</t>
  </si>
  <si>
    <t>18 territorial bulls</t>
  </si>
  <si>
    <t>59</t>
  </si>
  <si>
    <t>20180703_16</t>
  </si>
  <si>
    <t>20180703_15</t>
  </si>
  <si>
    <t>20180703_13</t>
  </si>
  <si>
    <t>20180703_11</t>
  </si>
  <si>
    <t>20180703_8</t>
  </si>
  <si>
    <t>all male</t>
  </si>
  <si>
    <t>20180703_5</t>
  </si>
  <si>
    <t>20180703_3</t>
  </si>
  <si>
    <t>20180703_2</t>
  </si>
  <si>
    <t>hauled alone</t>
  </si>
  <si>
    <t>Cape Flattery</t>
  </si>
  <si>
    <t>20180611_33</t>
  </si>
  <si>
    <t>7 territorial bulls</t>
  </si>
  <si>
    <t>8</t>
  </si>
  <si>
    <t>2</t>
  </si>
  <si>
    <t>20180611_29</t>
  </si>
  <si>
    <t>14 territorial bulls, 31 pups, 275 total</t>
  </si>
  <si>
    <t>31</t>
  </si>
  <si>
    <t>20180611_28</t>
  </si>
  <si>
    <t>20180611_27</t>
  </si>
  <si>
    <t>20180611_19</t>
  </si>
  <si>
    <t>20180611_18</t>
  </si>
  <si>
    <t>20180611_17</t>
  </si>
  <si>
    <t>20180611_14</t>
  </si>
  <si>
    <t>20180611_13</t>
  </si>
  <si>
    <t>20180611_7</t>
  </si>
  <si>
    <t>20180611_6</t>
  </si>
  <si>
    <t>20180611_4</t>
  </si>
  <si>
    <t>11</t>
  </si>
  <si>
    <t>20180607_8</t>
  </si>
  <si>
    <t>20180607_4</t>
  </si>
  <si>
    <t>20180607_1</t>
  </si>
  <si>
    <t>20180605_5</t>
  </si>
  <si>
    <t>20180605_1</t>
  </si>
  <si>
    <t>20180601_8</t>
  </si>
  <si>
    <t>FORAGING/TRAVEL</t>
  </si>
  <si>
    <t>20180601_5</t>
  </si>
  <si>
    <t>20180601_3</t>
  </si>
  <si>
    <t>20180518_37</t>
  </si>
  <si>
    <t>20180518_35</t>
  </si>
  <si>
    <t>20180518_29</t>
  </si>
  <si>
    <t>20180518_26</t>
  </si>
  <si>
    <t>20180518_23</t>
  </si>
  <si>
    <t>20180518_22</t>
  </si>
  <si>
    <t>20180518_20</t>
  </si>
  <si>
    <t>20180518_19</t>
  </si>
  <si>
    <t>20180518_18</t>
  </si>
  <si>
    <t>SKAGWAY</t>
  </si>
  <si>
    <t>20180518_13</t>
  </si>
  <si>
    <t>20180518_10</t>
  </si>
  <si>
    <t>20180518_9</t>
  </si>
  <si>
    <t>20180518_6</t>
  </si>
  <si>
    <t>20180518_4</t>
  </si>
  <si>
    <t>NEAH BAY</t>
  </si>
  <si>
    <t>20180518_2</t>
  </si>
  <si>
    <t>20180419_26</t>
  </si>
  <si>
    <t>20180419_25</t>
  </si>
  <si>
    <t>20180419_23</t>
  </si>
  <si>
    <t>20180419_21</t>
  </si>
  <si>
    <t>20180419_11</t>
  </si>
  <si>
    <t>20180419_10</t>
  </si>
  <si>
    <t>20180419_9</t>
  </si>
  <si>
    <t>20180419_8</t>
  </si>
  <si>
    <t>20180419_6</t>
  </si>
  <si>
    <t>20180419_1</t>
  </si>
  <si>
    <t>20180403_39</t>
  </si>
  <si>
    <t>20180403_37</t>
  </si>
  <si>
    <t>20180403_36</t>
  </si>
  <si>
    <t>20180403_21</t>
  </si>
  <si>
    <t>20180403_20</t>
  </si>
  <si>
    <t>20180403_19</t>
  </si>
  <si>
    <t>20180403_16</t>
  </si>
  <si>
    <t>20180403_15</t>
  </si>
  <si>
    <t>20180403_14</t>
  </si>
  <si>
    <t>20180403_10</t>
  </si>
  <si>
    <t>46 swimming, 2 hauled out</t>
  </si>
  <si>
    <t>20180403_8</t>
  </si>
  <si>
    <t>20180403_6</t>
  </si>
  <si>
    <t>20180403_5</t>
  </si>
  <si>
    <t>20180403_4</t>
  </si>
  <si>
    <t>20180320_30</t>
  </si>
  <si>
    <t>20180320_24</t>
  </si>
  <si>
    <t>20180320_23</t>
  </si>
  <si>
    <t>20180320_22</t>
  </si>
  <si>
    <t>2 rump brands were observed but we could not get a readable ob/photo</t>
  </si>
  <si>
    <t>16</t>
  </si>
  <si>
    <t>20180320_21</t>
  </si>
  <si>
    <t>2 Zc rump brands were observed but we could not see whole brand or capture a readable photo.</t>
  </si>
  <si>
    <t>20180320_20</t>
  </si>
  <si>
    <t>18</t>
  </si>
  <si>
    <t>20180320_18</t>
  </si>
  <si>
    <t>20180320_5</t>
  </si>
  <si>
    <t>20180320_2</t>
  </si>
  <si>
    <t>20180316_11</t>
  </si>
  <si>
    <t>20180316_10</t>
  </si>
  <si>
    <t>20180316_9</t>
  </si>
  <si>
    <t>20180316_4</t>
  </si>
  <si>
    <t>20180306_26</t>
  </si>
  <si>
    <t>20180306_24</t>
  </si>
  <si>
    <t>20180306_23</t>
  </si>
  <si>
    <t>20180306_17</t>
  </si>
  <si>
    <t>20180306_14</t>
  </si>
  <si>
    <t>20180306_12</t>
  </si>
  <si>
    <t>20180306_8</t>
  </si>
  <si>
    <t>20180306_7</t>
  </si>
  <si>
    <t>20180306_6</t>
  </si>
  <si>
    <t>20180212_17</t>
  </si>
  <si>
    <t>9</t>
  </si>
  <si>
    <t>20180212_14</t>
  </si>
  <si>
    <t>27</t>
  </si>
  <si>
    <t>20</t>
  </si>
  <si>
    <t>20180212_8</t>
  </si>
  <si>
    <t>20180212_7</t>
  </si>
  <si>
    <t>20180212_6</t>
  </si>
  <si>
    <t>20180212_5</t>
  </si>
  <si>
    <t>count by Pat</t>
  </si>
  <si>
    <t>20171026_18</t>
  </si>
  <si>
    <t>6</t>
  </si>
  <si>
    <t>20171026_17</t>
  </si>
  <si>
    <t>20171026_16</t>
  </si>
  <si>
    <t>20171026_15</t>
  </si>
  <si>
    <t>20171026_14</t>
  </si>
  <si>
    <t>20171026_13</t>
  </si>
  <si>
    <t>20171026_12</t>
  </si>
  <si>
    <t>Count and sightings from shore</t>
  </si>
  <si>
    <t>167</t>
  </si>
  <si>
    <t>20171026_7</t>
  </si>
  <si>
    <t>Field notes recorded as female.  Need to check photos from day to confirm.</t>
  </si>
  <si>
    <t>20171026_4</t>
  </si>
  <si>
    <t>20171026_2</t>
  </si>
  <si>
    <t>20171024_1</t>
  </si>
  <si>
    <t>20171002_25</t>
  </si>
  <si>
    <t>20171002_4</t>
  </si>
  <si>
    <t>20170928_11</t>
  </si>
  <si>
    <t>20170928_10</t>
  </si>
  <si>
    <t>20170928_3</t>
  </si>
  <si>
    <t>20170928_2</t>
  </si>
  <si>
    <t>20170928_1</t>
  </si>
  <si>
    <t>20170927_27</t>
  </si>
  <si>
    <t>20170927_26</t>
  </si>
  <si>
    <t>20170927_25</t>
  </si>
  <si>
    <t>22</t>
  </si>
  <si>
    <t>20170927_19</t>
  </si>
  <si>
    <t>20170927_18</t>
  </si>
  <si>
    <t>PAT REPORTED Er IN AREA BUT I NEVER SAW.</t>
  </si>
  <si>
    <t>20170927_14</t>
  </si>
  <si>
    <t>20170927_6</t>
  </si>
  <si>
    <t>20170927_5</t>
  </si>
  <si>
    <t>20170927_3</t>
  </si>
  <si>
    <t>20170927_2</t>
  </si>
  <si>
    <t>20170914_23</t>
  </si>
  <si>
    <t>20170914_22</t>
  </si>
  <si>
    <t>10</t>
  </si>
  <si>
    <t>20170914_17</t>
  </si>
  <si>
    <t>20170914_16</t>
  </si>
  <si>
    <t>20170914_14</t>
  </si>
  <si>
    <t>20170914_9</t>
  </si>
  <si>
    <t>20170914_7</t>
  </si>
  <si>
    <t>20170914_5</t>
  </si>
  <si>
    <t>20170914_4</t>
  </si>
  <si>
    <t>Koitlah</t>
  </si>
  <si>
    <t>20170914_3</t>
  </si>
  <si>
    <t>50 YARDS OFFSHORE</t>
  </si>
  <si>
    <t>OFFSHORE</t>
  </si>
  <si>
    <t>20170911_23</t>
  </si>
  <si>
    <t>20170911_2</t>
  </si>
  <si>
    <t>20170831_16</t>
  </si>
  <si>
    <t>20170831_6</t>
  </si>
  <si>
    <t>20170831_5</t>
  </si>
  <si>
    <t>20170831_3</t>
  </si>
  <si>
    <t>20170831_2</t>
  </si>
  <si>
    <t>20170830_38</t>
  </si>
  <si>
    <t>Landed for cameras.</t>
  </si>
  <si>
    <t>20170830_36</t>
  </si>
  <si>
    <t>40</t>
  </si>
  <si>
    <t>20170830_35</t>
  </si>
  <si>
    <t>20170830_32</t>
  </si>
  <si>
    <t>20170830_30</t>
  </si>
  <si>
    <t>20170830_29</t>
  </si>
  <si>
    <t>20170830_28</t>
  </si>
  <si>
    <t>20170830_13</t>
  </si>
  <si>
    <t>20170830_5</t>
  </si>
  <si>
    <t>20170830_3</t>
  </si>
  <si>
    <t>20170830_2</t>
  </si>
  <si>
    <t>7</t>
  </si>
  <si>
    <t>20170824_30</t>
  </si>
  <si>
    <t>20170824_29</t>
  </si>
  <si>
    <t>WHITE ROCK</t>
  </si>
  <si>
    <t>20170824_27</t>
  </si>
  <si>
    <t>20170824_25</t>
  </si>
  <si>
    <t>20170824_24</t>
  </si>
  <si>
    <t>Estimated 1500 Zc suggested a low count.</t>
  </si>
  <si>
    <t>20170824_23</t>
  </si>
  <si>
    <t>Estimated 700 suggesting a low count.</t>
  </si>
  <si>
    <t>20170824_18</t>
  </si>
  <si>
    <t>20170824_17</t>
  </si>
  <si>
    <t>20170824_11</t>
  </si>
  <si>
    <t>20170824_9</t>
  </si>
  <si>
    <t>20170824_7</t>
  </si>
  <si>
    <t>20170824_6</t>
  </si>
  <si>
    <t>Chibadahl</t>
  </si>
  <si>
    <t>20170824_5</t>
  </si>
  <si>
    <t>2 HAULED OUT</t>
  </si>
  <si>
    <t>20170821_1</t>
  </si>
  <si>
    <t>20170805_2</t>
  </si>
  <si>
    <t>20170805_1</t>
  </si>
  <si>
    <t>20170804_2</t>
  </si>
  <si>
    <t>25</t>
  </si>
  <si>
    <t>51</t>
  </si>
  <si>
    <t>20170801_28</t>
  </si>
  <si>
    <t>20170801_27</t>
  </si>
  <si>
    <t>20170801_26</t>
  </si>
  <si>
    <t>20170801_24</t>
  </si>
  <si>
    <t>20170801_21</t>
  </si>
  <si>
    <t>20170801_5</t>
  </si>
  <si>
    <t>20170801_4</t>
  </si>
  <si>
    <t>Maria landed and took photos for pup counts; count of 19 from the water.  Maria photographed 24 and 4 were in areas not visible from the top - makes 28 total.</t>
  </si>
  <si>
    <t>28</t>
  </si>
  <si>
    <t>20170720_26</t>
  </si>
  <si>
    <t>46</t>
  </si>
  <si>
    <t>20170720_25</t>
  </si>
  <si>
    <t>20170720_22</t>
  </si>
  <si>
    <t>20170720_20</t>
  </si>
  <si>
    <t>20170720_19</t>
  </si>
  <si>
    <t>2 females</t>
  </si>
  <si>
    <t>20170720_16</t>
  </si>
  <si>
    <t>20170720_15</t>
  </si>
  <si>
    <t>20170720_14</t>
  </si>
  <si>
    <t>20170720_4</t>
  </si>
  <si>
    <t>20170624_23</t>
  </si>
  <si>
    <t>pup count from boat</t>
  </si>
  <si>
    <t>15</t>
  </si>
  <si>
    <t>16 TB</t>
  </si>
  <si>
    <t>20170624_21</t>
  </si>
  <si>
    <t>20170624_14</t>
  </si>
  <si>
    <t>2 territorial bulls</t>
  </si>
  <si>
    <t>20170624_13</t>
  </si>
  <si>
    <t>PUP!</t>
  </si>
  <si>
    <t>20170624_11</t>
  </si>
  <si>
    <t>20170624_10</t>
  </si>
  <si>
    <t>20170624_9</t>
  </si>
  <si>
    <t>20170624_7</t>
  </si>
  <si>
    <t>20170624_5</t>
  </si>
  <si>
    <t>landed to count pups</t>
  </si>
  <si>
    <t>36</t>
  </si>
  <si>
    <t>JUVENILE LIKELY A YEARLING</t>
  </si>
  <si>
    <t>20170619_30</t>
  </si>
  <si>
    <t>25 terretorial bulls</t>
  </si>
  <si>
    <t>48</t>
  </si>
  <si>
    <t>20170619_29</t>
  </si>
  <si>
    <t>20170619_18</t>
  </si>
  <si>
    <t>20170619_15</t>
  </si>
  <si>
    <t>20170619_14</t>
  </si>
  <si>
    <t>20170619_5</t>
  </si>
  <si>
    <t>20170619_3</t>
  </si>
  <si>
    <t>20170607_33</t>
  </si>
  <si>
    <t>20170607_27</t>
  </si>
  <si>
    <t>20170607_26</t>
  </si>
  <si>
    <t>20170607_21</t>
  </si>
  <si>
    <t>20170607_19</t>
  </si>
  <si>
    <t>Landed JS, JH and TO to install cameras; counted pups from above while landed (7 counted from above not visible from boat)</t>
  </si>
  <si>
    <t>20170607_16</t>
  </si>
  <si>
    <t>waves washimg over rock a bit</t>
  </si>
  <si>
    <t>20170607_15</t>
  </si>
  <si>
    <t>20170607_14</t>
  </si>
  <si>
    <t>20170607_11</t>
  </si>
  <si>
    <t>20170607_9</t>
  </si>
  <si>
    <t>20170607_6</t>
  </si>
  <si>
    <t>41 hauled out</t>
  </si>
  <si>
    <t>20170607_5</t>
  </si>
  <si>
    <t>20170607_4</t>
  </si>
  <si>
    <t>20170331_7</t>
  </si>
  <si>
    <t>3 brands present, tide prevents view.</t>
  </si>
  <si>
    <t>20170331_6</t>
  </si>
  <si>
    <t>20170331_2</t>
  </si>
  <si>
    <t>20170331_1</t>
  </si>
  <si>
    <t>20170224_13</t>
  </si>
  <si>
    <t>20170224_10</t>
  </si>
  <si>
    <t>12</t>
  </si>
  <si>
    <t>20170224_9</t>
  </si>
  <si>
    <t>20170224_8</t>
  </si>
  <si>
    <t>20170224_7</t>
  </si>
  <si>
    <t>20170224_5</t>
  </si>
  <si>
    <t>20170224_3</t>
  </si>
  <si>
    <t>20170224_2</t>
  </si>
  <si>
    <t>20170222_27</t>
  </si>
  <si>
    <t>66</t>
  </si>
  <si>
    <t>20170222_25</t>
  </si>
  <si>
    <t>20170222_22</t>
  </si>
  <si>
    <t>14</t>
  </si>
  <si>
    <t>20170222_17</t>
  </si>
  <si>
    <t>20170222_15</t>
  </si>
  <si>
    <t>20170222_14</t>
  </si>
  <si>
    <t>20170222_12</t>
  </si>
  <si>
    <t>20170222_11</t>
  </si>
  <si>
    <t>20170222_10</t>
  </si>
  <si>
    <t>20170222_7</t>
  </si>
  <si>
    <t>20170222_3</t>
  </si>
  <si>
    <t>Chito Beach</t>
  </si>
  <si>
    <t>20170112_4</t>
  </si>
  <si>
    <t>Sekiu Point</t>
  </si>
  <si>
    <t>20170112_3</t>
  </si>
  <si>
    <t>20170105_31</t>
  </si>
  <si>
    <t>20170105_30</t>
  </si>
  <si>
    <t>20170105_29</t>
  </si>
  <si>
    <t>Most in W island and isthumus</t>
  </si>
  <si>
    <t>20170105_27</t>
  </si>
  <si>
    <t>Most on west part of island and isthmus</t>
  </si>
  <si>
    <t>20170105_26</t>
  </si>
  <si>
    <t>20170105_23</t>
  </si>
  <si>
    <t>20170105_22</t>
  </si>
  <si>
    <t>20170105_20</t>
  </si>
  <si>
    <t>20170105_19</t>
  </si>
  <si>
    <t>20170105_13</t>
  </si>
  <si>
    <t>20170105_11</t>
  </si>
  <si>
    <t>Disturbed 5 Zc</t>
  </si>
  <si>
    <t>20170105_8</t>
  </si>
  <si>
    <t>20170105_5</t>
  </si>
  <si>
    <t>20170105_4</t>
  </si>
  <si>
    <t>20170105_3</t>
  </si>
  <si>
    <t>20161215_9</t>
  </si>
  <si>
    <t>20161215_4</t>
  </si>
  <si>
    <t>20161215_3</t>
  </si>
  <si>
    <t>20161215_22</t>
  </si>
  <si>
    <t>20161215_21</t>
  </si>
  <si>
    <t>20161215_18</t>
  </si>
  <si>
    <t>20161215_16</t>
  </si>
  <si>
    <t>20161215_15</t>
  </si>
  <si>
    <t>20161215_13</t>
  </si>
  <si>
    <t>20161215_12</t>
  </si>
  <si>
    <t>20161215_10</t>
  </si>
  <si>
    <t>20161121_4</t>
  </si>
  <si>
    <t>Female?</t>
  </si>
  <si>
    <t>20161121_2</t>
  </si>
  <si>
    <t>20161110_5</t>
  </si>
  <si>
    <t>20161110_1</t>
  </si>
  <si>
    <t>20161031_9</t>
  </si>
  <si>
    <t>20161031_5</t>
  </si>
  <si>
    <t>20161031_24</t>
  </si>
  <si>
    <t>20161031_18</t>
  </si>
  <si>
    <t>12 hauled out the rest were swimming</t>
  </si>
  <si>
    <t>20161031_17</t>
  </si>
  <si>
    <t>20161031_16</t>
  </si>
  <si>
    <t>20161031_15</t>
  </si>
  <si>
    <t>2nd beach</t>
  </si>
  <si>
    <t>20161031_1</t>
  </si>
  <si>
    <t>20161003_5</t>
  </si>
  <si>
    <t>20161003_4</t>
  </si>
  <si>
    <t>20161003_2</t>
  </si>
  <si>
    <t>20161003_1</t>
  </si>
  <si>
    <t>20161002_13</t>
  </si>
  <si>
    <t>20161002_11</t>
  </si>
  <si>
    <t>35</t>
  </si>
  <si>
    <t>20161002_10</t>
  </si>
  <si>
    <t>30</t>
  </si>
  <si>
    <t>Landed on East Bodelteh.  Objective was to dart entangled sea lions for disentanglement.
Female observed, frame Crop_Zc Female1_EBOD_20161002_D200_9644.JPG and Crop_ZcFemale_EBOD_20161002_D200_9539.JPG, Crop_FemaleZc_20161002_WS_4928.JPG</t>
  </si>
  <si>
    <t>20161002_6</t>
  </si>
  <si>
    <t>20161002_4</t>
  </si>
  <si>
    <t>20161002_3</t>
  </si>
  <si>
    <t>20161002_2</t>
  </si>
  <si>
    <t>20160922_5</t>
  </si>
  <si>
    <t>20160921_9</t>
  </si>
  <si>
    <t>Swimming</t>
  </si>
  <si>
    <t>20160921_7</t>
  </si>
  <si>
    <t>20160921_6</t>
  </si>
  <si>
    <t>20160921_5</t>
  </si>
  <si>
    <t>20160921_26</t>
  </si>
  <si>
    <t>26</t>
  </si>
  <si>
    <t>20160921_21</t>
  </si>
  <si>
    <t>20160921_20</t>
  </si>
  <si>
    <t>20160921_18</t>
  </si>
  <si>
    <t>20160921_16</t>
  </si>
  <si>
    <t>20160921_14</t>
  </si>
  <si>
    <t>Shi Shi</t>
  </si>
  <si>
    <t>20160921_12</t>
  </si>
  <si>
    <t>20160921_11</t>
  </si>
  <si>
    <t>20160921_1</t>
  </si>
  <si>
    <t>20160907_9</t>
  </si>
  <si>
    <t>20160907_7</t>
  </si>
  <si>
    <t>20160907_5</t>
  </si>
  <si>
    <t>Helicopter work going at Tatoosh.  No visible reaction.  There were 21 swimming and not hauled.</t>
  </si>
  <si>
    <t>20160907_4</t>
  </si>
  <si>
    <t>20160907_3</t>
  </si>
  <si>
    <t>Photos by Jeff Harris</t>
  </si>
  <si>
    <t>20160907_20</t>
  </si>
  <si>
    <t>20160907_2</t>
  </si>
  <si>
    <t>Count may be low.  Felt like more animals.  1 dead Zc</t>
  </si>
  <si>
    <t xml:space="preserve">May be a low count.  1 dead Ej.  In field notes I have 3 entangled EJ and 3 EJ with entanglement scars. Entanglement on juvenile stilll looks active but I do not have any active entanglements of adult female or male (as written in notes) and am unsure if </t>
  </si>
  <si>
    <t>20160907_15</t>
  </si>
  <si>
    <t>20160907_14</t>
  </si>
  <si>
    <t>20160907_13</t>
  </si>
  <si>
    <t>Point of the Arches</t>
  </si>
  <si>
    <t>20160907_11</t>
  </si>
  <si>
    <t>20160907_10</t>
  </si>
  <si>
    <t>20160906_7</t>
  </si>
  <si>
    <t>20160906_6</t>
  </si>
  <si>
    <t>20160906_5</t>
  </si>
  <si>
    <t>20160906_32</t>
  </si>
  <si>
    <t>20160906_31</t>
  </si>
  <si>
    <t>20160906_3</t>
  </si>
  <si>
    <t>20160906_25</t>
  </si>
  <si>
    <t>All alert</t>
  </si>
  <si>
    <t>20160906_24</t>
  </si>
  <si>
    <t>Counts likely low</t>
  </si>
  <si>
    <t>20160906_23</t>
  </si>
  <si>
    <t>20160906_22</t>
  </si>
  <si>
    <t>20160906_19</t>
  </si>
  <si>
    <t>Portage</t>
  </si>
  <si>
    <t>20160906_12</t>
  </si>
  <si>
    <t>20160906_11</t>
  </si>
  <si>
    <t>20160906_1</t>
  </si>
  <si>
    <t>20160830_2</t>
  </si>
  <si>
    <t>20160830_10</t>
  </si>
  <si>
    <t>2 swimming, 1 hauled</t>
  </si>
  <si>
    <t>20160830_1</t>
  </si>
  <si>
    <t>Eagle Point</t>
  </si>
  <si>
    <t>20160825_10</t>
  </si>
  <si>
    <t>20160823_9</t>
  </si>
  <si>
    <t>20160823_7</t>
  </si>
  <si>
    <t>1 entangled adult female, 97$R</t>
  </si>
  <si>
    <t>20160823_5</t>
  </si>
  <si>
    <t>20160823_34</t>
  </si>
  <si>
    <t>20160823_33</t>
  </si>
  <si>
    <t>20160823_32</t>
  </si>
  <si>
    <t>43</t>
  </si>
  <si>
    <t>20160823_31</t>
  </si>
  <si>
    <t>20160823_26</t>
  </si>
  <si>
    <t>20160823_25</t>
  </si>
  <si>
    <t>20160823_24</t>
  </si>
  <si>
    <t>20160823_23</t>
  </si>
  <si>
    <t>20160823_21</t>
  </si>
  <si>
    <t>20160823_17</t>
  </si>
  <si>
    <t>20160823_10</t>
  </si>
  <si>
    <t>smelled whale in the area but none was seen</t>
  </si>
  <si>
    <t>20160823_1</t>
  </si>
  <si>
    <t>1st beach</t>
  </si>
  <si>
    <t>20160818_3</t>
  </si>
  <si>
    <t>20160818_2</t>
  </si>
  <si>
    <t>20160818_1</t>
  </si>
  <si>
    <t>20160817_31</t>
  </si>
  <si>
    <t>20160817_29</t>
  </si>
  <si>
    <t>20160817_28</t>
  </si>
  <si>
    <t>20160817_27</t>
  </si>
  <si>
    <t>20160817_26</t>
  </si>
  <si>
    <t>20160817_25</t>
  </si>
  <si>
    <t>20160817_22</t>
  </si>
  <si>
    <t>20160817_21</t>
  </si>
  <si>
    <t>20160817_19</t>
  </si>
  <si>
    <t>20160817_17</t>
  </si>
  <si>
    <t>20160817_16</t>
  </si>
  <si>
    <t>20160817_15</t>
  </si>
  <si>
    <t>4 swimming and 6 hauled out</t>
  </si>
  <si>
    <t>20160817_6</t>
  </si>
  <si>
    <t>20160817_5</t>
  </si>
  <si>
    <t>20160817_4</t>
  </si>
  <si>
    <t>20160812_1</t>
  </si>
  <si>
    <t>20160811_9</t>
  </si>
  <si>
    <t>Garbage Dump</t>
  </si>
  <si>
    <t>20160811_4</t>
  </si>
  <si>
    <t>20160810_5</t>
  </si>
  <si>
    <t>20160810_3</t>
  </si>
  <si>
    <t>20160721_27</t>
  </si>
  <si>
    <t>20160721_26</t>
  </si>
  <si>
    <t>Ej/Zc hybrid. Photo crop_Hybrid_Ej_Zc_CAR_20160721_JON_8035.JPG in field highlights for 2016.</t>
  </si>
  <si>
    <t>Ej/Zaca</t>
  </si>
  <si>
    <t>20160721_25</t>
  </si>
  <si>
    <t>20160721_24</t>
  </si>
  <si>
    <t>71</t>
  </si>
  <si>
    <t>20160721_18</t>
  </si>
  <si>
    <t>20160721_17</t>
  </si>
  <si>
    <t>20160721_14</t>
  </si>
  <si>
    <t>20160721_2</t>
  </si>
  <si>
    <t>20160721_1</t>
  </si>
  <si>
    <t>20160719_2</t>
  </si>
  <si>
    <t>Jon off rock 14:47.</t>
  </si>
  <si>
    <t>20160712_23</t>
  </si>
  <si>
    <t>Landed Jon for pup count.</t>
  </si>
  <si>
    <t>20160712_22</t>
  </si>
  <si>
    <t>20160712_21</t>
  </si>
  <si>
    <t>20160712_19</t>
  </si>
  <si>
    <t>20160712_16</t>
  </si>
  <si>
    <t>20160712_15</t>
  </si>
  <si>
    <t>20160712_14</t>
  </si>
  <si>
    <t>Inner ledge all male.</t>
  </si>
  <si>
    <t>20160712_5</t>
  </si>
  <si>
    <t>20160708_2</t>
  </si>
  <si>
    <t>20160601_28</t>
  </si>
  <si>
    <t>Landed Quinton on south middle section, 1 pup seen on landing. No scat.</t>
  </si>
  <si>
    <t>20160601_26</t>
  </si>
  <si>
    <t>Pup not with mom.</t>
  </si>
  <si>
    <t>20160601_25</t>
  </si>
  <si>
    <t>20160601_22</t>
  </si>
  <si>
    <t>20160601_21</t>
  </si>
  <si>
    <t>20160601_20</t>
  </si>
  <si>
    <t>One dead Zc on beach.</t>
  </si>
  <si>
    <t>20160601_19</t>
  </si>
  <si>
    <t>20160601_18</t>
  </si>
  <si>
    <t>20160601_10</t>
  </si>
  <si>
    <t>20160601_9</t>
  </si>
  <si>
    <t>20160601_7</t>
  </si>
  <si>
    <t>20160601_3</t>
  </si>
  <si>
    <t>20160601_2</t>
  </si>
  <si>
    <t>20160531_43</t>
  </si>
  <si>
    <t>20160531_42</t>
  </si>
  <si>
    <t>Headed NW to 5mi offshore.</t>
  </si>
  <si>
    <t>20160531_40</t>
  </si>
  <si>
    <t>20160531_39</t>
  </si>
  <si>
    <t>Offshore Sand Point</t>
  </si>
  <si>
    <t>20160531_37</t>
  </si>
  <si>
    <t>20160531_33</t>
  </si>
  <si>
    <t>20160531_32</t>
  </si>
  <si>
    <t>20160531_30</t>
  </si>
  <si>
    <t>20160531_28</t>
  </si>
  <si>
    <t>20160531_12</t>
  </si>
  <si>
    <t>20160531_10</t>
  </si>
  <si>
    <t>20160531_9</t>
  </si>
  <si>
    <t>20160531_5</t>
  </si>
  <si>
    <t>20160531_4</t>
  </si>
  <si>
    <t>Neah Bay</t>
  </si>
  <si>
    <t>20160531_2</t>
  </si>
  <si>
    <t>20160531_1</t>
  </si>
  <si>
    <t>20160517_24</t>
  </si>
  <si>
    <t>20160517_23</t>
  </si>
  <si>
    <t>20160517_22</t>
  </si>
  <si>
    <t>20160517_21</t>
  </si>
  <si>
    <t>20160517_19</t>
  </si>
  <si>
    <t>20160517_18</t>
  </si>
  <si>
    <t>10 were in water when we approached</t>
  </si>
  <si>
    <t>20160517_17</t>
  </si>
  <si>
    <t>20160517_16</t>
  </si>
  <si>
    <t>20160517_15</t>
  </si>
  <si>
    <t>20160517_14</t>
  </si>
  <si>
    <t>20160517_13</t>
  </si>
  <si>
    <t>1 entangled Zc female, packing band.</t>
  </si>
  <si>
    <t>20160517_8</t>
  </si>
  <si>
    <t>Landed QT for scat, bumped 8, 6 already in water.</t>
  </si>
  <si>
    <t>20160517_6</t>
  </si>
  <si>
    <t>20160517_1</t>
  </si>
  <si>
    <t>In the water, appeared to be eluding Killer whales, hiding under RHIB.</t>
  </si>
  <si>
    <t>20160510_23</t>
  </si>
  <si>
    <t>20160510_20</t>
  </si>
  <si>
    <t>20160510_18</t>
  </si>
  <si>
    <t>20160510_14</t>
  </si>
  <si>
    <t>20160510_13</t>
  </si>
  <si>
    <t>Yearling.</t>
  </si>
  <si>
    <t>20160510_11</t>
  </si>
  <si>
    <t>20160510_10</t>
  </si>
  <si>
    <t>20160510_9</t>
  </si>
  <si>
    <t>20160510_8</t>
  </si>
  <si>
    <t>20160510_7</t>
  </si>
  <si>
    <t>20160510_5</t>
  </si>
  <si>
    <t>Ej male with shoulder injury.</t>
  </si>
  <si>
    <t>20160510_4</t>
  </si>
  <si>
    <t>20160510_1</t>
  </si>
  <si>
    <t>20160505_15</t>
  </si>
  <si>
    <t>20160505_12</t>
  </si>
  <si>
    <t>20160505_11</t>
  </si>
  <si>
    <t>20160505_10</t>
  </si>
  <si>
    <t>20160505_9</t>
  </si>
  <si>
    <t>Makah Bay</t>
  </si>
  <si>
    <t>20160505_8</t>
  </si>
  <si>
    <t>20160505_4</t>
  </si>
  <si>
    <t>20160505_3</t>
  </si>
  <si>
    <t>20160505_1</t>
  </si>
  <si>
    <t>20160503_11</t>
  </si>
  <si>
    <t>20160503_10</t>
  </si>
  <si>
    <t>20160503_8</t>
  </si>
  <si>
    <t>Sea lion was capturing a quillback rockfish</t>
  </si>
  <si>
    <t>20160503_5</t>
  </si>
  <si>
    <t>20160401_28</t>
  </si>
  <si>
    <t>20160401_27</t>
  </si>
  <si>
    <t>20160401_26</t>
  </si>
  <si>
    <t>20160401_25</t>
  </si>
  <si>
    <t>20160401_24</t>
  </si>
  <si>
    <t>Tatoosh Gut</t>
  </si>
  <si>
    <t>20160401_12</t>
  </si>
  <si>
    <t>20160401_9</t>
  </si>
  <si>
    <t>20160401_7</t>
  </si>
  <si>
    <t>20160401_6</t>
  </si>
  <si>
    <t>20160401_1</t>
  </si>
  <si>
    <t>20160330_17</t>
  </si>
  <si>
    <t>20160330_3</t>
  </si>
  <si>
    <t>20160329_11</t>
  </si>
  <si>
    <t>20160329_8</t>
  </si>
  <si>
    <t>20160317_4</t>
  </si>
  <si>
    <t>20160317_3</t>
  </si>
  <si>
    <t>20160317_2</t>
  </si>
  <si>
    <t>Brand: 880R, bumped 15 on approach.</t>
  </si>
  <si>
    <t>20160317_1</t>
  </si>
  <si>
    <t>Eating a salmon</t>
  </si>
  <si>
    <t>20160316_7</t>
  </si>
  <si>
    <t>Disturbed Zc while landing for scat</t>
  </si>
  <si>
    <t>20160316_5</t>
  </si>
  <si>
    <t>Landed to collect poop.  Bumped all Ej and Zc.</t>
  </si>
  <si>
    <t>20160316_4</t>
  </si>
  <si>
    <t>20160316_3</t>
  </si>
  <si>
    <t>20160108_31</t>
  </si>
  <si>
    <t>20160108_25</t>
  </si>
  <si>
    <t>20160108_21</t>
  </si>
  <si>
    <t>20160108_20</t>
  </si>
  <si>
    <t>20160108_18</t>
  </si>
  <si>
    <t>20160108_16</t>
  </si>
  <si>
    <t>One entangled Ej</t>
  </si>
  <si>
    <t>19</t>
  </si>
  <si>
    <t>20160108_14</t>
  </si>
  <si>
    <t>20160108_13</t>
  </si>
  <si>
    <t>20160108_3</t>
  </si>
  <si>
    <t>20160108_2</t>
  </si>
  <si>
    <t>20151216_7</t>
  </si>
  <si>
    <t>20151216_5</t>
  </si>
  <si>
    <t>20151216_2</t>
  </si>
  <si>
    <t>1 entangled Ej female. 70R, 213Y (misread as 217R in field), 809R</t>
  </si>
  <si>
    <t>20151119_26</t>
  </si>
  <si>
    <t>2nd Beach</t>
  </si>
  <si>
    <t>20151119_14</t>
  </si>
  <si>
    <t>20151119_11</t>
  </si>
  <si>
    <t>20151119_10</t>
  </si>
  <si>
    <t>20151119_9</t>
  </si>
  <si>
    <t>20151119_7</t>
  </si>
  <si>
    <t>Hauled out on Green Buoy.</t>
  </si>
  <si>
    <t>20151119_2</t>
  </si>
  <si>
    <t>20151119_1</t>
  </si>
  <si>
    <t>Hauled out on Green Bouy.</t>
  </si>
  <si>
    <t>20151028_3</t>
  </si>
  <si>
    <t>20151028_2</t>
  </si>
  <si>
    <t>20151005_23</t>
  </si>
  <si>
    <t>In water.</t>
  </si>
  <si>
    <t>20151005_5</t>
  </si>
  <si>
    <t>One entangled Zc no photo.</t>
  </si>
  <si>
    <t>20150930_40</t>
  </si>
  <si>
    <t>20150930_39</t>
  </si>
  <si>
    <t>20150930_27</t>
  </si>
  <si>
    <t>20150930_18</t>
  </si>
  <si>
    <t>30 bailed</t>
  </si>
  <si>
    <t>20150930_6</t>
  </si>
  <si>
    <t>20150930_5</t>
  </si>
  <si>
    <t>One hauled out on buoy two in water.</t>
  </si>
  <si>
    <t>20150929_1</t>
  </si>
  <si>
    <t>20150925_38</t>
  </si>
  <si>
    <t>bumped 40; 341R; flipper scar photo - shark bite?; 355Y</t>
  </si>
  <si>
    <t>20150925_37</t>
  </si>
  <si>
    <t>there may be 37 more that had count accidentaly included under EJ pup</t>
  </si>
  <si>
    <t>20150925_36</t>
  </si>
  <si>
    <t>Pup count may be mixed with Zc count, I think 27 was Zc.  Branded pup, photos not suitable for brand read.</t>
  </si>
  <si>
    <t>63</t>
  </si>
  <si>
    <t>20150925_35</t>
  </si>
  <si>
    <t>One entangled Zc</t>
  </si>
  <si>
    <t>20150925_27</t>
  </si>
  <si>
    <t>20150925_20</t>
  </si>
  <si>
    <t>872R</t>
  </si>
  <si>
    <t>20150925_9</t>
  </si>
  <si>
    <t>in the water</t>
  </si>
  <si>
    <t>20150925_8</t>
  </si>
  <si>
    <t>419Y, 347Y; 26 in water</t>
  </si>
  <si>
    <t>20150925_7</t>
  </si>
  <si>
    <t>20150915_8</t>
  </si>
  <si>
    <t>20150915_1</t>
  </si>
  <si>
    <t>Bullman beach</t>
  </si>
  <si>
    <t>20150911_7</t>
  </si>
  <si>
    <t>4 dead Zc, 6 entangled Zc, 9903, 9237, 7132, 4894, 8848, 8369, 7688, 4179, 8624, 4735, 9238, 9240, 7738, 9002, 4631, 4975, 8024, 9034, U49, U894, U179, U735, U631, U975, U215, U581, C853, C093, C215, X26, X38, X31, U52_, U14_, U49_,</t>
  </si>
  <si>
    <t>one entangled Ej juvenile, 334Y, 760R, 752R, 575R, 408Y, 878R, 967R, 334R, 809R, 317Y, 385Y, 416Y</t>
  </si>
  <si>
    <t>20150909_9</t>
  </si>
  <si>
    <t>20150909_8</t>
  </si>
  <si>
    <t>will land east bodelteh later</t>
  </si>
  <si>
    <t>20150909_7</t>
  </si>
  <si>
    <t>415R, 30 bailed, no cut count</t>
  </si>
  <si>
    <t>20150905_15</t>
  </si>
  <si>
    <t>20150825_41</t>
  </si>
  <si>
    <t>710R, photo of unread brand- not good photo, 15 bailed</t>
  </si>
  <si>
    <t>20150825_40</t>
  </si>
  <si>
    <t>20150825_39</t>
  </si>
  <si>
    <t>304Y, entangled male, 6 bailed</t>
  </si>
  <si>
    <t>Ozette Island</t>
  </si>
  <si>
    <t>20150825_32</t>
  </si>
  <si>
    <t>20150825_30</t>
  </si>
  <si>
    <t>20150825_27</t>
  </si>
  <si>
    <t>873R, 293Y, 238R?, 6_2R (bad brand)</t>
  </si>
  <si>
    <t>20150825_26</t>
  </si>
  <si>
    <t>20150825_25</t>
  </si>
  <si>
    <t>435R</t>
  </si>
  <si>
    <t>20150825_8</t>
  </si>
  <si>
    <t>20150825_6</t>
  </si>
  <si>
    <t>20150820_6</t>
  </si>
  <si>
    <t>20150820_5</t>
  </si>
  <si>
    <t>bumped 4 ej</t>
  </si>
  <si>
    <t>20150820_4</t>
  </si>
  <si>
    <t>20150818_30</t>
  </si>
  <si>
    <t>too hazy for pup count, one entangled male, flasher</t>
  </si>
  <si>
    <t>34</t>
  </si>
  <si>
    <t>20150818_28</t>
  </si>
  <si>
    <t>20150818_27</t>
  </si>
  <si>
    <t>20150818_26</t>
  </si>
  <si>
    <t>20150818_25</t>
  </si>
  <si>
    <t>20150818_24</t>
  </si>
  <si>
    <t>20150818_9</t>
  </si>
  <si>
    <t>975R</t>
  </si>
  <si>
    <t>20150818_7</t>
  </si>
  <si>
    <t>1 entangled Zc</t>
  </si>
  <si>
    <t>1 entangled Ej</t>
  </si>
  <si>
    <t>20150806_7</t>
  </si>
  <si>
    <t>no cut, too foggy</t>
  </si>
  <si>
    <t>20150806_5</t>
  </si>
  <si>
    <t>20150805_21</t>
  </si>
  <si>
    <t>20150805_16</t>
  </si>
  <si>
    <t>954R</t>
  </si>
  <si>
    <t>20150805_14</t>
  </si>
  <si>
    <t>20150723_23</t>
  </si>
  <si>
    <t>20150723_11</t>
  </si>
  <si>
    <t>swiftsure</t>
  </si>
  <si>
    <t>20150723_9</t>
  </si>
  <si>
    <t>299Y, 975R, 1 entangled flasher</t>
  </si>
  <si>
    <t xml:space="preserve"> 1entangled female</t>
  </si>
  <si>
    <t>20150722_13</t>
  </si>
  <si>
    <t>20150722_12</t>
  </si>
  <si>
    <t>88</t>
  </si>
  <si>
    <t>20150722_11</t>
  </si>
  <si>
    <t>Counts by Josh</t>
  </si>
  <si>
    <t>20150722_9</t>
  </si>
  <si>
    <t>20150722_8</t>
  </si>
  <si>
    <t>20150722_3</t>
  </si>
  <si>
    <t>20150722_2</t>
  </si>
  <si>
    <t>20150720_7</t>
  </si>
  <si>
    <t>20150710_9</t>
  </si>
  <si>
    <t>20150710_6</t>
  </si>
  <si>
    <t>20150710_5</t>
  </si>
  <si>
    <t>195R, 76Y. Landed JM,DD,JG. 21 pups counted from above</t>
  </si>
  <si>
    <t>23</t>
  </si>
  <si>
    <t>20150708_27</t>
  </si>
  <si>
    <t>20150708_26</t>
  </si>
  <si>
    <t>20150708_25</t>
  </si>
  <si>
    <t>247 R</t>
  </si>
  <si>
    <t>20150708_19</t>
  </si>
  <si>
    <t>2 Entangled Zc</t>
  </si>
  <si>
    <t>20150708_16</t>
  </si>
  <si>
    <t>20150708_2</t>
  </si>
  <si>
    <t>20150707_7</t>
  </si>
  <si>
    <t>247R NR/NS</t>
  </si>
  <si>
    <t>20150630_29</t>
  </si>
  <si>
    <t>2 entangled Zc , Zc with goiter</t>
  </si>
  <si>
    <t>20150630_26</t>
  </si>
  <si>
    <t>no murres</t>
  </si>
  <si>
    <t>20150630_8</t>
  </si>
  <si>
    <t xml:space="preserve"> Landed; off rock at 14:44</t>
  </si>
  <si>
    <t>20150617_26</t>
  </si>
  <si>
    <t>273R , 667R , 701R , 355Y , counted pups from above 22 total, likely 2-3 not visible that were seen from water, 1 entangled female, 2 entangled males.  Pup counts from above</t>
  </si>
  <si>
    <t>42R , 291R with suckling juvenile</t>
  </si>
  <si>
    <t>32</t>
  </si>
  <si>
    <t>20150617_24</t>
  </si>
  <si>
    <t>1 adult male the rest were juvinile</t>
  </si>
  <si>
    <t>20150617_19</t>
  </si>
  <si>
    <t>1 entangled female Ej.  2 adult females, 2 adult males, rest were juveniles.  419Y, 443Y</t>
  </si>
  <si>
    <t>20150617_16</t>
  </si>
  <si>
    <t>20150617_5</t>
  </si>
  <si>
    <t>rafted</t>
  </si>
  <si>
    <t>20150617_3</t>
  </si>
  <si>
    <t>20150521_5</t>
  </si>
  <si>
    <t>1 entangled Ej female 742R , 809R , 353R , 931R , 273R , 581R , 791R , 209R</t>
  </si>
  <si>
    <t>20150521_3</t>
  </si>
  <si>
    <t>291R , 450Y photo after SLR photos</t>
  </si>
  <si>
    <t>247R , 860R</t>
  </si>
  <si>
    <t>20150521_1</t>
  </si>
  <si>
    <t>2 entangled Ej , 667R no photo , same entangled female as yesterday , no photo , male photographed</t>
  </si>
  <si>
    <t>20150507_16</t>
  </si>
  <si>
    <t>20150507_15</t>
  </si>
  <si>
    <t>861R</t>
  </si>
  <si>
    <t>1 entangled Ej , 7 bailed</t>
  </si>
  <si>
    <t>1 entangled zc</t>
  </si>
  <si>
    <t>20150507_9</t>
  </si>
  <si>
    <t>20150507_7</t>
  </si>
  <si>
    <t>2 entangled females 447Y , 872R , Ej on westside only</t>
  </si>
  <si>
    <t>20150507_3</t>
  </si>
  <si>
    <t>507R</t>
  </si>
  <si>
    <t>20150415_28</t>
  </si>
  <si>
    <t>20150415_22</t>
  </si>
  <si>
    <t>20150415_21</t>
  </si>
  <si>
    <t>20 bailed , 867R</t>
  </si>
  <si>
    <t>20150415_19</t>
  </si>
  <si>
    <t>20150415_13</t>
  </si>
  <si>
    <t>20150415_11</t>
  </si>
  <si>
    <t>428Y , 420Y, 975R</t>
  </si>
  <si>
    <t>20150415_9</t>
  </si>
  <si>
    <t>in water raft</t>
  </si>
  <si>
    <t>20150415_8</t>
  </si>
  <si>
    <t>20150415_7</t>
  </si>
  <si>
    <t>20150415_6</t>
  </si>
  <si>
    <t>20150415_3</t>
  </si>
  <si>
    <t>20150415_1</t>
  </si>
  <si>
    <t>skagway</t>
  </si>
  <si>
    <t>20150408_16</t>
  </si>
  <si>
    <t>20150408_13</t>
  </si>
  <si>
    <t>1 entangled female , 880R , Y486</t>
  </si>
  <si>
    <t>1 entangled female</t>
  </si>
  <si>
    <t>feeding</t>
  </si>
  <si>
    <t>20150408_6</t>
  </si>
  <si>
    <t>14 in water , 20 bailed</t>
  </si>
  <si>
    <t>20150407_5</t>
  </si>
  <si>
    <t>20150407_4</t>
  </si>
  <si>
    <t>963R, 507R</t>
  </si>
  <si>
    <t>20150407_3</t>
  </si>
  <si>
    <t>20150317_15</t>
  </si>
  <si>
    <t>294R , 867R (recorded as 862R) , 337Y , 42R</t>
  </si>
  <si>
    <t>20150317_14</t>
  </si>
  <si>
    <t>9464</t>
  </si>
  <si>
    <t>52R , 861R</t>
  </si>
  <si>
    <t>20150317_12</t>
  </si>
  <si>
    <t>182_</t>
  </si>
  <si>
    <t>20150317_11</t>
  </si>
  <si>
    <t>319Y , 205Y</t>
  </si>
  <si>
    <t>20150317_6</t>
  </si>
  <si>
    <t>20150317_4</t>
  </si>
  <si>
    <t>20150317_3</t>
  </si>
  <si>
    <t>eating salmon</t>
  </si>
  <si>
    <t>20150224_20</t>
  </si>
  <si>
    <t>296R</t>
  </si>
  <si>
    <t>20150224_17</t>
  </si>
  <si>
    <t>20150224_16</t>
  </si>
  <si>
    <t>319Y , 332Y , 419Y , 1 entangled Ej</t>
  </si>
  <si>
    <t>20150224_14</t>
  </si>
  <si>
    <t>2 entangled; 421Y, 337Y, 962R</t>
  </si>
  <si>
    <t>Heading out to 120ft isobath.</t>
  </si>
  <si>
    <t>20150224_11</t>
  </si>
  <si>
    <t>20150224_8</t>
  </si>
  <si>
    <t>20150224_7</t>
  </si>
  <si>
    <t>945R, 416Y</t>
  </si>
  <si>
    <t>20150224_6</t>
  </si>
  <si>
    <t>bumped 20; 42R</t>
  </si>
  <si>
    <t>20150220_24</t>
  </si>
  <si>
    <t>bumped 15</t>
  </si>
  <si>
    <t>20150220_23</t>
  </si>
  <si>
    <t>20150220_22</t>
  </si>
  <si>
    <t>bumped 5; 212Y</t>
  </si>
  <si>
    <t>20150220_21</t>
  </si>
  <si>
    <t>20150220_18</t>
  </si>
  <si>
    <t>662R, 213Y, 250Y; 2 entangled EJ one may not have had a photo</t>
  </si>
  <si>
    <t>brand 4 _ _ _</t>
  </si>
  <si>
    <t>20150220_14</t>
  </si>
  <si>
    <t>20150220_13</t>
  </si>
  <si>
    <t>20150220_9</t>
  </si>
  <si>
    <t>1 entangled female; 418 or 419Y (no photo)</t>
  </si>
  <si>
    <t>2 brands not read</t>
  </si>
  <si>
    <t>20150220_7</t>
  </si>
  <si>
    <t>20150220_5</t>
  </si>
  <si>
    <t>20150220_4</t>
  </si>
  <si>
    <t>20150220_3</t>
  </si>
  <si>
    <t>296R, 957R, Headed northwest.</t>
  </si>
  <si>
    <t>20150128_22</t>
  </si>
  <si>
    <t>entangled Ej male ,337y ,931R</t>
  </si>
  <si>
    <t>20150128_20</t>
  </si>
  <si>
    <t>20150128_19</t>
  </si>
  <si>
    <t>2 entangled Ej females,1 entangled Ej male, 213y</t>
  </si>
  <si>
    <t>20150128_14</t>
  </si>
  <si>
    <t>1 entangled ej</t>
  </si>
  <si>
    <t>20150128_12</t>
  </si>
  <si>
    <t>20150128_8</t>
  </si>
  <si>
    <t>Y73</t>
  </si>
  <si>
    <t>20150128_7</t>
  </si>
  <si>
    <t>7 bailed, 945R, 872R,</t>
  </si>
  <si>
    <t>20150128_6</t>
  </si>
  <si>
    <t>20150128_4</t>
  </si>
  <si>
    <t>20150113_20</t>
  </si>
  <si>
    <t>20150113_18</t>
  </si>
  <si>
    <t>20150113_16</t>
  </si>
  <si>
    <t>20150113_15</t>
  </si>
  <si>
    <t>20150113_14</t>
  </si>
  <si>
    <t>20150113_13</t>
  </si>
  <si>
    <t>20150113_10</t>
  </si>
  <si>
    <t>20150113_9</t>
  </si>
  <si>
    <t>963R,20 bailed,688R?</t>
  </si>
  <si>
    <t>20150113_8</t>
  </si>
  <si>
    <t>20150113_7</t>
  </si>
  <si>
    <t>warmhouse</t>
  </si>
  <si>
    <t>20150113_4</t>
  </si>
  <si>
    <t>20150107_27</t>
  </si>
  <si>
    <t>__9r</t>
  </si>
  <si>
    <t>20150107_26</t>
  </si>
  <si>
    <t>50 bailed</t>
  </si>
  <si>
    <t>20150107_23</t>
  </si>
  <si>
    <t>20150107_22</t>
  </si>
  <si>
    <t>20150107_18</t>
  </si>
  <si>
    <t>estimate; 1 entangled zc count likely low</t>
  </si>
  <si>
    <t>estimate; count likely low</t>
  </si>
  <si>
    <t>20150107_15</t>
  </si>
  <si>
    <t>1 entangled 296r 486r</t>
  </si>
  <si>
    <t>20150107_10</t>
  </si>
  <si>
    <t>10 bailed</t>
  </si>
  <si>
    <t>20150107_9</t>
  </si>
  <si>
    <t>20150107_8</t>
  </si>
  <si>
    <t>20150107_5</t>
  </si>
  <si>
    <t>Kydaka</t>
  </si>
  <si>
    <t>20141201_6</t>
  </si>
  <si>
    <t>20141201_15</t>
  </si>
  <si>
    <t>20141201_13</t>
  </si>
  <si>
    <t>20141107_6</t>
  </si>
  <si>
    <t>20141031_11</t>
  </si>
  <si>
    <t>20141031_10</t>
  </si>
  <si>
    <t>20141031_4</t>
  </si>
  <si>
    <t>20141024_9</t>
  </si>
  <si>
    <t>20141024_8</t>
  </si>
  <si>
    <t>20141024_3</t>
  </si>
  <si>
    <t>20141022_16</t>
  </si>
  <si>
    <t>20141022_13</t>
  </si>
  <si>
    <t>20141022_8</t>
  </si>
  <si>
    <t>20141022_7</t>
  </si>
  <si>
    <t>20141022_1</t>
  </si>
  <si>
    <t>447Y</t>
  </si>
  <si>
    <t>20141008_15</t>
  </si>
  <si>
    <t>20141008_14</t>
  </si>
  <si>
    <t>20141008_11</t>
  </si>
  <si>
    <t>20141008_10</t>
  </si>
  <si>
    <t>20141008_9</t>
  </si>
  <si>
    <t>LAND BASED COUNT; female zc observed; 9 entangled Zc, no entanglement photos found.; 8631, u177, u640, 8624, 8484, 8082, 7631 photos of brands by Jeff Harris - I don't have the photos to confirm brand numbers</t>
  </si>
  <si>
    <t>Land based count; 4 entangled EJ, no photos of entanglements.; entangled Ej nursing a pup; 662R, 428Y, 493R, 760R, 337Y suckling, 408Y, 453Y, 419Y Photos were taken by Jeff Harris and I do not have a copy to confirm brand reads.  Female Ej observed with w</t>
  </si>
  <si>
    <t>20140929_7</t>
  </si>
  <si>
    <t>20140929_5</t>
  </si>
  <si>
    <t>20140929_3</t>
  </si>
  <si>
    <t>20140924_1</t>
  </si>
  <si>
    <t>20140917_37</t>
  </si>
  <si>
    <t>Tag no brand, 1 entangled, 957R</t>
  </si>
  <si>
    <t>20140917_32</t>
  </si>
  <si>
    <t>962R</t>
  </si>
  <si>
    <t>20140917_25</t>
  </si>
  <si>
    <t>1 entanglement, but no photo found.</t>
  </si>
  <si>
    <t>20140917_21</t>
  </si>
  <si>
    <t>20140917_15</t>
  </si>
  <si>
    <t>20140917_7</t>
  </si>
  <si>
    <t>323Y</t>
  </si>
  <si>
    <t>20140917_6</t>
  </si>
  <si>
    <t>20140917_2</t>
  </si>
  <si>
    <t>Shipwreck</t>
  </si>
  <si>
    <t>20140916_3</t>
  </si>
  <si>
    <t>273R; 957R; 2 entangled</t>
  </si>
  <si>
    <t>3</t>
  </si>
  <si>
    <t>No sea lions on N or E side; 1 entanglement; 1 potential shark bite</t>
  </si>
  <si>
    <t>20140909_22</t>
  </si>
  <si>
    <t>20140909_21</t>
  </si>
  <si>
    <t>1 entangled</t>
  </si>
  <si>
    <t>337Y observed swimming, 1 entanglement branded ej 946R</t>
  </si>
  <si>
    <t>20140909_15</t>
  </si>
  <si>
    <t>20140909_6</t>
  </si>
  <si>
    <t>20140909_5</t>
  </si>
  <si>
    <t>slant rock</t>
  </si>
  <si>
    <t>20140909_3</t>
  </si>
  <si>
    <t>20140909_2</t>
  </si>
  <si>
    <t>20140909_1</t>
  </si>
  <si>
    <t>20140905_38</t>
  </si>
  <si>
    <t>2 entangled ej, but only one photo found.; 354Y, 359Y (No photo), 667R, 273R, 341R</t>
  </si>
  <si>
    <t>20140905_36</t>
  </si>
  <si>
    <t>1 entangled ej; 431Y, 414Y</t>
  </si>
  <si>
    <t>21</t>
  </si>
  <si>
    <t>20140905_28</t>
  </si>
  <si>
    <t>954R, 120Y, 2 entanglements</t>
  </si>
  <si>
    <t>No sighting 25 in datasheet; 1 entangled zc</t>
  </si>
  <si>
    <t>either a female or juvenile</t>
  </si>
  <si>
    <t>20140905_23</t>
  </si>
  <si>
    <t>both males</t>
  </si>
  <si>
    <t>20140905_22</t>
  </si>
  <si>
    <t>20140905_20</t>
  </si>
  <si>
    <t>Skagway</t>
  </si>
  <si>
    <t>20140905_13</t>
  </si>
  <si>
    <t>20140905_9</t>
  </si>
  <si>
    <t>20140905_7</t>
  </si>
  <si>
    <t>20140903_22</t>
  </si>
  <si>
    <t>20140903_19</t>
  </si>
  <si>
    <t>20140903_18</t>
  </si>
  <si>
    <t>20140903_17</t>
  </si>
  <si>
    <t>20140903_16</t>
  </si>
  <si>
    <t>20140903_2</t>
  </si>
  <si>
    <t>20140826_8</t>
  </si>
  <si>
    <t>20140826_7</t>
  </si>
  <si>
    <t>20140826_5</t>
  </si>
  <si>
    <t>20140820_9</t>
  </si>
  <si>
    <t>Offshore</t>
  </si>
  <si>
    <t>20140818_29</t>
  </si>
  <si>
    <t>20140818_28</t>
  </si>
  <si>
    <t>20140818_27</t>
  </si>
  <si>
    <t>1 entangled. All bailed</t>
  </si>
  <si>
    <t>20140818_21</t>
  </si>
  <si>
    <t>20140818_20</t>
  </si>
  <si>
    <t>20140818_19</t>
  </si>
  <si>
    <t>20140818_18</t>
  </si>
  <si>
    <t>171 Ej were at Tatoosh North Rock. Brands: 946R (entangled). 3 entangled, but only two photos found, (2 at North Rock, 1 in cut).</t>
  </si>
  <si>
    <t>20140818_3</t>
  </si>
  <si>
    <t>20140818_2</t>
  </si>
  <si>
    <t>20140811_21</t>
  </si>
  <si>
    <t>1 entangled Zc. U59_</t>
  </si>
  <si>
    <t>1 entangled Ej no photo</t>
  </si>
  <si>
    <t>1 entangled. Brands: 40__ (young animal)</t>
  </si>
  <si>
    <t>20140811_10</t>
  </si>
  <si>
    <t>2 entangled Ej. Brands: 175Y</t>
  </si>
  <si>
    <t>Brands: SMI8001 (entangled); 1 entangled overall</t>
  </si>
  <si>
    <t>Brands: 314Y (suckling), 336Y, 581R. 1 Entangled Ej, 1 entangled Zc (no photo).</t>
  </si>
  <si>
    <t>45</t>
  </si>
  <si>
    <t>20140808_30</t>
  </si>
  <si>
    <t>20140808_29</t>
  </si>
  <si>
    <t>20140808_27</t>
  </si>
  <si>
    <t>20140808_22</t>
  </si>
  <si>
    <t>Brands: U587 (in photos), U415, U580. 3 entangled Zc.</t>
  </si>
  <si>
    <t>Brands: 652R</t>
  </si>
  <si>
    <t>20140808_19</t>
  </si>
  <si>
    <t>Wa'atch Point</t>
  </si>
  <si>
    <t>20140808_12</t>
  </si>
  <si>
    <t>20140808_9</t>
  </si>
  <si>
    <t>4 entangled Ej, but only three photos found. Brands: 347Y, 405Y (entangled), 946R, 971R, T406.</t>
  </si>
  <si>
    <t>20140808_7</t>
  </si>
  <si>
    <t>Mushroom Rock</t>
  </si>
  <si>
    <t>20140808_6</t>
  </si>
  <si>
    <t>20140808_5</t>
  </si>
  <si>
    <t>20140801_4</t>
  </si>
  <si>
    <t>1 entanglement. Fog, hard to count. Brands: 224Y, 164Y, 447Y, 419Y? (written down but photos are too hard to tell)</t>
  </si>
  <si>
    <t>1 entanglement</t>
  </si>
  <si>
    <t>20140721_21</t>
  </si>
  <si>
    <t>2 entanglement. Brands: 195R, 212Y, 414Y (nursing), 662R</t>
  </si>
  <si>
    <t>Brands: 799R. 1 entanglement.</t>
  </si>
  <si>
    <t>Brands: 247R</t>
  </si>
  <si>
    <t>20140721_16</t>
  </si>
  <si>
    <t>1 entangled, but photo looks like Zc. Left it on Ej sighting due to no Zc sighting at EBOD on data sheet. Brand 14Y.</t>
  </si>
  <si>
    <t>20140721_12</t>
  </si>
  <si>
    <t>Brands: 962R and another not photographed.</t>
  </si>
  <si>
    <t>20140721_5</t>
  </si>
  <si>
    <t>Brand: 293Y</t>
  </si>
  <si>
    <t>20140721_4</t>
  </si>
  <si>
    <t>Count is estimate! Brands: 261R</t>
  </si>
  <si>
    <t>Following whale around.</t>
  </si>
  <si>
    <t>20140715_5</t>
  </si>
  <si>
    <t>20140702_29</t>
  </si>
  <si>
    <t>930R, 339Y, 250R, 414Y, T406, 453Y, 337Y, 667R, 368Y, 76Y, 314Y.  Boat count of pups was 8 and land count was 10</t>
  </si>
  <si>
    <t>50 total pups, 2 are dead. 878R</t>
  </si>
  <si>
    <t>Brands: 317Y, 581R</t>
  </si>
  <si>
    <t>20140702_21</t>
  </si>
  <si>
    <t>2 entangled Zc</t>
  </si>
  <si>
    <t>Pup of the year, this time with young female - female bailed off rock.</t>
  </si>
  <si>
    <t>20140702_16</t>
  </si>
  <si>
    <t>Bumped 15+. Brands: 319Y, 405Y, 412Y no tag on right, 443Y, 447Y, 971R.  Entanglement scar? Entangled 4, but no photos found.</t>
  </si>
  <si>
    <t>20140701_18</t>
  </si>
  <si>
    <t>20140701_16</t>
  </si>
  <si>
    <t>Pup from this year, no mom seen with it. Brands: 317Y.</t>
  </si>
  <si>
    <t>20140701_12</t>
  </si>
  <si>
    <t>Brands: 323Y, 359Y, 405Y, 971R</t>
  </si>
  <si>
    <t>1 male</t>
  </si>
  <si>
    <t>20140701_3</t>
  </si>
  <si>
    <t>20140701_2</t>
  </si>
  <si>
    <t>20140618_24</t>
  </si>
  <si>
    <t>4 entanglements. Brands:212Y, 273R, 314Y, 368Y, 420Y, 453Y, 507R (nursing juvenile), 662R, 791R, 945R.</t>
  </si>
  <si>
    <t>1 shark bite, but no photo found. Brands: 205Y, 361R, 392Y, 450Y, 880R.</t>
  </si>
  <si>
    <t>39</t>
  </si>
  <si>
    <t>20140618_22</t>
  </si>
  <si>
    <t>1 entangled female. Brands: 419Y.</t>
  </si>
  <si>
    <t>6 entangled</t>
  </si>
  <si>
    <t>20140618_15</t>
  </si>
  <si>
    <t>20140618_4</t>
  </si>
  <si>
    <t>2 entangled including branded one (946R). Brands: 323Y, 652R, 873R, 946R, T40_ (probably T406).</t>
  </si>
  <si>
    <t>2 entanglements - 1 branded Ej (946R) and one other female. Brands: 317Y, 323Y, 409Y, 412Y, 416Y, 443Y, 833R, 872R, 882R, 942R, 946R (entangled).</t>
  </si>
  <si>
    <t>1 male hauled out, bumped.</t>
  </si>
  <si>
    <t>20140617_13</t>
  </si>
  <si>
    <t>Lingcod Alley</t>
  </si>
  <si>
    <t>20140611_32</t>
  </si>
  <si>
    <t>20140611_31</t>
  </si>
  <si>
    <t>Brands: 76Y, 195Y changed to 195R, 212Y, 314Y, 317Y, 368Y, 603R, 791R. 2 entangled Ej.</t>
  </si>
  <si>
    <t>0</t>
  </si>
  <si>
    <t>20140611_29</t>
  </si>
  <si>
    <t>Brands: 205Y with pup, 359Y, 361R, 421Y, 450Y, 524R, 575R, 940R. 1 pregnant female seen.</t>
  </si>
  <si>
    <t>17</t>
  </si>
  <si>
    <t>20140611_28</t>
  </si>
  <si>
    <t>20140611_23</t>
  </si>
  <si>
    <t>20140611_22</t>
  </si>
  <si>
    <t>2 entangled Zc, but no photos. SMI 6198</t>
  </si>
  <si>
    <t>20140611_10</t>
  </si>
  <si>
    <t>Brands: 317Y, 833R, 925R. 3 Ej entangled (maybe it is only 2 but hard to tell from photos if is the same animal).</t>
  </si>
  <si>
    <t>20140605_9</t>
  </si>
  <si>
    <t>20140507_34</t>
  </si>
  <si>
    <t>376Y, 362Y, 351Y, 662R, 809R, 421Y, 5R, 337Y (third digit hard to read), ___R. 2 entangled Ej. Bumped 15.</t>
  </si>
  <si>
    <t>20140507_32</t>
  </si>
  <si>
    <t>319Y, 359Y, 317Y.  30 reacted and jumped in water</t>
  </si>
  <si>
    <t>20140507_31</t>
  </si>
  <si>
    <t>247R. 15 bailed.</t>
  </si>
  <si>
    <t>20140507_28</t>
  </si>
  <si>
    <t>20140507_27</t>
  </si>
  <si>
    <t>Female Zc? U brand U_00. 1 entangled Zc.</t>
  </si>
  <si>
    <t>20140507_24</t>
  </si>
  <si>
    <t>20140507_23</t>
  </si>
  <si>
    <t>20140507_12</t>
  </si>
  <si>
    <t>20140507_11</t>
  </si>
  <si>
    <t>20140507_10</t>
  </si>
  <si>
    <t>64 Ej in water. Brands 931R, 299Y, 383Y</t>
  </si>
  <si>
    <t>20140507_7</t>
  </si>
  <si>
    <t>20140507_4</t>
  </si>
  <si>
    <t>Photos look like flounder</t>
  </si>
  <si>
    <t>20140502_13</t>
  </si>
  <si>
    <t>20140502_11</t>
  </si>
  <si>
    <t>Brands 683R and changed 415Y to 416Y through photo confirmation.</t>
  </si>
  <si>
    <t>20140502_9</t>
  </si>
  <si>
    <t>20140502_8</t>
  </si>
  <si>
    <t>20140502_4</t>
  </si>
  <si>
    <t>Hauled out on green buoy</t>
  </si>
  <si>
    <t>20140502_1</t>
  </si>
  <si>
    <t>20140422_13</t>
  </si>
  <si>
    <t>20140422_9</t>
  </si>
  <si>
    <t>around 10 pups</t>
  </si>
  <si>
    <t>20140422_8</t>
  </si>
  <si>
    <t>20140422_7</t>
  </si>
  <si>
    <t>bumped 10 ej</t>
  </si>
  <si>
    <t>20140422_6</t>
  </si>
  <si>
    <t>20140415_4</t>
  </si>
  <si>
    <t>20140415_2</t>
  </si>
  <si>
    <t>Count based on 5 Zc visible in photographs.</t>
  </si>
  <si>
    <t>20140409_5</t>
  </si>
  <si>
    <t>Count estimate based on counting photographs after the survey. Estimate on water was at least 100 Ej.</t>
  </si>
  <si>
    <t>20140409_4</t>
  </si>
  <si>
    <t>20140409_1</t>
  </si>
  <si>
    <t>20140408_4</t>
  </si>
  <si>
    <t>In water on approach toward green buoy</t>
  </si>
  <si>
    <t>20140408_3</t>
  </si>
  <si>
    <t>Feeding on something big, lots of gulls around</t>
  </si>
  <si>
    <t>20131120_19</t>
  </si>
  <si>
    <t>20131120_11</t>
  </si>
  <si>
    <t>Inside ledge of West Reef. All bailed.</t>
  </si>
  <si>
    <t>20131120_10</t>
  </si>
  <si>
    <t>20131120_9</t>
  </si>
  <si>
    <t>Brands: 970R (++++), 947R (++++).</t>
  </si>
  <si>
    <t>20131120_8</t>
  </si>
  <si>
    <t>20131120_6</t>
  </si>
  <si>
    <t>COUNT IS ESTIMATE 3000 at least.</t>
  </si>
  <si>
    <t>20131114_12</t>
  </si>
  <si>
    <t>COUNT IS ESTIMATE. Brands: 206R, 48_R.</t>
  </si>
  <si>
    <t>20131114_11</t>
  </si>
  <si>
    <t>No pups. 25 bailed.</t>
  </si>
  <si>
    <t>20131114_10</t>
  </si>
  <si>
    <t>West side cut</t>
  </si>
  <si>
    <t>20131114_5</t>
  </si>
  <si>
    <t>8 hauled out inside west reef, ~ 10 in water</t>
  </si>
  <si>
    <t>20131114_4</t>
  </si>
  <si>
    <t>East Swiftsure</t>
  </si>
  <si>
    <t>20131031_14</t>
  </si>
  <si>
    <t>20131031_13</t>
  </si>
  <si>
    <t>20131031_11</t>
  </si>
  <si>
    <t>20131031_8</t>
  </si>
  <si>
    <t>All bailed</t>
  </si>
  <si>
    <t>20131031_7</t>
  </si>
  <si>
    <t>Steller swimming around with whales at Shipwreck point- NO TOTAL WRITTEN DOWN BUT AA THINKS WAS ONLY 1 Ej.</t>
  </si>
  <si>
    <t>20131030_8</t>
  </si>
  <si>
    <t>Swiftsure</t>
  </si>
  <si>
    <t>20131029_15</t>
  </si>
  <si>
    <t>20131029_14</t>
  </si>
  <si>
    <t>20131029_13</t>
  </si>
  <si>
    <t>20131029_9</t>
  </si>
  <si>
    <t>Bailed with other sea lions</t>
  </si>
  <si>
    <t>20131029_7</t>
  </si>
  <si>
    <t>COUNT IS PARTIAL. ALL SEA LIONS BAILED ON APROACH, UNABLE TO COUNT BACK SIDE. Brand 435R.</t>
  </si>
  <si>
    <t>20131029_6</t>
  </si>
  <si>
    <t>Yes only 25 hauled out!</t>
  </si>
  <si>
    <t>20131015_23</t>
  </si>
  <si>
    <t>10 Ej bailed</t>
  </si>
  <si>
    <t>20131015_20</t>
  </si>
  <si>
    <t>7 Zc bailed</t>
  </si>
  <si>
    <t>20131015_19</t>
  </si>
  <si>
    <t>20131015_16</t>
  </si>
  <si>
    <t>1 entangled female. Brand: 435R (JS wrote 353R in field notes but brand photo is of 435R).</t>
  </si>
  <si>
    <t>1 entangled Zc, no photo.</t>
  </si>
  <si>
    <t>20131015_13</t>
  </si>
  <si>
    <t>20131015_7</t>
  </si>
  <si>
    <t>20131015_5</t>
  </si>
  <si>
    <t>20131004_10</t>
  </si>
  <si>
    <t>20130918_5</t>
  </si>
  <si>
    <t>20130918_4</t>
  </si>
  <si>
    <t>20130917_24</t>
  </si>
  <si>
    <t>23 males, 41 females, 59 juveniles, 4 pups. Brands: 752R, _91R. 1 yearling with injury on flipper.</t>
  </si>
  <si>
    <t>20130917_22</t>
  </si>
  <si>
    <t>12 males, 113 females, 81 juveniles, 20 pups. Brands: 253R. 1 entanglement with photo.</t>
  </si>
  <si>
    <t>2 males, 1 female, 17 juveniles.</t>
  </si>
  <si>
    <t>20130917_16</t>
  </si>
  <si>
    <t>2 entanglements with photo. Brands: U20_ and U23_.</t>
  </si>
  <si>
    <t>Only partial demo: 55 males, 40 females, 79 juveniles. Brands: O002, 535R, 93_, 962R. 2 entangled Ej with photo.</t>
  </si>
  <si>
    <t>Both male</t>
  </si>
  <si>
    <t>20130917_13</t>
  </si>
  <si>
    <t>20130917_2</t>
  </si>
  <si>
    <t>20130917_1</t>
  </si>
  <si>
    <t>Vista</t>
  </si>
  <si>
    <t>20130911_4</t>
  </si>
  <si>
    <t>All males</t>
  </si>
  <si>
    <t>20130910_25</t>
  </si>
  <si>
    <t>20130910_19</t>
  </si>
  <si>
    <t>No demo written</t>
  </si>
  <si>
    <t>20130910_18</t>
  </si>
  <si>
    <t>Hauled out on Father and Son</t>
  </si>
  <si>
    <t>20130910_17</t>
  </si>
  <si>
    <t>Playing with whales</t>
  </si>
  <si>
    <t>20130910_14</t>
  </si>
  <si>
    <t>20130910_11</t>
  </si>
  <si>
    <t>20130910_7</t>
  </si>
  <si>
    <t>12 males, 60 juveniles, 7 females.</t>
  </si>
  <si>
    <t>20130910_4</t>
  </si>
  <si>
    <t>20130910_3</t>
  </si>
  <si>
    <t>42 males, 74 females, 181 juveniles, 13 pups. Brands: 86Y, 253R, 291R, 303Y (on sheet written as 302Y but photos shows 303Y), 809R, 860R, 940R, 957R.</t>
  </si>
  <si>
    <t>20130904_42</t>
  </si>
  <si>
    <t>14 males, 118 females, 81 juveniles, 27 pups. Brands 212Y nursing juvenile. 1 entanglement.</t>
  </si>
  <si>
    <t>20130904_29</t>
  </si>
  <si>
    <t>4 entangled Zc</t>
  </si>
  <si>
    <t>144 males, 86 females, 133 juveniles, 1 pup. Brands: 640R maybe. Entanglements: 1 Ej.</t>
  </si>
  <si>
    <t>20130904_22</t>
  </si>
  <si>
    <t>20130904_9</t>
  </si>
  <si>
    <t>20130904_7</t>
  </si>
  <si>
    <t>7 males, 1 juvenile.</t>
  </si>
  <si>
    <t>20130904_5</t>
  </si>
  <si>
    <t>20130904_3</t>
  </si>
  <si>
    <t>On buoy</t>
  </si>
  <si>
    <t>20130904_1</t>
  </si>
  <si>
    <t>20130822_10</t>
  </si>
  <si>
    <t>Rasmussen Creek</t>
  </si>
  <si>
    <t>20130822_9</t>
  </si>
  <si>
    <t>Hauled out on buoy.</t>
  </si>
  <si>
    <t>20130822_1</t>
  </si>
  <si>
    <t>85 males, 109 females, 150 juveniles, 3 pups. Brands: 714R, 791R, 809R, 925R, 967R. 2 entanglements, but no photos.</t>
  </si>
  <si>
    <t>23 males, 200 females, 148 juveniles, 17 pups. Brands: 213Y with juvenile, 205Y, 581R with pup, 952R.</t>
  </si>
  <si>
    <t>20130821_27</t>
  </si>
  <si>
    <t>20130821_22</t>
  </si>
  <si>
    <t>20130821_20</t>
  </si>
  <si>
    <t>5 M, 8 F, 13 J</t>
  </si>
  <si>
    <t>20130821_19</t>
  </si>
  <si>
    <t>3 males.</t>
  </si>
  <si>
    <t>20130821_17</t>
  </si>
  <si>
    <t>All males. Many in water not counted.</t>
  </si>
  <si>
    <t>16 males, 8 females, 40 juveniles. Brands: 334R. 1 entanglement. No photos.</t>
  </si>
  <si>
    <t>20130821_3</t>
  </si>
  <si>
    <t>West of Waadah Island</t>
  </si>
  <si>
    <t>20130821_2</t>
  </si>
  <si>
    <t>2 males.</t>
  </si>
  <si>
    <t>20130816_31</t>
  </si>
  <si>
    <t>30 males, 15 females, 32 juveniles. 1 entangled. Brands: 404R.</t>
  </si>
  <si>
    <t>4 entangled. Brands: SMI 8595, Rump brand U_37, SMI _120</t>
  </si>
  <si>
    <t>20130816_25</t>
  </si>
  <si>
    <t>6 males, 2 juveniles.</t>
  </si>
  <si>
    <t>20130816_24</t>
  </si>
  <si>
    <t>Ozette River Reef</t>
  </si>
  <si>
    <t>20130816_22</t>
  </si>
  <si>
    <t>20130816_19</t>
  </si>
  <si>
    <t>Brands: 183R, 965R (looks like 6 and not 985). 57 males, 43 females, 81 juveniles. Bumped 40.</t>
  </si>
  <si>
    <t>20130816_6</t>
  </si>
  <si>
    <t>All male.</t>
  </si>
  <si>
    <t>20130816_5</t>
  </si>
  <si>
    <t>20130816_2</t>
  </si>
  <si>
    <t>Brands: SMI 89__, SMI 8135. 1 entangled Zc.</t>
  </si>
  <si>
    <t>Only partial demo count. 25 males, 2 females, 8 juveniles.</t>
  </si>
  <si>
    <t>20130807_24</t>
  </si>
  <si>
    <t>20130807_23</t>
  </si>
  <si>
    <t>20130807_22</t>
  </si>
  <si>
    <t>20130807_19</t>
  </si>
  <si>
    <t>45 males, 29 females, 107 juveniles, 2 pups. Brands: O28 rump, 151Y, 435R, 790R, on 4-13-16 QT changed brand 8_9R to 889R through photo confirmation after playing with tone curves. 2 entanglements.</t>
  </si>
  <si>
    <t>14 males, 128 females, 123 juveniles, 31 pups. Brands: 212Y, 222Y with juvenile (not sure of first number but likely based on recent sightings), 764R, 791R, 867R, 947R, 967R (in water phot only of 67R). 4 entanglments.</t>
  </si>
  <si>
    <t>20130807_16</t>
  </si>
  <si>
    <t>20130807_14</t>
  </si>
  <si>
    <t>6 males, 1 unknown</t>
  </si>
  <si>
    <t>20130807_13</t>
  </si>
  <si>
    <t>172 males, 36 females, 152 juveniles. Brands: O_02 rump brand, 299Y, 603R, 872R, 873R, 963R, 973R, T406. 1 entangled.</t>
  </si>
  <si>
    <t>20130807_4</t>
  </si>
  <si>
    <t>6 males, 1 unsure. Brands: 247R.</t>
  </si>
  <si>
    <t>20130725_20</t>
  </si>
  <si>
    <t>Brands: SMI 7668</t>
  </si>
  <si>
    <t>20130725_19</t>
  </si>
  <si>
    <t>54 males, 16 juveniles. 1 female entangled. Bumped 12.</t>
  </si>
  <si>
    <t>20130725_8</t>
  </si>
  <si>
    <t>107 males, 37 females, 114 juveniles. 2 entangled female. Brands: 348R (looks like 8 but not sure), 952R.</t>
  </si>
  <si>
    <t>20130725_4</t>
  </si>
  <si>
    <t>20130715_21</t>
  </si>
  <si>
    <t>72 males, 51 females, 117 juveniles, 10 pups. 4 entangled females, 1 entangled male, found 3 photos. Brands: 76Y, 212Y, 213Y, 291R, 402R, 603R, 652R, 764R, 790R, 800R, 839R, 940R, and T406.</t>
  </si>
  <si>
    <t>22 males, 80 females, 74 juveniles, 21 pups. 4 entangled females. Brands: 205Y, 222Y(written down as 223 but photo shows 222), 253Y, 361R, 575R (not written down but in photo), 581R, 791R (not written down, on one of ledges hard to see from water, in phot</t>
  </si>
  <si>
    <t>20130715_18</t>
  </si>
  <si>
    <t>5 males, 4 females, 19 juveniles, no pups observed. Count  includes 2 hauled out at Sail Bod.</t>
  </si>
  <si>
    <t>20130715_13</t>
  </si>
  <si>
    <t>20130715_11</t>
  </si>
  <si>
    <t>JS wrote total as 30 Ej but where T count is adds up to 45 Ej and demo count adds up to 44. 29 males, 3 females, 12 juveniles. Brands: 967R. One entanglement.</t>
  </si>
  <si>
    <t>20130715_9</t>
  </si>
  <si>
    <t>139 males, 48 juveniles. Brands: looks like 445R, could be 945R but can't tell. 445R is a female, 945R would be a 2 year old.</t>
  </si>
  <si>
    <t>20130715_1</t>
  </si>
  <si>
    <t>20130710_18</t>
  </si>
  <si>
    <t>88 males, 44 females, 112 juveniles, 6 pups. Brands: 76Y, 291R, 415R(big male not written on sheet but photos), 692R, 791R, 809R(not written on sheet but good photos), 940R, 946R(not written on sheet but good photos), 947R. 2 entangled females.</t>
  </si>
  <si>
    <t>15 males, 83 females, 66 juveniles, 18 pups. Brands: T406(seen in photo can't read whole brands but this animal seen here several surveys this year), 575R with pup. One entangled female.</t>
  </si>
  <si>
    <t>2 males, 8 females, 13 juveniles, no pups observed. Brands: 247R.</t>
  </si>
  <si>
    <t>Hauled out on Sail Bod</t>
  </si>
  <si>
    <t>Sail Bodelteh</t>
  </si>
  <si>
    <t>20130710_12</t>
  </si>
  <si>
    <t>23 male, 9 juv on south side</t>
  </si>
  <si>
    <t>20130710_11</t>
  </si>
  <si>
    <t>20130710_10</t>
  </si>
  <si>
    <t>74 males, 5 females, 49 juveniles. One very skinny animal. Brands: 882R, 945R(photo hard to tell if second number is a 4).</t>
  </si>
  <si>
    <t>20130710_4</t>
  </si>
  <si>
    <t>20130628_29</t>
  </si>
  <si>
    <t>79 males, 73 females, 165 juveniles, 10 pups. Brands: 76Y, 165Y, 195R, 250R, 261R, 281R, 603R, 791R, 839R, 947R (tag read, 7 on brand hard to read), T406.</t>
  </si>
  <si>
    <t>20130628_28</t>
  </si>
  <si>
    <t>26 males, 90 females, 76 juveniles, 21 pups. Brands: 137Y, 205Y (with yearling), 381R (territorial), 575R, 581R(nursing pup), 940R. 1 entangled, but no photo.</t>
  </si>
  <si>
    <t>6 males, 28 females, 70 juveniles, 2 pups. Brands: 247R, 809R.</t>
  </si>
  <si>
    <t>20130628_20</t>
  </si>
  <si>
    <t>20130628_18</t>
  </si>
  <si>
    <t>15 males, 16 females, 18 juveniles - parts add up to 59 total count written as 49.</t>
  </si>
  <si>
    <t>1 male, 3 juveniles.</t>
  </si>
  <si>
    <t>20130628_16</t>
  </si>
  <si>
    <t>17 males, 8 female, 28 juveniles. 1 entangled, but no photo.</t>
  </si>
  <si>
    <t>20130628_5</t>
  </si>
  <si>
    <t>4 males, 2 juveniles.</t>
  </si>
  <si>
    <t>20130628_2</t>
  </si>
  <si>
    <t>20130627_1</t>
  </si>
  <si>
    <t>25 males, 2 females, 6 juveniles.</t>
  </si>
  <si>
    <t>Jumping around humpback whale</t>
  </si>
  <si>
    <t>20130622_4</t>
  </si>
  <si>
    <t>20130622_2</t>
  </si>
  <si>
    <t>Hauled out on Green Buoy</t>
  </si>
  <si>
    <t>20130622_1</t>
  </si>
  <si>
    <t>20130620_3</t>
  </si>
  <si>
    <t>20130620_1</t>
  </si>
  <si>
    <t>20130619_23</t>
  </si>
  <si>
    <t>Parts are larger than total. 68 males, 117 females, 132 juveniles, 8-10 pups (8 for sure, possibly 2 more that could be seen from the boat but not from landing on island). Brands: 76Y, 182R, 195R, 212Y, 213Y, 222Y, adult male-photo looks like 277R but bad</t>
  </si>
  <si>
    <t>Time adjusted based on camera- time written was time we left Carroll. 26 males, 102 females, 76 juveniles, 17 pups. 1 entangled female. 137Y, 581R with pup, 575R possibly with pup,  839, and 943R.</t>
  </si>
  <si>
    <t>Rocks W of Ozette Island 2 males hauled out. One with flasher in mouth.</t>
  </si>
  <si>
    <t>8 Ej hauled out at Umatilla.Time is from camera. 1 males, 1 female (entangled), 6 juveniles.</t>
  </si>
  <si>
    <t>20130619_18</t>
  </si>
  <si>
    <t>4 males, 12 females, 30 juveniles, 3 pups. Brands: 247R.</t>
  </si>
  <si>
    <t>20130619_17</t>
  </si>
  <si>
    <t>6 males hauled out on Sail Bod. Time is estimate- last photo at EBOD was at 12:06 and first photo at WBOD was at 12:08.</t>
  </si>
  <si>
    <t>20130619_16</t>
  </si>
  <si>
    <t>2 entangled</t>
  </si>
  <si>
    <t>20130619_13</t>
  </si>
  <si>
    <t>20130619_12</t>
  </si>
  <si>
    <t>74 males, 10 females, 86 juveniles. 1 entanglement, but no photo. Brands: 206R.</t>
  </si>
  <si>
    <t>Entangled</t>
  </si>
  <si>
    <t>21 males. No pups yet. 2 entangled. Brands: 213Y, 947R(not sure hard to read), 222Y, 195R.</t>
  </si>
  <si>
    <t>13 males, 2 pups. 2 entangled. Brands: 137Y, 205Y, 900R.</t>
  </si>
  <si>
    <t>20130606_12</t>
  </si>
  <si>
    <t>3 big males. Brands: 247R.</t>
  </si>
  <si>
    <t>20130606_11</t>
  </si>
  <si>
    <t>20130606_8</t>
  </si>
  <si>
    <t>20130606_7</t>
  </si>
  <si>
    <t>Mixed demographics. 1 tag - no read. 1 entanglement. No photo of either.</t>
  </si>
  <si>
    <t>20130606_2</t>
  </si>
  <si>
    <t>7 males, 14 females, 33 juveniles, 22 pups. Brands: 247R, 581R, 940R.</t>
  </si>
  <si>
    <t>20130517_16</t>
  </si>
  <si>
    <t>Brands: U35_</t>
  </si>
  <si>
    <t>20130517_15</t>
  </si>
  <si>
    <t>5 males, 6 females, 9 juveniles.</t>
  </si>
  <si>
    <t>20130517_14</t>
  </si>
  <si>
    <t>Brands: SMI7907. 2 entangeled.</t>
  </si>
  <si>
    <t>50 males, 4 juveniles.</t>
  </si>
  <si>
    <t>20130517_10</t>
  </si>
  <si>
    <t>20130517_8</t>
  </si>
  <si>
    <t>20130517_7</t>
  </si>
  <si>
    <t>6 males, 33 females, 82 juveniles, 6 pups. 1 entanglement. Brands: 351R, 880R.</t>
  </si>
  <si>
    <t>20130517_5</t>
  </si>
  <si>
    <t>20130517_3</t>
  </si>
  <si>
    <t>20130517_2</t>
  </si>
  <si>
    <t>20130506_7</t>
  </si>
  <si>
    <t>20130506_6</t>
  </si>
  <si>
    <t>2 males, 27 females, 58 juveniles, 24 pups. Brands: 861R in water, 963R.</t>
  </si>
  <si>
    <t>24</t>
  </si>
  <si>
    <t>20130506_3</t>
  </si>
  <si>
    <t>20130506_2</t>
  </si>
  <si>
    <t>96 males, 40 females, 123 juveniles, 14 pups. Brands: 224Y, 839R(see photo), 175Y. 2 entanglements. Bumped 30.</t>
  </si>
  <si>
    <t>SMI 9222 no photo. Datasheet says 37 + 3 but has total of 50 written.</t>
  </si>
  <si>
    <t>20130501_21</t>
  </si>
  <si>
    <t>16 males, 15 females, 51 juveniles, 40 pups. Parts lower than total. Brands: 947R, 971R, 205Y with pup from 2012, 293Y.</t>
  </si>
  <si>
    <t>Brands: SMI9081, U325.</t>
  </si>
  <si>
    <t>20130501_19</t>
  </si>
  <si>
    <t>20130501_18</t>
  </si>
  <si>
    <t>TIME BASED ON FIRST PHOTO.  Brands: SMI9132.</t>
  </si>
  <si>
    <t>20130501_17</t>
  </si>
  <si>
    <t>TIME BASED ON TIME OF FIRST PHOTOGRAPH. 2 males, 34 females, 32 juveniles, 8 pups.1 entangled.</t>
  </si>
  <si>
    <t>Brands: SMI 9757.</t>
  </si>
  <si>
    <t>20130501_15</t>
  </si>
  <si>
    <t>26 males, 1 female, 10 juveniles. 1 entangled.</t>
  </si>
  <si>
    <t>TOTAL AND DEMO COUNTS DO NOT MATCH. 10 males, 5 females, 14 juveniles, 12 pups. Brands: 890R.</t>
  </si>
  <si>
    <t>20130501_13</t>
  </si>
  <si>
    <t>31 males, 1 juvenile.</t>
  </si>
  <si>
    <t>20130501_5</t>
  </si>
  <si>
    <t>20130501_4</t>
  </si>
  <si>
    <t>3 males, 27 females, 103 juveniles, 22 pups.</t>
  </si>
  <si>
    <t>20130501_3</t>
  </si>
  <si>
    <t>Hauled out on green buoy. MKH2013-006 AD M Zc tied off on buoy.</t>
  </si>
  <si>
    <t>20130424_24</t>
  </si>
  <si>
    <t>NO TIME RECORDED. 30 animals bumped.</t>
  </si>
  <si>
    <t>20130424_17</t>
  </si>
  <si>
    <t>20130424_4</t>
  </si>
  <si>
    <t>20130424_3</t>
  </si>
  <si>
    <t>No demo count. Brands: 867R.</t>
  </si>
  <si>
    <t>20130424_2</t>
  </si>
  <si>
    <t>20130423_3</t>
  </si>
  <si>
    <t>20130422_30</t>
  </si>
  <si>
    <t>102 males, 45 females, 118 juveniles, 10 pups. Brands: 204Y, 393R.</t>
  </si>
  <si>
    <t>14 males, 135 females, 78 juveniles, 69 pups. Brands: 662R, 291R.</t>
  </si>
  <si>
    <t>69</t>
  </si>
  <si>
    <t>20130422_27</t>
  </si>
  <si>
    <t>20130422_26</t>
  </si>
  <si>
    <t>Entangled female</t>
  </si>
  <si>
    <t>Brands: SMI 9132, U325.</t>
  </si>
  <si>
    <t>20130422_19</t>
  </si>
  <si>
    <t>10 males, 26 females, 20 juveniles, 23 pups. Brands: 963R. 3 recorded as entangled, 2 photographed.</t>
  </si>
  <si>
    <t>No demographic count. One entanglement, fishing lure.</t>
  </si>
  <si>
    <t>Brands: SMI 8120</t>
  </si>
  <si>
    <t>20130422_14</t>
  </si>
  <si>
    <t>2 males, 16 females, 11 juveniles, 9 pups. Brands: 971R.</t>
  </si>
  <si>
    <t>20130422_13</t>
  </si>
  <si>
    <t>24 males, 5 females, 26 juveniles. Bumped 3.</t>
  </si>
  <si>
    <t>20130422_6</t>
  </si>
  <si>
    <t>20130422_5</t>
  </si>
  <si>
    <t>6 males, 39 females, 86 juveniles. Brands: _54R, 319R.</t>
  </si>
  <si>
    <t>20130422_4</t>
  </si>
  <si>
    <t>Warmhouse</t>
  </si>
  <si>
    <t>20130422_2</t>
  </si>
  <si>
    <t>20130328_7</t>
  </si>
  <si>
    <t>20130328_4</t>
  </si>
  <si>
    <t>24 males, 41 females, 78 juveniles, 7 pups. 1 entanglement and 1 entangement scar. Brands: 341R, 570R, 862R, T406 (animal branded at Marmot).</t>
  </si>
  <si>
    <t>20130326_20</t>
  </si>
  <si>
    <t>20130326_18</t>
  </si>
  <si>
    <t>27 males, 66 females, 51 juveniles, 25 pups. Brands: 250Y, 285R, 297R, 299Y. One female with large healed shark bite on left side abdomen, but no photo.</t>
  </si>
  <si>
    <t>20130326_17</t>
  </si>
  <si>
    <t>2 males, 64 females, 51 juveniles, 31 pups. 1 entangled Ej. Brands: 93R, 296R, 867R, 963R.</t>
  </si>
  <si>
    <t>20130326_14</t>
  </si>
  <si>
    <t>7 males, 29 females, 20 juveniles. Brands: on West rock and S side rock, 153R, 205Y, 832R, 954R.</t>
  </si>
  <si>
    <t>20130326_13</t>
  </si>
  <si>
    <t>Most on West island.</t>
  </si>
  <si>
    <t>20130326_12</t>
  </si>
  <si>
    <t>2 males, 30 females, 17 juveniles, 38 pups. Brands: 182R, 253R, 486R, 870R (target lesions on rt side)</t>
  </si>
  <si>
    <t>38</t>
  </si>
  <si>
    <t>20130326_11</t>
  </si>
  <si>
    <t>20130326_10</t>
  </si>
  <si>
    <t>1 male, 1 female. AA landed on inside ledge for scat collection. Collected ~6 mostly dry.</t>
  </si>
  <si>
    <t>20130326_6</t>
  </si>
  <si>
    <t>5 males, 15 females, 32 juveniles. 10 bailed.</t>
  </si>
  <si>
    <t>20130326_5</t>
  </si>
  <si>
    <t>Eating lingcod</t>
  </si>
  <si>
    <t>20130326_3</t>
  </si>
  <si>
    <t>101 females, 85 juveniles - partial counts higher than total count. Brands: 962R.</t>
  </si>
  <si>
    <t>20130308_18</t>
  </si>
  <si>
    <t>20130308_17</t>
  </si>
  <si>
    <t>10 females, 10 juveniles, 1 pup, 1 male</t>
  </si>
  <si>
    <t>20130308_15</t>
  </si>
  <si>
    <t>20130308_14</t>
  </si>
  <si>
    <t>20130308_13</t>
  </si>
  <si>
    <t>1 male, 48 females, 30 juveniles, 32 pups. Bumped 30. Brands: 153R, 182R, 29_R, 947R.</t>
  </si>
  <si>
    <t>20130308_12</t>
  </si>
  <si>
    <t>7 males, 30 juveniles, 2 females. 1 female with entanglement scar.</t>
  </si>
  <si>
    <t>20130308_5</t>
  </si>
  <si>
    <t>20130308_4</t>
  </si>
  <si>
    <t>3 males, 11 females, 8 juveniles.</t>
  </si>
  <si>
    <t>20130214_21</t>
  </si>
  <si>
    <t>22 males, 54 females, 32 juveniles, 1 pup. 1 entanglement- looks like in photo.</t>
  </si>
  <si>
    <t>20130214_18</t>
  </si>
  <si>
    <t>28 males, 20 females, 34 juveniles, 1 pup. Brands: 4__R (hard to read brand).</t>
  </si>
  <si>
    <t>1 male, 41 females, 48 juveniles, 12 pups. Thought one entanglement but when looked at photo looks like flipper of other sea lion.</t>
  </si>
  <si>
    <t>20130214_12</t>
  </si>
  <si>
    <t>Estimated count, partial demographics: 14 males, 19 females, 40 juveniles. Brands: 70R.</t>
  </si>
  <si>
    <t>20130214_11</t>
  </si>
  <si>
    <t>54 females, 45 juveniles, 45 pups. Brands: 293Y, 880R, 947R. 25 bailed.</t>
  </si>
  <si>
    <t>20130214_10</t>
  </si>
  <si>
    <t>4 hauled out and 6 in the water. All males. Landed at 14:50 and bumped 22 sea lions.</t>
  </si>
  <si>
    <t>20130214_7</t>
  </si>
  <si>
    <t>1 male, 15 females, 9 juveniles. Brands: 205Y.</t>
  </si>
  <si>
    <t>20130214_6</t>
  </si>
  <si>
    <t>20130214_4</t>
  </si>
  <si>
    <t>1 Hauled out, one in water. Both males.</t>
  </si>
  <si>
    <t>20130214_2</t>
  </si>
  <si>
    <t>Bait ball, gulls around.</t>
  </si>
  <si>
    <t>20130116_16</t>
  </si>
  <si>
    <t>2 males, 48 females, 34 juveniles, 68 pups. Brands: 971R, 42R. 809R, 931R (photos didn't download).</t>
  </si>
  <si>
    <t>68</t>
  </si>
  <si>
    <t>20130116_14</t>
  </si>
  <si>
    <t>41 males, 11 females, 42 juveniles, 1 entangled. Brands: 260Y.</t>
  </si>
  <si>
    <t>20130116_9</t>
  </si>
  <si>
    <t>17 males, 18 females, 22 juveniles, 3 pups. Bumped 11.</t>
  </si>
  <si>
    <t>20130116_7</t>
  </si>
  <si>
    <t>17 females, 24 juveniles, 3 pups.</t>
  </si>
  <si>
    <t>20130116_6</t>
  </si>
  <si>
    <t>20130116_5</t>
  </si>
  <si>
    <t>2 males, 6 females, 12 juveniles.</t>
  </si>
  <si>
    <t>20130116_3</t>
  </si>
  <si>
    <t>20130116_1</t>
  </si>
  <si>
    <t>1 males, 10 females, 7 juveniles, 1 pup.</t>
  </si>
  <si>
    <t>20130114_16</t>
  </si>
  <si>
    <t>14 male; 35 female; 48 juvenile</t>
  </si>
  <si>
    <t>20130114_15</t>
  </si>
  <si>
    <t>20130114_14</t>
  </si>
  <si>
    <t>25 in water. 2 males, 25 females, 7 juveniles, 48 pups. Brands: 293Y.</t>
  </si>
  <si>
    <t>Bumped all for scat landing. 16 males, 3 females, 13 juveniles.</t>
  </si>
  <si>
    <t>20130114_6</t>
  </si>
  <si>
    <t>1 male, 11 females, 8 juveniles.</t>
  </si>
  <si>
    <t>20130114_5</t>
  </si>
  <si>
    <t>20130114_4</t>
  </si>
  <si>
    <t>3 males, 34 females, 12 juveniles, 27 pups. Brands: 95Y, 931R.</t>
  </si>
  <si>
    <t>20121214_9</t>
  </si>
  <si>
    <t>Bumped all from West Reef for scat collection, landed on inside ledge. 14 males, 6 females, 5 juveniles.</t>
  </si>
  <si>
    <t>20121214_3</t>
  </si>
  <si>
    <t>5 males, 19 females, 26 juveniles. 1 entangled with black rubber band, no photo found.</t>
  </si>
  <si>
    <t>Sighting start time based on camera. 25 males, 43 females, 44 juveniles. Brands: 250Y, 360R.</t>
  </si>
  <si>
    <t>20121210_22</t>
  </si>
  <si>
    <t>20121210_20</t>
  </si>
  <si>
    <t>Sighting start time based on camera. 21 males, 34 females, 27 juveniles, 2 pups. Brands: __7R- bailed and did not get good pictures.</t>
  </si>
  <si>
    <t>20121210_19</t>
  </si>
  <si>
    <t>Sighting start time based on camera. 1 males, 15 females, 5 juveniles. Brands: 217R.</t>
  </si>
  <si>
    <t>20121210_17</t>
  </si>
  <si>
    <t>No demo count on 100 sea lions. Others: 5 males, 2 females, 4 juveniles.</t>
  </si>
  <si>
    <t>20121210_15</t>
  </si>
  <si>
    <t>20121210_14</t>
  </si>
  <si>
    <t>Sighting start time based on camera. 1 male, 40 females, 16 juveniles, 42 pups. Brands: 95Y.</t>
  </si>
  <si>
    <t>20121210_13</t>
  </si>
  <si>
    <t>2 males, 3 females, 3 juvenile.</t>
  </si>
  <si>
    <t>20121210_8</t>
  </si>
  <si>
    <t>17 males, 17 females, 17 juveniles.</t>
  </si>
  <si>
    <t>20121210_7</t>
  </si>
  <si>
    <t>In water</t>
  </si>
  <si>
    <t>20121210_6</t>
  </si>
  <si>
    <t>5 males, 13 females, 25 juveniles.</t>
  </si>
  <si>
    <t>20121210_5</t>
  </si>
  <si>
    <t>Eating salmon</t>
  </si>
  <si>
    <t>20121210_4</t>
  </si>
  <si>
    <t>20121210_3</t>
  </si>
  <si>
    <t>20121210_2</t>
  </si>
  <si>
    <t>All but 5 bumped for scat landing. 27 males, 58 females, 68 juveniles, 2 pups. Brands: 260Y. 2 entangled Ej.</t>
  </si>
  <si>
    <t>15 bailed.</t>
  </si>
  <si>
    <t>20121115_19</t>
  </si>
  <si>
    <t>9 males, 41 females, 25 juveniles, 10 pups. 64 bailed. Brands: 692R maybe, 9 is hard to read.</t>
  </si>
  <si>
    <t>20121115_18</t>
  </si>
  <si>
    <t>20121115_14</t>
  </si>
  <si>
    <t>2 males, 10 females, 13 juveniles, 3 pups. Brands: 974R. 3 bailed.</t>
  </si>
  <si>
    <t>20121115_13</t>
  </si>
  <si>
    <t>Bumped 45 from West rock for scat landing. No scat collected. 1 animal that either has entanglement or scar.</t>
  </si>
  <si>
    <t>14 males, 77 females, 57 juveniles, 11 pups. Brands: 212Y maybe, hard to read. Bumped 10 Ej attempting scat landing at West rock. No scat collected.</t>
  </si>
  <si>
    <t>20121115_11</t>
  </si>
  <si>
    <t>3 males, 9 females, 3 juveniles. Collected scat - 17 collected. Scat location called West Reef.</t>
  </si>
  <si>
    <t>20121115_5</t>
  </si>
  <si>
    <t>20121115_4</t>
  </si>
  <si>
    <t>3 males, 20 females, 41 juveniles. Brands: 880R.</t>
  </si>
  <si>
    <t>20121115_3</t>
  </si>
  <si>
    <t>20121114_6</t>
  </si>
  <si>
    <t>20121109_11</t>
  </si>
  <si>
    <t>10 males, 28 females, 21 juveniles.  Count not complete</t>
  </si>
  <si>
    <t>20121109_10</t>
  </si>
  <si>
    <t>1 female, looked very pregnant, bumped from rock.</t>
  </si>
  <si>
    <t>20121109_9</t>
  </si>
  <si>
    <t>All males.</t>
  </si>
  <si>
    <t>20121109_3</t>
  </si>
  <si>
    <t>1 male and 1 juvenile hauled out, 15 in water.</t>
  </si>
  <si>
    <t>20121109_2</t>
  </si>
  <si>
    <t>20121102_16</t>
  </si>
  <si>
    <t>Sighting start time based on camera. 3 males, 11 females, 16 juveniles. Brands: 872R.</t>
  </si>
  <si>
    <t>20121102_15</t>
  </si>
  <si>
    <t>20121102_6</t>
  </si>
  <si>
    <t>Seal Rock</t>
  </si>
  <si>
    <t>20121102_2</t>
  </si>
  <si>
    <t>JS - SEE PHOTOS I counted 10 in photos.</t>
  </si>
  <si>
    <t>20121025_23</t>
  </si>
  <si>
    <t>JS - SEE PHOTOS I tried to count with photos and came up with 107 Ej on East side with 5 pups and was having a hard time counting West side and determining which ones I had already counted. Brands in photos but not sighted at time: 303Y, 832R. Both hard t</t>
  </si>
  <si>
    <t>20121025_22</t>
  </si>
  <si>
    <t>JS - SEE PHOTOS without photos count was 35.</t>
  </si>
  <si>
    <t>20121025_20</t>
  </si>
  <si>
    <t>JS - SEE PHOTOS. I tried to count via photos. Without photos, total was 62 and pups was 5.</t>
  </si>
  <si>
    <t>20121025_19</t>
  </si>
  <si>
    <t>1 female with pup, 3 juveniles, not sure about other ones behind. Brands: 507R.</t>
  </si>
  <si>
    <t>20121025_17</t>
  </si>
  <si>
    <t>JS and DS dropped off at EBOD while AA and PG headed South. Brands: 7631, 7691, C959 (left tag), 8624, 9240 (no photo), U11_, U266 (brand looks like U_88??), 7921 (no photo), 9717 (no photo), 5684. 5 entangled Zc, 1 with net - no photo. 3 dead Zc.</t>
  </si>
  <si>
    <t>JS and DS dropped off at EBOD while AA and PG headed South. 12 males, 174 females, 138 juveniles, 65 pups. Brands: 971R (no photo), 878R, 931R, 814R, 951R, 582R, 341R, 873R, 975R, 954R, 205Y, 337R, 535R, 692R. 3 entangled Ej.</t>
  </si>
  <si>
    <t>65</t>
  </si>
  <si>
    <t>20121025_11</t>
  </si>
  <si>
    <t>20121025_7</t>
  </si>
  <si>
    <t>20121025_5</t>
  </si>
  <si>
    <t>6 males, 13 females, 6 juveniles.</t>
  </si>
  <si>
    <t>20121025_4</t>
  </si>
  <si>
    <t>Strawberry Rock</t>
  </si>
  <si>
    <t>20121001_21</t>
  </si>
  <si>
    <t>20121001_9</t>
  </si>
  <si>
    <t>4 males, 5 females, 9 juveniles.</t>
  </si>
  <si>
    <t>20121001_7</t>
  </si>
  <si>
    <t>20121001_4</t>
  </si>
  <si>
    <t>11 males, 4 females, 22 juveniles.</t>
  </si>
  <si>
    <t>20120927_11</t>
  </si>
  <si>
    <t>20120926_37</t>
  </si>
  <si>
    <t>96 males, 134 females, 200 juveniles, 6 pups. Brands: 16Y, _14R, 862R (not sure of 8), 818R, 581R, 275R, O2_ Rump brand. 1 entangled Ej. Scat landing, collected 35 scat, bumped 50 Ej, 65% male and 35% juveniles.</t>
  </si>
  <si>
    <t>1 entangled Zc.</t>
  </si>
  <si>
    <t>Sighting start time from camera. 27 males, 112 females, 107 juveniles, 11 pups. 1 with entanglement scar. Ej. Brands: 401R, 799R, Tag no brand, 635R, 967R (photo but not written), 294Y (photo but not written), one big male looks like 128R not sure about 1</t>
  </si>
  <si>
    <t>20120926_27</t>
  </si>
  <si>
    <t>Brands: SMI 7814, U70. 2 entanglements, only found photo of one.</t>
  </si>
  <si>
    <t>Only partial demographic count: 51 males, 16 females, 38 juveniles, 2 pups. Brands: 348R.</t>
  </si>
  <si>
    <t>20120926_25</t>
  </si>
  <si>
    <t>20120926_23</t>
  </si>
  <si>
    <t>20120926_7</t>
  </si>
  <si>
    <t>In water eating some kind of fish.</t>
  </si>
  <si>
    <t>20120926_6</t>
  </si>
  <si>
    <t>13 males, 4 females, 23 juveniles. Brands: 619R.</t>
  </si>
  <si>
    <t>20120926_3</t>
  </si>
  <si>
    <t>20120921_16</t>
  </si>
  <si>
    <t>11 males, 1 female, 11 juveniles. Brands: 954R, 120Y. 1 entanglement.</t>
  </si>
  <si>
    <t>20120921_13</t>
  </si>
  <si>
    <t>Very emaciated adult male.</t>
  </si>
  <si>
    <t>20120921_8</t>
  </si>
  <si>
    <t>Sighting and counts by PG and MG.</t>
  </si>
  <si>
    <t>20120912_33</t>
  </si>
  <si>
    <t>20120912_32</t>
  </si>
  <si>
    <t>20120912_31</t>
  </si>
  <si>
    <t>Sighting and counts by PG and MG. Brands: 297R, 8__R, 205Y, 581R, 957R, 967R, 304Y, 302Y, 854R. No photos found for this sighting.</t>
  </si>
  <si>
    <t>20120912_30</t>
  </si>
  <si>
    <t>20120912_29</t>
  </si>
  <si>
    <t>JS, AA, and DM landed on East Bodelteh for counts while PG and MG continued south. These counts include counts done by PG on offshore rocks. Brands: SMI brands - 6504, 5106, 7668, 7045, 76__, 8240, 7697, 9057, 9238, 8053, 8421, 887_, 8125, 4925, 8427, 769</t>
  </si>
  <si>
    <t>JS, AA, and DM landed on East Bodelteh for counts while PG and MG continued south. These counts include counts done by PG on offshore rocks. 225 males, 189 females, 337 juveniles. Brands: 535R, 945R, 872R, 951R, 943R, 832R, O29 Rump, 786Y, 878R, 683R, 962</t>
  </si>
  <si>
    <t>Both males.</t>
  </si>
  <si>
    <t>20120912_22</t>
  </si>
  <si>
    <t>20120912_18</t>
  </si>
  <si>
    <t>23 males, 8 juveniles.</t>
  </si>
  <si>
    <t>20120912_4</t>
  </si>
  <si>
    <t>4 males, 2 females, 6 juveniles.</t>
  </si>
  <si>
    <t>20120912_3</t>
  </si>
  <si>
    <t>20120906_37</t>
  </si>
  <si>
    <t>20120906_23</t>
  </si>
  <si>
    <t>20120906_22</t>
  </si>
  <si>
    <t>20120906_19</t>
  </si>
  <si>
    <t>3 males, 19 females, 62 juveniles. Bumped 10 animals.</t>
  </si>
  <si>
    <t>20120906_18</t>
  </si>
  <si>
    <t>20120906_11</t>
  </si>
  <si>
    <t>20120906_1</t>
  </si>
  <si>
    <t>Sighting start time based on photos. 4 males, 5 females, 8 juveniles, 1 pup.</t>
  </si>
  <si>
    <t>20120831_30</t>
  </si>
  <si>
    <t>Sighting start time is based on photos. Age classes only counted partially so not included here.</t>
  </si>
  <si>
    <t>20120831_28</t>
  </si>
  <si>
    <t>Sighting start time based on photos. Count is estimate.</t>
  </si>
  <si>
    <t>20120831_27</t>
  </si>
  <si>
    <t>All male. AA landed on Guano for scat @ 16:20, bumped 8 Ej males, collected 5 scat.</t>
  </si>
  <si>
    <t>20120831_26</t>
  </si>
  <si>
    <t>51 males, 12 juveniles. Brands: 175R maybe but hard to read. Played with lighting and confirmed brand to be 175R. QT 4-11-16 AA landed on TAT C, @17:50, bumped 70 Ej, many juviniles, collected 12 scat.</t>
  </si>
  <si>
    <t>20120831_5</t>
  </si>
  <si>
    <t>8 males, 5 females, 10 juveniles. AA landed on TAT E. for scat @ 17:30, bumped 45 Ej, mixed, collected 2 scat.</t>
  </si>
  <si>
    <t>20120831_4</t>
  </si>
  <si>
    <t>2 hauled out on Green Buoy, 1 in water.</t>
  </si>
  <si>
    <t>20120828_1</t>
  </si>
  <si>
    <t>20120815_26</t>
  </si>
  <si>
    <t>30 males, 58 females, 81 juveniles, 2 pups. Brands: 175Y, 575R with a nursing pup, 971R, and 979R. 1 entangled. Bumped 25 during scat landing. Collected 18 scat.</t>
  </si>
  <si>
    <t>20120815_24</t>
  </si>
  <si>
    <t>28 males, 118 females, 159 juveniles, 14 pups. Brands: 302Y, 897R, _74R-tag read.</t>
  </si>
  <si>
    <t>20120815_23</t>
  </si>
  <si>
    <t>2 males, 6 females, 37 juveniles. Brands: 880R, 714R.</t>
  </si>
  <si>
    <t>20120815_21</t>
  </si>
  <si>
    <t>Count is estimate.</t>
  </si>
  <si>
    <t>20120815_20</t>
  </si>
  <si>
    <t>20120815_19</t>
  </si>
  <si>
    <t>20120815_17</t>
  </si>
  <si>
    <t>20120815_7</t>
  </si>
  <si>
    <t>38 males, 5 juveniles. Brands: 183R. 1 Entanglement added 4-11-16 QT.</t>
  </si>
  <si>
    <t>20120815_4</t>
  </si>
  <si>
    <t>20120815_3</t>
  </si>
  <si>
    <t>13 males, 9 females, 28 juveniles.</t>
  </si>
  <si>
    <t>20120815_2</t>
  </si>
  <si>
    <t>2 males, 30 juveniles, 9 females. 1 brand- _35R bailed into water. 1 entanglement scar.</t>
  </si>
  <si>
    <t>11 males, 1 juvenile.</t>
  </si>
  <si>
    <t>20120806_14</t>
  </si>
  <si>
    <t>20120801_26</t>
  </si>
  <si>
    <t>23 males, 108 females, 122 juveniles, 23 pups. Brands: 971R, 205Y (seen with pup), 951R, 880R, 790R. 1 entangled Ej.</t>
  </si>
  <si>
    <t>One entangled. One very tiny Zc.</t>
  </si>
  <si>
    <t>Sighting time based on photos. 74 males, 57 females, 116 juveniles, 3 pups. Brands: 940R, 303Y.</t>
  </si>
  <si>
    <t>20120801_23</t>
  </si>
  <si>
    <t>Off Carroll</t>
  </si>
  <si>
    <t>20120801_22</t>
  </si>
  <si>
    <t>20120801_20</t>
  </si>
  <si>
    <t>6 males, 5 females, 14 juveniles.</t>
  </si>
  <si>
    <t>20120801_19</t>
  </si>
  <si>
    <t>20120801_18</t>
  </si>
  <si>
    <t>75 males, 6 juveniles. Brands: 603R.</t>
  </si>
  <si>
    <t>20120801_17</t>
  </si>
  <si>
    <t>20120801_14</t>
  </si>
  <si>
    <t>53 males, 4 juveniles. Brands: 224Y and O06 (not sure of 6 because not in photos).</t>
  </si>
  <si>
    <t>20120801_4</t>
  </si>
  <si>
    <t>10 males, 2 females, 5 juveniles, 1 with flasher.</t>
  </si>
  <si>
    <t>20120727_33</t>
  </si>
  <si>
    <t>17 males, 80 females, 47 juveniles, 16 pups. Brands: 971R.</t>
  </si>
  <si>
    <t>20120727_32</t>
  </si>
  <si>
    <t>20120727_31</t>
  </si>
  <si>
    <t>89 males, 77 females, 170 juveniles, 3 pups. Brands: 76Y, 303Y, 603R (not sure about 6), 878R, 915R (not sure about 1), 940R, 951R.</t>
  </si>
  <si>
    <t>7 males, 1 female, 8 juveniles. Brands: 974R and one large male 2__R likely 247 but did not get read.</t>
  </si>
  <si>
    <t>20120727_25</t>
  </si>
  <si>
    <t>20120727_23</t>
  </si>
  <si>
    <t>95 males, 19 juveniles, 3 females. Brands: 581R.</t>
  </si>
  <si>
    <t>20120727_22</t>
  </si>
  <si>
    <t>2 juveniles and 2 males.</t>
  </si>
  <si>
    <t>20120727_20</t>
  </si>
  <si>
    <t>All male. Brands: 224Y, 164Y.</t>
  </si>
  <si>
    <t>20120727_4</t>
  </si>
  <si>
    <t>20120727_3</t>
  </si>
  <si>
    <t>Male. Fresh wound on Left shoulder, probably from another sea lion.</t>
  </si>
  <si>
    <t>20120727_2</t>
  </si>
  <si>
    <t>Brands: 206R and 224Y.</t>
  </si>
  <si>
    <t>20120725_4</t>
  </si>
  <si>
    <t>1 males, 1 female, 8 juveniles, 1 pup. Brands: 247R. Debris: one animal with flasher.</t>
  </si>
  <si>
    <t>1 entangled Zc - no photo. 12 on North side, 1 on South side.</t>
  </si>
  <si>
    <t>Added South side Bodelteh counts to this sighting. 6 juvenile, 100 males counted on North end. South side count: 11 males, 30 females, 36 juveniles.</t>
  </si>
  <si>
    <t>20120718_14</t>
  </si>
  <si>
    <t>2  juveniles, 2 males.</t>
  </si>
  <si>
    <t>20120718_13</t>
  </si>
  <si>
    <t>20120718_3</t>
  </si>
  <si>
    <t>20120718_1</t>
  </si>
  <si>
    <t>No demo count.</t>
  </si>
  <si>
    <t>20120717_2</t>
  </si>
  <si>
    <t>J buoy</t>
  </si>
  <si>
    <t>J Buoy</t>
  </si>
  <si>
    <t>20120713_8</t>
  </si>
  <si>
    <t>20120713_4</t>
  </si>
  <si>
    <t>20120713_1</t>
  </si>
  <si>
    <t>20120705_3</t>
  </si>
  <si>
    <t>12 males, 20 juveniles. No brands.</t>
  </si>
  <si>
    <t>20120705_1</t>
  </si>
  <si>
    <t>20120702_3</t>
  </si>
  <si>
    <t>Tatoosh Island North Middle Rock</t>
  </si>
  <si>
    <t>20120702_2</t>
  </si>
  <si>
    <t>Brands: 165Y. Report of large male Ej dead on Tatoosh East Rock, not found. May have been animal we saw on 6/27 which was branded male 269Y. No demo count.</t>
  </si>
  <si>
    <t>20120702_1</t>
  </si>
  <si>
    <t>20120701_13</t>
  </si>
  <si>
    <t>20120701_3</t>
  </si>
  <si>
    <t>Hauled out on rock that Pat calls North Middle Rock - on North side of Tatoosh Island.</t>
  </si>
  <si>
    <t>20120701_2</t>
  </si>
  <si>
    <t>20120701_1</t>
  </si>
  <si>
    <t>20120627_27</t>
  </si>
  <si>
    <t>18 big males, 3 pups - saw 4 pups last time. 2 entangled animals - one appears to just be scar but no longer entangled. Brands: 273R, 353R, 411R (I think), 524R, 809R, 974R.</t>
  </si>
  <si>
    <t>20120627_25</t>
  </si>
  <si>
    <t>10 big males, 11 pups. Brands: 137Y, 575R, 880R, 940R, 947R (in water, not sure about 9). Lots of pelicans on island seem to have displaces sea lions.</t>
  </si>
  <si>
    <t>20120627_24</t>
  </si>
  <si>
    <t>Could not see any Zc from other side during EBOD count - hauled out on rock off South side of EBOD with Stellers.</t>
  </si>
  <si>
    <t>20120627_21</t>
  </si>
  <si>
    <t>Animals hauled out on one of the rocks just to the South of West Bodelteh.</t>
  </si>
  <si>
    <t>20120627_20</t>
  </si>
  <si>
    <t>2 big males, only see one pup today but saw 2 last week. One animal up in crack may be female with pup. Brand: 861R.</t>
  </si>
  <si>
    <t>20120627_19</t>
  </si>
  <si>
    <t>On rocks on South and Southeast side of island.</t>
  </si>
  <si>
    <t>20120627_16</t>
  </si>
  <si>
    <t>20120627_15</t>
  </si>
  <si>
    <t>2 in water, 1 hauled out is branded male 269Y. Count includes 1 hauled out on rock on North side of Tatoosh.</t>
  </si>
  <si>
    <t>20120627_2</t>
  </si>
  <si>
    <t>Check on next survey if this animal is alive - did not appear to have moved position by end of day but we did not approach close enough to look.</t>
  </si>
  <si>
    <t>20120627_1</t>
  </si>
  <si>
    <t>2 males. Brand: 260 or 269Y (bull) - Pat has photos but is likely 269Y which we have resighted there lately.</t>
  </si>
  <si>
    <t>20120620_21</t>
  </si>
  <si>
    <t>20120620_18</t>
  </si>
  <si>
    <t>Brand: SMI975_</t>
  </si>
  <si>
    <t>20120620_12</t>
  </si>
  <si>
    <t>30 males, 4 pups. Brands: 76Y, 250R, 273R, 353R, 524R, 974R, 945R, __3R, ___Y - Pat has photos. Bumped ten animals while trying to get brand read.</t>
  </si>
  <si>
    <t>20120620_11</t>
  </si>
  <si>
    <t>15 big males, 11 pups. Brands: 205Y, 742R? - Pat has photos of these.</t>
  </si>
  <si>
    <t>20120620_9</t>
  </si>
  <si>
    <t>5 males, 2 pups. 1 pup with placenta nearby. Brands: 247Y (bull), 4___, 905R, 93_R, 954R - Pat has photos.</t>
  </si>
  <si>
    <t>20120620_5</t>
  </si>
  <si>
    <t>20120620_4</t>
  </si>
  <si>
    <t>20120620_3</t>
  </si>
  <si>
    <t>Brands: SMI 9239</t>
  </si>
  <si>
    <t>20120614_24</t>
  </si>
  <si>
    <t>11 males, 2 pups. Brands: 76Y, 137Y (no photo- AA sight in water and was harrassing me while I was trying to collect scat), 260Y, 809R, 945R,  also maybe 662R but I did not get photo. Scat landing - bumped 30 sea lions, collected 28 scat.</t>
  </si>
  <si>
    <t>20120614_22</t>
  </si>
  <si>
    <t>13 males, 6 pups. Brands: 205Y, 294Y, 880R (hard to read), 897R.</t>
  </si>
  <si>
    <t>20120614_21</t>
  </si>
  <si>
    <t>Very small - 1 or 2 year old?</t>
  </si>
  <si>
    <t>20120614_18</t>
  </si>
  <si>
    <t>5 big males. Brands: 247R, 867R, 954R, 963R.</t>
  </si>
  <si>
    <t>20120614_17</t>
  </si>
  <si>
    <t>1 entangled Zc. Brand: SMI 8734</t>
  </si>
  <si>
    <t>1 entangled Ej. 1 big male.</t>
  </si>
  <si>
    <t>20120614_14</t>
  </si>
  <si>
    <t>20120614_6</t>
  </si>
  <si>
    <t>Brand: 628R (may be 623 hard to read).</t>
  </si>
  <si>
    <t>20120614_4</t>
  </si>
  <si>
    <t>1 male (269Y), others females or juveniles.</t>
  </si>
  <si>
    <t>20120614_3</t>
  </si>
  <si>
    <t>20120614_2</t>
  </si>
  <si>
    <t>1 entangled. 1 male, 3 juveniles.</t>
  </si>
  <si>
    <t>20120612_18</t>
  </si>
  <si>
    <t>No pups seen yet. Brands: 137Y, 486R, 581R, 662R, 809R, __5R(read as 915 but picture doesn't look like this).</t>
  </si>
  <si>
    <t>20120612_17</t>
  </si>
  <si>
    <t>20120612_16</t>
  </si>
  <si>
    <t>4 new pups seen. Brands: 294Y, 790R, 880R, 947R(Jon- I added this one on 17-Dec-12 becaue is in photos but was not written on sheet), 974R.</t>
  </si>
  <si>
    <t>20120612_15</t>
  </si>
  <si>
    <t>4 big males. Brands: 247R (big male), 931R, 954R.</t>
  </si>
  <si>
    <t>20120612_14</t>
  </si>
  <si>
    <t>No brands seen.</t>
  </si>
  <si>
    <t>20120612_13</t>
  </si>
  <si>
    <t>Estimated 200 hauled out. 3 Zc entangled. 2 rump brands: one where only a 2 is visible, other is U_03 probably 203 because was sighted here last week.</t>
  </si>
  <si>
    <t>Branded but animal bailed into water, no brand read.</t>
  </si>
  <si>
    <t>20120612_10</t>
  </si>
  <si>
    <t>20120612_9</t>
  </si>
  <si>
    <t>20120612_8</t>
  </si>
  <si>
    <t>20120612_5</t>
  </si>
  <si>
    <t>1 with flasher in its mouth. Brands: 628R.</t>
  </si>
  <si>
    <t>2 males, 4 juveniles. 1 big male branded: looks like 269Y.</t>
  </si>
  <si>
    <t>20120612_3</t>
  </si>
  <si>
    <t>1 hauled out 1 in water, both juveniles.</t>
  </si>
  <si>
    <t>20120612_2</t>
  </si>
  <si>
    <t>20120612_1</t>
  </si>
  <si>
    <t>23 males, 4 juveniles, 1 entangled, no photo found. No brands seen.</t>
  </si>
  <si>
    <t>20120604_12</t>
  </si>
  <si>
    <t>Landing at East Bodelteh. Collected ~50 scat (47 scat). 4 brands sighted, only 2 photographs: SMI 9057, SMI 8731, U203, SMI 7271. 6 entangled Zc. Only found 4 Zc entanglement photos.</t>
  </si>
  <si>
    <t>20120604_8</t>
  </si>
  <si>
    <t>37 males, 3 juveniles.</t>
  </si>
  <si>
    <t>20120604_7</t>
  </si>
  <si>
    <t>3 males, 8 females, 11 juveniles. Brand: 206R. D70 camera broke while trying to photograph sea lions.</t>
  </si>
  <si>
    <t>20120604_6</t>
  </si>
  <si>
    <t>Both males</t>
  </si>
  <si>
    <t>20120604_3</t>
  </si>
  <si>
    <t>20120604_2</t>
  </si>
  <si>
    <t>20120531_34</t>
  </si>
  <si>
    <t>93 males, 84 females, 81 juveniles. Brands: 16Y, _53_, 285R, 8Y (maybe 2Y), 971R, 945R, 307R but no photos, one tag no brand (pregnant). JS landed for scat, collected 35 scat. Did not write number of bumped animals.</t>
  </si>
  <si>
    <t>20120531_33</t>
  </si>
  <si>
    <t>20120531_32</t>
  </si>
  <si>
    <t>26 males, 82 females, 49 juveniles. Brands: 952R, 581R, 880R, 293Y, 897R.</t>
  </si>
  <si>
    <t>20120531_31</t>
  </si>
  <si>
    <t>20120531_28</t>
  </si>
  <si>
    <t>20120531_25</t>
  </si>
  <si>
    <t>7 males, 24 females, 55  juveniles. Brands: 963R, 809R, 247R, 867R.</t>
  </si>
  <si>
    <t>20120531_24</t>
  </si>
  <si>
    <t>20 males, 7 females, 8 juveniles.</t>
  </si>
  <si>
    <t>20120531_22</t>
  </si>
  <si>
    <t>1 brand seen, photo taken but hard to read. Brand 812_, QT confirmed at least 3 digits, almost certain it's 8128.</t>
  </si>
  <si>
    <t>20120531_21</t>
  </si>
  <si>
    <t>20120531_20</t>
  </si>
  <si>
    <t>20120531_15</t>
  </si>
  <si>
    <t>20120531_8</t>
  </si>
  <si>
    <t>All males. Brands: 224Y.</t>
  </si>
  <si>
    <t>20120531_7</t>
  </si>
  <si>
    <t>20120531_6</t>
  </si>
  <si>
    <t>10 males, 21 females, 15 juveniles. Brands: 205Y, can't see Y in photo but animal is female.</t>
  </si>
  <si>
    <t>20120531_5</t>
  </si>
  <si>
    <t>20120531_3</t>
  </si>
  <si>
    <t>Brands: Ballard 1040</t>
  </si>
  <si>
    <t>20120531_2</t>
  </si>
  <si>
    <t>15 male, 1 juvenile.</t>
  </si>
  <si>
    <t>20120530_10</t>
  </si>
  <si>
    <t>20120530_9</t>
  </si>
  <si>
    <t>6 males, 3 juveniles.</t>
  </si>
  <si>
    <t>20120530_8</t>
  </si>
  <si>
    <t>20120530_1</t>
  </si>
  <si>
    <t>Swimming offshore Seal rock</t>
  </si>
  <si>
    <t>20120516_10</t>
  </si>
  <si>
    <t>20120516_5</t>
  </si>
  <si>
    <t>20120516_4</t>
  </si>
  <si>
    <t>Steller sea lion swimming just outside of kelp beds where whale was feeding.</t>
  </si>
  <si>
    <t>East of Rasmussen Creek</t>
  </si>
  <si>
    <t>20120516_3</t>
  </si>
  <si>
    <t xml:space="preserve"> SMI 6236 (hard to read)</t>
  </si>
  <si>
    <t>20120507_33</t>
  </si>
  <si>
    <t>49 males, 88 females, 115 juveniles. Brands: 662R</t>
  </si>
  <si>
    <t>20120507_32</t>
  </si>
  <si>
    <t>20120507_31</t>
  </si>
  <si>
    <t>30 males, 159 females, 120 juveniles. Brands: 253R, 293Y, 467R, 507R, 946_, 95_R changed to 957R, QT photo conifmation proir to modification.</t>
  </si>
  <si>
    <t>20120507_30</t>
  </si>
  <si>
    <t>20120507_23</t>
  </si>
  <si>
    <t>20120507_22</t>
  </si>
  <si>
    <t>1 males, 9 females, 11 juveniles.</t>
  </si>
  <si>
    <t>20120507_21</t>
  </si>
  <si>
    <t>20120507_20</t>
  </si>
  <si>
    <t>1 male.</t>
  </si>
  <si>
    <t>20120507_19</t>
  </si>
  <si>
    <t>20120507_18</t>
  </si>
  <si>
    <t>9 males, 27 females, 60 juveniles. 1 entangled small adult male. Brands: 307Y, 867R, _70R, 963R.</t>
  </si>
  <si>
    <t>Brands: U17_</t>
  </si>
  <si>
    <t>20120507_15</t>
  </si>
  <si>
    <t>13 males, 3 females, 6 juveniles.</t>
  </si>
  <si>
    <t>20120507_14</t>
  </si>
  <si>
    <t>18 males, 2 juveniles.</t>
  </si>
  <si>
    <t>20120507_7</t>
  </si>
  <si>
    <t>4 males, 15 females, 28 juveniles. Brands: 205Y.</t>
  </si>
  <si>
    <t>20120507_6</t>
  </si>
  <si>
    <t>20120507_5</t>
  </si>
  <si>
    <t>20120507_1</t>
  </si>
  <si>
    <t>20120502_11</t>
  </si>
  <si>
    <t>20120502_6</t>
  </si>
  <si>
    <t>Heard Zc bark did not see.</t>
  </si>
  <si>
    <t>20120502_5</t>
  </si>
  <si>
    <t>20120423_25</t>
  </si>
  <si>
    <t>Time is based on camera. 103 males, 118 females, 109 juveniles, 50 pups. Brands: 809R, 393R, 570R (can't tell photo), 629R (? Crappy brand), 945R, 280Y. Scat landing, bumped 30 while landing and JS bumped 30 on other part of island. 35 scat collected. Off</t>
  </si>
  <si>
    <t>50</t>
  </si>
  <si>
    <t>20120423_24</t>
  </si>
  <si>
    <t>20120423_23</t>
  </si>
  <si>
    <t>Time is based on camera. 26 males, 189 females, 61 juveniles, 30 pups. Brands: 153R, _53R (353), 742R, 938R, 151Y, 217R, 204Y, 880R, 947R, 297R.</t>
  </si>
  <si>
    <t>20120423_22</t>
  </si>
  <si>
    <t>Time is based on photographs. 6 males, 41 females, 22 juveniles, 50 pups. Brands: 299Y, 212Y (pregnant?), 931R, 867R (8 is not raised), 963R, 962R. 2 entangled Ej. No Zc count recorded.</t>
  </si>
  <si>
    <t>No age class count. Count is estimate.</t>
  </si>
  <si>
    <t>20120423_18</t>
  </si>
  <si>
    <t>1 entangled Zc. Count is estimate.</t>
  </si>
  <si>
    <t>20120423_10</t>
  </si>
  <si>
    <t>20120423_9</t>
  </si>
  <si>
    <t>16 males, 44 females, 17 juveniles, 4 pups. Brands: 319R, 25R.</t>
  </si>
  <si>
    <t>20120423_8</t>
  </si>
  <si>
    <t>20120423_2</t>
  </si>
  <si>
    <t>20120411_23</t>
  </si>
  <si>
    <t>5 males, 93 females, 56 juveniles, 38 pups. Brands: 212Y, 764R, 859R, 867R, 870R, 294Y (maybe hard to read), 931R, 945R, 954R, 958R, 962R, 963R, 971R. 1 entangled and 1 entanglement scar.</t>
  </si>
  <si>
    <t>20120411_21</t>
  </si>
  <si>
    <t>20120411_19</t>
  </si>
  <si>
    <t>Includes count from South side of island. 22 males, 36 females, 28 juveniles, 16 pups. Brands: 299Y on South side.</t>
  </si>
  <si>
    <t>20120411_18</t>
  </si>
  <si>
    <t>2 males, 22 females, 20 juveniles, 56 pups. Brands: 182R, 486R, 764R, 307Y, 904R, 938R, and 947R. Bumped all for scat landing at 14:13, collected 19 scat. 1 entangled black rubber band.</t>
  </si>
  <si>
    <t>56</t>
  </si>
  <si>
    <t>20120411_9</t>
  </si>
  <si>
    <t>11 males, 33 females, 36 juveniles, 9 pups. Bumped 4. Brand 872R.</t>
  </si>
  <si>
    <t>20120411_8</t>
  </si>
  <si>
    <t>In water eating something at surface did not see.</t>
  </si>
  <si>
    <t>20120411_7</t>
  </si>
  <si>
    <t>20120411_5</t>
  </si>
  <si>
    <t>20120411_4</t>
  </si>
  <si>
    <t>20120411_2</t>
  </si>
  <si>
    <t>1 male hauled out on West Reef, bumped during scat landings.</t>
  </si>
  <si>
    <t>20120326_11</t>
  </si>
  <si>
    <t>6 males, 11 females, 11 juevniles, 2 pups. Brands: 70R.</t>
  </si>
  <si>
    <t>20120326_10</t>
  </si>
  <si>
    <t>469R hauled out on Chibadahl Rocks, appears sick, not wanting to move when we approached.</t>
  </si>
  <si>
    <t>20120326_7</t>
  </si>
  <si>
    <t>20120326_6</t>
  </si>
  <si>
    <t>4 males, 16 females, 19 juveniles, 4 pups. Brand: 334R.</t>
  </si>
  <si>
    <t>20120307_24</t>
  </si>
  <si>
    <t>48 males, 28 females, 51 juveniles, 4 pups. Brands: 204Y, 353R, O22 (with transmitter from Bonneville 2012).  1 entanglement.</t>
  </si>
  <si>
    <t>20120307_16</t>
  </si>
  <si>
    <t>26 males, 102 females, 77 juveniles, 12 pups. Brands: 927R, 957R.  Spooked 25.  1 entanglement.</t>
  </si>
  <si>
    <t>38 males, 11 females, 18 juveniles, 3 pups. No brands.  There looks to be error in field notes. 9/20/12 AA looked at photos, think that total male count should be 11, that cound of 30 males is probably only 3 males.</t>
  </si>
  <si>
    <t>20120307_12</t>
  </si>
  <si>
    <t>20120307_11</t>
  </si>
  <si>
    <t>Combined count N and S Bodelteh. From N side: 34 males, 45 females, 21 juveniles, 2 pups but demography very hard to count due to location.  402R</t>
  </si>
  <si>
    <t>20120307_10</t>
  </si>
  <si>
    <t>2males, 45 females, 35 juveniles, 45 pups. Brands 182R, 486R, 912 (Rogue pup), 931R, 947R. 1 entanglement.</t>
  </si>
  <si>
    <t>20120307_5</t>
  </si>
  <si>
    <t>No males, 48 females, 21 juveniles, 26 pups. Many other pups bailed. Brands: 182R, 293Y with mom, 303Y, 635R, 668R, 945R with mom.</t>
  </si>
  <si>
    <t>20120227_11</t>
  </si>
  <si>
    <t>36 males, 59 females, 43 juveniles, 19 pups.</t>
  </si>
  <si>
    <t>20120227_10</t>
  </si>
  <si>
    <t>3 males, 9 females, 4 juveniles.</t>
  </si>
  <si>
    <t>20120227_9</t>
  </si>
  <si>
    <t>25 males, 8 females, 16 juveniles, 7 pups. Brands: 925R with mom.
Bumped all</t>
  </si>
  <si>
    <t>20120227_4</t>
  </si>
  <si>
    <t>2 males, 3 females, 2 pups, rest juvenile</t>
  </si>
  <si>
    <t>20120227_3</t>
  </si>
  <si>
    <t>Brands: 319R, 351R. 1 entanglement.
16M, 10F, 35J, 4P</t>
  </si>
  <si>
    <t>20120215_4</t>
  </si>
  <si>
    <t>20120215_2</t>
  </si>
  <si>
    <t>20111122_3</t>
  </si>
  <si>
    <t>20111122_2</t>
  </si>
  <si>
    <t>Skinny</t>
  </si>
  <si>
    <t>20111115_17</t>
  </si>
  <si>
    <t xml:space="preserve">At least 31 males, 51 females, 59 juveniles, and 4 pups - think more pups but did not get full count. Brands:604R, 175Y, O00_, 570R. Bumped all for scat landing, collected 35 Ej scat.  The total count is low for some reason.  Hauled out up high on normal </t>
  </si>
  <si>
    <t>20111115_16</t>
  </si>
  <si>
    <t>19 males, 26 females counted but bumped several animals on approach, 11 juveniles but bumped animals on approach, 9 pups. At least 20 animals bumped at approach. One pup brand: think is 873R</t>
  </si>
  <si>
    <t>20111115_14</t>
  </si>
  <si>
    <t>White Rock</t>
  </si>
  <si>
    <t>20111115_13</t>
  </si>
  <si>
    <t>20111115_12</t>
  </si>
  <si>
    <t>20111115_9</t>
  </si>
  <si>
    <t>20111115_5</t>
  </si>
  <si>
    <t>3 males, 20 females, rest are juveniles.</t>
  </si>
  <si>
    <t>20111115_3</t>
  </si>
  <si>
    <t>92 males, 328 females, 231 juveniles, 49 pups. Brands: 535R, 912R, 29_R, 714R, 482R, 299Y, 828R, 489R, 846R, 295Y, 205Y, 101Y, 742R, 10Y. 4 entanglements.</t>
  </si>
  <si>
    <t>50 Zc scat collected. Brands: SMI 6877, SMI 7379, SMI 3091, SMI 7948, SMI 8082, SMI 5931, SMI 8543, SMI 8029, SMI 7217, SMI_255, SMI6399, SMI879_, SMI7693, SMI 7010, SMI 57__, C849, C_19, U11_, U188. 8 entanglement.</t>
  </si>
  <si>
    <t>1 male, 3 females, bumped all.</t>
  </si>
  <si>
    <t>20111104_13</t>
  </si>
  <si>
    <t>20111104_12</t>
  </si>
  <si>
    <t>3 males, 17 females, 16 juveniles. Bumped 3.</t>
  </si>
  <si>
    <t>20111104_11</t>
  </si>
  <si>
    <t>20111104_9</t>
  </si>
  <si>
    <t>20111104_7</t>
  </si>
  <si>
    <t>High tide, wash over rocks, all animals in water.</t>
  </si>
  <si>
    <t>20111027_12</t>
  </si>
  <si>
    <t>Rock washed over by tide and swell, all animals in water.</t>
  </si>
  <si>
    <t>20111027_8</t>
  </si>
  <si>
    <t>Rock washed over by swell, all animals in water.</t>
  </si>
  <si>
    <t>20111027_7</t>
  </si>
  <si>
    <t>Eating salmon at surface.</t>
  </si>
  <si>
    <t>20111027_6</t>
  </si>
  <si>
    <t>20111027_2</t>
  </si>
  <si>
    <t>Hauled out on left side where Pv often haulout.</t>
  </si>
  <si>
    <t>20111019_7</t>
  </si>
  <si>
    <t>20111019_6</t>
  </si>
  <si>
    <t>2 males, 14 females, rest juveniles. Landed for scat collection at 10:00, collected 7 scat.</t>
  </si>
  <si>
    <t>20111017_6</t>
  </si>
  <si>
    <t>These are minimum estimates; hope to land soon</t>
  </si>
  <si>
    <t>20111015_32</t>
  </si>
  <si>
    <t>20111015_25</t>
  </si>
  <si>
    <t>12 males, 89 females, 67 juveniles, 13 pups. Brands: 175Y, 393R, 682R, 925R (pup brand), U_22. Landed at 13:55 for scat collection- collected 14 scat, off rock at 15:05.</t>
  </si>
  <si>
    <t>20111015_24</t>
  </si>
  <si>
    <t>20111015_23</t>
  </si>
  <si>
    <t>1 male, 14 females, 2 juveniles, 3 pups.</t>
  </si>
  <si>
    <t>20111015_14</t>
  </si>
  <si>
    <t>1 males, 8 females, rest juvenile.</t>
  </si>
  <si>
    <t>20111015_13</t>
  </si>
  <si>
    <t>The count is an estimate, hope to land soon</t>
  </si>
  <si>
    <t>20111015_12</t>
  </si>
  <si>
    <t>1 male, 18 females, 17 juveniles.</t>
  </si>
  <si>
    <t>20111015_2</t>
  </si>
  <si>
    <t>2 males, 1 female, 5 juveniles, 10 in water.</t>
  </si>
  <si>
    <t>20111013_8</t>
  </si>
  <si>
    <t>6 in water, 1 juvenile hauled out.</t>
  </si>
  <si>
    <t>20111013_7</t>
  </si>
  <si>
    <t>North of Guano</t>
  </si>
  <si>
    <t>20111013_6</t>
  </si>
  <si>
    <t>South of Point of the Arches</t>
  </si>
  <si>
    <t>20111013_5</t>
  </si>
  <si>
    <t>20111013_1</t>
  </si>
  <si>
    <t>6 juveniles, 5 males, 3 females.</t>
  </si>
  <si>
    <t>20111007_24</t>
  </si>
  <si>
    <t>20111007_23</t>
  </si>
  <si>
    <t>20111007_19</t>
  </si>
  <si>
    <t>20111007_12</t>
  </si>
  <si>
    <t>Swimming, helicopter over head and doing work on Tatoosh Island for several days.</t>
  </si>
  <si>
    <t>20111007_8</t>
  </si>
  <si>
    <t>20111007_7</t>
  </si>
  <si>
    <t>20111007_6</t>
  </si>
  <si>
    <t>In water swimming off Waadah Zc ledge.</t>
  </si>
  <si>
    <t>20111007_2</t>
  </si>
  <si>
    <t>20110930_2</t>
  </si>
  <si>
    <t>20110920_33</t>
  </si>
  <si>
    <t>37 males, 62 females, 78 juveniles, 4 pups. Brands: 393R.</t>
  </si>
  <si>
    <t>20110920_32</t>
  </si>
  <si>
    <t>20110920_31</t>
  </si>
  <si>
    <t>20 males, 116 females, 76 juveniles, 17 pups. Brands: 351R, 417R, 205Y with pup, 291R.</t>
  </si>
  <si>
    <t>20110920_30</t>
  </si>
  <si>
    <t>20110920_22</t>
  </si>
  <si>
    <t>2 males</t>
  </si>
  <si>
    <t>20110920_21</t>
  </si>
  <si>
    <t>20110920_7</t>
  </si>
  <si>
    <t>20110920_6</t>
  </si>
  <si>
    <t>3 males, 8 females, 32 juveniles, 1 pup</t>
  </si>
  <si>
    <t>20110920_5</t>
  </si>
  <si>
    <t>Hauled out on buoy</t>
  </si>
  <si>
    <t>20110920_1</t>
  </si>
  <si>
    <t>9 males hauled out, 30 in water.</t>
  </si>
  <si>
    <t>20110914_14</t>
  </si>
  <si>
    <t>7 males, 11 females, 41 juveniles. Landed for scat - bumped all animals, only 4 scat collected.</t>
  </si>
  <si>
    <t>20110914_13</t>
  </si>
  <si>
    <t>20110914_11</t>
  </si>
  <si>
    <t>20110901_31</t>
  </si>
  <si>
    <t>North of Carroll</t>
  </si>
  <si>
    <t>20110901_30</t>
  </si>
  <si>
    <t>Brands: C_98 and U brand no read on.</t>
  </si>
  <si>
    <t>20110901_29</t>
  </si>
  <si>
    <t>20 males, 27 females, 28 juveniles, 3 pups. Brands: 635R.</t>
  </si>
  <si>
    <t>20110901_28</t>
  </si>
  <si>
    <t>One mom and pup Zc pair inside tunnel opening next to Zc scat ledge. Landed at ledge for scat collection and bumped 77 Zc, not scat collected. Mother and pup photographed, no tags seen on adult.</t>
  </si>
  <si>
    <t>20110901_27</t>
  </si>
  <si>
    <t>37 males, 135 females, 128 juveniles, 9 pups. Brands: 799R, 205Y, 76Y, U102. 1 engtangled Ej. Landed on Zc ledge and bumbed 5 Ej.</t>
  </si>
  <si>
    <t>20110901_22</t>
  </si>
  <si>
    <t>4 males</t>
  </si>
  <si>
    <t>20110901_19</t>
  </si>
  <si>
    <t>Porpoising</t>
  </si>
  <si>
    <t>20110901_13</t>
  </si>
  <si>
    <t>20110901_8</t>
  </si>
  <si>
    <t>20110901_6</t>
  </si>
  <si>
    <t>20110901_4</t>
  </si>
  <si>
    <t>20110901_3</t>
  </si>
  <si>
    <t>20110901_1</t>
  </si>
  <si>
    <t>20110831_13</t>
  </si>
  <si>
    <t>2 big males, one Ej floating appeared dead at first with back up but next day same animal seen and is alive, possibly sick or injured based on behavior.</t>
  </si>
  <si>
    <t>20110831_12</t>
  </si>
  <si>
    <t>West of Shipwreck Point</t>
  </si>
  <si>
    <t>20110831_6</t>
  </si>
  <si>
    <t xml:space="preserve">Landed around 12:30 and walk around island for resights and counts. 245 males, 55 females, 85 juveniles, 5 pups. ~4 entanglements. Brands: 570R, 115R, 486R, 393R, 348R, left tag no brand 023, 255R, 860R(not sure), 204Y, 269R, pup 9__R (can't see brand in </t>
  </si>
  <si>
    <t>Landing for observations, resights, and possible scat - no scat collected due to too mixed with Ej. Brands: C018, B87_, SMI 6709, B9__, B85_ with tag 1085, SMI 7509, SMI 5431, SMI 7817, SMI 97__, Rump brand _70, SMI 7119. 1-2 Zc entanglements. 4 dead Zc a</t>
  </si>
  <si>
    <t>20110824_16</t>
  </si>
  <si>
    <t>20110824_6</t>
  </si>
  <si>
    <t>All males, 1 brand: 140Y.</t>
  </si>
  <si>
    <t>20110824_4</t>
  </si>
  <si>
    <t>20110824_2</t>
  </si>
  <si>
    <t>19 males, 4 females, 11 juveniles. 1 entanglement, 1 brand: O002. No entanglement photo found.</t>
  </si>
  <si>
    <t>20110824_1</t>
  </si>
  <si>
    <t>Fog is thick!</t>
  </si>
  <si>
    <t>Rock 535 (in notes as Rock#6 also known as Unnamed Rock S of Split Rock)</t>
  </si>
  <si>
    <t>20110821_15</t>
  </si>
  <si>
    <t>Fog is thick! Some spooked, 2 entanlged - 1 juvenile, 1 female. No photos.</t>
  </si>
  <si>
    <t>Rock 535(in notes as Rock#6, also known as Unnamed Rock S of Split Rock)</t>
  </si>
  <si>
    <t>20110821_14</t>
  </si>
  <si>
    <t>Swimmer</t>
  </si>
  <si>
    <t>20110821_12</t>
  </si>
  <si>
    <t>Willoughby Rock (Rock#4)</t>
  </si>
  <si>
    <t>20110821_10</t>
  </si>
  <si>
    <t>Willoughby Rock (Rock #4)</t>
  </si>
  <si>
    <t>20110821_9</t>
  </si>
  <si>
    <t>Rock #3 (Split Rock area)</t>
  </si>
  <si>
    <t>20110821_8</t>
  </si>
  <si>
    <t>D70 ISO changed to 1250.</t>
  </si>
  <si>
    <t>20110821_7</t>
  </si>
  <si>
    <t>All spooked</t>
  </si>
  <si>
    <t>Rock #2 (first rock SE of Split Rock)</t>
  </si>
  <si>
    <t>20110821_6</t>
  </si>
  <si>
    <t>Mostly juveniles, very thick fog, spooked all.</t>
  </si>
  <si>
    <t>Rock #2 (next rock SE of Split Rock)</t>
  </si>
  <si>
    <t>20110821_5</t>
  </si>
  <si>
    <t>Split Rock (Rock#1)</t>
  </si>
  <si>
    <t>20110821_4</t>
  </si>
  <si>
    <t>1 male, rest are juvenile, 1 entanglement, all but 2 spooked. No photo.</t>
  </si>
  <si>
    <t>20110821_3</t>
  </si>
  <si>
    <t>20110817_27</t>
  </si>
  <si>
    <t>20110817_24</t>
  </si>
  <si>
    <t>No pups seen, one brand think is 175Y pics are hard to tell, no right flipper tag. All animal hauled out on South side island.</t>
  </si>
  <si>
    <t>20110817_23</t>
  </si>
  <si>
    <t>20110817_22</t>
  </si>
  <si>
    <t>5 pups hanging out alone on South side island, few adults in water nearby. No adult animals (only 1) hauled out on South side island. Some animals hauled out on rock off Southwest side all others on rock in "toilet bowl" on Northwest side. No brands seen,</t>
  </si>
  <si>
    <t>Smaller male</t>
  </si>
  <si>
    <t>20110817_18</t>
  </si>
  <si>
    <t>6 in water.</t>
  </si>
  <si>
    <t>20110817_16</t>
  </si>
  <si>
    <t>No brands no pups.</t>
  </si>
  <si>
    <t>20110817_15</t>
  </si>
  <si>
    <t>Brands: C694.</t>
  </si>
  <si>
    <t>20110817_12</t>
  </si>
  <si>
    <t>No pups or brands seen. Disturbed 16 animals into water.</t>
  </si>
  <si>
    <t>20110817_11</t>
  </si>
  <si>
    <t>Younger male</t>
  </si>
  <si>
    <t>20110817_9</t>
  </si>
  <si>
    <t>1 male in water</t>
  </si>
  <si>
    <t>20110817_6</t>
  </si>
  <si>
    <t>Mostly males and juveniles, no brands seen.</t>
  </si>
  <si>
    <t>20110817_3</t>
  </si>
  <si>
    <t>Very skinny male, snot hanging out of nose, not responsive</t>
  </si>
  <si>
    <t>20110817_2</t>
  </si>
  <si>
    <t>20110811_13</t>
  </si>
  <si>
    <t>No age class counts. Brands: 809R, 832R, 581R, 567R, SMI 965_, 507R, SMI 975_, 700R.</t>
  </si>
  <si>
    <t>20110811_12</t>
  </si>
  <si>
    <t>Offshore Sea Lion Rock</t>
  </si>
  <si>
    <t>20110811_10</t>
  </si>
  <si>
    <t>20110811_4</t>
  </si>
  <si>
    <t>75 males, 2 juveniles.</t>
  </si>
  <si>
    <t>20110811_3</t>
  </si>
  <si>
    <t>10 males, 1 female, 3 juvenile.</t>
  </si>
  <si>
    <t>20110811_1</t>
  </si>
  <si>
    <t>20110810_30</t>
  </si>
  <si>
    <t>20110810_27</t>
  </si>
  <si>
    <t>20110810_25</t>
  </si>
  <si>
    <t>20110810_24</t>
  </si>
  <si>
    <t>48 males, 72 females, 119 juveniles, 9 pups. Brands: 25R, 581R, 635R, 860R.</t>
  </si>
  <si>
    <t>20110810_23</t>
  </si>
  <si>
    <t>20110810_22</t>
  </si>
  <si>
    <t>23 males, 124 females, 88 juveniles. Brands: 319R, 415R, 291R (probably based on last few sightings but can't read).</t>
  </si>
  <si>
    <t>20110810_20</t>
  </si>
  <si>
    <t>20110810_14</t>
  </si>
  <si>
    <t>13 males, 46 females, 71 juveniles. Brands: 747R-JH has photo.</t>
  </si>
  <si>
    <t>20110810_13</t>
  </si>
  <si>
    <t>41 males, 23 juveniles, no females.</t>
  </si>
  <si>
    <t>20110810_11</t>
  </si>
  <si>
    <t>20110810_10</t>
  </si>
  <si>
    <t>3 males, 1 female.</t>
  </si>
  <si>
    <t>20110810_9</t>
  </si>
  <si>
    <t>57 males, 1 juvenile.</t>
  </si>
  <si>
    <t>20110810_7</t>
  </si>
  <si>
    <t>20110810_6</t>
  </si>
  <si>
    <t>20110810_3</t>
  </si>
  <si>
    <t>20110803_7</t>
  </si>
  <si>
    <t>20110803_6</t>
  </si>
  <si>
    <t>62 males, 27 juveniles, 13 females.</t>
  </si>
  <si>
    <t>20110803_5</t>
  </si>
  <si>
    <t>10 males, 23 juveniles, 9 females. Brands: 581R.</t>
  </si>
  <si>
    <t>20110803_4</t>
  </si>
  <si>
    <t>20110803_3</t>
  </si>
  <si>
    <t>20110728_25</t>
  </si>
  <si>
    <t>63 males, 100 females, 152 juveniles, 1 pup. Brands: 635R, 581R, 250Y, 415R, 393R, 697R, 185R?. AA and interns land on SLR for resights.</t>
  </si>
  <si>
    <t>20110728_23</t>
  </si>
  <si>
    <t>30 males, 93 juveniles, 116 females, 23 pups. Brands: 351R, 291R, 205Y (near pups but not sure if near hers), 818R, Roto tag 023 no brand.</t>
  </si>
  <si>
    <t>20110728_18</t>
  </si>
  <si>
    <t>12 males, 35 females, 46 juveniles.</t>
  </si>
  <si>
    <t>20110728_16</t>
  </si>
  <si>
    <t>5 juveniles, 6 females.</t>
  </si>
  <si>
    <t>20110728_15</t>
  </si>
  <si>
    <t>1 male, 1 juvenile.</t>
  </si>
  <si>
    <t>20110728_14</t>
  </si>
  <si>
    <t>20110728_11</t>
  </si>
  <si>
    <t>20110728_10</t>
  </si>
  <si>
    <t>7 males, 18 juveniles.</t>
  </si>
  <si>
    <t>20110728_9</t>
  </si>
  <si>
    <t>In water, JG sight.</t>
  </si>
  <si>
    <t>20110728_6</t>
  </si>
  <si>
    <t>15 males, 1 juvenile. No brands seen.</t>
  </si>
  <si>
    <t>3 males, 1 females, 1 juvenile. 3 swimming.</t>
  </si>
  <si>
    <t>20110728_1</t>
  </si>
  <si>
    <t>22 males, 8 juveniles. Brands: 404R.</t>
  </si>
  <si>
    <t>20110722_35</t>
  </si>
  <si>
    <t>20110722_31</t>
  </si>
  <si>
    <t>81 males, 157 females, 227 juveniles, 1 pup. Brands: 311R, 244R, 136Y, SMI 9756, 402R, 16Y, 301R. Landing for scat collection, bumped 120 Ej, collected 35 scat.  Two entanglements.</t>
  </si>
  <si>
    <t>52 males, 181 females, 100 juveniles - parts do not match total. Brands: 291R, 697R, 507R.</t>
  </si>
  <si>
    <t>20110722_29</t>
  </si>
  <si>
    <t>20110722_28</t>
  </si>
  <si>
    <t>20110722_24</t>
  </si>
  <si>
    <t>65 males, 24 juveniles, 12 females. No brands seen.</t>
  </si>
  <si>
    <t>20110722_23</t>
  </si>
  <si>
    <t>5 females.</t>
  </si>
  <si>
    <t>20110722_22</t>
  </si>
  <si>
    <t>7 males, 14 juveniles, 11 females.</t>
  </si>
  <si>
    <t>20110722_20</t>
  </si>
  <si>
    <t>20110722_19</t>
  </si>
  <si>
    <t>36 males, 7 juveniles.</t>
  </si>
  <si>
    <t>20110722_18</t>
  </si>
  <si>
    <t>M 12, J 6</t>
  </si>
  <si>
    <t>20110722_15</t>
  </si>
  <si>
    <t>20110722_8</t>
  </si>
  <si>
    <t>62 males, 1 juveniles</t>
  </si>
  <si>
    <t>20110722_6</t>
  </si>
  <si>
    <t>14 males, 1 female.</t>
  </si>
  <si>
    <t>20110722_4</t>
  </si>
  <si>
    <t>20110721_6</t>
  </si>
  <si>
    <t>20110721_5</t>
  </si>
  <si>
    <t>20 males, 10 juveniles. Brands: 404R.</t>
  </si>
  <si>
    <t>20110721_2</t>
  </si>
  <si>
    <t>20110719_22</t>
  </si>
  <si>
    <t>164Y</t>
  </si>
  <si>
    <t>20110719_19</t>
  </si>
  <si>
    <t>Fishing boat bumped 2 as we approached. We bumped ~5 animals. No brands, no pups seen. 48 hauled out, 5 in water.</t>
  </si>
  <si>
    <t>20110719_17</t>
  </si>
  <si>
    <t>20110719_15</t>
  </si>
  <si>
    <t>20110719_13</t>
  </si>
  <si>
    <t>Brands: 348R, 809R</t>
  </si>
  <si>
    <t>20110719_12</t>
  </si>
  <si>
    <t>20110719_6</t>
  </si>
  <si>
    <t>No brands; at least 5 big males</t>
  </si>
  <si>
    <t>20110719_5</t>
  </si>
  <si>
    <t>No brands</t>
  </si>
  <si>
    <t>20110719_3</t>
  </si>
  <si>
    <t>2 males, 1 female.</t>
  </si>
  <si>
    <t>20110629_18</t>
  </si>
  <si>
    <t>17 males, 18 females, 48 juveniles, 2 pups. No brands.</t>
  </si>
  <si>
    <t>20110629_16</t>
  </si>
  <si>
    <t>25 males, 7 females, 26 juveniles, no pups seen. Brands: 322R, 570R, 809R, 628R.</t>
  </si>
  <si>
    <t>20110629_15</t>
  </si>
  <si>
    <t>11 males, 2 females, 2 juveniles.</t>
  </si>
  <si>
    <t>20110629_8</t>
  </si>
  <si>
    <t>All AD males, bumped 3.</t>
  </si>
  <si>
    <t>20110629_7</t>
  </si>
  <si>
    <t>5 AD males.</t>
  </si>
  <si>
    <t>20110629_2</t>
  </si>
  <si>
    <t>20110623_24</t>
  </si>
  <si>
    <t>168 males, 91 females, 131 juveniles, 2 pups. Brands: 76Y. Bumped ~100 Ej when landed for scat. Collected 35 scat. 1 flasher on Ej. One Ej with packing band.</t>
  </si>
  <si>
    <t>20110623_22</t>
  </si>
  <si>
    <t>28 males, 134 females, 102 juveniles, 9 pups.Brands; 285R, 205Y with pup!</t>
  </si>
  <si>
    <t>20110623_21</t>
  </si>
  <si>
    <t>20110623_19</t>
  </si>
  <si>
    <t>7 males, 8 females, rest juveniles.</t>
  </si>
  <si>
    <t>20110623_18</t>
  </si>
  <si>
    <t>8 males, 3 females, rest juveniles, one entangled female.</t>
  </si>
  <si>
    <t>16 males, 6 juveniles.</t>
  </si>
  <si>
    <t>20110623_14</t>
  </si>
  <si>
    <t>20110623_13</t>
  </si>
  <si>
    <t>20110623_6</t>
  </si>
  <si>
    <t>2 male, 1 juvenile.</t>
  </si>
  <si>
    <t>20110623_3</t>
  </si>
  <si>
    <t>20110623_2</t>
  </si>
  <si>
    <t>7 males, 2 females, 4 juveniles. GPS is internet estimate.</t>
  </si>
  <si>
    <t>20110616_29</t>
  </si>
  <si>
    <t>GPS is internet estimate.</t>
  </si>
  <si>
    <t>20110616_28</t>
  </si>
  <si>
    <t>20110616_25</t>
  </si>
  <si>
    <t>20110616_23</t>
  </si>
  <si>
    <t>6 males, 26 females, 59 juveniles. 1 male entangled with packing band.</t>
  </si>
  <si>
    <t>20110616_20</t>
  </si>
  <si>
    <t>20110616_19</t>
  </si>
  <si>
    <t>20110616_18</t>
  </si>
  <si>
    <t>South of Father and Son</t>
  </si>
  <si>
    <t>20110616_16</t>
  </si>
  <si>
    <t>20110616_7</t>
  </si>
  <si>
    <t>20110616_6</t>
  </si>
  <si>
    <t>Swimming/rafting</t>
  </si>
  <si>
    <t>20110616_2</t>
  </si>
  <si>
    <t>20110615_10</t>
  </si>
  <si>
    <t>4 males, 7 females, 13 juveniles</t>
  </si>
  <si>
    <t>20110615_9</t>
  </si>
  <si>
    <t>20110615_8</t>
  </si>
  <si>
    <t>1 entangled Zc. 1 brand: SMI 3660</t>
  </si>
  <si>
    <t>20110615_1</t>
  </si>
  <si>
    <t>Not sure if brands found, Jeff has photos.</t>
  </si>
  <si>
    <t>20110602_24</t>
  </si>
  <si>
    <t>No age classes, Jeff did count. Brands not easily read, Jeff has pictures and found a few in photos.</t>
  </si>
  <si>
    <t>20110602_23</t>
  </si>
  <si>
    <t>20110602_22</t>
  </si>
  <si>
    <t>No age class because Jeff did count. Brands: 70R, 662R, Jeff has pictures and found others in photos.</t>
  </si>
  <si>
    <t>20110602_21</t>
  </si>
  <si>
    <t>No brands. Jeff did count so no age classes.</t>
  </si>
  <si>
    <t>20110602_17</t>
  </si>
  <si>
    <t>No brands.</t>
  </si>
  <si>
    <t>20110602_16</t>
  </si>
  <si>
    <t>Brands: 603R</t>
  </si>
  <si>
    <t>20110602_15</t>
  </si>
  <si>
    <t>Mostly big males, few brands: SMI 7907, 68_, Jeff may have gotten a few more from pictures.</t>
  </si>
  <si>
    <t>1 juvenile, no brands.</t>
  </si>
  <si>
    <t>20110602_13</t>
  </si>
  <si>
    <t>20110602_11</t>
  </si>
  <si>
    <t>20110602_6</t>
  </si>
  <si>
    <t>Several big males but did not count age classes, no brands.</t>
  </si>
  <si>
    <t>20110602_5</t>
  </si>
  <si>
    <t>20110602_4</t>
  </si>
  <si>
    <t>20110602_2</t>
  </si>
  <si>
    <t>Landed for scat and bumped all sea lions, 25 scat collected. Off Tatoosh at 12:54.</t>
  </si>
  <si>
    <t>20110518_30</t>
  </si>
  <si>
    <t>85 males, 91 females, 94 juveniles, 15 pups. Brands: 662R, 467R (pregnant?), 700R, 213Y, 319R. 1 entangled - thick neck band? Photo D7020110518_1505</t>
  </si>
  <si>
    <t>2 neck entanglements. No photos found.</t>
  </si>
  <si>
    <t>19 males, 89 females, 64 juveniles, 13 pups. Brands: 285R. 2 Ej entangled: 1 sport gear, 1 neck. Only found one entanglement photo.</t>
  </si>
  <si>
    <t>20110518_25</t>
  </si>
  <si>
    <t>12 males, 25 females, 7 juveniles, 24 pups. Brands: 5R.</t>
  </si>
  <si>
    <t>20110518_24</t>
  </si>
  <si>
    <t>10 males, 5 females, 8 juveniles. Brands: 136Y - breeding size.</t>
  </si>
  <si>
    <t>20110518_21</t>
  </si>
  <si>
    <t>20110518_11</t>
  </si>
  <si>
    <t>25 males, 2 juveniles. No brands. 1 entanglement D70 1210. Cant find photo.</t>
  </si>
  <si>
    <t>13 males, 10 females, 16 juveniles. No brands.</t>
  </si>
  <si>
    <t>20110518_3</t>
  </si>
  <si>
    <t>20110518_2</t>
  </si>
  <si>
    <t>20110509_15</t>
  </si>
  <si>
    <t>38 males, 52 females, 36 juveniles, 15 pups. Brand 76Y.</t>
  </si>
  <si>
    <t>20110509_14</t>
  </si>
  <si>
    <t>20110509_13</t>
  </si>
  <si>
    <t>10 males, 100 females, 44 juveniles, 58 pups. Brands: 285R, 204Y, 151Y.</t>
  </si>
  <si>
    <t>58</t>
  </si>
  <si>
    <t>20110509_12</t>
  </si>
  <si>
    <t>45 females, 6 males, 45 juveniles, 67 pups. Brand 212Y. No count at East Bodelteh.</t>
  </si>
  <si>
    <t>67</t>
  </si>
  <si>
    <t>20110509_9</t>
  </si>
  <si>
    <t>East Bodelteh skipped.</t>
  </si>
  <si>
    <t>20110509_8</t>
  </si>
  <si>
    <t>11 Males, 4 females, 26 juveniles. No brands seen.</t>
  </si>
  <si>
    <t>20110509_3</t>
  </si>
  <si>
    <t>NW of Waadah Zc</t>
  </si>
  <si>
    <t>20110509_2</t>
  </si>
  <si>
    <t>Swimming. No Pv hauled out.</t>
  </si>
  <si>
    <t>20110509_1</t>
  </si>
  <si>
    <t>29 males, 6 juveniles, no brands. Bumped 25 during scat collection and returning to zodiac.
Count from land</t>
  </si>
  <si>
    <t>20110505_8</t>
  </si>
  <si>
    <t>Bumped 300 during scat collection and getting back to zodiac. Collected 35 scat. 1 entangled animal. Brands: C283, C900, C922, SMI 8493, SMI 7397, SMI 5970.
Count from land</t>
  </si>
  <si>
    <t>20110505_5</t>
  </si>
  <si>
    <t>20110505_3</t>
  </si>
  <si>
    <t>20110505_2</t>
  </si>
  <si>
    <t>6 males, 36 females, 33 juveniles, 49 pups. 2 entanglements. Brands: 291R Ided by tag. One adult female with uterus hanging out. Only found one entanglement photo.</t>
  </si>
  <si>
    <t>20110504_12</t>
  </si>
  <si>
    <t>29 males, 20 females, 10 juveniles. No brands.</t>
  </si>
  <si>
    <t>20110504_11</t>
  </si>
  <si>
    <t>20110504_10</t>
  </si>
  <si>
    <t>20110504_3</t>
  </si>
  <si>
    <t>20110504_2</t>
  </si>
  <si>
    <t>20110501_25</t>
  </si>
  <si>
    <t>24 males, 54 females, 92 juveniles, pups mixed with juveniles. Adrianne lands for resights and scat collected, bumped 70 for scat, collected 18 Ej scat. Brands: 280Y, 5R, 570R, 540R, 272Y, 402R, 662R, 393R, 809R, 353R. 1 entanglement.</t>
  </si>
  <si>
    <t>15 males, 102 females, 122 juveniles, 53 pups. Bumped 20 Ej for scat collected at Zc ledge. Brands: 632R, 204Y, 319R.</t>
  </si>
  <si>
    <t>53</t>
  </si>
  <si>
    <t>20110501_22</t>
  </si>
  <si>
    <t>Landed on Zc ledge, bumped 12 Zc and 20 Ej, collected 10 Zc scat.</t>
  </si>
  <si>
    <t>20110501_21</t>
  </si>
  <si>
    <t>20110501_16</t>
  </si>
  <si>
    <t>4 males, 64 females, 65 juveniles, 25 pups. 2 entanglements: 1 female, 1 on juvenile. Brands: 42R, 741R, 828R (_0_0).</t>
  </si>
  <si>
    <t>No count done on South side.</t>
  </si>
  <si>
    <t>25 males, 1 females, 16 juveniles. Brands: Ballard 845. No count done on South side.</t>
  </si>
  <si>
    <t>20110501_13</t>
  </si>
  <si>
    <t>Pup appeared dead, mother nudging and calling but no response, after several minutes mother picked up pup by scruff and left into water. AA landed and collected placenta - sent to CDC, test fo Coxiella negative.</t>
  </si>
  <si>
    <t>20110501_10</t>
  </si>
  <si>
    <t>Rest swimming, 2 males, 351R saw swimming but no photos.</t>
  </si>
  <si>
    <t>20110501_8</t>
  </si>
  <si>
    <t>20110501_6</t>
  </si>
  <si>
    <t>1 male "FUBAR" hauled out.</t>
  </si>
  <si>
    <t>20110501_5</t>
  </si>
  <si>
    <t>20110501_4</t>
  </si>
  <si>
    <t>20110501_3</t>
  </si>
  <si>
    <t>20110429_9</t>
  </si>
  <si>
    <t>2 juveniles, rest are males.</t>
  </si>
  <si>
    <t>20110429_5</t>
  </si>
  <si>
    <t>20110429_4</t>
  </si>
  <si>
    <t>10 females, 4 males, 16 juveniles, 1 pup. 1 entanglement fishing lure. Brands: 42R.  Targeted landing but poor conditions.</t>
  </si>
  <si>
    <t>83 females, 24 males, 131 juveniles, 25 pups. Brands: 581R, 204Y, bumped 75 Ej for scat landing. Collected 18 scat.</t>
  </si>
  <si>
    <t>20110422_20</t>
  </si>
  <si>
    <t>20110422_19</t>
  </si>
  <si>
    <t>120 females, 11 males, 101 juveniles, 37 pups. 1 entangled Ej with black band. Brands: O12 with transmitter from Boneville, SMI 7799, 285R, U148 Boneville, 742R.</t>
  </si>
  <si>
    <t>37</t>
  </si>
  <si>
    <t>9 males, 39 females, 47 juveniles, 33 pups.</t>
  </si>
  <si>
    <t>20110422_17</t>
  </si>
  <si>
    <t>12 Males, 10 females, 13 juveniles.</t>
  </si>
  <si>
    <t>20110422_16</t>
  </si>
  <si>
    <t>20110422_15</t>
  </si>
  <si>
    <t>2 males, 13 females, 20 juveniles, 32 pups. 1 entangled with black rubber band. No brands.</t>
  </si>
  <si>
    <t>20110422_6</t>
  </si>
  <si>
    <t>5 males, 21 females, 3 juveniles, 5 pups. 4 disturbed. No brands.</t>
  </si>
  <si>
    <t>20110422_3</t>
  </si>
  <si>
    <t>20110418_15</t>
  </si>
  <si>
    <t>13 males, 120 females, 83 juveniles, 16 pups. Brands: 296R.</t>
  </si>
  <si>
    <t>20110418_14</t>
  </si>
  <si>
    <t>1 entangled Zc.  Part of count was estimated as 50 and not a count of noses</t>
  </si>
  <si>
    <t>No demographics</t>
  </si>
  <si>
    <t>25 females, 2 males, 15 juveniles, 21 pups. Brands 486R, 635R, 351R.</t>
  </si>
  <si>
    <t>20110418_11</t>
  </si>
  <si>
    <t>10 males, 15 juveniles, 18 females, 1 pup. Disturbed 4.</t>
  </si>
  <si>
    <t>20110418_4</t>
  </si>
  <si>
    <t>24 females, 11 males, 18 juveniles.</t>
  </si>
  <si>
    <t>20110418_3</t>
  </si>
  <si>
    <t>20110418_2</t>
  </si>
  <si>
    <t>17 males, 48 females, 28 juveniles, 1 pup. Brand: 4__R no photo.</t>
  </si>
  <si>
    <t>20110407_10</t>
  </si>
  <si>
    <t>23 females, 15 juveniles, 6 males.</t>
  </si>
  <si>
    <t>20110407_9</t>
  </si>
  <si>
    <t>East of Jensen Creek</t>
  </si>
  <si>
    <t>20110407_3</t>
  </si>
  <si>
    <t>20110324_10</t>
  </si>
  <si>
    <t>51 pups, 21 females, 8 juveniles, 2 males. No brands.</t>
  </si>
  <si>
    <t>20110324_9</t>
  </si>
  <si>
    <t>20110324_8</t>
  </si>
  <si>
    <t>1 male, 65 females, 36 juveniles, 45 pups. Brands: 42R.</t>
  </si>
  <si>
    <t>20110324_7</t>
  </si>
  <si>
    <t>29 females, 7 males, 45 juveniles, 13 pups. Brands: 205Y.</t>
  </si>
  <si>
    <t>20110324_3</t>
  </si>
  <si>
    <t>20110324_2</t>
  </si>
  <si>
    <t>20110308_8</t>
  </si>
  <si>
    <t>In water. Observed with prey</t>
  </si>
  <si>
    <t>East of Warmhouse</t>
  </si>
  <si>
    <t>20110308_7</t>
  </si>
  <si>
    <t>18 females, 2 males, 15 juveniles, 2 pups. Brands: 42R, 31_R (7 or 9), photo of another brand.</t>
  </si>
  <si>
    <t>20110308_4</t>
  </si>
  <si>
    <t>12 male, 11 female, 11 juvenile. All disturbed for scat collected by AA and JG. Collected 48 scat.</t>
  </si>
  <si>
    <t>20110308_3</t>
  </si>
  <si>
    <t>West of Chibadahl</t>
  </si>
  <si>
    <t>20110308_2</t>
  </si>
  <si>
    <t>44 females, 5 males, 36 juveniles, 2 pups. Disturbed 20. Brands: 809R, 752R, 341R.</t>
  </si>
  <si>
    <t>20110209_26</t>
  </si>
  <si>
    <t>20110209_23</t>
  </si>
  <si>
    <t>81 juveniles, 18 males, 93 females, 21 pups. Disturbed 20. Brands: 486R, 4_7R (photo), 250Y, 70R, 469R.</t>
  </si>
  <si>
    <t>20110209_22</t>
  </si>
  <si>
    <t>Sea otter and Steller playing together</t>
  </si>
  <si>
    <t>South of Sand Point</t>
  </si>
  <si>
    <t>20110209_20</t>
  </si>
  <si>
    <t>20110209_17</t>
  </si>
  <si>
    <t>count is an estimate</t>
  </si>
  <si>
    <t>20110209_16</t>
  </si>
  <si>
    <t>55 females, 1 male, 44 juveniles, 29 pups. No brands.</t>
  </si>
  <si>
    <t>29</t>
  </si>
  <si>
    <t>20110209_15</t>
  </si>
  <si>
    <t>62 females, 24 juveniles, 48 pups. 25 disturbed. Brands: 285R (nursing pup), 737R, 759R, 182R.</t>
  </si>
  <si>
    <t>20110209_12</t>
  </si>
  <si>
    <t>20110209_9</t>
  </si>
  <si>
    <t>32 males, 54 females, 42 juveniles, 3 pups. No brands.</t>
  </si>
  <si>
    <t>20110209_8</t>
  </si>
  <si>
    <t>20110209_7</t>
  </si>
  <si>
    <t>20110201_10</t>
  </si>
  <si>
    <t>36 pups, 5 males, 135 females, 72 juveniles. Brands: 469R(++++), 635R(0+++).</t>
  </si>
  <si>
    <t>20110201_9</t>
  </si>
  <si>
    <t>20110201_7</t>
  </si>
  <si>
    <t>89 pups, 93 females, 28 juveniles. Brands: 205Y(++++), 402R(++++), 285R(+0++).</t>
  </si>
  <si>
    <t>89</t>
  </si>
  <si>
    <t>20110201_6</t>
  </si>
  <si>
    <t>20110201_3</t>
  </si>
  <si>
    <t>35 bailed into water upon approach. 44 males, 18 females, 6 juveniles, 2 pups.</t>
  </si>
  <si>
    <t>20110201_2</t>
  </si>
  <si>
    <t>All bailed into water upon approach. 2 male, 8 juvenile.</t>
  </si>
  <si>
    <t>20110201_1</t>
  </si>
  <si>
    <t>20110128_6</t>
  </si>
  <si>
    <t>Female, brand 70R (++0)</t>
  </si>
  <si>
    <t>20110128_5</t>
  </si>
  <si>
    <t>18 males, 10 female, 12 juvenile, 5 pups. All disturbed for landing and scat collection.</t>
  </si>
  <si>
    <t>20110128_1</t>
  </si>
  <si>
    <t>20101123_18</t>
  </si>
  <si>
    <t>46 males, 49 juveniles, 31 females, 17 pups</t>
  </si>
  <si>
    <t>20101123_17</t>
  </si>
  <si>
    <t>19 male; 42 female; 47 juvenile; 16 pup</t>
  </si>
  <si>
    <t>20101123_16</t>
  </si>
  <si>
    <t>20101123_15</t>
  </si>
  <si>
    <t>Near Sand Point</t>
  </si>
  <si>
    <t>20101123_12</t>
  </si>
  <si>
    <t>20101123_11</t>
  </si>
  <si>
    <t>20101123_10</t>
  </si>
  <si>
    <t>20101123_9</t>
  </si>
  <si>
    <t>9 Juveniles, 9 Females, 2 Males</t>
  </si>
  <si>
    <t>20101123_8</t>
  </si>
  <si>
    <t>3 swimming, 2 hauled out</t>
  </si>
  <si>
    <t>20101123_4</t>
  </si>
  <si>
    <t>2 spooked</t>
  </si>
  <si>
    <t>20101123_1</t>
  </si>
  <si>
    <t>Count is partial estimate
Brand 341R
13 Males, 52 Females, 44 Juveniles, 2 Pups
No E.j. seen at West Bodelteh</t>
  </si>
  <si>
    <t>20101104_9</t>
  </si>
  <si>
    <t>Count is partial estimate</t>
  </si>
  <si>
    <t>20101104_8</t>
  </si>
  <si>
    <t>Count from picture
6 spooked into water
Brands 467R, 621R
2 Males, 24 Females, 32 Juveniles, 0 Pups</t>
  </si>
  <si>
    <t>20101104_7</t>
  </si>
  <si>
    <t>4 Males, 3 Females, 1 Juvenile</t>
  </si>
  <si>
    <t>20101104_2</t>
  </si>
  <si>
    <t>6 Females, 2 Juveniles, 10 in water, 1  jumped into water</t>
  </si>
  <si>
    <t>20101104_1</t>
  </si>
  <si>
    <t>Jensen</t>
  </si>
  <si>
    <t>20101102_1</t>
  </si>
  <si>
    <t>Signs of mysid</t>
  </si>
  <si>
    <t>20101029_2</t>
  </si>
  <si>
    <t>20101018_22</t>
  </si>
  <si>
    <t>9 males, 61 Females, 41 Juveniles, 7 Pups
Brand with Pup
632R?, __7R, __4R</t>
  </si>
  <si>
    <t>20101018_21</t>
  </si>
  <si>
    <t>46 Females, 5 Males, 14 Pups, 22 Juveniles</t>
  </si>
  <si>
    <t>20101018_20</t>
  </si>
  <si>
    <t>20101018_19</t>
  </si>
  <si>
    <t>36 Juveniles, 32 Females, 4 Males, 2 Pups
Brand 351R</t>
  </si>
  <si>
    <t>20101018_17</t>
  </si>
  <si>
    <t>20101018_16</t>
  </si>
  <si>
    <t>14 Pups, 35 Females, 3 Males, 26 Juveniles</t>
  </si>
  <si>
    <t>20101018_15</t>
  </si>
  <si>
    <t>20101018_14</t>
  </si>
  <si>
    <t>1 Male, 4 Females, 3 Juveniles</t>
  </si>
  <si>
    <t>20101018_13</t>
  </si>
  <si>
    <t>20101018_7</t>
  </si>
  <si>
    <t>In water, high tide</t>
  </si>
  <si>
    <t>20101018_4</t>
  </si>
  <si>
    <t>20101018_3</t>
  </si>
  <si>
    <t>19 Juveniles, 4 Males, 6 Females</t>
  </si>
  <si>
    <t>20101013_6</t>
  </si>
  <si>
    <t>20101013_3</t>
  </si>
  <si>
    <t>20101001_2</t>
  </si>
  <si>
    <t>24 Females</t>
  </si>
  <si>
    <t>20100930_20</t>
  </si>
  <si>
    <t>Total count 108 + estimate 100 more
Brands 635R and 213Y</t>
  </si>
  <si>
    <t>20100930_18</t>
  </si>
  <si>
    <t>2 Males, 11 Females, 22 Juveniles
Brand 467R
35 went into water, unable to determine demographics</t>
  </si>
  <si>
    <t>20100930_17</t>
  </si>
  <si>
    <t>Record added 03-Sep-13. 1 male, 20 females, 60 juveniles, 0 pups.</t>
  </si>
  <si>
    <t>juveniles</t>
  </si>
  <si>
    <t>20100930_13</t>
  </si>
  <si>
    <t>1 Entangled Zc</t>
  </si>
  <si>
    <t>20100930_11</t>
  </si>
  <si>
    <t>19 Juveniles, 2 Male, 9 Female</t>
  </si>
  <si>
    <t>20100930_10</t>
  </si>
  <si>
    <t>20100930_7</t>
  </si>
  <si>
    <t>Record added 9/3/2013</t>
  </si>
  <si>
    <t>20100930_5</t>
  </si>
  <si>
    <t>20100930_3</t>
  </si>
  <si>
    <t>8 Males, 2 Females, 17 juviniles
Brand 0_006</t>
  </si>
  <si>
    <t>20100923_5</t>
  </si>
  <si>
    <t>20100923_4</t>
  </si>
  <si>
    <t>20100923_3</t>
  </si>
  <si>
    <t>20100923_2</t>
  </si>
  <si>
    <t>1 Juvenile entangled; 10 Males, 18 Juveniles</t>
  </si>
  <si>
    <t>20100920_5</t>
  </si>
  <si>
    <t>Very emaciated - cause unknown</t>
  </si>
  <si>
    <t>20100920_3</t>
  </si>
  <si>
    <t>20100920_2</t>
  </si>
  <si>
    <t>20100915_15</t>
  </si>
  <si>
    <t>40-50 in water
Brands: 351R, 767R</t>
  </si>
  <si>
    <t>20100915_13</t>
  </si>
  <si>
    <t>20100915_12</t>
  </si>
  <si>
    <t>20100915_10</t>
  </si>
  <si>
    <t>20100915_9</t>
  </si>
  <si>
    <t>12 males, 5 females, 18 juveniles</t>
  </si>
  <si>
    <t>20100914_16</t>
  </si>
  <si>
    <t>113 males, 5 females, 24 juveniles
Shore count</t>
  </si>
  <si>
    <t>25 males, 41 juveniles</t>
  </si>
  <si>
    <t>Near Chito Beach</t>
  </si>
  <si>
    <t>20100910_2</t>
  </si>
  <si>
    <t>175Y (++++) Tag not read</t>
  </si>
  <si>
    <t>20100909_20</t>
  </si>
  <si>
    <t>759R, 0_006; Tag no brand; 191Y (++++); 175Y (++++)</t>
  </si>
  <si>
    <t>729 R</t>
  </si>
  <si>
    <t>20100909_18</t>
  </si>
  <si>
    <t>Swimming, all in water before arrived</t>
  </si>
  <si>
    <t>20100909_6</t>
  </si>
  <si>
    <t>20100909_5</t>
  </si>
  <si>
    <t>20100909_3</t>
  </si>
  <si>
    <t>20100909_2</t>
  </si>
  <si>
    <t>Many resights</t>
  </si>
  <si>
    <t>20100903_4</t>
  </si>
  <si>
    <t>211 males, 84 females, 126 juveniles</t>
  </si>
  <si>
    <t>20100903_3</t>
  </si>
  <si>
    <t>20100902_29</t>
  </si>
  <si>
    <t>M=37, F=25, J=49</t>
  </si>
  <si>
    <t>20100902_28</t>
  </si>
  <si>
    <t>20100902_27</t>
  </si>
  <si>
    <t>739R?, 212R, 762R, 809R</t>
  </si>
  <si>
    <t>20100902_26</t>
  </si>
  <si>
    <t>ONE flasher, 635R, F=10, M=1, J=19</t>
  </si>
  <si>
    <t>male</t>
  </si>
  <si>
    <t>20100902_21</t>
  </si>
  <si>
    <t>both male</t>
  </si>
  <si>
    <t>20100902_20</t>
  </si>
  <si>
    <t>20100902_17</t>
  </si>
  <si>
    <t>20100902_9</t>
  </si>
  <si>
    <t>165Y</t>
  </si>
  <si>
    <t>20100902_6</t>
  </si>
  <si>
    <t>20100902_3</t>
  </si>
  <si>
    <t>20100902_2</t>
  </si>
  <si>
    <t>20100902_1</t>
  </si>
  <si>
    <t>20100901_13</t>
  </si>
  <si>
    <t>20100901_10</t>
  </si>
  <si>
    <t>7 males, 19 females, 37 juveniles</t>
  </si>
  <si>
    <t>20100901_9</t>
  </si>
  <si>
    <t>20100901_6</t>
  </si>
  <si>
    <t>20100901_2</t>
  </si>
  <si>
    <t>4 Males, 13 Females, 15 Juveniles
Brands 619R, 281R</t>
  </si>
  <si>
    <t>20100825_9</t>
  </si>
  <si>
    <t>Sekiu</t>
  </si>
  <si>
    <t>20100825_5</t>
  </si>
  <si>
    <t>20100825_3</t>
  </si>
  <si>
    <t>20100813_3</t>
  </si>
  <si>
    <t>20100813_1</t>
  </si>
  <si>
    <t>20100812_18</t>
  </si>
  <si>
    <t>Brand resights: 610R, 652R, 742R, 393R, 204Y, 235R, 212Y, 635R
Partial count</t>
  </si>
  <si>
    <t>SMI 5980; partial count</t>
  </si>
  <si>
    <t>20100812_16</t>
  </si>
  <si>
    <t>Brands: 287 Y, 5980, 762R, 297R, 70R
Partial count</t>
  </si>
  <si>
    <t>20100812_11</t>
  </si>
  <si>
    <t>20100812_10</t>
  </si>
  <si>
    <t>20100812_9</t>
  </si>
  <si>
    <t>20100812_8</t>
  </si>
  <si>
    <t>20100812_7</t>
  </si>
  <si>
    <t>20100812_4</t>
  </si>
  <si>
    <t>13 males, 8 females, 14 juveniles; disturbed 2</t>
  </si>
  <si>
    <t>50 in water, 232 hauled out</t>
  </si>
  <si>
    <t>20100811_15</t>
  </si>
  <si>
    <t>93 males, 3 females, 136 juveniles</t>
  </si>
  <si>
    <t>20100811_13</t>
  </si>
  <si>
    <t>17 male, 47 female, 102 juvenile</t>
  </si>
  <si>
    <t>20100811_12</t>
  </si>
  <si>
    <t>20100811_10</t>
  </si>
  <si>
    <t>20100811_9</t>
  </si>
  <si>
    <t>46 male, 4 juvenile</t>
  </si>
  <si>
    <t>20100811_8</t>
  </si>
  <si>
    <t>20100811_4</t>
  </si>
  <si>
    <t>47 male, 2 juvenile</t>
  </si>
  <si>
    <t>20100811_3</t>
  </si>
  <si>
    <t>5 in water, 1 hauled out</t>
  </si>
  <si>
    <t>20100811_2</t>
  </si>
  <si>
    <t>23 male, 5 female, 27 juvenile</t>
  </si>
  <si>
    <t>Brands: 383R, 762R, 828R, ___R (photo), 652R, 235R, 212Y, W406</t>
  </si>
  <si>
    <t>20100805_20</t>
  </si>
  <si>
    <t>148 male, 180 juveniles, 64 female</t>
  </si>
  <si>
    <t>20100805_19</t>
  </si>
  <si>
    <t>20100805_18</t>
  </si>
  <si>
    <t>11 males, 132 juveniles, 131 females</t>
  </si>
  <si>
    <t>4 males, 5 females, 19 juveniles</t>
  </si>
  <si>
    <t>20100805_15</t>
  </si>
  <si>
    <t>Photo of 3569 from SMI</t>
  </si>
  <si>
    <t>20100805_14</t>
  </si>
  <si>
    <t xml:space="preserve"> 5 males, 4 females, 24 juveniles</t>
  </si>
  <si>
    <t>20100805_13</t>
  </si>
  <si>
    <t>50 males, 5 females, 17 Juveniles</t>
  </si>
  <si>
    <t>20100805_11</t>
  </si>
  <si>
    <t>Resight 5280 from SMI</t>
  </si>
  <si>
    <t>20100805_10</t>
  </si>
  <si>
    <t>6 male, 1 juvenile</t>
  </si>
  <si>
    <t>20100805_7</t>
  </si>
  <si>
    <t>46 males, 4 females, 6 juveniles</t>
  </si>
  <si>
    <t>20100805_4</t>
  </si>
  <si>
    <t>15 male, 3 juveniles, 6 females, 1 flasher Ej.</t>
  </si>
  <si>
    <t>82 Male, 105 Juveniles, 2 Pups, 44 Females</t>
  </si>
  <si>
    <t>20100729_19</t>
  </si>
  <si>
    <t>20100729_18</t>
  </si>
  <si>
    <t>28 Males, 45 Females, 58 Juveniles
Brand 195Y, 821R.</t>
  </si>
  <si>
    <t>20100729_17</t>
  </si>
  <si>
    <t>13 Males, 59 Juveniles</t>
  </si>
  <si>
    <t>20100729_13</t>
  </si>
  <si>
    <t>20100729_12</t>
  </si>
  <si>
    <t>20100729_11</t>
  </si>
  <si>
    <t>8 males, 8 juveniles</t>
  </si>
  <si>
    <t>20100729_9</t>
  </si>
  <si>
    <t>20100729_4</t>
  </si>
  <si>
    <t>25 Males, 11 Juveniles, 4 Females.</t>
  </si>
  <si>
    <t>20100729_2</t>
  </si>
  <si>
    <t>NW Swiftsure</t>
  </si>
  <si>
    <t>20100728_6</t>
  </si>
  <si>
    <t>48 Males, 1 Juvenile</t>
  </si>
  <si>
    <t>20100728_5</t>
  </si>
  <si>
    <t>15 Males, 10 Juveniles</t>
  </si>
  <si>
    <t>Estimated count</t>
  </si>
  <si>
    <t>20100727_7</t>
  </si>
  <si>
    <t>20100727_5</t>
  </si>
  <si>
    <t>31 Males, 15 Juveniles
Brand 770R QT check brand.</t>
  </si>
  <si>
    <t>20100727_1</t>
  </si>
  <si>
    <t>20100625_10</t>
  </si>
  <si>
    <t>20100625_9</t>
  </si>
  <si>
    <t>9 Males, 9 Females, 9 Juveniles, rest undetermined</t>
  </si>
  <si>
    <t>20100625_7</t>
  </si>
  <si>
    <t>Brands 869 (Ballard) and C808</t>
  </si>
  <si>
    <t>20100625_6</t>
  </si>
  <si>
    <t>20100623_15</t>
  </si>
  <si>
    <t>m=8, f=17, j=38</t>
  </si>
  <si>
    <t>20100623_14</t>
  </si>
  <si>
    <t>2 entangled ZC, 1 photo</t>
  </si>
  <si>
    <t>m=12, f=3, j=8</t>
  </si>
  <si>
    <t>20100623_11</t>
  </si>
  <si>
    <t>m=3</t>
  </si>
  <si>
    <t>20100623_10</t>
  </si>
  <si>
    <t>20100623_7</t>
  </si>
  <si>
    <t>20100623_5</t>
  </si>
  <si>
    <t>Demographic does not match count, assuming mixed or "fuzzy" math.</t>
  </si>
  <si>
    <t>20100623_3</t>
  </si>
  <si>
    <t>m=1</t>
  </si>
  <si>
    <t>20100623_2</t>
  </si>
  <si>
    <t>20100623_1</t>
  </si>
  <si>
    <t>20100512_25</t>
  </si>
  <si>
    <t>20100512_24</t>
  </si>
  <si>
    <t>m=36, f=42, J=112</t>
  </si>
  <si>
    <t>20100512_23</t>
  </si>
  <si>
    <t>m=15, f=50, J=68</t>
  </si>
  <si>
    <t>20100512_21</t>
  </si>
  <si>
    <t>Sand Point</t>
  </si>
  <si>
    <t>20100512_20</t>
  </si>
  <si>
    <t>20100512_16</t>
  </si>
  <si>
    <t>J=33, M=1, F=6</t>
  </si>
  <si>
    <t>20100512_13</t>
  </si>
  <si>
    <t>m=12, j=8</t>
  </si>
  <si>
    <t>20100512_12</t>
  </si>
  <si>
    <t>M=16, F=4, J=3</t>
  </si>
  <si>
    <t>20100512_6</t>
  </si>
  <si>
    <t>20100512_5</t>
  </si>
  <si>
    <t>20100512_3</t>
  </si>
  <si>
    <t>20100512_2</t>
  </si>
  <si>
    <t>Brand B1043</t>
  </si>
  <si>
    <t>20100512_1</t>
  </si>
  <si>
    <t>20100510_20</t>
  </si>
  <si>
    <t>136 Junveniles, 18 Males, 46 Females
Brands: 195Y, 353R(Male), 264R, 486R(0--0), 39Y, 76Y?, 737R, 212Y, 195Y(nursing), 570R, 410R, 635R?</t>
  </si>
  <si>
    <t>20100510_19</t>
  </si>
  <si>
    <t>20100510_18</t>
  </si>
  <si>
    <t>8 Male, 78 Juvenile, 61 Female, rest undetermined
Brand 701R(++++), 808R(++++)</t>
  </si>
  <si>
    <t>Between Sand Point and Hand Rock</t>
  </si>
  <si>
    <t>20100510_15</t>
  </si>
  <si>
    <t>12 Females, 3 Males, 25 Juveniles
Brand 35_R
30 went into water</t>
  </si>
  <si>
    <t>20100510_14</t>
  </si>
  <si>
    <t>13 Males, 2 Females, 3 Juvenile
Brand 319R.
Also saw 10 Pv, not recorded as individual sighting</t>
  </si>
  <si>
    <t>20100510_13</t>
  </si>
  <si>
    <t>Near Guano</t>
  </si>
  <si>
    <t>20100510_11</t>
  </si>
  <si>
    <t>20100510_7</t>
  </si>
  <si>
    <t>14 Male, 6 Juvenile, 3 Female</t>
  </si>
  <si>
    <t>20100510_6</t>
  </si>
  <si>
    <t>1 Male, 1 Juvenile</t>
  </si>
  <si>
    <t>20100510_2</t>
  </si>
  <si>
    <t>20100510_1</t>
  </si>
  <si>
    <t>SMIN7958,762R,76Y</t>
  </si>
  <si>
    <t>20100506_23</t>
  </si>
  <si>
    <t>540R,195Y,260R,</t>
  </si>
  <si>
    <t>759R,701R,SM=8Z05,204Y</t>
  </si>
  <si>
    <t>08R,276Y,733R,467R</t>
  </si>
  <si>
    <t>20100506_19</t>
  </si>
  <si>
    <t>20100506_17</t>
  </si>
  <si>
    <t>20100506_16</t>
  </si>
  <si>
    <t>20100506_15</t>
  </si>
  <si>
    <t>731R, 351R</t>
  </si>
  <si>
    <t>20100506_14</t>
  </si>
  <si>
    <t>20100506_12</t>
  </si>
  <si>
    <t>20100506_11</t>
  </si>
  <si>
    <t>1male 1 female 2 juv 1 pup</t>
  </si>
  <si>
    <t>20100506_10</t>
  </si>
  <si>
    <t>20100506_7</t>
  </si>
  <si>
    <t>20100506_4</t>
  </si>
  <si>
    <t>179Y  brand</t>
  </si>
  <si>
    <t>20100506_3</t>
  </si>
  <si>
    <t>20100506_1</t>
  </si>
  <si>
    <t>20100413_9</t>
  </si>
  <si>
    <t>20100413_8</t>
  </si>
  <si>
    <t>20100413_6</t>
  </si>
  <si>
    <t>Brand 205Y</t>
  </si>
  <si>
    <t>20100413_4</t>
  </si>
  <si>
    <t>20100303_22</t>
  </si>
  <si>
    <t>37 female; 47 pup; 2 male; 34 juvenile</t>
  </si>
  <si>
    <t>47</t>
  </si>
  <si>
    <t>20100303_21</t>
  </si>
  <si>
    <t>17 male, 28 female, 27 pup</t>
  </si>
  <si>
    <t>20100303_11</t>
  </si>
  <si>
    <t>20100303_9</t>
  </si>
  <si>
    <t>20100303_7</t>
  </si>
  <si>
    <t>20100303_1</t>
  </si>
  <si>
    <t>20100224_13</t>
  </si>
  <si>
    <t>20100224_12</t>
  </si>
  <si>
    <t>20100224_11</t>
  </si>
  <si>
    <t>20100224_8</t>
  </si>
  <si>
    <t>20100224_6</t>
  </si>
  <si>
    <t>20100224_5</t>
  </si>
  <si>
    <t>20100224_2</t>
  </si>
  <si>
    <t>20100224_1</t>
  </si>
  <si>
    <t>Entanglement Rate</t>
  </si>
  <si>
    <t>Male Entanglements</t>
  </si>
  <si>
    <t>Female entanglements</t>
  </si>
  <si>
    <t>Entanglements revised</t>
  </si>
  <si>
    <t>Entanglements</t>
  </si>
  <si>
    <t>Num Calves</t>
  </si>
  <si>
    <t>Est Size Best</t>
  </si>
  <si>
    <t>LocDesc</t>
  </si>
  <si>
    <t>Month</t>
  </si>
  <si>
    <t>Complex</t>
  </si>
  <si>
    <t>Bodelteh Islands</t>
  </si>
  <si>
    <t>Totals</t>
  </si>
  <si>
    <t>Identifiable</t>
  </si>
  <si>
    <t>Steller</t>
  </si>
  <si>
    <t>California</t>
  </si>
  <si>
    <t>Total</t>
  </si>
  <si>
    <t>month</t>
  </si>
  <si>
    <t>Error</t>
  </si>
  <si>
    <t>Netting</t>
  </si>
  <si>
    <t>Hook and Line</t>
  </si>
  <si>
    <t>Year_Month</t>
  </si>
  <si>
    <t>2010_3</t>
  </si>
  <si>
    <t>2010_5</t>
  </si>
  <si>
    <t>2010_6</t>
  </si>
  <si>
    <t>2010_7</t>
  </si>
  <si>
    <t>2010_8</t>
  </si>
  <si>
    <t>2010_9</t>
  </si>
  <si>
    <t>2011_4</t>
  </si>
  <si>
    <t>2011_5</t>
  </si>
  <si>
    <t>2011_6</t>
  </si>
  <si>
    <t>2011_7</t>
  </si>
  <si>
    <t>2011_8</t>
  </si>
  <si>
    <t>2011_9</t>
  </si>
  <si>
    <t>2011_10</t>
  </si>
  <si>
    <t>2011_11</t>
  </si>
  <si>
    <t>2012_2</t>
  </si>
  <si>
    <t>2012_3</t>
  </si>
  <si>
    <t>2012_4</t>
  </si>
  <si>
    <t>2012_5</t>
  </si>
  <si>
    <t>2012_6</t>
  </si>
  <si>
    <t>2012_7</t>
  </si>
  <si>
    <t>2012_8</t>
  </si>
  <si>
    <t>2012_9</t>
  </si>
  <si>
    <t>2012_10</t>
  </si>
  <si>
    <t>2012_11</t>
  </si>
  <si>
    <t>2012_12</t>
  </si>
  <si>
    <t>2013_2</t>
  </si>
  <si>
    <t>2013_1</t>
  </si>
  <si>
    <t>2013_3</t>
  </si>
  <si>
    <t>2013_4</t>
  </si>
  <si>
    <t>2013_5</t>
  </si>
  <si>
    <t>2013_6</t>
  </si>
  <si>
    <t>2013_7</t>
  </si>
  <si>
    <t>2013_8</t>
  </si>
  <si>
    <t>2013_9</t>
  </si>
  <si>
    <t>2013_10</t>
  </si>
  <si>
    <t>2014_5</t>
  </si>
  <si>
    <t>2014_6</t>
  </si>
  <si>
    <t>2014_7</t>
  </si>
  <si>
    <t>2014_8</t>
  </si>
  <si>
    <t>2014_9</t>
  </si>
  <si>
    <t>2014_10</t>
  </si>
  <si>
    <t>2015_1</t>
  </si>
  <si>
    <t>2015_2</t>
  </si>
  <si>
    <t>2015_3</t>
  </si>
  <si>
    <t>2015_4</t>
  </si>
  <si>
    <t>2015_5</t>
  </si>
  <si>
    <t>2015_6</t>
  </si>
  <si>
    <t>2015_7</t>
  </si>
  <si>
    <t>2015_8</t>
  </si>
  <si>
    <t>2015_9</t>
  </si>
  <si>
    <t>2015_10</t>
  </si>
  <si>
    <t>2015_11</t>
  </si>
  <si>
    <t>2016_1</t>
  </si>
  <si>
    <t>2016_3</t>
  </si>
  <si>
    <t>2016_5</t>
  </si>
  <si>
    <t>2016_6</t>
  </si>
  <si>
    <t>2016_7</t>
  </si>
  <si>
    <t>2016_8</t>
  </si>
  <si>
    <t>2016_9</t>
  </si>
  <si>
    <t>2016_10</t>
  </si>
  <si>
    <t>2016_12</t>
  </si>
  <si>
    <t>2017_1</t>
  </si>
  <si>
    <t>2017_2</t>
  </si>
  <si>
    <t>2017_6</t>
  </si>
  <si>
    <t>2017_8</t>
  </si>
  <si>
    <t>2017_7</t>
  </si>
  <si>
    <t>2017_9</t>
  </si>
  <si>
    <t>2017_10</t>
  </si>
  <si>
    <t>2018_2</t>
  </si>
  <si>
    <t>2018_3</t>
  </si>
  <si>
    <t>2018_4</t>
  </si>
  <si>
    <t>2018_5</t>
  </si>
  <si>
    <t>2018_6</t>
  </si>
  <si>
    <t>2018_7</t>
  </si>
  <si>
    <t>2018_8</t>
  </si>
  <si>
    <t>2018_9</t>
  </si>
  <si>
    <t>2010_2</t>
  </si>
  <si>
    <t>2010_4</t>
  </si>
  <si>
    <t>2010_10</t>
  </si>
  <si>
    <t>2010_11</t>
  </si>
  <si>
    <t>2011_1</t>
  </si>
  <si>
    <t>2011_2</t>
  </si>
  <si>
    <t>2011_3</t>
  </si>
  <si>
    <t>2013_11</t>
  </si>
  <si>
    <t>2014_4</t>
  </si>
  <si>
    <t>2016_4</t>
  </si>
  <si>
    <t>2017_3</t>
  </si>
  <si>
    <t>2018_10</t>
  </si>
  <si>
    <t>Effort</t>
  </si>
  <si>
    <t>Average of Packing band</t>
  </si>
  <si>
    <t>Average of Flasher</t>
  </si>
  <si>
    <t>Average of Monofilament</t>
  </si>
  <si>
    <t>Average of Rope</t>
  </si>
  <si>
    <t>Average of Unknown</t>
  </si>
  <si>
    <t>Average</t>
  </si>
  <si>
    <t>Sum of Entanglements revised</t>
  </si>
  <si>
    <t>Sum of Est Size Best</t>
  </si>
  <si>
    <t>Zc</t>
  </si>
  <si>
    <t>Rate</t>
  </si>
  <si>
    <t>Date_ID</t>
  </si>
  <si>
    <t>20100224</t>
  </si>
  <si>
    <t>20100303</t>
  </si>
  <si>
    <t>20100413</t>
  </si>
  <si>
    <t>20100506</t>
  </si>
  <si>
    <t>20100510</t>
  </si>
  <si>
    <t>20100512</t>
  </si>
  <si>
    <t>20100623</t>
  </si>
  <si>
    <t>20100625</t>
  </si>
  <si>
    <t>20100727</t>
  </si>
  <si>
    <t>20100728</t>
  </si>
  <si>
    <t>20100729</t>
  </si>
  <si>
    <t>20100805</t>
  </si>
  <si>
    <t>20100811</t>
  </si>
  <si>
    <t>20100812</t>
  </si>
  <si>
    <t>20100813</t>
  </si>
  <si>
    <t>20100825</t>
  </si>
  <si>
    <t>20100901</t>
  </si>
  <si>
    <t>20100902</t>
  </si>
  <si>
    <t>20100903</t>
  </si>
  <si>
    <t>20100909</t>
  </si>
  <si>
    <t>20100914</t>
  </si>
  <si>
    <t>20100915</t>
  </si>
  <si>
    <t>20100920</t>
  </si>
  <si>
    <t>20100923</t>
  </si>
  <si>
    <t>20100930</t>
  </si>
  <si>
    <t>20101013</t>
  </si>
  <si>
    <t>20101018</t>
  </si>
  <si>
    <t>20101104</t>
  </si>
  <si>
    <t>20101123</t>
  </si>
  <si>
    <t>20110128</t>
  </si>
  <si>
    <t>20110201</t>
  </si>
  <si>
    <t>20110209</t>
  </si>
  <si>
    <t>20110308</t>
  </si>
  <si>
    <t>20110324</t>
  </si>
  <si>
    <t>20110407</t>
  </si>
  <si>
    <t>20110418</t>
  </si>
  <si>
    <t>20110422</t>
  </si>
  <si>
    <t>20110429</t>
  </si>
  <si>
    <t>20110501</t>
  </si>
  <si>
    <t>20110504</t>
  </si>
  <si>
    <t>20110505</t>
  </si>
  <si>
    <t>20110509</t>
  </si>
  <si>
    <t>20110518</t>
  </si>
  <si>
    <t>20110519</t>
  </si>
  <si>
    <t>20110602</t>
  </si>
  <si>
    <t>20110615</t>
  </si>
  <si>
    <t>20110616</t>
  </si>
  <si>
    <t>20110623</t>
  </si>
  <si>
    <t>20110629</t>
  </si>
  <si>
    <t>20110719</t>
  </si>
  <si>
    <t>20110721</t>
  </si>
  <si>
    <t>20110722</t>
  </si>
  <si>
    <t>20110728</t>
  </si>
  <si>
    <t>20110803</t>
  </si>
  <si>
    <t>20110810</t>
  </si>
  <si>
    <t>20110811</t>
  </si>
  <si>
    <t>20110817</t>
  </si>
  <si>
    <t>20110824</t>
  </si>
  <si>
    <t>20110831</t>
  </si>
  <si>
    <t>20110901</t>
  </si>
  <si>
    <t>20110914</t>
  </si>
  <si>
    <t>20110920</t>
  </si>
  <si>
    <t>20111007</t>
  </si>
  <si>
    <t>20111013</t>
  </si>
  <si>
    <t>20111015</t>
  </si>
  <si>
    <t>20111017</t>
  </si>
  <si>
    <t>20111019</t>
  </si>
  <si>
    <t>20111027</t>
  </si>
  <si>
    <t>20111104</t>
  </si>
  <si>
    <t>20111105</t>
  </si>
  <si>
    <t>20111115</t>
  </si>
  <si>
    <t>20120215</t>
  </si>
  <si>
    <t>20120227</t>
  </si>
  <si>
    <t>20120307</t>
  </si>
  <si>
    <t>20120326</t>
  </si>
  <si>
    <t>20120411</t>
  </si>
  <si>
    <t>20120423</t>
  </si>
  <si>
    <t>20120507</t>
  </si>
  <si>
    <t>20120530</t>
  </si>
  <si>
    <t>20120531</t>
  </si>
  <si>
    <t>20120604</t>
  </si>
  <si>
    <t>20120612</t>
  </si>
  <si>
    <t>20120614</t>
  </si>
  <si>
    <t>20120620</t>
  </si>
  <si>
    <t>20120627</t>
  </si>
  <si>
    <t>20120701</t>
  </si>
  <si>
    <t>20120702</t>
  </si>
  <si>
    <t>20120705</t>
  </si>
  <si>
    <t>20120713</t>
  </si>
  <si>
    <t>20120717</t>
  </si>
  <si>
    <t>20120718</t>
  </si>
  <si>
    <t>20120725</t>
  </si>
  <si>
    <t>20120727</t>
  </si>
  <si>
    <t>20120801</t>
  </si>
  <si>
    <t>20120806</t>
  </si>
  <si>
    <t>20120815</t>
  </si>
  <si>
    <t>20120831</t>
  </si>
  <si>
    <t>20120906</t>
  </si>
  <si>
    <t>20120912</t>
  </si>
  <si>
    <t>20120921</t>
  </si>
  <si>
    <t>20120926</t>
  </si>
  <si>
    <t>20120927</t>
  </si>
  <si>
    <t>20121001</t>
  </si>
  <si>
    <t>20121025</t>
  </si>
  <si>
    <t>20121102</t>
  </si>
  <si>
    <t>20121109</t>
  </si>
  <si>
    <t>20121115</t>
  </si>
  <si>
    <t>20121210</t>
  </si>
  <si>
    <t>20121214</t>
  </si>
  <si>
    <t>20130114</t>
  </si>
  <si>
    <t>20130116</t>
  </si>
  <si>
    <t>20130214</t>
  </si>
  <si>
    <t>20130308</t>
  </si>
  <si>
    <t>20130326</t>
  </si>
  <si>
    <t>20130422</t>
  </si>
  <si>
    <t>20130424</t>
  </si>
  <si>
    <t>20130501</t>
  </si>
  <si>
    <t>20130506</t>
  </si>
  <si>
    <t>20130517</t>
  </si>
  <si>
    <t>20130606</t>
  </si>
  <si>
    <t>20130619</t>
  </si>
  <si>
    <t>20130622</t>
  </si>
  <si>
    <t>20130628</t>
  </si>
  <si>
    <t>20130710</t>
  </si>
  <si>
    <t>20130715</t>
  </si>
  <si>
    <t>20130725</t>
  </si>
  <si>
    <t>20130807</t>
  </si>
  <si>
    <t>20130816</t>
  </si>
  <si>
    <t>20130821</t>
  </si>
  <si>
    <t>20130904</t>
  </si>
  <si>
    <t>20130910</t>
  </si>
  <si>
    <t>20130917</t>
  </si>
  <si>
    <t>20131015</t>
  </si>
  <si>
    <t>20131029</t>
  </si>
  <si>
    <t>20131031</t>
  </si>
  <si>
    <t>20131114</t>
  </si>
  <si>
    <t>20131120</t>
  </si>
  <si>
    <t>20140409</t>
  </si>
  <si>
    <t>20140422</t>
  </si>
  <si>
    <t>20140502</t>
  </si>
  <si>
    <t>20140507</t>
  </si>
  <si>
    <t>20140611</t>
  </si>
  <si>
    <t>20140617</t>
  </si>
  <si>
    <t>20140618</t>
  </si>
  <si>
    <t>20140701</t>
  </si>
  <si>
    <t>20140702</t>
  </si>
  <si>
    <t>20140715</t>
  </si>
  <si>
    <t>20140721</t>
  </si>
  <si>
    <t>20140801</t>
  </si>
  <si>
    <t>20140808</t>
  </si>
  <si>
    <t>20140811</t>
  </si>
  <si>
    <t>20140818</t>
  </si>
  <si>
    <t>20140903</t>
  </si>
  <si>
    <t>20140905</t>
  </si>
  <si>
    <t>20140909</t>
  </si>
  <si>
    <t>20140917</t>
  </si>
  <si>
    <t>20141008</t>
  </si>
  <si>
    <t>20141022</t>
  </si>
  <si>
    <t>20150107</t>
  </si>
  <si>
    <t>20150113</t>
  </si>
  <si>
    <t>20150128</t>
  </si>
  <si>
    <t>20150220</t>
  </si>
  <si>
    <t>20150224</t>
  </si>
  <si>
    <t>20150317</t>
  </si>
  <si>
    <t>20150407</t>
  </si>
  <si>
    <t>20150408</t>
  </si>
  <si>
    <t>20150415</t>
  </si>
  <si>
    <t>20150507</t>
  </si>
  <si>
    <t>20150521</t>
  </si>
  <si>
    <t>20150617</t>
  </si>
  <si>
    <t>20150630</t>
  </si>
  <si>
    <t>20150708</t>
  </si>
  <si>
    <t>20150710</t>
  </si>
  <si>
    <t>20150722</t>
  </si>
  <si>
    <t>20150723</t>
  </si>
  <si>
    <t>20150805</t>
  </si>
  <si>
    <t>20150806</t>
  </si>
  <si>
    <t>20150818</t>
  </si>
  <si>
    <t>20150820</t>
  </si>
  <si>
    <t>20150825</t>
  </si>
  <si>
    <t>20150905</t>
  </si>
  <si>
    <t>20150909</t>
  </si>
  <si>
    <t>20150925</t>
  </si>
  <si>
    <t>20150930</t>
  </si>
  <si>
    <t>20151005</t>
  </si>
  <si>
    <t>20151119</t>
  </si>
  <si>
    <t>20160108</t>
  </si>
  <si>
    <t>20160316</t>
  </si>
  <si>
    <t>20160317</t>
  </si>
  <si>
    <t>20160329</t>
  </si>
  <si>
    <t>20160330</t>
  </si>
  <si>
    <t>20160401</t>
  </si>
  <si>
    <t>20160503</t>
  </si>
  <si>
    <t>20160505</t>
  </si>
  <si>
    <t>20160510</t>
  </si>
  <si>
    <t>20160517</t>
  </si>
  <si>
    <t>20160531</t>
  </si>
  <si>
    <t>20160601</t>
  </si>
  <si>
    <t>20160708</t>
  </si>
  <si>
    <t>20160712</t>
  </si>
  <si>
    <t>20160719</t>
  </si>
  <si>
    <t>20160721</t>
  </si>
  <si>
    <t>20160810</t>
  </si>
  <si>
    <t>20160811</t>
  </si>
  <si>
    <t>20160817</t>
  </si>
  <si>
    <t>20160823</t>
  </si>
  <si>
    <t>20160906</t>
  </si>
  <si>
    <t>20160907</t>
  </si>
  <si>
    <t>20160921</t>
  </si>
  <si>
    <t>20161002</t>
  </si>
  <si>
    <t>20161003</t>
  </si>
  <si>
    <t>20161031</t>
  </si>
  <si>
    <t>20161215</t>
  </si>
  <si>
    <t>20170105</t>
  </si>
  <si>
    <t>20170222</t>
  </si>
  <si>
    <t>20170224</t>
  </si>
  <si>
    <t>20170331</t>
  </si>
  <si>
    <t>20170607</t>
  </si>
  <si>
    <t>20170619</t>
  </si>
  <si>
    <t>20170624</t>
  </si>
  <si>
    <t>20170720</t>
  </si>
  <si>
    <t>20170801</t>
  </si>
  <si>
    <t>20170824</t>
  </si>
  <si>
    <t>20170830</t>
  </si>
  <si>
    <t>20170831</t>
  </si>
  <si>
    <t>20170914</t>
  </si>
  <si>
    <t>20170927</t>
  </si>
  <si>
    <t>20170928</t>
  </si>
  <si>
    <t>20171026</t>
  </si>
  <si>
    <t>20180212</t>
  </si>
  <si>
    <t>20180306</t>
  </si>
  <si>
    <t>20180316</t>
  </si>
  <si>
    <t>20180320</t>
  </si>
  <si>
    <t>20180403</t>
  </si>
  <si>
    <t>20180419</t>
  </si>
  <si>
    <t>20180518</t>
  </si>
  <si>
    <t>20180601</t>
  </si>
  <si>
    <t>20180607</t>
  </si>
  <si>
    <t>20180611</t>
  </si>
  <si>
    <t>20180703</t>
  </si>
  <si>
    <t>20180710</t>
  </si>
  <si>
    <t>20180727</t>
  </si>
  <si>
    <t>20180731</t>
  </si>
  <si>
    <t>20180802</t>
  </si>
  <si>
    <t>20180810</t>
  </si>
  <si>
    <t>20180831</t>
  </si>
  <si>
    <t>20180905</t>
  </si>
  <si>
    <t>20180919</t>
  </si>
  <si>
    <t>20180920</t>
  </si>
  <si>
    <t>20181018</t>
  </si>
  <si>
    <t>Date-pooled</t>
  </si>
  <si>
    <t>Month-averaged</t>
  </si>
  <si>
    <t>Month/year - averaged</t>
  </si>
  <si>
    <t>Year - averaged</t>
  </si>
  <si>
    <t>rate calc</t>
  </si>
  <si>
    <t>month/year - averaged</t>
  </si>
  <si>
    <t>Month - averaged</t>
  </si>
  <si>
    <t>20150508</t>
  </si>
  <si>
    <t>(All)</t>
  </si>
  <si>
    <t>Proportional</t>
  </si>
  <si>
    <t>Sum of Flasher</t>
  </si>
  <si>
    <t>Sum of Monofilament</t>
  </si>
  <si>
    <t>Sum of Net</t>
  </si>
  <si>
    <t>Sum of Packing band</t>
  </si>
  <si>
    <t>Sum of Rope</t>
  </si>
  <si>
    <t>Sum of Unknown</t>
  </si>
  <si>
    <t>Average of Net</t>
  </si>
  <si>
    <t>Sum of Grand Total</t>
  </si>
  <si>
    <t>Proportional - pooled</t>
  </si>
  <si>
    <t>Material proportions</t>
  </si>
  <si>
    <t>Sum of Rubber band</t>
  </si>
  <si>
    <t>Sum of Netting</t>
  </si>
  <si>
    <t>Sum of Hook and Line</t>
  </si>
  <si>
    <t>Proportions</t>
  </si>
  <si>
    <t>t-Test: Two-Sample Assuming Unequal Variances</t>
  </si>
  <si>
    <t>Variable 1</t>
  </si>
  <si>
    <t>Variable 2</t>
  </si>
  <si>
    <t>Mean</t>
  </si>
  <si>
    <t>Variance</t>
  </si>
  <si>
    <t>Observations</t>
  </si>
  <si>
    <t>Hypothesized Mean Difference</t>
  </si>
  <si>
    <t>df</t>
  </si>
  <si>
    <t>t Stat</t>
  </si>
  <si>
    <t>P(T&lt;=t) one-tail</t>
  </si>
  <si>
    <t>t Critical one-tail</t>
  </si>
  <si>
    <t>P(T&lt;=t) two-tail</t>
  </si>
  <si>
    <t>t Critical two-tail</t>
  </si>
  <si>
    <t>SUMMARY</t>
  </si>
  <si>
    <t>Groups</t>
  </si>
  <si>
    <t>Count</t>
  </si>
  <si>
    <t>Sum</t>
  </si>
  <si>
    <t>ANOVA</t>
  </si>
  <si>
    <t>Source of Variation</t>
  </si>
  <si>
    <t>SS</t>
  </si>
  <si>
    <t>MS</t>
  </si>
  <si>
    <t>F</t>
  </si>
  <si>
    <t>P-value</t>
  </si>
  <si>
    <t>F crit</t>
  </si>
  <si>
    <t>Between Groups</t>
  </si>
  <si>
    <t>Within Groups</t>
  </si>
  <si>
    <t>(Multiple Items)</t>
  </si>
  <si>
    <t>Ej and Zc</t>
  </si>
  <si>
    <t>Year all</t>
  </si>
  <si>
    <t>2010_02</t>
  </si>
  <si>
    <t>2010_03</t>
  </si>
  <si>
    <t>2010_04</t>
  </si>
  <si>
    <t>2010_05</t>
  </si>
  <si>
    <t>2010_06</t>
  </si>
  <si>
    <t>2010_07</t>
  </si>
  <si>
    <t>2010_08</t>
  </si>
  <si>
    <t>2010_09</t>
  </si>
  <si>
    <t>2010_010</t>
  </si>
  <si>
    <t>2010_011</t>
  </si>
  <si>
    <t>2011_01</t>
  </si>
  <si>
    <t>2011_02</t>
  </si>
  <si>
    <t>2011_03</t>
  </si>
  <si>
    <t>2011_04</t>
  </si>
  <si>
    <t>2011_05</t>
  </si>
  <si>
    <t>2011_06</t>
  </si>
  <si>
    <t>2011_07</t>
  </si>
  <si>
    <t>2011_08</t>
  </si>
  <si>
    <t>2011_09</t>
  </si>
  <si>
    <t>2011_010</t>
  </si>
  <si>
    <t>2011_011</t>
  </si>
  <si>
    <t>2012_02</t>
  </si>
  <si>
    <t>2012_03</t>
  </si>
  <si>
    <t>2012_04</t>
  </si>
  <si>
    <t>2012_05</t>
  </si>
  <si>
    <t>2012_06</t>
  </si>
  <si>
    <t>2012_07</t>
  </si>
  <si>
    <t>2012_08</t>
  </si>
  <si>
    <t>2012_09</t>
  </si>
  <si>
    <t>2012_010</t>
  </si>
  <si>
    <t>2012_011</t>
  </si>
  <si>
    <t>2012_012</t>
  </si>
  <si>
    <t>2013_01</t>
  </si>
  <si>
    <t>2013_02</t>
  </si>
  <si>
    <t>2013_03</t>
  </si>
  <si>
    <t>2013_04</t>
  </si>
  <si>
    <t>2013_05</t>
  </si>
  <si>
    <t>2013_06</t>
  </si>
  <si>
    <t>2013_07</t>
  </si>
  <si>
    <t>2013_08</t>
  </si>
  <si>
    <t>2013_09</t>
  </si>
  <si>
    <t>2013_010</t>
  </si>
  <si>
    <t>2013_011</t>
  </si>
  <si>
    <t>2014_04</t>
  </si>
  <si>
    <t>2014_05</t>
  </si>
  <si>
    <t>2014_06</t>
  </si>
  <si>
    <t>2014_07</t>
  </si>
  <si>
    <t>2014_08</t>
  </si>
  <si>
    <t>2014_09</t>
  </si>
  <si>
    <t>2014_010</t>
  </si>
  <si>
    <t>2015_01</t>
  </si>
  <si>
    <t>2015_02</t>
  </si>
  <si>
    <t>2015_03</t>
  </si>
  <si>
    <t>2015_04</t>
  </si>
  <si>
    <t>2015_05</t>
  </si>
  <si>
    <t>2015_06</t>
  </si>
  <si>
    <t>2015_07</t>
  </si>
  <si>
    <t>2015_08</t>
  </si>
  <si>
    <t>2015_09</t>
  </si>
  <si>
    <t>2015_010</t>
  </si>
  <si>
    <t>2015_011</t>
  </si>
  <si>
    <t>2016_01</t>
  </si>
  <si>
    <t>2016_03</t>
  </si>
  <si>
    <t>2016_04</t>
  </si>
  <si>
    <t>2016_05</t>
  </si>
  <si>
    <t>2016_06</t>
  </si>
  <si>
    <t>2016_07</t>
  </si>
  <si>
    <t>2016_08</t>
  </si>
  <si>
    <t>2016_09</t>
  </si>
  <si>
    <t>2016_010</t>
  </si>
  <si>
    <t>2016_012</t>
  </si>
  <si>
    <t>2017_01</t>
  </si>
  <si>
    <t>2017_02</t>
  </si>
  <si>
    <t>2017_03</t>
  </si>
  <si>
    <t>2017_06</t>
  </si>
  <si>
    <t>2017_07</t>
  </si>
  <si>
    <t>2017_08</t>
  </si>
  <si>
    <t>2017_09</t>
  </si>
  <si>
    <t>2017_010</t>
  </si>
  <si>
    <t>2018_02</t>
  </si>
  <si>
    <t>2018_03</t>
  </si>
  <si>
    <t>2018_04</t>
  </si>
  <si>
    <t>2018_05</t>
  </si>
  <si>
    <t>2018_06</t>
  </si>
  <si>
    <t>2018_07</t>
  </si>
  <si>
    <t>2018_08</t>
  </si>
  <si>
    <t>2018_09</t>
  </si>
  <si>
    <t>2018_010</t>
  </si>
  <si>
    <t>Year-Ej</t>
  </si>
  <si>
    <t>Year-Zc</t>
  </si>
  <si>
    <t>Reordered columns by # of ents, same data as left</t>
  </si>
  <si>
    <t>Number of the big four haulout sites that were counted per survey, summed over day, then month. Measure of extent of survey coverage.</t>
  </si>
  <si>
    <t>Sum of Sum of Packing band</t>
  </si>
  <si>
    <t>Sum of Sum of Flasher</t>
  </si>
  <si>
    <t>Sum of Sum of Monofilament</t>
  </si>
  <si>
    <t>Sum of Sum of Rubber band</t>
  </si>
  <si>
    <t>Sum of Sum of Rope</t>
  </si>
  <si>
    <t>Sum of Sum of Netting</t>
  </si>
  <si>
    <t>Sum of Sum of Hook and Line</t>
  </si>
  <si>
    <t>Sum of Sum of Unknown</t>
  </si>
  <si>
    <t>Scar</t>
  </si>
  <si>
    <t>Material Group</t>
  </si>
  <si>
    <t>Year_month</t>
  </si>
  <si>
    <t>Month - Ej and Zc</t>
  </si>
  <si>
    <t>Month - Ej</t>
  </si>
  <si>
    <t>Year - Ej and Zc</t>
  </si>
  <si>
    <t>Proportion of entanglements</t>
  </si>
  <si>
    <t>All</t>
  </si>
  <si>
    <t>Year - Ej</t>
  </si>
  <si>
    <t>Survey days that covered all four haulout sites</t>
  </si>
  <si>
    <t>Haulout</t>
  </si>
  <si>
    <t>20100510_Tatoosh_Ej</t>
  </si>
  <si>
    <t>20100729_Tatoosh_Ej</t>
  </si>
  <si>
    <t>20100805_Tatoosh_Ej</t>
  </si>
  <si>
    <t>20100811_Tatoosh_Ej</t>
  </si>
  <si>
    <t>20100812_Tatoosh_Ej</t>
  </si>
  <si>
    <t>20100915_Tatoosh_Ej</t>
  </si>
  <si>
    <t>20100930_Tatoosh_Ej</t>
  </si>
  <si>
    <t>20101123_Tatoosh_Ej</t>
  </si>
  <si>
    <t>20110209_Tatoosh_Ej</t>
  </si>
  <si>
    <t>20110422_Tatoosh_Ej</t>
  </si>
  <si>
    <t>20110501_Tatoosh_Ej</t>
  </si>
  <si>
    <t>20110509_Tatoosh_Ej</t>
  </si>
  <si>
    <t>20110518_Tatoosh_Ej</t>
  </si>
  <si>
    <t>20110602_Tatoosh_Ej</t>
  </si>
  <si>
    <t>20110623_Tatoosh_Ej</t>
  </si>
  <si>
    <t>20110722_Tatoosh_Ej</t>
  </si>
  <si>
    <t>20110728_Tatoosh_Ej</t>
  </si>
  <si>
    <t>20110810_Tatoosh_Ej</t>
  </si>
  <si>
    <t>20110817_Tatoosh_Ej</t>
  </si>
  <si>
    <t>20110901_Tatoosh_Ej</t>
  </si>
  <si>
    <t>20110920_Tatoosh_Ej</t>
  </si>
  <si>
    <t>20111015_Tatoosh_Ej</t>
  </si>
  <si>
    <t>20111115_Tatoosh_Ej</t>
  </si>
  <si>
    <t>20120307_Tatoosh_Ej</t>
  </si>
  <si>
    <t>20120423_Tatoosh_Ej</t>
  </si>
  <si>
    <t>20120507_Tatoosh_Ej</t>
  </si>
  <si>
    <t>20120531_Tatoosh_Ej</t>
  </si>
  <si>
    <t>20120612_Tatoosh_Ej</t>
  </si>
  <si>
    <t>20120614_Tatoosh_Ej</t>
  </si>
  <si>
    <t>20120620_Tatoosh_Ej</t>
  </si>
  <si>
    <t>20120627_Tatoosh_Ej</t>
  </si>
  <si>
    <t>20120727_Tatoosh_Ej</t>
  </si>
  <si>
    <t>20120801_Tatoosh_Ej</t>
  </si>
  <si>
    <t>20120815_Tatoosh_Ej</t>
  </si>
  <si>
    <t>20120912_Tatoosh_Ej</t>
  </si>
  <si>
    <t>20120926_Tatoosh_Ej</t>
  </si>
  <si>
    <t>20121025_Tatoosh_Ej</t>
  </si>
  <si>
    <t>20121115_Tatoosh_Ej</t>
  </si>
  <si>
    <t>20121210_Tatoosh_Ej</t>
  </si>
  <si>
    <t>20130116_Tatoosh_Ej</t>
  </si>
  <si>
    <t>20130214_Tatoosh_Ej</t>
  </si>
  <si>
    <t>20130326_Tatoosh_Ej</t>
  </si>
  <si>
    <t>20130422_Tatoosh_Ej</t>
  </si>
  <si>
    <t>20130501_Tatoosh_Ej</t>
  </si>
  <si>
    <t>20130606_Tatoosh_Ej</t>
  </si>
  <si>
    <t>20130619_Tatoosh_Ej</t>
  </si>
  <si>
    <t>20130628_Tatoosh_Ej</t>
  </si>
  <si>
    <t>20130710_Tatoosh_Ej</t>
  </si>
  <si>
    <t>20130715_Tatoosh_Ej</t>
  </si>
  <si>
    <t>20130807_Tatoosh_Ej</t>
  </si>
  <si>
    <t>20130821_Tatoosh_Ej</t>
  </si>
  <si>
    <t>20130904_Tatoosh_Ej</t>
  </si>
  <si>
    <t>20140507_Tatoosh_Ej</t>
  </si>
  <si>
    <t>20140611_Tatoosh_Ej</t>
  </si>
  <si>
    <t>20140618_Tatoosh_Ej</t>
  </si>
  <si>
    <t>20140702_Tatoosh_Ej</t>
  </si>
  <si>
    <t>20140721_Tatoosh_Ej</t>
  </si>
  <si>
    <t>20140808_Tatoosh_Ej</t>
  </si>
  <si>
    <t>20140905_Tatoosh_Ej</t>
  </si>
  <si>
    <t>20140909_Tatoosh_Ej</t>
  </si>
  <si>
    <t>20140917_Tatoosh_Ej</t>
  </si>
  <si>
    <t>20150107_Tatoosh_Ej</t>
  </si>
  <si>
    <t>20150128_Tatoosh_Ej</t>
  </si>
  <si>
    <t>20150220_Tatoosh_Ej</t>
  </si>
  <si>
    <t>20150708_Tatoosh_Ej</t>
  </si>
  <si>
    <t>20150818_Tatoosh_Ej</t>
  </si>
  <si>
    <t>20150825_Tatoosh_Ej</t>
  </si>
  <si>
    <t>20150925_Tatoosh_Ej</t>
  </si>
  <si>
    <t>20160108_Tatoosh_Ej</t>
  </si>
  <si>
    <t>20160510_Tatoosh_Ej</t>
  </si>
  <si>
    <t>20160517_Tatoosh_Ej</t>
  </si>
  <si>
    <t>20160531_Tatoosh_Ej</t>
  </si>
  <si>
    <t>20160601_Tatoosh_Ej</t>
  </si>
  <si>
    <t>20160712_Tatoosh_Ej</t>
  </si>
  <si>
    <t>20160721_Tatoosh_Ej</t>
  </si>
  <si>
    <t>20160817_Tatoosh_Ej</t>
  </si>
  <si>
    <t>20160823_Tatoosh_Ej</t>
  </si>
  <si>
    <t>20160906_Tatoosh_Ej</t>
  </si>
  <si>
    <t>20160907_Tatoosh_Ej</t>
  </si>
  <si>
    <t>20160921_Tatoosh_Ej</t>
  </si>
  <si>
    <t>20161002_Tatoosh_Ej</t>
  </si>
  <si>
    <t>20161215_Tatoosh_Ej</t>
  </si>
  <si>
    <t>20170105_Tatoosh_Ej</t>
  </si>
  <si>
    <t>20170222_Tatoosh_Ej</t>
  </si>
  <si>
    <t>20170607_Tatoosh_Ej</t>
  </si>
  <si>
    <t>20170619_Tatoosh_Ej</t>
  </si>
  <si>
    <t>20170624_Tatoosh_Ej</t>
  </si>
  <si>
    <t>20170801_Tatoosh_Ej</t>
  </si>
  <si>
    <t>20170824_Tatoosh_Ej</t>
  </si>
  <si>
    <t>20170830_Tatoosh_Ej</t>
  </si>
  <si>
    <t>20170927_Tatoosh_Ej</t>
  </si>
  <si>
    <t>20171026_Tatoosh_Ej</t>
  </si>
  <si>
    <t>20180306_Tatoosh_Ej</t>
  </si>
  <si>
    <t>20180403_Tatoosh_Ej</t>
  </si>
  <si>
    <t>20180518_Tatoosh_Ej</t>
  </si>
  <si>
    <t>20180607_Tatoosh_Ej</t>
  </si>
  <si>
    <t>20180611_Tatoosh_Ej</t>
  </si>
  <si>
    <t>20100510_Bodelteh Islands_Ej</t>
  </si>
  <si>
    <t>20100729_Bodelteh Islands_Ej</t>
  </si>
  <si>
    <t>20100805_Bodelteh Islands_Ej</t>
  </si>
  <si>
    <t>20100811_Bodelteh Islands_Ej</t>
  </si>
  <si>
    <t>20100812_Bodelteh Islands_Ej</t>
  </si>
  <si>
    <t>20100915_Bodelteh Islands_Ej</t>
  </si>
  <si>
    <t>20100930_Bodelteh Islands_Ej</t>
  </si>
  <si>
    <t>20101123_Bodelteh Islands_Ej</t>
  </si>
  <si>
    <t>20110209_Bodelteh Islands_Ej</t>
  </si>
  <si>
    <t>20110422_Bodelteh Islands_Ej</t>
  </si>
  <si>
    <t>20110501_Bodelteh Islands_Ej</t>
  </si>
  <si>
    <t>20110509_Bodelteh Islands_Ej</t>
  </si>
  <si>
    <t>20110518_Bodelteh Islands_Ej</t>
  </si>
  <si>
    <t>20110602_Bodelteh Islands_Ej</t>
  </si>
  <si>
    <t>20110623_Bodelteh Islands_Ej</t>
  </si>
  <si>
    <t>20110722_Bodelteh Islands_Ej</t>
  </si>
  <si>
    <t>20110728_Bodelteh Islands_Ej</t>
  </si>
  <si>
    <t>20110810_Bodelteh Islands_Ej</t>
  </si>
  <si>
    <t>20110817_Bodelteh Islands_Ej</t>
  </si>
  <si>
    <t>20110901_Bodelteh Islands_Ej</t>
  </si>
  <si>
    <t>20110920_Bodelteh Islands_Ej</t>
  </si>
  <si>
    <t>20111015_Bodelteh Islands_Ej</t>
  </si>
  <si>
    <t>20111115_Bodelteh Islands_Ej</t>
  </si>
  <si>
    <t>20120307_Bodelteh Islands_Ej</t>
  </si>
  <si>
    <t>20120423_Bodelteh Islands_Ej</t>
  </si>
  <si>
    <t>20120507_Bodelteh Islands_Ej</t>
  </si>
  <si>
    <t>20120531_Bodelteh Islands_Ej</t>
  </si>
  <si>
    <t>20120612_Bodelteh Islands_Ej</t>
  </si>
  <si>
    <t>20120614_Bodelteh Islands_Ej</t>
  </si>
  <si>
    <t>20120620_Bodelteh Islands_Ej</t>
  </si>
  <si>
    <t>20120627_Bodelteh Islands_Ej</t>
  </si>
  <si>
    <t>20120727_Bodelteh Islands_Ej</t>
  </si>
  <si>
    <t>20120801_Bodelteh Islands_Ej</t>
  </si>
  <si>
    <t>20120815_Bodelteh Islands_Ej</t>
  </si>
  <si>
    <t>20120912_Bodelteh Islands_Ej</t>
  </si>
  <si>
    <t>20120926_Bodelteh Islands_Ej</t>
  </si>
  <si>
    <t>20121025_Bodelteh Islands_Ej</t>
  </si>
  <si>
    <t>20121115_Bodelteh Islands_Ej</t>
  </si>
  <si>
    <t>20121210_Bodelteh Islands_Ej</t>
  </si>
  <si>
    <t>20130116_Bodelteh Islands_Ej</t>
  </si>
  <si>
    <t>20130214_Bodelteh Islands_Ej</t>
  </si>
  <si>
    <t>20130326_Bodelteh Islands_Ej</t>
  </si>
  <si>
    <t>20130422_Bodelteh Islands_Ej</t>
  </si>
  <si>
    <t>20130501_Bodelteh Islands_Ej</t>
  </si>
  <si>
    <t>20130606_Bodelteh Islands_Ej</t>
  </si>
  <si>
    <t>20130619_Bodelteh Islands_Ej</t>
  </si>
  <si>
    <t>20130628_Bodelteh Islands_Ej</t>
  </si>
  <si>
    <t>20130710_Bodelteh Islands_Ej</t>
  </si>
  <si>
    <t>20130715_Bodelteh Islands_Ej</t>
  </si>
  <si>
    <t>20130807_Bodelteh Islands_Ej</t>
  </si>
  <si>
    <t>20130821_Bodelteh Islands_Ej</t>
  </si>
  <si>
    <t>20130904_Bodelteh Islands_Ej</t>
  </si>
  <si>
    <t>20140507_Bodelteh Islands_Ej</t>
  </si>
  <si>
    <t>20140611_Bodelteh Islands_Ej</t>
  </si>
  <si>
    <t>20140618_Bodelteh Islands_Ej</t>
  </si>
  <si>
    <t>20140702_Bodelteh Islands_Ej</t>
  </si>
  <si>
    <t>20140721_Bodelteh Islands_Ej</t>
  </si>
  <si>
    <t>20140808_Bodelteh Islands_Ej</t>
  </si>
  <si>
    <t>20140905_Bodelteh Islands_Ej</t>
  </si>
  <si>
    <t>20140909_Bodelteh Islands_Ej</t>
  </si>
  <si>
    <t>20140917_Bodelteh Islands_Ej</t>
  </si>
  <si>
    <t>20150107_Bodelteh Islands_Ej</t>
  </si>
  <si>
    <t>20150128_Bodelteh Islands_Ej</t>
  </si>
  <si>
    <t>20150220_Bodelteh Islands_Ej</t>
  </si>
  <si>
    <t>20150708_Bodelteh Islands_Ej</t>
  </si>
  <si>
    <t>20150818_Bodelteh Islands_Ej</t>
  </si>
  <si>
    <t>20150825_Bodelteh Islands_Ej</t>
  </si>
  <si>
    <t>20150925_Bodelteh Islands_Ej</t>
  </si>
  <si>
    <t>20160108_Bodelteh Islands_Ej</t>
  </si>
  <si>
    <t>20160510_Bodelteh Islands_Ej</t>
  </si>
  <si>
    <t>20160517_Bodelteh Islands_Ej</t>
  </si>
  <si>
    <t>20160531_Bodelteh Islands_Ej</t>
  </si>
  <si>
    <t>20160601_Bodelteh Islands_Ej</t>
  </si>
  <si>
    <t>20160712_Bodelteh Islands_Ej</t>
  </si>
  <si>
    <t>20160721_Bodelteh Islands_Ej</t>
  </si>
  <si>
    <t>20160817_Bodelteh Islands_Ej</t>
  </si>
  <si>
    <t>20160823_Bodelteh Islands_Ej</t>
  </si>
  <si>
    <t>20160906_Bodelteh Islands_Ej</t>
  </si>
  <si>
    <t>20160907_Bodelteh Islands_Ej</t>
  </si>
  <si>
    <t>20160921_Bodelteh Islands_Ej</t>
  </si>
  <si>
    <t>20161002_Bodelteh Islands_Ej</t>
  </si>
  <si>
    <t>20161215_Bodelteh Islands_Ej</t>
  </si>
  <si>
    <t>20170105_Bodelteh Islands_Ej</t>
  </si>
  <si>
    <t>20170222_Bodelteh Islands_Ej</t>
  </si>
  <si>
    <t>20170607_Bodelteh Islands_Ej</t>
  </si>
  <si>
    <t>20170619_Bodelteh Islands_Ej</t>
  </si>
  <si>
    <t>20170624_Bodelteh Islands_Ej</t>
  </si>
  <si>
    <t>20170801_Bodelteh Islands_Ej</t>
  </si>
  <si>
    <t>20170824_Bodelteh Islands_Ej</t>
  </si>
  <si>
    <t>20170830_Bodelteh Islands_Ej</t>
  </si>
  <si>
    <t>20170927_Bodelteh Islands_Ej</t>
  </si>
  <si>
    <t>20171026_Bodelteh Islands_Ej</t>
  </si>
  <si>
    <t>20180306_Bodelteh Islands_Ej</t>
  </si>
  <si>
    <t>20180403_Bodelteh Islands_Ej</t>
  </si>
  <si>
    <t>20180518_Bodelteh Islands_Ej</t>
  </si>
  <si>
    <t>20180607_Bodelteh Islands_Ej</t>
  </si>
  <si>
    <t>20180611_Bodelteh Islands_Ej</t>
  </si>
  <si>
    <t>20100510_Carroll_Ej</t>
  </si>
  <si>
    <t>20100729_Carroll_Ej</t>
  </si>
  <si>
    <t>20100805_Carroll_Ej</t>
  </si>
  <si>
    <t>20100811_Carroll_Ej</t>
  </si>
  <si>
    <t>20100812_Carroll_Ej</t>
  </si>
  <si>
    <t>20100915_Carroll_Ej</t>
  </si>
  <si>
    <t>20100930_Carroll_Ej</t>
  </si>
  <si>
    <t>20101123_Carroll_Ej</t>
  </si>
  <si>
    <t>20110209_Carroll_Ej</t>
  </si>
  <si>
    <t>20110422_Carroll_Ej</t>
  </si>
  <si>
    <t>20110501_Carroll_Ej</t>
  </si>
  <si>
    <t>20110509_Carroll_Ej</t>
  </si>
  <si>
    <t>20110518_Carroll_Ej</t>
  </si>
  <si>
    <t>20110602_Carroll_Ej</t>
  </si>
  <si>
    <t>20110623_Carroll_Ej</t>
  </si>
  <si>
    <t>20110722_Carroll_Ej</t>
  </si>
  <si>
    <t>20110728_Carroll_Ej</t>
  </si>
  <si>
    <t>20110810_Carroll_Ej</t>
  </si>
  <si>
    <t>20110817_Carroll_Ej</t>
  </si>
  <si>
    <t>20110901_Carroll_Ej</t>
  </si>
  <si>
    <t>20110920_Carroll_Ej</t>
  </si>
  <si>
    <t>20111015_Carroll_Ej</t>
  </si>
  <si>
    <t>20111115_Carroll_Ej</t>
  </si>
  <si>
    <t>20120307_Carroll_Ej</t>
  </si>
  <si>
    <t>20120423_Carroll_Ej</t>
  </si>
  <si>
    <t>20120507_Carroll_Ej</t>
  </si>
  <si>
    <t>20120531_Carroll_Ej</t>
  </si>
  <si>
    <t>20120612_Carroll_Ej</t>
  </si>
  <si>
    <t>20120614_Carroll_Ej</t>
  </si>
  <si>
    <t>20120620_Carroll_Ej</t>
  </si>
  <si>
    <t>20120627_Carroll_Ej</t>
  </si>
  <si>
    <t>20120727_Carroll_Ej</t>
  </si>
  <si>
    <t>20120801_Carroll_Ej</t>
  </si>
  <si>
    <t>20120815_Carroll_Ej</t>
  </si>
  <si>
    <t>20120912_Carroll_Ej</t>
  </si>
  <si>
    <t>20120926_Carroll_Ej</t>
  </si>
  <si>
    <t>20121025_Carroll_Ej</t>
  </si>
  <si>
    <t>20121115_Carroll_Ej</t>
  </si>
  <si>
    <t>20121210_Carroll_Ej</t>
  </si>
  <si>
    <t>20130116_Carroll_Ej</t>
  </si>
  <si>
    <t>20130214_Carroll_Ej</t>
  </si>
  <si>
    <t>20130326_Carroll_Ej</t>
  </si>
  <si>
    <t>20130422_Carroll_Ej</t>
  </si>
  <si>
    <t>20130501_Carroll_Ej</t>
  </si>
  <si>
    <t>20130606_Carroll_Ej</t>
  </si>
  <si>
    <t>20130619_Carroll_Ej</t>
  </si>
  <si>
    <t>20130628_Carroll_Ej</t>
  </si>
  <si>
    <t>20130710_Carroll_Ej</t>
  </si>
  <si>
    <t>20130715_Carroll_Ej</t>
  </si>
  <si>
    <t>20130807_Carroll_Ej</t>
  </si>
  <si>
    <t>20130821_Carroll_Ej</t>
  </si>
  <si>
    <t>20130904_Carroll_Ej</t>
  </si>
  <si>
    <t>20140507_Carroll_Ej</t>
  </si>
  <si>
    <t>20140611_Carroll_Ej</t>
  </si>
  <si>
    <t>20140618_Carroll_Ej</t>
  </si>
  <si>
    <t>20140702_Carroll_Ej</t>
  </si>
  <si>
    <t>20140721_Carroll_Ej</t>
  </si>
  <si>
    <t>20140808_Carroll_Ej</t>
  </si>
  <si>
    <t>20140905_Carroll_Ej</t>
  </si>
  <si>
    <t>20140909_Carroll_Ej</t>
  </si>
  <si>
    <t>20140917_Carroll_Ej</t>
  </si>
  <si>
    <t>20150107_Carroll_Ej</t>
  </si>
  <si>
    <t>20150128_Carroll_Ej</t>
  </si>
  <si>
    <t>20150220_Carroll_Ej</t>
  </si>
  <si>
    <t>20150708_Carroll_Ej</t>
  </si>
  <si>
    <t>20150818_Carroll_Ej</t>
  </si>
  <si>
    <t>20150825_Carroll_Ej</t>
  </si>
  <si>
    <t>20150925_Carroll_Ej</t>
  </si>
  <si>
    <t>20160108_Carroll_Ej</t>
  </si>
  <si>
    <t>20160510_Carroll_Ej</t>
  </si>
  <si>
    <t>20160517_Carroll_Ej</t>
  </si>
  <si>
    <t>20160531_Carroll_Ej</t>
  </si>
  <si>
    <t>20160601_Carroll_Ej</t>
  </si>
  <si>
    <t>20160712_Carroll_Ej</t>
  </si>
  <si>
    <t>20160721_Carroll_Ej</t>
  </si>
  <si>
    <t>20160817_Carroll_Ej</t>
  </si>
  <si>
    <t>20160823_Carroll_Ej</t>
  </si>
  <si>
    <t>20160906_Carroll_Ej</t>
  </si>
  <si>
    <t>20160907_Carroll_Ej</t>
  </si>
  <si>
    <t>20160921_Carroll_Ej</t>
  </si>
  <si>
    <t>20161002_Carroll_Ej</t>
  </si>
  <si>
    <t>20161215_Carroll_Ej</t>
  </si>
  <si>
    <t>20170105_Carroll_Ej</t>
  </si>
  <si>
    <t>20170222_Carroll_Ej</t>
  </si>
  <si>
    <t>20170607_Carroll_Ej</t>
  </si>
  <si>
    <t>20170619_Carroll_Ej</t>
  </si>
  <si>
    <t>20170624_Carroll_Ej</t>
  </si>
  <si>
    <t>20170801_Carroll_Ej</t>
  </si>
  <si>
    <t>20170824_Carroll_Ej</t>
  </si>
  <si>
    <t>20170830_Carroll_Ej</t>
  </si>
  <si>
    <t>20170927_Carroll_Ej</t>
  </si>
  <si>
    <t>20171026_Carroll_Ej</t>
  </si>
  <si>
    <t>20180306_Carroll_Ej</t>
  </si>
  <si>
    <t>20180403_Carroll_Ej</t>
  </si>
  <si>
    <t>20180518_Carroll_Ej</t>
  </si>
  <si>
    <t>20180607_Carroll_Ej</t>
  </si>
  <si>
    <t>20180611_Carroll_Ej</t>
  </si>
  <si>
    <t>20100510_Sea Lion Rock_Ej</t>
  </si>
  <si>
    <t>20100729_Sea Lion Rock_Ej</t>
  </si>
  <si>
    <t>20100805_Sea Lion Rock_Ej</t>
  </si>
  <si>
    <t>20100811_Sea Lion Rock_Ej</t>
  </si>
  <si>
    <t>20100812_Sea Lion Rock_Ej</t>
  </si>
  <si>
    <t>20100915_Sea Lion Rock_Ej</t>
  </si>
  <si>
    <t>20100930_Sea Lion Rock_Ej</t>
  </si>
  <si>
    <t>20101123_Sea Lion Rock_Ej</t>
  </si>
  <si>
    <t>20110209_Sea Lion Rock_Ej</t>
  </si>
  <si>
    <t>20110422_Sea Lion Rock_Ej</t>
  </si>
  <si>
    <t>20110501_Sea Lion Rock_Ej</t>
  </si>
  <si>
    <t>20110509_Sea Lion Rock_Ej</t>
  </si>
  <si>
    <t>20110518_Sea Lion Rock_Ej</t>
  </si>
  <si>
    <t>20110602_Sea Lion Rock_Ej</t>
  </si>
  <si>
    <t>20110623_Sea Lion Rock_Ej</t>
  </si>
  <si>
    <t>20110722_Sea Lion Rock_Ej</t>
  </si>
  <si>
    <t>20110728_Sea Lion Rock_Ej</t>
  </si>
  <si>
    <t>20110810_Sea Lion Rock_Ej</t>
  </si>
  <si>
    <t>20110817_Sea Lion Rock_Ej</t>
  </si>
  <si>
    <t>20110901_Sea Lion Rock_Ej</t>
  </si>
  <si>
    <t>20110920_Sea Lion Rock_Ej</t>
  </si>
  <si>
    <t>20111015_Sea Lion Rock_Ej</t>
  </si>
  <si>
    <t>20111115_Sea Lion Rock_Ej</t>
  </si>
  <si>
    <t>20120307_Sea Lion Rock_Ej</t>
  </si>
  <si>
    <t>20120423_Sea Lion Rock_Ej</t>
  </si>
  <si>
    <t>20120507_Sea Lion Rock_Ej</t>
  </si>
  <si>
    <t>20120531_Sea Lion Rock_Ej</t>
  </si>
  <si>
    <t>20120612_Sea Lion Rock_Ej</t>
  </si>
  <si>
    <t>20120614_Sea Lion Rock_Ej</t>
  </si>
  <si>
    <t>20120620_Sea Lion Rock_Ej</t>
  </si>
  <si>
    <t>20120627_Sea Lion Rock_Ej</t>
  </si>
  <si>
    <t>20120727_Sea Lion Rock_Ej</t>
  </si>
  <si>
    <t>20120801_Sea Lion Rock_Ej</t>
  </si>
  <si>
    <t>20120815_Sea Lion Rock_Ej</t>
  </si>
  <si>
    <t>20120912_Sea Lion Rock_Ej</t>
  </si>
  <si>
    <t>20120926_Sea Lion Rock_Ej</t>
  </si>
  <si>
    <t>20121025_Sea Lion Rock_Ej</t>
  </si>
  <si>
    <t>20121115_Sea Lion Rock_Ej</t>
  </si>
  <si>
    <t>20121210_Sea Lion Rock_Ej</t>
  </si>
  <si>
    <t>20130116_Sea Lion Rock_Ej</t>
  </si>
  <si>
    <t>20130214_Sea Lion Rock_Ej</t>
  </si>
  <si>
    <t>20130326_Sea Lion Rock_Ej</t>
  </si>
  <si>
    <t>20130422_Sea Lion Rock_Ej</t>
  </si>
  <si>
    <t>20130501_Sea Lion Rock_Ej</t>
  </si>
  <si>
    <t>20130606_Sea Lion Rock_Ej</t>
  </si>
  <si>
    <t>20130619_Sea Lion Rock_Ej</t>
  </si>
  <si>
    <t>20130628_Sea Lion Rock_Ej</t>
  </si>
  <si>
    <t>20130710_Sea Lion Rock_Ej</t>
  </si>
  <si>
    <t>20130715_Sea Lion Rock_Ej</t>
  </si>
  <si>
    <t>20130807_Sea Lion Rock_Ej</t>
  </si>
  <si>
    <t>20130821_Sea Lion Rock_Ej</t>
  </si>
  <si>
    <t>20130904_Sea Lion Rock_Ej</t>
  </si>
  <si>
    <t>20140507_Sea Lion Rock_Ej</t>
  </si>
  <si>
    <t>20140611_Sea Lion Rock_Ej</t>
  </si>
  <si>
    <t>20140618_Sea Lion Rock_Ej</t>
  </si>
  <si>
    <t>20140702_Sea Lion Rock_Ej</t>
  </si>
  <si>
    <t>20140721_Sea Lion Rock_Ej</t>
  </si>
  <si>
    <t>20140808_Sea Lion Rock_Ej</t>
  </si>
  <si>
    <t>20140905_Sea Lion Rock_Ej</t>
  </si>
  <si>
    <t>20140909_Sea Lion Rock_Ej</t>
  </si>
  <si>
    <t>20140917_Sea Lion Rock_Ej</t>
  </si>
  <si>
    <t>20150107_Sea Lion Rock_Ej</t>
  </si>
  <si>
    <t>20150128_Sea Lion Rock_Ej</t>
  </si>
  <si>
    <t>20150220_Sea Lion Rock_Ej</t>
  </si>
  <si>
    <t>20150708_Sea Lion Rock_Ej</t>
  </si>
  <si>
    <t>20150818_Sea Lion Rock_Ej</t>
  </si>
  <si>
    <t>20150825_Sea Lion Rock_Ej</t>
  </si>
  <si>
    <t>20150925_Sea Lion Rock_Ej</t>
  </si>
  <si>
    <t>20160108_Sea Lion Rock_Ej</t>
  </si>
  <si>
    <t>20160510_Sea Lion Rock_Ej</t>
  </si>
  <si>
    <t>20160517_Sea Lion Rock_Ej</t>
  </si>
  <si>
    <t>20160531_Sea Lion Rock_Ej</t>
  </si>
  <si>
    <t>20160601_Sea Lion Rock_Ej</t>
  </si>
  <si>
    <t>20160712_Sea Lion Rock_Ej</t>
  </si>
  <si>
    <t>20160721_Sea Lion Rock_Ej</t>
  </si>
  <si>
    <t>20160817_Sea Lion Rock_Ej</t>
  </si>
  <si>
    <t>20160823_Sea Lion Rock_Ej</t>
  </si>
  <si>
    <t>20160906_Sea Lion Rock_Ej</t>
  </si>
  <si>
    <t>20160907_Sea Lion Rock_Ej</t>
  </si>
  <si>
    <t>20160921_Sea Lion Rock_Ej</t>
  </si>
  <si>
    <t>20161002_Sea Lion Rock_Ej</t>
  </si>
  <si>
    <t>20161215_Sea Lion Rock_Ej</t>
  </si>
  <si>
    <t>20170105_Sea Lion Rock_Ej</t>
  </si>
  <si>
    <t>20170222_Sea Lion Rock_Ej</t>
  </si>
  <si>
    <t>20170607_Sea Lion Rock_Ej</t>
  </si>
  <si>
    <t>20170619_Sea Lion Rock_Ej</t>
  </si>
  <si>
    <t>20170624_Sea Lion Rock_Ej</t>
  </si>
  <si>
    <t>20170801_Sea Lion Rock_Ej</t>
  </si>
  <si>
    <t>20170824_Sea Lion Rock_Ej</t>
  </si>
  <si>
    <t>20170830_Sea Lion Rock_Ej</t>
  </si>
  <si>
    <t>20170927_Sea Lion Rock_Ej</t>
  </si>
  <si>
    <t>20171026_Sea Lion Rock_Ej</t>
  </si>
  <si>
    <t>20180306_Sea Lion Rock_Ej</t>
  </si>
  <si>
    <t>20180403_Sea Lion Rock_Ej</t>
  </si>
  <si>
    <t>20180518_Sea Lion Rock_Ej</t>
  </si>
  <si>
    <t>20180607_Sea Lion Rock_Ej</t>
  </si>
  <si>
    <t>20180611_Sea Lion Rock_Ej</t>
  </si>
  <si>
    <t>20100510_Tatoosh_Zaca</t>
  </si>
  <si>
    <t>20100729_Tatoosh_Zaca</t>
  </si>
  <si>
    <t>20100805_Tatoosh_Zaca</t>
  </si>
  <si>
    <t>20100811_Tatoosh_Zaca</t>
  </si>
  <si>
    <t>20100812_Tatoosh_Zaca</t>
  </si>
  <si>
    <t>20100915_Tatoosh_Zaca</t>
  </si>
  <si>
    <t>20100930_Tatoosh_Zaca</t>
  </si>
  <si>
    <t>20101123_Tatoosh_Zaca</t>
  </si>
  <si>
    <t>20110209_Tatoosh_Zaca</t>
  </si>
  <si>
    <t>20110422_Tatoosh_Zaca</t>
  </si>
  <si>
    <t>20110501_Tatoosh_Zaca</t>
  </si>
  <si>
    <t>20110509_Tatoosh_Zaca</t>
  </si>
  <si>
    <t>20110518_Tatoosh_Zaca</t>
  </si>
  <si>
    <t>20110602_Tatoosh_Zaca</t>
  </si>
  <si>
    <t>20110623_Tatoosh_Zaca</t>
  </si>
  <si>
    <t>20110722_Tatoosh_Zaca</t>
  </si>
  <si>
    <t>20110728_Tatoosh_Zaca</t>
  </si>
  <si>
    <t>20110810_Tatoosh_Zaca</t>
  </si>
  <si>
    <t>20110817_Tatoosh_Zaca</t>
  </si>
  <si>
    <t>20110901_Tatoosh_Zaca</t>
  </si>
  <si>
    <t>20110920_Tatoosh_Zaca</t>
  </si>
  <si>
    <t>20111015_Tatoosh_Zaca</t>
  </si>
  <si>
    <t>20111115_Tatoosh_Zaca</t>
  </si>
  <si>
    <t>20120307_Tatoosh_Zaca</t>
  </si>
  <si>
    <t>20120423_Tatoosh_Zaca</t>
  </si>
  <si>
    <t>20120507_Tatoosh_Zaca</t>
  </si>
  <si>
    <t>20120531_Tatoosh_Zaca</t>
  </si>
  <si>
    <t>20120612_Tatoosh_Zaca</t>
  </si>
  <si>
    <t>20120614_Tatoosh_Zaca</t>
  </si>
  <si>
    <t>20120620_Tatoosh_Zaca</t>
  </si>
  <si>
    <t>20120627_Tatoosh_Zaca</t>
  </si>
  <si>
    <t>20120727_Tatoosh_Zaca</t>
  </si>
  <si>
    <t>20120801_Tatoosh_Zaca</t>
  </si>
  <si>
    <t>20120815_Tatoosh_Zaca</t>
  </si>
  <si>
    <t>20120912_Tatoosh_Zaca</t>
  </si>
  <si>
    <t>20120926_Tatoosh_Zaca</t>
  </si>
  <si>
    <t>20121025_Tatoosh_Zaca</t>
  </si>
  <si>
    <t>20121115_Tatoosh_Zaca</t>
  </si>
  <si>
    <t>20121210_Tatoosh_Zaca</t>
  </si>
  <si>
    <t>20130116_Tatoosh_Zaca</t>
  </si>
  <si>
    <t>20130214_Tatoosh_Zaca</t>
  </si>
  <si>
    <t>20130326_Tatoosh_Zaca</t>
  </si>
  <si>
    <t>20130422_Tatoosh_Zaca</t>
  </si>
  <si>
    <t>20130501_Tatoosh_Zaca</t>
  </si>
  <si>
    <t>20130606_Tatoosh_Zaca</t>
  </si>
  <si>
    <t>20130619_Tatoosh_Zaca</t>
  </si>
  <si>
    <t>20130628_Tatoosh_Zaca</t>
  </si>
  <si>
    <t>20130710_Tatoosh_Zaca</t>
  </si>
  <si>
    <t>20130715_Tatoosh_Zaca</t>
  </si>
  <si>
    <t>20130807_Tatoosh_Zaca</t>
  </si>
  <si>
    <t>20130821_Tatoosh_Zaca</t>
  </si>
  <si>
    <t>20130904_Tatoosh_Zaca</t>
  </si>
  <si>
    <t>20140507_Tatoosh_Zaca</t>
  </si>
  <si>
    <t>20140611_Tatoosh_Zaca</t>
  </si>
  <si>
    <t>20140618_Tatoosh_Zaca</t>
  </si>
  <si>
    <t>20140702_Tatoosh_Zaca</t>
  </si>
  <si>
    <t>20140721_Tatoosh_Zaca</t>
  </si>
  <si>
    <t>20140808_Tatoosh_Zaca</t>
  </si>
  <si>
    <t>20140905_Tatoosh_Zaca</t>
  </si>
  <si>
    <t>20140909_Tatoosh_Zaca</t>
  </si>
  <si>
    <t>20140917_Tatoosh_Zaca</t>
  </si>
  <si>
    <t>20150107_Tatoosh_Zaca</t>
  </si>
  <si>
    <t>20150128_Tatoosh_Zaca</t>
  </si>
  <si>
    <t>20150220_Tatoosh_Zaca</t>
  </si>
  <si>
    <t>20150708_Tatoosh_Zaca</t>
  </si>
  <si>
    <t>20150818_Tatoosh_Zaca</t>
  </si>
  <si>
    <t>20150825_Tatoosh_Zaca</t>
  </si>
  <si>
    <t>20150925_Tatoosh_Zaca</t>
  </si>
  <si>
    <t>20160108_Tatoosh_Zaca</t>
  </si>
  <si>
    <t>20160510_Tatoosh_Zaca</t>
  </si>
  <si>
    <t>20160517_Tatoosh_Zaca</t>
  </si>
  <si>
    <t>20160531_Tatoosh_Zaca</t>
  </si>
  <si>
    <t>20160601_Tatoosh_Zaca</t>
  </si>
  <si>
    <t>20160712_Tatoosh_Zaca</t>
  </si>
  <si>
    <t>20160721_Tatoosh_Zaca</t>
  </si>
  <si>
    <t>20160817_Tatoosh_Zaca</t>
  </si>
  <si>
    <t>20160823_Tatoosh_Zaca</t>
  </si>
  <si>
    <t>20160906_Tatoosh_Zaca</t>
  </si>
  <si>
    <t>20160907_Tatoosh_Zaca</t>
  </si>
  <si>
    <t>20160921_Tatoosh_Zaca</t>
  </si>
  <si>
    <t>20161002_Tatoosh_Zaca</t>
  </si>
  <si>
    <t>20161215_Tatoosh_Zaca</t>
  </si>
  <si>
    <t>20170105_Tatoosh_Zaca</t>
  </si>
  <si>
    <t>20170222_Tatoosh_Zaca</t>
  </si>
  <si>
    <t>20170607_Tatoosh_Zaca</t>
  </si>
  <si>
    <t>20170619_Tatoosh_Zaca</t>
  </si>
  <si>
    <t>20170624_Tatoosh_Zaca</t>
  </si>
  <si>
    <t>20170801_Tatoosh_Zaca</t>
  </si>
  <si>
    <t>20170824_Tatoosh_Zaca</t>
  </si>
  <si>
    <t>20170830_Tatoosh_Zaca</t>
  </si>
  <si>
    <t>20170927_Tatoosh_Zaca</t>
  </si>
  <si>
    <t>20171026_Tatoosh_Zaca</t>
  </si>
  <si>
    <t>20180306_Tatoosh_Zaca</t>
  </si>
  <si>
    <t>20180403_Tatoosh_Zaca</t>
  </si>
  <si>
    <t>20180518_Tatoosh_Zaca</t>
  </si>
  <si>
    <t>20180607_Tatoosh_Zaca</t>
  </si>
  <si>
    <t>20180611_Tatoosh_Zaca</t>
  </si>
  <si>
    <t>20100510_Bodelteh Islands_Zaca</t>
  </si>
  <si>
    <t>20100729_Bodelteh Islands_Zaca</t>
  </si>
  <si>
    <t>20100805_Bodelteh Islands_Zaca</t>
  </si>
  <si>
    <t>20100811_Bodelteh Islands_Zaca</t>
  </si>
  <si>
    <t>20100812_Bodelteh Islands_Zaca</t>
  </si>
  <si>
    <t>20100915_Bodelteh Islands_Zaca</t>
  </si>
  <si>
    <t>20100930_Bodelteh Islands_Zaca</t>
  </si>
  <si>
    <t>20101123_Bodelteh Islands_Zaca</t>
  </si>
  <si>
    <t>20110209_Bodelteh Islands_Zaca</t>
  </si>
  <si>
    <t>20110422_Bodelteh Islands_Zaca</t>
  </si>
  <si>
    <t>20110501_Bodelteh Islands_Zaca</t>
  </si>
  <si>
    <t>20110509_Bodelteh Islands_Zaca</t>
  </si>
  <si>
    <t>20110518_Bodelteh Islands_Zaca</t>
  </si>
  <si>
    <t>20110602_Bodelteh Islands_Zaca</t>
  </si>
  <si>
    <t>20110623_Bodelteh Islands_Zaca</t>
  </si>
  <si>
    <t>20110722_Bodelteh Islands_Zaca</t>
  </si>
  <si>
    <t>20110728_Bodelteh Islands_Zaca</t>
  </si>
  <si>
    <t>20110810_Bodelteh Islands_Zaca</t>
  </si>
  <si>
    <t>20110817_Bodelteh Islands_Zaca</t>
  </si>
  <si>
    <t>20110901_Bodelteh Islands_Zaca</t>
  </si>
  <si>
    <t>20110920_Bodelteh Islands_Zaca</t>
  </si>
  <si>
    <t>20111015_Bodelteh Islands_Zaca</t>
  </si>
  <si>
    <t>20111115_Bodelteh Islands_Zaca</t>
  </si>
  <si>
    <t>20120307_Bodelteh Islands_Zaca</t>
  </si>
  <si>
    <t>20120423_Bodelteh Islands_Zaca</t>
  </si>
  <si>
    <t>20120507_Bodelteh Islands_Zaca</t>
  </si>
  <si>
    <t>20120531_Bodelteh Islands_Zaca</t>
  </si>
  <si>
    <t>20120612_Bodelteh Islands_Zaca</t>
  </si>
  <si>
    <t>20120614_Bodelteh Islands_Zaca</t>
  </si>
  <si>
    <t>20120620_Bodelteh Islands_Zaca</t>
  </si>
  <si>
    <t>20120627_Bodelteh Islands_Zaca</t>
  </si>
  <si>
    <t>20120727_Bodelteh Islands_Zaca</t>
  </si>
  <si>
    <t>20120801_Bodelteh Islands_Zaca</t>
  </si>
  <si>
    <t>20120815_Bodelteh Islands_Zaca</t>
  </si>
  <si>
    <t>20120912_Bodelteh Islands_Zaca</t>
  </si>
  <si>
    <t>20120926_Bodelteh Islands_Zaca</t>
  </si>
  <si>
    <t>20121025_Bodelteh Islands_Zaca</t>
  </si>
  <si>
    <t>20121115_Bodelteh Islands_Zaca</t>
  </si>
  <si>
    <t>20121210_Bodelteh Islands_Zaca</t>
  </si>
  <si>
    <t>20130116_Bodelteh Islands_Zaca</t>
  </si>
  <si>
    <t>20130214_Bodelteh Islands_Zaca</t>
  </si>
  <si>
    <t>20130326_Bodelteh Islands_Zaca</t>
  </si>
  <si>
    <t>20130422_Bodelteh Islands_Zaca</t>
  </si>
  <si>
    <t>20130501_Bodelteh Islands_Zaca</t>
  </si>
  <si>
    <t>20130606_Bodelteh Islands_Zaca</t>
  </si>
  <si>
    <t>20130619_Bodelteh Islands_Zaca</t>
  </si>
  <si>
    <t>20130628_Bodelteh Islands_Zaca</t>
  </si>
  <si>
    <t>20130710_Bodelteh Islands_Zaca</t>
  </si>
  <si>
    <t>20130715_Bodelteh Islands_Zaca</t>
  </si>
  <si>
    <t>20130807_Bodelteh Islands_Zaca</t>
  </si>
  <si>
    <t>20130821_Bodelteh Islands_Zaca</t>
  </si>
  <si>
    <t>20130904_Bodelteh Islands_Zaca</t>
  </si>
  <si>
    <t>20140507_Bodelteh Islands_Zaca</t>
  </si>
  <si>
    <t>20140611_Bodelteh Islands_Zaca</t>
  </si>
  <si>
    <t>20140618_Bodelteh Islands_Zaca</t>
  </si>
  <si>
    <t>20140702_Bodelteh Islands_Zaca</t>
  </si>
  <si>
    <t>20140721_Bodelteh Islands_Zaca</t>
  </si>
  <si>
    <t>20140808_Bodelteh Islands_Zaca</t>
  </si>
  <si>
    <t>20140905_Bodelteh Islands_Zaca</t>
  </si>
  <si>
    <t>20140909_Bodelteh Islands_Zaca</t>
  </si>
  <si>
    <t>20140917_Bodelteh Islands_Zaca</t>
  </si>
  <si>
    <t>20150107_Bodelteh Islands_Zaca</t>
  </si>
  <si>
    <t>20150128_Bodelteh Islands_Zaca</t>
  </si>
  <si>
    <t>20150220_Bodelteh Islands_Zaca</t>
  </si>
  <si>
    <t>20150708_Bodelteh Islands_Zaca</t>
  </si>
  <si>
    <t>20150818_Bodelteh Islands_Zaca</t>
  </si>
  <si>
    <t>20150825_Bodelteh Islands_Zaca</t>
  </si>
  <si>
    <t>20150925_Bodelteh Islands_Zaca</t>
  </si>
  <si>
    <t>20160108_Bodelteh Islands_Zaca</t>
  </si>
  <si>
    <t>20160510_Bodelteh Islands_Zaca</t>
  </si>
  <si>
    <t>20160517_Bodelteh Islands_Zaca</t>
  </si>
  <si>
    <t>20160531_Bodelteh Islands_Zaca</t>
  </si>
  <si>
    <t>20160601_Bodelteh Islands_Zaca</t>
  </si>
  <si>
    <t>20160712_Bodelteh Islands_Zaca</t>
  </si>
  <si>
    <t>20160721_Bodelteh Islands_Zaca</t>
  </si>
  <si>
    <t>20160817_Bodelteh Islands_Zaca</t>
  </si>
  <si>
    <t>20160823_Bodelteh Islands_Zaca</t>
  </si>
  <si>
    <t>20160906_Bodelteh Islands_Zaca</t>
  </si>
  <si>
    <t>20160907_Bodelteh Islands_Zaca</t>
  </si>
  <si>
    <t>20160921_Bodelteh Islands_Zaca</t>
  </si>
  <si>
    <t>20161002_Bodelteh Islands_Zaca</t>
  </si>
  <si>
    <t>20161215_Bodelteh Islands_Zaca</t>
  </si>
  <si>
    <t>20170105_Bodelteh Islands_Zaca</t>
  </si>
  <si>
    <t>20170222_Bodelteh Islands_Zaca</t>
  </si>
  <si>
    <t>20170607_Bodelteh Islands_Zaca</t>
  </si>
  <si>
    <t>20170619_Bodelteh Islands_Zaca</t>
  </si>
  <si>
    <t>20170624_Bodelteh Islands_Zaca</t>
  </si>
  <si>
    <t>20170801_Bodelteh Islands_Zaca</t>
  </si>
  <si>
    <t>20170824_Bodelteh Islands_Zaca</t>
  </si>
  <si>
    <t>20170830_Bodelteh Islands_Zaca</t>
  </si>
  <si>
    <t>20170927_Bodelteh Islands_Zaca</t>
  </si>
  <si>
    <t>20171026_Bodelteh Islands_Zaca</t>
  </si>
  <si>
    <t>20180306_Bodelteh Islands_Zaca</t>
  </si>
  <si>
    <t>20180403_Bodelteh Islands_Zaca</t>
  </si>
  <si>
    <t>20180518_Bodelteh Islands_Zaca</t>
  </si>
  <si>
    <t>20180607_Bodelteh Islands_Zaca</t>
  </si>
  <si>
    <t>20180611_Bodelteh Islands_Zaca</t>
  </si>
  <si>
    <t>20100510_Carroll_Zaca</t>
  </si>
  <si>
    <t>20100729_Carroll_Zaca</t>
  </si>
  <si>
    <t>20100805_Carroll_Zaca</t>
  </si>
  <si>
    <t>20100811_Carroll_Zaca</t>
  </si>
  <si>
    <t>20100812_Carroll_Zaca</t>
  </si>
  <si>
    <t>20100915_Carroll_Zaca</t>
  </si>
  <si>
    <t>20100930_Carroll_Zaca</t>
  </si>
  <si>
    <t>20101123_Carroll_Zaca</t>
  </si>
  <si>
    <t>20110209_Carroll_Zaca</t>
  </si>
  <si>
    <t>20110422_Carroll_Zaca</t>
  </si>
  <si>
    <t>20110501_Carroll_Zaca</t>
  </si>
  <si>
    <t>20110509_Carroll_Zaca</t>
  </si>
  <si>
    <t>20110518_Carroll_Zaca</t>
  </si>
  <si>
    <t>20110602_Carroll_Zaca</t>
  </si>
  <si>
    <t>20110623_Carroll_Zaca</t>
  </si>
  <si>
    <t>20110722_Carroll_Zaca</t>
  </si>
  <si>
    <t>20110728_Carroll_Zaca</t>
  </si>
  <si>
    <t>20110810_Carroll_Zaca</t>
  </si>
  <si>
    <t>20110817_Carroll_Zaca</t>
  </si>
  <si>
    <t>20110901_Carroll_Zaca</t>
  </si>
  <si>
    <t>20110920_Carroll_Zaca</t>
  </si>
  <si>
    <t>20111015_Carroll_Zaca</t>
  </si>
  <si>
    <t>20111115_Carroll_Zaca</t>
  </si>
  <si>
    <t>20120307_Carroll_Zaca</t>
  </si>
  <si>
    <t>20120423_Carroll_Zaca</t>
  </si>
  <si>
    <t>20120507_Carroll_Zaca</t>
  </si>
  <si>
    <t>20120531_Carroll_Zaca</t>
  </si>
  <si>
    <t>20120612_Carroll_Zaca</t>
  </si>
  <si>
    <t>20120614_Carroll_Zaca</t>
  </si>
  <si>
    <t>20120620_Carroll_Zaca</t>
  </si>
  <si>
    <t>20120627_Carroll_Zaca</t>
  </si>
  <si>
    <t>20120727_Carroll_Zaca</t>
  </si>
  <si>
    <t>20120801_Carroll_Zaca</t>
  </si>
  <si>
    <t>20120815_Carroll_Zaca</t>
  </si>
  <si>
    <t>20120912_Carroll_Zaca</t>
  </si>
  <si>
    <t>20120926_Carroll_Zaca</t>
  </si>
  <si>
    <t>20121025_Carroll_Zaca</t>
  </si>
  <si>
    <t>20121115_Carroll_Zaca</t>
  </si>
  <si>
    <t>20121210_Carroll_Zaca</t>
  </si>
  <si>
    <t>20130116_Carroll_Zaca</t>
  </si>
  <si>
    <t>20130214_Carroll_Zaca</t>
  </si>
  <si>
    <t>20130326_Carroll_Zaca</t>
  </si>
  <si>
    <t>20130422_Carroll_Zaca</t>
  </si>
  <si>
    <t>20130501_Carroll_Zaca</t>
  </si>
  <si>
    <t>20130606_Carroll_Zaca</t>
  </si>
  <si>
    <t>20130619_Carroll_Zaca</t>
  </si>
  <si>
    <t>20130628_Carroll_Zaca</t>
  </si>
  <si>
    <t>20130710_Carroll_Zaca</t>
  </si>
  <si>
    <t>20130715_Carroll_Zaca</t>
  </si>
  <si>
    <t>20130807_Carroll_Zaca</t>
  </si>
  <si>
    <t>20130821_Carroll_Zaca</t>
  </si>
  <si>
    <t>20130904_Carroll_Zaca</t>
  </si>
  <si>
    <t>20140507_Carroll_Zaca</t>
  </si>
  <si>
    <t>20140611_Carroll_Zaca</t>
  </si>
  <si>
    <t>20140618_Carroll_Zaca</t>
  </si>
  <si>
    <t>20140702_Carroll_Zaca</t>
  </si>
  <si>
    <t>20140721_Carroll_Zaca</t>
  </si>
  <si>
    <t>20140808_Carroll_Zaca</t>
  </si>
  <si>
    <t>20140905_Carroll_Zaca</t>
  </si>
  <si>
    <t>20140909_Carroll_Zaca</t>
  </si>
  <si>
    <t>20140917_Carroll_Zaca</t>
  </si>
  <si>
    <t>20150107_Carroll_Zaca</t>
  </si>
  <si>
    <t>20150128_Carroll_Zaca</t>
  </si>
  <si>
    <t>20150220_Carroll_Zaca</t>
  </si>
  <si>
    <t>20150708_Carroll_Zaca</t>
  </si>
  <si>
    <t>20150818_Carroll_Zaca</t>
  </si>
  <si>
    <t>20150825_Carroll_Zaca</t>
  </si>
  <si>
    <t>20150925_Carroll_Zaca</t>
  </si>
  <si>
    <t>20160108_Carroll_Zaca</t>
  </si>
  <si>
    <t>20160510_Carroll_Zaca</t>
  </si>
  <si>
    <t>20160517_Carroll_Zaca</t>
  </si>
  <si>
    <t>20160531_Carroll_Zaca</t>
  </si>
  <si>
    <t>20160601_Carroll_Zaca</t>
  </si>
  <si>
    <t>20160712_Carroll_Zaca</t>
  </si>
  <si>
    <t>20160721_Carroll_Zaca</t>
  </si>
  <si>
    <t>20160817_Carroll_Zaca</t>
  </si>
  <si>
    <t>20160823_Carroll_Zaca</t>
  </si>
  <si>
    <t>20160906_Carroll_Zaca</t>
  </si>
  <si>
    <t>20160907_Carroll_Zaca</t>
  </si>
  <si>
    <t>20160921_Carroll_Zaca</t>
  </si>
  <si>
    <t>20161002_Carroll_Zaca</t>
  </si>
  <si>
    <t>20161215_Carroll_Zaca</t>
  </si>
  <si>
    <t>20170105_Carroll_Zaca</t>
  </si>
  <si>
    <t>20170222_Carroll_Zaca</t>
  </si>
  <si>
    <t>20170607_Carroll_Zaca</t>
  </si>
  <si>
    <t>20170619_Carroll_Zaca</t>
  </si>
  <si>
    <t>20170624_Carroll_Zaca</t>
  </si>
  <si>
    <t>20170801_Carroll_Zaca</t>
  </si>
  <si>
    <t>20170824_Carroll_Zaca</t>
  </si>
  <si>
    <t>20170830_Carroll_Zaca</t>
  </si>
  <si>
    <t>20170927_Carroll_Zaca</t>
  </si>
  <si>
    <t>20171026_Carroll_Zaca</t>
  </si>
  <si>
    <t>20180306_Carroll_Zaca</t>
  </si>
  <si>
    <t>20180403_Carroll_Zaca</t>
  </si>
  <si>
    <t>20180518_Carroll_Zaca</t>
  </si>
  <si>
    <t>20180607_Carroll_Zaca</t>
  </si>
  <si>
    <t>20180611_Carroll_Zaca</t>
  </si>
  <si>
    <t>20100510_Sea Lion Rock_Zaca</t>
  </si>
  <si>
    <t>20100729_Sea Lion Rock_Zaca</t>
  </si>
  <si>
    <t>20100805_Sea Lion Rock_Zaca</t>
  </si>
  <si>
    <t>20100811_Sea Lion Rock_Zaca</t>
  </si>
  <si>
    <t>20100812_Sea Lion Rock_Zaca</t>
  </si>
  <si>
    <t>20100915_Sea Lion Rock_Zaca</t>
  </si>
  <si>
    <t>20100930_Sea Lion Rock_Zaca</t>
  </si>
  <si>
    <t>20101123_Sea Lion Rock_Zaca</t>
  </si>
  <si>
    <t>20110209_Sea Lion Rock_Zaca</t>
  </si>
  <si>
    <t>20110422_Sea Lion Rock_Zaca</t>
  </si>
  <si>
    <t>20110501_Sea Lion Rock_Zaca</t>
  </si>
  <si>
    <t>20110509_Sea Lion Rock_Zaca</t>
  </si>
  <si>
    <t>20110518_Sea Lion Rock_Zaca</t>
  </si>
  <si>
    <t>20110602_Sea Lion Rock_Zaca</t>
  </si>
  <si>
    <t>20110623_Sea Lion Rock_Zaca</t>
  </si>
  <si>
    <t>20110722_Sea Lion Rock_Zaca</t>
  </si>
  <si>
    <t>20110728_Sea Lion Rock_Zaca</t>
  </si>
  <si>
    <t>20110810_Sea Lion Rock_Zaca</t>
  </si>
  <si>
    <t>20110817_Sea Lion Rock_Zaca</t>
  </si>
  <si>
    <t>20110901_Sea Lion Rock_Zaca</t>
  </si>
  <si>
    <t>20110920_Sea Lion Rock_Zaca</t>
  </si>
  <si>
    <t>20111015_Sea Lion Rock_Zaca</t>
  </si>
  <si>
    <t>20111115_Sea Lion Rock_Zaca</t>
  </si>
  <si>
    <t>20120307_Sea Lion Rock_Zaca</t>
  </si>
  <si>
    <t>20120423_Sea Lion Rock_Zaca</t>
  </si>
  <si>
    <t>20120507_Sea Lion Rock_Zaca</t>
  </si>
  <si>
    <t>20120531_Sea Lion Rock_Zaca</t>
  </si>
  <si>
    <t>20120612_Sea Lion Rock_Zaca</t>
  </si>
  <si>
    <t>20120614_Sea Lion Rock_Zaca</t>
  </si>
  <si>
    <t>20120620_Sea Lion Rock_Zaca</t>
  </si>
  <si>
    <t>20120627_Sea Lion Rock_Zaca</t>
  </si>
  <si>
    <t>20120727_Sea Lion Rock_Zaca</t>
  </si>
  <si>
    <t>20120801_Sea Lion Rock_Zaca</t>
  </si>
  <si>
    <t>20120815_Sea Lion Rock_Zaca</t>
  </si>
  <si>
    <t>20120912_Sea Lion Rock_Zaca</t>
  </si>
  <si>
    <t>20120926_Sea Lion Rock_Zaca</t>
  </si>
  <si>
    <t>20121025_Sea Lion Rock_Zaca</t>
  </si>
  <si>
    <t>20121115_Sea Lion Rock_Zaca</t>
  </si>
  <si>
    <t>20121210_Sea Lion Rock_Zaca</t>
  </si>
  <si>
    <t>20130116_Sea Lion Rock_Zaca</t>
  </si>
  <si>
    <t>20130214_Sea Lion Rock_Zaca</t>
  </si>
  <si>
    <t>20130326_Sea Lion Rock_Zaca</t>
  </si>
  <si>
    <t>20130422_Sea Lion Rock_Zaca</t>
  </si>
  <si>
    <t>20130501_Sea Lion Rock_Zaca</t>
  </si>
  <si>
    <t>20130606_Sea Lion Rock_Zaca</t>
  </si>
  <si>
    <t>20130619_Sea Lion Rock_Zaca</t>
  </si>
  <si>
    <t>20130628_Sea Lion Rock_Zaca</t>
  </si>
  <si>
    <t>20130710_Sea Lion Rock_Zaca</t>
  </si>
  <si>
    <t>20130715_Sea Lion Rock_Zaca</t>
  </si>
  <si>
    <t>20130807_Sea Lion Rock_Zaca</t>
  </si>
  <si>
    <t>20130821_Sea Lion Rock_Zaca</t>
  </si>
  <si>
    <t>20130904_Sea Lion Rock_Zaca</t>
  </si>
  <si>
    <t>20140507_Sea Lion Rock_Zaca</t>
  </si>
  <si>
    <t>20140611_Sea Lion Rock_Zaca</t>
  </si>
  <si>
    <t>20140618_Sea Lion Rock_Zaca</t>
  </si>
  <si>
    <t>20140702_Sea Lion Rock_Zaca</t>
  </si>
  <si>
    <t>20140721_Sea Lion Rock_Zaca</t>
  </si>
  <si>
    <t>20140808_Sea Lion Rock_Zaca</t>
  </si>
  <si>
    <t>20140905_Sea Lion Rock_Zaca</t>
  </si>
  <si>
    <t>20140909_Sea Lion Rock_Zaca</t>
  </si>
  <si>
    <t>20140917_Sea Lion Rock_Zaca</t>
  </si>
  <si>
    <t>20150107_Sea Lion Rock_Zaca</t>
  </si>
  <si>
    <t>20150128_Sea Lion Rock_Zaca</t>
  </si>
  <si>
    <t>20150220_Sea Lion Rock_Zaca</t>
  </si>
  <si>
    <t>20150708_Sea Lion Rock_Zaca</t>
  </si>
  <si>
    <t>20150818_Sea Lion Rock_Zaca</t>
  </si>
  <si>
    <t>20150825_Sea Lion Rock_Zaca</t>
  </si>
  <si>
    <t>20150925_Sea Lion Rock_Zaca</t>
  </si>
  <si>
    <t>20160108_Sea Lion Rock_Zaca</t>
  </si>
  <si>
    <t>20160510_Sea Lion Rock_Zaca</t>
  </si>
  <si>
    <t>20160517_Sea Lion Rock_Zaca</t>
  </si>
  <si>
    <t>20160531_Sea Lion Rock_Zaca</t>
  </si>
  <si>
    <t>20160601_Sea Lion Rock_Zaca</t>
  </si>
  <si>
    <t>20160712_Sea Lion Rock_Zaca</t>
  </si>
  <si>
    <t>20160721_Sea Lion Rock_Zaca</t>
  </si>
  <si>
    <t>20160817_Sea Lion Rock_Zaca</t>
  </si>
  <si>
    <t>20160823_Sea Lion Rock_Zaca</t>
  </si>
  <si>
    <t>20160906_Sea Lion Rock_Zaca</t>
  </si>
  <si>
    <t>20160907_Sea Lion Rock_Zaca</t>
  </si>
  <si>
    <t>20160921_Sea Lion Rock_Zaca</t>
  </si>
  <si>
    <t>20161002_Sea Lion Rock_Zaca</t>
  </si>
  <si>
    <t>20161215_Sea Lion Rock_Zaca</t>
  </si>
  <si>
    <t>20170105_Sea Lion Rock_Zaca</t>
  </si>
  <si>
    <t>20170222_Sea Lion Rock_Zaca</t>
  </si>
  <si>
    <t>20170607_Sea Lion Rock_Zaca</t>
  </si>
  <si>
    <t>20170619_Sea Lion Rock_Zaca</t>
  </si>
  <si>
    <t>20170624_Sea Lion Rock_Zaca</t>
  </si>
  <si>
    <t>20170801_Sea Lion Rock_Zaca</t>
  </si>
  <si>
    <t>20170824_Sea Lion Rock_Zaca</t>
  </si>
  <si>
    <t>20170830_Sea Lion Rock_Zaca</t>
  </si>
  <si>
    <t>20170927_Sea Lion Rock_Zaca</t>
  </si>
  <si>
    <t>20171026_Sea Lion Rock_Zaca</t>
  </si>
  <si>
    <t>20180306_Sea Lion Rock_Zaca</t>
  </si>
  <si>
    <t>20180403_Sea Lion Rock_Zaca</t>
  </si>
  <si>
    <t>20180518_Sea Lion Rock_Zaca</t>
  </si>
  <si>
    <t>20180607_Sea Lion Rock_Zaca</t>
  </si>
  <si>
    <t>20180611_Sea Lion Rock_Zaca</t>
  </si>
  <si>
    <t>Average of Average Count</t>
  </si>
  <si>
    <t>Ej - month</t>
  </si>
  <si>
    <t>Month - Zc</t>
  </si>
  <si>
    <t>Year - Zc</t>
  </si>
  <si>
    <t>SUMMARY OUTPUT</t>
  </si>
  <si>
    <t>Regression Statistics</t>
  </si>
  <si>
    <t>Multiple R</t>
  </si>
  <si>
    <t>R Square</t>
  </si>
  <si>
    <t>Adjusted R Square</t>
  </si>
  <si>
    <t>Standard Error</t>
  </si>
  <si>
    <t>Regression</t>
  </si>
  <si>
    <t>Residual</t>
  </si>
  <si>
    <t>Intercept</t>
  </si>
  <si>
    <t>Significance F</t>
  </si>
  <si>
    <t>Coefficients</t>
  </si>
  <si>
    <t>Lower 95%</t>
  </si>
  <si>
    <t>Upper 95%</t>
  </si>
  <si>
    <t>Lower 95.0%</t>
  </si>
  <si>
    <t>Upper 95.0%</t>
  </si>
  <si>
    <t>RESIDUAL OUTPUT</t>
  </si>
  <si>
    <t>Observation</t>
  </si>
  <si>
    <t>Predicted Average of Average Count</t>
  </si>
  <si>
    <t>Residuals</t>
  </si>
  <si>
    <t>without open</t>
  </si>
  <si>
    <t>Count of Survey ID</t>
  </si>
  <si>
    <t>From OCNMS surveys</t>
  </si>
  <si>
    <t>all prop</t>
  </si>
  <si>
    <t>(ER x mat prop)</t>
  </si>
  <si>
    <t>(mat ent/all ent)</t>
  </si>
  <si>
    <t>(band ents/effort)</t>
  </si>
  <si>
    <t>OCNMS (wo open/surveys)</t>
  </si>
  <si>
    <t>Material proportions from M rate pooled avg</t>
  </si>
  <si>
    <t>Material proportions from MA</t>
  </si>
  <si>
    <t>Mat prop MRPA x rate</t>
  </si>
  <si>
    <t>Mat props from MA</t>
  </si>
  <si>
    <t>Mat props from M rate pooled avg</t>
  </si>
  <si>
    <t>Mat props MA x ER</t>
  </si>
  <si>
    <t>Mat props MRPA x rate</t>
  </si>
  <si>
    <t>t-Test: Two-Sample Assuming Equal Variances</t>
  </si>
  <si>
    <t>Pooled Variance</t>
  </si>
  <si>
    <t>sum pb ents from our data</t>
  </si>
  <si>
    <t>Anova: Single Factor Year</t>
  </si>
  <si>
    <t>Anova: Single Factor Month</t>
  </si>
  <si>
    <t>OCNMS (total/surveys)</t>
  </si>
  <si>
    <t>2012-2017</t>
  </si>
  <si>
    <t>2012-2018</t>
  </si>
  <si>
    <t>Reduced survey effort in fall 2018, so drop that year.</t>
  </si>
  <si>
    <t>Predicted Year</t>
  </si>
  <si>
    <t>Visible annual decline in PB entanglements not significant</t>
  </si>
  <si>
    <t>Female %</t>
  </si>
  <si>
    <t>Male %</t>
  </si>
  <si>
    <t>Unknown %</t>
  </si>
  <si>
    <t>Adult %</t>
  </si>
  <si>
    <t>Juvenile %</t>
  </si>
  <si>
    <t>Sex and Age</t>
  </si>
  <si>
    <t>Neither</t>
  </si>
  <si>
    <t>Either</t>
  </si>
  <si>
    <t>Adult Male</t>
  </si>
  <si>
    <t>Adult female</t>
  </si>
  <si>
    <t>Juvenile Male</t>
  </si>
  <si>
    <t>Juvenile Female</t>
  </si>
  <si>
    <t>Of Adults, Male</t>
  </si>
  <si>
    <t>Of Adults, Female</t>
  </si>
  <si>
    <t>Of Adults, Unknown</t>
  </si>
  <si>
    <t>Age_Sex</t>
  </si>
  <si>
    <t>Adult_Female</t>
  </si>
  <si>
    <t>Juvenile_Female</t>
  </si>
  <si>
    <t>Adult_Male</t>
  </si>
  <si>
    <t>Juvenile_Male</t>
  </si>
  <si>
    <t>Unknown_Male</t>
  </si>
  <si>
    <t>Adult_Unknown</t>
  </si>
  <si>
    <t>Juvenile_Unknown</t>
  </si>
  <si>
    <t>Unknown_Unknown</t>
  </si>
  <si>
    <t>% Juvenile, of Flashers</t>
  </si>
  <si>
    <t>% Juveniles, of Packing bands</t>
  </si>
  <si>
    <t>% adult females, of packing bands</t>
  </si>
  <si>
    <t>% adult males, of packing bands</t>
  </si>
  <si>
    <t>% packing bands, of AF</t>
  </si>
  <si>
    <t>% packing bands, of AM</t>
  </si>
  <si>
    <t>Average of Sum of Est Size Best</t>
  </si>
  <si>
    <t>Ej - year</t>
  </si>
  <si>
    <t>avg</t>
  </si>
  <si>
    <t>stdev</t>
  </si>
  <si>
    <t>se</t>
  </si>
  <si>
    <t>upper</t>
  </si>
  <si>
    <t>count</t>
  </si>
  <si>
    <t>lower</t>
  </si>
  <si>
    <t>interval</t>
  </si>
  <si>
    <t>confidence intervals</t>
  </si>
  <si>
    <t>Stats - yearly average</t>
  </si>
  <si>
    <t>Stats - monthly average</t>
  </si>
  <si>
    <t>Average wo 6/7</t>
  </si>
  <si>
    <t>Anova: Single Factor</t>
  </si>
  <si>
    <t>Effort - count of survey days where all four haulouts were visited</t>
  </si>
  <si>
    <t>sum wo 2018:</t>
  </si>
  <si>
    <t>Monthly ANOVA table ZC</t>
  </si>
  <si>
    <t>Two-tailed p values from t test unequal variance</t>
  </si>
  <si>
    <t>p</t>
  </si>
  <si>
    <t>Avg</t>
  </si>
  <si>
    <t>This is both Ej and Zc!!</t>
  </si>
  <si>
    <t>Just Ej</t>
  </si>
  <si>
    <t>AF</t>
  </si>
  <si>
    <t>AM</t>
  </si>
  <si>
    <t>Juv</t>
  </si>
  <si>
    <t>Debris Type (Access)</t>
  </si>
  <si>
    <t>1 - Packing Band</t>
  </si>
  <si>
    <t>2 - Rubber Band</t>
  </si>
  <si>
    <t>3 - Gillnet</t>
  </si>
  <si>
    <t>4 - Other net</t>
  </si>
  <si>
    <t>5 - Flasher</t>
  </si>
  <si>
    <t>6 - Fishing Lure</t>
  </si>
  <si>
    <t>7 - Monofilament</t>
  </si>
  <si>
    <t>8 - Rope</t>
  </si>
  <si>
    <t>9 - Unknown</t>
  </si>
  <si>
    <t>10 - Cannot Assess</t>
  </si>
  <si>
    <t>11 - Old Scar</t>
  </si>
  <si>
    <t>Photo quality (Access)</t>
  </si>
  <si>
    <t>Unsuitable</t>
  </si>
  <si>
    <t>Fair</t>
  </si>
  <si>
    <t>Good</t>
  </si>
  <si>
    <t>Excellent</t>
  </si>
  <si>
    <t>surveys</t>
  </si>
  <si>
    <t>Sum of surveys</t>
  </si>
  <si>
    <t>5(2)</t>
  </si>
  <si>
    <t>4(2)</t>
  </si>
  <si>
    <t>3(2)</t>
  </si>
  <si>
    <t>3(1)</t>
  </si>
  <si>
    <t>5(3)</t>
  </si>
  <si>
    <t>8(2)</t>
  </si>
  <si>
    <t>2(1)</t>
  </si>
  <si>
    <t>4(1)</t>
  </si>
  <si>
    <t>6(3)</t>
  </si>
  <si>
    <t>6(2)</t>
  </si>
  <si>
    <t>5(4)</t>
  </si>
  <si>
    <t>8(1)</t>
  </si>
  <si>
    <t>1(1)</t>
  </si>
  <si>
    <t>4(3)</t>
  </si>
  <si>
    <t>3(3)</t>
  </si>
  <si>
    <t>8(5)</t>
  </si>
  <si>
    <t>11(4)</t>
  </si>
  <si>
    <t>16(3)</t>
  </si>
  <si>
    <t>17(4)</t>
  </si>
  <si>
    <t>25(12)</t>
  </si>
  <si>
    <t>28(17)</t>
  </si>
  <si>
    <t>34(11)</t>
  </si>
  <si>
    <t>38(17)</t>
  </si>
  <si>
    <t>36(15)</t>
  </si>
  <si>
    <t>19(4)</t>
  </si>
  <si>
    <t>11(3)</t>
  </si>
  <si>
    <t>246(97)</t>
  </si>
  <si>
    <t>28(8)</t>
  </si>
  <si>
    <t>40(15)</t>
  </si>
  <si>
    <t>38(16)</t>
  </si>
  <si>
    <t>28(13)</t>
  </si>
  <si>
    <t>21(9)</t>
  </si>
  <si>
    <t>28(7)</t>
  </si>
  <si>
    <t>27(14)</t>
  </si>
  <si>
    <t>16(10)</t>
  </si>
  <si>
    <t>20(5)</t>
  </si>
  <si>
    <t>Fake 2014 w/ added 0s</t>
  </si>
  <si>
    <t>average</t>
  </si>
  <si>
    <t>Sex or Age</t>
  </si>
  <si>
    <t>t-Test: Paired Two Sample for Means</t>
  </si>
  <si>
    <t>Pearson Correlation</t>
  </si>
  <si>
    <t>Stts-survey month average</t>
  </si>
  <si>
    <t>Tukey-Kramer post-hoc</t>
  </si>
  <si>
    <t>Difference</t>
  </si>
  <si>
    <t>n group 1</t>
  </si>
  <si>
    <t>n group2</t>
  </si>
  <si>
    <t>SE</t>
  </si>
  <si>
    <t>T-Test is wrong!</t>
  </si>
  <si>
    <t>Post-Hoc! Use this!</t>
  </si>
  <si>
    <t>q</t>
  </si>
  <si>
    <t>groups 3</t>
  </si>
  <si>
    <t>q crit</t>
  </si>
  <si>
    <t>?</t>
  </si>
  <si>
    <t>Zc only</t>
  </si>
  <si>
    <t>Se x and age</t>
  </si>
  <si>
    <t>used this one</t>
  </si>
  <si>
    <t>June and July</t>
  </si>
  <si>
    <t>All others</t>
  </si>
  <si>
    <t>Sum of All</t>
  </si>
  <si>
    <t>Entanglements (packing bands as proportion of all entanglements)</t>
  </si>
  <si>
    <t>Debris (total packing bands encountered per year divided by surveys completed per year)</t>
  </si>
  <si>
    <t>Male Entanglement Rate</t>
  </si>
  <si>
    <t>Sum of Male Entanglements</t>
  </si>
  <si>
    <t>Male Rate</t>
  </si>
  <si>
    <t>Stats - male rates compared</t>
  </si>
  <si>
    <t>Adult Entanglements</t>
  </si>
  <si>
    <t>Ej Adult</t>
  </si>
  <si>
    <t>Zc Adult</t>
  </si>
  <si>
    <t>Adult Entanglement Rate</t>
  </si>
  <si>
    <t>Adults</t>
  </si>
  <si>
    <t>Sum of Adults</t>
  </si>
  <si>
    <t>Sum of Adult Entanglements</t>
  </si>
  <si>
    <t>Adult Rate</t>
  </si>
  <si>
    <t>Adult Entanglement Rate (ent adults/(total count-pups)</t>
  </si>
  <si>
    <t>Adult Entanglement Rate (ent adults/total count)</t>
  </si>
  <si>
    <t>Average of Adult Rate</t>
  </si>
  <si>
    <t>all?</t>
  </si>
  <si>
    <t>check?</t>
  </si>
  <si>
    <t>Winter</t>
  </si>
  <si>
    <t>Spring</t>
  </si>
  <si>
    <t>Summer</t>
  </si>
  <si>
    <t>Fall</t>
  </si>
  <si>
    <t>Haulout Abundance</t>
  </si>
  <si>
    <t>Two photos, can clearly see gear, hooked in corner of mouth</t>
  </si>
  <si>
    <t>One photo, but enough to tell that it's definitely hooked in the lip</t>
  </si>
  <si>
    <t>mean</t>
  </si>
  <si>
    <t>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</si>
</sst>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d\-mmm\-yy"/>
    <numFmt numFmtId="165" formatCode="yyyymmdd"/>
    <numFmt numFmtId="166" formatCode="dd"/>
    <numFmt numFmtId="167" formatCode="[$-409]d\-mmm\-yy;@"/>
    <numFmt numFmtId="168" formatCode="[$-409]d\-mmm\-yyyy;@"/>
    <numFmt numFmtId="169" formatCode="0.0000"/>
    <numFmt numFmtId="170" formatCode="0.000000"/>
  </numFmts>
  <fonts count="9" x14ac:knownFonts="1">
    <font>
      <sz val="11"/>
      <color theme="1"/>
      <name val="Calibri"/>
      <family val="2"/>
      <scheme val="minor"/>
    </font>
    <font>
      <sz val="10"/>
      <color indexed="8"/>
      <name val="Arial"/>
      <family val="2"/>
    </font>
    <font>
      <sz val="11"/>
      <color indexed="8"/>
      <name val="Calibri"/>
      <family val="2"/>
    </font>
    <font>
      <sz val="10"/>
      <color indexed="8"/>
      <name val="Arial"/>
      <family val="2"/>
    </font>
    <font>
      <sz val="11"/>
      <color indexed="8"/>
      <name val="Calibri"/>
      <family val="2"/>
    </font>
    <font>
      <b/>
      <sz val="11"/>
      <color theme="1"/>
      <name val="Calibri"/>
      <family val="2"/>
      <scheme val="minor"/>
    </font>
    <font>
      <sz val="10"/>
      <color indexed="8"/>
      <name val="Arial"/>
      <family val="2"/>
    </font>
    <font>
      <sz val="11"/>
      <color indexed="8"/>
      <name val="Calibri"/>
      <family val="2"/>
    </font>
    <font>
      <i/>
      <sz val="11"/>
      <color theme="1"/>
      <name val="Calibri"/>
      <family val="2"/>
      <scheme val="minor"/>
    </font>
  </fonts>
  <fills count="13">
    <fill>
      <patternFill patternType="none"/>
    </fill>
    <fill>
      <patternFill patternType="gray125"/>
    </fill>
    <fill>
      <patternFill patternType="solid">
        <fgColor theme="4" tint="0.79998168889431442"/>
        <bgColor theme="4" tint="0.79998168889431442"/>
      </patternFill>
    </fill>
    <fill>
      <patternFill patternType="solid">
        <fgColor indexed="22"/>
        <bgColor indexed="0"/>
      </patternFill>
    </fill>
    <fill>
      <patternFill patternType="solid">
        <fgColor theme="5"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9" tint="0.39997558519241921"/>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8" tint="0.59999389629810485"/>
        <bgColor indexed="64"/>
      </patternFill>
    </fill>
    <fill>
      <patternFill patternType="solid">
        <fgColor rgb="FFFFFF00"/>
        <bgColor indexed="64"/>
      </patternFill>
    </fill>
    <fill>
      <patternFill patternType="solid">
        <fgColor theme="0"/>
        <bgColor indexed="64"/>
      </patternFill>
    </fill>
  </fills>
  <borders count="11">
    <border>
      <left/>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thin">
        <color indexed="22"/>
      </left>
      <right/>
      <top/>
      <bottom/>
      <diagonal/>
    </border>
    <border>
      <left/>
      <right style="thin">
        <color indexed="22"/>
      </right>
      <top/>
      <bottom/>
      <diagonal/>
    </border>
    <border>
      <left/>
      <right/>
      <top/>
      <bottom style="thin">
        <color theme="4" tint="0.39997558519241921"/>
      </bottom>
      <diagonal/>
    </border>
    <border>
      <left/>
      <right/>
      <top style="thin">
        <color theme="4" tint="0.39997558519241921"/>
      </top>
      <bottom/>
      <diagonal/>
    </border>
    <border>
      <left style="thin">
        <color indexed="8"/>
      </left>
      <right style="thin">
        <color indexed="8"/>
      </right>
      <top/>
      <bottom/>
      <diagonal/>
    </border>
    <border>
      <left style="thin">
        <color indexed="8"/>
      </left>
      <right style="thin">
        <color indexed="8"/>
      </right>
      <top style="thin">
        <color indexed="8"/>
      </top>
      <bottom style="thin">
        <color indexed="8"/>
      </bottom>
      <diagonal/>
    </border>
    <border>
      <left/>
      <right/>
      <top/>
      <bottom style="medium">
        <color indexed="64"/>
      </bottom>
      <diagonal/>
    </border>
    <border>
      <left/>
      <right/>
      <top style="medium">
        <color indexed="64"/>
      </top>
      <bottom style="thin">
        <color indexed="64"/>
      </bottom>
      <diagonal/>
    </border>
  </borders>
  <cellStyleXfs count="5">
    <xf numFmtId="0" fontId="0" fillId="0" borderId="0"/>
    <xf numFmtId="0" fontId="1" fillId="0" borderId="0"/>
    <xf numFmtId="0" fontId="3" fillId="0" borderId="0"/>
    <xf numFmtId="0" fontId="3" fillId="0" borderId="0"/>
    <xf numFmtId="0" fontId="6" fillId="0" borderId="0"/>
  </cellStyleXfs>
  <cellXfs count="79">
    <xf numFmtId="0" fontId="0" fillId="0" borderId="0" xfId="0"/>
    <xf numFmtId="164" fontId="2" fillId="0" borderId="1" xfId="1" applyNumberFormat="1" applyFont="1" applyBorder="1" applyAlignment="1">
      <alignment horizontal="right"/>
    </xf>
    <xf numFmtId="1" fontId="2" fillId="0" borderId="0" xfId="1" applyNumberFormat="1" applyFont="1" applyAlignment="1">
      <alignment horizontal="right"/>
    </xf>
    <xf numFmtId="1" fontId="2" fillId="0" borderId="1" xfId="1" applyNumberFormat="1" applyFont="1" applyBorder="1" applyAlignment="1">
      <alignment horizontal="right"/>
    </xf>
    <xf numFmtId="0" fontId="2" fillId="0" borderId="1" xfId="1" applyFont="1" applyBorder="1"/>
    <xf numFmtId="165" fontId="2" fillId="0" borderId="0" xfId="1" applyNumberFormat="1" applyFont="1"/>
    <xf numFmtId="0" fontId="2" fillId="0" borderId="0" xfId="1" applyFont="1"/>
    <xf numFmtId="0" fontId="0" fillId="0" borderId="1" xfId="0" applyBorder="1"/>
    <xf numFmtId="15" fontId="0" fillId="0" borderId="1" xfId="0" applyNumberFormat="1" applyBorder="1"/>
    <xf numFmtId="1" fontId="0" fillId="0" borderId="1" xfId="0" applyNumberFormat="1" applyBorder="1" applyAlignment="1">
      <alignment horizontal="right"/>
    </xf>
    <xf numFmtId="165" fontId="2" fillId="0" borderId="1" xfId="1" applyNumberFormat="1" applyFont="1" applyBorder="1"/>
    <xf numFmtId="0" fontId="0" fillId="0" borderId="2" xfId="0" applyBorder="1"/>
    <xf numFmtId="0" fontId="2" fillId="0" borderId="2" xfId="1" applyFont="1" applyBorder="1"/>
    <xf numFmtId="0" fontId="2" fillId="0" borderId="3" xfId="1" applyFont="1" applyBorder="1"/>
    <xf numFmtId="0" fontId="0" fillId="0" borderId="3" xfId="0" applyBorder="1"/>
    <xf numFmtId="0" fontId="4" fillId="0" borderId="1" xfId="2" applyFont="1" applyBorder="1"/>
    <xf numFmtId="164" fontId="2" fillId="0" borderId="0" xfId="1" applyNumberFormat="1" applyFont="1" applyAlignment="1">
      <alignment horizontal="right"/>
    </xf>
    <xf numFmtId="1" fontId="2" fillId="0" borderId="2" xfId="1" applyNumberFormat="1" applyFont="1" applyBorder="1" applyAlignment="1">
      <alignment horizontal="right"/>
    </xf>
    <xf numFmtId="0" fontId="2" fillId="0" borderId="4" xfId="1" applyFont="1" applyBorder="1"/>
    <xf numFmtId="166" fontId="0" fillId="0" borderId="4" xfId="0" applyNumberFormat="1" applyBorder="1" applyAlignment="1">
      <alignment horizontal="left"/>
    </xf>
    <xf numFmtId="167" fontId="4" fillId="0" borderId="1" xfId="3" applyNumberFormat="1" applyFont="1" applyBorder="1" applyAlignment="1">
      <alignment horizontal="right"/>
    </xf>
    <xf numFmtId="0" fontId="4" fillId="0" borderId="1" xfId="3" applyFont="1" applyBorder="1"/>
    <xf numFmtId="0" fontId="2" fillId="0" borderId="1" xfId="3" applyFont="1" applyBorder="1"/>
    <xf numFmtId="164" fontId="0" fillId="0" borderId="1" xfId="0" applyNumberFormat="1" applyBorder="1"/>
    <xf numFmtId="0" fontId="4" fillId="0" borderId="4" xfId="3" applyFont="1" applyBorder="1"/>
    <xf numFmtId="0" fontId="2" fillId="0" borderId="0" xfId="3" applyFont="1"/>
    <xf numFmtId="0" fontId="0" fillId="0" borderId="0" xfId="0" pivotButton="1"/>
    <xf numFmtId="0" fontId="0" fillId="0" borderId="0" xfId="0" applyAlignment="1">
      <alignment horizontal="left"/>
    </xf>
    <xf numFmtId="167" fontId="4" fillId="0" borderId="0" xfId="3" applyNumberFormat="1" applyFont="1" applyAlignment="1">
      <alignment horizontal="right"/>
    </xf>
    <xf numFmtId="0" fontId="4" fillId="0" borderId="0" xfId="3" applyFont="1"/>
    <xf numFmtId="166" fontId="0" fillId="0" borderId="1" xfId="0" applyNumberFormat="1" applyBorder="1" applyAlignment="1">
      <alignment horizontal="left"/>
    </xf>
    <xf numFmtId="166" fontId="0" fillId="0" borderId="2" xfId="0" applyNumberFormat="1" applyBorder="1" applyAlignment="1">
      <alignment horizontal="left"/>
    </xf>
    <xf numFmtId="0" fontId="4" fillId="0" borderId="2" xfId="3" applyFont="1" applyBorder="1"/>
    <xf numFmtId="0" fontId="5" fillId="2" borderId="5" xfId="0" applyFont="1" applyFill="1" applyBorder="1"/>
    <xf numFmtId="0" fontId="0" fillId="0" borderId="0" xfId="0" applyAlignment="1">
      <alignment horizontal="left" indent="1"/>
    </xf>
    <xf numFmtId="0" fontId="5" fillId="2" borderId="6" xfId="0" applyFont="1" applyFill="1" applyBorder="1" applyAlignment="1">
      <alignment horizontal="left"/>
    </xf>
    <xf numFmtId="0" fontId="5" fillId="2" borderId="6" xfId="0" applyFont="1" applyFill="1" applyBorder="1"/>
    <xf numFmtId="0" fontId="7" fillId="0" borderId="1" xfId="4" applyFont="1" applyBorder="1"/>
    <xf numFmtId="0" fontId="7" fillId="0" borderId="1" xfId="4" applyFont="1" applyBorder="1" applyAlignment="1">
      <alignment horizontal="right"/>
    </xf>
    <xf numFmtId="164" fontId="7" fillId="0" borderId="1" xfId="4" applyNumberFormat="1" applyFont="1" applyBorder="1" applyAlignment="1">
      <alignment horizontal="right"/>
    </xf>
    <xf numFmtId="0" fontId="7" fillId="0" borderId="0" xfId="4" applyFont="1" applyAlignment="1">
      <alignment horizontal="right"/>
    </xf>
    <xf numFmtId="0" fontId="6" fillId="0" borderId="1" xfId="4" applyBorder="1"/>
    <xf numFmtId="0" fontId="7" fillId="3" borderId="7" xfId="4" applyFont="1" applyFill="1" applyBorder="1" applyAlignment="1">
      <alignment horizontal="center"/>
    </xf>
    <xf numFmtId="0" fontId="7" fillId="3" borderId="8" xfId="4" applyFont="1" applyFill="1" applyBorder="1" applyAlignment="1">
      <alignment horizontal="center"/>
    </xf>
    <xf numFmtId="0" fontId="2" fillId="3" borderId="8" xfId="4" applyFont="1" applyFill="1" applyBorder="1" applyAlignment="1">
      <alignment horizontal="center"/>
    </xf>
    <xf numFmtId="0" fontId="5" fillId="2" borderId="0" xfId="0" applyFont="1" applyFill="1"/>
    <xf numFmtId="0" fontId="0" fillId="0" borderId="9" xfId="0" applyBorder="1"/>
    <xf numFmtId="0" fontId="8" fillId="0" borderId="10" xfId="0" applyFont="1" applyBorder="1" applyAlignment="1">
      <alignment horizontal="center"/>
    </xf>
    <xf numFmtId="0" fontId="5" fillId="0" borderId="5" xfId="0" applyFont="1" applyBorder="1" applyAlignment="1">
      <alignment horizontal="left"/>
    </xf>
    <xf numFmtId="0" fontId="0" fillId="0" borderId="0" xfId="0" applyAlignment="1">
      <alignment horizontal="left" indent="2"/>
    </xf>
    <xf numFmtId="0" fontId="0" fillId="4" borderId="0" xfId="0" applyFill="1"/>
    <xf numFmtId="0" fontId="5" fillId="5" borderId="5" xfId="0" applyFont="1" applyFill="1" applyBorder="1" applyAlignment="1">
      <alignment horizontal="left"/>
    </xf>
    <xf numFmtId="0" fontId="5" fillId="5" borderId="5" xfId="0" applyFont="1" applyFill="1" applyBorder="1"/>
    <xf numFmtId="0" fontId="0" fillId="6" borderId="0" xfId="0" applyFill="1"/>
    <xf numFmtId="0" fontId="0" fillId="5" borderId="0" xfId="0" applyFill="1"/>
    <xf numFmtId="0" fontId="5" fillId="7" borderId="5" xfId="0" applyFont="1" applyFill="1" applyBorder="1"/>
    <xf numFmtId="0" fontId="5" fillId="7" borderId="0" xfId="0" applyFont="1" applyFill="1"/>
    <xf numFmtId="0" fontId="0" fillId="8" borderId="0" xfId="0" applyFill="1"/>
    <xf numFmtId="0" fontId="5" fillId="9" borderId="0" xfId="0" applyFont="1" applyFill="1"/>
    <xf numFmtId="0" fontId="0" fillId="10" borderId="0" xfId="0" applyFill="1"/>
    <xf numFmtId="168" fontId="0" fillId="0" borderId="0" xfId="0" applyNumberFormat="1"/>
    <xf numFmtId="0" fontId="8" fillId="0" borderId="10" xfId="0" applyFont="1" applyBorder="1" applyAlignment="1">
      <alignment horizontal="centerContinuous"/>
    </xf>
    <xf numFmtId="0" fontId="8" fillId="0" borderId="0" xfId="0" applyFont="1" applyAlignment="1">
      <alignment horizontal="center"/>
    </xf>
    <xf numFmtId="0" fontId="0" fillId="11" borderId="9" xfId="0" applyFill="1" applyBorder="1"/>
    <xf numFmtId="0" fontId="5" fillId="0" borderId="5" xfId="0" applyFont="1" applyBorder="1"/>
    <xf numFmtId="0" fontId="5" fillId="2" borderId="5" xfId="0" applyFont="1" applyFill="1" applyBorder="1" applyAlignment="1">
      <alignment horizontal="right"/>
    </xf>
    <xf numFmtId="0" fontId="0" fillId="0" borderId="0" xfId="0" applyAlignment="1">
      <alignment horizontal="right"/>
    </xf>
    <xf numFmtId="0" fontId="5" fillId="2" borderId="6" xfId="0" applyFont="1" applyFill="1" applyBorder="1" applyAlignment="1">
      <alignment horizontal="right"/>
    </xf>
    <xf numFmtId="0" fontId="5" fillId="2" borderId="0" xfId="0" applyFont="1" applyFill="1" applyAlignment="1">
      <alignment horizontal="right"/>
    </xf>
    <xf numFmtId="1" fontId="0" fillId="0" borderId="0" xfId="0" applyNumberFormat="1"/>
    <xf numFmtId="0" fontId="2" fillId="3" borderId="7" xfId="4" applyFont="1" applyFill="1" applyBorder="1" applyAlignment="1">
      <alignment horizontal="center"/>
    </xf>
    <xf numFmtId="0" fontId="5" fillId="5" borderId="0" xfId="0" applyFont="1" applyFill="1" applyAlignment="1">
      <alignment horizontal="left"/>
    </xf>
    <xf numFmtId="0" fontId="0" fillId="12" borderId="0" xfId="0" applyFill="1"/>
    <xf numFmtId="0" fontId="0" fillId="12" borderId="0" xfId="0" applyFill="1" applyAlignment="1">
      <alignment horizontal="left"/>
    </xf>
    <xf numFmtId="169" fontId="0" fillId="12" borderId="0" xfId="0" applyNumberFormat="1" applyFill="1"/>
    <xf numFmtId="1" fontId="0" fillId="12" borderId="0" xfId="0" applyNumberFormat="1" applyFill="1"/>
    <xf numFmtId="170" fontId="0" fillId="0" borderId="0" xfId="0" applyNumberFormat="1"/>
    <xf numFmtId="0" fontId="0" fillId="12" borderId="0" xfId="0" applyFill="1" applyAlignment="1">
      <alignment horizontal="center" vertical="center" textRotation="90"/>
    </xf>
    <xf numFmtId="0" fontId="0" fillId="12" borderId="0" xfId="0" applyFill="1" applyAlignment="1">
      <alignment horizontal="center"/>
    </xf>
  </cellXfs>
  <cellStyles count="5">
    <cellStyle name="Normal" xfId="0" builtinId="0"/>
    <cellStyle name="Normal_20" xfId="3" xr:uid="{00000000-0005-0000-0000-000001000000}"/>
    <cellStyle name="Normal_Sheet1" xfId="1" xr:uid="{00000000-0005-0000-0000-000002000000}"/>
    <cellStyle name="Normal_Sheet1_1" xfId="2" xr:uid="{00000000-0005-0000-0000-000003000000}"/>
    <cellStyle name="Normal_Sightings" xfId="4" xr:uid="{00000000-0005-0000-0000-000004000000}"/>
  </cellStyles>
  <dxfs count="9">
    <dxf>
      <font>
        <color rgb="FF006100"/>
      </font>
      <fill>
        <patternFill>
          <bgColor rgb="FFC6EFCE"/>
        </patternFill>
      </fill>
    </dxf>
    <dxf>
      <font>
        <color rgb="FF006100"/>
      </font>
      <fill>
        <patternFill>
          <bgColor rgb="FFC6EFCE"/>
        </patternFill>
      </fill>
    </dxf>
    <dxf>
      <font>
        <color auto="1"/>
      </font>
      <fill>
        <patternFill>
          <bgColor theme="9" tint="0.39994506668294322"/>
        </patternFill>
      </fill>
    </dxf>
    <dxf>
      <font>
        <color auto="1"/>
      </font>
      <fill>
        <patternFill>
          <bgColor theme="9" tint="0.39994506668294322"/>
        </patternFill>
      </fill>
    </dxf>
    <dxf>
      <font>
        <color auto="1"/>
      </font>
      <fill>
        <patternFill>
          <bgColor theme="9" tint="0.39994506668294322"/>
        </patternFill>
      </fill>
    </dxf>
    <dxf>
      <font>
        <color auto="1"/>
      </font>
      <fill>
        <patternFill>
          <bgColor theme="9" tint="0.39994506668294322"/>
        </patternFill>
      </fill>
    </dxf>
    <dxf>
      <font>
        <color auto="1"/>
      </font>
      <fill>
        <patternFill>
          <bgColor theme="9" tint="0.39994506668294322"/>
        </patternFill>
      </fill>
    </dxf>
    <dxf>
      <font>
        <color auto="1"/>
      </font>
      <fill>
        <patternFill>
          <bgColor theme="9" tint="0.39994506668294322"/>
        </patternFill>
      </fill>
    </dxf>
    <dxf>
      <font>
        <color auto="1"/>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7.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8.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9.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1.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2.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5.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6.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7.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'packing bands'!$I$2</c:f>
              <c:strCache>
                <c:ptCount val="1"/>
                <c:pt idx="0">
                  <c:v>(ER x mat prop)</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'packing bands'!$H$3:$H$9</c:f>
              <c:numCache>
                <c:formatCode>General</c:formatCode>
                <c:ptCount val="7"/>
                <c:pt idx="0">
                  <c:v>2012</c:v>
                </c:pt>
                <c:pt idx="1">
                  <c:v>2013</c:v>
                </c:pt>
                <c:pt idx="2">
                  <c:v>2014</c:v>
                </c:pt>
                <c:pt idx="3">
                  <c:v>2015</c:v>
                </c:pt>
                <c:pt idx="4">
                  <c:v>2016</c:v>
                </c:pt>
                <c:pt idx="5">
                  <c:v>2017</c:v>
                </c:pt>
                <c:pt idx="6">
                  <c:v>2018</c:v>
                </c:pt>
              </c:numCache>
            </c:numRef>
          </c:xVal>
          <c:yVal>
            <c:numRef>
              <c:f>'packing bands'!$I$3:$I$9</c:f>
              <c:numCache>
                <c:formatCode>General</c:formatCode>
                <c:ptCount val="7"/>
                <c:pt idx="0">
                  <c:v>0.15909090909090909</c:v>
                </c:pt>
                <c:pt idx="1">
                  <c:v>0.29545454545454547</c:v>
                </c:pt>
                <c:pt idx="2">
                  <c:v>0.24657534246575341</c:v>
                </c:pt>
                <c:pt idx="3">
                  <c:v>0.17073170731707318</c:v>
                </c:pt>
                <c:pt idx="4">
                  <c:v>0.21739130434782608</c:v>
                </c:pt>
                <c:pt idx="5">
                  <c:v>0.23255813953488372</c:v>
                </c:pt>
                <c:pt idx="6">
                  <c:v>0.14634146341463414</c:v>
                </c:pt>
              </c:numCache>
            </c:numRef>
          </c:yVal>
          <c:smooth val="0"/>
          <c:extLst>
            <c:ext xmlns:c16="http://schemas.microsoft.com/office/drawing/2014/chart" uri="{C3380CC4-5D6E-409C-BE32-E72D297353CC}">
              <c16:uniqueId val="{00000000-0EE6-414D-9BFD-677F4915FDFF}"/>
            </c:ext>
          </c:extLst>
        </c:ser>
        <c:ser>
          <c:idx val="1"/>
          <c:order val="1"/>
          <c:tx>
            <c:strRef>
              <c:f>'packing bands'!$J$2</c:f>
              <c:strCache>
                <c:ptCount val="1"/>
                <c:pt idx="0">
                  <c:v>(band ents/effort)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'packing bands'!$H$3:$H$9</c:f>
              <c:numCache>
                <c:formatCode>General</c:formatCode>
                <c:ptCount val="7"/>
                <c:pt idx="0">
                  <c:v>2012</c:v>
                </c:pt>
                <c:pt idx="1">
                  <c:v>2013</c:v>
                </c:pt>
                <c:pt idx="2">
                  <c:v>2014</c:v>
                </c:pt>
                <c:pt idx="3">
                  <c:v>2015</c:v>
                </c:pt>
                <c:pt idx="4">
                  <c:v>2016</c:v>
                </c:pt>
                <c:pt idx="5">
                  <c:v>2017</c:v>
                </c:pt>
                <c:pt idx="6">
                  <c:v>2018</c:v>
                </c:pt>
              </c:numCache>
            </c:numRef>
          </c:xVal>
          <c:yVal>
            <c:numRef>
              <c:f>'packing bands'!$J$3:$J$9</c:f>
              <c:numCache>
                <c:formatCode>General</c:formatCode>
                <c:ptCount val="7"/>
                <c:pt idx="0">
                  <c:v>3.9274620242362175E-2</c:v>
                </c:pt>
                <c:pt idx="1">
                  <c:v>8.1527847152847138E-2</c:v>
                </c:pt>
                <c:pt idx="2">
                  <c:v>0.10276506483600305</c:v>
                </c:pt>
                <c:pt idx="3">
                  <c:v>4.0538720538720541E-2</c:v>
                </c:pt>
                <c:pt idx="4">
                  <c:v>7.8519878813996469E-2</c:v>
                </c:pt>
                <c:pt idx="5">
                  <c:v>6.1221896383186709E-2</c:v>
                </c:pt>
                <c:pt idx="6">
                  <c:v>5.3970057720057717E-2</c:v>
                </c:pt>
              </c:numCache>
            </c:numRef>
          </c:yVal>
          <c:smooth val="0"/>
          <c:extLst>
            <c:ext xmlns:c16="http://schemas.microsoft.com/office/drawing/2014/chart" uri="{C3380CC4-5D6E-409C-BE32-E72D297353CC}">
              <c16:uniqueId val="{00000001-0EE6-414D-9BFD-677F4915FDFF}"/>
            </c:ext>
          </c:extLst>
        </c:ser>
        <c:ser>
          <c:idx val="2"/>
          <c:order val="2"/>
          <c:tx>
            <c:strRef>
              <c:f>'packing bands'!$K$2</c:f>
              <c:strCache>
                <c:ptCount val="1"/>
                <c:pt idx="0">
                  <c:v>(mat ent/all ent)</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'packing bands'!$H$3:$H$9</c:f>
              <c:numCache>
                <c:formatCode>General</c:formatCode>
                <c:ptCount val="7"/>
                <c:pt idx="0">
                  <c:v>2012</c:v>
                </c:pt>
                <c:pt idx="1">
                  <c:v>2013</c:v>
                </c:pt>
                <c:pt idx="2">
                  <c:v>2014</c:v>
                </c:pt>
                <c:pt idx="3">
                  <c:v>2015</c:v>
                </c:pt>
                <c:pt idx="4">
                  <c:v>2016</c:v>
                </c:pt>
                <c:pt idx="5">
                  <c:v>2017</c:v>
                </c:pt>
                <c:pt idx="6">
                  <c:v>2018</c:v>
                </c:pt>
              </c:numCache>
            </c:numRef>
          </c:xVal>
          <c:yVal>
            <c:numRef>
              <c:f>'packing bands'!$K$3:$K$9</c:f>
              <c:numCache>
                <c:formatCode>General</c:formatCode>
                <c:ptCount val="7"/>
                <c:pt idx="0">
                  <c:v>0.2</c:v>
                </c:pt>
                <c:pt idx="1">
                  <c:v>0.32183908045977011</c:v>
                </c:pt>
                <c:pt idx="2">
                  <c:v>0.33846153846153848</c:v>
                </c:pt>
                <c:pt idx="3">
                  <c:v>0.20454545454545456</c:v>
                </c:pt>
                <c:pt idx="4">
                  <c:v>0.32258064516129031</c:v>
                </c:pt>
                <c:pt idx="5">
                  <c:v>0.18461538461538463</c:v>
                </c:pt>
                <c:pt idx="6">
                  <c:v>0.19444444444444445</c:v>
                </c:pt>
              </c:numCache>
            </c:numRef>
          </c:yVal>
          <c:smooth val="0"/>
          <c:extLst>
            <c:ext xmlns:c16="http://schemas.microsoft.com/office/drawing/2014/chart" uri="{C3380CC4-5D6E-409C-BE32-E72D297353CC}">
              <c16:uniqueId val="{00000002-0EE6-414D-9BFD-677F4915FDFF}"/>
            </c:ext>
          </c:extLst>
        </c:ser>
        <c:ser>
          <c:idx val="3"/>
          <c:order val="3"/>
          <c:tx>
            <c:strRef>
              <c:f>'packing bands'!$L$2</c:f>
              <c:strCache>
                <c:ptCount val="1"/>
                <c:pt idx="0">
                  <c:v>OCNMS (wo open/surveys)</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'packing bands'!$H$3:$H$9</c:f>
              <c:numCache>
                <c:formatCode>General</c:formatCode>
                <c:ptCount val="7"/>
                <c:pt idx="0">
                  <c:v>2012</c:v>
                </c:pt>
                <c:pt idx="1">
                  <c:v>2013</c:v>
                </c:pt>
                <c:pt idx="2">
                  <c:v>2014</c:v>
                </c:pt>
                <c:pt idx="3">
                  <c:v>2015</c:v>
                </c:pt>
                <c:pt idx="4">
                  <c:v>2016</c:v>
                </c:pt>
                <c:pt idx="5">
                  <c:v>2017</c:v>
                </c:pt>
                <c:pt idx="6">
                  <c:v>2018</c:v>
                </c:pt>
              </c:numCache>
            </c:numRef>
          </c:xVal>
          <c:yVal>
            <c:numRef>
              <c:f>'packing bands'!$L$3:$L$9</c:f>
              <c:numCache>
                <c:formatCode>General</c:formatCode>
                <c:ptCount val="7"/>
                <c:pt idx="0">
                  <c:v>0.14414414414414414</c:v>
                </c:pt>
                <c:pt idx="1">
                  <c:v>0.15426997245179064</c:v>
                </c:pt>
                <c:pt idx="2">
                  <c:v>0.22139303482587064</c:v>
                </c:pt>
                <c:pt idx="3">
                  <c:v>5.2434456928838954E-2</c:v>
                </c:pt>
                <c:pt idx="4">
                  <c:v>7.2463768115942032E-2</c:v>
                </c:pt>
                <c:pt idx="5">
                  <c:v>3.0303030303030304E-2</c:v>
                </c:pt>
                <c:pt idx="6">
                  <c:v>9.5238095238095233E-2</c:v>
                </c:pt>
              </c:numCache>
            </c:numRef>
          </c:yVal>
          <c:smooth val="0"/>
          <c:extLst>
            <c:ext xmlns:c16="http://schemas.microsoft.com/office/drawing/2014/chart" uri="{C3380CC4-5D6E-409C-BE32-E72D297353CC}">
              <c16:uniqueId val="{00000003-0EE6-414D-9BFD-677F4915FDFF}"/>
            </c:ext>
          </c:extLst>
        </c:ser>
        <c:ser>
          <c:idx val="4"/>
          <c:order val="4"/>
          <c:tx>
            <c:strRef>
              <c:f>'packing bands'!$M$2</c:f>
              <c:strCache>
                <c:ptCount val="1"/>
                <c:pt idx="0">
                  <c:v>OCNMS (total/surveys)</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'packing bands'!$H$3:$H$9</c:f>
              <c:numCache>
                <c:formatCode>General</c:formatCode>
                <c:ptCount val="7"/>
                <c:pt idx="0">
                  <c:v>2012</c:v>
                </c:pt>
                <c:pt idx="1">
                  <c:v>2013</c:v>
                </c:pt>
                <c:pt idx="2">
                  <c:v>2014</c:v>
                </c:pt>
                <c:pt idx="3">
                  <c:v>2015</c:v>
                </c:pt>
                <c:pt idx="4">
                  <c:v>2016</c:v>
                </c:pt>
                <c:pt idx="5">
                  <c:v>2017</c:v>
                </c:pt>
                <c:pt idx="6">
                  <c:v>2018</c:v>
                </c:pt>
              </c:numCache>
            </c:numRef>
          </c:xVal>
          <c:yVal>
            <c:numRef>
              <c:f>'packing bands'!$M$3:$M$9</c:f>
              <c:numCache>
                <c:formatCode>General</c:formatCode>
                <c:ptCount val="7"/>
                <c:pt idx="0">
                  <c:v>0.14414414414414414</c:v>
                </c:pt>
                <c:pt idx="1">
                  <c:v>0.15426997245179064</c:v>
                </c:pt>
                <c:pt idx="2">
                  <c:v>0.22139303482587064</c:v>
                </c:pt>
                <c:pt idx="3">
                  <c:v>0.11610486891385768</c:v>
                </c:pt>
                <c:pt idx="4">
                  <c:v>0.25120772946859904</c:v>
                </c:pt>
                <c:pt idx="5">
                  <c:v>0.12626262626262627</c:v>
                </c:pt>
                <c:pt idx="6">
                  <c:v>0.27380952380952384</c:v>
                </c:pt>
              </c:numCache>
            </c:numRef>
          </c:yVal>
          <c:smooth val="0"/>
          <c:extLst>
            <c:ext xmlns:c16="http://schemas.microsoft.com/office/drawing/2014/chart" uri="{C3380CC4-5D6E-409C-BE32-E72D297353CC}">
              <c16:uniqueId val="{00000004-0EE6-414D-9BFD-677F4915FDFF}"/>
            </c:ext>
          </c:extLst>
        </c:ser>
        <c:dLbls>
          <c:showLegendKey val="0"/>
          <c:showVal val="0"/>
          <c:showCatName val="0"/>
          <c:showSerName val="0"/>
          <c:showPercent val="0"/>
          <c:showBubbleSize val="0"/>
        </c:dLbls>
        <c:axId val="884159071"/>
        <c:axId val="884146591"/>
      </c:scatterChart>
      <c:valAx>
        <c:axId val="88415907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146591"/>
        <c:crosses val="autoZero"/>
        <c:crossBetween val="midCat"/>
      </c:valAx>
      <c:valAx>
        <c:axId val="884146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1590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 ent/all ent)  Residual Plot</a:t>
            </a:r>
          </a:p>
        </c:rich>
      </c:tx>
      <c:overlay val="0"/>
    </c:title>
    <c:autoTitleDeleted val="0"/>
    <c:plotArea>
      <c:layout/>
      <c:scatterChart>
        <c:scatterStyle val="lineMarker"/>
        <c:varyColors val="0"/>
        <c:ser>
          <c:idx val="0"/>
          <c:order val="0"/>
          <c:spPr>
            <a:ln w="19050">
              <a:noFill/>
            </a:ln>
          </c:spPr>
          <c:xVal>
            <c:numRef>
              <c:f>'packing bands'!$S$3:$S$9</c:f>
              <c:numCache>
                <c:formatCode>General</c:formatCode>
                <c:ptCount val="7"/>
                <c:pt idx="0">
                  <c:v>0.2</c:v>
                </c:pt>
                <c:pt idx="1">
                  <c:v>0.32183908045977011</c:v>
                </c:pt>
                <c:pt idx="2">
                  <c:v>0.33846153846153848</c:v>
                </c:pt>
                <c:pt idx="3">
                  <c:v>0.20454545454545456</c:v>
                </c:pt>
                <c:pt idx="4">
                  <c:v>0.32258064516129031</c:v>
                </c:pt>
                <c:pt idx="5">
                  <c:v>0.18461538461538463</c:v>
                </c:pt>
                <c:pt idx="6">
                  <c:v>0.19444444444444445</c:v>
                </c:pt>
              </c:numCache>
            </c:numRef>
          </c:xVal>
          <c:yVal>
            <c:numRef>
              <c:f>'packing bands'!$V$36:$V$42</c:f>
              <c:numCache>
                <c:formatCode>General</c:formatCode>
                <c:ptCount val="7"/>
                <c:pt idx="0">
                  <c:v>-3.5332161558976622</c:v>
                </c:pt>
                <c:pt idx="1">
                  <c:v>-1.2923357860311171</c:v>
                </c:pt>
                <c:pt idx="2">
                  <c:v>-0.12304296343700116</c:v>
                </c:pt>
                <c:pt idx="3">
                  <c:v>-0.48692259149879646</c:v>
                </c:pt>
                <c:pt idx="4">
                  <c:v>1.7152167420872502</c:v>
                </c:pt>
                <c:pt idx="5">
                  <c:v>1.3100979338289562</c:v>
                </c:pt>
                <c:pt idx="6">
                  <c:v>2.4102028209481432</c:v>
                </c:pt>
              </c:numCache>
            </c:numRef>
          </c:yVal>
          <c:smooth val="0"/>
          <c:extLst>
            <c:ext xmlns:c16="http://schemas.microsoft.com/office/drawing/2014/chart" uri="{C3380CC4-5D6E-409C-BE32-E72D297353CC}">
              <c16:uniqueId val="{00000001-6849-4910-A90F-8D15D6063401}"/>
            </c:ext>
          </c:extLst>
        </c:ser>
        <c:dLbls>
          <c:showLegendKey val="0"/>
          <c:showVal val="0"/>
          <c:showCatName val="0"/>
          <c:showSerName val="0"/>
          <c:showPercent val="0"/>
          <c:showBubbleSize val="0"/>
        </c:dLbls>
        <c:axId val="884141183"/>
        <c:axId val="884147007"/>
      </c:scatterChart>
      <c:valAx>
        <c:axId val="884141183"/>
        <c:scaling>
          <c:orientation val="minMax"/>
        </c:scaling>
        <c:delete val="0"/>
        <c:axPos val="b"/>
        <c:title>
          <c:tx>
            <c:rich>
              <a:bodyPr/>
              <a:lstStyle/>
              <a:p>
                <a:pPr>
                  <a:defRPr/>
                </a:pPr>
                <a:r>
                  <a:rPr lang="en-US"/>
                  <a:t>(mat ent/all ent)</a:t>
                </a:r>
              </a:p>
            </c:rich>
          </c:tx>
          <c:overlay val="0"/>
        </c:title>
        <c:numFmt formatCode="General" sourceLinked="1"/>
        <c:majorTickMark val="out"/>
        <c:minorTickMark val="none"/>
        <c:tickLblPos val="nextTo"/>
        <c:crossAx val="884147007"/>
        <c:crosses val="autoZero"/>
        <c:crossBetween val="midCat"/>
      </c:valAx>
      <c:valAx>
        <c:axId val="884147007"/>
        <c:scaling>
          <c:orientation val="minMax"/>
        </c:scaling>
        <c:delete val="0"/>
        <c:axPos val="l"/>
        <c:title>
          <c:tx>
            <c:rich>
              <a:bodyPr/>
              <a:lstStyle/>
              <a:p>
                <a:pPr>
                  <a:defRPr/>
                </a:pPr>
                <a:r>
                  <a:rPr lang="en-US"/>
                  <a:t>Residuals</a:t>
                </a:r>
              </a:p>
            </c:rich>
          </c:tx>
          <c:overlay val="0"/>
        </c:title>
        <c:numFmt formatCode="General" sourceLinked="1"/>
        <c:majorTickMark val="out"/>
        <c:minorTickMark val="none"/>
        <c:tickLblPos val="nextTo"/>
        <c:crossAx val="884141183"/>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 ent/all ent) Line Fit  Plot</a:t>
            </a:r>
          </a:p>
        </c:rich>
      </c:tx>
      <c:overlay val="0"/>
    </c:title>
    <c:autoTitleDeleted val="0"/>
    <c:plotArea>
      <c:layout/>
      <c:scatterChart>
        <c:scatterStyle val="lineMarker"/>
        <c:varyColors val="0"/>
        <c:ser>
          <c:idx val="0"/>
          <c:order val="0"/>
          <c:tx>
            <c:v>Year</c:v>
          </c:tx>
          <c:spPr>
            <a:ln w="19050">
              <a:noFill/>
            </a:ln>
          </c:spPr>
          <c:xVal>
            <c:numRef>
              <c:f>'packing bands'!$S$3:$S$9</c:f>
              <c:numCache>
                <c:formatCode>General</c:formatCode>
                <c:ptCount val="7"/>
                <c:pt idx="0">
                  <c:v>0.2</c:v>
                </c:pt>
                <c:pt idx="1">
                  <c:v>0.32183908045977011</c:v>
                </c:pt>
                <c:pt idx="2">
                  <c:v>0.33846153846153848</c:v>
                </c:pt>
                <c:pt idx="3">
                  <c:v>0.20454545454545456</c:v>
                </c:pt>
                <c:pt idx="4">
                  <c:v>0.32258064516129031</c:v>
                </c:pt>
                <c:pt idx="5">
                  <c:v>0.18461538461538463</c:v>
                </c:pt>
                <c:pt idx="6">
                  <c:v>0.19444444444444445</c:v>
                </c:pt>
              </c:numCache>
            </c:numRef>
          </c:xVal>
          <c:yVal>
            <c:numRef>
              <c:f>'packing bands'!$R$3:$R$9</c:f>
              <c:numCache>
                <c:formatCode>General</c:formatCode>
                <c:ptCount val="7"/>
                <c:pt idx="0">
                  <c:v>2012</c:v>
                </c:pt>
                <c:pt idx="1">
                  <c:v>2013</c:v>
                </c:pt>
                <c:pt idx="2">
                  <c:v>2014</c:v>
                </c:pt>
                <c:pt idx="3">
                  <c:v>2015</c:v>
                </c:pt>
                <c:pt idx="4">
                  <c:v>2016</c:v>
                </c:pt>
                <c:pt idx="5">
                  <c:v>2017</c:v>
                </c:pt>
                <c:pt idx="6">
                  <c:v>2018</c:v>
                </c:pt>
              </c:numCache>
            </c:numRef>
          </c:yVal>
          <c:smooth val="0"/>
          <c:extLst>
            <c:ext xmlns:c16="http://schemas.microsoft.com/office/drawing/2014/chart" uri="{C3380CC4-5D6E-409C-BE32-E72D297353CC}">
              <c16:uniqueId val="{00000001-3B2D-4C74-9015-55A7D6BD05C5}"/>
            </c:ext>
          </c:extLst>
        </c:ser>
        <c:ser>
          <c:idx val="1"/>
          <c:order val="1"/>
          <c:tx>
            <c:v>Predicted Year</c:v>
          </c:tx>
          <c:spPr>
            <a:ln w="19050">
              <a:noFill/>
            </a:ln>
          </c:spPr>
          <c:xVal>
            <c:numRef>
              <c:f>'packing bands'!$S$3:$S$9</c:f>
              <c:numCache>
                <c:formatCode>General</c:formatCode>
                <c:ptCount val="7"/>
                <c:pt idx="0">
                  <c:v>0.2</c:v>
                </c:pt>
                <c:pt idx="1">
                  <c:v>0.32183908045977011</c:v>
                </c:pt>
                <c:pt idx="2">
                  <c:v>0.33846153846153848</c:v>
                </c:pt>
                <c:pt idx="3">
                  <c:v>0.20454545454545456</c:v>
                </c:pt>
                <c:pt idx="4">
                  <c:v>0.32258064516129031</c:v>
                </c:pt>
                <c:pt idx="5">
                  <c:v>0.18461538461538463</c:v>
                </c:pt>
                <c:pt idx="6">
                  <c:v>0.19444444444444445</c:v>
                </c:pt>
              </c:numCache>
            </c:numRef>
          </c:xVal>
          <c:yVal>
            <c:numRef>
              <c:f>'packing bands'!$U$36:$U$42</c:f>
              <c:numCache>
                <c:formatCode>General</c:formatCode>
                <c:ptCount val="7"/>
                <c:pt idx="0">
                  <c:v>2015.5332161558977</c:v>
                </c:pt>
                <c:pt idx="1">
                  <c:v>2014.2923357860311</c:v>
                </c:pt>
                <c:pt idx="2">
                  <c:v>2014.123042963437</c:v>
                </c:pt>
                <c:pt idx="3">
                  <c:v>2015.4869225914988</c:v>
                </c:pt>
                <c:pt idx="4">
                  <c:v>2014.2847832579127</c:v>
                </c:pt>
                <c:pt idx="5">
                  <c:v>2015.689902066171</c:v>
                </c:pt>
                <c:pt idx="6">
                  <c:v>2015.5897971790519</c:v>
                </c:pt>
              </c:numCache>
            </c:numRef>
          </c:yVal>
          <c:smooth val="0"/>
          <c:extLst>
            <c:ext xmlns:c16="http://schemas.microsoft.com/office/drawing/2014/chart" uri="{C3380CC4-5D6E-409C-BE32-E72D297353CC}">
              <c16:uniqueId val="{00000002-3B2D-4C74-9015-55A7D6BD05C5}"/>
            </c:ext>
          </c:extLst>
        </c:ser>
        <c:dLbls>
          <c:showLegendKey val="0"/>
          <c:showVal val="0"/>
          <c:showCatName val="0"/>
          <c:showSerName val="0"/>
          <c:showPercent val="0"/>
          <c:showBubbleSize val="0"/>
        </c:dLbls>
        <c:axId val="884152415"/>
        <c:axId val="884145759"/>
      </c:scatterChart>
      <c:valAx>
        <c:axId val="884152415"/>
        <c:scaling>
          <c:orientation val="minMax"/>
        </c:scaling>
        <c:delete val="0"/>
        <c:axPos val="b"/>
        <c:title>
          <c:tx>
            <c:rich>
              <a:bodyPr/>
              <a:lstStyle/>
              <a:p>
                <a:pPr>
                  <a:defRPr/>
                </a:pPr>
                <a:r>
                  <a:rPr lang="en-US"/>
                  <a:t>(mat ent/all ent)</a:t>
                </a:r>
              </a:p>
            </c:rich>
          </c:tx>
          <c:overlay val="0"/>
        </c:title>
        <c:numFmt formatCode="General" sourceLinked="1"/>
        <c:majorTickMark val="out"/>
        <c:minorTickMark val="none"/>
        <c:tickLblPos val="nextTo"/>
        <c:crossAx val="884145759"/>
        <c:crosses val="autoZero"/>
        <c:crossBetween val="midCat"/>
      </c:valAx>
      <c:valAx>
        <c:axId val="884145759"/>
        <c:scaling>
          <c:orientation val="minMax"/>
        </c:scaling>
        <c:delete val="0"/>
        <c:axPos val="l"/>
        <c:title>
          <c:tx>
            <c:rich>
              <a:bodyPr/>
              <a:lstStyle/>
              <a:p>
                <a:pPr>
                  <a:defRPr/>
                </a:pPr>
                <a:r>
                  <a:rPr lang="en-US"/>
                  <a:t>Year</a:t>
                </a:r>
              </a:p>
            </c:rich>
          </c:tx>
          <c:overlay val="0"/>
        </c:title>
        <c:numFmt formatCode="General" sourceLinked="1"/>
        <c:majorTickMark val="out"/>
        <c:minorTickMark val="none"/>
        <c:tickLblPos val="nextTo"/>
        <c:crossAx val="884152415"/>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Ej Counts by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'Population Trends'!$AE$2</c:f>
              <c:strCache>
                <c:ptCount val="1"/>
                <c:pt idx="0">
                  <c:v>Average of Average Count</c:v>
                </c:pt>
              </c:strCache>
            </c:strRef>
          </c:tx>
          <c:spPr>
            <a:ln w="28575" cap="rnd">
              <a:solidFill>
                <a:schemeClr val="accent1"/>
              </a:solidFill>
              <a:round/>
            </a:ln>
            <a:effectLst/>
          </c:spPr>
          <c:marker>
            <c:symbol val="none"/>
          </c:marker>
          <c:cat>
            <c:numRef>
              <c:f>'Population Trends'!$AD$3:$AD$11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'Population Trends'!$AE$3:$AE$11</c:f>
              <c:numCache>
                <c:formatCode>General</c:formatCode>
                <c:ptCount val="9"/>
                <c:pt idx="0">
                  <c:v>407.86666666666667</c:v>
                </c:pt>
                <c:pt idx="1">
                  <c:v>520.74074074074065</c:v>
                </c:pt>
                <c:pt idx="2">
                  <c:v>579.52499999999998</c:v>
                </c:pt>
                <c:pt idx="3">
                  <c:v>558.5</c:v>
                </c:pt>
                <c:pt idx="4">
                  <c:v>742.9666666666667</c:v>
                </c:pt>
                <c:pt idx="5">
                  <c:v>708.1</c:v>
                </c:pt>
                <c:pt idx="6">
                  <c:v>730.54166666666663</c:v>
                </c:pt>
                <c:pt idx="7">
                  <c:v>709.77777777777771</c:v>
                </c:pt>
                <c:pt idx="8">
                  <c:v>790.5</c:v>
                </c:pt>
              </c:numCache>
            </c:numRef>
          </c:val>
          <c:smooth val="0"/>
          <c:extLst>
            <c:ext xmlns:c16="http://schemas.microsoft.com/office/drawing/2014/chart" uri="{C3380CC4-5D6E-409C-BE32-E72D297353CC}">
              <c16:uniqueId val="{00000000-7EF0-4008-9F0A-A4CFA4764DA1}"/>
            </c:ext>
          </c:extLst>
        </c:ser>
        <c:dLbls>
          <c:showLegendKey val="0"/>
          <c:showVal val="0"/>
          <c:showCatName val="0"/>
          <c:showSerName val="0"/>
          <c:showPercent val="0"/>
          <c:showBubbleSize val="0"/>
        </c:dLbls>
        <c:smooth val="0"/>
        <c:axId val="2020868031"/>
        <c:axId val="2020865951"/>
      </c:lineChart>
      <c:catAx>
        <c:axId val="2020868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865951"/>
        <c:crosses val="autoZero"/>
        <c:auto val="1"/>
        <c:lblAlgn val="ctr"/>
        <c:lblOffset val="100"/>
        <c:noMultiLvlLbl val="0"/>
      </c:catAx>
      <c:valAx>
        <c:axId val="202086595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86803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'Population Trends'!$BM$2</c:f>
              <c:strCache>
                <c:ptCount val="1"/>
                <c:pt idx="0">
                  <c:v>Average of Average Count</c:v>
                </c:pt>
              </c:strCache>
            </c:strRef>
          </c:tx>
          <c:spPr>
            <a:ln w="28575" cap="rnd">
              <a:solidFill>
                <a:schemeClr val="accent1"/>
              </a:solidFill>
              <a:round/>
            </a:ln>
            <a:effectLst/>
          </c:spPr>
          <c:marker>
            <c:symbol val="none"/>
          </c:marker>
          <c:cat>
            <c:numRef>
              <c:f>'Population Trends'!$BL$3:$BL$11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'Population Trends'!$BM$3:$BM$11</c:f>
              <c:numCache>
                <c:formatCode>General</c:formatCode>
                <c:ptCount val="9"/>
                <c:pt idx="0">
                  <c:v>363.13333333333333</c:v>
                </c:pt>
                <c:pt idx="1">
                  <c:v>351.90740740740739</c:v>
                </c:pt>
                <c:pt idx="2">
                  <c:v>459.25</c:v>
                </c:pt>
                <c:pt idx="3">
                  <c:v>373.92592592592587</c:v>
                </c:pt>
                <c:pt idx="4">
                  <c:v>352.7</c:v>
                </c:pt>
                <c:pt idx="5">
                  <c:v>422.3</c:v>
                </c:pt>
                <c:pt idx="6">
                  <c:v>473.66666666666674</c:v>
                </c:pt>
                <c:pt idx="7">
                  <c:v>626.5</c:v>
                </c:pt>
                <c:pt idx="8">
                  <c:v>178.875</c:v>
                </c:pt>
              </c:numCache>
            </c:numRef>
          </c:val>
          <c:smooth val="0"/>
          <c:extLst>
            <c:ext xmlns:c16="http://schemas.microsoft.com/office/drawing/2014/chart" uri="{C3380CC4-5D6E-409C-BE32-E72D297353CC}">
              <c16:uniqueId val="{00000000-8754-4EE6-8251-06D3ED4F2640}"/>
            </c:ext>
          </c:extLst>
        </c:ser>
        <c:dLbls>
          <c:showLegendKey val="0"/>
          <c:showVal val="0"/>
          <c:showCatName val="0"/>
          <c:showSerName val="0"/>
          <c:showPercent val="0"/>
          <c:showBubbleSize val="0"/>
        </c:dLbls>
        <c:smooth val="0"/>
        <c:axId val="78059839"/>
        <c:axId val="78050271"/>
      </c:lineChart>
      <c:catAx>
        <c:axId val="78059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50271"/>
        <c:crosses val="autoZero"/>
        <c:auto val="1"/>
        <c:lblAlgn val="ctr"/>
        <c:lblOffset val="100"/>
        <c:noMultiLvlLbl val="0"/>
      </c:catAx>
      <c:valAx>
        <c:axId val="78050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5983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Year  Residual Plot</a:t>
            </a:r>
          </a:p>
        </c:rich>
      </c:tx>
      <c:overlay val="0"/>
    </c:title>
    <c:autoTitleDeleted val="0"/>
    <c:plotArea>
      <c:layout/>
      <c:scatterChart>
        <c:scatterStyle val="lineMarker"/>
        <c:varyColors val="0"/>
        <c:ser>
          <c:idx val="0"/>
          <c:order val="0"/>
          <c:spPr>
            <a:ln w="19050">
              <a:noFill/>
            </a:ln>
          </c:spPr>
          <c:xVal>
            <c:numRef>
              <c:f>'Population Trends'!$AD$3:$AD$11</c:f>
              <c:numCache>
                <c:formatCode>General</c:formatCode>
                <c:ptCount val="9"/>
                <c:pt idx="0">
                  <c:v>2010</c:v>
                </c:pt>
                <c:pt idx="1">
                  <c:v>2011</c:v>
                </c:pt>
                <c:pt idx="2">
                  <c:v>2012</c:v>
                </c:pt>
                <c:pt idx="3">
                  <c:v>2013</c:v>
                </c:pt>
                <c:pt idx="4">
                  <c:v>2014</c:v>
                </c:pt>
                <c:pt idx="5">
                  <c:v>2015</c:v>
                </c:pt>
                <c:pt idx="6">
                  <c:v>2016</c:v>
                </c:pt>
                <c:pt idx="7">
                  <c:v>2017</c:v>
                </c:pt>
                <c:pt idx="8">
                  <c:v>2018</c:v>
                </c:pt>
              </c:numCache>
            </c:numRef>
          </c:xVal>
          <c:yVal>
            <c:numRef>
              <c:f>'Population Trends'!$AJ$29:$AJ$37</c:f>
              <c:numCache>
                <c:formatCode>General</c:formatCode>
                <c:ptCount val="9"/>
                <c:pt idx="0">
                  <c:v>-60.905761316857138</c:v>
                </c:pt>
                <c:pt idx="1">
                  <c:v>9.4803497942446029</c:v>
                </c:pt>
                <c:pt idx="2">
                  <c:v>25.776646090546251</c:v>
                </c:pt>
                <c:pt idx="3">
                  <c:v>-37.736316872411408</c:v>
                </c:pt>
                <c:pt idx="4">
                  <c:v>104.24238683128306</c:v>
                </c:pt>
                <c:pt idx="5">
                  <c:v>26.887757201658701</c:v>
                </c:pt>
                <c:pt idx="6">
                  <c:v>6.8414609053676259</c:v>
                </c:pt>
                <c:pt idx="7">
                  <c:v>-56.410390946493521</c:v>
                </c:pt>
                <c:pt idx="8">
                  <c:v>-18.176131687228917</c:v>
                </c:pt>
              </c:numCache>
            </c:numRef>
          </c:yVal>
          <c:smooth val="0"/>
          <c:extLst>
            <c:ext xmlns:c16="http://schemas.microsoft.com/office/drawing/2014/chart" uri="{C3380CC4-5D6E-409C-BE32-E72D297353CC}">
              <c16:uniqueId val="{00000001-4944-4C06-B0BE-B8103019AF58}"/>
            </c:ext>
          </c:extLst>
        </c:ser>
        <c:dLbls>
          <c:showLegendKey val="0"/>
          <c:showVal val="0"/>
          <c:showCatName val="0"/>
          <c:showSerName val="0"/>
          <c:showPercent val="0"/>
          <c:showBubbleSize val="0"/>
        </c:dLbls>
        <c:axId val="508670992"/>
        <c:axId val="508672240"/>
      </c:scatterChart>
      <c:valAx>
        <c:axId val="508670992"/>
        <c:scaling>
          <c:orientation val="minMax"/>
        </c:scaling>
        <c:delete val="0"/>
        <c:axPos val="b"/>
        <c:title>
          <c:tx>
            <c:rich>
              <a:bodyPr/>
              <a:lstStyle/>
              <a:p>
                <a:pPr>
                  <a:defRPr/>
                </a:pPr>
                <a:r>
                  <a:rPr lang="en-US"/>
                  <a:t>Year</a:t>
                </a:r>
              </a:p>
            </c:rich>
          </c:tx>
          <c:overlay val="0"/>
        </c:title>
        <c:numFmt formatCode="General" sourceLinked="1"/>
        <c:majorTickMark val="out"/>
        <c:minorTickMark val="none"/>
        <c:tickLblPos val="nextTo"/>
        <c:crossAx val="508672240"/>
        <c:crosses val="autoZero"/>
        <c:crossBetween val="midCat"/>
      </c:valAx>
      <c:valAx>
        <c:axId val="508672240"/>
        <c:scaling>
          <c:orientation val="minMax"/>
        </c:scaling>
        <c:delete val="0"/>
        <c:axPos val="l"/>
        <c:title>
          <c:tx>
            <c:rich>
              <a:bodyPr/>
              <a:lstStyle/>
              <a:p>
                <a:pPr>
                  <a:defRPr/>
                </a:pPr>
                <a:r>
                  <a:rPr lang="en-US"/>
                  <a:t>Residuals</a:t>
                </a:r>
              </a:p>
            </c:rich>
          </c:tx>
          <c:overlay val="0"/>
        </c:title>
        <c:numFmt formatCode="General" sourceLinked="1"/>
        <c:majorTickMark val="out"/>
        <c:minorTickMark val="none"/>
        <c:tickLblPos val="nextTo"/>
        <c:crossAx val="50867099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Year Line Fit  Plot</a:t>
            </a:r>
          </a:p>
        </c:rich>
      </c:tx>
      <c:overlay val="0"/>
    </c:title>
    <c:autoTitleDeleted val="0"/>
    <c:plotArea>
      <c:layout/>
      <c:scatterChart>
        <c:scatterStyle val="lineMarker"/>
        <c:varyColors val="0"/>
        <c:ser>
          <c:idx val="0"/>
          <c:order val="0"/>
          <c:tx>
            <c:v>Average of Average Count</c:v>
          </c:tx>
          <c:spPr>
            <a:ln w="19050">
              <a:noFill/>
            </a:ln>
          </c:spPr>
          <c:xVal>
            <c:numRef>
              <c:f>'Population Trends'!$AD$3:$AD$11</c:f>
              <c:numCache>
                <c:formatCode>General</c:formatCode>
                <c:ptCount val="9"/>
                <c:pt idx="0">
                  <c:v>2010</c:v>
                </c:pt>
                <c:pt idx="1">
                  <c:v>2011</c:v>
                </c:pt>
                <c:pt idx="2">
                  <c:v>2012</c:v>
                </c:pt>
                <c:pt idx="3">
                  <c:v>2013</c:v>
                </c:pt>
                <c:pt idx="4">
                  <c:v>2014</c:v>
                </c:pt>
                <c:pt idx="5">
                  <c:v>2015</c:v>
                </c:pt>
                <c:pt idx="6">
                  <c:v>2016</c:v>
                </c:pt>
                <c:pt idx="7">
                  <c:v>2017</c:v>
                </c:pt>
                <c:pt idx="8">
                  <c:v>2018</c:v>
                </c:pt>
              </c:numCache>
            </c:numRef>
          </c:xVal>
          <c:yVal>
            <c:numRef>
              <c:f>'Population Trends'!$AE$3:$AE$11</c:f>
              <c:numCache>
                <c:formatCode>General</c:formatCode>
                <c:ptCount val="9"/>
                <c:pt idx="0">
                  <c:v>407.86666666666667</c:v>
                </c:pt>
                <c:pt idx="1">
                  <c:v>520.74074074074065</c:v>
                </c:pt>
                <c:pt idx="2">
                  <c:v>579.52499999999998</c:v>
                </c:pt>
                <c:pt idx="3">
                  <c:v>558.5</c:v>
                </c:pt>
                <c:pt idx="4">
                  <c:v>742.9666666666667</c:v>
                </c:pt>
                <c:pt idx="5">
                  <c:v>708.1</c:v>
                </c:pt>
                <c:pt idx="6">
                  <c:v>730.54166666666663</c:v>
                </c:pt>
                <c:pt idx="7">
                  <c:v>709.77777777777771</c:v>
                </c:pt>
                <c:pt idx="8">
                  <c:v>790.5</c:v>
                </c:pt>
              </c:numCache>
            </c:numRef>
          </c:yVal>
          <c:smooth val="0"/>
          <c:extLst>
            <c:ext xmlns:c16="http://schemas.microsoft.com/office/drawing/2014/chart" uri="{C3380CC4-5D6E-409C-BE32-E72D297353CC}">
              <c16:uniqueId val="{00000001-F402-42B0-8722-7772461DCC58}"/>
            </c:ext>
          </c:extLst>
        </c:ser>
        <c:ser>
          <c:idx val="1"/>
          <c:order val="1"/>
          <c:tx>
            <c:v>Predicted Average of Average Count</c:v>
          </c:tx>
          <c:spPr>
            <a:ln w="19050">
              <a:noFill/>
            </a:ln>
          </c:spPr>
          <c:trendline>
            <c:trendlineType val="linear"/>
            <c:dispRSqr val="0"/>
            <c:dispEq val="1"/>
            <c:trendlineLbl>
              <c:layout>
                <c:manualLayout>
                  <c:x val="1.1272692475940507E-2"/>
                  <c:y val="-0.11161803303998764"/>
                </c:manualLayout>
              </c:layout>
              <c:numFmt formatCode="General" sourceLinked="0"/>
            </c:trendlineLbl>
          </c:trendline>
          <c:xVal>
            <c:numRef>
              <c:f>'Population Trends'!$AD$3:$AD$11</c:f>
              <c:numCache>
                <c:formatCode>General</c:formatCode>
                <c:ptCount val="9"/>
                <c:pt idx="0">
                  <c:v>2010</c:v>
                </c:pt>
                <c:pt idx="1">
                  <c:v>2011</c:v>
                </c:pt>
                <c:pt idx="2">
                  <c:v>2012</c:v>
                </c:pt>
                <c:pt idx="3">
                  <c:v>2013</c:v>
                </c:pt>
                <c:pt idx="4">
                  <c:v>2014</c:v>
                </c:pt>
                <c:pt idx="5">
                  <c:v>2015</c:v>
                </c:pt>
                <c:pt idx="6">
                  <c:v>2016</c:v>
                </c:pt>
                <c:pt idx="7">
                  <c:v>2017</c:v>
                </c:pt>
                <c:pt idx="8">
                  <c:v>2018</c:v>
                </c:pt>
              </c:numCache>
            </c:numRef>
          </c:xVal>
          <c:yVal>
            <c:numRef>
              <c:f>'Population Trends'!$AI$29:$AI$37</c:f>
              <c:numCache>
                <c:formatCode>General</c:formatCode>
                <c:ptCount val="9"/>
                <c:pt idx="0">
                  <c:v>468.77242798352381</c:v>
                </c:pt>
                <c:pt idx="1">
                  <c:v>511.26039094649605</c:v>
                </c:pt>
                <c:pt idx="2">
                  <c:v>553.74835390945373</c:v>
                </c:pt>
                <c:pt idx="3">
                  <c:v>596.23631687241141</c:v>
                </c:pt>
                <c:pt idx="4">
                  <c:v>638.72427983538364</c:v>
                </c:pt>
                <c:pt idx="5">
                  <c:v>681.21224279834132</c:v>
                </c:pt>
                <c:pt idx="6">
                  <c:v>723.700205761299</c:v>
                </c:pt>
                <c:pt idx="7">
                  <c:v>766.18816872427124</c:v>
                </c:pt>
                <c:pt idx="8">
                  <c:v>808.67613168722892</c:v>
                </c:pt>
              </c:numCache>
            </c:numRef>
          </c:yVal>
          <c:smooth val="0"/>
          <c:extLst>
            <c:ext xmlns:c16="http://schemas.microsoft.com/office/drawing/2014/chart" uri="{C3380CC4-5D6E-409C-BE32-E72D297353CC}">
              <c16:uniqueId val="{00000002-F402-42B0-8722-7772461DCC58}"/>
            </c:ext>
          </c:extLst>
        </c:ser>
        <c:dLbls>
          <c:showLegendKey val="0"/>
          <c:showVal val="0"/>
          <c:showCatName val="0"/>
          <c:showSerName val="0"/>
          <c:showPercent val="0"/>
          <c:showBubbleSize val="0"/>
        </c:dLbls>
        <c:axId val="508667248"/>
        <c:axId val="508672656"/>
      </c:scatterChart>
      <c:valAx>
        <c:axId val="508667248"/>
        <c:scaling>
          <c:orientation val="minMax"/>
        </c:scaling>
        <c:delete val="0"/>
        <c:axPos val="b"/>
        <c:title>
          <c:tx>
            <c:rich>
              <a:bodyPr/>
              <a:lstStyle/>
              <a:p>
                <a:pPr>
                  <a:defRPr/>
                </a:pPr>
                <a:r>
                  <a:rPr lang="en-US"/>
                  <a:t>Year</a:t>
                </a:r>
              </a:p>
            </c:rich>
          </c:tx>
          <c:overlay val="0"/>
        </c:title>
        <c:numFmt formatCode="General" sourceLinked="1"/>
        <c:majorTickMark val="out"/>
        <c:minorTickMark val="none"/>
        <c:tickLblPos val="nextTo"/>
        <c:crossAx val="508672656"/>
        <c:crosses val="autoZero"/>
        <c:crossBetween val="midCat"/>
      </c:valAx>
      <c:valAx>
        <c:axId val="508672656"/>
        <c:scaling>
          <c:orientation val="minMax"/>
        </c:scaling>
        <c:delete val="0"/>
        <c:axPos val="l"/>
        <c:title>
          <c:tx>
            <c:rich>
              <a:bodyPr/>
              <a:lstStyle/>
              <a:p>
                <a:pPr>
                  <a:defRPr/>
                </a:pPr>
                <a:r>
                  <a:rPr lang="en-US"/>
                  <a:t>Average of Average Count</a:t>
                </a:r>
              </a:p>
            </c:rich>
          </c:tx>
          <c:overlay val="0"/>
        </c:title>
        <c:numFmt formatCode="General" sourceLinked="1"/>
        <c:majorTickMark val="out"/>
        <c:minorTickMark val="none"/>
        <c:tickLblPos val="nextTo"/>
        <c:crossAx val="5086672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Year  Residual Plot</a:t>
            </a:r>
          </a:p>
        </c:rich>
      </c:tx>
      <c:overlay val="0"/>
    </c:title>
    <c:autoTitleDeleted val="0"/>
    <c:plotArea>
      <c:layout/>
      <c:scatterChart>
        <c:scatterStyle val="lineMarker"/>
        <c:varyColors val="0"/>
        <c:ser>
          <c:idx val="0"/>
          <c:order val="0"/>
          <c:spPr>
            <a:ln w="19050">
              <a:noFill/>
            </a:ln>
          </c:spPr>
          <c:xVal>
            <c:numRef>
              <c:f>'Population Trends'!$BL$3:$BL$11</c:f>
              <c:numCache>
                <c:formatCode>General</c:formatCode>
                <c:ptCount val="9"/>
                <c:pt idx="0">
                  <c:v>2010</c:v>
                </c:pt>
                <c:pt idx="1">
                  <c:v>2011</c:v>
                </c:pt>
                <c:pt idx="2">
                  <c:v>2012</c:v>
                </c:pt>
                <c:pt idx="3">
                  <c:v>2013</c:v>
                </c:pt>
                <c:pt idx="4">
                  <c:v>2014</c:v>
                </c:pt>
                <c:pt idx="5">
                  <c:v>2015</c:v>
                </c:pt>
                <c:pt idx="6">
                  <c:v>2016</c:v>
                </c:pt>
                <c:pt idx="7">
                  <c:v>2017</c:v>
                </c:pt>
                <c:pt idx="8">
                  <c:v>2018</c:v>
                </c:pt>
              </c:numCache>
            </c:numRef>
          </c:xVal>
          <c:yVal>
            <c:numRef>
              <c:f>'Population Trends'!$BR$27:$BR$35</c:f>
              <c:numCache>
                <c:formatCode>General</c:formatCode>
                <c:ptCount val="9"/>
                <c:pt idx="0">
                  <c:v>-26.187469135802417</c:v>
                </c:pt>
                <c:pt idx="1">
                  <c:v>-40.145925925925894</c:v>
                </c:pt>
                <c:pt idx="2">
                  <c:v>64.464135802469173</c:v>
                </c:pt>
                <c:pt idx="3">
                  <c:v>-23.592469135802503</c:v>
                </c:pt>
                <c:pt idx="4">
                  <c:v>-47.550925925925924</c:v>
                </c:pt>
                <c:pt idx="5">
                  <c:v>19.316543209876556</c:v>
                </c:pt>
                <c:pt idx="6">
                  <c:v>67.950679012345745</c:v>
                </c:pt>
                <c:pt idx="7">
                  <c:v>218.05148148148146</c:v>
                </c:pt>
                <c:pt idx="8">
                  <c:v>-232.30604938271608</c:v>
                </c:pt>
              </c:numCache>
            </c:numRef>
          </c:yVal>
          <c:smooth val="0"/>
          <c:extLst>
            <c:ext xmlns:c16="http://schemas.microsoft.com/office/drawing/2014/chart" uri="{C3380CC4-5D6E-409C-BE32-E72D297353CC}">
              <c16:uniqueId val="{00000001-3DB4-4FF6-B429-3A95B65B5505}"/>
            </c:ext>
          </c:extLst>
        </c:ser>
        <c:dLbls>
          <c:showLegendKey val="0"/>
          <c:showVal val="0"/>
          <c:showCatName val="0"/>
          <c:showSerName val="0"/>
          <c:showPercent val="0"/>
          <c:showBubbleSize val="0"/>
        </c:dLbls>
        <c:axId val="342866576"/>
        <c:axId val="342855760"/>
      </c:scatterChart>
      <c:valAx>
        <c:axId val="342866576"/>
        <c:scaling>
          <c:orientation val="minMax"/>
        </c:scaling>
        <c:delete val="0"/>
        <c:axPos val="b"/>
        <c:title>
          <c:tx>
            <c:rich>
              <a:bodyPr/>
              <a:lstStyle/>
              <a:p>
                <a:pPr>
                  <a:defRPr/>
                </a:pPr>
                <a:r>
                  <a:rPr lang="en-US"/>
                  <a:t>Year</a:t>
                </a:r>
              </a:p>
            </c:rich>
          </c:tx>
          <c:overlay val="0"/>
        </c:title>
        <c:numFmt formatCode="General" sourceLinked="1"/>
        <c:majorTickMark val="out"/>
        <c:minorTickMark val="none"/>
        <c:tickLblPos val="nextTo"/>
        <c:crossAx val="342855760"/>
        <c:crosses val="autoZero"/>
        <c:crossBetween val="midCat"/>
      </c:valAx>
      <c:valAx>
        <c:axId val="342855760"/>
        <c:scaling>
          <c:orientation val="minMax"/>
        </c:scaling>
        <c:delete val="0"/>
        <c:axPos val="l"/>
        <c:title>
          <c:tx>
            <c:rich>
              <a:bodyPr/>
              <a:lstStyle/>
              <a:p>
                <a:pPr>
                  <a:defRPr/>
                </a:pPr>
                <a:r>
                  <a:rPr lang="en-US"/>
                  <a:t>Residuals</a:t>
                </a:r>
              </a:p>
            </c:rich>
          </c:tx>
          <c:overlay val="0"/>
        </c:title>
        <c:numFmt formatCode="General" sourceLinked="1"/>
        <c:majorTickMark val="out"/>
        <c:minorTickMark val="none"/>
        <c:tickLblPos val="nextTo"/>
        <c:crossAx val="342866576"/>
        <c:crosses val="autoZero"/>
        <c:crossBetween val="midCat"/>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Year Line Fit  Plot</a:t>
            </a:r>
          </a:p>
        </c:rich>
      </c:tx>
      <c:overlay val="0"/>
    </c:title>
    <c:autoTitleDeleted val="0"/>
    <c:plotArea>
      <c:layout/>
      <c:scatterChart>
        <c:scatterStyle val="lineMarker"/>
        <c:varyColors val="0"/>
        <c:ser>
          <c:idx val="0"/>
          <c:order val="0"/>
          <c:tx>
            <c:v>Average of Average Count</c:v>
          </c:tx>
          <c:spPr>
            <a:ln w="19050">
              <a:noFill/>
            </a:ln>
          </c:spPr>
          <c:xVal>
            <c:numRef>
              <c:f>'Population Trends'!$BL$3:$BL$11</c:f>
              <c:numCache>
                <c:formatCode>General</c:formatCode>
                <c:ptCount val="9"/>
                <c:pt idx="0">
                  <c:v>2010</c:v>
                </c:pt>
                <c:pt idx="1">
                  <c:v>2011</c:v>
                </c:pt>
                <c:pt idx="2">
                  <c:v>2012</c:v>
                </c:pt>
                <c:pt idx="3">
                  <c:v>2013</c:v>
                </c:pt>
                <c:pt idx="4">
                  <c:v>2014</c:v>
                </c:pt>
                <c:pt idx="5">
                  <c:v>2015</c:v>
                </c:pt>
                <c:pt idx="6">
                  <c:v>2016</c:v>
                </c:pt>
                <c:pt idx="7">
                  <c:v>2017</c:v>
                </c:pt>
                <c:pt idx="8">
                  <c:v>2018</c:v>
                </c:pt>
              </c:numCache>
            </c:numRef>
          </c:xVal>
          <c:yVal>
            <c:numRef>
              <c:f>'Population Trends'!$BM$3:$BM$11</c:f>
              <c:numCache>
                <c:formatCode>General</c:formatCode>
                <c:ptCount val="9"/>
                <c:pt idx="0">
                  <c:v>363.13333333333333</c:v>
                </c:pt>
                <c:pt idx="1">
                  <c:v>351.90740740740739</c:v>
                </c:pt>
                <c:pt idx="2">
                  <c:v>459.25</c:v>
                </c:pt>
                <c:pt idx="3">
                  <c:v>373.92592592592587</c:v>
                </c:pt>
                <c:pt idx="4">
                  <c:v>352.7</c:v>
                </c:pt>
                <c:pt idx="5">
                  <c:v>422.3</c:v>
                </c:pt>
                <c:pt idx="6">
                  <c:v>473.66666666666674</c:v>
                </c:pt>
                <c:pt idx="7">
                  <c:v>626.5</c:v>
                </c:pt>
                <c:pt idx="8">
                  <c:v>178.875</c:v>
                </c:pt>
              </c:numCache>
            </c:numRef>
          </c:yVal>
          <c:smooth val="0"/>
          <c:extLst>
            <c:ext xmlns:c16="http://schemas.microsoft.com/office/drawing/2014/chart" uri="{C3380CC4-5D6E-409C-BE32-E72D297353CC}">
              <c16:uniqueId val="{00000001-A7F3-47B4-BD74-53E1276B78EE}"/>
            </c:ext>
          </c:extLst>
        </c:ser>
        <c:ser>
          <c:idx val="1"/>
          <c:order val="1"/>
          <c:tx>
            <c:v>Predicted Average of Average Count</c:v>
          </c:tx>
          <c:spPr>
            <a:ln w="19050">
              <a:noFill/>
            </a:ln>
          </c:spPr>
          <c:xVal>
            <c:numRef>
              <c:f>'Population Trends'!$BL$3:$BL$11</c:f>
              <c:numCache>
                <c:formatCode>General</c:formatCode>
                <c:ptCount val="9"/>
                <c:pt idx="0">
                  <c:v>2010</c:v>
                </c:pt>
                <c:pt idx="1">
                  <c:v>2011</c:v>
                </c:pt>
                <c:pt idx="2">
                  <c:v>2012</c:v>
                </c:pt>
                <c:pt idx="3">
                  <c:v>2013</c:v>
                </c:pt>
                <c:pt idx="4">
                  <c:v>2014</c:v>
                </c:pt>
                <c:pt idx="5">
                  <c:v>2015</c:v>
                </c:pt>
                <c:pt idx="6">
                  <c:v>2016</c:v>
                </c:pt>
                <c:pt idx="7">
                  <c:v>2017</c:v>
                </c:pt>
                <c:pt idx="8">
                  <c:v>2018</c:v>
                </c:pt>
              </c:numCache>
            </c:numRef>
          </c:xVal>
          <c:yVal>
            <c:numRef>
              <c:f>'Population Trends'!$BQ$27:$BQ$35</c:f>
              <c:numCache>
                <c:formatCode>General</c:formatCode>
                <c:ptCount val="9"/>
                <c:pt idx="0">
                  <c:v>389.32080246913574</c:v>
                </c:pt>
                <c:pt idx="1">
                  <c:v>392.05333333333328</c:v>
                </c:pt>
                <c:pt idx="2">
                  <c:v>394.78586419753083</c:v>
                </c:pt>
                <c:pt idx="3">
                  <c:v>397.51839506172837</c:v>
                </c:pt>
                <c:pt idx="4">
                  <c:v>400.25092592592591</c:v>
                </c:pt>
                <c:pt idx="5">
                  <c:v>402.98345679012345</c:v>
                </c:pt>
                <c:pt idx="6">
                  <c:v>405.715987654321</c:v>
                </c:pt>
                <c:pt idx="7">
                  <c:v>408.44851851851854</c:v>
                </c:pt>
                <c:pt idx="8">
                  <c:v>411.18104938271608</c:v>
                </c:pt>
              </c:numCache>
            </c:numRef>
          </c:yVal>
          <c:smooth val="0"/>
          <c:extLst>
            <c:ext xmlns:c16="http://schemas.microsoft.com/office/drawing/2014/chart" uri="{C3380CC4-5D6E-409C-BE32-E72D297353CC}">
              <c16:uniqueId val="{00000002-A7F3-47B4-BD74-53E1276B78EE}"/>
            </c:ext>
          </c:extLst>
        </c:ser>
        <c:dLbls>
          <c:showLegendKey val="0"/>
          <c:showVal val="0"/>
          <c:showCatName val="0"/>
          <c:showSerName val="0"/>
          <c:showPercent val="0"/>
          <c:showBubbleSize val="0"/>
        </c:dLbls>
        <c:axId val="342866576"/>
        <c:axId val="342868656"/>
      </c:scatterChart>
      <c:valAx>
        <c:axId val="342866576"/>
        <c:scaling>
          <c:orientation val="minMax"/>
        </c:scaling>
        <c:delete val="0"/>
        <c:axPos val="b"/>
        <c:title>
          <c:tx>
            <c:rich>
              <a:bodyPr/>
              <a:lstStyle/>
              <a:p>
                <a:pPr>
                  <a:defRPr/>
                </a:pPr>
                <a:r>
                  <a:rPr lang="en-US"/>
                  <a:t>Year</a:t>
                </a:r>
              </a:p>
            </c:rich>
          </c:tx>
          <c:overlay val="0"/>
        </c:title>
        <c:numFmt formatCode="General" sourceLinked="1"/>
        <c:majorTickMark val="out"/>
        <c:minorTickMark val="none"/>
        <c:tickLblPos val="nextTo"/>
        <c:crossAx val="342868656"/>
        <c:crosses val="autoZero"/>
        <c:crossBetween val="midCat"/>
      </c:valAx>
      <c:valAx>
        <c:axId val="342868656"/>
        <c:scaling>
          <c:orientation val="minMax"/>
        </c:scaling>
        <c:delete val="0"/>
        <c:axPos val="l"/>
        <c:title>
          <c:tx>
            <c:rich>
              <a:bodyPr/>
              <a:lstStyle/>
              <a:p>
                <a:pPr>
                  <a:defRPr/>
                </a:pPr>
                <a:r>
                  <a:rPr lang="en-US"/>
                  <a:t>Average of Average Count</a:t>
                </a:r>
              </a:p>
            </c:rich>
          </c:tx>
          <c:overlay val="0"/>
        </c:title>
        <c:numFmt formatCode="General" sourceLinked="1"/>
        <c:majorTickMark val="out"/>
        <c:minorTickMark val="none"/>
        <c:tickLblPos val="nextTo"/>
        <c:crossAx val="3428665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Materials</a:t>
            </a:r>
            <a:r>
              <a:rPr lang="en-US" baseline="0"/>
              <a:t> by month - Ej and Zc</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'SYM MA with effort'!$B$2</c:f>
              <c:strCache>
                <c:ptCount val="1"/>
                <c:pt idx="0">
                  <c:v>Packing band</c:v>
                </c:pt>
              </c:strCache>
            </c:strRef>
          </c:tx>
          <c:spPr>
            <a:solidFill>
              <a:schemeClr val="accent1"/>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effort'!$B$3:$B$14</c:f>
              <c:numCache>
                <c:formatCode>General</c:formatCode>
                <c:ptCount val="12"/>
                <c:pt idx="0">
                  <c:v>2.6666666666666665E-2</c:v>
                </c:pt>
                <c:pt idx="1">
                  <c:v>3.333333333333334E-2</c:v>
                </c:pt>
                <c:pt idx="2">
                  <c:v>4.9090909090909095E-2</c:v>
                </c:pt>
                <c:pt idx="3">
                  <c:v>3.4722222222222224E-2</c:v>
                </c:pt>
                <c:pt idx="4">
                  <c:v>7.6992731087558677E-2</c:v>
                </c:pt>
                <c:pt idx="5">
                  <c:v>6.4303183658446811E-2</c:v>
                </c:pt>
                <c:pt idx="6">
                  <c:v>8.9720392329087975E-2</c:v>
                </c:pt>
                <c:pt idx="7">
                  <c:v>7.4519551886013946E-2</c:v>
                </c:pt>
                <c:pt idx="8">
                  <c:v>6.1032023532023527E-2</c:v>
                </c:pt>
                <c:pt idx="9">
                  <c:v>3.5294117647058823E-2</c:v>
                </c:pt>
                <c:pt idx="10">
                  <c:v>9.0909090909090912E-2</c:v>
                </c:pt>
                <c:pt idx="11">
                  <c:v>0</c:v>
                </c:pt>
              </c:numCache>
            </c:numRef>
          </c:val>
          <c:extLst>
            <c:ext xmlns:c16="http://schemas.microsoft.com/office/drawing/2014/chart" uri="{C3380CC4-5D6E-409C-BE32-E72D297353CC}">
              <c16:uniqueId val="{00000000-F6C5-4AF0-B35D-E4067C8B90C3}"/>
            </c:ext>
          </c:extLst>
        </c:ser>
        <c:ser>
          <c:idx val="1"/>
          <c:order val="1"/>
          <c:tx>
            <c:strRef>
              <c:f>'SYM MA with effort'!$C$2</c:f>
              <c:strCache>
                <c:ptCount val="1"/>
                <c:pt idx="0">
                  <c:v>Flasher</c:v>
                </c:pt>
              </c:strCache>
            </c:strRef>
          </c:tx>
          <c:spPr>
            <a:solidFill>
              <a:schemeClr val="accent2"/>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effort'!$C$3:$C$14</c:f>
              <c:numCache>
                <c:formatCode>General</c:formatCode>
                <c:ptCount val="12"/>
                <c:pt idx="0">
                  <c:v>0</c:v>
                </c:pt>
                <c:pt idx="1">
                  <c:v>0</c:v>
                </c:pt>
                <c:pt idx="2">
                  <c:v>0</c:v>
                </c:pt>
                <c:pt idx="3">
                  <c:v>0</c:v>
                </c:pt>
                <c:pt idx="4">
                  <c:v>0</c:v>
                </c:pt>
                <c:pt idx="5">
                  <c:v>9.4223646723646734E-3</c:v>
                </c:pt>
                <c:pt idx="6">
                  <c:v>2.578162578162578E-2</c:v>
                </c:pt>
                <c:pt idx="7">
                  <c:v>2.6111099948764833E-2</c:v>
                </c:pt>
                <c:pt idx="8">
                  <c:v>1.5327380952380953E-2</c:v>
                </c:pt>
                <c:pt idx="9">
                  <c:v>0</c:v>
                </c:pt>
                <c:pt idx="10">
                  <c:v>0</c:v>
                </c:pt>
                <c:pt idx="11">
                  <c:v>0</c:v>
                </c:pt>
              </c:numCache>
            </c:numRef>
          </c:val>
          <c:extLst>
            <c:ext xmlns:c16="http://schemas.microsoft.com/office/drawing/2014/chart" uri="{C3380CC4-5D6E-409C-BE32-E72D297353CC}">
              <c16:uniqueId val="{00000001-F6C5-4AF0-B35D-E4067C8B90C3}"/>
            </c:ext>
          </c:extLst>
        </c:ser>
        <c:ser>
          <c:idx val="2"/>
          <c:order val="2"/>
          <c:tx>
            <c:strRef>
              <c:f>'SYM MA with effort'!$D$2</c:f>
              <c:strCache>
                <c:ptCount val="1"/>
                <c:pt idx="0">
                  <c:v>Monofilament</c:v>
                </c:pt>
              </c:strCache>
            </c:strRef>
          </c:tx>
          <c:spPr>
            <a:solidFill>
              <a:schemeClr val="accent3"/>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effort'!$D$3:$D$14</c:f>
              <c:numCache>
                <c:formatCode>General</c:formatCode>
                <c:ptCount val="12"/>
                <c:pt idx="0">
                  <c:v>0</c:v>
                </c:pt>
                <c:pt idx="1">
                  <c:v>0</c:v>
                </c:pt>
                <c:pt idx="2">
                  <c:v>0</c:v>
                </c:pt>
                <c:pt idx="3">
                  <c:v>2.2499999999999999E-2</c:v>
                </c:pt>
                <c:pt idx="4">
                  <c:v>1.984126984126984E-3</c:v>
                </c:pt>
                <c:pt idx="5">
                  <c:v>6.2500000000000003E-3</c:v>
                </c:pt>
                <c:pt idx="6">
                  <c:v>8.1481481481481474E-3</c:v>
                </c:pt>
                <c:pt idx="7">
                  <c:v>0</c:v>
                </c:pt>
                <c:pt idx="8">
                  <c:v>1.3723544973544973E-2</c:v>
                </c:pt>
                <c:pt idx="9">
                  <c:v>9.0909090909090905E-3</c:v>
                </c:pt>
                <c:pt idx="10">
                  <c:v>4.5454545454545456E-2</c:v>
                </c:pt>
                <c:pt idx="11">
                  <c:v>0</c:v>
                </c:pt>
              </c:numCache>
            </c:numRef>
          </c:val>
          <c:extLst>
            <c:ext xmlns:c16="http://schemas.microsoft.com/office/drawing/2014/chart" uri="{C3380CC4-5D6E-409C-BE32-E72D297353CC}">
              <c16:uniqueId val="{00000002-F6C5-4AF0-B35D-E4067C8B90C3}"/>
            </c:ext>
          </c:extLst>
        </c:ser>
        <c:ser>
          <c:idx val="3"/>
          <c:order val="3"/>
          <c:tx>
            <c:strRef>
              <c:f>'SYM MA with effort'!$E$2</c:f>
              <c:strCache>
                <c:ptCount val="1"/>
                <c:pt idx="0">
                  <c:v>Rubber band</c:v>
                </c:pt>
              </c:strCache>
            </c:strRef>
          </c:tx>
          <c:spPr>
            <a:solidFill>
              <a:schemeClr val="accent4"/>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effort'!$E$3:$E$14</c:f>
              <c:numCache>
                <c:formatCode>General</c:formatCode>
                <c:ptCount val="12"/>
                <c:pt idx="0">
                  <c:v>0</c:v>
                </c:pt>
                <c:pt idx="1">
                  <c:v>2.8571428571428571E-2</c:v>
                </c:pt>
                <c:pt idx="2">
                  <c:v>9.0909090909090905E-3</c:v>
                </c:pt>
                <c:pt idx="3">
                  <c:v>2.980676328502415E-2</c:v>
                </c:pt>
                <c:pt idx="4">
                  <c:v>1.984126984126984E-3</c:v>
                </c:pt>
                <c:pt idx="5">
                  <c:v>6.0606060606060606E-3</c:v>
                </c:pt>
                <c:pt idx="6">
                  <c:v>0</c:v>
                </c:pt>
                <c:pt idx="7">
                  <c:v>6.8143732111343447E-3</c:v>
                </c:pt>
                <c:pt idx="8">
                  <c:v>3.441220238095238E-3</c:v>
                </c:pt>
                <c:pt idx="9">
                  <c:v>0</c:v>
                </c:pt>
                <c:pt idx="10">
                  <c:v>0</c:v>
                </c:pt>
                <c:pt idx="11">
                  <c:v>0</c:v>
                </c:pt>
              </c:numCache>
            </c:numRef>
          </c:val>
          <c:extLst>
            <c:ext xmlns:c16="http://schemas.microsoft.com/office/drawing/2014/chart" uri="{C3380CC4-5D6E-409C-BE32-E72D297353CC}">
              <c16:uniqueId val="{00000003-F6C5-4AF0-B35D-E4067C8B90C3}"/>
            </c:ext>
          </c:extLst>
        </c:ser>
        <c:ser>
          <c:idx val="4"/>
          <c:order val="4"/>
          <c:tx>
            <c:strRef>
              <c:f>'SYM MA with effort'!$F$2</c:f>
              <c:strCache>
                <c:ptCount val="1"/>
                <c:pt idx="0">
                  <c:v>Rope</c:v>
                </c:pt>
              </c:strCache>
            </c:strRef>
          </c:tx>
          <c:spPr>
            <a:solidFill>
              <a:schemeClr val="accent5"/>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effort'!$F$3:$F$14</c:f>
              <c:numCache>
                <c:formatCode>General</c:formatCode>
                <c:ptCount val="12"/>
                <c:pt idx="0">
                  <c:v>0</c:v>
                </c:pt>
                <c:pt idx="1">
                  <c:v>0</c:v>
                </c:pt>
                <c:pt idx="2">
                  <c:v>0</c:v>
                </c:pt>
                <c:pt idx="3">
                  <c:v>0</c:v>
                </c:pt>
                <c:pt idx="4">
                  <c:v>0</c:v>
                </c:pt>
                <c:pt idx="5">
                  <c:v>0</c:v>
                </c:pt>
                <c:pt idx="6">
                  <c:v>5.7971014492753624E-3</c:v>
                </c:pt>
                <c:pt idx="7">
                  <c:v>0</c:v>
                </c:pt>
                <c:pt idx="8">
                  <c:v>8.2352543290043281E-3</c:v>
                </c:pt>
                <c:pt idx="9">
                  <c:v>0</c:v>
                </c:pt>
                <c:pt idx="10">
                  <c:v>0</c:v>
                </c:pt>
                <c:pt idx="11">
                  <c:v>0</c:v>
                </c:pt>
              </c:numCache>
            </c:numRef>
          </c:val>
          <c:extLst>
            <c:ext xmlns:c16="http://schemas.microsoft.com/office/drawing/2014/chart" uri="{C3380CC4-5D6E-409C-BE32-E72D297353CC}">
              <c16:uniqueId val="{00000004-F6C5-4AF0-B35D-E4067C8B90C3}"/>
            </c:ext>
          </c:extLst>
        </c:ser>
        <c:ser>
          <c:idx val="5"/>
          <c:order val="5"/>
          <c:tx>
            <c:strRef>
              <c:f>'SYM MA with effort'!$G$2</c:f>
              <c:strCache>
                <c:ptCount val="1"/>
                <c:pt idx="0">
                  <c:v>Netting</c:v>
                </c:pt>
              </c:strCache>
            </c:strRef>
          </c:tx>
          <c:spPr>
            <a:solidFill>
              <a:schemeClr val="accent6"/>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effort'!$G$3:$G$14</c:f>
              <c:numCache>
                <c:formatCode>General</c:formatCode>
                <c:ptCount val="12"/>
                <c:pt idx="0">
                  <c:v>0</c:v>
                </c:pt>
                <c:pt idx="1">
                  <c:v>0</c:v>
                </c:pt>
                <c:pt idx="2">
                  <c:v>0</c:v>
                </c:pt>
                <c:pt idx="3">
                  <c:v>0</c:v>
                </c:pt>
                <c:pt idx="4">
                  <c:v>9.2592592592592587E-3</c:v>
                </c:pt>
                <c:pt idx="5">
                  <c:v>7.0175438596491221E-3</c:v>
                </c:pt>
                <c:pt idx="6">
                  <c:v>0</c:v>
                </c:pt>
                <c:pt idx="7">
                  <c:v>0</c:v>
                </c:pt>
                <c:pt idx="8">
                  <c:v>0</c:v>
                </c:pt>
                <c:pt idx="9">
                  <c:v>0</c:v>
                </c:pt>
                <c:pt idx="10">
                  <c:v>0</c:v>
                </c:pt>
                <c:pt idx="11">
                  <c:v>0</c:v>
                </c:pt>
              </c:numCache>
            </c:numRef>
          </c:val>
          <c:extLst>
            <c:ext xmlns:c16="http://schemas.microsoft.com/office/drawing/2014/chart" uri="{C3380CC4-5D6E-409C-BE32-E72D297353CC}">
              <c16:uniqueId val="{00000005-F6C5-4AF0-B35D-E4067C8B90C3}"/>
            </c:ext>
          </c:extLst>
        </c:ser>
        <c:ser>
          <c:idx val="6"/>
          <c:order val="6"/>
          <c:tx>
            <c:strRef>
              <c:f>'SYM MA with effort'!$H$2</c:f>
              <c:strCache>
                <c:ptCount val="1"/>
                <c:pt idx="0">
                  <c:v>Hook and Line</c:v>
                </c:pt>
              </c:strCache>
            </c:strRef>
          </c:tx>
          <c:spPr>
            <a:solidFill>
              <a:schemeClr val="accent1">
                <a:lumMod val="60000"/>
              </a:schemeClr>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effort'!$H$3:$H$14</c:f>
              <c:numCache>
                <c:formatCode>General</c:formatCode>
                <c:ptCount val="12"/>
                <c:pt idx="0">
                  <c:v>0</c:v>
                </c:pt>
                <c:pt idx="1">
                  <c:v>0</c:v>
                </c:pt>
                <c:pt idx="2">
                  <c:v>0</c:v>
                </c:pt>
                <c:pt idx="3">
                  <c:v>2.1195652173913043E-2</c:v>
                </c:pt>
                <c:pt idx="4">
                  <c:v>2.8735632183908046E-3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F6C5-4AF0-B35D-E4067C8B90C3}"/>
            </c:ext>
          </c:extLst>
        </c:ser>
        <c:ser>
          <c:idx val="7"/>
          <c:order val="7"/>
          <c:tx>
            <c:strRef>
              <c:f>'SYM MA with effort'!$I$2</c:f>
              <c:strCache>
                <c:ptCount val="1"/>
                <c:pt idx="0">
                  <c:v>Unknown</c:v>
                </c:pt>
              </c:strCache>
            </c:strRef>
          </c:tx>
          <c:spPr>
            <a:solidFill>
              <a:schemeClr val="accent2">
                <a:lumMod val="60000"/>
              </a:schemeClr>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effort'!$I$3:$I$14</c:f>
              <c:numCache>
                <c:formatCode>General</c:formatCode>
                <c:ptCount val="12"/>
                <c:pt idx="0">
                  <c:v>0.11000000000000001</c:v>
                </c:pt>
                <c:pt idx="1">
                  <c:v>0.1211111111111111</c:v>
                </c:pt>
                <c:pt idx="2">
                  <c:v>0.17949494949494949</c:v>
                </c:pt>
                <c:pt idx="3">
                  <c:v>9.7113526570048306E-2</c:v>
                </c:pt>
                <c:pt idx="4">
                  <c:v>8.5608237547892707E-2</c:v>
                </c:pt>
                <c:pt idx="5">
                  <c:v>0.16911743957796591</c:v>
                </c:pt>
                <c:pt idx="6">
                  <c:v>9.5388460171068876E-2</c:v>
                </c:pt>
                <c:pt idx="7">
                  <c:v>0.11894348272858132</c:v>
                </c:pt>
                <c:pt idx="8">
                  <c:v>0.16023362830517435</c:v>
                </c:pt>
                <c:pt idx="9">
                  <c:v>0.40645413410119302</c:v>
                </c:pt>
                <c:pt idx="10">
                  <c:v>0.25334224598930483</c:v>
                </c:pt>
                <c:pt idx="11">
                  <c:v>0.13571428571428573</c:v>
                </c:pt>
              </c:numCache>
            </c:numRef>
          </c:val>
          <c:extLst>
            <c:ext xmlns:c16="http://schemas.microsoft.com/office/drawing/2014/chart" uri="{C3380CC4-5D6E-409C-BE32-E72D297353CC}">
              <c16:uniqueId val="{00000007-F6C5-4AF0-B35D-E4067C8B90C3}"/>
            </c:ext>
          </c:extLst>
        </c:ser>
        <c:dLbls>
          <c:showLegendKey val="0"/>
          <c:showVal val="0"/>
          <c:showCatName val="0"/>
          <c:showSerName val="0"/>
          <c:showPercent val="0"/>
          <c:showBubbleSize val="0"/>
        </c:dLbls>
        <c:gapWidth val="150"/>
        <c:overlap val="100"/>
        <c:axId val="1671779343"/>
        <c:axId val="1671780591"/>
      </c:barChart>
      <c:catAx>
        <c:axId val="16717793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1780591"/>
        <c:crosses val="autoZero"/>
        <c:auto val="1"/>
        <c:lblAlgn val="ctr"/>
        <c:lblOffset val="100"/>
        <c:noMultiLvlLbl val="0"/>
      </c:catAx>
      <c:valAx>
        <c:axId val="167178059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Entanglements per Unit Effort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1779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'SYM MA with effort'!$B$2</c:f>
              <c:strCache>
                <c:ptCount val="1"/>
                <c:pt idx="0">
                  <c:v>Packing band</c:v>
                </c:pt>
              </c:strCache>
            </c:strRef>
          </c:tx>
          <c:spPr>
            <a:solidFill>
              <a:schemeClr val="accent1"/>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effort'!$B$3:$B$14</c:f>
              <c:numCache>
                <c:formatCode>General</c:formatCode>
                <c:ptCount val="12"/>
                <c:pt idx="0">
                  <c:v>2.6666666666666665E-2</c:v>
                </c:pt>
                <c:pt idx="1">
                  <c:v>3.333333333333334E-2</c:v>
                </c:pt>
                <c:pt idx="2">
                  <c:v>4.9090909090909095E-2</c:v>
                </c:pt>
                <c:pt idx="3">
                  <c:v>3.4722222222222224E-2</c:v>
                </c:pt>
                <c:pt idx="4">
                  <c:v>7.6992731087558677E-2</c:v>
                </c:pt>
                <c:pt idx="5">
                  <c:v>6.4303183658446811E-2</c:v>
                </c:pt>
                <c:pt idx="6">
                  <c:v>8.9720392329087975E-2</c:v>
                </c:pt>
                <c:pt idx="7">
                  <c:v>7.4519551886013946E-2</c:v>
                </c:pt>
                <c:pt idx="8">
                  <c:v>6.1032023532023527E-2</c:v>
                </c:pt>
                <c:pt idx="9">
                  <c:v>3.5294117647058823E-2</c:v>
                </c:pt>
                <c:pt idx="10">
                  <c:v>9.0909090909090912E-2</c:v>
                </c:pt>
                <c:pt idx="11">
                  <c:v>0</c:v>
                </c:pt>
              </c:numCache>
            </c:numRef>
          </c:val>
          <c:extLst>
            <c:ext xmlns:c16="http://schemas.microsoft.com/office/drawing/2014/chart" uri="{C3380CC4-5D6E-409C-BE32-E72D297353CC}">
              <c16:uniqueId val="{00000000-C579-472B-9CD0-9948F7C07348}"/>
            </c:ext>
          </c:extLst>
        </c:ser>
        <c:ser>
          <c:idx val="1"/>
          <c:order val="1"/>
          <c:tx>
            <c:strRef>
              <c:f>'SYM MA with effort'!$C$2</c:f>
              <c:strCache>
                <c:ptCount val="1"/>
                <c:pt idx="0">
                  <c:v>Flasher</c:v>
                </c:pt>
              </c:strCache>
            </c:strRef>
          </c:tx>
          <c:spPr>
            <a:solidFill>
              <a:schemeClr val="accent2"/>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effort'!$C$3:$C$14</c:f>
              <c:numCache>
                <c:formatCode>General</c:formatCode>
                <c:ptCount val="12"/>
                <c:pt idx="0">
                  <c:v>0</c:v>
                </c:pt>
                <c:pt idx="1">
                  <c:v>0</c:v>
                </c:pt>
                <c:pt idx="2">
                  <c:v>0</c:v>
                </c:pt>
                <c:pt idx="3">
                  <c:v>0</c:v>
                </c:pt>
                <c:pt idx="4">
                  <c:v>0</c:v>
                </c:pt>
                <c:pt idx="5">
                  <c:v>9.4223646723646734E-3</c:v>
                </c:pt>
                <c:pt idx="6">
                  <c:v>2.578162578162578E-2</c:v>
                </c:pt>
                <c:pt idx="7">
                  <c:v>2.6111099948764833E-2</c:v>
                </c:pt>
                <c:pt idx="8">
                  <c:v>1.5327380952380953E-2</c:v>
                </c:pt>
                <c:pt idx="9">
                  <c:v>0</c:v>
                </c:pt>
                <c:pt idx="10">
                  <c:v>0</c:v>
                </c:pt>
                <c:pt idx="11">
                  <c:v>0</c:v>
                </c:pt>
              </c:numCache>
            </c:numRef>
          </c:val>
          <c:extLst>
            <c:ext xmlns:c16="http://schemas.microsoft.com/office/drawing/2014/chart" uri="{C3380CC4-5D6E-409C-BE32-E72D297353CC}">
              <c16:uniqueId val="{00000001-C579-472B-9CD0-9948F7C07348}"/>
            </c:ext>
          </c:extLst>
        </c:ser>
        <c:ser>
          <c:idx val="2"/>
          <c:order val="2"/>
          <c:tx>
            <c:strRef>
              <c:f>'SYM MA with effort'!$D$2</c:f>
              <c:strCache>
                <c:ptCount val="1"/>
                <c:pt idx="0">
                  <c:v>Monofilament</c:v>
                </c:pt>
              </c:strCache>
            </c:strRef>
          </c:tx>
          <c:spPr>
            <a:solidFill>
              <a:schemeClr val="accent3"/>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effort'!$D$3:$D$14</c:f>
              <c:numCache>
                <c:formatCode>General</c:formatCode>
                <c:ptCount val="12"/>
                <c:pt idx="0">
                  <c:v>0</c:v>
                </c:pt>
                <c:pt idx="1">
                  <c:v>0</c:v>
                </c:pt>
                <c:pt idx="2">
                  <c:v>0</c:v>
                </c:pt>
                <c:pt idx="3">
                  <c:v>2.2499999999999999E-2</c:v>
                </c:pt>
                <c:pt idx="4">
                  <c:v>1.984126984126984E-3</c:v>
                </c:pt>
                <c:pt idx="5">
                  <c:v>6.2500000000000003E-3</c:v>
                </c:pt>
                <c:pt idx="6">
                  <c:v>8.1481481481481474E-3</c:v>
                </c:pt>
                <c:pt idx="7">
                  <c:v>0</c:v>
                </c:pt>
                <c:pt idx="8">
                  <c:v>1.3723544973544973E-2</c:v>
                </c:pt>
                <c:pt idx="9">
                  <c:v>9.0909090909090905E-3</c:v>
                </c:pt>
                <c:pt idx="10">
                  <c:v>4.5454545454545456E-2</c:v>
                </c:pt>
                <c:pt idx="11">
                  <c:v>0</c:v>
                </c:pt>
              </c:numCache>
            </c:numRef>
          </c:val>
          <c:extLst>
            <c:ext xmlns:c16="http://schemas.microsoft.com/office/drawing/2014/chart" uri="{C3380CC4-5D6E-409C-BE32-E72D297353CC}">
              <c16:uniqueId val="{00000002-C579-472B-9CD0-9948F7C07348}"/>
            </c:ext>
          </c:extLst>
        </c:ser>
        <c:ser>
          <c:idx val="3"/>
          <c:order val="3"/>
          <c:tx>
            <c:strRef>
              <c:f>'SYM MA with effort'!$E$2</c:f>
              <c:strCache>
                <c:ptCount val="1"/>
                <c:pt idx="0">
                  <c:v>Rubber band</c:v>
                </c:pt>
              </c:strCache>
            </c:strRef>
          </c:tx>
          <c:spPr>
            <a:solidFill>
              <a:schemeClr val="accent4"/>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effort'!$E$3:$E$14</c:f>
              <c:numCache>
                <c:formatCode>General</c:formatCode>
                <c:ptCount val="12"/>
                <c:pt idx="0">
                  <c:v>0</c:v>
                </c:pt>
                <c:pt idx="1">
                  <c:v>2.8571428571428571E-2</c:v>
                </c:pt>
                <c:pt idx="2">
                  <c:v>9.0909090909090905E-3</c:v>
                </c:pt>
                <c:pt idx="3">
                  <c:v>2.980676328502415E-2</c:v>
                </c:pt>
                <c:pt idx="4">
                  <c:v>1.984126984126984E-3</c:v>
                </c:pt>
                <c:pt idx="5">
                  <c:v>6.0606060606060606E-3</c:v>
                </c:pt>
                <c:pt idx="6">
                  <c:v>0</c:v>
                </c:pt>
                <c:pt idx="7">
                  <c:v>6.8143732111343447E-3</c:v>
                </c:pt>
                <c:pt idx="8">
                  <c:v>3.441220238095238E-3</c:v>
                </c:pt>
                <c:pt idx="9">
                  <c:v>0</c:v>
                </c:pt>
                <c:pt idx="10">
                  <c:v>0</c:v>
                </c:pt>
                <c:pt idx="11">
                  <c:v>0</c:v>
                </c:pt>
              </c:numCache>
            </c:numRef>
          </c:val>
          <c:extLst>
            <c:ext xmlns:c16="http://schemas.microsoft.com/office/drawing/2014/chart" uri="{C3380CC4-5D6E-409C-BE32-E72D297353CC}">
              <c16:uniqueId val="{00000003-C579-472B-9CD0-9948F7C07348}"/>
            </c:ext>
          </c:extLst>
        </c:ser>
        <c:ser>
          <c:idx val="4"/>
          <c:order val="4"/>
          <c:tx>
            <c:strRef>
              <c:f>'SYM MA with effort'!$F$2</c:f>
              <c:strCache>
                <c:ptCount val="1"/>
                <c:pt idx="0">
                  <c:v>Rope</c:v>
                </c:pt>
              </c:strCache>
            </c:strRef>
          </c:tx>
          <c:spPr>
            <a:solidFill>
              <a:schemeClr val="accent5"/>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effort'!$F$3:$F$14</c:f>
              <c:numCache>
                <c:formatCode>General</c:formatCode>
                <c:ptCount val="12"/>
                <c:pt idx="0">
                  <c:v>0</c:v>
                </c:pt>
                <c:pt idx="1">
                  <c:v>0</c:v>
                </c:pt>
                <c:pt idx="2">
                  <c:v>0</c:v>
                </c:pt>
                <c:pt idx="3">
                  <c:v>0</c:v>
                </c:pt>
                <c:pt idx="4">
                  <c:v>0</c:v>
                </c:pt>
                <c:pt idx="5">
                  <c:v>0</c:v>
                </c:pt>
                <c:pt idx="6">
                  <c:v>5.7971014492753624E-3</c:v>
                </c:pt>
                <c:pt idx="7">
                  <c:v>0</c:v>
                </c:pt>
                <c:pt idx="8">
                  <c:v>8.2352543290043281E-3</c:v>
                </c:pt>
                <c:pt idx="9">
                  <c:v>0</c:v>
                </c:pt>
                <c:pt idx="10">
                  <c:v>0</c:v>
                </c:pt>
                <c:pt idx="11">
                  <c:v>0</c:v>
                </c:pt>
              </c:numCache>
            </c:numRef>
          </c:val>
          <c:extLst>
            <c:ext xmlns:c16="http://schemas.microsoft.com/office/drawing/2014/chart" uri="{C3380CC4-5D6E-409C-BE32-E72D297353CC}">
              <c16:uniqueId val="{00000004-C579-472B-9CD0-9948F7C07348}"/>
            </c:ext>
          </c:extLst>
        </c:ser>
        <c:ser>
          <c:idx val="5"/>
          <c:order val="5"/>
          <c:tx>
            <c:strRef>
              <c:f>'SYM MA with effort'!$G$2</c:f>
              <c:strCache>
                <c:ptCount val="1"/>
                <c:pt idx="0">
                  <c:v>Netting</c:v>
                </c:pt>
              </c:strCache>
            </c:strRef>
          </c:tx>
          <c:spPr>
            <a:solidFill>
              <a:schemeClr val="accent6"/>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effort'!$G$3:$G$14</c:f>
              <c:numCache>
                <c:formatCode>General</c:formatCode>
                <c:ptCount val="12"/>
                <c:pt idx="0">
                  <c:v>0</c:v>
                </c:pt>
                <c:pt idx="1">
                  <c:v>0</c:v>
                </c:pt>
                <c:pt idx="2">
                  <c:v>0</c:v>
                </c:pt>
                <c:pt idx="3">
                  <c:v>0</c:v>
                </c:pt>
                <c:pt idx="4">
                  <c:v>9.2592592592592587E-3</c:v>
                </c:pt>
                <c:pt idx="5">
                  <c:v>7.0175438596491221E-3</c:v>
                </c:pt>
                <c:pt idx="6">
                  <c:v>0</c:v>
                </c:pt>
                <c:pt idx="7">
                  <c:v>0</c:v>
                </c:pt>
                <c:pt idx="8">
                  <c:v>0</c:v>
                </c:pt>
                <c:pt idx="9">
                  <c:v>0</c:v>
                </c:pt>
                <c:pt idx="10">
                  <c:v>0</c:v>
                </c:pt>
                <c:pt idx="11">
                  <c:v>0</c:v>
                </c:pt>
              </c:numCache>
            </c:numRef>
          </c:val>
          <c:extLst>
            <c:ext xmlns:c16="http://schemas.microsoft.com/office/drawing/2014/chart" uri="{C3380CC4-5D6E-409C-BE32-E72D297353CC}">
              <c16:uniqueId val="{00000005-C579-472B-9CD0-9948F7C07348}"/>
            </c:ext>
          </c:extLst>
        </c:ser>
        <c:ser>
          <c:idx val="6"/>
          <c:order val="6"/>
          <c:tx>
            <c:strRef>
              <c:f>'SYM MA with effort'!$H$2</c:f>
              <c:strCache>
                <c:ptCount val="1"/>
                <c:pt idx="0">
                  <c:v>Hook and Line</c:v>
                </c:pt>
              </c:strCache>
            </c:strRef>
          </c:tx>
          <c:spPr>
            <a:solidFill>
              <a:schemeClr val="accent1">
                <a:lumMod val="60000"/>
              </a:schemeClr>
            </a:solidFill>
            <a:ln>
              <a:noFill/>
            </a:ln>
            <a:effectLst/>
          </c:spPr>
          <c:invertIfNegative val="0"/>
          <c:cat>
            <c:numRef>
              <c:f>'SYM MA with effort'!$A$3:$A$14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effort'!$H$3:$H$14</c:f>
              <c:numCache>
                <c:formatCode>General</c:formatCode>
                <c:ptCount val="12"/>
                <c:pt idx="0">
                  <c:v>0</c:v>
                </c:pt>
                <c:pt idx="1">
                  <c:v>0</c:v>
                </c:pt>
                <c:pt idx="2">
                  <c:v>0</c:v>
                </c:pt>
                <c:pt idx="3">
                  <c:v>2.1195652173913043E-2</c:v>
                </c:pt>
                <c:pt idx="4">
                  <c:v>2.8735632183908046E-3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C579-472B-9CD0-9948F7C07348}"/>
            </c:ext>
          </c:extLst>
        </c:ser>
        <c:dLbls>
          <c:showLegendKey val="0"/>
          <c:showVal val="0"/>
          <c:showCatName val="0"/>
          <c:showSerName val="0"/>
          <c:showPercent val="0"/>
          <c:showBubbleSize val="0"/>
        </c:dLbls>
        <c:gapWidth val="150"/>
        <c:overlap val="100"/>
        <c:axId val="1475587295"/>
        <c:axId val="1475577311"/>
      </c:barChart>
      <c:catAx>
        <c:axId val="1475587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77311"/>
        <c:crosses val="autoZero"/>
        <c:auto val="1"/>
        <c:lblAlgn val="ctr"/>
        <c:lblOffset val="100"/>
        <c:noMultiLvlLbl val="0"/>
      </c:catAx>
      <c:valAx>
        <c:axId val="1475577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87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Materials by month - Ej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'SYM MA with effort'!$L$2</c:f>
              <c:strCache>
                <c:ptCount val="1"/>
                <c:pt idx="0">
                  <c:v>Packing band</c:v>
                </c:pt>
              </c:strCache>
            </c:strRef>
          </c:tx>
          <c:spPr>
            <a:solidFill>
              <a:schemeClr val="accent1"/>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effort'!$L$3:$L$14</c:f>
              <c:numCache>
                <c:formatCode>General</c:formatCode>
                <c:ptCount val="12"/>
                <c:pt idx="0">
                  <c:v>3.3333333333333333E-2</c:v>
                </c:pt>
                <c:pt idx="1">
                  <c:v>3.333333333333334E-2</c:v>
                </c:pt>
                <c:pt idx="2">
                  <c:v>4.9090909090909095E-2</c:v>
                </c:pt>
                <c:pt idx="3">
                  <c:v>3.4722222222222224E-2</c:v>
                </c:pt>
                <c:pt idx="4">
                  <c:v>8.7260380902622281E-2</c:v>
                </c:pt>
                <c:pt idx="5">
                  <c:v>6.9901104925775975E-2</c:v>
                </c:pt>
                <c:pt idx="6">
                  <c:v>0.13831064265846874</c:v>
                </c:pt>
                <c:pt idx="7">
                  <c:v>9.1104961189850842E-2</c:v>
                </c:pt>
                <c:pt idx="8">
                  <c:v>7.257084479306701E-2</c:v>
                </c:pt>
                <c:pt idx="9">
                  <c:v>9.8039215686274508E-3</c:v>
                </c:pt>
                <c:pt idx="10">
                  <c:v>9.0909090909090912E-2</c:v>
                </c:pt>
                <c:pt idx="11">
                  <c:v>0</c:v>
                </c:pt>
              </c:numCache>
            </c:numRef>
          </c:val>
          <c:extLst>
            <c:ext xmlns:c16="http://schemas.microsoft.com/office/drawing/2014/chart" uri="{C3380CC4-5D6E-409C-BE32-E72D297353CC}">
              <c16:uniqueId val="{00000000-CF00-44FF-BFF8-8997B7DE22AB}"/>
            </c:ext>
          </c:extLst>
        </c:ser>
        <c:ser>
          <c:idx val="1"/>
          <c:order val="1"/>
          <c:tx>
            <c:strRef>
              <c:f>'SYM MA with effort'!$M$2</c:f>
              <c:strCache>
                <c:ptCount val="1"/>
                <c:pt idx="0">
                  <c:v>Flasher</c:v>
                </c:pt>
              </c:strCache>
            </c:strRef>
          </c:tx>
          <c:spPr>
            <a:solidFill>
              <a:schemeClr val="accent2"/>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effort'!$M$3:$M$14</c:f>
              <c:numCache>
                <c:formatCode>General</c:formatCode>
                <c:ptCount val="12"/>
                <c:pt idx="0">
                  <c:v>0</c:v>
                </c:pt>
                <c:pt idx="1">
                  <c:v>0</c:v>
                </c:pt>
                <c:pt idx="2">
                  <c:v>0</c:v>
                </c:pt>
                <c:pt idx="3">
                  <c:v>0</c:v>
                </c:pt>
                <c:pt idx="4">
                  <c:v>0</c:v>
                </c:pt>
                <c:pt idx="5">
                  <c:v>1.2666933760683761E-2</c:v>
                </c:pt>
                <c:pt idx="6">
                  <c:v>2.9080487413820744E-2</c:v>
                </c:pt>
                <c:pt idx="7">
                  <c:v>3.771603325932698E-2</c:v>
                </c:pt>
                <c:pt idx="8">
                  <c:v>2.1693121693121695E-2</c:v>
                </c:pt>
                <c:pt idx="9">
                  <c:v>0</c:v>
                </c:pt>
                <c:pt idx="10">
                  <c:v>0</c:v>
                </c:pt>
                <c:pt idx="11">
                  <c:v>0</c:v>
                </c:pt>
              </c:numCache>
            </c:numRef>
          </c:val>
          <c:extLst>
            <c:ext xmlns:c16="http://schemas.microsoft.com/office/drawing/2014/chart" uri="{C3380CC4-5D6E-409C-BE32-E72D297353CC}">
              <c16:uniqueId val="{00000001-CF00-44FF-BFF8-8997B7DE22AB}"/>
            </c:ext>
          </c:extLst>
        </c:ser>
        <c:ser>
          <c:idx val="2"/>
          <c:order val="2"/>
          <c:tx>
            <c:strRef>
              <c:f>'SYM MA with effort'!$N$2</c:f>
              <c:strCache>
                <c:ptCount val="1"/>
                <c:pt idx="0">
                  <c:v>Monofilament</c:v>
                </c:pt>
              </c:strCache>
            </c:strRef>
          </c:tx>
          <c:spPr>
            <a:solidFill>
              <a:schemeClr val="accent3"/>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effort'!$N$3:$N$14</c:f>
              <c:numCache>
                <c:formatCode>General</c:formatCode>
                <c:ptCount val="12"/>
                <c:pt idx="0">
                  <c:v>0</c:v>
                </c:pt>
                <c:pt idx="1">
                  <c:v>0</c:v>
                </c:pt>
                <c:pt idx="2">
                  <c:v>0</c:v>
                </c:pt>
                <c:pt idx="3">
                  <c:v>2.2499999999999999E-2</c:v>
                </c:pt>
                <c:pt idx="4">
                  <c:v>2.976190476190476E-3</c:v>
                </c:pt>
                <c:pt idx="5">
                  <c:v>1.171875E-2</c:v>
                </c:pt>
                <c:pt idx="6">
                  <c:v>6.1728395061728392E-3</c:v>
                </c:pt>
                <c:pt idx="7">
                  <c:v>0</c:v>
                </c:pt>
                <c:pt idx="8">
                  <c:v>1.2051734273956496E-2</c:v>
                </c:pt>
                <c:pt idx="9">
                  <c:v>1.5151515151515152E-2</c:v>
                </c:pt>
                <c:pt idx="10">
                  <c:v>0</c:v>
                </c:pt>
                <c:pt idx="11">
                  <c:v>0</c:v>
                </c:pt>
              </c:numCache>
            </c:numRef>
          </c:val>
          <c:extLst>
            <c:ext xmlns:c16="http://schemas.microsoft.com/office/drawing/2014/chart" uri="{C3380CC4-5D6E-409C-BE32-E72D297353CC}">
              <c16:uniqueId val="{00000002-CF00-44FF-BFF8-8997B7DE22AB}"/>
            </c:ext>
          </c:extLst>
        </c:ser>
        <c:ser>
          <c:idx val="3"/>
          <c:order val="3"/>
          <c:tx>
            <c:strRef>
              <c:f>'SYM MA with effort'!$O$2</c:f>
              <c:strCache>
                <c:ptCount val="1"/>
                <c:pt idx="0">
                  <c:v>Rubber band</c:v>
                </c:pt>
              </c:strCache>
            </c:strRef>
          </c:tx>
          <c:spPr>
            <a:solidFill>
              <a:schemeClr val="accent4"/>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effort'!$O$3:$O$14</c:f>
              <c:numCache>
                <c:formatCode>General</c:formatCode>
                <c:ptCount val="12"/>
                <c:pt idx="0">
                  <c:v>0</c:v>
                </c:pt>
                <c:pt idx="1">
                  <c:v>2.8571428571428571E-2</c:v>
                </c:pt>
                <c:pt idx="2">
                  <c:v>9.0909090909090905E-3</c:v>
                </c:pt>
                <c:pt idx="3">
                  <c:v>2.980676328502415E-2</c:v>
                </c:pt>
                <c:pt idx="4">
                  <c:v>2.976190476190476E-3</c:v>
                </c:pt>
                <c:pt idx="5">
                  <c:v>1.1363636363636364E-2</c:v>
                </c:pt>
                <c:pt idx="6">
                  <c:v>0</c:v>
                </c:pt>
                <c:pt idx="7">
                  <c:v>9.8429835271940536E-3</c:v>
                </c:pt>
                <c:pt idx="8">
                  <c:v>6.1177248677248674E-3</c:v>
                </c:pt>
                <c:pt idx="9">
                  <c:v>0</c:v>
                </c:pt>
                <c:pt idx="10">
                  <c:v>0</c:v>
                </c:pt>
                <c:pt idx="11">
                  <c:v>0</c:v>
                </c:pt>
              </c:numCache>
            </c:numRef>
          </c:val>
          <c:extLst>
            <c:ext xmlns:c16="http://schemas.microsoft.com/office/drawing/2014/chart" uri="{C3380CC4-5D6E-409C-BE32-E72D297353CC}">
              <c16:uniqueId val="{00000003-CF00-44FF-BFF8-8997B7DE22AB}"/>
            </c:ext>
          </c:extLst>
        </c:ser>
        <c:ser>
          <c:idx val="4"/>
          <c:order val="4"/>
          <c:tx>
            <c:strRef>
              <c:f>'SYM MA with effort'!$P$2</c:f>
              <c:strCache>
                <c:ptCount val="1"/>
                <c:pt idx="0">
                  <c:v>Rope</c:v>
                </c:pt>
              </c:strCache>
            </c:strRef>
          </c:tx>
          <c:spPr>
            <a:solidFill>
              <a:schemeClr val="accent5"/>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effort'!$P$3:$P$14</c:f>
              <c:numCache>
                <c:formatCode>General</c:formatCode>
                <c:ptCount val="12"/>
                <c:pt idx="0">
                  <c:v>0</c:v>
                </c:pt>
                <c:pt idx="1">
                  <c:v>0</c:v>
                </c:pt>
                <c:pt idx="2">
                  <c:v>0</c:v>
                </c:pt>
                <c:pt idx="3">
                  <c:v>0</c:v>
                </c:pt>
                <c:pt idx="4">
                  <c:v>0</c:v>
                </c:pt>
                <c:pt idx="5">
                  <c:v>0</c:v>
                </c:pt>
                <c:pt idx="6">
                  <c:v>0</c:v>
                </c:pt>
                <c:pt idx="7">
                  <c:v>0</c:v>
                </c:pt>
                <c:pt idx="8">
                  <c:v>3.472222222222222E-3</c:v>
                </c:pt>
                <c:pt idx="9">
                  <c:v>0</c:v>
                </c:pt>
                <c:pt idx="10">
                  <c:v>0</c:v>
                </c:pt>
                <c:pt idx="11">
                  <c:v>0</c:v>
                </c:pt>
              </c:numCache>
            </c:numRef>
          </c:val>
          <c:extLst>
            <c:ext xmlns:c16="http://schemas.microsoft.com/office/drawing/2014/chart" uri="{C3380CC4-5D6E-409C-BE32-E72D297353CC}">
              <c16:uniqueId val="{00000004-CF00-44FF-BFF8-8997B7DE22AB}"/>
            </c:ext>
          </c:extLst>
        </c:ser>
        <c:ser>
          <c:idx val="5"/>
          <c:order val="5"/>
          <c:tx>
            <c:strRef>
              <c:f>'SYM MA with effort'!$Q$2</c:f>
              <c:strCache>
                <c:ptCount val="1"/>
                <c:pt idx="0">
                  <c:v>Netting</c:v>
                </c:pt>
              </c:strCache>
            </c:strRef>
          </c:tx>
          <c:spPr>
            <a:solidFill>
              <a:schemeClr val="accent6"/>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effort'!$Q$3:$Q$14</c:f>
              <c:numCache>
                <c:formatCode>General</c:formatCode>
                <c:ptCount val="12"/>
                <c:pt idx="0">
                  <c:v>0</c:v>
                </c:pt>
                <c:pt idx="1">
                  <c:v>0</c:v>
                </c:pt>
                <c:pt idx="2">
                  <c:v>0</c:v>
                </c:pt>
                <c:pt idx="3">
                  <c:v>0</c:v>
                </c:pt>
                <c:pt idx="4">
                  <c:v>1.3888888888888888E-2</c:v>
                </c:pt>
                <c:pt idx="5">
                  <c:v>1.3157894736842105E-2</c:v>
                </c:pt>
                <c:pt idx="6">
                  <c:v>0</c:v>
                </c:pt>
                <c:pt idx="7">
                  <c:v>0</c:v>
                </c:pt>
                <c:pt idx="8">
                  <c:v>0</c:v>
                </c:pt>
                <c:pt idx="9">
                  <c:v>0</c:v>
                </c:pt>
                <c:pt idx="10">
                  <c:v>0</c:v>
                </c:pt>
                <c:pt idx="11">
                  <c:v>0</c:v>
                </c:pt>
              </c:numCache>
            </c:numRef>
          </c:val>
          <c:extLst>
            <c:ext xmlns:c16="http://schemas.microsoft.com/office/drawing/2014/chart" uri="{C3380CC4-5D6E-409C-BE32-E72D297353CC}">
              <c16:uniqueId val="{00000005-CF00-44FF-BFF8-8997B7DE22AB}"/>
            </c:ext>
          </c:extLst>
        </c:ser>
        <c:ser>
          <c:idx val="6"/>
          <c:order val="6"/>
          <c:tx>
            <c:strRef>
              <c:f>'SYM MA with effort'!$R$2</c:f>
              <c:strCache>
                <c:ptCount val="1"/>
                <c:pt idx="0">
                  <c:v>Hook and Line</c:v>
                </c:pt>
              </c:strCache>
            </c:strRef>
          </c:tx>
          <c:spPr>
            <a:solidFill>
              <a:schemeClr val="accent1">
                <a:lumMod val="60000"/>
              </a:schemeClr>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effort'!$R$3:$R$14</c:f>
              <c:numCache>
                <c:formatCode>General</c:formatCode>
                <c:ptCount val="12"/>
                <c:pt idx="0">
                  <c:v>0</c:v>
                </c:pt>
                <c:pt idx="1">
                  <c:v>0</c:v>
                </c:pt>
                <c:pt idx="2">
                  <c:v>0</c:v>
                </c:pt>
                <c:pt idx="3">
                  <c:v>2.1195652173913043E-2</c:v>
                </c:pt>
                <c:pt idx="4">
                  <c:v>4.3103448275862068E-3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CF00-44FF-BFF8-8997B7DE22AB}"/>
            </c:ext>
          </c:extLst>
        </c:ser>
        <c:ser>
          <c:idx val="7"/>
          <c:order val="7"/>
          <c:tx>
            <c:strRef>
              <c:f>'SYM MA with effort'!$S$2</c:f>
              <c:strCache>
                <c:ptCount val="1"/>
                <c:pt idx="0">
                  <c:v>Unknown</c:v>
                </c:pt>
              </c:strCache>
            </c:strRef>
          </c:tx>
          <c:spPr>
            <a:solidFill>
              <a:schemeClr val="accent2">
                <a:lumMod val="60000"/>
              </a:schemeClr>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effort'!$S$3:$S$14</c:f>
              <c:numCache>
                <c:formatCode>General</c:formatCode>
                <c:ptCount val="12"/>
                <c:pt idx="0">
                  <c:v>0.12916666666666668</c:v>
                </c:pt>
                <c:pt idx="1">
                  <c:v>0.1211111111111111</c:v>
                </c:pt>
                <c:pt idx="2">
                  <c:v>0.17949494949494949</c:v>
                </c:pt>
                <c:pt idx="3">
                  <c:v>9.7113526570048306E-2</c:v>
                </c:pt>
                <c:pt idx="4">
                  <c:v>0.11167128489326765</c:v>
                </c:pt>
                <c:pt idx="5">
                  <c:v>0.20769841634973213</c:v>
                </c:pt>
                <c:pt idx="6">
                  <c:v>0.13986099783201233</c:v>
                </c:pt>
                <c:pt idx="7">
                  <c:v>0.13123439975731996</c:v>
                </c:pt>
                <c:pt idx="8">
                  <c:v>0.15193178193909185</c:v>
                </c:pt>
                <c:pt idx="9">
                  <c:v>0.29677773207184971</c:v>
                </c:pt>
                <c:pt idx="10">
                  <c:v>0.29545454545454547</c:v>
                </c:pt>
                <c:pt idx="11">
                  <c:v>0.13571428571428573</c:v>
                </c:pt>
              </c:numCache>
            </c:numRef>
          </c:val>
          <c:extLst>
            <c:ext xmlns:c16="http://schemas.microsoft.com/office/drawing/2014/chart" uri="{C3380CC4-5D6E-409C-BE32-E72D297353CC}">
              <c16:uniqueId val="{00000007-CF00-44FF-BFF8-8997B7DE22AB}"/>
            </c:ext>
          </c:extLst>
        </c:ser>
        <c:dLbls>
          <c:showLegendKey val="0"/>
          <c:showVal val="0"/>
          <c:showCatName val="0"/>
          <c:showSerName val="0"/>
          <c:showPercent val="0"/>
          <c:showBubbleSize val="0"/>
        </c:dLbls>
        <c:gapWidth val="150"/>
        <c:overlap val="100"/>
        <c:axId val="1679516671"/>
        <c:axId val="1679515839"/>
      </c:barChart>
      <c:catAx>
        <c:axId val="16795166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515839"/>
        <c:crosses val="autoZero"/>
        <c:auto val="1"/>
        <c:lblAlgn val="ctr"/>
        <c:lblOffset val="100"/>
        <c:noMultiLvlLbl val="0"/>
      </c:catAx>
      <c:valAx>
        <c:axId val="167951583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Entnaglements per Unit Effort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5166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Materials by month - Ej only no Unknowns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'SYM MA with effort'!$L$2</c:f>
              <c:strCache>
                <c:ptCount val="1"/>
                <c:pt idx="0">
                  <c:v>Packing band</c:v>
                </c:pt>
              </c:strCache>
            </c:strRef>
          </c:tx>
          <c:spPr>
            <a:solidFill>
              <a:schemeClr val="accent1"/>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effort'!$L$3:$L$14</c:f>
              <c:numCache>
                <c:formatCode>General</c:formatCode>
                <c:ptCount val="12"/>
                <c:pt idx="0">
                  <c:v>3.3333333333333333E-2</c:v>
                </c:pt>
                <c:pt idx="1">
                  <c:v>3.333333333333334E-2</c:v>
                </c:pt>
                <c:pt idx="2">
                  <c:v>4.9090909090909095E-2</c:v>
                </c:pt>
                <c:pt idx="3">
                  <c:v>3.4722222222222224E-2</c:v>
                </c:pt>
                <c:pt idx="4">
                  <c:v>8.7260380902622281E-2</c:v>
                </c:pt>
                <c:pt idx="5">
                  <c:v>6.9901104925775975E-2</c:v>
                </c:pt>
                <c:pt idx="6">
                  <c:v>0.13831064265846874</c:v>
                </c:pt>
                <c:pt idx="7">
                  <c:v>9.1104961189850842E-2</c:v>
                </c:pt>
                <c:pt idx="8">
                  <c:v>7.257084479306701E-2</c:v>
                </c:pt>
                <c:pt idx="9">
                  <c:v>9.8039215686274508E-3</c:v>
                </c:pt>
                <c:pt idx="10">
                  <c:v>9.0909090909090912E-2</c:v>
                </c:pt>
                <c:pt idx="11">
                  <c:v>0</c:v>
                </c:pt>
              </c:numCache>
            </c:numRef>
          </c:val>
          <c:extLst>
            <c:ext xmlns:c16="http://schemas.microsoft.com/office/drawing/2014/chart" uri="{C3380CC4-5D6E-409C-BE32-E72D297353CC}">
              <c16:uniqueId val="{00000000-46ED-4F9A-BD37-A0B374626EAE}"/>
            </c:ext>
          </c:extLst>
        </c:ser>
        <c:ser>
          <c:idx val="1"/>
          <c:order val="1"/>
          <c:tx>
            <c:strRef>
              <c:f>'SYM MA with effort'!$M$2</c:f>
              <c:strCache>
                <c:ptCount val="1"/>
                <c:pt idx="0">
                  <c:v>Flasher</c:v>
                </c:pt>
              </c:strCache>
            </c:strRef>
          </c:tx>
          <c:spPr>
            <a:solidFill>
              <a:schemeClr val="accent2"/>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effort'!$M$3:$M$14</c:f>
              <c:numCache>
                <c:formatCode>General</c:formatCode>
                <c:ptCount val="12"/>
                <c:pt idx="0">
                  <c:v>0</c:v>
                </c:pt>
                <c:pt idx="1">
                  <c:v>0</c:v>
                </c:pt>
                <c:pt idx="2">
                  <c:v>0</c:v>
                </c:pt>
                <c:pt idx="3">
                  <c:v>0</c:v>
                </c:pt>
                <c:pt idx="4">
                  <c:v>0</c:v>
                </c:pt>
                <c:pt idx="5">
                  <c:v>1.2666933760683761E-2</c:v>
                </c:pt>
                <c:pt idx="6">
                  <c:v>2.9080487413820744E-2</c:v>
                </c:pt>
                <c:pt idx="7">
                  <c:v>3.771603325932698E-2</c:v>
                </c:pt>
                <c:pt idx="8">
                  <c:v>2.1693121693121695E-2</c:v>
                </c:pt>
                <c:pt idx="9">
                  <c:v>0</c:v>
                </c:pt>
                <c:pt idx="10">
                  <c:v>0</c:v>
                </c:pt>
                <c:pt idx="11">
                  <c:v>0</c:v>
                </c:pt>
              </c:numCache>
            </c:numRef>
          </c:val>
          <c:extLst>
            <c:ext xmlns:c16="http://schemas.microsoft.com/office/drawing/2014/chart" uri="{C3380CC4-5D6E-409C-BE32-E72D297353CC}">
              <c16:uniqueId val="{00000001-46ED-4F9A-BD37-A0B374626EAE}"/>
            </c:ext>
          </c:extLst>
        </c:ser>
        <c:ser>
          <c:idx val="2"/>
          <c:order val="2"/>
          <c:tx>
            <c:strRef>
              <c:f>'SYM MA with effort'!$N$2</c:f>
              <c:strCache>
                <c:ptCount val="1"/>
                <c:pt idx="0">
                  <c:v>Monofilament</c:v>
                </c:pt>
              </c:strCache>
            </c:strRef>
          </c:tx>
          <c:spPr>
            <a:solidFill>
              <a:schemeClr val="accent3"/>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effort'!$N$3:$N$14</c:f>
              <c:numCache>
                <c:formatCode>General</c:formatCode>
                <c:ptCount val="12"/>
                <c:pt idx="0">
                  <c:v>0</c:v>
                </c:pt>
                <c:pt idx="1">
                  <c:v>0</c:v>
                </c:pt>
                <c:pt idx="2">
                  <c:v>0</c:v>
                </c:pt>
                <c:pt idx="3">
                  <c:v>2.2499999999999999E-2</c:v>
                </c:pt>
                <c:pt idx="4">
                  <c:v>2.976190476190476E-3</c:v>
                </c:pt>
                <c:pt idx="5">
                  <c:v>1.171875E-2</c:v>
                </c:pt>
                <c:pt idx="6">
                  <c:v>6.1728395061728392E-3</c:v>
                </c:pt>
                <c:pt idx="7">
                  <c:v>0</c:v>
                </c:pt>
                <c:pt idx="8">
                  <c:v>1.2051734273956496E-2</c:v>
                </c:pt>
                <c:pt idx="9">
                  <c:v>1.5151515151515152E-2</c:v>
                </c:pt>
                <c:pt idx="10">
                  <c:v>0</c:v>
                </c:pt>
                <c:pt idx="11">
                  <c:v>0</c:v>
                </c:pt>
              </c:numCache>
            </c:numRef>
          </c:val>
          <c:extLst>
            <c:ext xmlns:c16="http://schemas.microsoft.com/office/drawing/2014/chart" uri="{C3380CC4-5D6E-409C-BE32-E72D297353CC}">
              <c16:uniqueId val="{00000002-46ED-4F9A-BD37-A0B374626EAE}"/>
            </c:ext>
          </c:extLst>
        </c:ser>
        <c:ser>
          <c:idx val="3"/>
          <c:order val="3"/>
          <c:tx>
            <c:strRef>
              <c:f>'SYM MA with effort'!$O$2</c:f>
              <c:strCache>
                <c:ptCount val="1"/>
                <c:pt idx="0">
                  <c:v>Rubber band</c:v>
                </c:pt>
              </c:strCache>
            </c:strRef>
          </c:tx>
          <c:spPr>
            <a:solidFill>
              <a:schemeClr val="accent4"/>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effort'!$O$3:$O$14</c:f>
              <c:numCache>
                <c:formatCode>General</c:formatCode>
                <c:ptCount val="12"/>
                <c:pt idx="0">
                  <c:v>0</c:v>
                </c:pt>
                <c:pt idx="1">
                  <c:v>2.8571428571428571E-2</c:v>
                </c:pt>
                <c:pt idx="2">
                  <c:v>9.0909090909090905E-3</c:v>
                </c:pt>
                <c:pt idx="3">
                  <c:v>2.980676328502415E-2</c:v>
                </c:pt>
                <c:pt idx="4">
                  <c:v>2.976190476190476E-3</c:v>
                </c:pt>
                <c:pt idx="5">
                  <c:v>1.1363636363636364E-2</c:v>
                </c:pt>
                <c:pt idx="6">
                  <c:v>0</c:v>
                </c:pt>
                <c:pt idx="7">
                  <c:v>9.8429835271940536E-3</c:v>
                </c:pt>
                <c:pt idx="8">
                  <c:v>6.1177248677248674E-3</c:v>
                </c:pt>
                <c:pt idx="9">
                  <c:v>0</c:v>
                </c:pt>
                <c:pt idx="10">
                  <c:v>0</c:v>
                </c:pt>
                <c:pt idx="11">
                  <c:v>0</c:v>
                </c:pt>
              </c:numCache>
            </c:numRef>
          </c:val>
          <c:extLst>
            <c:ext xmlns:c16="http://schemas.microsoft.com/office/drawing/2014/chart" uri="{C3380CC4-5D6E-409C-BE32-E72D297353CC}">
              <c16:uniqueId val="{00000003-46ED-4F9A-BD37-A0B374626EAE}"/>
            </c:ext>
          </c:extLst>
        </c:ser>
        <c:ser>
          <c:idx val="4"/>
          <c:order val="4"/>
          <c:tx>
            <c:strRef>
              <c:f>'SYM MA with effort'!$P$2</c:f>
              <c:strCache>
                <c:ptCount val="1"/>
                <c:pt idx="0">
                  <c:v>Rope</c:v>
                </c:pt>
              </c:strCache>
            </c:strRef>
          </c:tx>
          <c:spPr>
            <a:solidFill>
              <a:schemeClr val="accent5"/>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effort'!$P$3:$P$14</c:f>
              <c:numCache>
                <c:formatCode>General</c:formatCode>
                <c:ptCount val="12"/>
                <c:pt idx="0">
                  <c:v>0</c:v>
                </c:pt>
                <c:pt idx="1">
                  <c:v>0</c:v>
                </c:pt>
                <c:pt idx="2">
                  <c:v>0</c:v>
                </c:pt>
                <c:pt idx="3">
                  <c:v>0</c:v>
                </c:pt>
                <c:pt idx="4">
                  <c:v>0</c:v>
                </c:pt>
                <c:pt idx="5">
                  <c:v>0</c:v>
                </c:pt>
                <c:pt idx="6">
                  <c:v>0</c:v>
                </c:pt>
                <c:pt idx="7">
                  <c:v>0</c:v>
                </c:pt>
                <c:pt idx="8">
                  <c:v>3.472222222222222E-3</c:v>
                </c:pt>
                <c:pt idx="9">
                  <c:v>0</c:v>
                </c:pt>
                <c:pt idx="10">
                  <c:v>0</c:v>
                </c:pt>
                <c:pt idx="11">
                  <c:v>0</c:v>
                </c:pt>
              </c:numCache>
            </c:numRef>
          </c:val>
          <c:extLst>
            <c:ext xmlns:c16="http://schemas.microsoft.com/office/drawing/2014/chart" uri="{C3380CC4-5D6E-409C-BE32-E72D297353CC}">
              <c16:uniqueId val="{00000004-46ED-4F9A-BD37-A0B374626EAE}"/>
            </c:ext>
          </c:extLst>
        </c:ser>
        <c:ser>
          <c:idx val="5"/>
          <c:order val="5"/>
          <c:tx>
            <c:strRef>
              <c:f>'SYM MA with effort'!$Q$2</c:f>
              <c:strCache>
                <c:ptCount val="1"/>
                <c:pt idx="0">
                  <c:v>Netting</c:v>
                </c:pt>
              </c:strCache>
            </c:strRef>
          </c:tx>
          <c:spPr>
            <a:solidFill>
              <a:schemeClr val="accent6"/>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effort'!$Q$3:$Q$14</c:f>
              <c:numCache>
                <c:formatCode>General</c:formatCode>
                <c:ptCount val="12"/>
                <c:pt idx="0">
                  <c:v>0</c:v>
                </c:pt>
                <c:pt idx="1">
                  <c:v>0</c:v>
                </c:pt>
                <c:pt idx="2">
                  <c:v>0</c:v>
                </c:pt>
                <c:pt idx="3">
                  <c:v>0</c:v>
                </c:pt>
                <c:pt idx="4">
                  <c:v>1.3888888888888888E-2</c:v>
                </c:pt>
                <c:pt idx="5">
                  <c:v>1.3157894736842105E-2</c:v>
                </c:pt>
                <c:pt idx="6">
                  <c:v>0</c:v>
                </c:pt>
                <c:pt idx="7">
                  <c:v>0</c:v>
                </c:pt>
                <c:pt idx="8">
                  <c:v>0</c:v>
                </c:pt>
                <c:pt idx="9">
                  <c:v>0</c:v>
                </c:pt>
                <c:pt idx="10">
                  <c:v>0</c:v>
                </c:pt>
                <c:pt idx="11">
                  <c:v>0</c:v>
                </c:pt>
              </c:numCache>
            </c:numRef>
          </c:val>
          <c:extLst>
            <c:ext xmlns:c16="http://schemas.microsoft.com/office/drawing/2014/chart" uri="{C3380CC4-5D6E-409C-BE32-E72D297353CC}">
              <c16:uniqueId val="{00000005-46ED-4F9A-BD37-A0B374626EAE}"/>
            </c:ext>
          </c:extLst>
        </c:ser>
        <c:ser>
          <c:idx val="6"/>
          <c:order val="6"/>
          <c:tx>
            <c:strRef>
              <c:f>'SYM MA with effort'!$R$2</c:f>
              <c:strCache>
                <c:ptCount val="1"/>
                <c:pt idx="0">
                  <c:v>Hook and Line</c:v>
                </c:pt>
              </c:strCache>
            </c:strRef>
          </c:tx>
          <c:spPr>
            <a:solidFill>
              <a:schemeClr val="accent1">
                <a:lumMod val="60000"/>
              </a:schemeClr>
            </a:solidFill>
            <a:ln>
              <a:noFill/>
            </a:ln>
            <a:effectLst/>
          </c:spPr>
          <c:invertIfNegative val="0"/>
          <c:cat>
            <c:numRef>
              <c:f>'SYM MA with effort'!$K$3:$K$14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'SYM MA with effort'!$R$3:$R$14</c:f>
              <c:numCache>
                <c:formatCode>General</c:formatCode>
                <c:ptCount val="12"/>
                <c:pt idx="0">
                  <c:v>0</c:v>
                </c:pt>
                <c:pt idx="1">
                  <c:v>0</c:v>
                </c:pt>
                <c:pt idx="2">
                  <c:v>0</c:v>
                </c:pt>
                <c:pt idx="3">
                  <c:v>2.1195652173913043E-2</c:v>
                </c:pt>
                <c:pt idx="4">
                  <c:v>4.3103448275862068E-3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46ED-4F9A-BD37-A0B374626EAE}"/>
            </c:ext>
          </c:extLst>
        </c:ser>
        <c:dLbls>
          <c:showLegendKey val="0"/>
          <c:showVal val="0"/>
          <c:showCatName val="0"/>
          <c:showSerName val="0"/>
          <c:showPercent val="0"/>
          <c:showBubbleSize val="0"/>
        </c:dLbls>
        <c:gapWidth val="150"/>
        <c:overlap val="100"/>
        <c:axId val="1377337167"/>
        <c:axId val="1377337583"/>
      </c:barChart>
      <c:catAx>
        <c:axId val="13773371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7337583"/>
        <c:crosses val="autoZero"/>
        <c:auto val="1"/>
        <c:lblAlgn val="ctr"/>
        <c:lblOffset val="100"/>
        <c:noMultiLvlLbl val="0"/>
      </c:catAx>
      <c:valAx>
        <c:axId val="137733758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Entanglements</a:t>
                </a:r>
                <a:r>
                  <a:rPr lang="en-US" baseline="0"/>
                  <a:t> per Unit Effort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733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Materials by year - Ej and Zc with Unknowns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'SYM MA with effort'!$V$2</c:f>
              <c:strCache>
                <c:ptCount val="1"/>
                <c:pt idx="0">
                  <c:v>Packing band</c:v>
                </c:pt>
              </c:strCache>
            </c:strRef>
          </c:tx>
          <c:spPr>
            <a:solidFill>
              <a:schemeClr val="accent1"/>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effort'!$V$3:$V$11</c:f>
              <c:numCache>
                <c:formatCode>General</c:formatCode>
                <c:ptCount val="9"/>
                <c:pt idx="0">
                  <c:v>5.7090021291473197E-2</c:v>
                </c:pt>
                <c:pt idx="1">
                  <c:v>5.3069615569615571E-2</c:v>
                </c:pt>
                <c:pt idx="2">
                  <c:v>3.9274620242362175E-2</c:v>
                </c:pt>
                <c:pt idx="3">
                  <c:v>8.1527847152847138E-2</c:v>
                </c:pt>
                <c:pt idx="4">
                  <c:v>0.10276506483600305</c:v>
                </c:pt>
                <c:pt idx="5">
                  <c:v>4.0538720538720541E-2</c:v>
                </c:pt>
                <c:pt idx="6">
                  <c:v>7.8519878813996469E-2</c:v>
                </c:pt>
                <c:pt idx="7">
                  <c:v>6.1221896383186709E-2</c:v>
                </c:pt>
                <c:pt idx="8">
                  <c:v>5.3970057720057717E-2</c:v>
                </c:pt>
              </c:numCache>
            </c:numRef>
          </c:val>
          <c:extLst>
            <c:ext xmlns:c16="http://schemas.microsoft.com/office/drawing/2014/chart" uri="{C3380CC4-5D6E-409C-BE32-E72D297353CC}">
              <c16:uniqueId val="{00000000-03E6-44A8-BBEB-9012ECC0A2A6}"/>
            </c:ext>
          </c:extLst>
        </c:ser>
        <c:ser>
          <c:idx val="1"/>
          <c:order val="1"/>
          <c:tx>
            <c:strRef>
              <c:f>'SYM MA with effort'!$W$2</c:f>
              <c:strCache>
                <c:ptCount val="1"/>
                <c:pt idx="0">
                  <c:v>Flasher</c:v>
                </c:pt>
              </c:strCache>
            </c:strRef>
          </c:tx>
          <c:spPr>
            <a:solidFill>
              <a:schemeClr val="accent2"/>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effort'!$W$3:$W$11</c:f>
              <c:numCache>
                <c:formatCode>General</c:formatCode>
                <c:ptCount val="9"/>
                <c:pt idx="0">
                  <c:v>1.6134085213032581E-2</c:v>
                </c:pt>
                <c:pt idx="1">
                  <c:v>2.1367521367521365E-3</c:v>
                </c:pt>
                <c:pt idx="2">
                  <c:v>5.3439153439153435E-3</c:v>
                </c:pt>
                <c:pt idx="3">
                  <c:v>4.9793956043956049E-3</c:v>
                </c:pt>
                <c:pt idx="4">
                  <c:v>0</c:v>
                </c:pt>
                <c:pt idx="5">
                  <c:v>6.2678062678062675E-3</c:v>
                </c:pt>
                <c:pt idx="6">
                  <c:v>3.787878787878788E-3</c:v>
                </c:pt>
                <c:pt idx="7">
                  <c:v>4.2932551319648092E-2</c:v>
                </c:pt>
                <c:pt idx="8">
                  <c:v>1.9642857142857142E-2</c:v>
                </c:pt>
              </c:numCache>
            </c:numRef>
          </c:val>
          <c:extLst>
            <c:ext xmlns:c16="http://schemas.microsoft.com/office/drawing/2014/chart" uri="{C3380CC4-5D6E-409C-BE32-E72D297353CC}">
              <c16:uniqueId val="{00000001-03E6-44A8-BBEB-9012ECC0A2A6}"/>
            </c:ext>
          </c:extLst>
        </c:ser>
        <c:ser>
          <c:idx val="2"/>
          <c:order val="2"/>
          <c:tx>
            <c:strRef>
              <c:f>'SYM MA with effort'!$X$2</c:f>
              <c:strCache>
                <c:ptCount val="1"/>
                <c:pt idx="0">
                  <c:v>Monofilament</c:v>
                </c:pt>
              </c:strCache>
            </c:strRef>
          </c:tx>
          <c:spPr>
            <a:solidFill>
              <a:schemeClr val="accent3"/>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effort'!$X$3:$X$11</c:f>
              <c:numCache>
                <c:formatCode>General</c:formatCode>
                <c:ptCount val="9"/>
                <c:pt idx="0">
                  <c:v>8.3333333333333332E-3</c:v>
                </c:pt>
                <c:pt idx="1">
                  <c:v>1.7135642135642136E-2</c:v>
                </c:pt>
                <c:pt idx="2">
                  <c:v>1.5937149270482603E-2</c:v>
                </c:pt>
                <c:pt idx="3">
                  <c:v>1.1160714285714286E-2</c:v>
                </c:pt>
                <c:pt idx="4">
                  <c:v>0</c:v>
                </c:pt>
                <c:pt idx="5">
                  <c:v>3.7037037037037034E-3</c:v>
                </c:pt>
                <c:pt idx="6">
                  <c:v>0</c:v>
                </c:pt>
                <c:pt idx="7">
                  <c:v>0</c:v>
                </c:pt>
                <c:pt idx="8">
                  <c:v>1.2142857142857143E-2</c:v>
                </c:pt>
              </c:numCache>
            </c:numRef>
          </c:val>
          <c:extLst>
            <c:ext xmlns:c16="http://schemas.microsoft.com/office/drawing/2014/chart" uri="{C3380CC4-5D6E-409C-BE32-E72D297353CC}">
              <c16:uniqueId val="{00000002-03E6-44A8-BBEB-9012ECC0A2A6}"/>
            </c:ext>
          </c:extLst>
        </c:ser>
        <c:ser>
          <c:idx val="3"/>
          <c:order val="3"/>
          <c:tx>
            <c:strRef>
              <c:f>'SYM MA with effort'!$Y$2</c:f>
              <c:strCache>
                <c:ptCount val="1"/>
                <c:pt idx="0">
                  <c:v>Rubber band</c:v>
                </c:pt>
              </c:strCache>
            </c:strRef>
          </c:tx>
          <c:spPr>
            <a:solidFill>
              <a:schemeClr val="accent4"/>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effort'!$Y$3:$Y$11</c:f>
              <c:numCache>
                <c:formatCode>General</c:formatCode>
                <c:ptCount val="9"/>
                <c:pt idx="0">
                  <c:v>6.2656641604010022E-3</c:v>
                </c:pt>
                <c:pt idx="1">
                  <c:v>7.5914423740510691E-3</c:v>
                </c:pt>
                <c:pt idx="2">
                  <c:v>1.3227513227513227E-2</c:v>
                </c:pt>
                <c:pt idx="3">
                  <c:v>2.7472527472527475E-3</c:v>
                </c:pt>
                <c:pt idx="4">
                  <c:v>3.1250000000000002E-3</c:v>
                </c:pt>
                <c:pt idx="5">
                  <c:v>6.0606060606060606E-3</c:v>
                </c:pt>
                <c:pt idx="6">
                  <c:v>0</c:v>
                </c:pt>
                <c:pt idx="7">
                  <c:v>0</c:v>
                </c:pt>
                <c:pt idx="8">
                  <c:v>9.5454545454545462E-3</c:v>
                </c:pt>
              </c:numCache>
            </c:numRef>
          </c:val>
          <c:extLst>
            <c:ext xmlns:c16="http://schemas.microsoft.com/office/drawing/2014/chart" uri="{C3380CC4-5D6E-409C-BE32-E72D297353CC}">
              <c16:uniqueId val="{00000003-03E6-44A8-BBEB-9012ECC0A2A6}"/>
            </c:ext>
          </c:extLst>
        </c:ser>
        <c:ser>
          <c:idx val="4"/>
          <c:order val="4"/>
          <c:tx>
            <c:strRef>
              <c:f>'SYM MA with effort'!$Z$2</c:f>
              <c:strCache>
                <c:ptCount val="1"/>
                <c:pt idx="0">
                  <c:v>Rope</c:v>
                </c:pt>
              </c:strCache>
            </c:strRef>
          </c:tx>
          <c:spPr>
            <a:solidFill>
              <a:schemeClr val="accent5"/>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effort'!$Z$3:$Z$11</c:f>
              <c:numCache>
                <c:formatCode>General</c:formatCode>
                <c:ptCount val="9"/>
                <c:pt idx="0">
                  <c:v>2.976190476190476E-3</c:v>
                </c:pt>
                <c:pt idx="1">
                  <c:v>0</c:v>
                </c:pt>
                <c:pt idx="2">
                  <c:v>0</c:v>
                </c:pt>
                <c:pt idx="3">
                  <c:v>3.246753246753247E-3</c:v>
                </c:pt>
                <c:pt idx="4">
                  <c:v>1.4945652173913044E-2</c:v>
                </c:pt>
                <c:pt idx="5">
                  <c:v>0</c:v>
                </c:pt>
                <c:pt idx="6">
                  <c:v>0</c:v>
                </c:pt>
                <c:pt idx="7">
                  <c:v>0</c:v>
                </c:pt>
                <c:pt idx="8">
                  <c:v>0</c:v>
                </c:pt>
              </c:numCache>
            </c:numRef>
          </c:val>
          <c:extLst>
            <c:ext xmlns:c16="http://schemas.microsoft.com/office/drawing/2014/chart" uri="{C3380CC4-5D6E-409C-BE32-E72D297353CC}">
              <c16:uniqueId val="{00000004-03E6-44A8-BBEB-9012ECC0A2A6}"/>
            </c:ext>
          </c:extLst>
        </c:ser>
        <c:ser>
          <c:idx val="5"/>
          <c:order val="5"/>
          <c:tx>
            <c:strRef>
              <c:f>'SYM MA with effort'!$AA$2</c:f>
              <c:strCache>
                <c:ptCount val="1"/>
                <c:pt idx="0">
                  <c:v>Netting</c:v>
                </c:pt>
              </c:strCache>
            </c:strRef>
          </c:tx>
          <c:spPr>
            <a:solidFill>
              <a:schemeClr val="accent6"/>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effort'!$AA$3:$AA$11</c:f>
              <c:numCache>
                <c:formatCode>General</c:formatCode>
                <c:ptCount val="9"/>
                <c:pt idx="0">
                  <c:v>0</c:v>
                </c:pt>
                <c:pt idx="1">
                  <c:v>0</c:v>
                </c:pt>
                <c:pt idx="2">
                  <c:v>0</c:v>
                </c:pt>
                <c:pt idx="3">
                  <c:v>0</c:v>
                </c:pt>
                <c:pt idx="4">
                  <c:v>1.0526315789473684E-2</c:v>
                </c:pt>
                <c:pt idx="5">
                  <c:v>0</c:v>
                </c:pt>
                <c:pt idx="6">
                  <c:v>0</c:v>
                </c:pt>
                <c:pt idx="7">
                  <c:v>0</c:v>
                </c:pt>
                <c:pt idx="8">
                  <c:v>1.111111111111111E-2</c:v>
                </c:pt>
              </c:numCache>
            </c:numRef>
          </c:val>
          <c:extLst>
            <c:ext xmlns:c16="http://schemas.microsoft.com/office/drawing/2014/chart" uri="{C3380CC4-5D6E-409C-BE32-E72D297353CC}">
              <c16:uniqueId val="{00000005-03E6-44A8-BBEB-9012ECC0A2A6}"/>
            </c:ext>
          </c:extLst>
        </c:ser>
        <c:ser>
          <c:idx val="6"/>
          <c:order val="6"/>
          <c:tx>
            <c:strRef>
              <c:f>'SYM MA with effort'!$AB$2</c:f>
              <c:strCache>
                <c:ptCount val="1"/>
                <c:pt idx="0">
                  <c:v>Hook and Line</c:v>
                </c:pt>
              </c:strCache>
            </c:strRef>
          </c:tx>
          <c:spPr>
            <a:solidFill>
              <a:schemeClr val="accent1">
                <a:lumMod val="60000"/>
              </a:schemeClr>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effort'!$AB$3:$AB$11</c:f>
              <c:numCache>
                <c:formatCode>General</c:formatCode>
                <c:ptCount val="9"/>
                <c:pt idx="0">
                  <c:v>4.3103448275862068E-3</c:v>
                </c:pt>
                <c:pt idx="1">
                  <c:v>3.6231884057971015E-3</c:v>
                </c:pt>
                <c:pt idx="2">
                  <c:v>0</c:v>
                </c:pt>
                <c:pt idx="3">
                  <c:v>4.464285714285714E-3</c:v>
                </c:pt>
                <c:pt idx="4">
                  <c:v>0</c:v>
                </c:pt>
                <c:pt idx="5">
                  <c:v>0</c:v>
                </c:pt>
                <c:pt idx="6">
                  <c:v>0</c:v>
                </c:pt>
                <c:pt idx="7">
                  <c:v>0</c:v>
                </c:pt>
                <c:pt idx="8">
                  <c:v>0</c:v>
                </c:pt>
              </c:numCache>
            </c:numRef>
          </c:val>
          <c:extLst>
            <c:ext xmlns:c16="http://schemas.microsoft.com/office/drawing/2014/chart" uri="{C3380CC4-5D6E-409C-BE32-E72D297353CC}">
              <c16:uniqueId val="{00000006-03E6-44A8-BBEB-9012ECC0A2A6}"/>
            </c:ext>
          </c:extLst>
        </c:ser>
        <c:ser>
          <c:idx val="7"/>
          <c:order val="7"/>
          <c:tx>
            <c:strRef>
              <c:f>'SYM MA with effort'!$AC$2</c:f>
              <c:strCache>
                <c:ptCount val="1"/>
                <c:pt idx="0">
                  <c:v>Unknown</c:v>
                </c:pt>
              </c:strCache>
            </c:strRef>
          </c:tx>
          <c:spPr>
            <a:solidFill>
              <a:schemeClr val="accent2">
                <a:lumMod val="60000"/>
              </a:schemeClr>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effort'!$AC$3:$AC$11</c:f>
              <c:numCache>
                <c:formatCode>General</c:formatCode>
                <c:ptCount val="9"/>
                <c:pt idx="0">
                  <c:v>5.5064925244144844E-2</c:v>
                </c:pt>
                <c:pt idx="1">
                  <c:v>8.8061395126612527E-2</c:v>
                </c:pt>
                <c:pt idx="2">
                  <c:v>0.14125248144223476</c:v>
                </c:pt>
                <c:pt idx="3">
                  <c:v>0.16574779387279387</c:v>
                </c:pt>
                <c:pt idx="4">
                  <c:v>0.15910802822273076</c:v>
                </c:pt>
                <c:pt idx="5">
                  <c:v>0.18929337231968812</c:v>
                </c:pt>
                <c:pt idx="6">
                  <c:v>0.17743102213690445</c:v>
                </c:pt>
                <c:pt idx="7">
                  <c:v>0.28435972629521017</c:v>
                </c:pt>
                <c:pt idx="8">
                  <c:v>0.13687049062049061</c:v>
                </c:pt>
              </c:numCache>
            </c:numRef>
          </c:val>
          <c:extLst>
            <c:ext xmlns:c16="http://schemas.microsoft.com/office/drawing/2014/chart" uri="{C3380CC4-5D6E-409C-BE32-E72D297353CC}">
              <c16:uniqueId val="{00000007-03E6-44A8-BBEB-9012ECC0A2A6}"/>
            </c:ext>
          </c:extLst>
        </c:ser>
        <c:dLbls>
          <c:showLegendKey val="0"/>
          <c:showVal val="0"/>
          <c:showCatName val="0"/>
          <c:showSerName val="0"/>
          <c:showPercent val="0"/>
          <c:showBubbleSize val="0"/>
        </c:dLbls>
        <c:gapWidth val="150"/>
        <c:overlap val="100"/>
        <c:axId val="1475582303"/>
        <c:axId val="1475584383"/>
      </c:barChart>
      <c:catAx>
        <c:axId val="14755823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84383"/>
        <c:crosses val="autoZero"/>
        <c:auto val="1"/>
        <c:lblAlgn val="ctr"/>
        <c:lblOffset val="100"/>
        <c:noMultiLvlLbl val="0"/>
      </c:catAx>
      <c:valAx>
        <c:axId val="147558438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Entanglements per Unit Effort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823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Materials by year - Ej and Zc no Unknowns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'SYM MA with effort'!$V$2</c:f>
              <c:strCache>
                <c:ptCount val="1"/>
                <c:pt idx="0">
                  <c:v>Packing band</c:v>
                </c:pt>
              </c:strCache>
            </c:strRef>
          </c:tx>
          <c:spPr>
            <a:solidFill>
              <a:schemeClr val="accent1"/>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effort'!$V$3:$V$11</c:f>
              <c:numCache>
                <c:formatCode>General</c:formatCode>
                <c:ptCount val="9"/>
                <c:pt idx="0">
                  <c:v>5.7090021291473197E-2</c:v>
                </c:pt>
                <c:pt idx="1">
                  <c:v>5.3069615569615571E-2</c:v>
                </c:pt>
                <c:pt idx="2">
                  <c:v>3.9274620242362175E-2</c:v>
                </c:pt>
                <c:pt idx="3">
                  <c:v>8.1527847152847138E-2</c:v>
                </c:pt>
                <c:pt idx="4">
                  <c:v>0.10276506483600305</c:v>
                </c:pt>
                <c:pt idx="5">
                  <c:v>4.0538720538720541E-2</c:v>
                </c:pt>
                <c:pt idx="6">
                  <c:v>7.8519878813996469E-2</c:v>
                </c:pt>
                <c:pt idx="7">
                  <c:v>6.1221896383186709E-2</c:v>
                </c:pt>
                <c:pt idx="8">
                  <c:v>5.3970057720057717E-2</c:v>
                </c:pt>
              </c:numCache>
            </c:numRef>
          </c:val>
          <c:extLst>
            <c:ext xmlns:c16="http://schemas.microsoft.com/office/drawing/2014/chart" uri="{C3380CC4-5D6E-409C-BE32-E72D297353CC}">
              <c16:uniqueId val="{00000000-290E-4B55-BA50-BA338821C060}"/>
            </c:ext>
          </c:extLst>
        </c:ser>
        <c:ser>
          <c:idx val="1"/>
          <c:order val="1"/>
          <c:tx>
            <c:strRef>
              <c:f>'SYM MA with effort'!$W$2</c:f>
              <c:strCache>
                <c:ptCount val="1"/>
                <c:pt idx="0">
                  <c:v>Flasher</c:v>
                </c:pt>
              </c:strCache>
            </c:strRef>
          </c:tx>
          <c:spPr>
            <a:solidFill>
              <a:schemeClr val="accent2"/>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effort'!$W$3:$W$11</c:f>
              <c:numCache>
                <c:formatCode>General</c:formatCode>
                <c:ptCount val="9"/>
                <c:pt idx="0">
                  <c:v>1.6134085213032581E-2</c:v>
                </c:pt>
                <c:pt idx="1">
                  <c:v>2.1367521367521365E-3</c:v>
                </c:pt>
                <c:pt idx="2">
                  <c:v>5.3439153439153435E-3</c:v>
                </c:pt>
                <c:pt idx="3">
                  <c:v>4.9793956043956049E-3</c:v>
                </c:pt>
                <c:pt idx="4">
                  <c:v>0</c:v>
                </c:pt>
                <c:pt idx="5">
                  <c:v>6.2678062678062675E-3</c:v>
                </c:pt>
                <c:pt idx="6">
                  <c:v>3.787878787878788E-3</c:v>
                </c:pt>
                <c:pt idx="7">
                  <c:v>4.2932551319648092E-2</c:v>
                </c:pt>
                <c:pt idx="8">
                  <c:v>1.9642857142857142E-2</c:v>
                </c:pt>
              </c:numCache>
            </c:numRef>
          </c:val>
          <c:extLst>
            <c:ext xmlns:c16="http://schemas.microsoft.com/office/drawing/2014/chart" uri="{C3380CC4-5D6E-409C-BE32-E72D297353CC}">
              <c16:uniqueId val="{00000001-290E-4B55-BA50-BA338821C060}"/>
            </c:ext>
          </c:extLst>
        </c:ser>
        <c:ser>
          <c:idx val="2"/>
          <c:order val="2"/>
          <c:tx>
            <c:strRef>
              <c:f>'SYM MA with effort'!$X$2</c:f>
              <c:strCache>
                <c:ptCount val="1"/>
                <c:pt idx="0">
                  <c:v>Monofilament</c:v>
                </c:pt>
              </c:strCache>
            </c:strRef>
          </c:tx>
          <c:spPr>
            <a:solidFill>
              <a:schemeClr val="accent3"/>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effort'!$X$3:$X$11</c:f>
              <c:numCache>
                <c:formatCode>General</c:formatCode>
                <c:ptCount val="9"/>
                <c:pt idx="0">
                  <c:v>8.3333333333333332E-3</c:v>
                </c:pt>
                <c:pt idx="1">
                  <c:v>1.7135642135642136E-2</c:v>
                </c:pt>
                <c:pt idx="2">
                  <c:v>1.5937149270482603E-2</c:v>
                </c:pt>
                <c:pt idx="3">
                  <c:v>1.1160714285714286E-2</c:v>
                </c:pt>
                <c:pt idx="4">
                  <c:v>0</c:v>
                </c:pt>
                <c:pt idx="5">
                  <c:v>3.7037037037037034E-3</c:v>
                </c:pt>
                <c:pt idx="6">
                  <c:v>0</c:v>
                </c:pt>
                <c:pt idx="7">
                  <c:v>0</c:v>
                </c:pt>
                <c:pt idx="8">
                  <c:v>1.2142857142857143E-2</c:v>
                </c:pt>
              </c:numCache>
            </c:numRef>
          </c:val>
          <c:extLst>
            <c:ext xmlns:c16="http://schemas.microsoft.com/office/drawing/2014/chart" uri="{C3380CC4-5D6E-409C-BE32-E72D297353CC}">
              <c16:uniqueId val="{00000002-290E-4B55-BA50-BA338821C060}"/>
            </c:ext>
          </c:extLst>
        </c:ser>
        <c:ser>
          <c:idx val="3"/>
          <c:order val="3"/>
          <c:tx>
            <c:strRef>
              <c:f>'SYM MA with effort'!$Y$2</c:f>
              <c:strCache>
                <c:ptCount val="1"/>
                <c:pt idx="0">
                  <c:v>Rubber band</c:v>
                </c:pt>
              </c:strCache>
            </c:strRef>
          </c:tx>
          <c:spPr>
            <a:solidFill>
              <a:schemeClr val="accent4"/>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effort'!$Y$3:$Y$11</c:f>
              <c:numCache>
                <c:formatCode>General</c:formatCode>
                <c:ptCount val="9"/>
                <c:pt idx="0">
                  <c:v>6.2656641604010022E-3</c:v>
                </c:pt>
                <c:pt idx="1">
                  <c:v>7.5914423740510691E-3</c:v>
                </c:pt>
                <c:pt idx="2">
                  <c:v>1.3227513227513227E-2</c:v>
                </c:pt>
                <c:pt idx="3">
                  <c:v>2.7472527472527475E-3</c:v>
                </c:pt>
                <c:pt idx="4">
                  <c:v>3.1250000000000002E-3</c:v>
                </c:pt>
                <c:pt idx="5">
                  <c:v>6.0606060606060606E-3</c:v>
                </c:pt>
                <c:pt idx="6">
                  <c:v>0</c:v>
                </c:pt>
                <c:pt idx="7">
                  <c:v>0</c:v>
                </c:pt>
                <c:pt idx="8">
                  <c:v>9.5454545454545462E-3</c:v>
                </c:pt>
              </c:numCache>
            </c:numRef>
          </c:val>
          <c:extLst>
            <c:ext xmlns:c16="http://schemas.microsoft.com/office/drawing/2014/chart" uri="{C3380CC4-5D6E-409C-BE32-E72D297353CC}">
              <c16:uniqueId val="{00000003-290E-4B55-BA50-BA338821C060}"/>
            </c:ext>
          </c:extLst>
        </c:ser>
        <c:ser>
          <c:idx val="4"/>
          <c:order val="4"/>
          <c:tx>
            <c:strRef>
              <c:f>'SYM MA with effort'!$Z$2</c:f>
              <c:strCache>
                <c:ptCount val="1"/>
                <c:pt idx="0">
                  <c:v>Rope</c:v>
                </c:pt>
              </c:strCache>
            </c:strRef>
          </c:tx>
          <c:spPr>
            <a:solidFill>
              <a:schemeClr val="accent5"/>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effort'!$Z$3:$Z$11</c:f>
              <c:numCache>
                <c:formatCode>General</c:formatCode>
                <c:ptCount val="9"/>
                <c:pt idx="0">
                  <c:v>2.976190476190476E-3</c:v>
                </c:pt>
                <c:pt idx="1">
                  <c:v>0</c:v>
                </c:pt>
                <c:pt idx="2">
                  <c:v>0</c:v>
                </c:pt>
                <c:pt idx="3">
                  <c:v>3.246753246753247E-3</c:v>
                </c:pt>
                <c:pt idx="4">
                  <c:v>1.4945652173913044E-2</c:v>
                </c:pt>
                <c:pt idx="5">
                  <c:v>0</c:v>
                </c:pt>
                <c:pt idx="6">
                  <c:v>0</c:v>
                </c:pt>
                <c:pt idx="7">
                  <c:v>0</c:v>
                </c:pt>
                <c:pt idx="8">
                  <c:v>0</c:v>
                </c:pt>
              </c:numCache>
            </c:numRef>
          </c:val>
          <c:extLst>
            <c:ext xmlns:c16="http://schemas.microsoft.com/office/drawing/2014/chart" uri="{C3380CC4-5D6E-409C-BE32-E72D297353CC}">
              <c16:uniqueId val="{00000004-290E-4B55-BA50-BA338821C060}"/>
            </c:ext>
          </c:extLst>
        </c:ser>
        <c:ser>
          <c:idx val="5"/>
          <c:order val="5"/>
          <c:tx>
            <c:strRef>
              <c:f>'SYM MA with effort'!$AA$2</c:f>
              <c:strCache>
                <c:ptCount val="1"/>
                <c:pt idx="0">
                  <c:v>Netting</c:v>
                </c:pt>
              </c:strCache>
            </c:strRef>
          </c:tx>
          <c:spPr>
            <a:solidFill>
              <a:schemeClr val="accent6"/>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effort'!$AA$3:$AA$11</c:f>
              <c:numCache>
                <c:formatCode>General</c:formatCode>
                <c:ptCount val="9"/>
                <c:pt idx="0">
                  <c:v>0</c:v>
                </c:pt>
                <c:pt idx="1">
                  <c:v>0</c:v>
                </c:pt>
                <c:pt idx="2">
                  <c:v>0</c:v>
                </c:pt>
                <c:pt idx="3">
                  <c:v>0</c:v>
                </c:pt>
                <c:pt idx="4">
                  <c:v>1.0526315789473684E-2</c:v>
                </c:pt>
                <c:pt idx="5">
                  <c:v>0</c:v>
                </c:pt>
                <c:pt idx="6">
                  <c:v>0</c:v>
                </c:pt>
                <c:pt idx="7">
                  <c:v>0</c:v>
                </c:pt>
                <c:pt idx="8">
                  <c:v>1.111111111111111E-2</c:v>
                </c:pt>
              </c:numCache>
            </c:numRef>
          </c:val>
          <c:extLst>
            <c:ext xmlns:c16="http://schemas.microsoft.com/office/drawing/2014/chart" uri="{C3380CC4-5D6E-409C-BE32-E72D297353CC}">
              <c16:uniqueId val="{00000005-290E-4B55-BA50-BA338821C060}"/>
            </c:ext>
          </c:extLst>
        </c:ser>
        <c:ser>
          <c:idx val="6"/>
          <c:order val="6"/>
          <c:tx>
            <c:strRef>
              <c:f>'SYM MA with effort'!$AB$2</c:f>
              <c:strCache>
                <c:ptCount val="1"/>
                <c:pt idx="0">
                  <c:v>Hook and Line</c:v>
                </c:pt>
              </c:strCache>
            </c:strRef>
          </c:tx>
          <c:spPr>
            <a:solidFill>
              <a:schemeClr val="accent1">
                <a:lumMod val="60000"/>
              </a:schemeClr>
            </a:solidFill>
            <a:ln>
              <a:noFill/>
            </a:ln>
            <a:effectLst/>
          </c:spPr>
          <c:invertIfNegative val="0"/>
          <c:cat>
            <c:numRef>
              <c:f>'SYM MA with effort'!$U$3:$U$11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effort'!$AB$3:$AB$11</c:f>
              <c:numCache>
                <c:formatCode>General</c:formatCode>
                <c:ptCount val="9"/>
                <c:pt idx="0">
                  <c:v>4.3103448275862068E-3</c:v>
                </c:pt>
                <c:pt idx="1">
                  <c:v>3.6231884057971015E-3</c:v>
                </c:pt>
                <c:pt idx="2">
                  <c:v>0</c:v>
                </c:pt>
                <c:pt idx="3">
                  <c:v>4.464285714285714E-3</c:v>
                </c:pt>
                <c:pt idx="4">
                  <c:v>0</c:v>
                </c:pt>
                <c:pt idx="5">
                  <c:v>0</c:v>
                </c:pt>
                <c:pt idx="6">
                  <c:v>0</c:v>
                </c:pt>
                <c:pt idx="7">
                  <c:v>0</c:v>
                </c:pt>
                <c:pt idx="8">
                  <c:v>0</c:v>
                </c:pt>
              </c:numCache>
            </c:numRef>
          </c:val>
          <c:extLst>
            <c:ext xmlns:c16="http://schemas.microsoft.com/office/drawing/2014/chart" uri="{C3380CC4-5D6E-409C-BE32-E72D297353CC}">
              <c16:uniqueId val="{00000006-290E-4B55-BA50-BA338821C060}"/>
            </c:ext>
          </c:extLst>
        </c:ser>
        <c:dLbls>
          <c:showLegendKey val="0"/>
          <c:showVal val="0"/>
          <c:showCatName val="0"/>
          <c:showSerName val="0"/>
          <c:showPercent val="0"/>
          <c:showBubbleSize val="0"/>
        </c:dLbls>
        <c:gapWidth val="150"/>
        <c:overlap val="100"/>
        <c:axId val="1475585631"/>
        <c:axId val="1475580639"/>
      </c:barChart>
      <c:catAx>
        <c:axId val="1475585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80639"/>
        <c:crosses val="autoZero"/>
        <c:auto val="1"/>
        <c:lblAlgn val="ctr"/>
        <c:lblOffset val="100"/>
        <c:noMultiLvlLbl val="0"/>
      </c:catAx>
      <c:valAx>
        <c:axId val="147558063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Entanglements per Unit Effort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55856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'SYM MA with effort'!$AF$2</c:f>
              <c:strCache>
                <c:ptCount val="1"/>
                <c:pt idx="0">
                  <c:v>Packing band</c:v>
                </c:pt>
              </c:strCache>
            </c:strRef>
          </c:tx>
          <c:spPr>
            <a:solidFill>
              <a:schemeClr val="accent1"/>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effort'!$AF$3:$AF$11</c:f>
              <c:numCache>
                <c:formatCode>General</c:formatCode>
                <c:ptCount val="9"/>
                <c:pt idx="0">
                  <c:v>7.3162215884538931E-2</c:v>
                </c:pt>
                <c:pt idx="1">
                  <c:v>5.0924769674769679E-2</c:v>
                </c:pt>
                <c:pt idx="2">
                  <c:v>4.4837856289469194E-2</c:v>
                </c:pt>
                <c:pt idx="3">
                  <c:v>0.10334353146853145</c:v>
                </c:pt>
                <c:pt idx="4">
                  <c:v>0.15947749809305872</c:v>
                </c:pt>
                <c:pt idx="5">
                  <c:v>4.616161616161616E-2</c:v>
                </c:pt>
                <c:pt idx="6">
                  <c:v>4.9868911045381631E-2</c:v>
                </c:pt>
                <c:pt idx="7">
                  <c:v>7.763440860215054E-2</c:v>
                </c:pt>
                <c:pt idx="8">
                  <c:v>5.3573683261183259E-2</c:v>
                </c:pt>
              </c:numCache>
            </c:numRef>
          </c:val>
          <c:extLst>
            <c:ext xmlns:c16="http://schemas.microsoft.com/office/drawing/2014/chart" uri="{C3380CC4-5D6E-409C-BE32-E72D297353CC}">
              <c16:uniqueId val="{00000000-EE0A-4A19-9232-8673D07BB4BD}"/>
            </c:ext>
          </c:extLst>
        </c:ser>
        <c:ser>
          <c:idx val="1"/>
          <c:order val="1"/>
          <c:tx>
            <c:strRef>
              <c:f>'SYM MA with effort'!$AG$2</c:f>
              <c:strCache>
                <c:ptCount val="1"/>
                <c:pt idx="0">
                  <c:v>Flasher</c:v>
                </c:pt>
              </c:strCache>
            </c:strRef>
          </c:tx>
          <c:spPr>
            <a:solidFill>
              <a:schemeClr val="accent2"/>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effort'!$AG$3:$AG$11</c:f>
              <c:numCache>
                <c:formatCode>General</c:formatCode>
                <c:ptCount val="9"/>
                <c:pt idx="0">
                  <c:v>2.581453634085213E-2</c:v>
                </c:pt>
                <c:pt idx="1">
                  <c:v>3.205128205128205E-3</c:v>
                </c:pt>
                <c:pt idx="2">
                  <c:v>8.0158730158730145E-3</c:v>
                </c:pt>
                <c:pt idx="3">
                  <c:v>6.9711538461538465E-3</c:v>
                </c:pt>
                <c:pt idx="4">
                  <c:v>0</c:v>
                </c:pt>
                <c:pt idx="5">
                  <c:v>9.4017094017094013E-3</c:v>
                </c:pt>
                <c:pt idx="6">
                  <c:v>5.0505050505050509E-3</c:v>
                </c:pt>
                <c:pt idx="7">
                  <c:v>3.6751152073732717E-2</c:v>
                </c:pt>
                <c:pt idx="8">
                  <c:v>2.4553571428571428E-2</c:v>
                </c:pt>
              </c:numCache>
            </c:numRef>
          </c:val>
          <c:extLst>
            <c:ext xmlns:c16="http://schemas.microsoft.com/office/drawing/2014/chart" uri="{C3380CC4-5D6E-409C-BE32-E72D297353CC}">
              <c16:uniqueId val="{00000001-EE0A-4A19-9232-8673D07BB4BD}"/>
            </c:ext>
          </c:extLst>
        </c:ser>
        <c:ser>
          <c:idx val="2"/>
          <c:order val="2"/>
          <c:tx>
            <c:strRef>
              <c:f>'SYM MA with effort'!$AH$2</c:f>
              <c:strCache>
                <c:ptCount val="1"/>
                <c:pt idx="0">
                  <c:v>Monofilament</c:v>
                </c:pt>
              </c:strCache>
            </c:strRef>
          </c:tx>
          <c:spPr>
            <a:solidFill>
              <a:schemeClr val="accent3"/>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effort'!$AH$3:$AH$11</c:f>
              <c:numCache>
                <c:formatCode>General</c:formatCode>
                <c:ptCount val="9"/>
                <c:pt idx="0">
                  <c:v>0</c:v>
                </c:pt>
                <c:pt idx="1">
                  <c:v>2.976190476190476E-3</c:v>
                </c:pt>
                <c:pt idx="2">
                  <c:v>1.2794612794612794E-2</c:v>
                </c:pt>
                <c:pt idx="3">
                  <c:v>1.5625E-2</c:v>
                </c:pt>
                <c:pt idx="4">
                  <c:v>0</c:v>
                </c:pt>
                <c:pt idx="5">
                  <c:v>5.5555555555555549E-3</c:v>
                </c:pt>
                <c:pt idx="6">
                  <c:v>0</c:v>
                </c:pt>
                <c:pt idx="7">
                  <c:v>0</c:v>
                </c:pt>
                <c:pt idx="8">
                  <c:v>1.5178571428571428E-2</c:v>
                </c:pt>
              </c:numCache>
            </c:numRef>
          </c:val>
          <c:extLst>
            <c:ext xmlns:c16="http://schemas.microsoft.com/office/drawing/2014/chart" uri="{C3380CC4-5D6E-409C-BE32-E72D297353CC}">
              <c16:uniqueId val="{00000002-EE0A-4A19-9232-8673D07BB4BD}"/>
            </c:ext>
          </c:extLst>
        </c:ser>
        <c:ser>
          <c:idx val="3"/>
          <c:order val="3"/>
          <c:tx>
            <c:strRef>
              <c:f>'SYM MA with effort'!$AI$2</c:f>
              <c:strCache>
                <c:ptCount val="1"/>
                <c:pt idx="0">
                  <c:v>Rubber band</c:v>
                </c:pt>
              </c:strCache>
            </c:strRef>
          </c:tx>
          <c:spPr>
            <a:solidFill>
              <a:schemeClr val="accent4"/>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effort'!$AI$3:$AI$11</c:f>
              <c:numCache>
                <c:formatCode>General</c:formatCode>
                <c:ptCount val="9"/>
                <c:pt idx="0">
                  <c:v>1.0025062656641603E-2</c:v>
                </c:pt>
                <c:pt idx="1">
                  <c:v>1.1387163561076604E-2</c:v>
                </c:pt>
                <c:pt idx="2">
                  <c:v>1.984126984126984E-2</c:v>
                </c:pt>
                <c:pt idx="3">
                  <c:v>3.8461538461538464E-3</c:v>
                </c:pt>
                <c:pt idx="4">
                  <c:v>6.2500000000000003E-3</c:v>
                </c:pt>
                <c:pt idx="5">
                  <c:v>9.0909090909090905E-3</c:v>
                </c:pt>
                <c:pt idx="6">
                  <c:v>0</c:v>
                </c:pt>
                <c:pt idx="7">
                  <c:v>0</c:v>
                </c:pt>
                <c:pt idx="8">
                  <c:v>1.1931818181818182E-2</c:v>
                </c:pt>
              </c:numCache>
            </c:numRef>
          </c:val>
          <c:extLst>
            <c:ext xmlns:c16="http://schemas.microsoft.com/office/drawing/2014/chart" uri="{C3380CC4-5D6E-409C-BE32-E72D297353CC}">
              <c16:uniqueId val="{00000003-EE0A-4A19-9232-8673D07BB4BD}"/>
            </c:ext>
          </c:extLst>
        </c:ser>
        <c:ser>
          <c:idx val="4"/>
          <c:order val="4"/>
          <c:tx>
            <c:strRef>
              <c:f>'SYM MA with effort'!$AJ$2</c:f>
              <c:strCache>
                <c:ptCount val="1"/>
                <c:pt idx="0">
                  <c:v>Rope</c:v>
                </c:pt>
              </c:strCache>
            </c:strRef>
          </c:tx>
          <c:spPr>
            <a:solidFill>
              <a:schemeClr val="accent5"/>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effort'!$AJ$3:$AJ$11</c:f>
              <c:numCache>
                <c:formatCode>General</c:formatCode>
                <c:ptCount val="9"/>
                <c:pt idx="0">
                  <c:v>0</c:v>
                </c:pt>
                <c:pt idx="1">
                  <c:v>0</c:v>
                </c:pt>
                <c:pt idx="2">
                  <c:v>0</c:v>
                </c:pt>
                <c:pt idx="3">
                  <c:v>0</c:v>
                </c:pt>
                <c:pt idx="4">
                  <c:v>6.2500000000000003E-3</c:v>
                </c:pt>
                <c:pt idx="5">
                  <c:v>0</c:v>
                </c:pt>
                <c:pt idx="6">
                  <c:v>0</c:v>
                </c:pt>
                <c:pt idx="7">
                  <c:v>0</c:v>
                </c:pt>
                <c:pt idx="8">
                  <c:v>0</c:v>
                </c:pt>
              </c:numCache>
            </c:numRef>
          </c:val>
          <c:extLst>
            <c:ext xmlns:c16="http://schemas.microsoft.com/office/drawing/2014/chart" uri="{C3380CC4-5D6E-409C-BE32-E72D297353CC}">
              <c16:uniqueId val="{00000004-EE0A-4A19-9232-8673D07BB4BD}"/>
            </c:ext>
          </c:extLst>
        </c:ser>
        <c:ser>
          <c:idx val="5"/>
          <c:order val="5"/>
          <c:tx>
            <c:strRef>
              <c:f>'SYM MA with effort'!$AK$2</c:f>
              <c:strCache>
                <c:ptCount val="1"/>
                <c:pt idx="0">
                  <c:v>Netting</c:v>
                </c:pt>
              </c:strCache>
            </c:strRef>
          </c:tx>
          <c:spPr>
            <a:solidFill>
              <a:schemeClr val="accent6"/>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effort'!$AK$3:$AK$11</c:f>
              <c:numCache>
                <c:formatCode>General</c:formatCode>
                <c:ptCount val="9"/>
                <c:pt idx="0">
                  <c:v>0</c:v>
                </c:pt>
                <c:pt idx="1">
                  <c:v>0</c:v>
                </c:pt>
                <c:pt idx="2">
                  <c:v>0</c:v>
                </c:pt>
                <c:pt idx="3">
                  <c:v>0</c:v>
                </c:pt>
                <c:pt idx="4">
                  <c:v>2.1052631578947368E-2</c:v>
                </c:pt>
                <c:pt idx="5">
                  <c:v>0</c:v>
                </c:pt>
                <c:pt idx="6">
                  <c:v>0</c:v>
                </c:pt>
                <c:pt idx="7">
                  <c:v>0</c:v>
                </c:pt>
                <c:pt idx="8">
                  <c:v>1.3888888888888888E-2</c:v>
                </c:pt>
              </c:numCache>
            </c:numRef>
          </c:val>
          <c:extLst>
            <c:ext xmlns:c16="http://schemas.microsoft.com/office/drawing/2014/chart" uri="{C3380CC4-5D6E-409C-BE32-E72D297353CC}">
              <c16:uniqueId val="{00000005-EE0A-4A19-9232-8673D07BB4BD}"/>
            </c:ext>
          </c:extLst>
        </c:ser>
        <c:ser>
          <c:idx val="6"/>
          <c:order val="6"/>
          <c:tx>
            <c:strRef>
              <c:f>'SYM MA with effort'!$AL$2</c:f>
              <c:strCache>
                <c:ptCount val="1"/>
                <c:pt idx="0">
                  <c:v>Hook and Line</c:v>
                </c:pt>
              </c:strCache>
            </c:strRef>
          </c:tx>
          <c:spPr>
            <a:solidFill>
              <a:schemeClr val="accent1">
                <a:lumMod val="60000"/>
              </a:schemeClr>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effort'!$AL$3:$AL$11</c:f>
              <c:numCache>
                <c:formatCode>General</c:formatCode>
                <c:ptCount val="9"/>
                <c:pt idx="0">
                  <c:v>6.8965517241379309E-3</c:v>
                </c:pt>
                <c:pt idx="1">
                  <c:v>5.434782608695652E-3</c:v>
                </c:pt>
                <c:pt idx="2">
                  <c:v>0</c:v>
                </c:pt>
                <c:pt idx="3">
                  <c:v>6.2500000000000003E-3</c:v>
                </c:pt>
                <c:pt idx="4">
                  <c:v>0</c:v>
                </c:pt>
                <c:pt idx="5">
                  <c:v>0</c:v>
                </c:pt>
                <c:pt idx="6">
                  <c:v>0</c:v>
                </c:pt>
                <c:pt idx="7">
                  <c:v>0</c:v>
                </c:pt>
                <c:pt idx="8">
                  <c:v>0</c:v>
                </c:pt>
              </c:numCache>
            </c:numRef>
          </c:val>
          <c:extLst>
            <c:ext xmlns:c16="http://schemas.microsoft.com/office/drawing/2014/chart" uri="{C3380CC4-5D6E-409C-BE32-E72D297353CC}">
              <c16:uniqueId val="{00000006-EE0A-4A19-9232-8673D07BB4BD}"/>
            </c:ext>
          </c:extLst>
        </c:ser>
        <c:ser>
          <c:idx val="7"/>
          <c:order val="7"/>
          <c:tx>
            <c:strRef>
              <c:f>'SYM MA with effort'!$AM$2</c:f>
              <c:strCache>
                <c:ptCount val="1"/>
                <c:pt idx="0">
                  <c:v>Unknown</c:v>
                </c:pt>
              </c:strCache>
            </c:strRef>
          </c:tx>
          <c:spPr>
            <a:solidFill>
              <a:schemeClr val="accent2">
                <a:lumMod val="60000"/>
              </a:schemeClr>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effort'!$AM$3:$AM$11</c:f>
              <c:numCache>
                <c:formatCode>General</c:formatCode>
                <c:ptCount val="9"/>
                <c:pt idx="0">
                  <c:v>8.8103880390631745E-2</c:v>
                </c:pt>
                <c:pt idx="1">
                  <c:v>6.8322528920355008E-2</c:v>
                </c:pt>
                <c:pt idx="2">
                  <c:v>8.693672516253162E-2</c:v>
                </c:pt>
                <c:pt idx="3">
                  <c:v>0.19220862470862471</c:v>
                </c:pt>
                <c:pt idx="4">
                  <c:v>0.23663710907704044</c:v>
                </c:pt>
                <c:pt idx="5">
                  <c:v>0.21792729930887828</c:v>
                </c:pt>
                <c:pt idx="6">
                  <c:v>0.16058859078466922</c:v>
                </c:pt>
                <c:pt idx="7">
                  <c:v>0.23113671274961597</c:v>
                </c:pt>
                <c:pt idx="8">
                  <c:v>0.16327561327561327</c:v>
                </c:pt>
              </c:numCache>
            </c:numRef>
          </c:val>
          <c:extLst>
            <c:ext xmlns:c16="http://schemas.microsoft.com/office/drawing/2014/chart" uri="{C3380CC4-5D6E-409C-BE32-E72D297353CC}">
              <c16:uniqueId val="{00000007-EE0A-4A19-9232-8673D07BB4BD}"/>
            </c:ext>
          </c:extLst>
        </c:ser>
        <c:dLbls>
          <c:showLegendKey val="0"/>
          <c:showVal val="0"/>
          <c:showCatName val="0"/>
          <c:showSerName val="0"/>
          <c:showPercent val="0"/>
          <c:showBubbleSize val="0"/>
        </c:dLbls>
        <c:gapWidth val="150"/>
        <c:overlap val="100"/>
        <c:axId val="1877290639"/>
        <c:axId val="1877288975"/>
      </c:barChart>
      <c:catAx>
        <c:axId val="1877290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7288975"/>
        <c:crosses val="autoZero"/>
        <c:auto val="1"/>
        <c:lblAlgn val="ctr"/>
        <c:lblOffset val="100"/>
        <c:noMultiLvlLbl val="0"/>
      </c:catAx>
      <c:valAx>
        <c:axId val="1877288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72906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'SYM MA with effort'!$AF$2</c:f>
              <c:strCache>
                <c:ptCount val="1"/>
                <c:pt idx="0">
                  <c:v>Packing band</c:v>
                </c:pt>
              </c:strCache>
            </c:strRef>
          </c:tx>
          <c:spPr>
            <a:solidFill>
              <a:schemeClr val="accent1"/>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effort'!$AF$3:$AF$11</c:f>
              <c:numCache>
                <c:formatCode>General</c:formatCode>
                <c:ptCount val="9"/>
                <c:pt idx="0">
                  <c:v>7.3162215884538931E-2</c:v>
                </c:pt>
                <c:pt idx="1">
                  <c:v>5.0924769674769679E-2</c:v>
                </c:pt>
                <c:pt idx="2">
                  <c:v>4.4837856289469194E-2</c:v>
                </c:pt>
                <c:pt idx="3">
                  <c:v>0.10334353146853145</c:v>
                </c:pt>
                <c:pt idx="4">
                  <c:v>0.15947749809305872</c:v>
                </c:pt>
                <c:pt idx="5">
                  <c:v>4.616161616161616E-2</c:v>
                </c:pt>
                <c:pt idx="6">
                  <c:v>4.9868911045381631E-2</c:v>
                </c:pt>
                <c:pt idx="7">
                  <c:v>7.763440860215054E-2</c:v>
                </c:pt>
                <c:pt idx="8">
                  <c:v>5.3573683261183259E-2</c:v>
                </c:pt>
              </c:numCache>
            </c:numRef>
          </c:val>
          <c:extLst>
            <c:ext xmlns:c16="http://schemas.microsoft.com/office/drawing/2014/chart" uri="{C3380CC4-5D6E-409C-BE32-E72D297353CC}">
              <c16:uniqueId val="{00000000-7C16-4E5F-BEDB-73E863454B8B}"/>
            </c:ext>
          </c:extLst>
        </c:ser>
        <c:ser>
          <c:idx val="1"/>
          <c:order val="1"/>
          <c:tx>
            <c:strRef>
              <c:f>'SYM MA with effort'!$AG$2</c:f>
              <c:strCache>
                <c:ptCount val="1"/>
                <c:pt idx="0">
                  <c:v>Flasher</c:v>
                </c:pt>
              </c:strCache>
            </c:strRef>
          </c:tx>
          <c:spPr>
            <a:solidFill>
              <a:schemeClr val="accent2"/>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effort'!$AG$3:$AG$11</c:f>
              <c:numCache>
                <c:formatCode>General</c:formatCode>
                <c:ptCount val="9"/>
                <c:pt idx="0">
                  <c:v>2.581453634085213E-2</c:v>
                </c:pt>
                <c:pt idx="1">
                  <c:v>3.205128205128205E-3</c:v>
                </c:pt>
                <c:pt idx="2">
                  <c:v>8.0158730158730145E-3</c:v>
                </c:pt>
                <c:pt idx="3">
                  <c:v>6.9711538461538465E-3</c:v>
                </c:pt>
                <c:pt idx="4">
                  <c:v>0</c:v>
                </c:pt>
                <c:pt idx="5">
                  <c:v>9.4017094017094013E-3</c:v>
                </c:pt>
                <c:pt idx="6">
                  <c:v>5.0505050505050509E-3</c:v>
                </c:pt>
                <c:pt idx="7">
                  <c:v>3.6751152073732717E-2</c:v>
                </c:pt>
                <c:pt idx="8">
                  <c:v>2.4553571428571428E-2</c:v>
                </c:pt>
              </c:numCache>
            </c:numRef>
          </c:val>
          <c:extLst>
            <c:ext xmlns:c16="http://schemas.microsoft.com/office/drawing/2014/chart" uri="{C3380CC4-5D6E-409C-BE32-E72D297353CC}">
              <c16:uniqueId val="{00000001-7C16-4E5F-BEDB-73E863454B8B}"/>
            </c:ext>
          </c:extLst>
        </c:ser>
        <c:ser>
          <c:idx val="2"/>
          <c:order val="2"/>
          <c:tx>
            <c:strRef>
              <c:f>'SYM MA with effort'!$AH$2</c:f>
              <c:strCache>
                <c:ptCount val="1"/>
                <c:pt idx="0">
                  <c:v>Monofilament</c:v>
                </c:pt>
              </c:strCache>
            </c:strRef>
          </c:tx>
          <c:spPr>
            <a:solidFill>
              <a:schemeClr val="accent3"/>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effort'!$AH$3:$AH$11</c:f>
              <c:numCache>
                <c:formatCode>General</c:formatCode>
                <c:ptCount val="9"/>
                <c:pt idx="0">
                  <c:v>0</c:v>
                </c:pt>
                <c:pt idx="1">
                  <c:v>2.976190476190476E-3</c:v>
                </c:pt>
                <c:pt idx="2">
                  <c:v>1.2794612794612794E-2</c:v>
                </c:pt>
                <c:pt idx="3">
                  <c:v>1.5625E-2</c:v>
                </c:pt>
                <c:pt idx="4">
                  <c:v>0</c:v>
                </c:pt>
                <c:pt idx="5">
                  <c:v>5.5555555555555549E-3</c:v>
                </c:pt>
                <c:pt idx="6">
                  <c:v>0</c:v>
                </c:pt>
                <c:pt idx="7">
                  <c:v>0</c:v>
                </c:pt>
                <c:pt idx="8">
                  <c:v>1.5178571428571428E-2</c:v>
                </c:pt>
              </c:numCache>
            </c:numRef>
          </c:val>
          <c:extLst>
            <c:ext xmlns:c16="http://schemas.microsoft.com/office/drawing/2014/chart" uri="{C3380CC4-5D6E-409C-BE32-E72D297353CC}">
              <c16:uniqueId val="{00000002-7C16-4E5F-BEDB-73E863454B8B}"/>
            </c:ext>
          </c:extLst>
        </c:ser>
        <c:ser>
          <c:idx val="3"/>
          <c:order val="3"/>
          <c:tx>
            <c:strRef>
              <c:f>'SYM MA with effort'!$AI$2</c:f>
              <c:strCache>
                <c:ptCount val="1"/>
                <c:pt idx="0">
                  <c:v>Rubber band</c:v>
                </c:pt>
              </c:strCache>
            </c:strRef>
          </c:tx>
          <c:spPr>
            <a:solidFill>
              <a:schemeClr val="accent4"/>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effort'!$AI$3:$AI$11</c:f>
              <c:numCache>
                <c:formatCode>General</c:formatCode>
                <c:ptCount val="9"/>
                <c:pt idx="0">
                  <c:v>1.0025062656641603E-2</c:v>
                </c:pt>
                <c:pt idx="1">
                  <c:v>1.1387163561076604E-2</c:v>
                </c:pt>
                <c:pt idx="2">
                  <c:v>1.984126984126984E-2</c:v>
                </c:pt>
                <c:pt idx="3">
                  <c:v>3.8461538461538464E-3</c:v>
                </c:pt>
                <c:pt idx="4">
                  <c:v>6.2500000000000003E-3</c:v>
                </c:pt>
                <c:pt idx="5">
                  <c:v>9.0909090909090905E-3</c:v>
                </c:pt>
                <c:pt idx="6">
                  <c:v>0</c:v>
                </c:pt>
                <c:pt idx="7">
                  <c:v>0</c:v>
                </c:pt>
                <c:pt idx="8">
                  <c:v>1.1931818181818182E-2</c:v>
                </c:pt>
              </c:numCache>
            </c:numRef>
          </c:val>
          <c:extLst>
            <c:ext xmlns:c16="http://schemas.microsoft.com/office/drawing/2014/chart" uri="{C3380CC4-5D6E-409C-BE32-E72D297353CC}">
              <c16:uniqueId val="{00000003-7C16-4E5F-BEDB-73E863454B8B}"/>
            </c:ext>
          </c:extLst>
        </c:ser>
        <c:ser>
          <c:idx val="4"/>
          <c:order val="4"/>
          <c:tx>
            <c:strRef>
              <c:f>'SYM MA with effort'!$AJ$2</c:f>
              <c:strCache>
                <c:ptCount val="1"/>
                <c:pt idx="0">
                  <c:v>Rope</c:v>
                </c:pt>
              </c:strCache>
            </c:strRef>
          </c:tx>
          <c:spPr>
            <a:solidFill>
              <a:schemeClr val="accent5"/>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effort'!$AJ$3:$AJ$11</c:f>
              <c:numCache>
                <c:formatCode>General</c:formatCode>
                <c:ptCount val="9"/>
                <c:pt idx="0">
                  <c:v>0</c:v>
                </c:pt>
                <c:pt idx="1">
                  <c:v>0</c:v>
                </c:pt>
                <c:pt idx="2">
                  <c:v>0</c:v>
                </c:pt>
                <c:pt idx="3">
                  <c:v>0</c:v>
                </c:pt>
                <c:pt idx="4">
                  <c:v>6.2500000000000003E-3</c:v>
                </c:pt>
                <c:pt idx="5">
                  <c:v>0</c:v>
                </c:pt>
                <c:pt idx="6">
                  <c:v>0</c:v>
                </c:pt>
                <c:pt idx="7">
                  <c:v>0</c:v>
                </c:pt>
                <c:pt idx="8">
                  <c:v>0</c:v>
                </c:pt>
              </c:numCache>
            </c:numRef>
          </c:val>
          <c:extLst>
            <c:ext xmlns:c16="http://schemas.microsoft.com/office/drawing/2014/chart" uri="{C3380CC4-5D6E-409C-BE32-E72D297353CC}">
              <c16:uniqueId val="{00000004-7C16-4E5F-BEDB-73E863454B8B}"/>
            </c:ext>
          </c:extLst>
        </c:ser>
        <c:ser>
          <c:idx val="5"/>
          <c:order val="5"/>
          <c:tx>
            <c:strRef>
              <c:f>'SYM MA with effort'!$AK$2</c:f>
              <c:strCache>
                <c:ptCount val="1"/>
                <c:pt idx="0">
                  <c:v>Netting</c:v>
                </c:pt>
              </c:strCache>
            </c:strRef>
          </c:tx>
          <c:spPr>
            <a:solidFill>
              <a:schemeClr val="accent6"/>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effort'!$AK$3:$AK$11</c:f>
              <c:numCache>
                <c:formatCode>General</c:formatCode>
                <c:ptCount val="9"/>
                <c:pt idx="0">
                  <c:v>0</c:v>
                </c:pt>
                <c:pt idx="1">
                  <c:v>0</c:v>
                </c:pt>
                <c:pt idx="2">
                  <c:v>0</c:v>
                </c:pt>
                <c:pt idx="3">
                  <c:v>0</c:v>
                </c:pt>
                <c:pt idx="4">
                  <c:v>2.1052631578947368E-2</c:v>
                </c:pt>
                <c:pt idx="5">
                  <c:v>0</c:v>
                </c:pt>
                <c:pt idx="6">
                  <c:v>0</c:v>
                </c:pt>
                <c:pt idx="7">
                  <c:v>0</c:v>
                </c:pt>
                <c:pt idx="8">
                  <c:v>1.3888888888888888E-2</c:v>
                </c:pt>
              </c:numCache>
            </c:numRef>
          </c:val>
          <c:extLst>
            <c:ext xmlns:c16="http://schemas.microsoft.com/office/drawing/2014/chart" uri="{C3380CC4-5D6E-409C-BE32-E72D297353CC}">
              <c16:uniqueId val="{00000005-7C16-4E5F-BEDB-73E863454B8B}"/>
            </c:ext>
          </c:extLst>
        </c:ser>
        <c:ser>
          <c:idx val="6"/>
          <c:order val="6"/>
          <c:tx>
            <c:strRef>
              <c:f>'SYM MA with effort'!$AL$2</c:f>
              <c:strCache>
                <c:ptCount val="1"/>
                <c:pt idx="0">
                  <c:v>Hook and Line</c:v>
                </c:pt>
              </c:strCache>
            </c:strRef>
          </c:tx>
          <c:spPr>
            <a:solidFill>
              <a:schemeClr val="accent1">
                <a:lumMod val="60000"/>
              </a:schemeClr>
            </a:solidFill>
            <a:ln>
              <a:noFill/>
            </a:ln>
            <a:effectLst/>
          </c:spPr>
          <c:invertIfNegative val="0"/>
          <c:cat>
            <c:numRef>
              <c:f>'SYM MA with effort'!$AE$3:$AE$11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effort'!$AL$3:$AL$11</c:f>
              <c:numCache>
                <c:formatCode>General</c:formatCode>
                <c:ptCount val="9"/>
                <c:pt idx="0">
                  <c:v>6.8965517241379309E-3</c:v>
                </c:pt>
                <c:pt idx="1">
                  <c:v>5.434782608695652E-3</c:v>
                </c:pt>
                <c:pt idx="2">
                  <c:v>0</c:v>
                </c:pt>
                <c:pt idx="3">
                  <c:v>6.2500000000000003E-3</c:v>
                </c:pt>
                <c:pt idx="4">
                  <c:v>0</c:v>
                </c:pt>
                <c:pt idx="5">
                  <c:v>0</c:v>
                </c:pt>
                <c:pt idx="6">
                  <c:v>0</c:v>
                </c:pt>
                <c:pt idx="7">
                  <c:v>0</c:v>
                </c:pt>
                <c:pt idx="8">
                  <c:v>0</c:v>
                </c:pt>
              </c:numCache>
            </c:numRef>
          </c:val>
          <c:extLst>
            <c:ext xmlns:c16="http://schemas.microsoft.com/office/drawing/2014/chart" uri="{C3380CC4-5D6E-409C-BE32-E72D297353CC}">
              <c16:uniqueId val="{00000006-7C16-4E5F-BEDB-73E863454B8B}"/>
            </c:ext>
          </c:extLst>
        </c:ser>
        <c:dLbls>
          <c:showLegendKey val="0"/>
          <c:showVal val="0"/>
          <c:showCatName val="0"/>
          <c:showSerName val="0"/>
          <c:showPercent val="0"/>
          <c:showBubbleSize val="0"/>
        </c:dLbls>
        <c:gapWidth val="150"/>
        <c:overlap val="100"/>
        <c:axId val="1923362655"/>
        <c:axId val="1923359743"/>
      </c:barChart>
      <c:catAx>
        <c:axId val="1923362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359743"/>
        <c:crosses val="autoZero"/>
        <c:auto val="1"/>
        <c:lblAlgn val="ctr"/>
        <c:lblOffset val="100"/>
        <c:noMultiLvlLbl val="0"/>
      </c:catAx>
      <c:valAx>
        <c:axId val="19233597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362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'SYM MA with effort'!$AP$2</c:f>
              <c:strCache>
                <c:ptCount val="1"/>
                <c:pt idx="0">
                  <c:v>Packing band</c:v>
                </c:pt>
              </c:strCache>
            </c:strRef>
          </c:tx>
          <c:spPr>
            <a:solidFill>
              <a:schemeClr val="accent1"/>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effort'!$AP$3:$AP$11</c:f>
              <c:numCache>
                <c:formatCode>General</c:formatCode>
                <c:ptCount val="9"/>
                <c:pt idx="0">
                  <c:v>3.0303030303030304E-2</c:v>
                </c:pt>
                <c:pt idx="1">
                  <c:v>5.735930735930736E-2</c:v>
                </c:pt>
                <c:pt idx="2">
                  <c:v>2.8148148148148144E-2</c:v>
                </c:pt>
                <c:pt idx="3">
                  <c:v>2.6988636363636364E-2</c:v>
                </c:pt>
                <c:pt idx="4">
                  <c:v>4.6052631578947366E-2</c:v>
                </c:pt>
                <c:pt idx="5">
                  <c:v>2.9292929292929294E-2</c:v>
                </c:pt>
                <c:pt idx="6">
                  <c:v>0.16447278211984095</c:v>
                </c:pt>
                <c:pt idx="7">
                  <c:v>3.2500000000000001E-2</c:v>
                </c:pt>
                <c:pt idx="8">
                  <c:v>5.5555555555555552E-2</c:v>
                </c:pt>
              </c:numCache>
            </c:numRef>
          </c:val>
          <c:extLst>
            <c:ext xmlns:c16="http://schemas.microsoft.com/office/drawing/2014/chart" uri="{C3380CC4-5D6E-409C-BE32-E72D297353CC}">
              <c16:uniqueId val="{00000000-8E5A-4933-80B5-86775E6D8197}"/>
            </c:ext>
          </c:extLst>
        </c:ser>
        <c:ser>
          <c:idx val="1"/>
          <c:order val="1"/>
          <c:tx>
            <c:strRef>
              <c:f>'SYM MA with effort'!$AQ$2</c:f>
              <c:strCache>
                <c:ptCount val="1"/>
                <c:pt idx="0">
                  <c:v>Flasher</c:v>
                </c:pt>
              </c:strCache>
            </c:strRef>
          </c:tx>
          <c:spPr>
            <a:solidFill>
              <a:schemeClr val="accent2"/>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effort'!$AQ$3:$AQ$11</c:f>
              <c:numCache>
                <c:formatCode>General</c:formatCode>
                <c:ptCount val="9"/>
                <c:pt idx="0">
                  <c:v>0</c:v>
                </c:pt>
                <c:pt idx="1">
                  <c:v>0</c:v>
                </c:pt>
                <c:pt idx="2">
                  <c:v>0</c:v>
                </c:pt>
                <c:pt idx="3">
                  <c:v>0</c:v>
                </c:pt>
                <c:pt idx="4">
                  <c:v>0</c:v>
                </c:pt>
                <c:pt idx="5">
                  <c:v>0</c:v>
                </c:pt>
                <c:pt idx="6">
                  <c:v>0</c:v>
                </c:pt>
                <c:pt idx="7">
                  <c:v>5.3749999999999999E-2</c:v>
                </c:pt>
                <c:pt idx="8">
                  <c:v>0</c:v>
                </c:pt>
              </c:numCache>
            </c:numRef>
          </c:val>
          <c:extLst>
            <c:ext xmlns:c16="http://schemas.microsoft.com/office/drawing/2014/chart" uri="{C3380CC4-5D6E-409C-BE32-E72D297353CC}">
              <c16:uniqueId val="{00000001-8E5A-4933-80B5-86775E6D8197}"/>
            </c:ext>
          </c:extLst>
        </c:ser>
        <c:ser>
          <c:idx val="2"/>
          <c:order val="2"/>
          <c:tx>
            <c:strRef>
              <c:f>'SYM MA with effort'!$AR$2</c:f>
              <c:strCache>
                <c:ptCount val="1"/>
                <c:pt idx="0">
                  <c:v>Monofilament</c:v>
                </c:pt>
              </c:strCache>
            </c:strRef>
          </c:tx>
          <c:spPr>
            <a:solidFill>
              <a:schemeClr val="accent3"/>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effort'!$AR$3:$AR$11</c:f>
              <c:numCache>
                <c:formatCode>General</c:formatCode>
                <c:ptCount val="9"/>
                <c:pt idx="0">
                  <c:v>2.2222222222222223E-2</c:v>
                </c:pt>
                <c:pt idx="1">
                  <c:v>4.5454545454545456E-2</c:v>
                </c:pt>
                <c:pt idx="2">
                  <c:v>2.222222222222222E-2</c:v>
                </c:pt>
                <c:pt idx="3">
                  <c:v>0</c:v>
                </c:pt>
                <c:pt idx="4">
                  <c:v>0</c:v>
                </c:pt>
                <c:pt idx="5">
                  <c:v>0</c:v>
                </c:pt>
                <c:pt idx="6">
                  <c:v>0</c:v>
                </c:pt>
                <c:pt idx="7">
                  <c:v>0</c:v>
                </c:pt>
                <c:pt idx="8">
                  <c:v>0</c:v>
                </c:pt>
              </c:numCache>
            </c:numRef>
          </c:val>
          <c:extLst>
            <c:ext xmlns:c16="http://schemas.microsoft.com/office/drawing/2014/chart" uri="{C3380CC4-5D6E-409C-BE32-E72D297353CC}">
              <c16:uniqueId val="{00000002-8E5A-4933-80B5-86775E6D8197}"/>
            </c:ext>
          </c:extLst>
        </c:ser>
        <c:ser>
          <c:idx val="3"/>
          <c:order val="3"/>
          <c:tx>
            <c:strRef>
              <c:f>'SYM MA with effort'!$AS$2</c:f>
              <c:strCache>
                <c:ptCount val="1"/>
                <c:pt idx="0">
                  <c:v>Rubber band</c:v>
                </c:pt>
              </c:strCache>
            </c:strRef>
          </c:tx>
          <c:spPr>
            <a:solidFill>
              <a:schemeClr val="accent4"/>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effort'!$AS$3:$AS$11</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8E5A-4933-80B5-86775E6D8197}"/>
            </c:ext>
          </c:extLst>
        </c:ser>
        <c:ser>
          <c:idx val="4"/>
          <c:order val="4"/>
          <c:tx>
            <c:strRef>
              <c:f>'SYM MA with effort'!$AT$2</c:f>
              <c:strCache>
                <c:ptCount val="1"/>
                <c:pt idx="0">
                  <c:v>Rope</c:v>
                </c:pt>
              </c:strCache>
            </c:strRef>
          </c:tx>
          <c:spPr>
            <a:solidFill>
              <a:schemeClr val="accent5"/>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effort'!$AT$3:$AT$11</c:f>
              <c:numCache>
                <c:formatCode>General</c:formatCode>
                <c:ptCount val="9"/>
                <c:pt idx="0">
                  <c:v>7.9365079365079361E-3</c:v>
                </c:pt>
                <c:pt idx="1">
                  <c:v>0</c:v>
                </c:pt>
                <c:pt idx="2">
                  <c:v>0</c:v>
                </c:pt>
                <c:pt idx="3">
                  <c:v>1.1363636363636364E-2</c:v>
                </c:pt>
                <c:pt idx="4">
                  <c:v>2.3641304347826086E-2</c:v>
                </c:pt>
                <c:pt idx="5">
                  <c:v>0</c:v>
                </c:pt>
                <c:pt idx="6">
                  <c:v>0</c:v>
                </c:pt>
                <c:pt idx="7">
                  <c:v>0</c:v>
                </c:pt>
                <c:pt idx="8">
                  <c:v>0</c:v>
                </c:pt>
              </c:numCache>
            </c:numRef>
          </c:val>
          <c:extLst>
            <c:ext xmlns:c16="http://schemas.microsoft.com/office/drawing/2014/chart" uri="{C3380CC4-5D6E-409C-BE32-E72D297353CC}">
              <c16:uniqueId val="{00000004-8E5A-4933-80B5-86775E6D8197}"/>
            </c:ext>
          </c:extLst>
        </c:ser>
        <c:ser>
          <c:idx val="5"/>
          <c:order val="5"/>
          <c:tx>
            <c:strRef>
              <c:f>'SYM MA with effort'!$AU$2</c:f>
              <c:strCache>
                <c:ptCount val="1"/>
                <c:pt idx="0">
                  <c:v>Netting</c:v>
                </c:pt>
              </c:strCache>
            </c:strRef>
          </c:tx>
          <c:spPr>
            <a:solidFill>
              <a:schemeClr val="accent6"/>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effort'!$AU$3:$AU$11</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8E5A-4933-80B5-86775E6D8197}"/>
            </c:ext>
          </c:extLst>
        </c:ser>
        <c:ser>
          <c:idx val="6"/>
          <c:order val="6"/>
          <c:tx>
            <c:strRef>
              <c:f>'SYM MA with effort'!$AV$2</c:f>
              <c:strCache>
                <c:ptCount val="1"/>
                <c:pt idx="0">
                  <c:v>Hook and Line</c:v>
                </c:pt>
              </c:strCache>
            </c:strRef>
          </c:tx>
          <c:spPr>
            <a:solidFill>
              <a:schemeClr val="accent1">
                <a:lumMod val="60000"/>
              </a:schemeClr>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effort'!$AV$3:$AV$11</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6-8E5A-4933-80B5-86775E6D8197}"/>
            </c:ext>
          </c:extLst>
        </c:ser>
        <c:ser>
          <c:idx val="7"/>
          <c:order val="7"/>
          <c:tx>
            <c:strRef>
              <c:f>'SYM MA with effort'!$AW$2</c:f>
              <c:strCache>
                <c:ptCount val="1"/>
                <c:pt idx="0">
                  <c:v>Unknown</c:v>
                </c:pt>
              </c:strCache>
            </c:strRef>
          </c:tx>
          <c:spPr>
            <a:solidFill>
              <a:schemeClr val="accent2">
                <a:lumMod val="60000"/>
              </a:schemeClr>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effort'!$AW$3:$AW$11</c:f>
              <c:numCache>
                <c:formatCode>General</c:formatCode>
                <c:ptCount val="9"/>
                <c:pt idx="0">
                  <c:v>0</c:v>
                </c:pt>
                <c:pt idx="1">
                  <c:v>0.12753912753912755</c:v>
                </c:pt>
                <c:pt idx="2">
                  <c:v>0.24988399400164107</c:v>
                </c:pt>
                <c:pt idx="3">
                  <c:v>9.9595716783216784E-2</c:v>
                </c:pt>
                <c:pt idx="4">
                  <c:v>8.1578947368421056E-2</c:v>
                </c:pt>
                <c:pt idx="5">
                  <c:v>0.13202551834130782</c:v>
                </c:pt>
                <c:pt idx="6">
                  <c:v>0.22795831619361032</c:v>
                </c:pt>
                <c:pt idx="7">
                  <c:v>0.3775</c:v>
                </c:pt>
                <c:pt idx="8">
                  <c:v>3.125E-2</c:v>
                </c:pt>
              </c:numCache>
            </c:numRef>
          </c:val>
          <c:extLst>
            <c:ext xmlns:c16="http://schemas.microsoft.com/office/drawing/2014/chart" uri="{C3380CC4-5D6E-409C-BE32-E72D297353CC}">
              <c16:uniqueId val="{00000007-8E5A-4933-80B5-86775E6D8197}"/>
            </c:ext>
          </c:extLst>
        </c:ser>
        <c:dLbls>
          <c:showLegendKey val="0"/>
          <c:showVal val="0"/>
          <c:showCatName val="0"/>
          <c:showSerName val="0"/>
          <c:showPercent val="0"/>
          <c:showBubbleSize val="0"/>
        </c:dLbls>
        <c:gapWidth val="150"/>
        <c:overlap val="100"/>
        <c:axId val="1805473087"/>
        <c:axId val="1805473503"/>
      </c:barChart>
      <c:catAx>
        <c:axId val="1805473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473503"/>
        <c:crosses val="autoZero"/>
        <c:auto val="1"/>
        <c:lblAlgn val="ctr"/>
        <c:lblOffset val="100"/>
        <c:noMultiLvlLbl val="0"/>
      </c:catAx>
      <c:valAx>
        <c:axId val="1805473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4730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'SYM MA with effort'!$AP$2</c:f>
              <c:strCache>
                <c:ptCount val="1"/>
                <c:pt idx="0">
                  <c:v>Packing band</c:v>
                </c:pt>
              </c:strCache>
            </c:strRef>
          </c:tx>
          <c:spPr>
            <a:solidFill>
              <a:schemeClr val="accent1"/>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effort'!$AP$3:$AP$11</c:f>
              <c:numCache>
                <c:formatCode>General</c:formatCode>
                <c:ptCount val="9"/>
                <c:pt idx="0">
                  <c:v>3.0303030303030304E-2</c:v>
                </c:pt>
                <c:pt idx="1">
                  <c:v>5.735930735930736E-2</c:v>
                </c:pt>
                <c:pt idx="2">
                  <c:v>2.8148148148148144E-2</c:v>
                </c:pt>
                <c:pt idx="3">
                  <c:v>2.6988636363636364E-2</c:v>
                </c:pt>
                <c:pt idx="4">
                  <c:v>4.6052631578947366E-2</c:v>
                </c:pt>
                <c:pt idx="5">
                  <c:v>2.9292929292929294E-2</c:v>
                </c:pt>
                <c:pt idx="6">
                  <c:v>0.16447278211984095</c:v>
                </c:pt>
                <c:pt idx="7">
                  <c:v>3.2500000000000001E-2</c:v>
                </c:pt>
                <c:pt idx="8">
                  <c:v>5.5555555555555552E-2</c:v>
                </c:pt>
              </c:numCache>
            </c:numRef>
          </c:val>
          <c:extLst>
            <c:ext xmlns:c16="http://schemas.microsoft.com/office/drawing/2014/chart" uri="{C3380CC4-5D6E-409C-BE32-E72D297353CC}">
              <c16:uniqueId val="{00000000-058D-47B2-BA23-B9867506C8C3}"/>
            </c:ext>
          </c:extLst>
        </c:ser>
        <c:ser>
          <c:idx val="1"/>
          <c:order val="1"/>
          <c:tx>
            <c:strRef>
              <c:f>'SYM MA with effort'!$AQ$2</c:f>
              <c:strCache>
                <c:ptCount val="1"/>
                <c:pt idx="0">
                  <c:v>Flasher</c:v>
                </c:pt>
              </c:strCache>
            </c:strRef>
          </c:tx>
          <c:spPr>
            <a:solidFill>
              <a:schemeClr val="accent2"/>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effort'!$AQ$3:$AQ$11</c:f>
              <c:numCache>
                <c:formatCode>General</c:formatCode>
                <c:ptCount val="9"/>
                <c:pt idx="0">
                  <c:v>0</c:v>
                </c:pt>
                <c:pt idx="1">
                  <c:v>0</c:v>
                </c:pt>
                <c:pt idx="2">
                  <c:v>0</c:v>
                </c:pt>
                <c:pt idx="3">
                  <c:v>0</c:v>
                </c:pt>
                <c:pt idx="4">
                  <c:v>0</c:v>
                </c:pt>
                <c:pt idx="5">
                  <c:v>0</c:v>
                </c:pt>
                <c:pt idx="6">
                  <c:v>0</c:v>
                </c:pt>
                <c:pt idx="7">
                  <c:v>5.3749999999999999E-2</c:v>
                </c:pt>
                <c:pt idx="8">
                  <c:v>0</c:v>
                </c:pt>
              </c:numCache>
            </c:numRef>
          </c:val>
          <c:extLst>
            <c:ext xmlns:c16="http://schemas.microsoft.com/office/drawing/2014/chart" uri="{C3380CC4-5D6E-409C-BE32-E72D297353CC}">
              <c16:uniqueId val="{00000001-058D-47B2-BA23-B9867506C8C3}"/>
            </c:ext>
          </c:extLst>
        </c:ser>
        <c:ser>
          <c:idx val="2"/>
          <c:order val="2"/>
          <c:tx>
            <c:strRef>
              <c:f>'SYM MA with effort'!$AR$2</c:f>
              <c:strCache>
                <c:ptCount val="1"/>
                <c:pt idx="0">
                  <c:v>Monofilament</c:v>
                </c:pt>
              </c:strCache>
            </c:strRef>
          </c:tx>
          <c:spPr>
            <a:solidFill>
              <a:schemeClr val="accent3"/>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effort'!$AR$3:$AR$11</c:f>
              <c:numCache>
                <c:formatCode>General</c:formatCode>
                <c:ptCount val="9"/>
                <c:pt idx="0">
                  <c:v>2.2222222222222223E-2</c:v>
                </c:pt>
                <c:pt idx="1">
                  <c:v>4.5454545454545456E-2</c:v>
                </c:pt>
                <c:pt idx="2">
                  <c:v>2.222222222222222E-2</c:v>
                </c:pt>
                <c:pt idx="3">
                  <c:v>0</c:v>
                </c:pt>
                <c:pt idx="4">
                  <c:v>0</c:v>
                </c:pt>
                <c:pt idx="5">
                  <c:v>0</c:v>
                </c:pt>
                <c:pt idx="6">
                  <c:v>0</c:v>
                </c:pt>
                <c:pt idx="7">
                  <c:v>0</c:v>
                </c:pt>
                <c:pt idx="8">
                  <c:v>0</c:v>
                </c:pt>
              </c:numCache>
            </c:numRef>
          </c:val>
          <c:extLst>
            <c:ext xmlns:c16="http://schemas.microsoft.com/office/drawing/2014/chart" uri="{C3380CC4-5D6E-409C-BE32-E72D297353CC}">
              <c16:uniqueId val="{00000002-058D-47B2-BA23-B9867506C8C3}"/>
            </c:ext>
          </c:extLst>
        </c:ser>
        <c:ser>
          <c:idx val="3"/>
          <c:order val="3"/>
          <c:tx>
            <c:strRef>
              <c:f>'SYM MA with effort'!$AS$2</c:f>
              <c:strCache>
                <c:ptCount val="1"/>
                <c:pt idx="0">
                  <c:v>Rubber band</c:v>
                </c:pt>
              </c:strCache>
            </c:strRef>
          </c:tx>
          <c:spPr>
            <a:solidFill>
              <a:schemeClr val="accent4"/>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effort'!$AS$3:$AS$11</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3-058D-47B2-BA23-B9867506C8C3}"/>
            </c:ext>
          </c:extLst>
        </c:ser>
        <c:ser>
          <c:idx val="4"/>
          <c:order val="4"/>
          <c:tx>
            <c:strRef>
              <c:f>'SYM MA with effort'!$AT$2</c:f>
              <c:strCache>
                <c:ptCount val="1"/>
                <c:pt idx="0">
                  <c:v>Rope</c:v>
                </c:pt>
              </c:strCache>
            </c:strRef>
          </c:tx>
          <c:spPr>
            <a:solidFill>
              <a:schemeClr val="accent5"/>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effort'!$AT$3:$AT$11</c:f>
              <c:numCache>
                <c:formatCode>General</c:formatCode>
                <c:ptCount val="9"/>
                <c:pt idx="0">
                  <c:v>7.9365079365079361E-3</c:v>
                </c:pt>
                <c:pt idx="1">
                  <c:v>0</c:v>
                </c:pt>
                <c:pt idx="2">
                  <c:v>0</c:v>
                </c:pt>
                <c:pt idx="3">
                  <c:v>1.1363636363636364E-2</c:v>
                </c:pt>
                <c:pt idx="4">
                  <c:v>2.3641304347826086E-2</c:v>
                </c:pt>
                <c:pt idx="5">
                  <c:v>0</c:v>
                </c:pt>
                <c:pt idx="6">
                  <c:v>0</c:v>
                </c:pt>
                <c:pt idx="7">
                  <c:v>0</c:v>
                </c:pt>
                <c:pt idx="8">
                  <c:v>0</c:v>
                </c:pt>
              </c:numCache>
            </c:numRef>
          </c:val>
          <c:extLst>
            <c:ext xmlns:c16="http://schemas.microsoft.com/office/drawing/2014/chart" uri="{C3380CC4-5D6E-409C-BE32-E72D297353CC}">
              <c16:uniqueId val="{00000004-058D-47B2-BA23-B9867506C8C3}"/>
            </c:ext>
          </c:extLst>
        </c:ser>
        <c:ser>
          <c:idx val="5"/>
          <c:order val="5"/>
          <c:tx>
            <c:strRef>
              <c:f>'SYM MA with effort'!$AU$2</c:f>
              <c:strCache>
                <c:ptCount val="1"/>
                <c:pt idx="0">
                  <c:v>Netting</c:v>
                </c:pt>
              </c:strCache>
            </c:strRef>
          </c:tx>
          <c:spPr>
            <a:solidFill>
              <a:schemeClr val="accent6"/>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effort'!$AU$3:$AU$11</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5-058D-47B2-BA23-B9867506C8C3}"/>
            </c:ext>
          </c:extLst>
        </c:ser>
        <c:ser>
          <c:idx val="6"/>
          <c:order val="6"/>
          <c:tx>
            <c:strRef>
              <c:f>'SYM MA with effort'!$AV$2</c:f>
              <c:strCache>
                <c:ptCount val="1"/>
                <c:pt idx="0">
                  <c:v>Hook and Line</c:v>
                </c:pt>
              </c:strCache>
            </c:strRef>
          </c:tx>
          <c:spPr>
            <a:solidFill>
              <a:schemeClr val="accent1">
                <a:lumMod val="60000"/>
              </a:schemeClr>
            </a:solidFill>
            <a:ln>
              <a:noFill/>
            </a:ln>
            <a:effectLst/>
          </c:spPr>
          <c:invertIfNegative val="0"/>
          <c:cat>
            <c:numRef>
              <c:f>'SYM MA with effort'!$AO$3:$AO$11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'SYM MA with effort'!$AV$3:$AV$11</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6-058D-47B2-BA23-B9867506C8C3}"/>
            </c:ext>
          </c:extLst>
        </c:ser>
        <c:dLbls>
          <c:showLegendKey val="0"/>
          <c:showVal val="0"/>
          <c:showCatName val="0"/>
          <c:showSerName val="0"/>
          <c:showPercent val="0"/>
          <c:showBubbleSize val="0"/>
        </c:dLbls>
        <c:gapWidth val="150"/>
        <c:overlap val="100"/>
        <c:axId val="1923366815"/>
        <c:axId val="1923351839"/>
      </c:barChart>
      <c:catAx>
        <c:axId val="1923366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351839"/>
        <c:crosses val="autoZero"/>
        <c:auto val="1"/>
        <c:lblAlgn val="ctr"/>
        <c:lblOffset val="100"/>
        <c:noMultiLvlLbl val="0"/>
      </c:catAx>
      <c:valAx>
        <c:axId val="1923351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33668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'MA Proportions'!$AX$13</c:f>
              <c:strCache>
                <c:ptCount val="1"/>
                <c:pt idx="0">
                  <c:v>Packing band</c:v>
                </c:pt>
              </c:strCache>
            </c:strRef>
          </c:tx>
          <c:spPr>
            <a:solidFill>
              <a:schemeClr val="accent1"/>
            </a:solidFill>
            <a:ln>
              <a:noFill/>
            </a:ln>
            <a:effectLst/>
          </c:spPr>
          <c:invertIfNegative val="0"/>
          <c:cat>
            <c:numRef>
              <c:f>'MA Proportions'!$AW$14:$AW$22</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Proportions'!$AX$14:$AX$22</c:f>
              <c:numCache>
                <c:formatCode>General</c:formatCode>
                <c:ptCount val="9"/>
                <c:pt idx="0">
                  <c:v>0.4</c:v>
                </c:pt>
                <c:pt idx="1">
                  <c:v>0.3125</c:v>
                </c:pt>
                <c:pt idx="2">
                  <c:v>0.2</c:v>
                </c:pt>
                <c:pt idx="3">
                  <c:v>0.32183908045977011</c:v>
                </c:pt>
                <c:pt idx="4">
                  <c:v>0.33846153846153848</c:v>
                </c:pt>
                <c:pt idx="5">
                  <c:v>0.20454545454545456</c:v>
                </c:pt>
                <c:pt idx="6">
                  <c:v>0.32258064516129031</c:v>
                </c:pt>
                <c:pt idx="7">
                  <c:v>0.18461538461538463</c:v>
                </c:pt>
                <c:pt idx="8">
                  <c:v>0.19444444444444445</c:v>
                </c:pt>
              </c:numCache>
            </c:numRef>
          </c:val>
          <c:extLst>
            <c:ext xmlns:c16="http://schemas.microsoft.com/office/drawing/2014/chart" uri="{C3380CC4-5D6E-409C-BE32-E72D297353CC}">
              <c16:uniqueId val="{00000000-7BE4-4E32-B24F-92C8B68672C0}"/>
            </c:ext>
          </c:extLst>
        </c:ser>
        <c:ser>
          <c:idx val="1"/>
          <c:order val="1"/>
          <c:tx>
            <c:strRef>
              <c:f>'MA Proportions'!$AY$13</c:f>
              <c:strCache>
                <c:ptCount val="1"/>
                <c:pt idx="0">
                  <c:v>Flasher</c:v>
                </c:pt>
              </c:strCache>
            </c:strRef>
          </c:tx>
          <c:spPr>
            <a:solidFill>
              <a:schemeClr val="accent2"/>
            </a:solidFill>
            <a:ln>
              <a:noFill/>
            </a:ln>
            <a:effectLst/>
          </c:spPr>
          <c:invertIfNegative val="0"/>
          <c:cat>
            <c:numRef>
              <c:f>'MA Proportions'!$AW$14:$AW$22</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Proportions'!$AY$14:$AY$22</c:f>
              <c:numCache>
                <c:formatCode>General</c:formatCode>
                <c:ptCount val="9"/>
                <c:pt idx="0">
                  <c:v>0.16666666666666666</c:v>
                </c:pt>
                <c:pt idx="1">
                  <c:v>2.0833333333333332E-2</c:v>
                </c:pt>
                <c:pt idx="2">
                  <c:v>4.6153846153846156E-2</c:v>
                </c:pt>
                <c:pt idx="3">
                  <c:v>2.2988505747126436E-2</c:v>
                </c:pt>
                <c:pt idx="4">
                  <c:v>0</c:v>
                </c:pt>
                <c:pt idx="5">
                  <c:v>4.5454545454545456E-2</c:v>
                </c:pt>
                <c:pt idx="6">
                  <c:v>1.6129032258064516E-2</c:v>
                </c:pt>
                <c:pt idx="7">
                  <c:v>0.1076923076923077</c:v>
                </c:pt>
                <c:pt idx="8">
                  <c:v>8.3333333333333329E-2</c:v>
                </c:pt>
              </c:numCache>
            </c:numRef>
          </c:val>
          <c:extLst>
            <c:ext xmlns:c16="http://schemas.microsoft.com/office/drawing/2014/chart" uri="{C3380CC4-5D6E-409C-BE32-E72D297353CC}">
              <c16:uniqueId val="{00000001-7BE4-4E32-B24F-92C8B68672C0}"/>
            </c:ext>
          </c:extLst>
        </c:ser>
        <c:ser>
          <c:idx val="2"/>
          <c:order val="2"/>
          <c:tx>
            <c:strRef>
              <c:f>'MA Proportions'!$AZ$13</c:f>
              <c:strCache>
                <c:ptCount val="1"/>
                <c:pt idx="0">
                  <c:v>Monofilament</c:v>
                </c:pt>
              </c:strCache>
            </c:strRef>
          </c:tx>
          <c:spPr>
            <a:solidFill>
              <a:schemeClr val="accent3"/>
            </a:solidFill>
            <a:ln>
              <a:noFill/>
            </a:ln>
            <a:effectLst/>
          </c:spPr>
          <c:invertIfNegative val="0"/>
          <c:cat>
            <c:numRef>
              <c:f>'MA Proportions'!$AW$14:$AW$22</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Proportions'!$AZ$14:$AZ$22</c:f>
              <c:numCache>
                <c:formatCode>General</c:formatCode>
                <c:ptCount val="9"/>
                <c:pt idx="0">
                  <c:v>3.3333333333333333E-2</c:v>
                </c:pt>
                <c:pt idx="1">
                  <c:v>6.25E-2</c:v>
                </c:pt>
                <c:pt idx="2">
                  <c:v>7.6923076923076927E-2</c:v>
                </c:pt>
                <c:pt idx="3">
                  <c:v>4.5977011494252873E-2</c:v>
                </c:pt>
                <c:pt idx="4">
                  <c:v>0</c:v>
                </c:pt>
                <c:pt idx="5">
                  <c:v>2.2727272727272728E-2</c:v>
                </c:pt>
                <c:pt idx="6">
                  <c:v>0</c:v>
                </c:pt>
                <c:pt idx="7">
                  <c:v>0</c:v>
                </c:pt>
                <c:pt idx="8">
                  <c:v>5.5555555555555552E-2</c:v>
                </c:pt>
              </c:numCache>
            </c:numRef>
          </c:val>
          <c:extLst>
            <c:ext xmlns:c16="http://schemas.microsoft.com/office/drawing/2014/chart" uri="{C3380CC4-5D6E-409C-BE32-E72D297353CC}">
              <c16:uniqueId val="{00000002-7BE4-4E32-B24F-92C8B68672C0}"/>
            </c:ext>
          </c:extLst>
        </c:ser>
        <c:ser>
          <c:idx val="3"/>
          <c:order val="3"/>
          <c:tx>
            <c:strRef>
              <c:f>'MA Proportions'!$BA$13</c:f>
              <c:strCache>
                <c:ptCount val="1"/>
                <c:pt idx="0">
                  <c:v>Rubber band</c:v>
                </c:pt>
              </c:strCache>
            </c:strRef>
          </c:tx>
          <c:spPr>
            <a:solidFill>
              <a:schemeClr val="accent4"/>
            </a:solidFill>
            <a:ln>
              <a:noFill/>
            </a:ln>
            <a:effectLst/>
          </c:spPr>
          <c:invertIfNegative val="0"/>
          <c:cat>
            <c:numRef>
              <c:f>'MA Proportions'!$AW$14:$AW$22</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Proportions'!$BA$14:$BA$22</c:f>
              <c:numCache>
                <c:formatCode>General</c:formatCode>
                <c:ptCount val="9"/>
                <c:pt idx="0">
                  <c:v>6.6666666666666666E-2</c:v>
                </c:pt>
                <c:pt idx="1">
                  <c:v>6.25E-2</c:v>
                </c:pt>
                <c:pt idx="2">
                  <c:v>3.0769230769230771E-2</c:v>
                </c:pt>
                <c:pt idx="3">
                  <c:v>1.1494252873563218E-2</c:v>
                </c:pt>
                <c:pt idx="4">
                  <c:v>1.5384615384615385E-2</c:v>
                </c:pt>
                <c:pt idx="5">
                  <c:v>2.2727272727272728E-2</c:v>
                </c:pt>
                <c:pt idx="6">
                  <c:v>0</c:v>
                </c:pt>
                <c:pt idx="7">
                  <c:v>0</c:v>
                </c:pt>
                <c:pt idx="8">
                  <c:v>5.5555555555555552E-2</c:v>
                </c:pt>
              </c:numCache>
            </c:numRef>
          </c:val>
          <c:extLst>
            <c:ext xmlns:c16="http://schemas.microsoft.com/office/drawing/2014/chart" uri="{C3380CC4-5D6E-409C-BE32-E72D297353CC}">
              <c16:uniqueId val="{00000003-7BE4-4E32-B24F-92C8B68672C0}"/>
            </c:ext>
          </c:extLst>
        </c:ser>
        <c:ser>
          <c:idx val="4"/>
          <c:order val="4"/>
          <c:tx>
            <c:strRef>
              <c:f>'MA Proportions'!$BB$13</c:f>
              <c:strCache>
                <c:ptCount val="1"/>
                <c:pt idx="0">
                  <c:v>Rope</c:v>
                </c:pt>
              </c:strCache>
            </c:strRef>
          </c:tx>
          <c:spPr>
            <a:solidFill>
              <a:schemeClr val="accent5"/>
            </a:solidFill>
            <a:ln>
              <a:noFill/>
            </a:ln>
            <a:effectLst/>
          </c:spPr>
          <c:invertIfNegative val="0"/>
          <c:cat>
            <c:numRef>
              <c:f>'MA Proportions'!$AW$14:$AW$22</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Proportions'!$BB$14:$BB$22</c:f>
              <c:numCache>
                <c:formatCode>General</c:formatCode>
                <c:ptCount val="9"/>
                <c:pt idx="0">
                  <c:v>3.3333333333333333E-2</c:v>
                </c:pt>
                <c:pt idx="1">
                  <c:v>0</c:v>
                </c:pt>
                <c:pt idx="2">
                  <c:v>0</c:v>
                </c:pt>
                <c:pt idx="3">
                  <c:v>1.1494252873563218E-2</c:v>
                </c:pt>
                <c:pt idx="4">
                  <c:v>6.1538461538461542E-2</c:v>
                </c:pt>
                <c:pt idx="5">
                  <c:v>0</c:v>
                </c:pt>
                <c:pt idx="6">
                  <c:v>0</c:v>
                </c:pt>
                <c:pt idx="7">
                  <c:v>0</c:v>
                </c:pt>
                <c:pt idx="8">
                  <c:v>0</c:v>
                </c:pt>
              </c:numCache>
            </c:numRef>
          </c:val>
          <c:extLst>
            <c:ext xmlns:c16="http://schemas.microsoft.com/office/drawing/2014/chart" uri="{C3380CC4-5D6E-409C-BE32-E72D297353CC}">
              <c16:uniqueId val="{00000004-7BE4-4E32-B24F-92C8B68672C0}"/>
            </c:ext>
          </c:extLst>
        </c:ser>
        <c:ser>
          <c:idx val="5"/>
          <c:order val="5"/>
          <c:tx>
            <c:strRef>
              <c:f>'MA Proportions'!$BC$13</c:f>
              <c:strCache>
                <c:ptCount val="1"/>
                <c:pt idx="0">
                  <c:v>Hook and Line</c:v>
                </c:pt>
              </c:strCache>
            </c:strRef>
          </c:tx>
          <c:spPr>
            <a:solidFill>
              <a:schemeClr val="accent6"/>
            </a:solidFill>
            <a:ln>
              <a:noFill/>
            </a:ln>
            <a:effectLst/>
          </c:spPr>
          <c:invertIfNegative val="0"/>
          <c:cat>
            <c:numRef>
              <c:f>'MA Proportions'!$AW$14:$AW$22</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Proportions'!$BC$14:$BC$22</c:f>
              <c:numCache>
                <c:formatCode>General</c:formatCode>
                <c:ptCount val="9"/>
                <c:pt idx="0">
                  <c:v>3.3333333333333333E-2</c:v>
                </c:pt>
                <c:pt idx="1">
                  <c:v>2.0833333333333332E-2</c:v>
                </c:pt>
                <c:pt idx="2">
                  <c:v>0</c:v>
                </c:pt>
                <c:pt idx="3">
                  <c:v>1.1494252873563218E-2</c:v>
                </c:pt>
                <c:pt idx="4">
                  <c:v>0</c:v>
                </c:pt>
                <c:pt idx="5">
                  <c:v>0</c:v>
                </c:pt>
                <c:pt idx="6">
                  <c:v>0</c:v>
                </c:pt>
                <c:pt idx="7">
                  <c:v>0</c:v>
                </c:pt>
                <c:pt idx="8">
                  <c:v>0</c:v>
                </c:pt>
              </c:numCache>
            </c:numRef>
          </c:val>
          <c:extLst>
            <c:ext xmlns:c16="http://schemas.microsoft.com/office/drawing/2014/chart" uri="{C3380CC4-5D6E-409C-BE32-E72D297353CC}">
              <c16:uniqueId val="{00000005-7BE4-4E32-B24F-92C8B68672C0}"/>
            </c:ext>
          </c:extLst>
        </c:ser>
        <c:ser>
          <c:idx val="6"/>
          <c:order val="6"/>
          <c:tx>
            <c:strRef>
              <c:f>'MA Proportions'!$BD$13</c:f>
              <c:strCache>
                <c:ptCount val="1"/>
                <c:pt idx="0">
                  <c:v>Netting</c:v>
                </c:pt>
              </c:strCache>
            </c:strRef>
          </c:tx>
          <c:spPr>
            <a:solidFill>
              <a:schemeClr val="accent1">
                <a:lumMod val="60000"/>
              </a:schemeClr>
            </a:solidFill>
            <a:ln>
              <a:noFill/>
            </a:ln>
            <a:effectLst/>
          </c:spPr>
          <c:invertIfNegative val="0"/>
          <c:cat>
            <c:numRef>
              <c:f>'MA Proportions'!$AW$14:$AW$22</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Proportions'!$BD$14:$BD$22</c:f>
              <c:numCache>
                <c:formatCode>General</c:formatCode>
                <c:ptCount val="9"/>
                <c:pt idx="0">
                  <c:v>0</c:v>
                </c:pt>
                <c:pt idx="1">
                  <c:v>0</c:v>
                </c:pt>
                <c:pt idx="2">
                  <c:v>0</c:v>
                </c:pt>
                <c:pt idx="3">
                  <c:v>0</c:v>
                </c:pt>
                <c:pt idx="4">
                  <c:v>3.0769230769230771E-2</c:v>
                </c:pt>
                <c:pt idx="5">
                  <c:v>0</c:v>
                </c:pt>
                <c:pt idx="6">
                  <c:v>0</c:v>
                </c:pt>
                <c:pt idx="7">
                  <c:v>0</c:v>
                </c:pt>
                <c:pt idx="8">
                  <c:v>2.7777777777777776E-2</c:v>
                </c:pt>
              </c:numCache>
            </c:numRef>
          </c:val>
          <c:extLst>
            <c:ext xmlns:c16="http://schemas.microsoft.com/office/drawing/2014/chart" uri="{C3380CC4-5D6E-409C-BE32-E72D297353CC}">
              <c16:uniqueId val="{00000006-7BE4-4E32-B24F-92C8B68672C0}"/>
            </c:ext>
          </c:extLst>
        </c:ser>
        <c:ser>
          <c:idx val="7"/>
          <c:order val="7"/>
          <c:tx>
            <c:strRef>
              <c:f>'MA Proportions'!$BE$13</c:f>
              <c:strCache>
                <c:ptCount val="1"/>
                <c:pt idx="0">
                  <c:v>Unknown</c:v>
                </c:pt>
              </c:strCache>
            </c:strRef>
          </c:tx>
          <c:spPr>
            <a:solidFill>
              <a:schemeClr val="accent2">
                <a:lumMod val="60000"/>
              </a:schemeClr>
            </a:solidFill>
            <a:ln>
              <a:noFill/>
            </a:ln>
            <a:effectLst/>
          </c:spPr>
          <c:invertIfNegative val="0"/>
          <c:cat>
            <c:numRef>
              <c:f>'MA Proportions'!$AW$14:$AW$22</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Proportions'!$BE$14:$BE$22</c:f>
              <c:numCache>
                <c:formatCode>General</c:formatCode>
                <c:ptCount val="9"/>
                <c:pt idx="0">
                  <c:v>0.2</c:v>
                </c:pt>
                <c:pt idx="1">
                  <c:v>0.33333333333333331</c:v>
                </c:pt>
                <c:pt idx="2">
                  <c:v>0.36923076923076925</c:v>
                </c:pt>
                <c:pt idx="3">
                  <c:v>0.41379310344827586</c:v>
                </c:pt>
                <c:pt idx="4">
                  <c:v>0.46153846153846156</c:v>
                </c:pt>
                <c:pt idx="5">
                  <c:v>0.59090909090909094</c:v>
                </c:pt>
                <c:pt idx="6">
                  <c:v>0.30645161290322581</c:v>
                </c:pt>
                <c:pt idx="7">
                  <c:v>0.33846153846153848</c:v>
                </c:pt>
                <c:pt idx="8">
                  <c:v>0.3611111111111111</c:v>
                </c:pt>
              </c:numCache>
            </c:numRef>
          </c:val>
          <c:extLst>
            <c:ext xmlns:c16="http://schemas.microsoft.com/office/drawing/2014/chart" uri="{C3380CC4-5D6E-409C-BE32-E72D297353CC}">
              <c16:uniqueId val="{00000007-7BE4-4E32-B24F-92C8B68672C0}"/>
            </c:ext>
          </c:extLst>
        </c:ser>
        <c:ser>
          <c:idx val="8"/>
          <c:order val="8"/>
          <c:tx>
            <c:strRef>
              <c:f>'MA Proportions'!$BF$13</c:f>
              <c:strCache>
                <c:ptCount val="1"/>
                <c:pt idx="0">
                  <c:v>Scar</c:v>
                </c:pt>
              </c:strCache>
            </c:strRef>
          </c:tx>
          <c:spPr>
            <a:solidFill>
              <a:schemeClr val="accent3">
                <a:lumMod val="60000"/>
              </a:schemeClr>
            </a:solidFill>
            <a:ln>
              <a:noFill/>
            </a:ln>
            <a:effectLst/>
          </c:spPr>
          <c:invertIfNegative val="0"/>
          <c:cat>
            <c:numRef>
              <c:f>'MA Proportions'!$AW$14:$AW$22</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Proportions'!$BF$14:$BF$22</c:f>
              <c:numCache>
                <c:formatCode>General</c:formatCode>
                <c:ptCount val="9"/>
                <c:pt idx="0">
                  <c:v>6.6666666666666666E-2</c:v>
                </c:pt>
                <c:pt idx="1">
                  <c:v>0.1875</c:v>
                </c:pt>
                <c:pt idx="2">
                  <c:v>0.27692307692307694</c:v>
                </c:pt>
                <c:pt idx="3">
                  <c:v>0.16091954022988506</c:v>
                </c:pt>
                <c:pt idx="4">
                  <c:v>9.2307692307692313E-2</c:v>
                </c:pt>
                <c:pt idx="5">
                  <c:v>0.11363636363636363</c:v>
                </c:pt>
                <c:pt idx="6">
                  <c:v>0.35483870967741937</c:v>
                </c:pt>
                <c:pt idx="7">
                  <c:v>0.36923076923076925</c:v>
                </c:pt>
                <c:pt idx="8">
                  <c:v>0.22222222222222221</c:v>
                </c:pt>
              </c:numCache>
            </c:numRef>
          </c:val>
          <c:extLst>
            <c:ext xmlns:c16="http://schemas.microsoft.com/office/drawing/2014/chart" uri="{C3380CC4-5D6E-409C-BE32-E72D297353CC}">
              <c16:uniqueId val="{00000008-7BE4-4E32-B24F-92C8B68672C0}"/>
            </c:ext>
          </c:extLst>
        </c:ser>
        <c:dLbls>
          <c:showLegendKey val="0"/>
          <c:showVal val="0"/>
          <c:showCatName val="0"/>
          <c:showSerName val="0"/>
          <c:showPercent val="0"/>
          <c:showBubbleSize val="0"/>
        </c:dLbls>
        <c:gapWidth val="150"/>
        <c:overlap val="100"/>
        <c:axId val="1724286223"/>
        <c:axId val="1724287471"/>
      </c:barChart>
      <c:catAx>
        <c:axId val="1724286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287471"/>
        <c:crosses val="autoZero"/>
        <c:auto val="1"/>
        <c:lblAlgn val="ctr"/>
        <c:lblOffset val="100"/>
        <c:noMultiLvlLbl val="0"/>
      </c:catAx>
      <c:valAx>
        <c:axId val="17242874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42862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Material Proportions by year - Ej</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'MA Proportions'!$X$14</c:f>
              <c:strCache>
                <c:ptCount val="1"/>
                <c:pt idx="0">
                  <c:v>Packing band</c:v>
                </c:pt>
              </c:strCache>
            </c:strRef>
          </c:tx>
          <c:spPr>
            <a:solidFill>
              <a:schemeClr val="accent1"/>
            </a:solidFill>
            <a:ln>
              <a:noFill/>
            </a:ln>
            <a:effectLst/>
          </c:spPr>
          <c:invertIfNegative val="0"/>
          <c:cat>
            <c:numRef>
              <c:f>'MA Proportions'!$W$15:$W$23</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Proportions'!$X$15:$X$23</c:f>
              <c:numCache>
                <c:formatCode>General</c:formatCode>
                <c:ptCount val="9"/>
                <c:pt idx="0">
                  <c:v>0.40740740740740738</c:v>
                </c:pt>
                <c:pt idx="1">
                  <c:v>0.34375</c:v>
                </c:pt>
                <c:pt idx="2">
                  <c:v>0.25</c:v>
                </c:pt>
                <c:pt idx="3">
                  <c:v>0.33783783783783783</c:v>
                </c:pt>
                <c:pt idx="4">
                  <c:v>0.35416666666666669</c:v>
                </c:pt>
                <c:pt idx="5">
                  <c:v>0.21875</c:v>
                </c:pt>
                <c:pt idx="6">
                  <c:v>0.25641025641025639</c:v>
                </c:pt>
                <c:pt idx="7">
                  <c:v>0.23076923076923078</c:v>
                </c:pt>
                <c:pt idx="8">
                  <c:v>0.17647058823529413</c:v>
                </c:pt>
              </c:numCache>
            </c:numRef>
          </c:val>
          <c:extLst>
            <c:ext xmlns:c16="http://schemas.microsoft.com/office/drawing/2014/chart" uri="{C3380CC4-5D6E-409C-BE32-E72D297353CC}">
              <c16:uniqueId val="{00000000-4267-41A1-BFD5-4B7D7318B798}"/>
            </c:ext>
          </c:extLst>
        </c:ser>
        <c:ser>
          <c:idx val="1"/>
          <c:order val="1"/>
          <c:tx>
            <c:strRef>
              <c:f>'MA Proportions'!$Y$14</c:f>
              <c:strCache>
                <c:ptCount val="1"/>
                <c:pt idx="0">
                  <c:v>Flasher</c:v>
                </c:pt>
              </c:strCache>
            </c:strRef>
          </c:tx>
          <c:spPr>
            <a:solidFill>
              <a:schemeClr val="accent2"/>
            </a:solidFill>
            <a:ln>
              <a:noFill/>
            </a:ln>
            <a:effectLst/>
          </c:spPr>
          <c:invertIfNegative val="0"/>
          <c:cat>
            <c:numRef>
              <c:f>'MA Proportions'!$W$15:$W$23</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Proportions'!$Y$15:$Y$23</c:f>
              <c:numCache>
                <c:formatCode>General</c:formatCode>
                <c:ptCount val="9"/>
                <c:pt idx="0">
                  <c:v>0.18518518518518517</c:v>
                </c:pt>
                <c:pt idx="1">
                  <c:v>3.125E-2</c:v>
                </c:pt>
                <c:pt idx="2">
                  <c:v>9.375E-2</c:v>
                </c:pt>
                <c:pt idx="3">
                  <c:v>2.7027027027027029E-2</c:v>
                </c:pt>
                <c:pt idx="4">
                  <c:v>0</c:v>
                </c:pt>
                <c:pt idx="5">
                  <c:v>6.25E-2</c:v>
                </c:pt>
                <c:pt idx="6">
                  <c:v>2.564102564102564E-2</c:v>
                </c:pt>
                <c:pt idx="7">
                  <c:v>0.10256410256410256</c:v>
                </c:pt>
                <c:pt idx="8">
                  <c:v>8.8235294117647065E-2</c:v>
                </c:pt>
              </c:numCache>
            </c:numRef>
          </c:val>
          <c:extLst>
            <c:ext xmlns:c16="http://schemas.microsoft.com/office/drawing/2014/chart" uri="{C3380CC4-5D6E-409C-BE32-E72D297353CC}">
              <c16:uniqueId val="{00000001-4267-41A1-BFD5-4B7D7318B798}"/>
            </c:ext>
          </c:extLst>
        </c:ser>
        <c:ser>
          <c:idx val="2"/>
          <c:order val="2"/>
          <c:tx>
            <c:strRef>
              <c:f>'MA Proportions'!$Z$14</c:f>
              <c:strCache>
                <c:ptCount val="1"/>
                <c:pt idx="0">
                  <c:v>Rubber band</c:v>
                </c:pt>
              </c:strCache>
            </c:strRef>
          </c:tx>
          <c:spPr>
            <a:solidFill>
              <a:schemeClr val="accent3"/>
            </a:solidFill>
            <a:ln>
              <a:noFill/>
            </a:ln>
            <a:effectLst/>
          </c:spPr>
          <c:invertIfNegative val="0"/>
          <c:cat>
            <c:numRef>
              <c:f>'MA Proportions'!$W$15:$W$23</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Proportions'!$Z$15:$Z$23</c:f>
              <c:numCache>
                <c:formatCode>General</c:formatCode>
                <c:ptCount val="9"/>
                <c:pt idx="0">
                  <c:v>7.407407407407407E-2</c:v>
                </c:pt>
                <c:pt idx="1">
                  <c:v>9.375E-2</c:v>
                </c:pt>
                <c:pt idx="2">
                  <c:v>6.25E-2</c:v>
                </c:pt>
                <c:pt idx="3">
                  <c:v>1.3513513513513514E-2</c:v>
                </c:pt>
                <c:pt idx="4">
                  <c:v>2.0833333333333332E-2</c:v>
                </c:pt>
                <c:pt idx="5">
                  <c:v>3.125E-2</c:v>
                </c:pt>
                <c:pt idx="6">
                  <c:v>0</c:v>
                </c:pt>
                <c:pt idx="7">
                  <c:v>0</c:v>
                </c:pt>
                <c:pt idx="8">
                  <c:v>5.8823529411764705E-2</c:v>
                </c:pt>
              </c:numCache>
            </c:numRef>
          </c:val>
          <c:extLst>
            <c:ext xmlns:c16="http://schemas.microsoft.com/office/drawing/2014/chart" uri="{C3380CC4-5D6E-409C-BE32-E72D297353CC}">
              <c16:uniqueId val="{00000002-4267-41A1-BFD5-4B7D7318B798}"/>
            </c:ext>
          </c:extLst>
        </c:ser>
        <c:ser>
          <c:idx val="3"/>
          <c:order val="3"/>
          <c:tx>
            <c:strRef>
              <c:f>'MA Proportions'!$AA$14</c:f>
              <c:strCache>
                <c:ptCount val="1"/>
                <c:pt idx="0">
                  <c:v>Monofilament</c:v>
                </c:pt>
              </c:strCache>
            </c:strRef>
          </c:tx>
          <c:spPr>
            <a:solidFill>
              <a:schemeClr val="accent4"/>
            </a:solidFill>
            <a:ln>
              <a:noFill/>
            </a:ln>
            <a:effectLst/>
          </c:spPr>
          <c:invertIfNegative val="0"/>
          <c:cat>
            <c:numRef>
              <c:f>'MA Proportions'!$W$15:$W$23</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Proportions'!$AA$15:$AA$23</c:f>
              <c:numCache>
                <c:formatCode>General</c:formatCode>
                <c:ptCount val="9"/>
                <c:pt idx="0">
                  <c:v>0</c:v>
                </c:pt>
                <c:pt idx="1">
                  <c:v>3.125E-2</c:v>
                </c:pt>
                <c:pt idx="2">
                  <c:v>6.25E-2</c:v>
                </c:pt>
                <c:pt idx="3">
                  <c:v>5.4054054054054057E-2</c:v>
                </c:pt>
                <c:pt idx="4">
                  <c:v>0</c:v>
                </c:pt>
                <c:pt idx="5">
                  <c:v>3.125E-2</c:v>
                </c:pt>
                <c:pt idx="6">
                  <c:v>0</c:v>
                </c:pt>
                <c:pt idx="7">
                  <c:v>0</c:v>
                </c:pt>
                <c:pt idx="8">
                  <c:v>5.8823529411764705E-2</c:v>
                </c:pt>
              </c:numCache>
            </c:numRef>
          </c:val>
          <c:extLst>
            <c:ext xmlns:c16="http://schemas.microsoft.com/office/drawing/2014/chart" uri="{C3380CC4-5D6E-409C-BE32-E72D297353CC}">
              <c16:uniqueId val="{00000003-4267-41A1-BFD5-4B7D7318B798}"/>
            </c:ext>
          </c:extLst>
        </c:ser>
        <c:ser>
          <c:idx val="4"/>
          <c:order val="4"/>
          <c:tx>
            <c:strRef>
              <c:f>'MA Proportions'!$AB$14</c:f>
              <c:strCache>
                <c:ptCount val="1"/>
                <c:pt idx="0">
                  <c:v>Hook and Line</c:v>
                </c:pt>
              </c:strCache>
            </c:strRef>
          </c:tx>
          <c:spPr>
            <a:solidFill>
              <a:schemeClr val="accent5"/>
            </a:solidFill>
            <a:ln>
              <a:noFill/>
            </a:ln>
            <a:effectLst/>
          </c:spPr>
          <c:invertIfNegative val="0"/>
          <c:cat>
            <c:numRef>
              <c:f>'MA Proportions'!$W$15:$W$23</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Proportions'!$AB$15:$AB$23</c:f>
              <c:numCache>
                <c:formatCode>General</c:formatCode>
                <c:ptCount val="9"/>
                <c:pt idx="0">
                  <c:v>3.7037037037037035E-2</c:v>
                </c:pt>
                <c:pt idx="1">
                  <c:v>3.125E-2</c:v>
                </c:pt>
                <c:pt idx="2">
                  <c:v>0</c:v>
                </c:pt>
                <c:pt idx="3">
                  <c:v>1.3513513513513514E-2</c:v>
                </c:pt>
                <c:pt idx="4">
                  <c:v>0</c:v>
                </c:pt>
                <c:pt idx="5">
                  <c:v>0</c:v>
                </c:pt>
                <c:pt idx="6">
                  <c:v>0</c:v>
                </c:pt>
                <c:pt idx="7">
                  <c:v>0</c:v>
                </c:pt>
                <c:pt idx="8">
                  <c:v>0</c:v>
                </c:pt>
              </c:numCache>
            </c:numRef>
          </c:val>
          <c:extLst>
            <c:ext xmlns:c16="http://schemas.microsoft.com/office/drawing/2014/chart" uri="{C3380CC4-5D6E-409C-BE32-E72D297353CC}">
              <c16:uniqueId val="{00000004-4267-41A1-BFD5-4B7D7318B798}"/>
            </c:ext>
          </c:extLst>
        </c:ser>
        <c:ser>
          <c:idx val="5"/>
          <c:order val="5"/>
          <c:tx>
            <c:strRef>
              <c:f>'MA Proportions'!$AC$14</c:f>
              <c:strCache>
                <c:ptCount val="1"/>
                <c:pt idx="0">
                  <c:v>Netting</c:v>
                </c:pt>
              </c:strCache>
            </c:strRef>
          </c:tx>
          <c:spPr>
            <a:solidFill>
              <a:schemeClr val="accent6"/>
            </a:solidFill>
            <a:ln>
              <a:noFill/>
            </a:ln>
            <a:effectLst/>
          </c:spPr>
          <c:invertIfNegative val="0"/>
          <c:cat>
            <c:numRef>
              <c:f>'MA Proportions'!$W$15:$W$23</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Proportions'!$AC$15:$AC$23</c:f>
              <c:numCache>
                <c:formatCode>General</c:formatCode>
                <c:ptCount val="9"/>
                <c:pt idx="0">
                  <c:v>0</c:v>
                </c:pt>
                <c:pt idx="1">
                  <c:v>0</c:v>
                </c:pt>
                <c:pt idx="2">
                  <c:v>0</c:v>
                </c:pt>
                <c:pt idx="3">
                  <c:v>0</c:v>
                </c:pt>
                <c:pt idx="4">
                  <c:v>4.1666666666666664E-2</c:v>
                </c:pt>
                <c:pt idx="5">
                  <c:v>0</c:v>
                </c:pt>
                <c:pt idx="6">
                  <c:v>0</c:v>
                </c:pt>
                <c:pt idx="7">
                  <c:v>0</c:v>
                </c:pt>
                <c:pt idx="8">
                  <c:v>2.9411764705882353E-2</c:v>
                </c:pt>
              </c:numCache>
            </c:numRef>
          </c:val>
          <c:extLst>
            <c:ext xmlns:c16="http://schemas.microsoft.com/office/drawing/2014/chart" uri="{C3380CC4-5D6E-409C-BE32-E72D297353CC}">
              <c16:uniqueId val="{00000005-4267-41A1-BFD5-4B7D7318B798}"/>
            </c:ext>
          </c:extLst>
        </c:ser>
        <c:ser>
          <c:idx val="6"/>
          <c:order val="6"/>
          <c:tx>
            <c:strRef>
              <c:f>'MA Proportions'!$AD$14</c:f>
              <c:strCache>
                <c:ptCount val="1"/>
                <c:pt idx="0">
                  <c:v>Rope</c:v>
                </c:pt>
              </c:strCache>
            </c:strRef>
          </c:tx>
          <c:spPr>
            <a:solidFill>
              <a:schemeClr val="accent1">
                <a:lumMod val="60000"/>
              </a:schemeClr>
            </a:solidFill>
            <a:ln>
              <a:noFill/>
            </a:ln>
            <a:effectLst/>
          </c:spPr>
          <c:invertIfNegative val="0"/>
          <c:cat>
            <c:numRef>
              <c:f>'MA Proportions'!$W$15:$W$23</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Proportions'!$AD$15:$AD$23</c:f>
              <c:numCache>
                <c:formatCode>General</c:formatCode>
                <c:ptCount val="9"/>
                <c:pt idx="0">
                  <c:v>0</c:v>
                </c:pt>
                <c:pt idx="1">
                  <c:v>0</c:v>
                </c:pt>
                <c:pt idx="2">
                  <c:v>0</c:v>
                </c:pt>
                <c:pt idx="3">
                  <c:v>0</c:v>
                </c:pt>
                <c:pt idx="4">
                  <c:v>2.0833333333333332E-2</c:v>
                </c:pt>
                <c:pt idx="5">
                  <c:v>0</c:v>
                </c:pt>
                <c:pt idx="6">
                  <c:v>0</c:v>
                </c:pt>
                <c:pt idx="7">
                  <c:v>0</c:v>
                </c:pt>
                <c:pt idx="8">
                  <c:v>0</c:v>
                </c:pt>
              </c:numCache>
            </c:numRef>
          </c:val>
          <c:extLst>
            <c:ext xmlns:c16="http://schemas.microsoft.com/office/drawing/2014/chart" uri="{C3380CC4-5D6E-409C-BE32-E72D297353CC}">
              <c16:uniqueId val="{00000006-4267-41A1-BFD5-4B7D7318B798}"/>
            </c:ext>
          </c:extLst>
        </c:ser>
        <c:ser>
          <c:idx val="7"/>
          <c:order val="7"/>
          <c:tx>
            <c:strRef>
              <c:f>'MA Proportions'!$AE$14</c:f>
              <c:strCache>
                <c:ptCount val="1"/>
                <c:pt idx="0">
                  <c:v>Unknown</c:v>
                </c:pt>
              </c:strCache>
            </c:strRef>
          </c:tx>
          <c:spPr>
            <a:solidFill>
              <a:schemeClr val="accent2">
                <a:lumMod val="60000"/>
              </a:schemeClr>
            </a:solidFill>
            <a:ln>
              <a:noFill/>
            </a:ln>
            <a:effectLst/>
          </c:spPr>
          <c:invertIfNegative val="0"/>
          <c:cat>
            <c:numRef>
              <c:f>'MA Proportions'!$W$15:$W$23</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Proportions'!$AE$15:$AE$23</c:f>
              <c:numCache>
                <c:formatCode>General</c:formatCode>
                <c:ptCount val="9"/>
                <c:pt idx="0">
                  <c:v>0.22222222222222221</c:v>
                </c:pt>
                <c:pt idx="1">
                  <c:v>0.3125</c:v>
                </c:pt>
                <c:pt idx="2">
                  <c:v>0.1875</c:v>
                </c:pt>
                <c:pt idx="3">
                  <c:v>0.39189189189189189</c:v>
                </c:pt>
                <c:pt idx="4">
                  <c:v>0.47916666666666669</c:v>
                </c:pt>
                <c:pt idx="5">
                  <c:v>0.5</c:v>
                </c:pt>
                <c:pt idx="6">
                  <c:v>0.30769230769230771</c:v>
                </c:pt>
                <c:pt idx="7">
                  <c:v>0.25641025641025639</c:v>
                </c:pt>
                <c:pt idx="8">
                  <c:v>0.35294117647058826</c:v>
                </c:pt>
              </c:numCache>
            </c:numRef>
          </c:val>
          <c:extLst>
            <c:ext xmlns:c16="http://schemas.microsoft.com/office/drawing/2014/chart" uri="{C3380CC4-5D6E-409C-BE32-E72D297353CC}">
              <c16:uniqueId val="{00000007-4267-41A1-BFD5-4B7D7318B798}"/>
            </c:ext>
          </c:extLst>
        </c:ser>
        <c:ser>
          <c:idx val="8"/>
          <c:order val="8"/>
          <c:tx>
            <c:strRef>
              <c:f>'MA Proportions'!$AF$14</c:f>
              <c:strCache>
                <c:ptCount val="1"/>
                <c:pt idx="0">
                  <c:v>Scar</c:v>
                </c:pt>
              </c:strCache>
            </c:strRef>
          </c:tx>
          <c:spPr>
            <a:solidFill>
              <a:schemeClr val="accent3">
                <a:lumMod val="60000"/>
              </a:schemeClr>
            </a:solidFill>
            <a:ln>
              <a:noFill/>
            </a:ln>
            <a:effectLst/>
          </c:spPr>
          <c:invertIfNegative val="0"/>
          <c:cat>
            <c:numRef>
              <c:f>'MA Proportions'!$W$15:$W$23</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Proportions'!$AF$15:$AF$23</c:f>
              <c:numCache>
                <c:formatCode>General</c:formatCode>
                <c:ptCount val="9"/>
                <c:pt idx="0">
                  <c:v>7.407407407407407E-2</c:v>
                </c:pt>
                <c:pt idx="1">
                  <c:v>0.15625</c:v>
                </c:pt>
                <c:pt idx="2">
                  <c:v>0.34375</c:v>
                </c:pt>
                <c:pt idx="3">
                  <c:v>0.16216216216216217</c:v>
                </c:pt>
                <c:pt idx="4">
                  <c:v>8.3333333333333329E-2</c:v>
                </c:pt>
                <c:pt idx="5">
                  <c:v>0.15625</c:v>
                </c:pt>
                <c:pt idx="6">
                  <c:v>0.41025641025641024</c:v>
                </c:pt>
                <c:pt idx="7">
                  <c:v>0.41025641025641024</c:v>
                </c:pt>
                <c:pt idx="8">
                  <c:v>0.23529411764705882</c:v>
                </c:pt>
              </c:numCache>
            </c:numRef>
          </c:val>
          <c:extLst>
            <c:ext xmlns:c16="http://schemas.microsoft.com/office/drawing/2014/chart" uri="{C3380CC4-5D6E-409C-BE32-E72D297353CC}">
              <c16:uniqueId val="{00000008-4267-41A1-BFD5-4B7D7318B798}"/>
            </c:ext>
          </c:extLst>
        </c:ser>
        <c:dLbls>
          <c:showLegendKey val="0"/>
          <c:showVal val="0"/>
          <c:showCatName val="0"/>
          <c:showSerName val="0"/>
          <c:showPercent val="0"/>
          <c:showBubbleSize val="0"/>
        </c:dLbls>
        <c:gapWidth val="150"/>
        <c:overlap val="100"/>
        <c:axId val="1929609839"/>
        <c:axId val="1929602767"/>
      </c:barChart>
      <c:catAx>
        <c:axId val="1929609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602767"/>
        <c:crosses val="autoZero"/>
        <c:auto val="1"/>
        <c:lblAlgn val="ctr"/>
        <c:lblOffset val="100"/>
        <c:noMultiLvlLbl val="0"/>
      </c:catAx>
      <c:valAx>
        <c:axId val="19296027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6098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'MA Proportions'!$AL$15</c:f>
              <c:strCache>
                <c:ptCount val="1"/>
                <c:pt idx="0">
                  <c:v>Packing band</c:v>
                </c:pt>
              </c:strCache>
            </c:strRef>
          </c:tx>
          <c:spPr>
            <a:solidFill>
              <a:schemeClr val="accent1"/>
            </a:solidFill>
            <a:ln>
              <a:noFill/>
            </a:ln>
            <a:effectLst/>
          </c:spPr>
          <c:invertIfNegative val="0"/>
          <c:cat>
            <c:numRef>
              <c:f>'MA Proportions'!$AK$16:$AK$24</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Proportions'!$AL$16:$AL$24</c:f>
              <c:numCache>
                <c:formatCode>General</c:formatCode>
                <c:ptCount val="9"/>
                <c:pt idx="0">
                  <c:v>0.33333333333333331</c:v>
                </c:pt>
                <c:pt idx="1">
                  <c:v>0.25</c:v>
                </c:pt>
                <c:pt idx="2">
                  <c:v>0.15151515151515152</c:v>
                </c:pt>
                <c:pt idx="3">
                  <c:v>0.23076923076923078</c:v>
                </c:pt>
                <c:pt idx="4">
                  <c:v>0.29411764705882354</c:v>
                </c:pt>
                <c:pt idx="5">
                  <c:v>0.16666666666666666</c:v>
                </c:pt>
                <c:pt idx="6">
                  <c:v>0.43478260869565216</c:v>
                </c:pt>
                <c:pt idx="7">
                  <c:v>0.11538461538461539</c:v>
                </c:pt>
                <c:pt idx="8">
                  <c:v>0.5</c:v>
                </c:pt>
              </c:numCache>
            </c:numRef>
          </c:val>
          <c:extLst>
            <c:ext xmlns:c16="http://schemas.microsoft.com/office/drawing/2014/chart" uri="{C3380CC4-5D6E-409C-BE32-E72D297353CC}">
              <c16:uniqueId val="{00000000-4C9F-4F05-9AA7-01BEE9803FE3}"/>
            </c:ext>
          </c:extLst>
        </c:ser>
        <c:ser>
          <c:idx val="1"/>
          <c:order val="1"/>
          <c:tx>
            <c:strRef>
              <c:f>'MA Proportions'!$AM$15</c:f>
              <c:strCache>
                <c:ptCount val="1"/>
                <c:pt idx="0">
                  <c:v>Monofilament</c:v>
                </c:pt>
              </c:strCache>
            </c:strRef>
          </c:tx>
          <c:spPr>
            <a:solidFill>
              <a:schemeClr val="accent2"/>
            </a:solidFill>
            <a:ln>
              <a:noFill/>
            </a:ln>
            <a:effectLst/>
          </c:spPr>
          <c:invertIfNegative val="0"/>
          <c:cat>
            <c:numRef>
              <c:f>'MA Proportions'!$AK$16:$AK$24</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Proportions'!$AM$16:$AM$24</c:f>
              <c:numCache>
                <c:formatCode>General</c:formatCode>
                <c:ptCount val="9"/>
                <c:pt idx="0">
                  <c:v>0.33333333333333331</c:v>
                </c:pt>
                <c:pt idx="1">
                  <c:v>0.125</c:v>
                </c:pt>
                <c:pt idx="2">
                  <c:v>9.0909090909090912E-2</c:v>
                </c:pt>
                <c:pt idx="3">
                  <c:v>0</c:v>
                </c:pt>
                <c:pt idx="4">
                  <c:v>0</c:v>
                </c:pt>
                <c:pt idx="5">
                  <c:v>0</c:v>
                </c:pt>
                <c:pt idx="6">
                  <c:v>0</c:v>
                </c:pt>
                <c:pt idx="7">
                  <c:v>0</c:v>
                </c:pt>
                <c:pt idx="8">
                  <c:v>0</c:v>
                </c:pt>
              </c:numCache>
            </c:numRef>
          </c:val>
          <c:extLst>
            <c:ext xmlns:c16="http://schemas.microsoft.com/office/drawing/2014/chart" uri="{C3380CC4-5D6E-409C-BE32-E72D297353CC}">
              <c16:uniqueId val="{00000001-4C9F-4F05-9AA7-01BEE9803FE3}"/>
            </c:ext>
          </c:extLst>
        </c:ser>
        <c:ser>
          <c:idx val="2"/>
          <c:order val="2"/>
          <c:tx>
            <c:strRef>
              <c:f>'MA Proportions'!$AN$15</c:f>
              <c:strCache>
                <c:ptCount val="1"/>
                <c:pt idx="0">
                  <c:v>Rope</c:v>
                </c:pt>
              </c:strCache>
            </c:strRef>
          </c:tx>
          <c:spPr>
            <a:solidFill>
              <a:schemeClr val="accent3"/>
            </a:solidFill>
            <a:ln>
              <a:noFill/>
            </a:ln>
            <a:effectLst/>
          </c:spPr>
          <c:invertIfNegative val="0"/>
          <c:cat>
            <c:numRef>
              <c:f>'MA Proportions'!$AK$16:$AK$24</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Proportions'!$AN$16:$AN$24</c:f>
              <c:numCache>
                <c:formatCode>General</c:formatCode>
                <c:ptCount val="9"/>
                <c:pt idx="0">
                  <c:v>0.33333333333333331</c:v>
                </c:pt>
                <c:pt idx="1">
                  <c:v>0</c:v>
                </c:pt>
                <c:pt idx="2">
                  <c:v>0</c:v>
                </c:pt>
                <c:pt idx="3">
                  <c:v>7.6923076923076927E-2</c:v>
                </c:pt>
                <c:pt idx="4">
                  <c:v>0.17647058823529413</c:v>
                </c:pt>
                <c:pt idx="5">
                  <c:v>0</c:v>
                </c:pt>
                <c:pt idx="6">
                  <c:v>0</c:v>
                </c:pt>
                <c:pt idx="7">
                  <c:v>0</c:v>
                </c:pt>
                <c:pt idx="8">
                  <c:v>0</c:v>
                </c:pt>
              </c:numCache>
            </c:numRef>
          </c:val>
          <c:extLst>
            <c:ext xmlns:c16="http://schemas.microsoft.com/office/drawing/2014/chart" uri="{C3380CC4-5D6E-409C-BE32-E72D297353CC}">
              <c16:uniqueId val="{00000002-4C9F-4F05-9AA7-01BEE9803FE3}"/>
            </c:ext>
          </c:extLst>
        </c:ser>
        <c:ser>
          <c:idx val="3"/>
          <c:order val="3"/>
          <c:tx>
            <c:strRef>
              <c:f>'MA Proportions'!$AO$15</c:f>
              <c:strCache>
                <c:ptCount val="1"/>
                <c:pt idx="0">
                  <c:v>Flasher</c:v>
                </c:pt>
              </c:strCache>
            </c:strRef>
          </c:tx>
          <c:spPr>
            <a:solidFill>
              <a:schemeClr val="accent4"/>
            </a:solidFill>
            <a:ln>
              <a:noFill/>
            </a:ln>
            <a:effectLst/>
          </c:spPr>
          <c:invertIfNegative val="0"/>
          <c:cat>
            <c:numRef>
              <c:f>'MA Proportions'!$AK$16:$AK$24</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Proportions'!$AO$16:$AO$24</c:f>
              <c:numCache>
                <c:formatCode>General</c:formatCode>
                <c:ptCount val="9"/>
                <c:pt idx="0">
                  <c:v>0</c:v>
                </c:pt>
                <c:pt idx="1">
                  <c:v>0</c:v>
                </c:pt>
                <c:pt idx="2">
                  <c:v>0</c:v>
                </c:pt>
                <c:pt idx="3">
                  <c:v>0</c:v>
                </c:pt>
                <c:pt idx="4">
                  <c:v>0</c:v>
                </c:pt>
                <c:pt idx="5">
                  <c:v>0</c:v>
                </c:pt>
                <c:pt idx="6">
                  <c:v>0</c:v>
                </c:pt>
                <c:pt idx="7">
                  <c:v>0.11538461538461539</c:v>
                </c:pt>
                <c:pt idx="8">
                  <c:v>0</c:v>
                </c:pt>
              </c:numCache>
            </c:numRef>
          </c:val>
          <c:extLst>
            <c:ext xmlns:c16="http://schemas.microsoft.com/office/drawing/2014/chart" uri="{C3380CC4-5D6E-409C-BE32-E72D297353CC}">
              <c16:uniqueId val="{00000003-4C9F-4F05-9AA7-01BEE9803FE3}"/>
            </c:ext>
          </c:extLst>
        </c:ser>
        <c:ser>
          <c:idx val="4"/>
          <c:order val="4"/>
          <c:tx>
            <c:strRef>
              <c:f>'MA Proportions'!$AP$15</c:f>
              <c:strCache>
                <c:ptCount val="1"/>
                <c:pt idx="0">
                  <c:v>Unknown</c:v>
                </c:pt>
              </c:strCache>
            </c:strRef>
          </c:tx>
          <c:spPr>
            <a:solidFill>
              <a:schemeClr val="accent5"/>
            </a:solidFill>
            <a:ln>
              <a:noFill/>
            </a:ln>
            <a:effectLst/>
          </c:spPr>
          <c:invertIfNegative val="0"/>
          <c:cat>
            <c:numRef>
              <c:f>'MA Proportions'!$AK$16:$AK$24</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Proportions'!$AP$16:$AP$24</c:f>
              <c:numCache>
                <c:formatCode>General</c:formatCode>
                <c:ptCount val="9"/>
                <c:pt idx="0">
                  <c:v>0</c:v>
                </c:pt>
                <c:pt idx="1">
                  <c:v>0.375</c:v>
                </c:pt>
                <c:pt idx="2">
                  <c:v>0.54545454545454541</c:v>
                </c:pt>
                <c:pt idx="3">
                  <c:v>0.53846153846153844</c:v>
                </c:pt>
                <c:pt idx="4">
                  <c:v>0.41176470588235292</c:v>
                </c:pt>
                <c:pt idx="5">
                  <c:v>0.83333333333333337</c:v>
                </c:pt>
                <c:pt idx="6">
                  <c:v>0.30434782608695654</c:v>
                </c:pt>
                <c:pt idx="7">
                  <c:v>0.46153846153846156</c:v>
                </c:pt>
                <c:pt idx="8">
                  <c:v>0.5</c:v>
                </c:pt>
              </c:numCache>
            </c:numRef>
          </c:val>
          <c:extLst>
            <c:ext xmlns:c16="http://schemas.microsoft.com/office/drawing/2014/chart" uri="{C3380CC4-5D6E-409C-BE32-E72D297353CC}">
              <c16:uniqueId val="{00000004-4C9F-4F05-9AA7-01BEE9803FE3}"/>
            </c:ext>
          </c:extLst>
        </c:ser>
        <c:ser>
          <c:idx val="5"/>
          <c:order val="5"/>
          <c:tx>
            <c:strRef>
              <c:f>'MA Proportions'!$AQ$15</c:f>
              <c:strCache>
                <c:ptCount val="1"/>
                <c:pt idx="0">
                  <c:v>Scar</c:v>
                </c:pt>
              </c:strCache>
            </c:strRef>
          </c:tx>
          <c:spPr>
            <a:solidFill>
              <a:schemeClr val="accent6"/>
            </a:solidFill>
            <a:ln>
              <a:noFill/>
            </a:ln>
            <a:effectLst/>
          </c:spPr>
          <c:invertIfNegative val="0"/>
          <c:cat>
            <c:numRef>
              <c:f>'MA Proportions'!$AK$16:$AK$24</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Proportions'!$AQ$16:$AQ$24</c:f>
              <c:numCache>
                <c:formatCode>General</c:formatCode>
                <c:ptCount val="9"/>
                <c:pt idx="0">
                  <c:v>0</c:v>
                </c:pt>
                <c:pt idx="1">
                  <c:v>0.25</c:v>
                </c:pt>
                <c:pt idx="2">
                  <c:v>0.21212121212121213</c:v>
                </c:pt>
                <c:pt idx="3">
                  <c:v>0.15384615384615385</c:v>
                </c:pt>
                <c:pt idx="4">
                  <c:v>0.11764705882352941</c:v>
                </c:pt>
                <c:pt idx="5">
                  <c:v>0</c:v>
                </c:pt>
                <c:pt idx="6">
                  <c:v>0.2608695652173913</c:v>
                </c:pt>
                <c:pt idx="7">
                  <c:v>0.30769230769230771</c:v>
                </c:pt>
                <c:pt idx="8">
                  <c:v>0</c:v>
                </c:pt>
              </c:numCache>
            </c:numRef>
          </c:val>
          <c:extLst>
            <c:ext xmlns:c16="http://schemas.microsoft.com/office/drawing/2014/chart" uri="{C3380CC4-5D6E-409C-BE32-E72D297353CC}">
              <c16:uniqueId val="{00000005-4C9F-4F05-9AA7-01BEE9803FE3}"/>
            </c:ext>
          </c:extLst>
        </c:ser>
        <c:dLbls>
          <c:showLegendKey val="0"/>
          <c:showVal val="0"/>
          <c:showCatName val="0"/>
          <c:showSerName val="0"/>
          <c:showPercent val="0"/>
          <c:showBubbleSize val="0"/>
        </c:dLbls>
        <c:gapWidth val="150"/>
        <c:overlap val="100"/>
        <c:axId val="1877276911"/>
        <c:axId val="1877281487"/>
      </c:barChart>
      <c:catAx>
        <c:axId val="18772769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7281487"/>
        <c:crosses val="autoZero"/>
        <c:auto val="1"/>
        <c:lblAlgn val="ctr"/>
        <c:lblOffset val="100"/>
        <c:noMultiLvlLbl val="0"/>
      </c:catAx>
      <c:valAx>
        <c:axId val="1877281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72769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Material proportions by month - Ej</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'MA Proportions'!$BL$16</c:f>
              <c:strCache>
                <c:ptCount val="1"/>
                <c:pt idx="0">
                  <c:v>Packing band</c:v>
                </c:pt>
              </c:strCache>
            </c:strRef>
          </c:tx>
          <c:spPr>
            <a:solidFill>
              <a:schemeClr val="accent1"/>
            </a:solidFill>
            <a:ln>
              <a:noFill/>
            </a:ln>
            <a:effectLst/>
          </c:spPr>
          <c:invertIfNegative val="0"/>
          <c:cat>
            <c:numRef>
              <c:f>'MA Proportions'!$BK$17:$BK$28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Proportions'!$BL$17:$BL$28</c:f>
              <c:numCache>
                <c:formatCode>General</c:formatCode>
                <c:ptCount val="12"/>
                <c:pt idx="0">
                  <c:v>0.18181818181818182</c:v>
                </c:pt>
                <c:pt idx="1">
                  <c:v>0.25</c:v>
                </c:pt>
                <c:pt idx="2">
                  <c:v>0.2</c:v>
                </c:pt>
                <c:pt idx="3">
                  <c:v>0.15789473684210525</c:v>
                </c:pt>
                <c:pt idx="4">
                  <c:v>0.33333333333333331</c:v>
                </c:pt>
                <c:pt idx="5">
                  <c:v>0.25423728813559321</c:v>
                </c:pt>
                <c:pt idx="6">
                  <c:v>0.4107142857142857</c:v>
                </c:pt>
                <c:pt idx="7">
                  <c:v>0.36507936507936506</c:v>
                </c:pt>
                <c:pt idx="8">
                  <c:v>0.27586206896551724</c:v>
                </c:pt>
                <c:pt idx="9">
                  <c:v>5.5555555555555552E-2</c:v>
                </c:pt>
                <c:pt idx="10">
                  <c:v>0.5</c:v>
                </c:pt>
                <c:pt idx="11">
                  <c:v>0</c:v>
                </c:pt>
              </c:numCache>
            </c:numRef>
          </c:val>
          <c:extLst>
            <c:ext xmlns:c16="http://schemas.microsoft.com/office/drawing/2014/chart" uri="{C3380CC4-5D6E-409C-BE32-E72D297353CC}">
              <c16:uniqueId val="{00000000-C424-4FAF-83E5-29C19B76A258}"/>
            </c:ext>
          </c:extLst>
        </c:ser>
        <c:ser>
          <c:idx val="1"/>
          <c:order val="1"/>
          <c:tx>
            <c:strRef>
              <c:f>'MA Proportions'!$BM$16</c:f>
              <c:strCache>
                <c:ptCount val="1"/>
                <c:pt idx="0">
                  <c:v>Flasher</c:v>
                </c:pt>
              </c:strCache>
            </c:strRef>
          </c:tx>
          <c:spPr>
            <a:solidFill>
              <a:schemeClr val="accent2"/>
            </a:solidFill>
            <a:ln>
              <a:noFill/>
            </a:ln>
            <a:effectLst/>
          </c:spPr>
          <c:invertIfNegative val="0"/>
          <c:cat>
            <c:numRef>
              <c:f>'MA Proportions'!$BK$17:$BK$28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Proportions'!$BM$17:$BM$28</c:f>
              <c:numCache>
                <c:formatCode>General</c:formatCode>
                <c:ptCount val="12"/>
                <c:pt idx="0">
                  <c:v>0</c:v>
                </c:pt>
                <c:pt idx="1">
                  <c:v>0</c:v>
                </c:pt>
                <c:pt idx="2">
                  <c:v>0</c:v>
                </c:pt>
                <c:pt idx="3">
                  <c:v>0</c:v>
                </c:pt>
                <c:pt idx="4">
                  <c:v>0</c:v>
                </c:pt>
                <c:pt idx="5">
                  <c:v>6.7796610169491525E-2</c:v>
                </c:pt>
                <c:pt idx="6">
                  <c:v>7.1428571428571425E-2</c:v>
                </c:pt>
                <c:pt idx="7">
                  <c:v>0.14285714285714285</c:v>
                </c:pt>
                <c:pt idx="8">
                  <c:v>6.8965517241379309E-2</c:v>
                </c:pt>
                <c:pt idx="9">
                  <c:v>0</c:v>
                </c:pt>
                <c:pt idx="10">
                  <c:v>0</c:v>
                </c:pt>
                <c:pt idx="11">
                  <c:v>0</c:v>
                </c:pt>
              </c:numCache>
            </c:numRef>
          </c:val>
          <c:extLst>
            <c:ext xmlns:c16="http://schemas.microsoft.com/office/drawing/2014/chart" uri="{C3380CC4-5D6E-409C-BE32-E72D297353CC}">
              <c16:uniqueId val="{00000001-C424-4FAF-83E5-29C19B76A258}"/>
            </c:ext>
          </c:extLst>
        </c:ser>
        <c:ser>
          <c:idx val="2"/>
          <c:order val="2"/>
          <c:tx>
            <c:strRef>
              <c:f>'MA Proportions'!$BN$16</c:f>
              <c:strCache>
                <c:ptCount val="1"/>
                <c:pt idx="0">
                  <c:v>Monofilament</c:v>
                </c:pt>
              </c:strCache>
            </c:strRef>
          </c:tx>
          <c:spPr>
            <a:solidFill>
              <a:schemeClr val="accent3"/>
            </a:solidFill>
            <a:ln>
              <a:noFill/>
            </a:ln>
            <a:effectLst/>
          </c:spPr>
          <c:invertIfNegative val="0"/>
          <c:cat>
            <c:numRef>
              <c:f>'MA Proportions'!$BK$17:$BK$28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Proportions'!$BN$17:$BN$28</c:f>
              <c:numCache>
                <c:formatCode>General</c:formatCode>
                <c:ptCount val="12"/>
                <c:pt idx="0">
                  <c:v>0</c:v>
                </c:pt>
                <c:pt idx="1">
                  <c:v>0</c:v>
                </c:pt>
                <c:pt idx="2">
                  <c:v>0</c:v>
                </c:pt>
                <c:pt idx="3">
                  <c:v>0.10526315789473684</c:v>
                </c:pt>
                <c:pt idx="4">
                  <c:v>2.564102564102564E-2</c:v>
                </c:pt>
                <c:pt idx="5">
                  <c:v>5.0847457627118647E-2</c:v>
                </c:pt>
                <c:pt idx="6">
                  <c:v>1.7857142857142856E-2</c:v>
                </c:pt>
                <c:pt idx="7">
                  <c:v>0</c:v>
                </c:pt>
                <c:pt idx="8">
                  <c:v>3.4482758620689655E-2</c:v>
                </c:pt>
                <c:pt idx="9">
                  <c:v>5.5555555555555552E-2</c:v>
                </c:pt>
                <c:pt idx="10">
                  <c:v>0</c:v>
                </c:pt>
                <c:pt idx="11">
                  <c:v>0</c:v>
                </c:pt>
              </c:numCache>
            </c:numRef>
          </c:val>
          <c:extLst>
            <c:ext xmlns:c16="http://schemas.microsoft.com/office/drawing/2014/chart" uri="{C3380CC4-5D6E-409C-BE32-E72D297353CC}">
              <c16:uniqueId val="{00000002-C424-4FAF-83E5-29C19B76A258}"/>
            </c:ext>
          </c:extLst>
        </c:ser>
        <c:ser>
          <c:idx val="3"/>
          <c:order val="3"/>
          <c:tx>
            <c:strRef>
              <c:f>'MA Proportions'!$BO$16</c:f>
              <c:strCache>
                <c:ptCount val="1"/>
                <c:pt idx="0">
                  <c:v>Rubber band</c:v>
                </c:pt>
              </c:strCache>
            </c:strRef>
          </c:tx>
          <c:spPr>
            <a:solidFill>
              <a:schemeClr val="accent4"/>
            </a:solidFill>
            <a:ln>
              <a:noFill/>
            </a:ln>
            <a:effectLst/>
          </c:spPr>
          <c:invertIfNegative val="0"/>
          <c:cat>
            <c:numRef>
              <c:f>'MA Proportions'!$BK$17:$BK$28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Proportions'!$BO$17:$BO$28</c:f>
              <c:numCache>
                <c:formatCode>General</c:formatCode>
                <c:ptCount val="12"/>
                <c:pt idx="0">
                  <c:v>0</c:v>
                </c:pt>
                <c:pt idx="1">
                  <c:v>8.3333333333333329E-2</c:v>
                </c:pt>
                <c:pt idx="2">
                  <c:v>6.6666666666666666E-2</c:v>
                </c:pt>
                <c:pt idx="3">
                  <c:v>0.15789473684210525</c:v>
                </c:pt>
                <c:pt idx="4">
                  <c:v>2.564102564102564E-2</c:v>
                </c:pt>
                <c:pt idx="5">
                  <c:v>1.6949152542372881E-2</c:v>
                </c:pt>
                <c:pt idx="6">
                  <c:v>0</c:v>
                </c:pt>
                <c:pt idx="7">
                  <c:v>4.7619047619047616E-2</c:v>
                </c:pt>
                <c:pt idx="8">
                  <c:v>3.4482758620689655E-2</c:v>
                </c:pt>
                <c:pt idx="9">
                  <c:v>0</c:v>
                </c:pt>
                <c:pt idx="10">
                  <c:v>0</c:v>
                </c:pt>
                <c:pt idx="11">
                  <c:v>0</c:v>
                </c:pt>
              </c:numCache>
            </c:numRef>
          </c:val>
          <c:extLst>
            <c:ext xmlns:c16="http://schemas.microsoft.com/office/drawing/2014/chart" uri="{C3380CC4-5D6E-409C-BE32-E72D297353CC}">
              <c16:uniqueId val="{00000003-C424-4FAF-83E5-29C19B76A258}"/>
            </c:ext>
          </c:extLst>
        </c:ser>
        <c:ser>
          <c:idx val="4"/>
          <c:order val="4"/>
          <c:tx>
            <c:strRef>
              <c:f>'MA Proportions'!$BP$16</c:f>
              <c:strCache>
                <c:ptCount val="1"/>
                <c:pt idx="0">
                  <c:v>Hook and Line</c:v>
                </c:pt>
              </c:strCache>
            </c:strRef>
          </c:tx>
          <c:spPr>
            <a:solidFill>
              <a:schemeClr val="accent5"/>
            </a:solidFill>
            <a:ln>
              <a:noFill/>
            </a:ln>
            <a:effectLst/>
          </c:spPr>
          <c:invertIfNegative val="0"/>
          <c:cat>
            <c:numRef>
              <c:f>'MA Proportions'!$BK$17:$BK$28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Proportions'!$BP$17:$BP$28</c:f>
              <c:numCache>
                <c:formatCode>General</c:formatCode>
                <c:ptCount val="12"/>
                <c:pt idx="0">
                  <c:v>0</c:v>
                </c:pt>
                <c:pt idx="1">
                  <c:v>0</c:v>
                </c:pt>
                <c:pt idx="2">
                  <c:v>0</c:v>
                </c:pt>
                <c:pt idx="3">
                  <c:v>0.10526315789473684</c:v>
                </c:pt>
                <c:pt idx="4">
                  <c:v>2.564102564102564E-2</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C424-4FAF-83E5-29C19B76A258}"/>
            </c:ext>
          </c:extLst>
        </c:ser>
        <c:ser>
          <c:idx val="5"/>
          <c:order val="5"/>
          <c:tx>
            <c:strRef>
              <c:f>'MA Proportions'!$BQ$16</c:f>
              <c:strCache>
                <c:ptCount val="1"/>
                <c:pt idx="0">
                  <c:v>Netting</c:v>
                </c:pt>
              </c:strCache>
            </c:strRef>
          </c:tx>
          <c:spPr>
            <a:solidFill>
              <a:schemeClr val="accent6"/>
            </a:solidFill>
            <a:ln>
              <a:noFill/>
            </a:ln>
            <a:effectLst/>
          </c:spPr>
          <c:invertIfNegative val="0"/>
          <c:cat>
            <c:numRef>
              <c:f>'MA Proportions'!$BK$17:$BK$28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Proportions'!$BQ$17:$BQ$28</c:f>
              <c:numCache>
                <c:formatCode>General</c:formatCode>
                <c:ptCount val="12"/>
                <c:pt idx="0">
                  <c:v>0</c:v>
                </c:pt>
                <c:pt idx="1">
                  <c:v>0</c:v>
                </c:pt>
                <c:pt idx="2">
                  <c:v>0</c:v>
                </c:pt>
                <c:pt idx="3">
                  <c:v>0</c:v>
                </c:pt>
                <c:pt idx="4">
                  <c:v>2.564102564102564E-2</c:v>
                </c:pt>
                <c:pt idx="5">
                  <c:v>3.3898305084745763E-2</c:v>
                </c:pt>
                <c:pt idx="6">
                  <c:v>0</c:v>
                </c:pt>
                <c:pt idx="7">
                  <c:v>0</c:v>
                </c:pt>
                <c:pt idx="8">
                  <c:v>0</c:v>
                </c:pt>
                <c:pt idx="9">
                  <c:v>0</c:v>
                </c:pt>
                <c:pt idx="10">
                  <c:v>0</c:v>
                </c:pt>
                <c:pt idx="11">
                  <c:v>0</c:v>
                </c:pt>
              </c:numCache>
            </c:numRef>
          </c:val>
          <c:extLst>
            <c:ext xmlns:c16="http://schemas.microsoft.com/office/drawing/2014/chart" uri="{C3380CC4-5D6E-409C-BE32-E72D297353CC}">
              <c16:uniqueId val="{00000005-C424-4FAF-83E5-29C19B76A258}"/>
            </c:ext>
          </c:extLst>
        </c:ser>
        <c:ser>
          <c:idx val="6"/>
          <c:order val="6"/>
          <c:tx>
            <c:strRef>
              <c:f>'MA Proportions'!$BR$16</c:f>
              <c:strCache>
                <c:ptCount val="1"/>
                <c:pt idx="0">
                  <c:v>Rope</c:v>
                </c:pt>
              </c:strCache>
            </c:strRef>
          </c:tx>
          <c:spPr>
            <a:solidFill>
              <a:schemeClr val="accent1">
                <a:lumMod val="60000"/>
              </a:schemeClr>
            </a:solidFill>
            <a:ln>
              <a:noFill/>
            </a:ln>
            <a:effectLst/>
          </c:spPr>
          <c:invertIfNegative val="0"/>
          <c:cat>
            <c:numRef>
              <c:f>'MA Proportions'!$BK$17:$BK$28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Proportions'!$BR$17:$BR$28</c:f>
              <c:numCache>
                <c:formatCode>General</c:formatCode>
                <c:ptCount val="12"/>
                <c:pt idx="0">
                  <c:v>0</c:v>
                </c:pt>
                <c:pt idx="1">
                  <c:v>0</c:v>
                </c:pt>
                <c:pt idx="2">
                  <c:v>0</c:v>
                </c:pt>
                <c:pt idx="3">
                  <c:v>0</c:v>
                </c:pt>
                <c:pt idx="4">
                  <c:v>0</c:v>
                </c:pt>
                <c:pt idx="5">
                  <c:v>0</c:v>
                </c:pt>
                <c:pt idx="6">
                  <c:v>0</c:v>
                </c:pt>
                <c:pt idx="7">
                  <c:v>0</c:v>
                </c:pt>
                <c:pt idx="8">
                  <c:v>1.7241379310344827E-2</c:v>
                </c:pt>
                <c:pt idx="9">
                  <c:v>0</c:v>
                </c:pt>
                <c:pt idx="10">
                  <c:v>0</c:v>
                </c:pt>
                <c:pt idx="11">
                  <c:v>0</c:v>
                </c:pt>
              </c:numCache>
            </c:numRef>
          </c:val>
          <c:extLst>
            <c:ext xmlns:c16="http://schemas.microsoft.com/office/drawing/2014/chart" uri="{C3380CC4-5D6E-409C-BE32-E72D297353CC}">
              <c16:uniqueId val="{00000006-C424-4FAF-83E5-29C19B76A258}"/>
            </c:ext>
          </c:extLst>
        </c:ser>
        <c:ser>
          <c:idx val="7"/>
          <c:order val="7"/>
          <c:tx>
            <c:strRef>
              <c:f>'MA Proportions'!$BS$16</c:f>
              <c:strCache>
                <c:ptCount val="1"/>
                <c:pt idx="0">
                  <c:v>Unknown</c:v>
                </c:pt>
              </c:strCache>
            </c:strRef>
          </c:tx>
          <c:spPr>
            <a:solidFill>
              <a:schemeClr val="accent2">
                <a:lumMod val="60000"/>
              </a:schemeClr>
            </a:solidFill>
            <a:ln>
              <a:noFill/>
            </a:ln>
            <a:effectLst/>
          </c:spPr>
          <c:invertIfNegative val="0"/>
          <c:cat>
            <c:numRef>
              <c:f>'MA Proportions'!$BK$17:$BK$28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Proportions'!$BS$17:$BS$28</c:f>
              <c:numCache>
                <c:formatCode>General</c:formatCode>
                <c:ptCount val="12"/>
                <c:pt idx="0">
                  <c:v>0.36363636363636365</c:v>
                </c:pt>
                <c:pt idx="1">
                  <c:v>0.25</c:v>
                </c:pt>
                <c:pt idx="2">
                  <c:v>0.33333333333333331</c:v>
                </c:pt>
                <c:pt idx="3">
                  <c:v>0.15789473684210525</c:v>
                </c:pt>
                <c:pt idx="4">
                  <c:v>0.38461538461538464</c:v>
                </c:pt>
                <c:pt idx="5">
                  <c:v>0.3559322033898305</c:v>
                </c:pt>
                <c:pt idx="6">
                  <c:v>0.39285714285714285</c:v>
                </c:pt>
                <c:pt idx="7">
                  <c:v>0.38095238095238093</c:v>
                </c:pt>
                <c:pt idx="8">
                  <c:v>0.36206896551724138</c:v>
                </c:pt>
                <c:pt idx="9">
                  <c:v>0.27777777777777779</c:v>
                </c:pt>
                <c:pt idx="10">
                  <c:v>0.25</c:v>
                </c:pt>
                <c:pt idx="11">
                  <c:v>0</c:v>
                </c:pt>
              </c:numCache>
            </c:numRef>
          </c:val>
          <c:extLst>
            <c:ext xmlns:c16="http://schemas.microsoft.com/office/drawing/2014/chart" uri="{C3380CC4-5D6E-409C-BE32-E72D297353CC}">
              <c16:uniqueId val="{00000007-C424-4FAF-83E5-29C19B76A258}"/>
            </c:ext>
          </c:extLst>
        </c:ser>
        <c:ser>
          <c:idx val="8"/>
          <c:order val="8"/>
          <c:tx>
            <c:strRef>
              <c:f>'MA Proportions'!$BT$16</c:f>
              <c:strCache>
                <c:ptCount val="1"/>
                <c:pt idx="0">
                  <c:v>Scar</c:v>
                </c:pt>
              </c:strCache>
            </c:strRef>
          </c:tx>
          <c:spPr>
            <a:solidFill>
              <a:schemeClr val="accent3">
                <a:lumMod val="60000"/>
              </a:schemeClr>
            </a:solidFill>
            <a:ln>
              <a:noFill/>
            </a:ln>
            <a:effectLst/>
          </c:spPr>
          <c:invertIfNegative val="0"/>
          <c:cat>
            <c:numRef>
              <c:f>'MA Proportions'!$BK$17:$BK$28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Proportions'!$BT$17:$BT$28</c:f>
              <c:numCache>
                <c:formatCode>General</c:formatCode>
                <c:ptCount val="12"/>
                <c:pt idx="0">
                  <c:v>0.45454545454545453</c:v>
                </c:pt>
                <c:pt idx="1">
                  <c:v>0.41666666666666669</c:v>
                </c:pt>
                <c:pt idx="2">
                  <c:v>0.4</c:v>
                </c:pt>
                <c:pt idx="3">
                  <c:v>0.31578947368421051</c:v>
                </c:pt>
                <c:pt idx="4">
                  <c:v>0.17948717948717949</c:v>
                </c:pt>
                <c:pt idx="5">
                  <c:v>0.22033898305084745</c:v>
                </c:pt>
                <c:pt idx="6">
                  <c:v>0.10714285714285714</c:v>
                </c:pt>
                <c:pt idx="7">
                  <c:v>6.3492063492063489E-2</c:v>
                </c:pt>
                <c:pt idx="8">
                  <c:v>0.20689655172413793</c:v>
                </c:pt>
                <c:pt idx="9">
                  <c:v>0.61111111111111116</c:v>
                </c:pt>
                <c:pt idx="10">
                  <c:v>0.25</c:v>
                </c:pt>
                <c:pt idx="11">
                  <c:v>1</c:v>
                </c:pt>
              </c:numCache>
            </c:numRef>
          </c:val>
          <c:extLst>
            <c:ext xmlns:c16="http://schemas.microsoft.com/office/drawing/2014/chart" uri="{C3380CC4-5D6E-409C-BE32-E72D297353CC}">
              <c16:uniqueId val="{00000008-C424-4FAF-83E5-29C19B76A258}"/>
            </c:ext>
          </c:extLst>
        </c:ser>
        <c:dLbls>
          <c:showLegendKey val="0"/>
          <c:showVal val="0"/>
          <c:showCatName val="0"/>
          <c:showSerName val="0"/>
          <c:showPercent val="0"/>
          <c:showBubbleSize val="0"/>
        </c:dLbls>
        <c:gapWidth val="150"/>
        <c:overlap val="100"/>
        <c:axId val="1721843311"/>
        <c:axId val="1721846639"/>
      </c:barChart>
      <c:catAx>
        <c:axId val="1721843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846639"/>
        <c:crosses val="autoZero"/>
        <c:auto val="1"/>
        <c:lblAlgn val="ctr"/>
        <c:lblOffset val="100"/>
        <c:noMultiLvlLbl val="0"/>
      </c:catAx>
      <c:valAx>
        <c:axId val="17218466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18433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Material Proportions by month - Ej</a:t>
            </a:r>
            <a:r>
              <a:rPr lang="en-US" baseline="0"/>
              <a:t> and Zc</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'MA Proportions'!$BZ$16</c:f>
              <c:strCache>
                <c:ptCount val="1"/>
                <c:pt idx="0">
                  <c:v>Packing band</c:v>
                </c:pt>
              </c:strCache>
            </c:strRef>
          </c:tx>
          <c:spPr>
            <a:solidFill>
              <a:schemeClr val="accent1"/>
            </a:solidFill>
            <a:ln>
              <a:noFill/>
            </a:ln>
            <a:effectLst/>
          </c:spPr>
          <c:invertIfNegative val="0"/>
          <c:cat>
            <c:numRef>
              <c:f>'MA Proportions'!$BY$17:$BY$28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Proportions'!$BZ$17:$BZ$28</c:f>
              <c:numCache>
                <c:formatCode>General</c:formatCode>
                <c:ptCount val="12"/>
                <c:pt idx="0">
                  <c:v>0.16666666666666666</c:v>
                </c:pt>
                <c:pt idx="1">
                  <c:v>0.25</c:v>
                </c:pt>
                <c:pt idx="2">
                  <c:v>0.2</c:v>
                </c:pt>
                <c:pt idx="3">
                  <c:v>0.15789473684210525</c:v>
                </c:pt>
                <c:pt idx="4">
                  <c:v>0.34782608695652173</c:v>
                </c:pt>
                <c:pt idx="5">
                  <c:v>0.2808988764044944</c:v>
                </c:pt>
                <c:pt idx="6">
                  <c:v>0.37878787878787878</c:v>
                </c:pt>
                <c:pt idx="7">
                  <c:v>0.35526315789473684</c:v>
                </c:pt>
                <c:pt idx="8">
                  <c:v>0.23762376237623761</c:v>
                </c:pt>
                <c:pt idx="9">
                  <c:v>0.12</c:v>
                </c:pt>
                <c:pt idx="10">
                  <c:v>0.30769230769230771</c:v>
                </c:pt>
                <c:pt idx="11">
                  <c:v>0</c:v>
                </c:pt>
              </c:numCache>
            </c:numRef>
          </c:val>
          <c:extLst>
            <c:ext xmlns:c16="http://schemas.microsoft.com/office/drawing/2014/chart" uri="{C3380CC4-5D6E-409C-BE32-E72D297353CC}">
              <c16:uniqueId val="{00000000-98C9-442D-B905-89D117F37A01}"/>
            </c:ext>
          </c:extLst>
        </c:ser>
        <c:ser>
          <c:idx val="1"/>
          <c:order val="1"/>
          <c:tx>
            <c:strRef>
              <c:f>'MA Proportions'!$CA$16</c:f>
              <c:strCache>
                <c:ptCount val="1"/>
                <c:pt idx="0">
                  <c:v>Flasher</c:v>
                </c:pt>
              </c:strCache>
            </c:strRef>
          </c:tx>
          <c:spPr>
            <a:solidFill>
              <a:schemeClr val="accent2"/>
            </a:solidFill>
            <a:ln>
              <a:noFill/>
            </a:ln>
            <a:effectLst/>
          </c:spPr>
          <c:invertIfNegative val="0"/>
          <c:cat>
            <c:numRef>
              <c:f>'MA Proportions'!$BY$17:$BY$28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Proportions'!$CA$17:$CA$28</c:f>
              <c:numCache>
                <c:formatCode>General</c:formatCode>
                <c:ptCount val="12"/>
                <c:pt idx="0">
                  <c:v>0</c:v>
                </c:pt>
                <c:pt idx="1">
                  <c:v>0</c:v>
                </c:pt>
                <c:pt idx="2">
                  <c:v>0</c:v>
                </c:pt>
                <c:pt idx="3">
                  <c:v>0</c:v>
                </c:pt>
                <c:pt idx="4">
                  <c:v>0</c:v>
                </c:pt>
                <c:pt idx="5">
                  <c:v>5.6179775280898875E-2</c:v>
                </c:pt>
                <c:pt idx="6">
                  <c:v>7.575757575757576E-2</c:v>
                </c:pt>
                <c:pt idx="7">
                  <c:v>0.11842105263157894</c:v>
                </c:pt>
                <c:pt idx="8">
                  <c:v>4.9504950495049507E-2</c:v>
                </c:pt>
                <c:pt idx="9">
                  <c:v>0</c:v>
                </c:pt>
                <c:pt idx="10">
                  <c:v>0</c:v>
                </c:pt>
                <c:pt idx="11">
                  <c:v>0</c:v>
                </c:pt>
              </c:numCache>
            </c:numRef>
          </c:val>
          <c:extLst>
            <c:ext xmlns:c16="http://schemas.microsoft.com/office/drawing/2014/chart" uri="{C3380CC4-5D6E-409C-BE32-E72D297353CC}">
              <c16:uniqueId val="{00000001-98C9-442D-B905-89D117F37A01}"/>
            </c:ext>
          </c:extLst>
        </c:ser>
        <c:ser>
          <c:idx val="2"/>
          <c:order val="2"/>
          <c:tx>
            <c:strRef>
              <c:f>'MA Proportions'!$CB$16</c:f>
              <c:strCache>
                <c:ptCount val="1"/>
                <c:pt idx="0">
                  <c:v>Monofilament</c:v>
                </c:pt>
              </c:strCache>
            </c:strRef>
          </c:tx>
          <c:spPr>
            <a:solidFill>
              <a:schemeClr val="accent3"/>
            </a:solidFill>
            <a:ln>
              <a:noFill/>
            </a:ln>
            <a:effectLst/>
          </c:spPr>
          <c:invertIfNegative val="0"/>
          <c:cat>
            <c:numRef>
              <c:f>'MA Proportions'!$BY$17:$BY$28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Proportions'!$CB$17:$CB$28</c:f>
              <c:numCache>
                <c:formatCode>General</c:formatCode>
                <c:ptCount val="12"/>
                <c:pt idx="0">
                  <c:v>0</c:v>
                </c:pt>
                <c:pt idx="1">
                  <c:v>0</c:v>
                </c:pt>
                <c:pt idx="2">
                  <c:v>0</c:v>
                </c:pt>
                <c:pt idx="3">
                  <c:v>0.10526315789473684</c:v>
                </c:pt>
                <c:pt idx="4">
                  <c:v>2.1739130434782608E-2</c:v>
                </c:pt>
                <c:pt idx="5">
                  <c:v>3.3707865168539325E-2</c:v>
                </c:pt>
                <c:pt idx="6">
                  <c:v>3.0303030303030304E-2</c:v>
                </c:pt>
                <c:pt idx="7">
                  <c:v>0</c:v>
                </c:pt>
                <c:pt idx="8">
                  <c:v>4.9504950495049507E-2</c:v>
                </c:pt>
                <c:pt idx="9">
                  <c:v>0.02</c:v>
                </c:pt>
                <c:pt idx="10">
                  <c:v>0.15384615384615385</c:v>
                </c:pt>
                <c:pt idx="11">
                  <c:v>0</c:v>
                </c:pt>
              </c:numCache>
            </c:numRef>
          </c:val>
          <c:extLst>
            <c:ext xmlns:c16="http://schemas.microsoft.com/office/drawing/2014/chart" uri="{C3380CC4-5D6E-409C-BE32-E72D297353CC}">
              <c16:uniqueId val="{00000002-98C9-442D-B905-89D117F37A01}"/>
            </c:ext>
          </c:extLst>
        </c:ser>
        <c:ser>
          <c:idx val="3"/>
          <c:order val="3"/>
          <c:tx>
            <c:strRef>
              <c:f>'MA Proportions'!$CC$16</c:f>
              <c:strCache>
                <c:ptCount val="1"/>
                <c:pt idx="0">
                  <c:v>Rubber band</c:v>
                </c:pt>
              </c:strCache>
            </c:strRef>
          </c:tx>
          <c:spPr>
            <a:solidFill>
              <a:schemeClr val="accent4"/>
            </a:solidFill>
            <a:ln>
              <a:noFill/>
            </a:ln>
            <a:effectLst/>
          </c:spPr>
          <c:invertIfNegative val="0"/>
          <c:cat>
            <c:numRef>
              <c:f>'MA Proportions'!$BY$17:$BY$28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Proportions'!$CC$17:$CC$28</c:f>
              <c:numCache>
                <c:formatCode>General</c:formatCode>
                <c:ptCount val="12"/>
                <c:pt idx="0">
                  <c:v>0</c:v>
                </c:pt>
                <c:pt idx="1">
                  <c:v>8.3333333333333329E-2</c:v>
                </c:pt>
                <c:pt idx="2">
                  <c:v>6.6666666666666666E-2</c:v>
                </c:pt>
                <c:pt idx="3">
                  <c:v>0.15789473684210525</c:v>
                </c:pt>
                <c:pt idx="4">
                  <c:v>2.1739130434782608E-2</c:v>
                </c:pt>
                <c:pt idx="5">
                  <c:v>1.1235955056179775E-2</c:v>
                </c:pt>
                <c:pt idx="6">
                  <c:v>0</c:v>
                </c:pt>
                <c:pt idx="7">
                  <c:v>3.9473684210526314E-2</c:v>
                </c:pt>
                <c:pt idx="8">
                  <c:v>1.9801980198019802E-2</c:v>
                </c:pt>
                <c:pt idx="9">
                  <c:v>0</c:v>
                </c:pt>
                <c:pt idx="10">
                  <c:v>0</c:v>
                </c:pt>
                <c:pt idx="11">
                  <c:v>0</c:v>
                </c:pt>
              </c:numCache>
            </c:numRef>
          </c:val>
          <c:extLst>
            <c:ext xmlns:c16="http://schemas.microsoft.com/office/drawing/2014/chart" uri="{C3380CC4-5D6E-409C-BE32-E72D297353CC}">
              <c16:uniqueId val="{00000003-98C9-442D-B905-89D117F37A01}"/>
            </c:ext>
          </c:extLst>
        </c:ser>
        <c:ser>
          <c:idx val="4"/>
          <c:order val="4"/>
          <c:tx>
            <c:strRef>
              <c:f>'MA Proportions'!$CD$16</c:f>
              <c:strCache>
                <c:ptCount val="1"/>
                <c:pt idx="0">
                  <c:v>Rope</c:v>
                </c:pt>
              </c:strCache>
            </c:strRef>
          </c:tx>
          <c:spPr>
            <a:solidFill>
              <a:schemeClr val="accent5"/>
            </a:solidFill>
            <a:ln>
              <a:noFill/>
            </a:ln>
            <a:effectLst/>
          </c:spPr>
          <c:invertIfNegative val="0"/>
          <c:cat>
            <c:numRef>
              <c:f>'MA Proportions'!$BY$17:$BY$28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Proportions'!$CD$17:$CD$28</c:f>
              <c:numCache>
                <c:formatCode>General</c:formatCode>
                <c:ptCount val="12"/>
                <c:pt idx="0">
                  <c:v>0</c:v>
                </c:pt>
                <c:pt idx="1">
                  <c:v>0</c:v>
                </c:pt>
                <c:pt idx="2">
                  <c:v>0</c:v>
                </c:pt>
                <c:pt idx="3">
                  <c:v>0</c:v>
                </c:pt>
                <c:pt idx="4">
                  <c:v>0</c:v>
                </c:pt>
                <c:pt idx="5">
                  <c:v>0</c:v>
                </c:pt>
                <c:pt idx="6">
                  <c:v>3.0303030303030304E-2</c:v>
                </c:pt>
                <c:pt idx="7">
                  <c:v>0</c:v>
                </c:pt>
                <c:pt idx="8">
                  <c:v>3.9603960396039604E-2</c:v>
                </c:pt>
                <c:pt idx="9">
                  <c:v>0</c:v>
                </c:pt>
                <c:pt idx="10">
                  <c:v>0</c:v>
                </c:pt>
                <c:pt idx="11">
                  <c:v>0</c:v>
                </c:pt>
              </c:numCache>
            </c:numRef>
          </c:val>
          <c:extLst>
            <c:ext xmlns:c16="http://schemas.microsoft.com/office/drawing/2014/chart" uri="{C3380CC4-5D6E-409C-BE32-E72D297353CC}">
              <c16:uniqueId val="{00000004-98C9-442D-B905-89D117F37A01}"/>
            </c:ext>
          </c:extLst>
        </c:ser>
        <c:ser>
          <c:idx val="5"/>
          <c:order val="5"/>
          <c:tx>
            <c:strRef>
              <c:f>'MA Proportions'!$CE$16</c:f>
              <c:strCache>
                <c:ptCount val="1"/>
                <c:pt idx="0">
                  <c:v>Hook and Line</c:v>
                </c:pt>
              </c:strCache>
            </c:strRef>
          </c:tx>
          <c:spPr>
            <a:solidFill>
              <a:schemeClr val="accent6"/>
            </a:solidFill>
            <a:ln>
              <a:noFill/>
            </a:ln>
            <a:effectLst/>
          </c:spPr>
          <c:invertIfNegative val="0"/>
          <c:cat>
            <c:numRef>
              <c:f>'MA Proportions'!$BY$17:$BY$28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Proportions'!$CE$17:$CE$28</c:f>
              <c:numCache>
                <c:formatCode>General</c:formatCode>
                <c:ptCount val="12"/>
                <c:pt idx="0">
                  <c:v>0</c:v>
                </c:pt>
                <c:pt idx="1">
                  <c:v>0</c:v>
                </c:pt>
                <c:pt idx="2">
                  <c:v>0</c:v>
                </c:pt>
                <c:pt idx="3">
                  <c:v>0.10526315789473684</c:v>
                </c:pt>
                <c:pt idx="4">
                  <c:v>2.1739130434782608E-2</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98C9-442D-B905-89D117F37A01}"/>
            </c:ext>
          </c:extLst>
        </c:ser>
        <c:ser>
          <c:idx val="6"/>
          <c:order val="6"/>
          <c:tx>
            <c:strRef>
              <c:f>'MA Proportions'!$CF$16</c:f>
              <c:strCache>
                <c:ptCount val="1"/>
                <c:pt idx="0">
                  <c:v>Netting</c:v>
                </c:pt>
              </c:strCache>
            </c:strRef>
          </c:tx>
          <c:spPr>
            <a:solidFill>
              <a:schemeClr val="accent1">
                <a:lumMod val="60000"/>
              </a:schemeClr>
            </a:solidFill>
            <a:ln>
              <a:noFill/>
            </a:ln>
            <a:effectLst/>
          </c:spPr>
          <c:invertIfNegative val="0"/>
          <c:cat>
            <c:numRef>
              <c:f>'MA Proportions'!$BY$17:$BY$28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Proportions'!$CF$17:$CF$28</c:f>
              <c:numCache>
                <c:formatCode>General</c:formatCode>
                <c:ptCount val="12"/>
                <c:pt idx="0">
                  <c:v>0</c:v>
                </c:pt>
                <c:pt idx="1">
                  <c:v>0</c:v>
                </c:pt>
                <c:pt idx="2">
                  <c:v>0</c:v>
                </c:pt>
                <c:pt idx="3">
                  <c:v>0</c:v>
                </c:pt>
                <c:pt idx="4">
                  <c:v>2.1739130434782608E-2</c:v>
                </c:pt>
                <c:pt idx="5">
                  <c:v>2.247191011235955E-2</c:v>
                </c:pt>
                <c:pt idx="6">
                  <c:v>0</c:v>
                </c:pt>
                <c:pt idx="7">
                  <c:v>0</c:v>
                </c:pt>
                <c:pt idx="8">
                  <c:v>0</c:v>
                </c:pt>
                <c:pt idx="9">
                  <c:v>0</c:v>
                </c:pt>
                <c:pt idx="10">
                  <c:v>0</c:v>
                </c:pt>
                <c:pt idx="11">
                  <c:v>0</c:v>
                </c:pt>
              </c:numCache>
            </c:numRef>
          </c:val>
          <c:extLst>
            <c:ext xmlns:c16="http://schemas.microsoft.com/office/drawing/2014/chart" uri="{C3380CC4-5D6E-409C-BE32-E72D297353CC}">
              <c16:uniqueId val="{00000006-98C9-442D-B905-89D117F37A01}"/>
            </c:ext>
          </c:extLst>
        </c:ser>
        <c:ser>
          <c:idx val="7"/>
          <c:order val="7"/>
          <c:tx>
            <c:strRef>
              <c:f>'MA Proportions'!$CG$16</c:f>
              <c:strCache>
                <c:ptCount val="1"/>
                <c:pt idx="0">
                  <c:v>Unknown</c:v>
                </c:pt>
              </c:strCache>
            </c:strRef>
          </c:tx>
          <c:spPr>
            <a:solidFill>
              <a:schemeClr val="accent2">
                <a:lumMod val="60000"/>
              </a:schemeClr>
            </a:solidFill>
            <a:ln>
              <a:noFill/>
            </a:ln>
            <a:effectLst/>
          </c:spPr>
          <c:invertIfNegative val="0"/>
          <c:cat>
            <c:numRef>
              <c:f>'MA Proportions'!$BY$17:$BY$28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Proportions'!$CG$17:$CG$28</c:f>
              <c:numCache>
                <c:formatCode>General</c:formatCode>
                <c:ptCount val="12"/>
                <c:pt idx="0">
                  <c:v>0.41666666666666669</c:v>
                </c:pt>
                <c:pt idx="1">
                  <c:v>0.25</c:v>
                </c:pt>
                <c:pt idx="2">
                  <c:v>0.33333333333333331</c:v>
                </c:pt>
                <c:pt idx="3">
                  <c:v>0.15789473684210525</c:v>
                </c:pt>
                <c:pt idx="4">
                  <c:v>0.36956521739130432</c:v>
                </c:pt>
                <c:pt idx="5">
                  <c:v>0.4044943820224719</c:v>
                </c:pt>
                <c:pt idx="6">
                  <c:v>0.39393939393939392</c:v>
                </c:pt>
                <c:pt idx="7">
                  <c:v>0.40789473684210525</c:v>
                </c:pt>
                <c:pt idx="8">
                  <c:v>0.41584158415841582</c:v>
                </c:pt>
                <c:pt idx="9">
                  <c:v>0.42</c:v>
                </c:pt>
                <c:pt idx="10">
                  <c:v>0.23076923076923078</c:v>
                </c:pt>
                <c:pt idx="11">
                  <c:v>0</c:v>
                </c:pt>
              </c:numCache>
            </c:numRef>
          </c:val>
          <c:extLst>
            <c:ext xmlns:c16="http://schemas.microsoft.com/office/drawing/2014/chart" uri="{C3380CC4-5D6E-409C-BE32-E72D297353CC}">
              <c16:uniqueId val="{00000007-98C9-442D-B905-89D117F37A01}"/>
            </c:ext>
          </c:extLst>
        </c:ser>
        <c:ser>
          <c:idx val="8"/>
          <c:order val="8"/>
          <c:tx>
            <c:strRef>
              <c:f>'MA Proportions'!$CH$16</c:f>
              <c:strCache>
                <c:ptCount val="1"/>
                <c:pt idx="0">
                  <c:v>Scar</c:v>
                </c:pt>
              </c:strCache>
            </c:strRef>
          </c:tx>
          <c:spPr>
            <a:solidFill>
              <a:schemeClr val="accent3">
                <a:lumMod val="60000"/>
              </a:schemeClr>
            </a:solidFill>
            <a:ln>
              <a:noFill/>
            </a:ln>
            <a:effectLst/>
          </c:spPr>
          <c:invertIfNegative val="0"/>
          <c:cat>
            <c:numRef>
              <c:f>'MA Proportions'!$BY$17:$BY$28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Proportions'!$CH$17:$CH$28</c:f>
              <c:numCache>
                <c:formatCode>General</c:formatCode>
                <c:ptCount val="12"/>
                <c:pt idx="0">
                  <c:v>0.41666666666666669</c:v>
                </c:pt>
                <c:pt idx="1">
                  <c:v>0.41666666666666669</c:v>
                </c:pt>
                <c:pt idx="2">
                  <c:v>0.4</c:v>
                </c:pt>
                <c:pt idx="3">
                  <c:v>0.31578947368421051</c:v>
                </c:pt>
                <c:pt idx="4">
                  <c:v>0.19565217391304349</c:v>
                </c:pt>
                <c:pt idx="5">
                  <c:v>0.19101123595505617</c:v>
                </c:pt>
                <c:pt idx="6">
                  <c:v>9.0909090909090912E-2</c:v>
                </c:pt>
                <c:pt idx="7">
                  <c:v>7.8947368421052627E-2</c:v>
                </c:pt>
                <c:pt idx="8">
                  <c:v>0.18811881188118812</c:v>
                </c:pt>
                <c:pt idx="9">
                  <c:v>0.44</c:v>
                </c:pt>
                <c:pt idx="10">
                  <c:v>0.30769230769230771</c:v>
                </c:pt>
                <c:pt idx="11">
                  <c:v>1</c:v>
                </c:pt>
              </c:numCache>
            </c:numRef>
          </c:val>
          <c:extLst>
            <c:ext xmlns:c16="http://schemas.microsoft.com/office/drawing/2014/chart" uri="{C3380CC4-5D6E-409C-BE32-E72D297353CC}">
              <c16:uniqueId val="{00000008-98C9-442D-B905-89D117F37A01}"/>
            </c:ext>
          </c:extLst>
        </c:ser>
        <c:dLbls>
          <c:showLegendKey val="0"/>
          <c:showVal val="0"/>
          <c:showCatName val="0"/>
          <c:showSerName val="0"/>
          <c:showPercent val="0"/>
          <c:showBubbleSize val="0"/>
        </c:dLbls>
        <c:gapWidth val="150"/>
        <c:overlap val="100"/>
        <c:axId val="1890123727"/>
        <c:axId val="1890111247"/>
      </c:barChart>
      <c:catAx>
        <c:axId val="1890123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111247"/>
        <c:crosses val="autoZero"/>
        <c:auto val="1"/>
        <c:lblAlgn val="ctr"/>
        <c:lblOffset val="100"/>
        <c:noMultiLvlLbl val="0"/>
      </c:catAx>
      <c:valAx>
        <c:axId val="18901112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01237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 Proportions'!$BG$2</c:f>
              <c:strCache>
                <c:ptCount val="1"/>
                <c:pt idx="0">
                  <c:v>Grand Total</c:v>
                </c:pt>
              </c:strCache>
            </c:strRef>
          </c:tx>
          <c:spPr>
            <a:solidFill>
              <a:schemeClr val="accent1"/>
            </a:solidFill>
            <a:ln>
              <a:noFill/>
            </a:ln>
            <a:effectLst/>
          </c:spPr>
          <c:invertIfNegative val="0"/>
          <c:cat>
            <c:numRef>
              <c:f>'MA Proportions'!$AW$3:$AW$11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'MA Proportions'!$BG$3:$BG$11</c:f>
              <c:numCache>
                <c:formatCode>General</c:formatCode>
                <c:ptCount val="9"/>
                <c:pt idx="0">
                  <c:v>30</c:v>
                </c:pt>
                <c:pt idx="1">
                  <c:v>48</c:v>
                </c:pt>
                <c:pt idx="2">
                  <c:v>65</c:v>
                </c:pt>
                <c:pt idx="3">
                  <c:v>87</c:v>
                </c:pt>
                <c:pt idx="4">
                  <c:v>65</c:v>
                </c:pt>
                <c:pt idx="5">
                  <c:v>44</c:v>
                </c:pt>
                <c:pt idx="6">
                  <c:v>62</c:v>
                </c:pt>
                <c:pt idx="7">
                  <c:v>65</c:v>
                </c:pt>
                <c:pt idx="8">
                  <c:v>36</c:v>
                </c:pt>
              </c:numCache>
            </c:numRef>
          </c:val>
          <c:extLst>
            <c:ext xmlns:c16="http://schemas.microsoft.com/office/drawing/2014/chart" uri="{C3380CC4-5D6E-409C-BE32-E72D297353CC}">
              <c16:uniqueId val="{00000000-D3B5-40AD-A29A-764244CD400C}"/>
            </c:ext>
          </c:extLst>
        </c:ser>
        <c:dLbls>
          <c:showLegendKey val="0"/>
          <c:showVal val="0"/>
          <c:showCatName val="0"/>
          <c:showSerName val="0"/>
          <c:showPercent val="0"/>
          <c:showBubbleSize val="0"/>
        </c:dLbls>
        <c:gapWidth val="219"/>
        <c:overlap val="-27"/>
        <c:axId val="1813002191"/>
        <c:axId val="1813003023"/>
      </c:barChart>
      <c:catAx>
        <c:axId val="181300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3003023"/>
        <c:crosses val="autoZero"/>
        <c:auto val="1"/>
        <c:lblAlgn val="ctr"/>
        <c:lblOffset val="100"/>
        <c:noMultiLvlLbl val="0"/>
      </c:catAx>
      <c:valAx>
        <c:axId val="1813003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30021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 Proportions'!$CL$2</c:f>
              <c:strCache>
                <c:ptCount val="1"/>
                <c:pt idx="0">
                  <c:v>Packing band</c:v>
                </c:pt>
              </c:strCache>
            </c:strRef>
          </c:tx>
          <c:spPr>
            <a:ln w="28575" cap="rnd">
              <a:solidFill>
                <a:schemeClr val="accent1"/>
              </a:solidFill>
              <a:round/>
            </a:ln>
            <a:effectLst/>
          </c:spPr>
          <c:marker>
            <c:symbol val="none"/>
          </c:marker>
          <c:cat>
            <c:numRef>
              <c:f>'MA Proportions'!$CK$3:$CK$14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Proportions'!$CL$3:$CL$14</c:f>
              <c:numCache>
                <c:formatCode>General</c:formatCode>
                <c:ptCount val="12"/>
                <c:pt idx="0">
                  <c:v>0</c:v>
                </c:pt>
                <c:pt idx="1">
                  <c:v>0</c:v>
                </c:pt>
                <c:pt idx="2">
                  <c:v>0</c:v>
                </c:pt>
                <c:pt idx="3">
                  <c:v>0</c:v>
                </c:pt>
                <c:pt idx="4">
                  <c:v>3</c:v>
                </c:pt>
                <c:pt idx="5">
                  <c:v>10</c:v>
                </c:pt>
                <c:pt idx="6">
                  <c:v>2</c:v>
                </c:pt>
                <c:pt idx="7">
                  <c:v>4</c:v>
                </c:pt>
                <c:pt idx="8">
                  <c:v>8</c:v>
                </c:pt>
                <c:pt idx="9">
                  <c:v>5</c:v>
                </c:pt>
                <c:pt idx="10">
                  <c:v>2</c:v>
                </c:pt>
                <c:pt idx="11">
                  <c:v>0</c:v>
                </c:pt>
              </c:numCache>
            </c:numRef>
          </c:val>
          <c:smooth val="0"/>
          <c:extLst>
            <c:ext xmlns:c16="http://schemas.microsoft.com/office/drawing/2014/chart" uri="{C3380CC4-5D6E-409C-BE32-E72D297353CC}">
              <c16:uniqueId val="{00000000-B081-43A5-9451-8BF2BAD86D5C}"/>
            </c:ext>
          </c:extLst>
        </c:ser>
        <c:ser>
          <c:idx val="1"/>
          <c:order val="1"/>
          <c:tx>
            <c:strRef>
              <c:f>'MA Proportions'!$CO$2</c:f>
              <c:strCache>
                <c:ptCount val="1"/>
                <c:pt idx="0">
                  <c:v>Flasher</c:v>
                </c:pt>
              </c:strCache>
            </c:strRef>
          </c:tx>
          <c:spPr>
            <a:ln w="28575" cap="rnd">
              <a:solidFill>
                <a:schemeClr val="accent2"/>
              </a:solidFill>
              <a:round/>
            </a:ln>
            <a:effectLst/>
          </c:spPr>
          <c:marker>
            <c:symbol val="none"/>
          </c:marker>
          <c:cat>
            <c:numRef>
              <c:f>'MA Proportions'!$CK$3:$CK$14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Proportions'!$CO$3:$CO$14</c:f>
              <c:numCache>
                <c:formatCode>General</c:formatCode>
                <c:ptCount val="12"/>
                <c:pt idx="0">
                  <c:v>0</c:v>
                </c:pt>
                <c:pt idx="1">
                  <c:v>0</c:v>
                </c:pt>
                <c:pt idx="2">
                  <c:v>0</c:v>
                </c:pt>
                <c:pt idx="3">
                  <c:v>0</c:v>
                </c:pt>
                <c:pt idx="4">
                  <c:v>0</c:v>
                </c:pt>
                <c:pt idx="5">
                  <c:v>1</c:v>
                </c:pt>
                <c:pt idx="6">
                  <c:v>1</c:v>
                </c:pt>
                <c:pt idx="7">
                  <c:v>0</c:v>
                </c:pt>
                <c:pt idx="8">
                  <c:v>1</c:v>
                </c:pt>
                <c:pt idx="9">
                  <c:v>0</c:v>
                </c:pt>
                <c:pt idx="10">
                  <c:v>0</c:v>
                </c:pt>
                <c:pt idx="11">
                  <c:v>0</c:v>
                </c:pt>
              </c:numCache>
            </c:numRef>
          </c:val>
          <c:smooth val="0"/>
          <c:extLst>
            <c:ext xmlns:c16="http://schemas.microsoft.com/office/drawing/2014/chart" uri="{C3380CC4-5D6E-409C-BE32-E72D297353CC}">
              <c16:uniqueId val="{00000001-B081-43A5-9451-8BF2BAD86D5C}"/>
            </c:ext>
          </c:extLst>
        </c:ser>
        <c:ser>
          <c:idx val="2"/>
          <c:order val="2"/>
          <c:tx>
            <c:strRef>
              <c:f>'MA Proportions'!$CM$2</c:f>
              <c:strCache>
                <c:ptCount val="1"/>
                <c:pt idx="0">
                  <c:v>Monofilament</c:v>
                </c:pt>
              </c:strCache>
            </c:strRef>
          </c:tx>
          <c:spPr>
            <a:ln w="28575" cap="rnd">
              <a:solidFill>
                <a:schemeClr val="accent3"/>
              </a:solidFill>
              <a:round/>
            </a:ln>
            <a:effectLst/>
          </c:spPr>
          <c:marker>
            <c:symbol val="none"/>
          </c:marker>
          <c:cat>
            <c:numRef>
              <c:f>'MA Proportions'!$CK$3:$CK$14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Proportions'!$CM$3:$CM$14</c:f>
              <c:numCache>
                <c:formatCode>General</c:formatCode>
                <c:ptCount val="12"/>
                <c:pt idx="0">
                  <c:v>0</c:v>
                </c:pt>
                <c:pt idx="1">
                  <c:v>0</c:v>
                </c:pt>
                <c:pt idx="2">
                  <c:v>0</c:v>
                </c:pt>
                <c:pt idx="3">
                  <c:v>0</c:v>
                </c:pt>
                <c:pt idx="4">
                  <c:v>0</c:v>
                </c:pt>
                <c:pt idx="5">
                  <c:v>0</c:v>
                </c:pt>
                <c:pt idx="6">
                  <c:v>1</c:v>
                </c:pt>
                <c:pt idx="7">
                  <c:v>0</c:v>
                </c:pt>
                <c:pt idx="8">
                  <c:v>3</c:v>
                </c:pt>
                <c:pt idx="9">
                  <c:v>0</c:v>
                </c:pt>
                <c:pt idx="10">
                  <c:v>2</c:v>
                </c:pt>
                <c:pt idx="11">
                  <c:v>0</c:v>
                </c:pt>
              </c:numCache>
            </c:numRef>
          </c:val>
          <c:smooth val="0"/>
          <c:extLst>
            <c:ext xmlns:c16="http://schemas.microsoft.com/office/drawing/2014/chart" uri="{C3380CC4-5D6E-409C-BE32-E72D297353CC}">
              <c16:uniqueId val="{00000002-B081-43A5-9451-8BF2BAD86D5C}"/>
            </c:ext>
          </c:extLst>
        </c:ser>
        <c:ser>
          <c:idx val="3"/>
          <c:order val="3"/>
          <c:tx>
            <c:strRef>
              <c:f>'MA Proportions'!$CP$2</c:f>
              <c:strCache>
                <c:ptCount val="1"/>
                <c:pt idx="0">
                  <c:v>Rubber band</c:v>
                </c:pt>
              </c:strCache>
            </c:strRef>
          </c:tx>
          <c:spPr>
            <a:ln w="28575" cap="rnd">
              <a:solidFill>
                <a:schemeClr val="accent4"/>
              </a:solidFill>
              <a:round/>
            </a:ln>
            <a:effectLst/>
          </c:spPr>
          <c:marker>
            <c:symbol val="none"/>
          </c:marker>
          <c:cat>
            <c:numRef>
              <c:f>'MA Proportions'!$CK$3:$CK$14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Proportions'!$CP$3:$CP$14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B081-43A5-9451-8BF2BAD86D5C}"/>
            </c:ext>
          </c:extLst>
        </c:ser>
        <c:ser>
          <c:idx val="4"/>
          <c:order val="4"/>
          <c:tx>
            <c:strRef>
              <c:f>'MA Proportions'!$CN$2</c:f>
              <c:strCache>
                <c:ptCount val="1"/>
                <c:pt idx="0">
                  <c:v>Rope</c:v>
                </c:pt>
              </c:strCache>
            </c:strRef>
          </c:tx>
          <c:spPr>
            <a:ln w="28575" cap="rnd">
              <a:solidFill>
                <a:schemeClr val="accent5"/>
              </a:solidFill>
              <a:round/>
            </a:ln>
            <a:effectLst/>
          </c:spPr>
          <c:marker>
            <c:symbol val="none"/>
          </c:marker>
          <c:cat>
            <c:numRef>
              <c:f>'MA Proportions'!$CK$3:$CK$14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Proportions'!$CN$3:$CN$14</c:f>
              <c:numCache>
                <c:formatCode>General</c:formatCode>
                <c:ptCount val="12"/>
                <c:pt idx="0">
                  <c:v>0</c:v>
                </c:pt>
                <c:pt idx="1">
                  <c:v>0</c:v>
                </c:pt>
                <c:pt idx="2">
                  <c:v>0</c:v>
                </c:pt>
                <c:pt idx="3">
                  <c:v>0</c:v>
                </c:pt>
                <c:pt idx="4">
                  <c:v>0</c:v>
                </c:pt>
                <c:pt idx="5">
                  <c:v>0</c:v>
                </c:pt>
                <c:pt idx="6">
                  <c:v>2</c:v>
                </c:pt>
                <c:pt idx="7">
                  <c:v>0</c:v>
                </c:pt>
                <c:pt idx="8">
                  <c:v>3</c:v>
                </c:pt>
                <c:pt idx="9">
                  <c:v>0</c:v>
                </c:pt>
                <c:pt idx="10">
                  <c:v>0</c:v>
                </c:pt>
                <c:pt idx="11">
                  <c:v>0</c:v>
                </c:pt>
              </c:numCache>
            </c:numRef>
          </c:val>
          <c:smooth val="0"/>
          <c:extLst>
            <c:ext xmlns:c16="http://schemas.microsoft.com/office/drawing/2014/chart" uri="{C3380CC4-5D6E-409C-BE32-E72D297353CC}">
              <c16:uniqueId val="{00000004-B081-43A5-9451-8BF2BAD86D5C}"/>
            </c:ext>
          </c:extLst>
        </c:ser>
        <c:ser>
          <c:idx val="5"/>
          <c:order val="5"/>
          <c:tx>
            <c:strRef>
              <c:f>'MA Proportions'!$CQ$2</c:f>
              <c:strCache>
                <c:ptCount val="1"/>
                <c:pt idx="0">
                  <c:v>Hook and Line</c:v>
                </c:pt>
              </c:strCache>
            </c:strRef>
          </c:tx>
          <c:spPr>
            <a:ln w="28575" cap="rnd">
              <a:solidFill>
                <a:schemeClr val="accent6"/>
              </a:solidFill>
              <a:round/>
            </a:ln>
            <a:effectLst/>
          </c:spPr>
          <c:marker>
            <c:symbol val="none"/>
          </c:marker>
          <c:cat>
            <c:numRef>
              <c:f>'MA Proportions'!$CK$3:$CK$14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Proportions'!$CQ$3:$CQ$14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B081-43A5-9451-8BF2BAD86D5C}"/>
            </c:ext>
          </c:extLst>
        </c:ser>
        <c:ser>
          <c:idx val="6"/>
          <c:order val="6"/>
          <c:tx>
            <c:strRef>
              <c:f>'MA Proportions'!$CR$2</c:f>
              <c:strCache>
                <c:ptCount val="1"/>
                <c:pt idx="0">
                  <c:v>Netting</c:v>
                </c:pt>
              </c:strCache>
            </c:strRef>
          </c:tx>
          <c:spPr>
            <a:ln w="28575" cap="rnd">
              <a:solidFill>
                <a:schemeClr val="accent1">
                  <a:lumMod val="60000"/>
                </a:schemeClr>
              </a:solidFill>
              <a:round/>
            </a:ln>
            <a:effectLst/>
          </c:spPr>
          <c:marker>
            <c:symbol val="none"/>
          </c:marker>
          <c:cat>
            <c:numRef>
              <c:f>'MA Proportions'!$CK$3:$CK$14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Proportions'!$CR$3:$CR$14</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6-B081-43A5-9451-8BF2BAD86D5C}"/>
            </c:ext>
          </c:extLst>
        </c:ser>
        <c:ser>
          <c:idx val="7"/>
          <c:order val="7"/>
          <c:tx>
            <c:strRef>
              <c:f>'MA Proportions'!$CS$2</c:f>
              <c:strCache>
                <c:ptCount val="1"/>
                <c:pt idx="0">
                  <c:v>Unknown</c:v>
                </c:pt>
              </c:strCache>
            </c:strRef>
          </c:tx>
          <c:spPr>
            <a:ln w="28575" cap="rnd">
              <a:solidFill>
                <a:schemeClr val="accent2">
                  <a:lumMod val="60000"/>
                </a:schemeClr>
              </a:solidFill>
              <a:round/>
            </a:ln>
            <a:effectLst/>
          </c:spPr>
          <c:marker>
            <c:symbol val="none"/>
          </c:marker>
          <c:cat>
            <c:numRef>
              <c:f>'MA Proportions'!$CK$3:$CK$14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Proportions'!$CS$3:$CS$14</c:f>
              <c:numCache>
                <c:formatCode>General</c:formatCode>
                <c:ptCount val="12"/>
                <c:pt idx="0">
                  <c:v>1</c:v>
                </c:pt>
                <c:pt idx="1">
                  <c:v>0</c:v>
                </c:pt>
                <c:pt idx="2">
                  <c:v>0</c:v>
                </c:pt>
                <c:pt idx="3">
                  <c:v>0</c:v>
                </c:pt>
                <c:pt idx="4">
                  <c:v>2</c:v>
                </c:pt>
                <c:pt idx="5">
                  <c:v>15</c:v>
                </c:pt>
                <c:pt idx="6">
                  <c:v>4</c:v>
                </c:pt>
                <c:pt idx="7">
                  <c:v>7</c:v>
                </c:pt>
                <c:pt idx="8">
                  <c:v>21</c:v>
                </c:pt>
                <c:pt idx="9">
                  <c:v>16</c:v>
                </c:pt>
                <c:pt idx="10">
                  <c:v>2</c:v>
                </c:pt>
                <c:pt idx="11">
                  <c:v>0</c:v>
                </c:pt>
              </c:numCache>
            </c:numRef>
          </c:val>
          <c:smooth val="0"/>
          <c:extLst>
            <c:ext xmlns:c16="http://schemas.microsoft.com/office/drawing/2014/chart" uri="{C3380CC4-5D6E-409C-BE32-E72D297353CC}">
              <c16:uniqueId val="{00000007-B081-43A5-9451-8BF2BAD86D5C}"/>
            </c:ext>
          </c:extLst>
        </c:ser>
        <c:ser>
          <c:idx val="8"/>
          <c:order val="8"/>
          <c:tx>
            <c:strRef>
              <c:f>'MA Proportions'!$CT$2</c:f>
              <c:strCache>
                <c:ptCount val="1"/>
                <c:pt idx="0">
                  <c:v>Scar</c:v>
                </c:pt>
              </c:strCache>
            </c:strRef>
          </c:tx>
          <c:spPr>
            <a:ln w="28575" cap="rnd">
              <a:solidFill>
                <a:schemeClr val="accent3">
                  <a:lumMod val="60000"/>
                </a:schemeClr>
              </a:solidFill>
              <a:round/>
            </a:ln>
            <a:effectLst/>
          </c:spPr>
          <c:marker>
            <c:symbol val="none"/>
          </c:marker>
          <c:cat>
            <c:numRef>
              <c:f>'MA Proportions'!$CK$3:$CK$14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Proportions'!$CT$3:$CT$14</c:f>
              <c:numCache>
                <c:formatCode>General</c:formatCode>
                <c:ptCount val="12"/>
                <c:pt idx="0">
                  <c:v>0</c:v>
                </c:pt>
                <c:pt idx="1">
                  <c:v>0</c:v>
                </c:pt>
                <c:pt idx="2">
                  <c:v>0</c:v>
                </c:pt>
                <c:pt idx="3">
                  <c:v>0</c:v>
                </c:pt>
                <c:pt idx="4">
                  <c:v>2</c:v>
                </c:pt>
                <c:pt idx="5">
                  <c:v>4</c:v>
                </c:pt>
                <c:pt idx="6">
                  <c:v>0</c:v>
                </c:pt>
                <c:pt idx="7">
                  <c:v>2</c:v>
                </c:pt>
                <c:pt idx="8">
                  <c:v>7</c:v>
                </c:pt>
                <c:pt idx="9">
                  <c:v>11</c:v>
                </c:pt>
                <c:pt idx="10">
                  <c:v>3</c:v>
                </c:pt>
                <c:pt idx="11">
                  <c:v>0</c:v>
                </c:pt>
              </c:numCache>
            </c:numRef>
          </c:val>
          <c:smooth val="0"/>
          <c:extLst>
            <c:ext xmlns:c16="http://schemas.microsoft.com/office/drawing/2014/chart" uri="{C3380CC4-5D6E-409C-BE32-E72D297353CC}">
              <c16:uniqueId val="{00000008-B081-43A5-9451-8BF2BAD86D5C}"/>
            </c:ext>
          </c:extLst>
        </c:ser>
        <c:dLbls>
          <c:showLegendKey val="0"/>
          <c:showVal val="0"/>
          <c:showCatName val="0"/>
          <c:showSerName val="0"/>
          <c:showPercent val="0"/>
          <c:showBubbleSize val="0"/>
        </c:dLbls>
        <c:smooth val="0"/>
        <c:axId val="325250415"/>
        <c:axId val="325247087"/>
      </c:lineChart>
      <c:catAx>
        <c:axId val="325250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247087"/>
        <c:crosses val="autoZero"/>
        <c:auto val="1"/>
        <c:lblAlgn val="ctr"/>
        <c:lblOffset val="100"/>
        <c:noMultiLvlLbl val="0"/>
      </c:catAx>
      <c:valAx>
        <c:axId val="325247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250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'MA Proportions'!$CL$16</c:f>
              <c:strCache>
                <c:ptCount val="1"/>
                <c:pt idx="0">
                  <c:v>Packing band</c:v>
                </c:pt>
              </c:strCache>
            </c:strRef>
          </c:tx>
          <c:spPr>
            <a:solidFill>
              <a:schemeClr val="accent1"/>
            </a:solidFill>
            <a:ln>
              <a:noFill/>
            </a:ln>
            <a:effectLst/>
          </c:spPr>
          <c:invertIfNegative val="0"/>
          <c:cat>
            <c:numRef>
              <c:f>'MA Proportions'!$CK$17:$CK$28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Proportions'!$CL$17:$CL$28</c:f>
              <c:numCache>
                <c:formatCode>General</c:formatCode>
                <c:ptCount val="12"/>
                <c:pt idx="0">
                  <c:v>0</c:v>
                </c:pt>
                <c:pt idx="1">
                  <c:v>0</c:v>
                </c:pt>
                <c:pt idx="2">
                  <c:v>0</c:v>
                </c:pt>
                <c:pt idx="3">
                  <c:v>0</c:v>
                </c:pt>
                <c:pt idx="4">
                  <c:v>0.42857142857142855</c:v>
                </c:pt>
                <c:pt idx="5">
                  <c:v>0.33333333333333331</c:v>
                </c:pt>
                <c:pt idx="6">
                  <c:v>0.2</c:v>
                </c:pt>
                <c:pt idx="7">
                  <c:v>0.30769230769230771</c:v>
                </c:pt>
                <c:pt idx="8">
                  <c:v>0.18604651162790697</c:v>
                </c:pt>
                <c:pt idx="9">
                  <c:v>0.15625</c:v>
                </c:pt>
                <c:pt idx="10">
                  <c:v>0.22222222222222221</c:v>
                </c:pt>
                <c:pt idx="11">
                  <c:v>0</c:v>
                </c:pt>
              </c:numCache>
            </c:numRef>
          </c:val>
          <c:extLst>
            <c:ext xmlns:c16="http://schemas.microsoft.com/office/drawing/2014/chart" uri="{C3380CC4-5D6E-409C-BE32-E72D297353CC}">
              <c16:uniqueId val="{00000000-436C-4C24-841A-B080D6A7D31D}"/>
            </c:ext>
          </c:extLst>
        </c:ser>
        <c:ser>
          <c:idx val="1"/>
          <c:order val="1"/>
          <c:tx>
            <c:strRef>
              <c:f>'MA Proportions'!$CM$16</c:f>
              <c:strCache>
                <c:ptCount val="1"/>
                <c:pt idx="0">
                  <c:v>Monofilament</c:v>
                </c:pt>
              </c:strCache>
            </c:strRef>
          </c:tx>
          <c:spPr>
            <a:solidFill>
              <a:schemeClr val="accent2"/>
            </a:solidFill>
            <a:ln>
              <a:noFill/>
            </a:ln>
            <a:effectLst/>
          </c:spPr>
          <c:invertIfNegative val="0"/>
          <c:cat>
            <c:numRef>
              <c:f>'MA Proportions'!$CK$17:$CK$28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Proportions'!$CM$17:$CM$28</c:f>
              <c:numCache>
                <c:formatCode>General</c:formatCode>
                <c:ptCount val="12"/>
                <c:pt idx="0">
                  <c:v>0</c:v>
                </c:pt>
                <c:pt idx="1">
                  <c:v>0</c:v>
                </c:pt>
                <c:pt idx="2">
                  <c:v>0</c:v>
                </c:pt>
                <c:pt idx="3">
                  <c:v>0</c:v>
                </c:pt>
                <c:pt idx="4">
                  <c:v>0</c:v>
                </c:pt>
                <c:pt idx="5">
                  <c:v>0</c:v>
                </c:pt>
                <c:pt idx="6">
                  <c:v>0.1</c:v>
                </c:pt>
                <c:pt idx="7">
                  <c:v>0</c:v>
                </c:pt>
                <c:pt idx="8">
                  <c:v>6.9767441860465115E-2</c:v>
                </c:pt>
                <c:pt idx="9">
                  <c:v>0</c:v>
                </c:pt>
                <c:pt idx="10">
                  <c:v>0.22222222222222221</c:v>
                </c:pt>
                <c:pt idx="11">
                  <c:v>0</c:v>
                </c:pt>
              </c:numCache>
            </c:numRef>
          </c:val>
          <c:extLst>
            <c:ext xmlns:c16="http://schemas.microsoft.com/office/drawing/2014/chart" uri="{C3380CC4-5D6E-409C-BE32-E72D297353CC}">
              <c16:uniqueId val="{00000001-436C-4C24-841A-B080D6A7D31D}"/>
            </c:ext>
          </c:extLst>
        </c:ser>
        <c:ser>
          <c:idx val="2"/>
          <c:order val="2"/>
          <c:tx>
            <c:strRef>
              <c:f>'MA Proportions'!$CN$16</c:f>
              <c:strCache>
                <c:ptCount val="1"/>
                <c:pt idx="0">
                  <c:v>Rope</c:v>
                </c:pt>
              </c:strCache>
            </c:strRef>
          </c:tx>
          <c:spPr>
            <a:solidFill>
              <a:schemeClr val="accent3"/>
            </a:solidFill>
            <a:ln>
              <a:noFill/>
            </a:ln>
            <a:effectLst/>
          </c:spPr>
          <c:invertIfNegative val="0"/>
          <c:cat>
            <c:numRef>
              <c:f>'MA Proportions'!$CK$17:$CK$28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Proportions'!$CN$17:$CN$28</c:f>
              <c:numCache>
                <c:formatCode>General</c:formatCode>
                <c:ptCount val="12"/>
                <c:pt idx="0">
                  <c:v>0</c:v>
                </c:pt>
                <c:pt idx="1">
                  <c:v>0</c:v>
                </c:pt>
                <c:pt idx="2">
                  <c:v>0</c:v>
                </c:pt>
                <c:pt idx="3">
                  <c:v>0</c:v>
                </c:pt>
                <c:pt idx="4">
                  <c:v>0</c:v>
                </c:pt>
                <c:pt idx="5">
                  <c:v>0</c:v>
                </c:pt>
                <c:pt idx="6">
                  <c:v>0.2</c:v>
                </c:pt>
                <c:pt idx="7">
                  <c:v>0</c:v>
                </c:pt>
                <c:pt idx="8">
                  <c:v>6.9767441860465115E-2</c:v>
                </c:pt>
                <c:pt idx="9">
                  <c:v>0</c:v>
                </c:pt>
                <c:pt idx="10">
                  <c:v>0</c:v>
                </c:pt>
                <c:pt idx="11">
                  <c:v>0</c:v>
                </c:pt>
              </c:numCache>
            </c:numRef>
          </c:val>
          <c:extLst>
            <c:ext xmlns:c16="http://schemas.microsoft.com/office/drawing/2014/chart" uri="{C3380CC4-5D6E-409C-BE32-E72D297353CC}">
              <c16:uniqueId val="{00000002-436C-4C24-841A-B080D6A7D31D}"/>
            </c:ext>
          </c:extLst>
        </c:ser>
        <c:ser>
          <c:idx val="3"/>
          <c:order val="3"/>
          <c:tx>
            <c:strRef>
              <c:f>'MA Proportions'!$CO$16</c:f>
              <c:strCache>
                <c:ptCount val="1"/>
                <c:pt idx="0">
                  <c:v>Flasher</c:v>
                </c:pt>
              </c:strCache>
            </c:strRef>
          </c:tx>
          <c:spPr>
            <a:solidFill>
              <a:schemeClr val="accent4"/>
            </a:solidFill>
            <a:ln>
              <a:noFill/>
            </a:ln>
            <a:effectLst/>
          </c:spPr>
          <c:invertIfNegative val="0"/>
          <c:cat>
            <c:numRef>
              <c:f>'MA Proportions'!$CK$17:$CK$28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Proportions'!$CO$17:$CO$28</c:f>
              <c:numCache>
                <c:formatCode>General</c:formatCode>
                <c:ptCount val="12"/>
                <c:pt idx="0">
                  <c:v>0</c:v>
                </c:pt>
                <c:pt idx="1">
                  <c:v>0</c:v>
                </c:pt>
                <c:pt idx="2">
                  <c:v>0</c:v>
                </c:pt>
                <c:pt idx="3">
                  <c:v>0</c:v>
                </c:pt>
                <c:pt idx="4">
                  <c:v>0</c:v>
                </c:pt>
                <c:pt idx="5">
                  <c:v>3.3333333333333333E-2</c:v>
                </c:pt>
                <c:pt idx="6">
                  <c:v>0.1</c:v>
                </c:pt>
                <c:pt idx="7">
                  <c:v>0</c:v>
                </c:pt>
                <c:pt idx="8">
                  <c:v>2.3255813953488372E-2</c:v>
                </c:pt>
                <c:pt idx="9">
                  <c:v>0</c:v>
                </c:pt>
                <c:pt idx="10">
                  <c:v>0</c:v>
                </c:pt>
                <c:pt idx="11">
                  <c:v>0</c:v>
                </c:pt>
              </c:numCache>
            </c:numRef>
          </c:val>
          <c:extLst>
            <c:ext xmlns:c16="http://schemas.microsoft.com/office/drawing/2014/chart" uri="{C3380CC4-5D6E-409C-BE32-E72D297353CC}">
              <c16:uniqueId val="{00000003-436C-4C24-841A-B080D6A7D31D}"/>
            </c:ext>
          </c:extLst>
        </c:ser>
        <c:ser>
          <c:idx val="4"/>
          <c:order val="4"/>
          <c:tx>
            <c:strRef>
              <c:f>'MA Proportions'!$CP$16</c:f>
              <c:strCache>
                <c:ptCount val="1"/>
                <c:pt idx="0">
                  <c:v>Unknown</c:v>
                </c:pt>
              </c:strCache>
            </c:strRef>
          </c:tx>
          <c:spPr>
            <a:solidFill>
              <a:schemeClr val="accent5"/>
            </a:solidFill>
            <a:ln>
              <a:noFill/>
            </a:ln>
            <a:effectLst/>
          </c:spPr>
          <c:invertIfNegative val="0"/>
          <c:cat>
            <c:numRef>
              <c:f>'MA Proportions'!$CK$17:$CK$28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Proportions'!$CP$17:$CP$28</c:f>
              <c:numCache>
                <c:formatCode>General</c:formatCode>
                <c:ptCount val="12"/>
                <c:pt idx="0">
                  <c:v>1</c:v>
                </c:pt>
                <c:pt idx="1">
                  <c:v>0</c:v>
                </c:pt>
                <c:pt idx="2">
                  <c:v>0</c:v>
                </c:pt>
                <c:pt idx="3">
                  <c:v>0</c:v>
                </c:pt>
                <c:pt idx="4">
                  <c:v>0.2857142857142857</c:v>
                </c:pt>
                <c:pt idx="5">
                  <c:v>0.5</c:v>
                </c:pt>
                <c:pt idx="6">
                  <c:v>0.4</c:v>
                </c:pt>
                <c:pt idx="7">
                  <c:v>0.53846153846153844</c:v>
                </c:pt>
                <c:pt idx="8">
                  <c:v>0.48837209302325579</c:v>
                </c:pt>
                <c:pt idx="9">
                  <c:v>0.5</c:v>
                </c:pt>
                <c:pt idx="10">
                  <c:v>0.22222222222222221</c:v>
                </c:pt>
                <c:pt idx="11">
                  <c:v>0</c:v>
                </c:pt>
              </c:numCache>
            </c:numRef>
          </c:val>
          <c:extLst>
            <c:ext xmlns:c16="http://schemas.microsoft.com/office/drawing/2014/chart" uri="{C3380CC4-5D6E-409C-BE32-E72D297353CC}">
              <c16:uniqueId val="{00000004-436C-4C24-841A-B080D6A7D31D}"/>
            </c:ext>
          </c:extLst>
        </c:ser>
        <c:ser>
          <c:idx val="5"/>
          <c:order val="5"/>
          <c:tx>
            <c:strRef>
              <c:f>'MA Proportions'!$CQ$16</c:f>
              <c:strCache>
                <c:ptCount val="1"/>
                <c:pt idx="0">
                  <c:v>Scar</c:v>
                </c:pt>
              </c:strCache>
            </c:strRef>
          </c:tx>
          <c:spPr>
            <a:solidFill>
              <a:schemeClr val="accent6"/>
            </a:solidFill>
            <a:ln>
              <a:noFill/>
            </a:ln>
            <a:effectLst/>
          </c:spPr>
          <c:invertIfNegative val="0"/>
          <c:cat>
            <c:numRef>
              <c:f>'MA Proportions'!$CK$17:$CK$28</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'MA Proportions'!$CQ$17:$CQ$28</c:f>
              <c:numCache>
                <c:formatCode>General</c:formatCode>
                <c:ptCount val="12"/>
                <c:pt idx="0">
                  <c:v>0</c:v>
                </c:pt>
                <c:pt idx="1">
                  <c:v>0</c:v>
                </c:pt>
                <c:pt idx="2">
                  <c:v>0</c:v>
                </c:pt>
                <c:pt idx="3">
                  <c:v>0</c:v>
                </c:pt>
                <c:pt idx="4">
                  <c:v>0.2857142857142857</c:v>
                </c:pt>
                <c:pt idx="5">
                  <c:v>0.13333333333333333</c:v>
                </c:pt>
                <c:pt idx="6">
                  <c:v>0</c:v>
                </c:pt>
                <c:pt idx="7">
                  <c:v>0.15384615384615385</c:v>
                </c:pt>
                <c:pt idx="8">
                  <c:v>0.16279069767441862</c:v>
                </c:pt>
                <c:pt idx="9">
                  <c:v>0.34375</c:v>
                </c:pt>
                <c:pt idx="10">
                  <c:v>0.33333333333333331</c:v>
                </c:pt>
                <c:pt idx="11">
                  <c:v>0</c:v>
                </c:pt>
              </c:numCache>
            </c:numRef>
          </c:val>
          <c:extLst>
            <c:ext xmlns:c16="http://schemas.microsoft.com/office/drawing/2014/chart" uri="{C3380CC4-5D6E-409C-BE32-E72D297353CC}">
              <c16:uniqueId val="{00000005-436C-4C24-841A-B080D6A7D31D}"/>
            </c:ext>
          </c:extLst>
        </c:ser>
        <c:dLbls>
          <c:showLegendKey val="0"/>
          <c:showVal val="0"/>
          <c:showCatName val="0"/>
          <c:showSerName val="0"/>
          <c:showPercent val="0"/>
          <c:showBubbleSize val="0"/>
        </c:dLbls>
        <c:gapWidth val="150"/>
        <c:overlap val="100"/>
        <c:axId val="935247055"/>
        <c:axId val="935247887"/>
        <c:extLst>
          <c:ext xmlns:c15="http://schemas.microsoft.com/office/drawing/2012/chart" uri="{02D57815-91ED-43cb-92C2-25804820EDAC}">
            <c15:filteredBarSeries>
              <c15:ser>
                <c:idx val="6"/>
                <c:order val="6"/>
                <c:tx>
                  <c:strRef>
                    <c:extLst>
                      <c:ext uri="{02D57815-91ED-43cb-92C2-25804820EDAC}">
                        <c15:formulaRef>
                          <c15:sqref>'MA Proportions'!$CR$16</c15:sqref>
                        </c15:formulaRef>
                      </c:ext>
                    </c:extLst>
                    <c:strCache>
                      <c:ptCount val="1"/>
                      <c:pt idx="0">
                        <c:v>Grand Total</c:v>
                      </c:pt>
                    </c:strCache>
                  </c:strRef>
                </c:tx>
                <c:spPr>
                  <a:solidFill>
                    <a:schemeClr val="accent1">
                      <a:lumMod val="60000"/>
                    </a:schemeClr>
                  </a:solidFill>
                  <a:ln>
                    <a:noFill/>
                  </a:ln>
                  <a:effectLst/>
                </c:spPr>
                <c:invertIfNegative val="0"/>
                <c:cat>
                  <c:numRef>
                    <c:extLst>
                      <c:ext uri="{02D57815-91ED-43cb-92C2-25804820EDAC}">
                        <c15:formulaRef>
                          <c15:sqref>'MA Proportions'!$CK$17:$CK$28</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extLst>
                      <c:ext uri="{02D57815-91ED-43cb-92C2-25804820EDAC}">
                        <c15:formulaRef>
                          <c15:sqref>'MA Proportions'!$CR$17:$CR$28</c15:sqref>
                        </c15:formulaRef>
                      </c:ext>
                    </c:extLst>
                    <c:numCache>
                      <c:formatCode>General</c:formatCode>
                      <c:ptCount val="12"/>
                      <c:pt idx="0">
                        <c:v>1</c:v>
                      </c:pt>
                      <c:pt idx="1">
                        <c:v>0</c:v>
                      </c:pt>
                      <c:pt idx="2">
                        <c:v>0</c:v>
                      </c:pt>
                      <c:pt idx="3">
                        <c:v>0</c:v>
                      </c:pt>
                      <c:pt idx="4">
                        <c:v>1</c:v>
                      </c:pt>
                      <c:pt idx="5">
                        <c:v>1</c:v>
                      </c:pt>
                      <c:pt idx="6">
                        <c:v>1</c:v>
                      </c:pt>
                      <c:pt idx="7">
                        <c:v>1</c:v>
                      </c:pt>
                      <c:pt idx="8">
                        <c:v>1</c:v>
                      </c:pt>
                      <c:pt idx="9">
                        <c:v>1</c:v>
                      </c:pt>
                      <c:pt idx="10">
                        <c:v>1</c:v>
                      </c:pt>
                      <c:pt idx="11">
                        <c:v>0</c:v>
                      </c:pt>
                    </c:numCache>
                  </c:numRef>
                </c:val>
                <c:extLst>
                  <c:ext xmlns:c16="http://schemas.microsoft.com/office/drawing/2014/chart" uri="{C3380CC4-5D6E-409C-BE32-E72D297353CC}">
                    <c16:uniqueId val="{00000006-436C-4C24-841A-B080D6A7D31D}"/>
                  </c:ext>
                </c:extLst>
              </c15:ser>
            </c15:filteredBarSeries>
          </c:ext>
        </c:extLst>
      </c:barChart>
      <c:catAx>
        <c:axId val="935247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247887"/>
        <c:crosses val="autoZero"/>
        <c:auto val="1"/>
        <c:lblAlgn val="ctr"/>
        <c:lblOffset val="100"/>
        <c:noMultiLvlLbl val="0"/>
      </c:catAx>
      <c:valAx>
        <c:axId val="935247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2470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'Sex Age MA'!$AE$27</c:f>
              <c:strCache>
                <c:ptCount val="1"/>
                <c:pt idx="0">
                  <c:v>Packing band</c:v>
                </c:pt>
              </c:strCache>
            </c:strRef>
          </c:tx>
          <c:spPr>
            <a:solidFill>
              <a:schemeClr val="accent1"/>
            </a:solidFill>
            <a:ln>
              <a:noFill/>
            </a:ln>
            <a:effectLst/>
          </c:spPr>
          <c:invertIfNegative val="0"/>
          <c:cat>
            <c:strRef>
              <c:f>'Sex Age MA'!$AD$28:$AD$30</c:f>
              <c:strCache>
                <c:ptCount val="3"/>
                <c:pt idx="0">
                  <c:v>AF</c:v>
                </c:pt>
                <c:pt idx="1">
                  <c:v>AM</c:v>
                </c:pt>
                <c:pt idx="2">
                  <c:v>Juv</c:v>
                </c:pt>
              </c:strCache>
            </c:strRef>
          </c:cat>
          <c:val>
            <c:numRef>
              <c:f>'Sex Age MA'!$AE$28:$AE$30</c:f>
              <c:numCache>
                <c:formatCode>General</c:formatCode>
                <c:ptCount val="3"/>
                <c:pt idx="0">
                  <c:v>0.35632183908045978</c:v>
                </c:pt>
                <c:pt idx="1">
                  <c:v>0.21348314606741572</c:v>
                </c:pt>
                <c:pt idx="2">
                  <c:v>0.27868852459016391</c:v>
                </c:pt>
              </c:numCache>
            </c:numRef>
          </c:val>
          <c:extLst>
            <c:ext xmlns:c16="http://schemas.microsoft.com/office/drawing/2014/chart" uri="{C3380CC4-5D6E-409C-BE32-E72D297353CC}">
              <c16:uniqueId val="{00000000-48F1-415C-858D-996E667B783B}"/>
            </c:ext>
          </c:extLst>
        </c:ser>
        <c:ser>
          <c:idx val="1"/>
          <c:order val="1"/>
          <c:tx>
            <c:strRef>
              <c:f>'Sex Age MA'!$AF$27</c:f>
              <c:strCache>
                <c:ptCount val="1"/>
                <c:pt idx="0">
                  <c:v>Flasher</c:v>
                </c:pt>
              </c:strCache>
            </c:strRef>
          </c:tx>
          <c:spPr>
            <a:solidFill>
              <a:schemeClr val="accent2"/>
            </a:solidFill>
            <a:ln>
              <a:noFill/>
            </a:ln>
            <a:effectLst/>
          </c:spPr>
          <c:invertIfNegative val="0"/>
          <c:cat>
            <c:strRef>
              <c:f>'Sex Age MA'!$AD$28:$AD$30</c:f>
              <c:strCache>
                <c:ptCount val="3"/>
                <c:pt idx="0">
                  <c:v>AF</c:v>
                </c:pt>
                <c:pt idx="1">
                  <c:v>AM</c:v>
                </c:pt>
                <c:pt idx="2">
                  <c:v>Juv</c:v>
                </c:pt>
              </c:strCache>
            </c:strRef>
          </c:cat>
          <c:val>
            <c:numRef>
              <c:f>'Sex Age MA'!$AF$28:$AF$30</c:f>
              <c:numCache>
                <c:formatCode>General</c:formatCode>
                <c:ptCount val="3"/>
                <c:pt idx="0">
                  <c:v>1.7241379310344827E-2</c:v>
                </c:pt>
                <c:pt idx="1">
                  <c:v>7.8651685393258425E-2</c:v>
                </c:pt>
                <c:pt idx="2">
                  <c:v>0.16393442622950818</c:v>
                </c:pt>
              </c:numCache>
            </c:numRef>
          </c:val>
          <c:extLst>
            <c:ext xmlns:c16="http://schemas.microsoft.com/office/drawing/2014/chart" uri="{C3380CC4-5D6E-409C-BE32-E72D297353CC}">
              <c16:uniqueId val="{00000001-48F1-415C-858D-996E667B783B}"/>
            </c:ext>
          </c:extLst>
        </c:ser>
        <c:ser>
          <c:idx val="2"/>
          <c:order val="2"/>
          <c:tx>
            <c:strRef>
              <c:f>'Sex Age MA'!$AG$27</c:f>
              <c:strCache>
                <c:ptCount val="1"/>
                <c:pt idx="0">
                  <c:v>Rubber band</c:v>
                </c:pt>
              </c:strCache>
            </c:strRef>
          </c:tx>
          <c:spPr>
            <a:solidFill>
              <a:schemeClr val="accent3"/>
            </a:solidFill>
            <a:ln>
              <a:noFill/>
            </a:ln>
            <a:effectLst/>
          </c:spPr>
          <c:invertIfNegative val="0"/>
          <c:cat>
            <c:strRef>
              <c:f>'Sex Age MA'!$AD$28:$AD$30</c:f>
              <c:strCache>
                <c:ptCount val="3"/>
                <c:pt idx="0">
                  <c:v>AF</c:v>
                </c:pt>
                <c:pt idx="1">
                  <c:v>AM</c:v>
                </c:pt>
                <c:pt idx="2">
                  <c:v>Juv</c:v>
                </c:pt>
              </c:strCache>
            </c:strRef>
          </c:cat>
          <c:val>
            <c:numRef>
              <c:f>'Sex Age MA'!$AG$28:$AG$30</c:f>
              <c:numCache>
                <c:formatCode>General</c:formatCode>
                <c:ptCount val="3"/>
                <c:pt idx="0">
                  <c:v>1.1494252873563218E-2</c:v>
                </c:pt>
                <c:pt idx="1">
                  <c:v>2.247191011235955E-2</c:v>
                </c:pt>
                <c:pt idx="2">
                  <c:v>0.11475409836065574</c:v>
                </c:pt>
              </c:numCache>
            </c:numRef>
          </c:val>
          <c:extLst>
            <c:ext xmlns:c16="http://schemas.microsoft.com/office/drawing/2014/chart" uri="{C3380CC4-5D6E-409C-BE32-E72D297353CC}">
              <c16:uniqueId val="{00000002-48F1-415C-858D-996E667B783B}"/>
            </c:ext>
          </c:extLst>
        </c:ser>
        <c:ser>
          <c:idx val="3"/>
          <c:order val="3"/>
          <c:tx>
            <c:strRef>
              <c:f>'Sex Age MA'!$AH$27</c:f>
              <c:strCache>
                <c:ptCount val="1"/>
                <c:pt idx="0">
                  <c:v>Monofilament</c:v>
                </c:pt>
              </c:strCache>
            </c:strRef>
          </c:tx>
          <c:spPr>
            <a:solidFill>
              <a:schemeClr val="accent4"/>
            </a:solidFill>
            <a:ln>
              <a:noFill/>
            </a:ln>
            <a:effectLst/>
          </c:spPr>
          <c:invertIfNegative val="0"/>
          <c:cat>
            <c:strRef>
              <c:f>'Sex Age MA'!$AD$28:$AD$30</c:f>
              <c:strCache>
                <c:ptCount val="3"/>
                <c:pt idx="0">
                  <c:v>AF</c:v>
                </c:pt>
                <c:pt idx="1">
                  <c:v>AM</c:v>
                </c:pt>
                <c:pt idx="2">
                  <c:v>Juv</c:v>
                </c:pt>
              </c:strCache>
            </c:strRef>
          </c:cat>
          <c:val>
            <c:numRef>
              <c:f>'Sex Age MA'!$AH$28:$AH$30</c:f>
              <c:numCache>
                <c:formatCode>General</c:formatCode>
                <c:ptCount val="3"/>
                <c:pt idx="0">
                  <c:v>2.8735632183908046E-2</c:v>
                </c:pt>
                <c:pt idx="1">
                  <c:v>4.49438202247191E-2</c:v>
                </c:pt>
                <c:pt idx="2">
                  <c:v>1.6393442622950821E-2</c:v>
                </c:pt>
              </c:numCache>
            </c:numRef>
          </c:val>
          <c:extLst>
            <c:ext xmlns:c16="http://schemas.microsoft.com/office/drawing/2014/chart" uri="{C3380CC4-5D6E-409C-BE32-E72D297353CC}">
              <c16:uniqueId val="{00000003-48F1-415C-858D-996E667B783B}"/>
            </c:ext>
          </c:extLst>
        </c:ser>
        <c:ser>
          <c:idx val="4"/>
          <c:order val="4"/>
          <c:tx>
            <c:strRef>
              <c:f>'Sex Age MA'!$AI$27</c:f>
              <c:strCache>
                <c:ptCount val="1"/>
                <c:pt idx="0">
                  <c:v>Hook and Line</c:v>
                </c:pt>
              </c:strCache>
            </c:strRef>
          </c:tx>
          <c:spPr>
            <a:solidFill>
              <a:schemeClr val="accent5"/>
            </a:solidFill>
            <a:ln>
              <a:noFill/>
            </a:ln>
            <a:effectLst/>
          </c:spPr>
          <c:invertIfNegative val="0"/>
          <c:cat>
            <c:strRef>
              <c:f>'Sex Age MA'!$AD$28:$AD$30</c:f>
              <c:strCache>
                <c:ptCount val="3"/>
                <c:pt idx="0">
                  <c:v>AF</c:v>
                </c:pt>
                <c:pt idx="1">
                  <c:v>AM</c:v>
                </c:pt>
                <c:pt idx="2">
                  <c:v>Juv</c:v>
                </c:pt>
              </c:strCache>
            </c:strRef>
          </c:cat>
          <c:val>
            <c:numRef>
              <c:f>'Sex Age MA'!$AI$28:$AI$30</c:f>
              <c:numCache>
                <c:formatCode>General</c:formatCode>
                <c:ptCount val="3"/>
                <c:pt idx="0">
                  <c:v>5.7471264367816091E-3</c:v>
                </c:pt>
                <c:pt idx="1">
                  <c:v>0</c:v>
                </c:pt>
                <c:pt idx="2">
                  <c:v>1.6393442622950821E-2</c:v>
                </c:pt>
              </c:numCache>
            </c:numRef>
          </c:val>
          <c:extLst>
            <c:ext xmlns:c16="http://schemas.microsoft.com/office/drawing/2014/chart" uri="{C3380CC4-5D6E-409C-BE32-E72D297353CC}">
              <c16:uniqueId val="{00000004-48F1-415C-858D-996E667B783B}"/>
            </c:ext>
          </c:extLst>
        </c:ser>
        <c:ser>
          <c:idx val="5"/>
          <c:order val="5"/>
          <c:tx>
            <c:strRef>
              <c:f>'Sex Age MA'!$AJ$27</c:f>
              <c:strCache>
                <c:ptCount val="1"/>
                <c:pt idx="0">
                  <c:v>Netting</c:v>
                </c:pt>
              </c:strCache>
            </c:strRef>
          </c:tx>
          <c:spPr>
            <a:solidFill>
              <a:schemeClr val="accent6"/>
            </a:solidFill>
            <a:ln>
              <a:noFill/>
            </a:ln>
            <a:effectLst/>
          </c:spPr>
          <c:invertIfNegative val="0"/>
          <c:cat>
            <c:strRef>
              <c:f>'Sex Age MA'!$AD$28:$AD$30</c:f>
              <c:strCache>
                <c:ptCount val="3"/>
                <c:pt idx="0">
                  <c:v>AF</c:v>
                </c:pt>
                <c:pt idx="1">
                  <c:v>AM</c:v>
                </c:pt>
                <c:pt idx="2">
                  <c:v>Juv</c:v>
                </c:pt>
              </c:strCache>
            </c:strRef>
          </c:cat>
          <c:val>
            <c:numRef>
              <c:f>'Sex Age MA'!$AJ$28:$AJ$30</c:f>
              <c:numCache>
                <c:formatCode>General</c:formatCode>
                <c:ptCount val="3"/>
                <c:pt idx="0">
                  <c:v>1.1494252873563218E-2</c:v>
                </c:pt>
                <c:pt idx="1">
                  <c:v>1.1235955056179775E-2</c:v>
                </c:pt>
                <c:pt idx="2">
                  <c:v>0</c:v>
                </c:pt>
              </c:numCache>
            </c:numRef>
          </c:val>
          <c:extLst>
            <c:ext xmlns:c16="http://schemas.microsoft.com/office/drawing/2014/chart" uri="{C3380CC4-5D6E-409C-BE32-E72D297353CC}">
              <c16:uniqueId val="{00000005-48F1-415C-858D-996E667B783B}"/>
            </c:ext>
          </c:extLst>
        </c:ser>
        <c:ser>
          <c:idx val="6"/>
          <c:order val="6"/>
          <c:tx>
            <c:strRef>
              <c:f>'Sex Age MA'!$AK$27</c:f>
              <c:strCache>
                <c:ptCount val="1"/>
                <c:pt idx="0">
                  <c:v>Rope</c:v>
                </c:pt>
              </c:strCache>
            </c:strRef>
          </c:tx>
          <c:spPr>
            <a:solidFill>
              <a:schemeClr val="accent1">
                <a:lumMod val="60000"/>
              </a:schemeClr>
            </a:solidFill>
            <a:ln>
              <a:noFill/>
            </a:ln>
            <a:effectLst/>
          </c:spPr>
          <c:invertIfNegative val="0"/>
          <c:cat>
            <c:strRef>
              <c:f>'Sex Age MA'!$AD$28:$AD$30</c:f>
              <c:strCache>
                <c:ptCount val="3"/>
                <c:pt idx="0">
                  <c:v>AF</c:v>
                </c:pt>
                <c:pt idx="1">
                  <c:v>AM</c:v>
                </c:pt>
                <c:pt idx="2">
                  <c:v>Juv</c:v>
                </c:pt>
              </c:strCache>
            </c:strRef>
          </c:cat>
          <c:val>
            <c:numRef>
              <c:f>'Sex Age MA'!$AK$28:$AK$30</c:f>
              <c:numCache>
                <c:formatCode>General</c:formatCode>
                <c:ptCount val="3"/>
                <c:pt idx="0">
                  <c:v>5.7471264367816091E-3</c:v>
                </c:pt>
                <c:pt idx="1">
                  <c:v>0</c:v>
                </c:pt>
                <c:pt idx="2">
                  <c:v>0</c:v>
                </c:pt>
              </c:numCache>
            </c:numRef>
          </c:val>
          <c:extLst>
            <c:ext xmlns:c16="http://schemas.microsoft.com/office/drawing/2014/chart" uri="{C3380CC4-5D6E-409C-BE32-E72D297353CC}">
              <c16:uniqueId val="{00000006-48F1-415C-858D-996E667B783B}"/>
            </c:ext>
          </c:extLst>
        </c:ser>
        <c:ser>
          <c:idx val="7"/>
          <c:order val="7"/>
          <c:tx>
            <c:strRef>
              <c:f>'Sex Age MA'!$AL$27</c:f>
              <c:strCache>
                <c:ptCount val="1"/>
                <c:pt idx="0">
                  <c:v>Scar</c:v>
                </c:pt>
              </c:strCache>
            </c:strRef>
          </c:tx>
          <c:spPr>
            <a:solidFill>
              <a:schemeClr val="accent2">
                <a:lumMod val="60000"/>
              </a:schemeClr>
            </a:solidFill>
            <a:ln>
              <a:noFill/>
            </a:ln>
            <a:effectLst/>
          </c:spPr>
          <c:invertIfNegative val="0"/>
          <c:cat>
            <c:strRef>
              <c:f>'Sex Age MA'!$AD$28:$AD$30</c:f>
              <c:strCache>
                <c:ptCount val="3"/>
                <c:pt idx="0">
                  <c:v>AF</c:v>
                </c:pt>
                <c:pt idx="1">
                  <c:v>AM</c:v>
                </c:pt>
                <c:pt idx="2">
                  <c:v>Juv</c:v>
                </c:pt>
              </c:strCache>
            </c:strRef>
          </c:cat>
          <c:val>
            <c:numRef>
              <c:f>'Sex Age MA'!$AL$28:$AL$30</c:f>
              <c:numCache>
                <c:formatCode>General</c:formatCode>
                <c:ptCount val="3"/>
                <c:pt idx="0">
                  <c:v>0.23563218390804597</c:v>
                </c:pt>
                <c:pt idx="1">
                  <c:v>0.23595505617977527</c:v>
                </c:pt>
                <c:pt idx="2">
                  <c:v>0.22950819672131148</c:v>
                </c:pt>
              </c:numCache>
            </c:numRef>
          </c:val>
          <c:extLst>
            <c:ext xmlns:c16="http://schemas.microsoft.com/office/drawing/2014/chart" uri="{C3380CC4-5D6E-409C-BE32-E72D297353CC}">
              <c16:uniqueId val="{00000007-48F1-415C-858D-996E667B783B}"/>
            </c:ext>
          </c:extLst>
        </c:ser>
        <c:ser>
          <c:idx val="8"/>
          <c:order val="8"/>
          <c:tx>
            <c:strRef>
              <c:f>'Sex Age MA'!$AM$27</c:f>
              <c:strCache>
                <c:ptCount val="1"/>
                <c:pt idx="0">
                  <c:v>Unknown</c:v>
                </c:pt>
              </c:strCache>
            </c:strRef>
          </c:tx>
          <c:spPr>
            <a:solidFill>
              <a:schemeClr val="accent3">
                <a:lumMod val="60000"/>
              </a:schemeClr>
            </a:solidFill>
            <a:ln>
              <a:noFill/>
            </a:ln>
            <a:effectLst/>
          </c:spPr>
          <c:invertIfNegative val="0"/>
          <c:cat>
            <c:strRef>
              <c:f>'Sex Age MA'!$AD$28:$AD$30</c:f>
              <c:strCache>
                <c:ptCount val="3"/>
                <c:pt idx="0">
                  <c:v>AF</c:v>
                </c:pt>
                <c:pt idx="1">
                  <c:v>AM</c:v>
                </c:pt>
                <c:pt idx="2">
                  <c:v>Juv</c:v>
                </c:pt>
              </c:strCache>
            </c:strRef>
          </c:cat>
          <c:val>
            <c:numRef>
              <c:f>'Sex Age MA'!$AM$28:$AM$30</c:f>
              <c:numCache>
                <c:formatCode>General</c:formatCode>
                <c:ptCount val="3"/>
                <c:pt idx="0">
                  <c:v>0.32758620689655171</c:v>
                </c:pt>
                <c:pt idx="1">
                  <c:v>0.39325842696629215</c:v>
                </c:pt>
                <c:pt idx="2">
                  <c:v>0.18032786885245902</c:v>
                </c:pt>
              </c:numCache>
            </c:numRef>
          </c:val>
          <c:extLst>
            <c:ext xmlns:c16="http://schemas.microsoft.com/office/drawing/2014/chart" uri="{C3380CC4-5D6E-409C-BE32-E72D297353CC}">
              <c16:uniqueId val="{00000008-48F1-415C-858D-996E667B783B}"/>
            </c:ext>
          </c:extLst>
        </c:ser>
        <c:dLbls>
          <c:showLegendKey val="0"/>
          <c:showVal val="0"/>
          <c:showCatName val="0"/>
          <c:showSerName val="0"/>
          <c:showPercent val="0"/>
          <c:showBubbleSize val="0"/>
        </c:dLbls>
        <c:gapWidth val="150"/>
        <c:overlap val="100"/>
        <c:axId val="972928367"/>
        <c:axId val="972940431"/>
      </c:barChart>
      <c:catAx>
        <c:axId val="972928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940431"/>
        <c:crosses val="autoZero"/>
        <c:auto val="1"/>
        <c:lblAlgn val="ctr"/>
        <c:lblOffset val="100"/>
        <c:noMultiLvlLbl val="0"/>
      </c:catAx>
      <c:valAx>
        <c:axId val="9729404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928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Ej entanglement</a:t>
            </a:r>
            <a:r>
              <a:rPr lang="en-US" baseline="0"/>
              <a:t> rate</a:t>
            </a:r>
            <a:r>
              <a:rPr lang="en-US"/>
              <a:t>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'Pooled Averages'!$Y$3:$Y$11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Averages'!$Z$3:$Z$11</c:f>
              <c:numCache>
                <c:formatCode>General</c:formatCode>
                <c:ptCount val="9"/>
                <c:pt idx="0">
                  <c:v>2.7417336241320816E-3</c:v>
                </c:pt>
                <c:pt idx="1">
                  <c:v>2.7060852998739369E-3</c:v>
                </c:pt>
                <c:pt idx="2">
                  <c:v>4.6023576034557555E-3</c:v>
                </c:pt>
                <c:pt idx="3">
                  <c:v>4.5618163385975057E-3</c:v>
                </c:pt>
                <c:pt idx="4">
                  <c:v>3.9510820373370587E-3</c:v>
                </c:pt>
                <c:pt idx="5">
                  <c:v>8.6775022185212151E-3</c:v>
                </c:pt>
                <c:pt idx="6">
                  <c:v>3.2105453663012241E-3</c:v>
                </c:pt>
                <c:pt idx="7">
                  <c:v>2.5339905191112894E-3</c:v>
                </c:pt>
                <c:pt idx="8">
                  <c:v>5.9046164718496883E-3</c:v>
                </c:pt>
              </c:numCache>
            </c:numRef>
          </c:val>
          <c:extLst>
            <c:ext xmlns:c16="http://schemas.microsoft.com/office/drawing/2014/chart" uri="{C3380CC4-5D6E-409C-BE32-E72D297353CC}">
              <c16:uniqueId val="{00000000-11E6-4D6B-B3A3-4934CE2788B7}"/>
            </c:ext>
          </c:extLst>
        </c:ser>
        <c:dLbls>
          <c:showLegendKey val="0"/>
          <c:showVal val="0"/>
          <c:showCatName val="0"/>
          <c:showSerName val="0"/>
          <c:showPercent val="0"/>
          <c:showBubbleSize val="0"/>
        </c:dLbls>
        <c:gapWidth val="219"/>
        <c:overlap val="-27"/>
        <c:axId val="1688297520"/>
        <c:axId val="1688295856"/>
      </c:barChart>
      <c:catAx>
        <c:axId val="168829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295856"/>
        <c:crosses val="autoZero"/>
        <c:auto val="1"/>
        <c:lblAlgn val="ctr"/>
        <c:lblOffset val="100"/>
        <c:noMultiLvlLbl val="0"/>
      </c:catAx>
      <c:valAx>
        <c:axId val="1688295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29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Zc entanglement rate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2"/>
            <c:invertIfNegative val="0"/>
            <c:bubble3D val="0"/>
            <c:extLst>
              <c:ext xmlns:c16="http://schemas.microsoft.com/office/drawing/2014/chart" uri="{C3380CC4-5D6E-409C-BE32-E72D297353CC}">
                <c16:uniqueId val="{00000000-5DEC-4DE4-B056-20DB944D162A}"/>
              </c:ext>
            </c:extLst>
          </c:dPt>
          <c:cat>
            <c:numRef>
              <c:f>'Pooled Averages'!$CK$3:$CK$11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Averages'!$CL$3:$CL$11</c:f>
              <c:numCache>
                <c:formatCode>General</c:formatCode>
                <c:ptCount val="9"/>
                <c:pt idx="0">
                  <c:v>3.2834710332642148E-3</c:v>
                </c:pt>
                <c:pt idx="1">
                  <c:v>8.9790758656944237E-3</c:v>
                </c:pt>
                <c:pt idx="2">
                  <c:v>1.3652186699889152E-2</c:v>
                </c:pt>
                <c:pt idx="3">
                  <c:v>1.0477702342145458E-2</c:v>
                </c:pt>
                <c:pt idx="4">
                  <c:v>8.9613069413686783E-2</c:v>
                </c:pt>
                <c:pt idx="5">
                  <c:v>6.6896206878253733E-2</c:v>
                </c:pt>
                <c:pt idx="6">
                  <c:v>2.5041198665006519E-2</c:v>
                </c:pt>
                <c:pt idx="7">
                  <c:v>3.6374695612640472E-2</c:v>
                </c:pt>
                <c:pt idx="8">
                  <c:v>3.1275489091116705E-3</c:v>
                </c:pt>
              </c:numCache>
            </c:numRef>
          </c:val>
          <c:extLst>
            <c:ext xmlns:c16="http://schemas.microsoft.com/office/drawing/2014/chart" uri="{C3380CC4-5D6E-409C-BE32-E72D297353CC}">
              <c16:uniqueId val="{00000000-9087-4DC1-94A0-F439895EEF7B}"/>
            </c:ext>
          </c:extLst>
        </c:ser>
        <c:dLbls>
          <c:showLegendKey val="0"/>
          <c:showVal val="0"/>
          <c:showCatName val="0"/>
          <c:showSerName val="0"/>
          <c:showPercent val="0"/>
          <c:showBubbleSize val="0"/>
        </c:dLbls>
        <c:gapWidth val="219"/>
        <c:overlap val="-27"/>
        <c:axId val="1941505920"/>
        <c:axId val="1941500096"/>
      </c:barChart>
      <c:catAx>
        <c:axId val="1941505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1500096"/>
        <c:crosses val="autoZero"/>
        <c:auto val="1"/>
        <c:lblAlgn val="ctr"/>
        <c:lblOffset val="100"/>
        <c:noMultiLvlLbl val="0"/>
      </c:catAx>
      <c:valAx>
        <c:axId val="1941500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1505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Ej Entanglement rate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'Pooled Averages'!$U$2</c:f>
              <c:strCache>
                <c:ptCount val="1"/>
                <c:pt idx="0">
                  <c:v>Rate</c:v>
                </c:pt>
              </c:strCache>
            </c:strRef>
          </c:tx>
          <c:spPr>
            <a:solidFill>
              <a:schemeClr val="accent1"/>
            </a:solidFill>
            <a:ln>
              <a:noFill/>
            </a:ln>
            <a:effectLst/>
          </c:spPr>
          <c:invertIfNegative val="0"/>
          <c:cat>
            <c:numRef>
              <c:f>'Pooled Averages'!$T$3:$T$14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'Pooled Averages'!$U$3:$U$14</c:f>
              <c:numCache>
                <c:formatCode>General</c:formatCode>
                <c:ptCount val="12"/>
                <c:pt idx="0">
                  <c:v>2.793638877699684E-3</c:v>
                </c:pt>
                <c:pt idx="1">
                  <c:v>3.6101714384277005E-3</c:v>
                </c:pt>
                <c:pt idx="2">
                  <c:v>1.6401955501680477E-3</c:v>
                </c:pt>
                <c:pt idx="3">
                  <c:v>3.1207302546998736E-3</c:v>
                </c:pt>
                <c:pt idx="4">
                  <c:v>3.5847908722342762E-3</c:v>
                </c:pt>
                <c:pt idx="5">
                  <c:v>4.8283277429538784E-3</c:v>
                </c:pt>
                <c:pt idx="6">
                  <c:v>5.4549121836747743E-3</c:v>
                </c:pt>
                <c:pt idx="7">
                  <c:v>5.3659609431577259E-3</c:v>
                </c:pt>
                <c:pt idx="8">
                  <c:v>5.4306624983340599E-3</c:v>
                </c:pt>
                <c:pt idx="9">
                  <c:v>7.8580994833834274E-3</c:v>
                </c:pt>
                <c:pt idx="10">
                  <c:v>2.8052800157303487E-3</c:v>
                </c:pt>
                <c:pt idx="11">
                  <c:v>3.0730095068330363E-3</c:v>
                </c:pt>
              </c:numCache>
            </c:numRef>
          </c:val>
          <c:extLst>
            <c:ext xmlns:c16="http://schemas.microsoft.com/office/drawing/2014/chart" uri="{C3380CC4-5D6E-409C-BE32-E72D297353CC}">
              <c16:uniqueId val="{00000000-51B0-4149-A653-8D058FBBA4C7}"/>
            </c:ext>
          </c:extLst>
        </c:ser>
        <c:dLbls>
          <c:showLegendKey val="0"/>
          <c:showVal val="0"/>
          <c:showCatName val="0"/>
          <c:showSerName val="0"/>
          <c:showPercent val="0"/>
          <c:showBubbleSize val="0"/>
        </c:dLbls>
        <c:gapWidth val="219"/>
        <c:overlap val="-27"/>
        <c:axId val="1792911184"/>
        <c:axId val="1688305008"/>
      </c:barChart>
      <c:catAx>
        <c:axId val="179291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305008"/>
        <c:crosses val="autoZero"/>
        <c:auto val="1"/>
        <c:lblAlgn val="ctr"/>
        <c:lblOffset val="100"/>
        <c:noMultiLvlLbl val="0"/>
      </c:catAx>
      <c:valAx>
        <c:axId val="16883050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911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Rate</a:t>
            </a:r>
            <a:r>
              <a:rPr lang="en-US" baseline="0"/>
              <a:t> x material proportions Zc</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'Pooled Averages'!$DM$2</c:f>
              <c:strCache>
                <c:ptCount val="1"/>
                <c:pt idx="0">
                  <c:v>Packing band</c:v>
                </c:pt>
              </c:strCache>
            </c:strRef>
          </c:tx>
          <c:spPr>
            <a:ln w="28575" cap="rnd">
              <a:solidFill>
                <a:schemeClr val="accent1"/>
              </a:solidFill>
              <a:round/>
            </a:ln>
            <a:effectLst/>
          </c:spPr>
          <c:marker>
            <c:symbol val="none"/>
          </c:marker>
          <c:cat>
            <c:numRef>
              <c:f>'Pooled Averages'!$DL$3:$DL$11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Averages'!$DM$3:$DM$11</c:f>
              <c:numCache>
                <c:formatCode>General</c:formatCode>
                <c:ptCount val="9"/>
                <c:pt idx="0">
                  <c:v>4.1043387915802685E-4</c:v>
                </c:pt>
                <c:pt idx="1">
                  <c:v>1.632559248308077E-3</c:v>
                </c:pt>
                <c:pt idx="2">
                  <c:v>1.6649008170596525E-3</c:v>
                </c:pt>
                <c:pt idx="3">
                  <c:v>1.5716553513218186E-3</c:v>
                </c:pt>
                <c:pt idx="4">
                  <c:v>1.5450529209256342E-2</c:v>
                </c:pt>
                <c:pt idx="5">
                  <c:v>7.8701419856769105E-3</c:v>
                </c:pt>
                <c:pt idx="6">
                  <c:v>9.274518024076488E-3</c:v>
                </c:pt>
                <c:pt idx="7">
                  <c:v>4.1970802629969781E-3</c:v>
                </c:pt>
                <c:pt idx="8">
                  <c:v>7.8188722727791761E-4</c:v>
                </c:pt>
              </c:numCache>
            </c:numRef>
          </c:val>
          <c:smooth val="0"/>
          <c:extLst>
            <c:ext xmlns:c16="http://schemas.microsoft.com/office/drawing/2014/chart" uri="{C3380CC4-5D6E-409C-BE32-E72D297353CC}">
              <c16:uniqueId val="{00000000-97D3-445A-888C-AE58652BA1FC}"/>
            </c:ext>
          </c:extLst>
        </c:ser>
        <c:ser>
          <c:idx val="1"/>
          <c:order val="1"/>
          <c:tx>
            <c:strRef>
              <c:f>'Pooled Averages'!$DN$2</c:f>
              <c:strCache>
                <c:ptCount val="1"/>
                <c:pt idx="0">
                  <c:v>Rope</c:v>
                </c:pt>
              </c:strCache>
            </c:strRef>
          </c:tx>
          <c:spPr>
            <a:ln w="28575" cap="rnd">
              <a:solidFill>
                <a:schemeClr val="accent2"/>
              </a:solidFill>
              <a:round/>
            </a:ln>
            <a:effectLst/>
          </c:spPr>
          <c:marker>
            <c:symbol val="none"/>
          </c:marker>
          <c:cat>
            <c:numRef>
              <c:f>'Pooled Averages'!$DL$3:$DL$11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Averages'!$DN$3:$DN$11</c:f>
              <c:numCache>
                <c:formatCode>General</c:formatCode>
                <c:ptCount val="9"/>
                <c:pt idx="0">
                  <c:v>4.1043387915802685E-4</c:v>
                </c:pt>
                <c:pt idx="1">
                  <c:v>0</c:v>
                </c:pt>
                <c:pt idx="2">
                  <c:v>0</c:v>
                </c:pt>
                <c:pt idx="3">
                  <c:v>5.2388511710727296E-4</c:v>
                </c:pt>
                <c:pt idx="4">
                  <c:v>9.2703175255538055E-3</c:v>
                </c:pt>
                <c:pt idx="5">
                  <c:v>0</c:v>
                </c:pt>
                <c:pt idx="6">
                  <c:v>0</c:v>
                </c:pt>
                <c:pt idx="7">
                  <c:v>0</c:v>
                </c:pt>
                <c:pt idx="8">
                  <c:v>0</c:v>
                </c:pt>
              </c:numCache>
            </c:numRef>
          </c:val>
          <c:smooth val="0"/>
          <c:extLst>
            <c:ext xmlns:c16="http://schemas.microsoft.com/office/drawing/2014/chart" uri="{C3380CC4-5D6E-409C-BE32-E72D297353CC}">
              <c16:uniqueId val="{00000001-97D3-445A-888C-AE58652BA1FC}"/>
            </c:ext>
          </c:extLst>
        </c:ser>
        <c:ser>
          <c:idx val="2"/>
          <c:order val="2"/>
          <c:tx>
            <c:strRef>
              <c:f>'Pooled Averages'!$DO$2</c:f>
              <c:strCache>
                <c:ptCount val="1"/>
                <c:pt idx="0">
                  <c:v>Flasher</c:v>
                </c:pt>
              </c:strCache>
            </c:strRef>
          </c:tx>
          <c:spPr>
            <a:ln w="28575" cap="rnd">
              <a:solidFill>
                <a:schemeClr val="accent3"/>
              </a:solidFill>
              <a:round/>
            </a:ln>
            <a:effectLst/>
          </c:spPr>
          <c:marker>
            <c:symbol val="none"/>
          </c:marker>
          <c:cat>
            <c:numRef>
              <c:f>'Pooled Averages'!$DL$3:$DL$11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Averages'!$DO$3:$DO$11</c:f>
              <c:numCache>
                <c:formatCode>General</c:formatCode>
                <c:ptCount val="9"/>
                <c:pt idx="0">
                  <c:v>0</c:v>
                </c:pt>
                <c:pt idx="1">
                  <c:v>0</c:v>
                </c:pt>
                <c:pt idx="2">
                  <c:v>0</c:v>
                </c:pt>
                <c:pt idx="3">
                  <c:v>0</c:v>
                </c:pt>
                <c:pt idx="4">
                  <c:v>0</c:v>
                </c:pt>
                <c:pt idx="5">
                  <c:v>0</c:v>
                </c:pt>
                <c:pt idx="6">
                  <c:v>0</c:v>
                </c:pt>
                <c:pt idx="7">
                  <c:v>4.1970802629969781E-3</c:v>
                </c:pt>
                <c:pt idx="8">
                  <c:v>0</c:v>
                </c:pt>
              </c:numCache>
            </c:numRef>
          </c:val>
          <c:smooth val="0"/>
          <c:extLst>
            <c:ext xmlns:c16="http://schemas.microsoft.com/office/drawing/2014/chart" uri="{C3380CC4-5D6E-409C-BE32-E72D297353CC}">
              <c16:uniqueId val="{00000002-97D3-445A-888C-AE58652BA1FC}"/>
            </c:ext>
          </c:extLst>
        </c:ser>
        <c:ser>
          <c:idx val="3"/>
          <c:order val="3"/>
          <c:tx>
            <c:strRef>
              <c:f>'Pooled Averages'!$DP$2</c:f>
              <c:strCache>
                <c:ptCount val="1"/>
                <c:pt idx="0">
                  <c:v>Monofilament</c:v>
                </c:pt>
              </c:strCache>
            </c:strRef>
          </c:tx>
          <c:spPr>
            <a:ln w="28575" cap="rnd">
              <a:solidFill>
                <a:schemeClr val="accent4"/>
              </a:solidFill>
              <a:round/>
            </a:ln>
            <a:effectLst/>
          </c:spPr>
          <c:marker>
            <c:symbol val="none"/>
          </c:marker>
          <c:cat>
            <c:numRef>
              <c:f>'Pooled Averages'!$DL$3:$DL$11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Averages'!$DP$3:$DP$11</c:f>
              <c:numCache>
                <c:formatCode>General</c:formatCode>
                <c:ptCount val="9"/>
                <c:pt idx="0">
                  <c:v>4.1043387915802685E-4</c:v>
                </c:pt>
                <c:pt idx="1">
                  <c:v>8.1627962415403851E-4</c:v>
                </c:pt>
                <c:pt idx="2">
                  <c:v>9.9894049023579166E-4</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3-97D3-445A-888C-AE58652BA1FC}"/>
            </c:ext>
          </c:extLst>
        </c:ser>
        <c:ser>
          <c:idx val="4"/>
          <c:order val="4"/>
          <c:tx>
            <c:strRef>
              <c:f>'Pooled Averages'!$DQ$2</c:f>
              <c:strCache>
                <c:ptCount val="1"/>
                <c:pt idx="0">
                  <c:v>Net</c:v>
                </c:pt>
              </c:strCache>
            </c:strRef>
          </c:tx>
          <c:spPr>
            <a:ln w="28575" cap="rnd">
              <a:solidFill>
                <a:schemeClr val="accent5"/>
              </a:solidFill>
              <a:round/>
            </a:ln>
            <a:effectLst/>
          </c:spPr>
          <c:marker>
            <c:symbol val="none"/>
          </c:marker>
          <c:cat>
            <c:numRef>
              <c:f>'Pooled Averages'!$DL$3:$DL$11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Averages'!$DQ$3:$DQ$11</c:f>
              <c:numCache>
                <c:formatCode>General</c:formatCode>
                <c:ptCount val="9"/>
                <c:pt idx="0">
                  <c:v>0</c:v>
                </c:pt>
                <c:pt idx="1">
                  <c:v>0</c:v>
                </c:pt>
                <c:pt idx="2">
                  <c:v>3.3298016341193055E-4</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4-97D3-445A-888C-AE58652BA1FC}"/>
            </c:ext>
          </c:extLst>
        </c:ser>
        <c:ser>
          <c:idx val="5"/>
          <c:order val="5"/>
          <c:tx>
            <c:strRef>
              <c:f>'Pooled Averages'!$DR$2</c:f>
              <c:strCache>
                <c:ptCount val="1"/>
                <c:pt idx="0">
                  <c:v>Unknown</c:v>
                </c:pt>
              </c:strCache>
            </c:strRef>
          </c:tx>
          <c:spPr>
            <a:ln w="28575" cap="rnd">
              <a:solidFill>
                <a:schemeClr val="accent6"/>
              </a:solidFill>
              <a:round/>
            </a:ln>
            <a:effectLst/>
          </c:spPr>
          <c:marker>
            <c:symbol val="none"/>
          </c:marker>
          <c:cat>
            <c:numRef>
              <c:f>'Pooled Averages'!$DL$3:$DL$11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Averages'!$DR$3:$DR$11</c:f>
              <c:numCache>
                <c:formatCode>General</c:formatCode>
                <c:ptCount val="9"/>
                <c:pt idx="0">
                  <c:v>2.0521693957901341E-3</c:v>
                </c:pt>
                <c:pt idx="1">
                  <c:v>6.5302369932323081E-3</c:v>
                </c:pt>
                <c:pt idx="2">
                  <c:v>1.0655365229181778E-2</c:v>
                </c:pt>
                <c:pt idx="3">
                  <c:v>8.3821618737163674E-3</c:v>
                </c:pt>
                <c:pt idx="4">
                  <c:v>6.4892222678876635E-2</c:v>
                </c:pt>
                <c:pt idx="5">
                  <c:v>5.9026064892576821E-2</c:v>
                </c:pt>
                <c:pt idx="6">
                  <c:v>1.5766680640930029E-2</c:v>
                </c:pt>
                <c:pt idx="7">
                  <c:v>2.7980535086646517E-2</c:v>
                </c:pt>
                <c:pt idx="8">
                  <c:v>2.3456616818337528E-3</c:v>
                </c:pt>
              </c:numCache>
            </c:numRef>
          </c:val>
          <c:smooth val="0"/>
          <c:extLst>
            <c:ext xmlns:c16="http://schemas.microsoft.com/office/drawing/2014/chart" uri="{C3380CC4-5D6E-409C-BE32-E72D297353CC}">
              <c16:uniqueId val="{00000005-97D3-445A-888C-AE58652BA1FC}"/>
            </c:ext>
          </c:extLst>
        </c:ser>
        <c:dLbls>
          <c:showLegendKey val="0"/>
          <c:showVal val="0"/>
          <c:showCatName val="0"/>
          <c:showSerName val="0"/>
          <c:showPercent val="0"/>
          <c:showBubbleSize val="0"/>
        </c:dLbls>
        <c:smooth val="0"/>
        <c:axId val="1500872399"/>
        <c:axId val="1500874479"/>
      </c:lineChart>
      <c:catAx>
        <c:axId val="150087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0874479"/>
        <c:crosses val="autoZero"/>
        <c:auto val="1"/>
        <c:lblAlgn val="ctr"/>
        <c:lblOffset val="100"/>
        <c:noMultiLvlLbl val="0"/>
      </c:catAx>
      <c:valAx>
        <c:axId val="1500874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08723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Rate x material proportions Ej</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'Pooled Averages'!$BJ$2</c:f>
              <c:strCache>
                <c:ptCount val="1"/>
                <c:pt idx="0">
                  <c:v>Packing band</c:v>
                </c:pt>
              </c:strCache>
            </c:strRef>
          </c:tx>
          <c:spPr>
            <a:ln w="28575" cap="rnd">
              <a:solidFill>
                <a:schemeClr val="accent1"/>
              </a:solidFill>
              <a:round/>
            </a:ln>
            <a:effectLst/>
          </c:spPr>
          <c:marker>
            <c:symbol val="none"/>
          </c:marker>
          <c:cat>
            <c:numRef>
              <c:f>'Pooled Averages'!$BI$3:$BI$11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Averages'!$BJ$3:$BJ$11</c:f>
              <c:numCache>
                <c:formatCode>General</c:formatCode>
                <c:ptCount val="9"/>
                <c:pt idx="0">
                  <c:v>9.7287322146622261E-4</c:v>
                </c:pt>
                <c:pt idx="1">
                  <c:v>6.6148751774696237E-4</c:v>
                </c:pt>
                <c:pt idx="2">
                  <c:v>7.321932550952338E-4</c:v>
                </c:pt>
                <c:pt idx="3">
                  <c:v>1.3478093727674449E-3</c:v>
                </c:pt>
                <c:pt idx="4">
                  <c:v>9.7423940646667196E-4</c:v>
                </c:pt>
                <c:pt idx="5">
                  <c:v>1.4815247690158173E-3</c:v>
                </c:pt>
                <c:pt idx="6">
                  <c:v>6.9794464484809217E-4</c:v>
                </c:pt>
                <c:pt idx="7">
                  <c:v>5.8930012072355568E-4</c:v>
                </c:pt>
                <c:pt idx="8">
                  <c:v>8.640902153926373E-4</c:v>
                </c:pt>
              </c:numCache>
            </c:numRef>
          </c:val>
          <c:smooth val="0"/>
          <c:extLst>
            <c:ext xmlns:c16="http://schemas.microsoft.com/office/drawing/2014/chart" uri="{C3380CC4-5D6E-409C-BE32-E72D297353CC}">
              <c16:uniqueId val="{00000000-522A-44E1-8CDC-32B73C319A14}"/>
            </c:ext>
          </c:extLst>
        </c:ser>
        <c:ser>
          <c:idx val="1"/>
          <c:order val="1"/>
          <c:tx>
            <c:strRef>
              <c:f>'Pooled Averages'!$BK$2</c:f>
              <c:strCache>
                <c:ptCount val="1"/>
                <c:pt idx="0">
                  <c:v>Flasher</c:v>
                </c:pt>
              </c:strCache>
            </c:strRef>
          </c:tx>
          <c:spPr>
            <a:ln w="28575" cap="rnd">
              <a:solidFill>
                <a:schemeClr val="accent2"/>
              </a:solidFill>
              <a:round/>
            </a:ln>
            <a:effectLst/>
          </c:spPr>
          <c:marker>
            <c:symbol val="none"/>
          </c:marker>
          <c:cat>
            <c:numRef>
              <c:f>'Pooled Averages'!$BI$3:$BI$11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Averages'!$BK$3:$BK$11</c:f>
              <c:numCache>
                <c:formatCode>General</c:formatCode>
                <c:ptCount val="9"/>
                <c:pt idx="0">
                  <c:v>4.4221510066646478E-4</c:v>
                </c:pt>
                <c:pt idx="1">
                  <c:v>1.8040568665826247E-4</c:v>
                </c:pt>
                <c:pt idx="2">
                  <c:v>3.1379710932652878E-4</c:v>
                </c:pt>
                <c:pt idx="3">
                  <c:v>1.0367764405903422E-4</c:v>
                </c:pt>
                <c:pt idx="4">
                  <c:v>0</c:v>
                </c:pt>
                <c:pt idx="5">
                  <c:v>4.2329279114737637E-4</c:v>
                </c:pt>
                <c:pt idx="6">
                  <c:v>6.979446448480922E-5</c:v>
                </c:pt>
                <c:pt idx="7">
                  <c:v>2.3572004828942227E-4</c:v>
                </c:pt>
                <c:pt idx="8">
                  <c:v>4.3204510769631865E-4</c:v>
                </c:pt>
              </c:numCache>
            </c:numRef>
          </c:val>
          <c:smooth val="0"/>
          <c:extLst>
            <c:ext xmlns:c16="http://schemas.microsoft.com/office/drawing/2014/chart" uri="{C3380CC4-5D6E-409C-BE32-E72D297353CC}">
              <c16:uniqueId val="{00000001-522A-44E1-8CDC-32B73C319A14}"/>
            </c:ext>
          </c:extLst>
        </c:ser>
        <c:ser>
          <c:idx val="2"/>
          <c:order val="2"/>
          <c:tx>
            <c:strRef>
              <c:f>'Pooled Averages'!$BL$2</c:f>
              <c:strCache>
                <c:ptCount val="1"/>
                <c:pt idx="0">
                  <c:v>Rubber band</c:v>
                </c:pt>
              </c:strCache>
            </c:strRef>
          </c:tx>
          <c:spPr>
            <a:ln w="28575" cap="rnd">
              <a:solidFill>
                <a:schemeClr val="accent3"/>
              </a:solidFill>
              <a:round/>
            </a:ln>
            <a:effectLst/>
          </c:spPr>
          <c:marker>
            <c:symbol val="none"/>
          </c:marker>
          <c:cat>
            <c:numRef>
              <c:f>'Pooled Averages'!$BI$3:$BI$11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Averages'!$BL$3:$BL$11</c:f>
              <c:numCache>
                <c:formatCode>General</c:formatCode>
                <c:ptCount val="9"/>
                <c:pt idx="0">
                  <c:v>1.768860402665859E-4</c:v>
                </c:pt>
                <c:pt idx="1">
                  <c:v>3.0067614443043744E-4</c:v>
                </c:pt>
                <c:pt idx="2">
                  <c:v>3.1379710932652878E-4</c:v>
                </c:pt>
                <c:pt idx="3">
                  <c:v>5.1838822029517109E-5</c:v>
                </c:pt>
                <c:pt idx="4">
                  <c:v>5.4124411470370667E-5</c:v>
                </c:pt>
                <c:pt idx="5">
                  <c:v>2.1164639557368818E-4</c:v>
                </c:pt>
                <c:pt idx="6">
                  <c:v>0</c:v>
                </c:pt>
                <c:pt idx="7">
                  <c:v>0</c:v>
                </c:pt>
                <c:pt idx="8">
                  <c:v>2.8803007179754577E-4</c:v>
                </c:pt>
              </c:numCache>
            </c:numRef>
          </c:val>
          <c:smooth val="0"/>
          <c:extLst>
            <c:ext xmlns:c16="http://schemas.microsoft.com/office/drawing/2014/chart" uri="{C3380CC4-5D6E-409C-BE32-E72D297353CC}">
              <c16:uniqueId val="{00000002-522A-44E1-8CDC-32B73C319A14}"/>
            </c:ext>
          </c:extLst>
        </c:ser>
        <c:ser>
          <c:idx val="3"/>
          <c:order val="3"/>
          <c:tx>
            <c:strRef>
              <c:f>'Pooled Averages'!$BM$2</c:f>
              <c:strCache>
                <c:ptCount val="1"/>
                <c:pt idx="0">
                  <c:v>Monofilament</c:v>
                </c:pt>
              </c:strCache>
            </c:strRef>
          </c:tx>
          <c:spPr>
            <a:ln w="28575" cap="rnd">
              <a:solidFill>
                <a:schemeClr val="accent4"/>
              </a:solidFill>
              <a:round/>
            </a:ln>
            <a:effectLst/>
          </c:spPr>
          <c:marker>
            <c:symbol val="none"/>
          </c:marker>
          <c:cat>
            <c:numRef>
              <c:f>'Pooled Averages'!$BI$3:$BI$11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Averages'!$BM$3:$BM$11</c:f>
              <c:numCache>
                <c:formatCode>General</c:formatCode>
                <c:ptCount val="9"/>
                <c:pt idx="0">
                  <c:v>0</c:v>
                </c:pt>
                <c:pt idx="1">
                  <c:v>6.0135228886087492E-5</c:v>
                </c:pt>
                <c:pt idx="2">
                  <c:v>2.0919807288435254E-4</c:v>
                </c:pt>
                <c:pt idx="3">
                  <c:v>2.0735528811806843E-4</c:v>
                </c:pt>
                <c:pt idx="4">
                  <c:v>0</c:v>
                </c:pt>
                <c:pt idx="5">
                  <c:v>2.1164639557368818E-4</c:v>
                </c:pt>
                <c:pt idx="6">
                  <c:v>0</c:v>
                </c:pt>
                <c:pt idx="7">
                  <c:v>0</c:v>
                </c:pt>
                <c:pt idx="8">
                  <c:v>2.8803007179754577E-4</c:v>
                </c:pt>
              </c:numCache>
            </c:numRef>
          </c:val>
          <c:smooth val="0"/>
          <c:extLst>
            <c:ext xmlns:c16="http://schemas.microsoft.com/office/drawing/2014/chart" uri="{C3380CC4-5D6E-409C-BE32-E72D297353CC}">
              <c16:uniqueId val="{00000003-522A-44E1-8CDC-32B73C319A14}"/>
            </c:ext>
          </c:extLst>
        </c:ser>
        <c:ser>
          <c:idx val="4"/>
          <c:order val="4"/>
          <c:tx>
            <c:strRef>
              <c:f>'Pooled Averages'!$BN$2</c:f>
              <c:strCache>
                <c:ptCount val="1"/>
                <c:pt idx="0">
                  <c:v>Rope</c:v>
                </c:pt>
              </c:strCache>
            </c:strRef>
          </c:tx>
          <c:spPr>
            <a:ln w="28575" cap="rnd">
              <a:solidFill>
                <a:schemeClr val="accent5"/>
              </a:solidFill>
              <a:round/>
            </a:ln>
            <a:effectLst/>
          </c:spPr>
          <c:marker>
            <c:symbol val="none"/>
          </c:marker>
          <c:cat>
            <c:numRef>
              <c:f>'Pooled Averages'!$BI$3:$BI$11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Averages'!$BN$3:$BN$11</c:f>
              <c:numCache>
                <c:formatCode>General</c:formatCode>
                <c:ptCount val="9"/>
                <c:pt idx="0">
                  <c:v>0</c:v>
                </c:pt>
                <c:pt idx="1">
                  <c:v>0</c:v>
                </c:pt>
                <c:pt idx="2">
                  <c:v>0</c:v>
                </c:pt>
                <c:pt idx="3">
                  <c:v>0</c:v>
                </c:pt>
                <c:pt idx="4">
                  <c:v>5.4124411470370667E-5</c:v>
                </c:pt>
                <c:pt idx="5">
                  <c:v>0</c:v>
                </c:pt>
                <c:pt idx="6">
                  <c:v>0</c:v>
                </c:pt>
                <c:pt idx="7">
                  <c:v>0</c:v>
                </c:pt>
                <c:pt idx="8">
                  <c:v>0</c:v>
                </c:pt>
              </c:numCache>
            </c:numRef>
          </c:val>
          <c:smooth val="0"/>
          <c:extLst>
            <c:ext xmlns:c16="http://schemas.microsoft.com/office/drawing/2014/chart" uri="{C3380CC4-5D6E-409C-BE32-E72D297353CC}">
              <c16:uniqueId val="{00000004-522A-44E1-8CDC-32B73C319A14}"/>
            </c:ext>
          </c:extLst>
        </c:ser>
        <c:ser>
          <c:idx val="5"/>
          <c:order val="5"/>
          <c:tx>
            <c:strRef>
              <c:f>'Pooled Averages'!$BO$2</c:f>
              <c:strCache>
                <c:ptCount val="1"/>
                <c:pt idx="0">
                  <c:v>Netting</c:v>
                </c:pt>
              </c:strCache>
            </c:strRef>
          </c:tx>
          <c:spPr>
            <a:ln w="28575" cap="rnd">
              <a:solidFill>
                <a:schemeClr val="accent6"/>
              </a:solidFill>
              <a:round/>
            </a:ln>
            <a:effectLst/>
          </c:spPr>
          <c:marker>
            <c:symbol val="none"/>
          </c:marker>
          <c:cat>
            <c:numRef>
              <c:f>'Pooled Averages'!$BI$3:$BI$11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Averages'!$BO$3:$BO$11</c:f>
              <c:numCache>
                <c:formatCode>General</c:formatCode>
                <c:ptCount val="9"/>
                <c:pt idx="0">
                  <c:v>0</c:v>
                </c:pt>
                <c:pt idx="1">
                  <c:v>0</c:v>
                </c:pt>
                <c:pt idx="2">
                  <c:v>0</c:v>
                </c:pt>
                <c:pt idx="3">
                  <c:v>0</c:v>
                </c:pt>
                <c:pt idx="4">
                  <c:v>1.0824882294074133E-4</c:v>
                </c:pt>
                <c:pt idx="5">
                  <c:v>0</c:v>
                </c:pt>
                <c:pt idx="6">
                  <c:v>0</c:v>
                </c:pt>
                <c:pt idx="7">
                  <c:v>0</c:v>
                </c:pt>
                <c:pt idx="8">
                  <c:v>1.4401503589877288E-4</c:v>
                </c:pt>
              </c:numCache>
            </c:numRef>
          </c:val>
          <c:smooth val="0"/>
          <c:extLst>
            <c:ext xmlns:c16="http://schemas.microsoft.com/office/drawing/2014/chart" uri="{C3380CC4-5D6E-409C-BE32-E72D297353CC}">
              <c16:uniqueId val="{00000005-522A-44E1-8CDC-32B73C319A14}"/>
            </c:ext>
          </c:extLst>
        </c:ser>
        <c:ser>
          <c:idx val="6"/>
          <c:order val="6"/>
          <c:tx>
            <c:strRef>
              <c:f>'Pooled Averages'!$BP$2</c:f>
              <c:strCache>
                <c:ptCount val="1"/>
                <c:pt idx="0">
                  <c:v>Hook and Line</c:v>
                </c:pt>
              </c:strCache>
            </c:strRef>
          </c:tx>
          <c:spPr>
            <a:ln w="28575" cap="rnd">
              <a:solidFill>
                <a:schemeClr val="accent1">
                  <a:lumMod val="60000"/>
                </a:schemeClr>
              </a:solidFill>
              <a:round/>
            </a:ln>
            <a:effectLst/>
          </c:spPr>
          <c:marker>
            <c:symbol val="none"/>
          </c:marker>
          <c:cat>
            <c:numRef>
              <c:f>'Pooled Averages'!$BI$3:$BI$11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Averages'!$BP$3:$BP$11</c:f>
              <c:numCache>
                <c:formatCode>General</c:formatCode>
                <c:ptCount val="9"/>
                <c:pt idx="0">
                  <c:v>8.8443020133292948E-5</c:v>
                </c:pt>
                <c:pt idx="1">
                  <c:v>6.0135228886087492E-5</c:v>
                </c:pt>
                <c:pt idx="2">
                  <c:v>0</c:v>
                </c:pt>
                <c:pt idx="3">
                  <c:v>5.1838822029517109E-5</c:v>
                </c:pt>
                <c:pt idx="4">
                  <c:v>0</c:v>
                </c:pt>
                <c:pt idx="5">
                  <c:v>0</c:v>
                </c:pt>
                <c:pt idx="6">
                  <c:v>0</c:v>
                </c:pt>
                <c:pt idx="7">
                  <c:v>0</c:v>
                </c:pt>
                <c:pt idx="8">
                  <c:v>0</c:v>
                </c:pt>
              </c:numCache>
            </c:numRef>
          </c:val>
          <c:smooth val="0"/>
          <c:extLst>
            <c:ext xmlns:c16="http://schemas.microsoft.com/office/drawing/2014/chart" uri="{C3380CC4-5D6E-409C-BE32-E72D297353CC}">
              <c16:uniqueId val="{00000006-522A-44E1-8CDC-32B73C319A14}"/>
            </c:ext>
          </c:extLst>
        </c:ser>
        <c:ser>
          <c:idx val="7"/>
          <c:order val="7"/>
          <c:tx>
            <c:strRef>
              <c:f>'Pooled Averages'!$BQ$2</c:f>
              <c:strCache>
                <c:ptCount val="1"/>
                <c:pt idx="0">
                  <c:v>Unknown</c:v>
                </c:pt>
              </c:strCache>
            </c:strRef>
          </c:tx>
          <c:spPr>
            <a:ln w="28575" cap="rnd">
              <a:solidFill>
                <a:schemeClr val="accent2">
                  <a:lumMod val="60000"/>
                </a:schemeClr>
              </a:solidFill>
              <a:round/>
            </a:ln>
            <a:effectLst/>
          </c:spPr>
          <c:marker>
            <c:symbol val="none"/>
          </c:marker>
          <c:cat>
            <c:numRef>
              <c:f>'Pooled Averages'!$BI$3:$BI$11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Averages'!$BQ$3:$BQ$11</c:f>
              <c:numCache>
                <c:formatCode>General</c:formatCode>
                <c:ptCount val="9"/>
                <c:pt idx="0">
                  <c:v>1.0613162415995154E-3</c:v>
                </c:pt>
                <c:pt idx="1">
                  <c:v>1.4432454932660997E-3</c:v>
                </c:pt>
                <c:pt idx="2">
                  <c:v>3.0333720568231112E-3</c:v>
                </c:pt>
                <c:pt idx="3">
                  <c:v>2.7992963895939241E-3</c:v>
                </c:pt>
                <c:pt idx="4">
                  <c:v>2.7603449849889039E-3</c:v>
                </c:pt>
                <c:pt idx="5">
                  <c:v>6.3493918672106447E-3</c:v>
                </c:pt>
                <c:pt idx="6">
                  <c:v>2.442806256968323E-3</c:v>
                </c:pt>
                <c:pt idx="7">
                  <c:v>1.7089703500983114E-3</c:v>
                </c:pt>
                <c:pt idx="8">
                  <c:v>3.8884059692668683E-3</c:v>
                </c:pt>
              </c:numCache>
            </c:numRef>
          </c:val>
          <c:smooth val="0"/>
          <c:extLst>
            <c:ext xmlns:c16="http://schemas.microsoft.com/office/drawing/2014/chart" uri="{C3380CC4-5D6E-409C-BE32-E72D297353CC}">
              <c16:uniqueId val="{00000007-522A-44E1-8CDC-32B73C319A14}"/>
            </c:ext>
          </c:extLst>
        </c:ser>
        <c:dLbls>
          <c:showLegendKey val="0"/>
          <c:showVal val="0"/>
          <c:showCatName val="0"/>
          <c:showSerName val="0"/>
          <c:showPercent val="0"/>
          <c:showBubbleSize val="0"/>
        </c:dLbls>
        <c:smooth val="0"/>
        <c:axId val="1500885295"/>
        <c:axId val="1500871567"/>
      </c:lineChart>
      <c:catAx>
        <c:axId val="150088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0871567"/>
        <c:crosses val="autoZero"/>
        <c:auto val="1"/>
        <c:lblAlgn val="ctr"/>
        <c:lblOffset val="100"/>
        <c:noMultiLvlLbl val="0"/>
      </c:catAx>
      <c:valAx>
        <c:axId val="150087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0885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'Pooled Averages'!$DE$2</c:f>
              <c:strCache>
                <c:ptCount val="1"/>
                <c:pt idx="0">
                  <c:v>Packing band</c:v>
                </c:pt>
              </c:strCache>
            </c:strRef>
          </c:tx>
          <c:spPr>
            <a:ln w="28575" cap="rnd">
              <a:solidFill>
                <a:schemeClr val="accent1"/>
              </a:solidFill>
              <a:round/>
            </a:ln>
            <a:effectLst/>
          </c:spPr>
          <c:marker>
            <c:symbol val="none"/>
          </c:marker>
          <c:cat>
            <c:numRef>
              <c:f>'Pooled Averages'!$DD$3:$DD$11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Averages'!$DE$3:$DE$11</c:f>
              <c:numCache>
                <c:formatCode>General</c:formatCode>
                <c:ptCount val="9"/>
                <c:pt idx="0">
                  <c:v>1.0944903444214049E-3</c:v>
                </c:pt>
                <c:pt idx="1">
                  <c:v>2.2447689664236059E-3</c:v>
                </c:pt>
                <c:pt idx="2">
                  <c:v>2.0685131363468411E-3</c:v>
                </c:pt>
                <c:pt idx="3">
                  <c:v>2.4179313097258751E-3</c:v>
                </c:pt>
                <c:pt idx="4">
                  <c:v>2.6356785121672582E-2</c:v>
                </c:pt>
                <c:pt idx="5">
                  <c:v>1.1149367813042288E-2</c:v>
                </c:pt>
                <c:pt idx="6">
                  <c:v>1.0887477680437617E-2</c:v>
                </c:pt>
                <c:pt idx="7">
                  <c:v>4.1970802629969781E-3</c:v>
                </c:pt>
                <c:pt idx="8">
                  <c:v>1.5637744545558352E-3</c:v>
                </c:pt>
              </c:numCache>
            </c:numRef>
          </c:val>
          <c:smooth val="0"/>
          <c:extLst>
            <c:ext xmlns:c16="http://schemas.microsoft.com/office/drawing/2014/chart" uri="{C3380CC4-5D6E-409C-BE32-E72D297353CC}">
              <c16:uniqueId val="{00000000-4E29-4CC9-BF5A-5051DF555012}"/>
            </c:ext>
          </c:extLst>
        </c:ser>
        <c:ser>
          <c:idx val="1"/>
          <c:order val="1"/>
          <c:tx>
            <c:strRef>
              <c:f>'Pooled Averages'!$DF$2</c:f>
              <c:strCache>
                <c:ptCount val="1"/>
                <c:pt idx="0">
                  <c:v>Monofilament</c:v>
                </c:pt>
              </c:strCache>
            </c:strRef>
          </c:tx>
          <c:spPr>
            <a:ln w="28575" cap="rnd">
              <a:solidFill>
                <a:schemeClr val="accent2"/>
              </a:solidFill>
              <a:round/>
            </a:ln>
            <a:effectLst/>
          </c:spPr>
          <c:marker>
            <c:symbol val="none"/>
          </c:marker>
          <c:cat>
            <c:numRef>
              <c:f>'Pooled Averages'!$DD$3:$DD$11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Averages'!$DF$3:$DF$11</c:f>
              <c:numCache>
                <c:formatCode>General</c:formatCode>
                <c:ptCount val="9"/>
                <c:pt idx="0">
                  <c:v>1.0944903444214049E-3</c:v>
                </c:pt>
                <c:pt idx="1">
                  <c:v>1.122384483211803E-3</c:v>
                </c:pt>
                <c:pt idx="2">
                  <c:v>1.2411078818081048E-3</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1-4E29-4CC9-BF5A-5051DF555012}"/>
            </c:ext>
          </c:extLst>
        </c:ser>
        <c:ser>
          <c:idx val="2"/>
          <c:order val="2"/>
          <c:tx>
            <c:strRef>
              <c:f>'Pooled Averages'!$DG$2</c:f>
              <c:strCache>
                <c:ptCount val="1"/>
                <c:pt idx="0">
                  <c:v>Rope</c:v>
                </c:pt>
              </c:strCache>
            </c:strRef>
          </c:tx>
          <c:spPr>
            <a:ln w="28575" cap="rnd">
              <a:solidFill>
                <a:schemeClr val="accent3"/>
              </a:solidFill>
              <a:round/>
            </a:ln>
            <a:effectLst/>
          </c:spPr>
          <c:marker>
            <c:symbol val="none"/>
          </c:marker>
          <c:cat>
            <c:numRef>
              <c:f>'Pooled Averages'!$DD$3:$DD$11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Averages'!$DG$3:$DG$11</c:f>
              <c:numCache>
                <c:formatCode>General</c:formatCode>
                <c:ptCount val="9"/>
                <c:pt idx="0">
                  <c:v>1.0944903444214049E-3</c:v>
                </c:pt>
                <c:pt idx="1">
                  <c:v>0</c:v>
                </c:pt>
                <c:pt idx="2">
                  <c:v>0</c:v>
                </c:pt>
                <c:pt idx="3">
                  <c:v>8.0597710324195832E-4</c:v>
                </c:pt>
                <c:pt idx="4">
                  <c:v>1.581407107300355E-2</c:v>
                </c:pt>
                <c:pt idx="5">
                  <c:v>0</c:v>
                </c:pt>
                <c:pt idx="6">
                  <c:v>0</c:v>
                </c:pt>
                <c:pt idx="7">
                  <c:v>0</c:v>
                </c:pt>
                <c:pt idx="8">
                  <c:v>0</c:v>
                </c:pt>
              </c:numCache>
            </c:numRef>
          </c:val>
          <c:smooth val="0"/>
          <c:extLst>
            <c:ext xmlns:c16="http://schemas.microsoft.com/office/drawing/2014/chart" uri="{C3380CC4-5D6E-409C-BE32-E72D297353CC}">
              <c16:uniqueId val="{00000002-4E29-4CC9-BF5A-5051DF555012}"/>
            </c:ext>
          </c:extLst>
        </c:ser>
        <c:ser>
          <c:idx val="3"/>
          <c:order val="3"/>
          <c:tx>
            <c:strRef>
              <c:f>'Pooled Averages'!$DH$2</c:f>
              <c:strCache>
                <c:ptCount val="1"/>
                <c:pt idx="0">
                  <c:v>Flasher</c:v>
                </c:pt>
              </c:strCache>
            </c:strRef>
          </c:tx>
          <c:spPr>
            <a:ln w="28575" cap="rnd">
              <a:solidFill>
                <a:schemeClr val="accent4"/>
              </a:solidFill>
              <a:round/>
            </a:ln>
            <a:effectLst/>
          </c:spPr>
          <c:marker>
            <c:symbol val="none"/>
          </c:marker>
          <c:cat>
            <c:numRef>
              <c:f>'Pooled Averages'!$DD$3:$DD$11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Averages'!$DH$3:$DH$11</c:f>
              <c:numCache>
                <c:formatCode>General</c:formatCode>
                <c:ptCount val="9"/>
                <c:pt idx="0">
                  <c:v>0</c:v>
                </c:pt>
                <c:pt idx="1">
                  <c:v>0</c:v>
                </c:pt>
                <c:pt idx="2">
                  <c:v>0</c:v>
                </c:pt>
                <c:pt idx="3">
                  <c:v>0</c:v>
                </c:pt>
                <c:pt idx="4">
                  <c:v>0</c:v>
                </c:pt>
                <c:pt idx="5">
                  <c:v>0</c:v>
                </c:pt>
                <c:pt idx="6">
                  <c:v>0</c:v>
                </c:pt>
                <c:pt idx="7">
                  <c:v>4.1970802629969781E-3</c:v>
                </c:pt>
                <c:pt idx="8">
                  <c:v>0</c:v>
                </c:pt>
              </c:numCache>
            </c:numRef>
          </c:val>
          <c:smooth val="0"/>
          <c:extLst>
            <c:ext xmlns:c16="http://schemas.microsoft.com/office/drawing/2014/chart" uri="{C3380CC4-5D6E-409C-BE32-E72D297353CC}">
              <c16:uniqueId val="{00000003-4E29-4CC9-BF5A-5051DF555012}"/>
            </c:ext>
          </c:extLst>
        </c:ser>
        <c:ser>
          <c:idx val="4"/>
          <c:order val="4"/>
          <c:tx>
            <c:strRef>
              <c:f>'Pooled Averages'!$DI$2</c:f>
              <c:strCache>
                <c:ptCount val="1"/>
                <c:pt idx="0">
                  <c:v>Unknown</c:v>
                </c:pt>
              </c:strCache>
            </c:strRef>
          </c:tx>
          <c:spPr>
            <a:ln w="28575" cap="rnd">
              <a:solidFill>
                <a:schemeClr val="accent5"/>
              </a:solidFill>
              <a:round/>
            </a:ln>
            <a:effectLst/>
          </c:spPr>
          <c:marker>
            <c:symbol val="none"/>
          </c:marker>
          <c:cat>
            <c:numRef>
              <c:f>'Pooled Averages'!$DD$3:$DD$11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Averages'!$DI$3:$DI$11</c:f>
              <c:numCache>
                <c:formatCode>General</c:formatCode>
                <c:ptCount val="9"/>
                <c:pt idx="0">
                  <c:v>0</c:v>
                </c:pt>
                <c:pt idx="1">
                  <c:v>3.3671534496354091E-3</c:v>
                </c:pt>
                <c:pt idx="2">
                  <c:v>7.446647290848628E-3</c:v>
                </c:pt>
                <c:pt idx="3">
                  <c:v>5.6418397226937079E-3</c:v>
                </c:pt>
                <c:pt idx="4">
                  <c:v>3.6899499170341618E-2</c:v>
                </c:pt>
                <c:pt idx="5">
                  <c:v>5.5746839065211447E-2</c:v>
                </c:pt>
                <c:pt idx="6">
                  <c:v>7.6212343763063326E-3</c:v>
                </c:pt>
                <c:pt idx="7">
                  <c:v>1.6788321051987912E-2</c:v>
                </c:pt>
                <c:pt idx="8">
                  <c:v>1.5637744545558352E-3</c:v>
                </c:pt>
              </c:numCache>
            </c:numRef>
          </c:val>
          <c:smooth val="0"/>
          <c:extLst>
            <c:ext xmlns:c16="http://schemas.microsoft.com/office/drawing/2014/chart" uri="{C3380CC4-5D6E-409C-BE32-E72D297353CC}">
              <c16:uniqueId val="{00000004-4E29-4CC9-BF5A-5051DF555012}"/>
            </c:ext>
          </c:extLst>
        </c:ser>
        <c:ser>
          <c:idx val="5"/>
          <c:order val="5"/>
          <c:tx>
            <c:strRef>
              <c:f>'Pooled Averages'!$DJ$2</c:f>
              <c:strCache>
                <c:ptCount val="1"/>
                <c:pt idx="0">
                  <c:v>Scar</c:v>
                </c:pt>
              </c:strCache>
            </c:strRef>
          </c:tx>
          <c:spPr>
            <a:ln w="28575" cap="rnd">
              <a:solidFill>
                <a:schemeClr val="accent6"/>
              </a:solidFill>
              <a:round/>
            </a:ln>
            <a:effectLst/>
          </c:spPr>
          <c:marker>
            <c:symbol val="none"/>
          </c:marker>
          <c:cat>
            <c:numRef>
              <c:f>'Pooled Averages'!$DD$3:$DD$11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Averages'!$DJ$3:$DJ$11</c:f>
              <c:numCache>
                <c:formatCode>General</c:formatCode>
                <c:ptCount val="9"/>
                <c:pt idx="0">
                  <c:v>0</c:v>
                </c:pt>
                <c:pt idx="1">
                  <c:v>2.2447689664236059E-3</c:v>
                </c:pt>
                <c:pt idx="2">
                  <c:v>2.8959183908855777E-3</c:v>
                </c:pt>
                <c:pt idx="3">
                  <c:v>1.6119542064839166E-3</c:v>
                </c:pt>
                <c:pt idx="4">
                  <c:v>1.0542714048669034E-2</c:v>
                </c:pt>
                <c:pt idx="5">
                  <c:v>0</c:v>
                </c:pt>
                <c:pt idx="6">
                  <c:v>6.5324866082625702E-3</c:v>
                </c:pt>
                <c:pt idx="7">
                  <c:v>1.1192214034658607E-2</c:v>
                </c:pt>
                <c:pt idx="8">
                  <c:v>0</c:v>
                </c:pt>
              </c:numCache>
            </c:numRef>
          </c:val>
          <c:smooth val="0"/>
          <c:extLst>
            <c:ext xmlns:c16="http://schemas.microsoft.com/office/drawing/2014/chart" uri="{C3380CC4-5D6E-409C-BE32-E72D297353CC}">
              <c16:uniqueId val="{00000005-4E29-4CC9-BF5A-5051DF555012}"/>
            </c:ext>
          </c:extLst>
        </c:ser>
        <c:dLbls>
          <c:showLegendKey val="0"/>
          <c:showVal val="0"/>
          <c:showCatName val="0"/>
          <c:showSerName val="0"/>
          <c:showPercent val="0"/>
          <c:showBubbleSize val="0"/>
        </c:dLbls>
        <c:smooth val="0"/>
        <c:axId val="43672159"/>
        <c:axId val="43667999"/>
      </c:lineChart>
      <c:catAx>
        <c:axId val="43672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67999"/>
        <c:crosses val="autoZero"/>
        <c:auto val="1"/>
        <c:lblAlgn val="ctr"/>
        <c:lblOffset val="100"/>
        <c:noMultiLvlLbl val="0"/>
      </c:catAx>
      <c:valAx>
        <c:axId val="43667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721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Material proportions x ER Ej</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'Pooled Averages'!$AY$2</c:f>
              <c:strCache>
                <c:ptCount val="1"/>
                <c:pt idx="0">
                  <c:v>Packing band</c:v>
                </c:pt>
              </c:strCache>
            </c:strRef>
          </c:tx>
          <c:spPr>
            <a:solidFill>
              <a:schemeClr val="accent1"/>
            </a:solidFill>
            <a:ln>
              <a:noFill/>
            </a:ln>
            <a:effectLst/>
          </c:spPr>
          <c:invertIfNegative val="0"/>
          <c:cat>
            <c:numRef>
              <c:f>'Pooled Averages'!$AX$3:$AX$11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Averages'!$AY$3:$AY$11</c:f>
              <c:numCache>
                <c:formatCode>General</c:formatCode>
                <c:ptCount val="9"/>
                <c:pt idx="0">
                  <c:v>1.1170025876093665E-3</c:v>
                </c:pt>
                <c:pt idx="1">
                  <c:v>9.3021682183166586E-4</c:v>
                </c:pt>
                <c:pt idx="2">
                  <c:v>1.1505894008639389E-3</c:v>
                </c:pt>
                <c:pt idx="3">
                  <c:v>1.5411541684451032E-3</c:v>
                </c:pt>
                <c:pt idx="4">
                  <c:v>1.3993415548902083E-3</c:v>
                </c:pt>
                <c:pt idx="5">
                  <c:v>1.8982036103015157E-3</c:v>
                </c:pt>
                <c:pt idx="6">
                  <c:v>8.2321676059005739E-4</c:v>
                </c:pt>
                <c:pt idx="7">
                  <c:v>5.84767042871836E-4</c:v>
                </c:pt>
                <c:pt idx="8">
                  <c:v>1.0419911420911216E-3</c:v>
                </c:pt>
              </c:numCache>
            </c:numRef>
          </c:val>
          <c:extLst>
            <c:ext xmlns:c16="http://schemas.microsoft.com/office/drawing/2014/chart" uri="{C3380CC4-5D6E-409C-BE32-E72D297353CC}">
              <c16:uniqueId val="{00000000-9DB0-4271-A9D1-691F567B330D}"/>
            </c:ext>
          </c:extLst>
        </c:ser>
        <c:ser>
          <c:idx val="1"/>
          <c:order val="1"/>
          <c:tx>
            <c:strRef>
              <c:f>'Pooled Averages'!$AZ$2</c:f>
              <c:strCache>
                <c:ptCount val="1"/>
                <c:pt idx="0">
                  <c:v>Flasher</c:v>
                </c:pt>
              </c:strCache>
            </c:strRef>
          </c:tx>
          <c:spPr>
            <a:solidFill>
              <a:schemeClr val="accent2"/>
            </a:solidFill>
            <a:ln>
              <a:noFill/>
            </a:ln>
            <a:effectLst/>
          </c:spPr>
          <c:invertIfNegative val="0"/>
          <c:cat>
            <c:numRef>
              <c:f>'Pooled Averages'!$AX$3:$AX$11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Averages'!$AZ$3:$AZ$11</c:f>
              <c:numCache>
                <c:formatCode>General</c:formatCode>
                <c:ptCount val="9"/>
                <c:pt idx="0">
                  <c:v>5.0772844891334838E-4</c:v>
                </c:pt>
                <c:pt idx="1">
                  <c:v>8.4565165621060528E-5</c:v>
                </c:pt>
                <c:pt idx="2">
                  <c:v>4.3147102532397708E-4</c:v>
                </c:pt>
                <c:pt idx="3">
                  <c:v>1.2329233347560826E-4</c:v>
                </c:pt>
                <c:pt idx="4">
                  <c:v>0</c:v>
                </c:pt>
                <c:pt idx="5">
                  <c:v>5.4234388865757595E-4</c:v>
                </c:pt>
                <c:pt idx="6">
                  <c:v>8.2321676059005748E-5</c:v>
                </c:pt>
                <c:pt idx="7">
                  <c:v>2.598964634985938E-4</c:v>
                </c:pt>
                <c:pt idx="8">
                  <c:v>5.2099557104556078E-4</c:v>
                </c:pt>
              </c:numCache>
            </c:numRef>
          </c:val>
          <c:extLst>
            <c:ext xmlns:c16="http://schemas.microsoft.com/office/drawing/2014/chart" uri="{C3380CC4-5D6E-409C-BE32-E72D297353CC}">
              <c16:uniqueId val="{00000001-9DB0-4271-A9D1-691F567B330D}"/>
            </c:ext>
          </c:extLst>
        </c:ser>
        <c:ser>
          <c:idx val="2"/>
          <c:order val="2"/>
          <c:tx>
            <c:strRef>
              <c:f>'Pooled Averages'!$BA$2</c:f>
              <c:strCache>
                <c:ptCount val="1"/>
                <c:pt idx="0">
                  <c:v>Rubber band</c:v>
                </c:pt>
              </c:strCache>
            </c:strRef>
          </c:tx>
          <c:spPr>
            <a:solidFill>
              <a:schemeClr val="accent3"/>
            </a:solidFill>
            <a:ln>
              <a:noFill/>
            </a:ln>
            <a:effectLst/>
          </c:spPr>
          <c:invertIfNegative val="0"/>
          <c:cat>
            <c:numRef>
              <c:f>'Pooled Averages'!$AX$3:$AX$11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Averages'!$BA$3:$BA$11</c:f>
              <c:numCache>
                <c:formatCode>General</c:formatCode>
                <c:ptCount val="9"/>
                <c:pt idx="0">
                  <c:v>2.0309137956533936E-4</c:v>
                </c:pt>
                <c:pt idx="1">
                  <c:v>2.5369549686318158E-4</c:v>
                </c:pt>
                <c:pt idx="2">
                  <c:v>2.8764735021598472E-4</c:v>
                </c:pt>
                <c:pt idx="3">
                  <c:v>6.1646166737804132E-5</c:v>
                </c:pt>
                <c:pt idx="4">
                  <c:v>8.2314209111188717E-5</c:v>
                </c:pt>
                <c:pt idx="5">
                  <c:v>2.7117194432878797E-4</c:v>
                </c:pt>
                <c:pt idx="6">
                  <c:v>0</c:v>
                </c:pt>
                <c:pt idx="7">
                  <c:v>0</c:v>
                </c:pt>
                <c:pt idx="8">
                  <c:v>3.4733038069704048E-4</c:v>
                </c:pt>
              </c:numCache>
            </c:numRef>
          </c:val>
          <c:extLst>
            <c:ext xmlns:c16="http://schemas.microsoft.com/office/drawing/2014/chart" uri="{C3380CC4-5D6E-409C-BE32-E72D297353CC}">
              <c16:uniqueId val="{00000002-9DB0-4271-A9D1-691F567B330D}"/>
            </c:ext>
          </c:extLst>
        </c:ser>
        <c:ser>
          <c:idx val="3"/>
          <c:order val="3"/>
          <c:tx>
            <c:strRef>
              <c:f>'Pooled Averages'!$BB$2</c:f>
              <c:strCache>
                <c:ptCount val="1"/>
                <c:pt idx="0">
                  <c:v>Monofilament</c:v>
                </c:pt>
              </c:strCache>
            </c:strRef>
          </c:tx>
          <c:spPr>
            <a:solidFill>
              <a:schemeClr val="accent4"/>
            </a:solidFill>
            <a:ln>
              <a:noFill/>
            </a:ln>
            <a:effectLst/>
          </c:spPr>
          <c:invertIfNegative val="0"/>
          <c:cat>
            <c:numRef>
              <c:f>'Pooled Averages'!$AX$3:$AX$11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Averages'!$BB$3:$BB$11</c:f>
              <c:numCache>
                <c:formatCode>General</c:formatCode>
                <c:ptCount val="9"/>
                <c:pt idx="0">
                  <c:v>0</c:v>
                </c:pt>
                <c:pt idx="1">
                  <c:v>8.4565165621060528E-5</c:v>
                </c:pt>
                <c:pt idx="2">
                  <c:v>2.8764735021598472E-4</c:v>
                </c:pt>
                <c:pt idx="3">
                  <c:v>2.4658466695121653E-4</c:v>
                </c:pt>
                <c:pt idx="4">
                  <c:v>0</c:v>
                </c:pt>
                <c:pt idx="5">
                  <c:v>2.7117194432878797E-4</c:v>
                </c:pt>
                <c:pt idx="6">
                  <c:v>0</c:v>
                </c:pt>
                <c:pt idx="7">
                  <c:v>0</c:v>
                </c:pt>
                <c:pt idx="8">
                  <c:v>3.4733038069704048E-4</c:v>
                </c:pt>
              </c:numCache>
            </c:numRef>
          </c:val>
          <c:extLst>
            <c:ext xmlns:c16="http://schemas.microsoft.com/office/drawing/2014/chart" uri="{C3380CC4-5D6E-409C-BE32-E72D297353CC}">
              <c16:uniqueId val="{00000003-9DB0-4271-A9D1-691F567B330D}"/>
            </c:ext>
          </c:extLst>
        </c:ser>
        <c:ser>
          <c:idx val="4"/>
          <c:order val="4"/>
          <c:tx>
            <c:strRef>
              <c:f>'Pooled Averages'!$BC$2</c:f>
              <c:strCache>
                <c:ptCount val="1"/>
                <c:pt idx="0">
                  <c:v>Hook and Line</c:v>
                </c:pt>
              </c:strCache>
            </c:strRef>
          </c:tx>
          <c:spPr>
            <a:solidFill>
              <a:schemeClr val="accent5"/>
            </a:solidFill>
            <a:ln>
              <a:noFill/>
            </a:ln>
            <a:effectLst/>
          </c:spPr>
          <c:invertIfNegative val="0"/>
          <c:cat>
            <c:numRef>
              <c:f>'Pooled Averages'!$AX$3:$AX$11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Averages'!$BC$3:$BC$11</c:f>
              <c:numCache>
                <c:formatCode>General</c:formatCode>
                <c:ptCount val="9"/>
                <c:pt idx="0">
                  <c:v>1.0154568978266968E-4</c:v>
                </c:pt>
                <c:pt idx="1">
                  <c:v>8.4565165621060528E-5</c:v>
                </c:pt>
                <c:pt idx="2">
                  <c:v>0</c:v>
                </c:pt>
                <c:pt idx="3">
                  <c:v>6.1646166737804132E-5</c:v>
                </c:pt>
                <c:pt idx="4">
                  <c:v>0</c:v>
                </c:pt>
                <c:pt idx="5">
                  <c:v>0</c:v>
                </c:pt>
                <c:pt idx="6">
                  <c:v>0</c:v>
                </c:pt>
                <c:pt idx="7">
                  <c:v>0</c:v>
                </c:pt>
                <c:pt idx="8">
                  <c:v>0</c:v>
                </c:pt>
              </c:numCache>
            </c:numRef>
          </c:val>
          <c:extLst>
            <c:ext xmlns:c16="http://schemas.microsoft.com/office/drawing/2014/chart" uri="{C3380CC4-5D6E-409C-BE32-E72D297353CC}">
              <c16:uniqueId val="{00000004-9DB0-4271-A9D1-691F567B330D}"/>
            </c:ext>
          </c:extLst>
        </c:ser>
        <c:ser>
          <c:idx val="5"/>
          <c:order val="5"/>
          <c:tx>
            <c:strRef>
              <c:f>'Pooled Averages'!$BD$2</c:f>
              <c:strCache>
                <c:ptCount val="1"/>
                <c:pt idx="0">
                  <c:v>Netting</c:v>
                </c:pt>
              </c:strCache>
            </c:strRef>
          </c:tx>
          <c:spPr>
            <a:solidFill>
              <a:schemeClr val="accent6"/>
            </a:solidFill>
            <a:ln>
              <a:noFill/>
            </a:ln>
            <a:effectLst/>
          </c:spPr>
          <c:invertIfNegative val="0"/>
          <c:cat>
            <c:numRef>
              <c:f>'Pooled Averages'!$AX$3:$AX$11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Averages'!$BD$3:$BD$11</c:f>
              <c:numCache>
                <c:formatCode>General</c:formatCode>
                <c:ptCount val="9"/>
                <c:pt idx="0">
                  <c:v>0</c:v>
                </c:pt>
                <c:pt idx="1">
                  <c:v>0</c:v>
                </c:pt>
                <c:pt idx="2">
                  <c:v>0</c:v>
                </c:pt>
                <c:pt idx="3">
                  <c:v>0</c:v>
                </c:pt>
                <c:pt idx="4">
                  <c:v>1.6462841822237743E-4</c:v>
                </c:pt>
                <c:pt idx="5">
                  <c:v>0</c:v>
                </c:pt>
                <c:pt idx="6">
                  <c:v>0</c:v>
                </c:pt>
                <c:pt idx="7">
                  <c:v>0</c:v>
                </c:pt>
                <c:pt idx="8">
                  <c:v>1.7366519034852024E-4</c:v>
                </c:pt>
              </c:numCache>
            </c:numRef>
          </c:val>
          <c:extLst>
            <c:ext xmlns:c16="http://schemas.microsoft.com/office/drawing/2014/chart" uri="{C3380CC4-5D6E-409C-BE32-E72D297353CC}">
              <c16:uniqueId val="{00000005-9DB0-4271-A9D1-691F567B330D}"/>
            </c:ext>
          </c:extLst>
        </c:ser>
        <c:ser>
          <c:idx val="6"/>
          <c:order val="6"/>
          <c:tx>
            <c:strRef>
              <c:f>'Pooled Averages'!$BE$2</c:f>
              <c:strCache>
                <c:ptCount val="1"/>
                <c:pt idx="0">
                  <c:v>Rope</c:v>
                </c:pt>
              </c:strCache>
            </c:strRef>
          </c:tx>
          <c:spPr>
            <a:solidFill>
              <a:schemeClr val="accent1">
                <a:lumMod val="60000"/>
              </a:schemeClr>
            </a:solidFill>
            <a:ln>
              <a:noFill/>
            </a:ln>
            <a:effectLst/>
          </c:spPr>
          <c:invertIfNegative val="0"/>
          <c:cat>
            <c:numRef>
              <c:f>'Pooled Averages'!$AX$3:$AX$11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Averages'!$BE$3:$BE$11</c:f>
              <c:numCache>
                <c:formatCode>General</c:formatCode>
                <c:ptCount val="9"/>
                <c:pt idx="0">
                  <c:v>0</c:v>
                </c:pt>
                <c:pt idx="1">
                  <c:v>0</c:v>
                </c:pt>
                <c:pt idx="2">
                  <c:v>0</c:v>
                </c:pt>
                <c:pt idx="3">
                  <c:v>0</c:v>
                </c:pt>
                <c:pt idx="4">
                  <c:v>8.2314209111188717E-5</c:v>
                </c:pt>
                <c:pt idx="5">
                  <c:v>0</c:v>
                </c:pt>
                <c:pt idx="6">
                  <c:v>0</c:v>
                </c:pt>
                <c:pt idx="7">
                  <c:v>0</c:v>
                </c:pt>
                <c:pt idx="8">
                  <c:v>0</c:v>
                </c:pt>
              </c:numCache>
            </c:numRef>
          </c:val>
          <c:extLst>
            <c:ext xmlns:c16="http://schemas.microsoft.com/office/drawing/2014/chart" uri="{C3380CC4-5D6E-409C-BE32-E72D297353CC}">
              <c16:uniqueId val="{00000006-9DB0-4271-A9D1-691F567B330D}"/>
            </c:ext>
          </c:extLst>
        </c:ser>
        <c:ser>
          <c:idx val="7"/>
          <c:order val="7"/>
          <c:tx>
            <c:strRef>
              <c:f>'Pooled Averages'!$BF$2</c:f>
              <c:strCache>
                <c:ptCount val="1"/>
                <c:pt idx="0">
                  <c:v>Unknown</c:v>
                </c:pt>
              </c:strCache>
            </c:strRef>
          </c:tx>
          <c:spPr>
            <a:solidFill>
              <a:schemeClr val="accent2">
                <a:lumMod val="60000"/>
              </a:schemeClr>
            </a:solidFill>
            <a:ln>
              <a:noFill/>
            </a:ln>
            <a:effectLst/>
          </c:spPr>
          <c:invertIfNegative val="0"/>
          <c:cat>
            <c:numRef>
              <c:f>'Pooled Averages'!$AX$3:$AX$11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Averages'!$BF$3:$BF$11</c:f>
              <c:numCache>
                <c:formatCode>General</c:formatCode>
                <c:ptCount val="9"/>
                <c:pt idx="0">
                  <c:v>6.0927413869601814E-4</c:v>
                </c:pt>
                <c:pt idx="1">
                  <c:v>8.4565165621060528E-4</c:v>
                </c:pt>
                <c:pt idx="2">
                  <c:v>8.6294205064795415E-4</c:v>
                </c:pt>
                <c:pt idx="3">
                  <c:v>1.7877388353963197E-3</c:v>
                </c:pt>
                <c:pt idx="4">
                  <c:v>1.8932268095573407E-3</c:v>
                </c:pt>
                <c:pt idx="5">
                  <c:v>4.3387511092606076E-3</c:v>
                </c:pt>
                <c:pt idx="6">
                  <c:v>9.8786011270806892E-4</c:v>
                </c:pt>
                <c:pt idx="7">
                  <c:v>6.4974115874648439E-4</c:v>
                </c:pt>
                <c:pt idx="8">
                  <c:v>2.0839822841822431E-3</c:v>
                </c:pt>
              </c:numCache>
            </c:numRef>
          </c:val>
          <c:extLst>
            <c:ext xmlns:c16="http://schemas.microsoft.com/office/drawing/2014/chart" uri="{C3380CC4-5D6E-409C-BE32-E72D297353CC}">
              <c16:uniqueId val="{00000007-9DB0-4271-A9D1-691F567B330D}"/>
            </c:ext>
          </c:extLst>
        </c:ser>
        <c:ser>
          <c:idx val="8"/>
          <c:order val="8"/>
          <c:tx>
            <c:strRef>
              <c:f>'Pooled Averages'!$BG$2</c:f>
              <c:strCache>
                <c:ptCount val="1"/>
                <c:pt idx="0">
                  <c:v>Scar</c:v>
                </c:pt>
              </c:strCache>
            </c:strRef>
          </c:tx>
          <c:spPr>
            <a:solidFill>
              <a:schemeClr val="accent3">
                <a:lumMod val="60000"/>
              </a:schemeClr>
            </a:solidFill>
            <a:ln>
              <a:noFill/>
            </a:ln>
            <a:effectLst/>
          </c:spPr>
          <c:invertIfNegative val="0"/>
          <c:cat>
            <c:numRef>
              <c:f>'Pooled Averages'!$AX$3:$AX$11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'Pooled Averages'!$BG$3:$BG$11</c:f>
              <c:numCache>
                <c:formatCode>General</c:formatCode>
                <c:ptCount val="9"/>
                <c:pt idx="0">
                  <c:v>2.0309137956533936E-4</c:v>
                </c:pt>
                <c:pt idx="1">
                  <c:v>4.2282582810530264E-4</c:v>
                </c:pt>
                <c:pt idx="2">
                  <c:v>1.5820604261879158E-3</c:v>
                </c:pt>
                <c:pt idx="3">
                  <c:v>7.3975400085364964E-4</c:v>
                </c:pt>
                <c:pt idx="4">
                  <c:v>3.2925683644475487E-4</c:v>
                </c:pt>
                <c:pt idx="5">
                  <c:v>1.35585972164394E-3</c:v>
                </c:pt>
                <c:pt idx="6">
                  <c:v>1.317146816944092E-3</c:v>
                </c:pt>
                <c:pt idx="7">
                  <c:v>1.0395858539943752E-3</c:v>
                </c:pt>
                <c:pt idx="8">
                  <c:v>1.3893215227881619E-3</c:v>
                </c:pt>
              </c:numCache>
            </c:numRef>
          </c:val>
          <c:extLst>
            <c:ext xmlns:c16="http://schemas.microsoft.com/office/drawing/2014/chart" uri="{C3380CC4-5D6E-409C-BE32-E72D297353CC}">
              <c16:uniqueId val="{00000008-9DB0-4271-A9D1-691F567B330D}"/>
            </c:ext>
          </c:extLst>
        </c:ser>
        <c:dLbls>
          <c:showLegendKey val="0"/>
          <c:showVal val="0"/>
          <c:showCatName val="0"/>
          <c:showSerName val="0"/>
          <c:showPercent val="0"/>
          <c:showBubbleSize val="0"/>
        </c:dLbls>
        <c:gapWidth val="150"/>
        <c:overlap val="100"/>
        <c:axId val="56144623"/>
        <c:axId val="56145455"/>
      </c:barChart>
      <c:catAx>
        <c:axId val="5614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45455"/>
        <c:crosses val="autoZero"/>
        <c:auto val="1"/>
        <c:lblAlgn val="ctr"/>
        <c:lblOffset val="100"/>
        <c:noMultiLvlLbl val="0"/>
      </c:catAx>
      <c:valAx>
        <c:axId val="561454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446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'Pooled Averages'!$CH$2</c:f>
              <c:strCache>
                <c:ptCount val="1"/>
                <c:pt idx="0">
                  <c:v>Rate</c:v>
                </c:pt>
              </c:strCache>
            </c:strRef>
          </c:tx>
          <c:spPr>
            <a:solidFill>
              <a:schemeClr val="accent1"/>
            </a:solidFill>
            <a:ln>
              <a:noFill/>
            </a:ln>
            <a:effectLst/>
          </c:spPr>
          <c:invertIfNegative val="0"/>
          <c:cat>
            <c:numRef>
              <c:f>'Pooled Averages'!$CG$3:$CG$14</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'Pooled Averages'!$CH$3:$CH$14</c:f>
              <c:numCache>
                <c:formatCode>General</c:formatCode>
                <c:ptCount val="12"/>
                <c:pt idx="0">
                  <c:v>2.3647137745974956E-3</c:v>
                </c:pt>
                <c:pt idx="1">
                  <c:v>0</c:v>
                </c:pt>
                <c:pt idx="2">
                  <c:v>1.5038010550351612E-3</c:v>
                </c:pt>
                <c:pt idx="3">
                  <c:v>7.9218784287908724E-4</c:v>
                </c:pt>
                <c:pt idx="4">
                  <c:v>4.0960585872519308E-3</c:v>
                </c:pt>
                <c:pt idx="5">
                  <c:v>0.10245747937890756</c:v>
                </c:pt>
                <c:pt idx="6">
                  <c:v>0.12080637323155383</c:v>
                </c:pt>
                <c:pt idx="7">
                  <c:v>2.3226443700643707E-3</c:v>
                </c:pt>
                <c:pt idx="8">
                  <c:v>3.2857666118263555E-3</c:v>
                </c:pt>
                <c:pt idx="9">
                  <c:v>2.8143328339992391E-3</c:v>
                </c:pt>
                <c:pt idx="10">
                  <c:v>1.4512105772302608E-2</c:v>
                </c:pt>
                <c:pt idx="11">
                  <c:v>4.9115913555992138E-4</c:v>
                </c:pt>
              </c:numCache>
            </c:numRef>
          </c:val>
          <c:extLst>
            <c:ext xmlns:c16="http://schemas.microsoft.com/office/drawing/2014/chart" uri="{C3380CC4-5D6E-409C-BE32-E72D297353CC}">
              <c16:uniqueId val="{00000000-6F03-4AD3-B694-EDBE097C52BD}"/>
            </c:ext>
          </c:extLst>
        </c:ser>
        <c:dLbls>
          <c:showLegendKey val="0"/>
          <c:showVal val="0"/>
          <c:showCatName val="0"/>
          <c:showSerName val="0"/>
          <c:showPercent val="0"/>
          <c:showBubbleSize val="0"/>
        </c:dLbls>
        <c:gapWidth val="219"/>
        <c:overlap val="-27"/>
        <c:axId val="514340543"/>
        <c:axId val="514329311"/>
      </c:barChart>
      <c:catAx>
        <c:axId val="51434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29311"/>
        <c:crosses val="autoZero"/>
        <c:auto val="1"/>
        <c:lblAlgn val="ctr"/>
        <c:lblOffset val="100"/>
        <c:noMultiLvlLbl val="0"/>
      </c:catAx>
      <c:valAx>
        <c:axId val="514329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405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'M rate for pooled avg'!$AN$2</c:f>
              <c:strCache>
                <c:ptCount val="1"/>
                <c:pt idx="0">
                  <c:v>Average of Packing band</c:v>
                </c:pt>
              </c:strCache>
            </c:strRef>
          </c:tx>
          <c:spPr>
            <a:solidFill>
              <a:schemeClr val="accent1"/>
            </a:solidFill>
            <a:ln>
              <a:noFill/>
            </a:ln>
            <a:effectLst/>
          </c:spPr>
          <c:invertIfNegative val="0"/>
          <c:cat>
            <c:numRef>
              <c:f>'M rate for pooled avg'!$AM$3:$AM$11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 rate for pooled avg'!$AN$3:$AN$11</c:f>
              <c:numCache>
                <c:formatCode>General</c:formatCode>
                <c:ptCount val="9"/>
                <c:pt idx="0">
                  <c:v>8.3333333333333301E-2</c:v>
                </c:pt>
                <c:pt idx="1">
                  <c:v>0.13333333333333333</c:v>
                </c:pt>
                <c:pt idx="2">
                  <c:v>0.11818181818181817</c:v>
                </c:pt>
                <c:pt idx="3">
                  <c:v>0.16666666666666666</c:v>
                </c:pt>
                <c:pt idx="4">
                  <c:v>0.15333333333333332</c:v>
                </c:pt>
                <c:pt idx="5">
                  <c:v>0.15</c:v>
                </c:pt>
                <c:pt idx="6">
                  <c:v>0.2638888888888889</c:v>
                </c:pt>
                <c:pt idx="7">
                  <c:v>8.3333333333333329E-2</c:v>
                </c:pt>
                <c:pt idx="8">
                  <c:v>0.25</c:v>
                </c:pt>
              </c:numCache>
            </c:numRef>
          </c:val>
          <c:extLst>
            <c:ext xmlns:c16="http://schemas.microsoft.com/office/drawing/2014/chart" uri="{C3380CC4-5D6E-409C-BE32-E72D297353CC}">
              <c16:uniqueId val="{00000000-B370-4918-9168-5872BFA8D997}"/>
            </c:ext>
          </c:extLst>
        </c:ser>
        <c:ser>
          <c:idx val="1"/>
          <c:order val="1"/>
          <c:tx>
            <c:strRef>
              <c:f>'M rate for pooled avg'!$AO$2</c:f>
              <c:strCache>
                <c:ptCount val="1"/>
                <c:pt idx="0">
                  <c:v>Average of Rope</c:v>
                </c:pt>
              </c:strCache>
            </c:strRef>
          </c:tx>
          <c:spPr>
            <a:solidFill>
              <a:schemeClr val="accent2"/>
            </a:solidFill>
            <a:ln>
              <a:noFill/>
            </a:ln>
            <a:effectLst/>
          </c:spPr>
          <c:invertIfNegative val="0"/>
          <c:cat>
            <c:numRef>
              <c:f>'M rate for pooled avg'!$AM$3:$AM$11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 rate for pooled avg'!$AO$3:$AO$11</c:f>
              <c:numCache>
                <c:formatCode>General</c:formatCode>
                <c:ptCount val="9"/>
                <c:pt idx="0">
                  <c:v>8.3333333333333329E-2</c:v>
                </c:pt>
                <c:pt idx="1">
                  <c:v>0</c:v>
                </c:pt>
                <c:pt idx="2">
                  <c:v>0</c:v>
                </c:pt>
                <c:pt idx="3">
                  <c:v>2.7777777777777776E-2</c:v>
                </c:pt>
                <c:pt idx="4">
                  <c:v>0.2</c:v>
                </c:pt>
                <c:pt idx="5">
                  <c:v>0</c:v>
                </c:pt>
                <c:pt idx="6">
                  <c:v>0</c:v>
                </c:pt>
                <c:pt idx="7">
                  <c:v>0</c:v>
                </c:pt>
                <c:pt idx="8">
                  <c:v>0</c:v>
                </c:pt>
              </c:numCache>
            </c:numRef>
          </c:val>
          <c:extLst>
            <c:ext xmlns:c16="http://schemas.microsoft.com/office/drawing/2014/chart" uri="{C3380CC4-5D6E-409C-BE32-E72D297353CC}">
              <c16:uniqueId val="{00000001-B370-4918-9168-5872BFA8D997}"/>
            </c:ext>
          </c:extLst>
        </c:ser>
        <c:ser>
          <c:idx val="2"/>
          <c:order val="2"/>
          <c:tx>
            <c:strRef>
              <c:f>'M rate for pooled avg'!$AP$2</c:f>
              <c:strCache>
                <c:ptCount val="1"/>
                <c:pt idx="0">
                  <c:v>Average of Flasher</c:v>
                </c:pt>
              </c:strCache>
            </c:strRef>
          </c:tx>
          <c:spPr>
            <a:solidFill>
              <a:schemeClr val="accent3"/>
            </a:solidFill>
            <a:ln>
              <a:noFill/>
            </a:ln>
            <a:effectLst/>
          </c:spPr>
          <c:invertIfNegative val="0"/>
          <c:cat>
            <c:numRef>
              <c:f>'M rate for pooled avg'!$AM$3:$AM$11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 rate for pooled avg'!$AP$3:$AP$11</c:f>
              <c:numCache>
                <c:formatCode>General</c:formatCode>
                <c:ptCount val="9"/>
                <c:pt idx="0">
                  <c:v>0</c:v>
                </c:pt>
                <c:pt idx="1">
                  <c:v>0</c:v>
                </c:pt>
                <c:pt idx="2">
                  <c:v>0</c:v>
                </c:pt>
                <c:pt idx="3">
                  <c:v>0</c:v>
                </c:pt>
                <c:pt idx="4">
                  <c:v>0</c:v>
                </c:pt>
                <c:pt idx="5">
                  <c:v>0</c:v>
                </c:pt>
                <c:pt idx="6">
                  <c:v>0</c:v>
                </c:pt>
                <c:pt idx="7">
                  <c:v>0.22222222222222224</c:v>
                </c:pt>
                <c:pt idx="8">
                  <c:v>0</c:v>
                </c:pt>
              </c:numCache>
            </c:numRef>
          </c:val>
          <c:extLst>
            <c:ext xmlns:c16="http://schemas.microsoft.com/office/drawing/2014/chart" uri="{C3380CC4-5D6E-409C-BE32-E72D297353CC}">
              <c16:uniqueId val="{00000002-B370-4918-9168-5872BFA8D997}"/>
            </c:ext>
          </c:extLst>
        </c:ser>
        <c:ser>
          <c:idx val="3"/>
          <c:order val="3"/>
          <c:tx>
            <c:strRef>
              <c:f>'M rate for pooled avg'!$AQ$2</c:f>
              <c:strCache>
                <c:ptCount val="1"/>
                <c:pt idx="0">
                  <c:v>Average of Monofilament</c:v>
                </c:pt>
              </c:strCache>
            </c:strRef>
          </c:tx>
          <c:spPr>
            <a:solidFill>
              <a:schemeClr val="accent4"/>
            </a:solidFill>
            <a:ln>
              <a:noFill/>
            </a:ln>
            <a:effectLst/>
          </c:spPr>
          <c:invertIfNegative val="0"/>
          <c:cat>
            <c:numRef>
              <c:f>'M rate for pooled avg'!$AM$3:$AM$11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 rate for pooled avg'!$AQ$3:$AQ$11</c:f>
              <c:numCache>
                <c:formatCode>General</c:formatCode>
                <c:ptCount val="9"/>
                <c:pt idx="0">
                  <c:v>0.16666666666666666</c:v>
                </c:pt>
                <c:pt idx="1">
                  <c:v>2.2222222222222223E-2</c:v>
                </c:pt>
                <c:pt idx="2">
                  <c:v>1.8181818181818184E-2</c:v>
                </c:pt>
                <c:pt idx="3">
                  <c:v>0</c:v>
                </c:pt>
                <c:pt idx="4">
                  <c:v>0</c:v>
                </c:pt>
                <c:pt idx="5">
                  <c:v>0</c:v>
                </c:pt>
                <c:pt idx="6">
                  <c:v>0</c:v>
                </c:pt>
                <c:pt idx="7">
                  <c:v>0</c:v>
                </c:pt>
                <c:pt idx="8">
                  <c:v>0</c:v>
                </c:pt>
              </c:numCache>
            </c:numRef>
          </c:val>
          <c:extLst>
            <c:ext xmlns:c16="http://schemas.microsoft.com/office/drawing/2014/chart" uri="{C3380CC4-5D6E-409C-BE32-E72D297353CC}">
              <c16:uniqueId val="{00000003-B370-4918-9168-5872BFA8D997}"/>
            </c:ext>
          </c:extLst>
        </c:ser>
        <c:ser>
          <c:idx val="4"/>
          <c:order val="4"/>
          <c:tx>
            <c:strRef>
              <c:f>'M rate for pooled avg'!$AR$2</c:f>
              <c:strCache>
                <c:ptCount val="1"/>
                <c:pt idx="0">
                  <c:v>Average of Net</c:v>
                </c:pt>
              </c:strCache>
            </c:strRef>
          </c:tx>
          <c:spPr>
            <a:solidFill>
              <a:schemeClr val="accent5"/>
            </a:solidFill>
            <a:ln>
              <a:noFill/>
            </a:ln>
            <a:effectLst/>
          </c:spPr>
          <c:invertIfNegative val="0"/>
          <c:cat>
            <c:numRef>
              <c:f>'M rate for pooled avg'!$AM$3:$AM$11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 rate for pooled avg'!$AR$3:$AR$11</c:f>
              <c:numCache>
                <c:formatCode>General</c:formatCode>
                <c:ptCount val="9"/>
                <c:pt idx="0">
                  <c:v>0</c:v>
                </c:pt>
                <c:pt idx="1">
                  <c:v>0</c:v>
                </c:pt>
                <c:pt idx="2">
                  <c:v>1.1363636363636364E-2</c:v>
                </c:pt>
                <c:pt idx="3">
                  <c:v>0</c:v>
                </c:pt>
                <c:pt idx="4">
                  <c:v>0</c:v>
                </c:pt>
                <c:pt idx="5">
                  <c:v>0</c:v>
                </c:pt>
                <c:pt idx="6">
                  <c:v>0</c:v>
                </c:pt>
                <c:pt idx="7">
                  <c:v>0</c:v>
                </c:pt>
                <c:pt idx="8">
                  <c:v>0</c:v>
                </c:pt>
              </c:numCache>
            </c:numRef>
          </c:val>
          <c:extLst>
            <c:ext xmlns:c16="http://schemas.microsoft.com/office/drawing/2014/chart" uri="{C3380CC4-5D6E-409C-BE32-E72D297353CC}">
              <c16:uniqueId val="{00000004-B370-4918-9168-5872BFA8D997}"/>
            </c:ext>
          </c:extLst>
        </c:ser>
        <c:ser>
          <c:idx val="5"/>
          <c:order val="5"/>
          <c:tx>
            <c:strRef>
              <c:f>'M rate for pooled avg'!$AS$2</c:f>
              <c:strCache>
                <c:ptCount val="1"/>
                <c:pt idx="0">
                  <c:v>Average of Unknown</c:v>
                </c:pt>
              </c:strCache>
            </c:strRef>
          </c:tx>
          <c:spPr>
            <a:solidFill>
              <a:schemeClr val="accent6"/>
            </a:solidFill>
            <a:ln>
              <a:noFill/>
            </a:ln>
            <a:effectLst/>
          </c:spPr>
          <c:invertIfNegative val="0"/>
          <c:cat>
            <c:numRef>
              <c:f>'M rate for pooled avg'!$AM$3:$AM$11</c:f>
              <c:numCache>
                <c:formatCode>General</c:formatCode>
                <c:ptCount val="9"/>
                <c:pt idx="0">
                  <c:v>2010</c:v>
                </c:pt>
                <c:pt idx="1">
                  <c:v>2011</c:v>
                </c:pt>
                <c:pt idx="2">
                  <c:v>2012</c:v>
                </c:pt>
                <c:pt idx="3">
                  <c:v>2013</c:v>
                </c:pt>
                <c:pt idx="4">
                  <c:v>2014</c:v>
                </c:pt>
                <c:pt idx="5">
                  <c:v>2015</c:v>
                </c:pt>
                <c:pt idx="6">
                  <c:v>2016</c:v>
                </c:pt>
                <c:pt idx="7">
                  <c:v>2017</c:v>
                </c:pt>
                <c:pt idx="8">
                  <c:v>2018</c:v>
                </c:pt>
              </c:numCache>
            </c:numRef>
          </c:cat>
          <c:val>
            <c:numRef>
              <c:f>'M rate for pooled avg'!$AS$3:$AS$11</c:f>
              <c:numCache>
                <c:formatCode>General</c:formatCode>
                <c:ptCount val="9"/>
                <c:pt idx="0">
                  <c:v>0.66666666666666663</c:v>
                </c:pt>
                <c:pt idx="1">
                  <c:v>0.84444444444444444</c:v>
                </c:pt>
                <c:pt idx="2">
                  <c:v>0.85227272727272729</c:v>
                </c:pt>
                <c:pt idx="3">
                  <c:v>0.80555555555555558</c:v>
                </c:pt>
                <c:pt idx="4">
                  <c:v>0.64666666666666672</c:v>
                </c:pt>
                <c:pt idx="5">
                  <c:v>0.85</c:v>
                </c:pt>
                <c:pt idx="6">
                  <c:v>0.73611111111111105</c:v>
                </c:pt>
                <c:pt idx="7">
                  <c:v>0.69444444444444431</c:v>
                </c:pt>
                <c:pt idx="8">
                  <c:v>0.75</c:v>
                </c:pt>
              </c:numCache>
            </c:numRef>
          </c:val>
          <c:extLst>
            <c:ext xmlns:c16="http://schemas.microsoft.com/office/drawing/2014/chart" uri="{C3380CC4-5D6E-409C-BE32-E72D297353CC}">
              <c16:uniqueId val="{00000005-B370-4918-9168-5872BFA8D997}"/>
            </c:ext>
          </c:extLst>
        </c:ser>
        <c:dLbls>
          <c:showLegendKey val="0"/>
          <c:showVal val="0"/>
          <c:showCatName val="0"/>
          <c:showSerName val="0"/>
          <c:showPercent val="0"/>
          <c:showBubbleSize val="0"/>
        </c:dLbls>
        <c:gapWidth val="150"/>
        <c:overlap val="100"/>
        <c:axId val="1492706031"/>
        <c:axId val="1492704367"/>
      </c:barChart>
      <c:catAx>
        <c:axId val="1492706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704367"/>
        <c:crosses val="autoZero"/>
        <c:auto val="1"/>
        <c:lblAlgn val="ctr"/>
        <c:lblOffset val="100"/>
        <c:noMultiLvlLbl val="0"/>
      </c:catAx>
      <c:valAx>
        <c:axId val="1492704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7060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10" Type="http://schemas.openxmlformats.org/officeDocument/2006/relationships/chart" Target="../charts/chart19.xml"/><Relationship Id="rId4" Type="http://schemas.openxmlformats.org/officeDocument/2006/relationships/chart" Target="../charts/chart13.xml"/><Relationship Id="rId9" Type="http://schemas.openxmlformats.org/officeDocument/2006/relationships/chart" Target="../charts/chart1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6.xml"/><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5</xdr:col>
      <xdr:colOff>9525</xdr:colOff>
      <xdr:row>11</xdr:row>
      <xdr:rowOff>19050</xdr:rowOff>
    </xdr:from>
    <xdr:to>
      <xdr:col>11</xdr:col>
      <xdr:colOff>9525</xdr:colOff>
      <xdr:row>25</xdr:row>
      <xdr:rowOff>85725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238125</xdr:colOff>
      <xdr:row>11</xdr:row>
      <xdr:rowOff>180975</xdr:rowOff>
    </xdr:from>
    <xdr:to>
      <xdr:col>34</xdr:col>
      <xdr:colOff>238125</xdr:colOff>
      <xdr:row>21</xdr:row>
      <xdr:rowOff>180975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419100</xdr:colOff>
      <xdr:row>23</xdr:row>
      <xdr:rowOff>76200</xdr:rowOff>
    </xdr:from>
    <xdr:to>
      <xdr:col>34</xdr:col>
      <xdr:colOff>419100</xdr:colOff>
      <xdr:row>33</xdr:row>
      <xdr:rowOff>57150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444500</xdr:colOff>
      <xdr:row>29</xdr:row>
      <xdr:rowOff>53975</xdr:rowOff>
    </xdr:from>
    <xdr:to>
      <xdr:col>32</xdr:col>
      <xdr:colOff>73025</xdr:colOff>
      <xdr:row>42</xdr:row>
      <xdr:rowOff>9526</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59</xdr:col>
      <xdr:colOff>266699</xdr:colOff>
      <xdr:row>24</xdr:row>
      <xdr:rowOff>28575</xdr:rowOff>
    </xdr:from>
    <xdr:to>
      <xdr:col>65</xdr:col>
      <xdr:colOff>523874</xdr:colOff>
      <xdr:row>35</xdr:row>
      <xdr:rowOff>57150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304800</xdr:colOff>
      <xdr:row>24</xdr:row>
      <xdr:rowOff>85725</xdr:rowOff>
    </xdr:from>
    <xdr:to>
      <xdr:col>42</xdr:col>
      <xdr:colOff>304800</xdr:colOff>
      <xdr:row>34</xdr:row>
      <xdr:rowOff>104775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200025</xdr:colOff>
      <xdr:row>1</xdr:row>
      <xdr:rowOff>104775</xdr:rowOff>
    </xdr:from>
    <xdr:to>
      <xdr:col>41</xdr:col>
      <xdr:colOff>200025</xdr:colOff>
      <xdr:row>11</xdr:row>
      <xdr:rowOff>114300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71</xdr:col>
      <xdr:colOff>76200</xdr:colOff>
      <xdr:row>21</xdr:row>
      <xdr:rowOff>47625</xdr:rowOff>
    </xdr:from>
    <xdr:to>
      <xdr:col>77</xdr:col>
      <xdr:colOff>76200</xdr:colOff>
      <xdr:row>31</xdr:row>
      <xdr:rowOff>57150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70</xdr:col>
      <xdr:colOff>219075</xdr:colOff>
      <xdr:row>0</xdr:row>
      <xdr:rowOff>76200</xdr:rowOff>
    </xdr:from>
    <xdr:to>
      <xdr:col>76</xdr:col>
      <xdr:colOff>219075</xdr:colOff>
      <xdr:row>10</xdr:row>
      <xdr:rowOff>85725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14</xdr:row>
      <xdr:rowOff>180975</xdr:rowOff>
    </xdr:from>
    <xdr:to>
      <xdr:col>7</xdr:col>
      <xdr:colOff>533400</xdr:colOff>
      <xdr:row>29</xdr:row>
      <xdr:rowOff>66675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200025</xdr:colOff>
      <xdr:row>30</xdr:row>
      <xdr:rowOff>85725</xdr:rowOff>
    </xdr:from>
    <xdr:to>
      <xdr:col>7</xdr:col>
      <xdr:colOff>504825</xdr:colOff>
      <xdr:row>44</xdr:row>
      <xdr:rowOff>161925</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552450</xdr:colOff>
      <xdr:row>14</xdr:row>
      <xdr:rowOff>171450</xdr:rowOff>
    </xdr:from>
    <xdr:to>
      <xdr:col>18</xdr:col>
      <xdr:colOff>247650</xdr:colOff>
      <xdr:row>29</xdr:row>
      <xdr:rowOff>57150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533400</xdr:colOff>
      <xdr:row>31</xdr:row>
      <xdr:rowOff>28575</xdr:rowOff>
    </xdr:from>
    <xdr:to>
      <xdr:col>18</xdr:col>
      <xdr:colOff>228600</xdr:colOff>
      <xdr:row>45</xdr:row>
      <xdr:rowOff>104775</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590550</xdr:colOff>
      <xdr:row>11</xdr:row>
      <xdr:rowOff>66675</xdr:rowOff>
    </xdr:from>
    <xdr:to>
      <xdr:col>28</xdr:col>
      <xdr:colOff>285750</xdr:colOff>
      <xdr:row>25</xdr:row>
      <xdr:rowOff>142875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28575</xdr:colOff>
      <xdr:row>27</xdr:row>
      <xdr:rowOff>123825</xdr:rowOff>
    </xdr:from>
    <xdr:to>
      <xdr:col>28</xdr:col>
      <xdr:colOff>333375</xdr:colOff>
      <xdr:row>42</xdr:row>
      <xdr:rowOff>9525</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30</xdr:col>
      <xdr:colOff>371475</xdr:colOff>
      <xdr:row>12</xdr:row>
      <xdr:rowOff>142875</xdr:rowOff>
    </xdr:from>
    <xdr:to>
      <xdr:col>38</xdr:col>
      <xdr:colOff>66675</xdr:colOff>
      <xdr:row>27</xdr:row>
      <xdr:rowOff>28575</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30</xdr:col>
      <xdr:colOff>552450</xdr:colOff>
      <xdr:row>28</xdr:row>
      <xdr:rowOff>19050</xdr:rowOff>
    </xdr:from>
    <xdr:to>
      <xdr:col>38</xdr:col>
      <xdr:colOff>247650</xdr:colOff>
      <xdr:row>42</xdr:row>
      <xdr:rowOff>95250</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40</xdr:col>
      <xdr:colOff>400050</xdr:colOff>
      <xdr:row>13</xdr:row>
      <xdr:rowOff>38100</xdr:rowOff>
    </xdr:from>
    <xdr:to>
      <xdr:col>48</xdr:col>
      <xdr:colOff>95250</xdr:colOff>
      <xdr:row>27</xdr:row>
      <xdr:rowOff>114300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361950</xdr:colOff>
      <xdr:row>28</xdr:row>
      <xdr:rowOff>114300</xdr:rowOff>
    </xdr:from>
    <xdr:to>
      <xdr:col>48</xdr:col>
      <xdr:colOff>57150</xdr:colOff>
      <xdr:row>43</xdr:row>
      <xdr:rowOff>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49</xdr:col>
      <xdr:colOff>419100</xdr:colOff>
      <xdr:row>36</xdr:row>
      <xdr:rowOff>57150</xdr:rowOff>
    </xdr:from>
    <xdr:to>
      <xdr:col>57</xdr:col>
      <xdr:colOff>114300</xdr:colOff>
      <xdr:row>50</xdr:row>
      <xdr:rowOff>133350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323850</xdr:colOff>
      <xdr:row>23</xdr:row>
      <xdr:rowOff>142875</xdr:rowOff>
    </xdr:from>
    <xdr:to>
      <xdr:col>31</xdr:col>
      <xdr:colOff>19050</xdr:colOff>
      <xdr:row>38</xdr:row>
      <xdr:rowOff>28575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180975</xdr:colOff>
      <xdr:row>24</xdr:row>
      <xdr:rowOff>180975</xdr:rowOff>
    </xdr:from>
    <xdr:to>
      <xdr:col>43</xdr:col>
      <xdr:colOff>485775</xdr:colOff>
      <xdr:row>39</xdr:row>
      <xdr:rowOff>66675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64</xdr:col>
      <xdr:colOff>564173</xdr:colOff>
      <xdr:row>30</xdr:row>
      <xdr:rowOff>183174</xdr:rowOff>
    </xdr:from>
    <xdr:to>
      <xdr:col>77</xdr:col>
      <xdr:colOff>102577</xdr:colOff>
      <xdr:row>47</xdr:row>
      <xdr:rowOff>80596</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77</xdr:col>
      <xdr:colOff>409575</xdr:colOff>
      <xdr:row>28</xdr:row>
      <xdr:rowOff>66675</xdr:rowOff>
    </xdr:from>
    <xdr:to>
      <xdr:col>85</xdr:col>
      <xdr:colOff>104775</xdr:colOff>
      <xdr:row>42</xdr:row>
      <xdr:rowOff>142875</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49</xdr:col>
      <xdr:colOff>438150</xdr:colOff>
      <xdr:row>21</xdr:row>
      <xdr:rowOff>180975</xdr:rowOff>
    </xdr:from>
    <xdr:to>
      <xdr:col>57</xdr:col>
      <xdr:colOff>133350</xdr:colOff>
      <xdr:row>36</xdr:row>
      <xdr:rowOff>66675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88</xdr:col>
      <xdr:colOff>590549</xdr:colOff>
      <xdr:row>28</xdr:row>
      <xdr:rowOff>180975</xdr:rowOff>
    </xdr:from>
    <xdr:to>
      <xdr:col>98</xdr:col>
      <xdr:colOff>142874</xdr:colOff>
      <xdr:row>47</xdr:row>
      <xdr:rowOff>66675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96</xdr:col>
      <xdr:colOff>209550</xdr:colOff>
      <xdr:row>14</xdr:row>
      <xdr:rowOff>104775</xdr:rowOff>
    </xdr:from>
    <xdr:to>
      <xdr:col>103</xdr:col>
      <xdr:colOff>514350</xdr:colOff>
      <xdr:row>28</xdr:row>
      <xdr:rowOff>180975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23</xdr:col>
      <xdr:colOff>558799</xdr:colOff>
      <xdr:row>43</xdr:row>
      <xdr:rowOff>82550</xdr:rowOff>
    </xdr:from>
    <xdr:to>
      <xdr:col>33</xdr:col>
      <xdr:colOff>549274</xdr:colOff>
      <xdr:row>62</xdr:row>
      <xdr:rowOff>50800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18</xdr:col>
      <xdr:colOff>904875</xdr:colOff>
      <xdr:row>32</xdr:row>
      <xdr:rowOff>25400</xdr:rowOff>
    </xdr:from>
    <xdr:to>
      <xdr:col>25</xdr:col>
      <xdr:colOff>523875</xdr:colOff>
      <xdr:row>42</xdr:row>
      <xdr:rowOff>168275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83</xdr:col>
      <xdr:colOff>571499</xdr:colOff>
      <xdr:row>26</xdr:row>
      <xdr:rowOff>133062</xdr:rowOff>
    </xdr:from>
    <xdr:to>
      <xdr:col>91</xdr:col>
      <xdr:colOff>181552</xdr:colOff>
      <xdr:row>39</xdr:row>
      <xdr:rowOff>15587</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968375</xdr:colOff>
      <xdr:row>45</xdr:row>
      <xdr:rowOff>79375</xdr:rowOff>
    </xdr:from>
    <xdr:to>
      <xdr:col>25</xdr:col>
      <xdr:colOff>619126</xdr:colOff>
      <xdr:row>58</xdr:row>
      <xdr:rowOff>34925</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115</xdr:col>
      <xdr:colOff>180975</xdr:colOff>
      <xdr:row>13</xdr:row>
      <xdr:rowOff>180975</xdr:rowOff>
    </xdr:from>
    <xdr:to>
      <xdr:col>122</xdr:col>
      <xdr:colOff>485775</xdr:colOff>
      <xdr:row>28</xdr:row>
      <xdr:rowOff>66675</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61</xdr:col>
      <xdr:colOff>85725</xdr:colOff>
      <xdr:row>13</xdr:row>
      <xdr:rowOff>95250</xdr:rowOff>
    </xdr:from>
    <xdr:to>
      <xdr:col>68</xdr:col>
      <xdr:colOff>390525</xdr:colOff>
      <xdr:row>27</xdr:row>
      <xdr:rowOff>171450</xdr:rowOff>
    </xdr:to>
    <xdr:graphicFrame macro="">
      <xdr:nvGraphicFramePr>
        <xdr:cNvPr id="6" name="Chart 5">
          <a:extLst>
            <a:ext uri="{FF2B5EF4-FFF2-40B4-BE49-F238E27FC236}">
              <a16:creationId xmlns:a16="http://schemas.microsoft.com/office/drawing/2014/main" id="{00000000-0008-0000-1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106</xdr:col>
      <xdr:colOff>419100</xdr:colOff>
      <xdr:row>12</xdr:row>
      <xdr:rowOff>9525</xdr:rowOff>
    </xdr:from>
    <xdr:to>
      <xdr:col>114</xdr:col>
      <xdr:colOff>114300</xdr:colOff>
      <xdr:row>26</xdr:row>
      <xdr:rowOff>19050</xdr:rowOff>
    </xdr:to>
    <xdr:graphicFrame macro="">
      <xdr:nvGraphicFramePr>
        <xdr:cNvPr id="7" name="Chart 6">
          <a:extLst>
            <a:ext uri="{FF2B5EF4-FFF2-40B4-BE49-F238E27FC236}">
              <a16:creationId xmlns:a16="http://schemas.microsoft.com/office/drawing/2014/main" id="{00000000-0008-0000-1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49</xdr:col>
      <xdr:colOff>409575</xdr:colOff>
      <xdr:row>12</xdr:row>
      <xdr:rowOff>171450</xdr:rowOff>
    </xdr:from>
    <xdr:to>
      <xdr:col>57</xdr:col>
      <xdr:colOff>104775</xdr:colOff>
      <xdr:row>26</xdr:row>
      <xdr:rowOff>180975</xdr:rowOff>
    </xdr:to>
    <xdr:graphicFrame macro="">
      <xdr:nvGraphicFramePr>
        <xdr:cNvPr id="8" name="Chart 7">
          <a:extLst>
            <a:ext uri="{FF2B5EF4-FFF2-40B4-BE49-F238E27FC236}">
              <a16:creationId xmlns:a16="http://schemas.microsoft.com/office/drawing/2014/main" id="{00000000-0008-0000-1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91</xdr:col>
      <xdr:colOff>412750</xdr:colOff>
      <xdr:row>28</xdr:row>
      <xdr:rowOff>22225</xdr:rowOff>
    </xdr:from>
    <xdr:to>
      <xdr:col>99</xdr:col>
      <xdr:colOff>50800</xdr:colOff>
      <xdr:row>42</xdr:row>
      <xdr:rowOff>123825</xdr:rowOff>
    </xdr:to>
    <xdr:graphicFrame macro="">
      <xdr:nvGraphicFramePr>
        <xdr:cNvPr id="9" name="Chart 8">
          <a:extLst>
            <a:ext uri="{FF2B5EF4-FFF2-40B4-BE49-F238E27FC236}">
              <a16:creationId xmlns:a16="http://schemas.microsoft.com/office/drawing/2014/main" id="{00000000-0008-0000-1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37</xdr:col>
      <xdr:colOff>1019175</xdr:colOff>
      <xdr:row>11</xdr:row>
      <xdr:rowOff>180975</xdr:rowOff>
    </xdr:from>
    <xdr:to>
      <xdr:col>45</xdr:col>
      <xdr:colOff>304800</xdr:colOff>
      <xdr:row>26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zabeth Allyn" refreshedDate="43864.488525694447" createdVersion="6" refreshedVersion="6" minRefreshableVersion="3" recordCount="107" xr:uid="{00000000-000A-0000-FFFF-FFFF00000000}">
  <cacheSource type="worksheet">
    <worksheetSource ref="A1:M108" sheet="Sheet2"/>
  </cacheSource>
  <cacheFields count="13">
    <cacheField name="Month" numFmtId="0">
      <sharedItems containsSemiMixedTypes="0" containsString="0" containsNumber="1" containsInteger="1" minValue="1" maxValue="12" count="12">
        <n v="3"/>
        <n v="5"/>
        <n v="7"/>
        <n v="8"/>
        <n v="9"/>
        <n v="4"/>
        <n v="6"/>
        <n v="10"/>
        <n v="11"/>
        <n v="2"/>
        <n v="12"/>
        <n v="1"/>
      </sharedItems>
    </cacheField>
    <cacheField name="Species" numFmtId="0">
      <sharedItems count="2">
        <s v="Ej"/>
        <s v="Zc"/>
      </sharedItems>
    </cacheField>
    <cacheField name="Year" numFmtId="0">
      <sharedItems containsSemiMixedTypes="0" containsString="0" containsNumber="1" containsInteger="1" minValue="2010" maxValue="2018"/>
    </cacheField>
    <cacheField name="Year_Month" numFmtId="0">
      <sharedItems/>
    </cacheField>
    <cacheField name="Sum of Packing band" numFmtId="0">
      <sharedItems containsString="0" containsBlank="1" containsNumber="1" containsInteger="1" minValue="1" maxValue="8"/>
    </cacheField>
    <cacheField name="Sum of Flasher" numFmtId="0">
      <sharedItems containsString="0" containsBlank="1" containsNumber="1" containsInteger="1" minValue="1" maxValue="4"/>
    </cacheField>
    <cacheField name="Sum of Monofilament" numFmtId="0">
      <sharedItems containsString="0" containsBlank="1" containsNumber="1" containsInteger="1" minValue="1" maxValue="3"/>
    </cacheField>
    <cacheField name="Sum of Rubber band" numFmtId="0">
      <sharedItems containsString="0" containsBlank="1" containsNumber="1" containsInteger="1" minValue="1" maxValue="1"/>
    </cacheField>
    <cacheField name="Sum of Rope" numFmtId="0">
      <sharedItems containsString="0" containsBlank="1" containsNumber="1" containsInteger="1" minValue="1" maxValue="2"/>
    </cacheField>
    <cacheField name="Sum of Netting" numFmtId="0">
      <sharedItems containsSemiMixedTypes="0" containsString="0" containsNumber="1" containsInteger="1" minValue="0" maxValue="2"/>
    </cacheField>
    <cacheField name="Sum of Hook and Line" numFmtId="0">
      <sharedItems containsSemiMixedTypes="0" containsString="0" containsNumber="1" containsInteger="1" minValue="0" maxValue="1"/>
    </cacheField>
    <cacheField name="Sum of Unknown" numFmtId="0">
      <sharedItems containsString="0" containsBlank="1" containsNumber="1" containsInteger="1" minValue="1" maxValue="11"/>
    </cacheField>
    <cacheField name="Sum of Grand Total" numFmtId="0">
      <sharedItems containsSemiMixedTypes="0" containsString="0" containsNumber="1" containsInteger="1" minValue="1" maxValue="1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zabeth Allyn" refreshedDate="43867.39194652778" createdVersion="6" refreshedVersion="6" minRefreshableVersion="3" recordCount="650" xr:uid="{00000000-000A-0000-FFFF-FFFF01000000}">
  <cacheSource type="worksheet">
    <worksheetSource ref="A1:AE1048576" sheet="With JS edits"/>
  </cacheSource>
  <cacheFields count="29">
    <cacheField name="Date" numFmtId="0">
      <sharedItems containsNonDate="0" containsDate="1" containsString="0" containsBlank="1" minDate="2010-03-03T00:00:00" maxDate="2018-09-21T00:00:00"/>
    </cacheField>
    <cacheField name="Date_ID" numFmtId="0">
      <sharedItems containsBlank="1"/>
    </cacheField>
    <cacheField name="Sighting ID" numFmtId="0">
      <sharedItems containsBlank="1" count="359">
        <s v="20100303_24"/>
        <s v="20100506_20"/>
        <s v="20100506_22"/>
        <s v="20100510_12"/>
        <s v="20100510_17"/>
        <s v="20100512_15"/>
        <s v="20100512_22"/>
        <s v="20100623_12"/>
        <s v="20100727_4"/>
        <s v="20100728_3"/>
        <s v="20100729_20"/>
        <s v="20100805_2"/>
        <s v="20100805_17"/>
        <s v="20100811_1"/>
        <s v="20100811_14"/>
        <s v="20100812_3"/>
        <s v="20100812_15"/>
        <s v="20100812_17"/>
        <s v="20100825_8"/>
        <s v="20100902_22"/>
        <s v="20100909_19"/>
        <s v="20100914_2"/>
        <s v="20100914_14"/>
        <s v="20100915_2"/>
        <s v="20100915_14"/>
        <s v="20100915_NA"/>
        <s v="20100920_13"/>
        <s v="20100930_12"/>
        <s v="20100930_14"/>
        <s v="20100930_19"/>
        <s v="20110418_12"/>
        <s v="20110422_13"/>
        <s v="20110422_18"/>
        <s v="20110422_21"/>
        <s v="20110429_3"/>
        <s v="20110501_14"/>
        <s v="20110501_15"/>
        <s v="20110501_24"/>
        <s v="20110504_13"/>
        <s v="20110505_7"/>
        <s v="20110518_8"/>
        <s v="20110518_22"/>
        <s v="20110518_27"/>
        <s v="20110518_28"/>
        <s v="20110518_29"/>
        <s v="20110519_5"/>
        <s v="20110602_14"/>
        <s v="20110615_7"/>
        <s v="20110616_22"/>
        <s v="20110623_17"/>
        <s v="20110623_23"/>
        <s v="20110629_17"/>
        <s v="20110722_30"/>
        <s v="20110728_2"/>
        <s v="20110728_22"/>
        <s v="20110728_24"/>
        <s v="20110810_21"/>
        <s v="20110817_21"/>
        <s v="20110824_17"/>
        <s v="20110824_18"/>
        <s v="20110901_26"/>
        <s v="20110901_NA"/>
        <s v="20111015_22"/>
        <s v="20111105_7"/>
        <s v="20111105_8"/>
        <s v="20111115_15"/>
        <s v="20120215_5"/>
        <s v="20120227_12"/>
        <s v="20120307_9"/>
        <s v="20120307_15"/>
        <s v="20120307_18"/>
        <s v="20120411_17"/>
        <s v="20120411_22"/>
        <s v="20120423_17"/>
        <s v="20120423_20"/>
        <s v="20120507_17"/>
        <s v="20120604_11"/>
        <s v="20120612_4"/>
        <s v="20120612_12"/>
        <s v="20120614_1"/>
        <s v="20120614_15"/>
        <s v="20120614_16"/>
        <s v="20120614_23"/>
        <s v="20120620_10"/>
        <s v="20120627_26"/>
        <s v="20120718_15"/>
        <s v="20120718_16"/>
        <s v="20120727_30"/>
        <s v="20120801_3"/>
        <s v="20120801_25"/>
        <s v="20120806_16"/>
        <s v="20120815_6"/>
        <s v="20120815_25"/>
        <s v="20120912_24"/>
        <s v="20120912_25"/>
        <s v="20120921_14"/>
        <s v="20120926_26"/>
        <s v="20120926_34"/>
        <s v="20120926_35"/>
        <s v="20120926_36"/>
        <s v="20121025_14"/>
        <s v="20121025_15"/>
        <s v="20121115_12"/>
        <s v="20121115_21"/>
        <s v="20121214_2"/>
        <s v="20130114_13"/>
        <s v="20130116_10"/>
        <s v="20130214_17"/>
        <s v="20130214_20"/>
        <s v="20130308_3"/>
        <s v="20130326_15"/>
        <s v="20130326_21"/>
        <s v="20130422_15"/>
        <s v="20130422_18"/>
        <s v="20130422_21"/>
        <s v="20130422_29"/>
        <s v="20130501_14"/>
        <s v="20130501_16"/>
        <s v="20130501_20"/>
        <s v="20130501_22"/>
        <s v="20130517_6"/>
        <s v="20130517_13"/>
        <s v="20130606_13"/>
        <s v="20130606_15"/>
        <s v="20130606_16"/>
        <s v="20130619_3"/>
        <s v="20130619_14"/>
        <s v="20130619_19"/>
        <s v="20130619_20"/>
        <s v="20130619_21"/>
        <s v="20130619_22"/>
        <s v="20130622_5"/>
        <s v="20130628_3"/>
        <s v="20130628_17"/>
        <s v="20130710_13"/>
        <s v="20130710_16"/>
        <s v="20130710_17"/>
        <s v="20130715_10"/>
        <s v="20130715_19"/>
        <s v="20130715_20"/>
        <s v="20130725_5"/>
        <s v="20130725_18"/>
        <s v="20130807_7"/>
        <s v="20130807_17"/>
        <s v="20130807_18"/>
        <s v="20130807_25"/>
        <s v="20130816_26"/>
        <s v="20130816_28"/>
        <s v="20130821_5"/>
        <s v="20130821_21"/>
        <s v="20130821_28"/>
        <s v="20130904_25"/>
        <s v="20130904_26"/>
        <s v="20130904_41"/>
        <s v="20130904_43"/>
        <s v="20130917_14"/>
        <s v="20130917_15"/>
        <s v="20130917_21"/>
        <s v="20130917_23"/>
        <s v="20131015_14"/>
        <s v="20131015_15"/>
        <s v="20140507_9"/>
        <s v="20140507_25"/>
        <s v="20140507_33"/>
        <s v="20140611_9"/>
        <s v="20140611_20"/>
        <s v="20140611_30"/>
        <s v="20140617_16"/>
        <s v="20140618_3"/>
        <s v="20140618_16"/>
        <s v="20140618_17"/>
        <s v="20140618_23"/>
        <s v="20140701_4"/>
        <s v="20140701_15"/>
        <s v="20140702_17"/>
        <s v="20140702_19"/>
        <s v="20140702_27"/>
        <s v="20140702_28"/>
        <s v="20140715_12"/>
        <s v="20140721_13"/>
        <s v="20140721_19"/>
        <s v="20140721_20"/>
        <s v="20140801_1"/>
        <s v="20140801_2"/>
        <s v="20140808_8"/>
        <s v="20140808_20"/>
        <s v="20140808_33"/>
        <s v="20140808_34"/>
        <s v="20140808_35"/>
        <s v="20140811_12"/>
        <s v="20140811_18"/>
        <s v="20140811_19"/>
        <s v="20140818_5"/>
        <s v="20140905_25"/>
        <s v="20140905_26"/>
        <s v="20140905_35"/>
        <s v="20140905_37"/>
        <s v="20140909_18"/>
        <s v="20140909_19"/>
        <s v="20140909_23"/>
        <s v="20140909_24"/>
        <s v="20140917_22"/>
        <s v="20140917_23"/>
        <s v="20140917_33"/>
        <s v="20140917_31"/>
        <s v="20150107_14"/>
        <s v="20150107_16"/>
        <s v="20150113_17"/>
        <s v="20150128_13"/>
        <s v="20150128_16"/>
        <s v="20150128_21"/>
        <s v="20150220_8"/>
        <s v="20150220_17"/>
        <s v="20150224_13"/>
        <s v="20150224_15"/>
        <s v="20150415_20"/>
        <s v="20150507_4"/>
        <s v="20150507_11"/>
        <s v="20150507_12"/>
        <s v="20150507_14"/>
        <s v="20150508_3"/>
        <s v="20150521_2"/>
        <s v="20150521_4"/>
        <s v="20150617_15"/>
        <s v="20150617_18"/>
        <s v="20150617_25"/>
        <s v="20150630_28"/>
        <s v="20150630_30"/>
        <s v="20150708_17"/>
        <s v="20150708_20"/>
        <s v="20150708_28"/>
        <s v="20150723_4"/>
        <s v="20150723_7"/>
        <s v="20150818_29"/>
        <s v="20150825_38"/>
        <s v="20150909_11"/>
        <s v="20150909_12"/>
        <s v="20150925_28"/>
        <s v="20151005_22"/>
        <s v="20151119_27"/>
        <s v="20160108_11"/>
        <s v="20160108_15"/>
        <s v="20160108_24"/>
        <s v="20160329_9"/>
        <s v="20160505_2"/>
        <s v="20160510_17"/>
        <s v="20160510_19"/>
        <s v="20160517_10"/>
        <s v="20160531_29"/>
        <s v="20160531_41"/>
        <s v="20160601_27"/>
        <s v="20160708_3"/>
        <s v="20160712_6"/>
        <s v="20160712_20"/>
        <s v="20160719_5"/>
        <s v="20160721_15"/>
        <s v="20160721_23"/>
        <s v="20160810_2"/>
        <s v="20160811_7"/>
        <s v="20160817_18"/>
        <s v="20160823_6"/>
        <s v="20160906_33"/>
        <s v="20160907_16"/>
        <s v="20160907_18"/>
        <s v="20160907_21"/>
        <s v="20160921_17"/>
        <s v="20160921_25"/>
        <s v="20160921_27"/>
        <s v="20161002_7"/>
        <s v="20161002_8"/>
        <s v="20161003_6"/>
        <s v="20161003_7"/>
        <s v="20161215_5"/>
        <s v="20170105_9"/>
        <s v="20170222_5"/>
        <s v="20170222_18"/>
        <s v="20170222_23"/>
        <s v="20170607_12"/>
        <s v="20170607_18"/>
        <s v="20170607_20"/>
        <s v="20170619_7"/>
        <s v="20170619_16"/>
        <s v="20170619_31"/>
        <s v="20170624_22"/>
        <s v="20170720_5"/>
        <s v="20170720_6"/>
        <s v="20170801_22"/>
        <s v="20170801_33"/>
        <s v="20170801_34"/>
        <s v="20170824_22"/>
        <s v="20170824_31"/>
        <s v="20170830_4"/>
        <s v="20170830_37"/>
        <s v="20170914_19"/>
        <s v="20170914_20"/>
        <s v="20170927_17"/>
        <s v="20170927_24"/>
        <s v="20171026_8"/>
        <s v="20171026_9"/>
        <s v="20180212_15"/>
        <s v="20180212_16"/>
        <s v="20180306_13"/>
        <s v="20180306_15"/>
        <s v="20180306_25"/>
        <s v="20180320_29"/>
        <s v="20180403_38"/>
        <s v="20180419_24"/>
        <s v="20180419_27"/>
        <s v="20180518_34"/>
        <s v="20180518_36"/>
        <s v="20180601_9"/>
        <s v="20180611_31"/>
        <s v="20180703_12"/>
        <s v="20180703_18"/>
        <s v="20180710_21"/>
        <s v="20180727_1"/>
        <s v="20180731_3"/>
        <s v="20180802_4"/>
        <s v="20180802_10"/>
        <s v="20180810_17"/>
        <s v="20180831_8"/>
        <s v="20180831_22"/>
        <s v="20180831_24"/>
        <s v="20180831_32"/>
        <s v="20180831_34"/>
        <s v="20180905_3"/>
        <s v="20180905_27"/>
        <s v="20180919_28"/>
        <s v="20180920_5"/>
        <s v="20110418_13"/>
        <s v="20120801_24"/>
        <s v="20130214_14"/>
        <s v="20130606_14"/>
        <s v="20130606_3"/>
        <s v="20130606_9"/>
        <s v="20130628_27"/>
        <s v="20140702_4"/>
        <s v="20140818_23"/>
        <s v="20140909_25"/>
        <s v="20141008_3"/>
        <s v="20141008_4"/>
        <s v="20180607_9"/>
        <s v="20180607_10"/>
        <s v="20100506_21"/>
        <s v="20150107_1"/>
        <s v="20150317_13"/>
        <s v="20150408_11"/>
        <s v="20150408_12"/>
        <s v="20150806_28"/>
        <s v="20150806_29"/>
        <s v="20161002_12"/>
        <s v="20110518_9"/>
        <s v="20161215_19"/>
        <s v="20170105_7"/>
        <s v="20170927_15"/>
        <s v="20180212_13"/>
        <s v="20180611_15"/>
        <s v="20180919_29"/>
        <m/>
      </sharedItems>
    </cacheField>
    <cacheField name="Year" numFmtId="0">
      <sharedItems containsString="0" containsBlank="1" containsNumber="1" containsInteger="1" minValue="2010" maxValue="2018" count="10">
        <n v="2010"/>
        <n v="2011"/>
        <n v="2012"/>
        <n v="2013"/>
        <n v="2014"/>
        <n v="2015"/>
        <n v="2016"/>
        <n v="2017"/>
        <n v="2018"/>
        <m/>
      </sharedItems>
    </cacheField>
    <cacheField name="month" numFmtId="0">
      <sharedItems containsString="0" containsBlank="1" containsNumber="1" containsInteger="1" minValue="1" maxValue="12" count="13">
        <n v="3"/>
        <n v="5"/>
        <n v="6"/>
        <n v="7"/>
        <n v="8"/>
        <n v="9"/>
        <n v="4"/>
        <n v="10"/>
        <n v="11"/>
        <n v="2"/>
        <n v="12"/>
        <n v="1"/>
        <m/>
      </sharedItems>
    </cacheField>
    <cacheField name="Year_month" numFmtId="0">
      <sharedItems containsBlank="1"/>
    </cacheField>
    <cacheField name="Sighting" numFmtId="0">
      <sharedItems containsBlank="1" containsMixedTypes="1" containsNumber="1" containsInteger="1" minValue="1" maxValue="43"/>
    </cacheField>
    <cacheField name="Sighting ID2" numFmtId="0">
      <sharedItems containsBlank="1"/>
    </cacheField>
    <cacheField name="Error" numFmtId="0">
      <sharedItems containsBlank="1" containsMixedTypes="1" containsNumber="1" containsInteger="1" minValue="2010" maxValue="2018"/>
    </cacheField>
    <cacheField name="StdLoc" numFmtId="0">
      <sharedItems containsBlank="1" count="12">
        <s v="West Bodelteh"/>
        <s v="Carroll"/>
        <s v="Sea Lion Rock"/>
        <s v="East Bodelteh"/>
        <s v="Tatoosh East"/>
        <s v="Tatoosh Cut"/>
        <s v="Guano"/>
        <s v="Waadah"/>
        <s v="Umatilla"/>
        <s v="Ozette"/>
        <s v="Green Buoy"/>
        <m/>
      </sharedItems>
    </cacheField>
    <cacheField name="ID" numFmtId="0">
      <sharedItems containsBlank="1"/>
    </cacheField>
    <cacheField name="Photo Name" numFmtId="0">
      <sharedItems containsBlank="1"/>
    </cacheField>
    <cacheField name="Photo Source" numFmtId="0">
      <sharedItems containsBlank="1"/>
    </cacheField>
    <cacheField name="Number of Photos" numFmtId="0">
      <sharedItems containsString="0" containsBlank="1" containsNumber="1" containsInteger="1" minValue="0" maxValue="7"/>
    </cacheField>
    <cacheField name="Comments" numFmtId="0">
      <sharedItems containsBlank="1"/>
    </cacheField>
    <cacheField name="Sex" numFmtId="0">
      <sharedItems containsBlank="1" count="4">
        <s v="Female"/>
        <s v="Male"/>
        <s v="Unknown"/>
        <m/>
      </sharedItems>
    </cacheField>
    <cacheField name="Age" numFmtId="0">
      <sharedItems containsBlank="1" count="4">
        <s v="Adult"/>
        <s v="Juvenile"/>
        <s v="Unknown"/>
        <m/>
      </sharedItems>
    </cacheField>
    <cacheField name="Confidence" numFmtId="0">
      <sharedItems containsBlank="1"/>
    </cacheField>
    <cacheField name="Location" numFmtId="0">
      <sharedItems containsBlank="1"/>
    </cacheField>
    <cacheField name="Species" numFmtId="0">
      <sharedItems containsBlank="1" count="4">
        <s v="Ej"/>
        <s v="Zaca"/>
        <s v="Unknown"/>
        <m/>
      </sharedItems>
    </cacheField>
    <cacheField name="Severity" numFmtId="0">
      <sharedItems containsBlank="1" containsMixedTypes="1" containsNumber="1" containsInteger="1" minValue="0" maxValue="4" count="8">
        <n v="2"/>
        <n v="3"/>
        <n v="4"/>
        <s v="NA"/>
        <n v="1"/>
        <n v="0"/>
        <s v="Unknown"/>
        <m/>
      </sharedItems>
    </cacheField>
    <cacheField name="Confidence (Severity)" numFmtId="0">
      <sharedItems containsBlank="1"/>
    </cacheField>
    <cacheField name="Status" numFmtId="0">
      <sharedItems containsBlank="1" count="4">
        <s v="Active"/>
        <s v="Inactive"/>
        <s v="Unknown"/>
        <m/>
      </sharedItems>
    </cacheField>
    <cacheField name="Material" numFmtId="0">
      <sharedItems containsBlank="1"/>
    </cacheField>
    <cacheField name="Material Group" numFmtId="0">
      <sharedItems containsBlank="1" count="10">
        <s v="Unknown"/>
        <s v="Packing band"/>
        <s v="Hook and Line"/>
        <s v="Monofilament"/>
        <s v="Flasher"/>
        <s v="Rubber band"/>
        <s v="Scar"/>
        <s v="Rope"/>
        <s v="Netting"/>
        <m/>
      </sharedItems>
    </cacheField>
    <cacheField name="Confidence (Material)" numFmtId="0">
      <sharedItems containsBlank="1"/>
    </cacheField>
    <cacheField name="Photo quality" numFmtId="0">
      <sharedItems containsBlank="1" containsMixedTypes="1" containsNumber="1" containsInteger="1" minValue="1" maxValue="3" count="5">
        <n v="2"/>
        <n v="1"/>
        <n v="3"/>
        <s v="NA"/>
        <m/>
      </sharedItems>
    </cacheField>
    <cacheField name="analysis Comments" numFmtId="0">
      <sharedItems containsBlank="1"/>
    </cacheField>
    <cacheField name="Wendy flag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izabeth Allyn" refreshedDate="43906.477866898145" createdVersion="6" refreshedVersion="6" minRefreshableVersion="3" recordCount="88" xr:uid="{00000000-000A-0000-FFFF-FFFF02000000}">
  <cacheSource type="worksheet">
    <worksheetSource ref="M2:P90" sheet="Effort"/>
  </cacheSource>
  <cacheFields count="4">
    <cacheField name="ID" numFmtId="0">
      <sharedItems/>
    </cacheField>
    <cacheField name="surveys" numFmtId="0">
      <sharedItems containsSemiMixedTypes="0" containsString="0" containsNumber="1" containsInteger="1" minValue="1" maxValue="8"/>
    </cacheField>
    <cacheField name="Year" numFmtId="0">
      <sharedItems containsSemiMixedTypes="0" containsString="0" containsNumber="1" containsInteger="1" minValue="2010" maxValue="2018" count="9">
        <n v="2010"/>
        <n v="2011"/>
        <n v="2012"/>
        <n v="2013"/>
        <n v="2014"/>
        <n v="2015"/>
        <n v="2016"/>
        <n v="2017"/>
        <n v="2018"/>
      </sharedItems>
    </cacheField>
    <cacheField name="Month" numFmtId="0">
      <sharedItems containsSemiMixedTypes="0" containsString="0" containsNumber="1" containsInteger="1" minValue="1" maxValue="12" count="12">
        <n v="10"/>
        <n v="11"/>
        <n v="2"/>
        <n v="3"/>
        <n v="4"/>
        <n v="5"/>
        <n v="6"/>
        <n v="7"/>
        <n v="8"/>
        <n v="9"/>
        <n v="1"/>
        <n v="12"/>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z Allyn" refreshedDate="43930.468484259261" createdVersion="6" refreshedVersion="6" minRefreshableVersion="3" recordCount="246" xr:uid="{00000000-000A-0000-FFFF-FFFF03000000}">
  <cacheSource type="worksheet">
    <worksheetSource ref="A2:G248" sheet="Effort"/>
  </cacheSource>
  <cacheFields count="7">
    <cacheField name="Row Labels" numFmtId="0">
      <sharedItems/>
    </cacheField>
    <cacheField name="Year_Month" numFmtId="0">
      <sharedItems/>
    </cacheField>
    <cacheField name="Year" numFmtId="0">
      <sharedItems containsSemiMixedTypes="0" containsString="0" containsNumber="1" containsInteger="1" minValue="2010" maxValue="2018" count="9">
        <n v="2010"/>
        <n v="2011"/>
        <n v="2012"/>
        <n v="2013"/>
        <n v="2014"/>
        <n v="2015"/>
        <n v="2016"/>
        <n v="2017"/>
        <n v="2018"/>
      </sharedItems>
    </cacheField>
    <cacheField name="Month" numFmtId="0">
      <sharedItems containsSemiMixedTypes="0" containsString="0" containsNumber="1" containsInteger="1" minValue="1" maxValue="12" count="12">
        <n v="2"/>
        <n v="3"/>
        <n v="4"/>
        <n v="5"/>
        <n v="6"/>
        <n v="7"/>
        <n v="8"/>
        <n v="9"/>
        <n v="10"/>
        <n v="11"/>
        <n v="1"/>
        <n v="12"/>
      </sharedItems>
    </cacheField>
    <cacheField name="Year_Month2" numFmtId="0">
      <sharedItems/>
    </cacheField>
    <cacheField name="Total" numFmtId="1">
      <sharedItems containsSemiMixedTypes="0" containsString="0" containsNumber="1" containsInteger="1" minValue="1" maxValue="4"/>
    </cacheField>
    <cacheField name="All"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z Allyn" refreshedDate="43998.793230324074" createdVersion="6" refreshedVersion="6" minRefreshableVersion="3" recordCount="1596" xr:uid="{00000000-000A-0000-FFFF-FFFF04000000}">
  <cacheSource type="worksheet">
    <worksheetSource ref="A1:R1048576" sheet="Haulouts"/>
  </cacheSource>
  <cacheFields count="18">
    <cacheField name="Date" numFmtId="0">
      <sharedItems containsNonDate="0" containsDate="1" containsString="0" containsBlank="1" minDate="2010-02-24T00:00:00" maxDate="2018-10-19T00:00:00"/>
    </cacheField>
    <cacheField name="Date_ID" numFmtId="0">
      <sharedItems containsBlank="1" count="251">
        <s v="20100224"/>
        <s v="20100303"/>
        <s v="20100413"/>
        <s v="20100506"/>
        <s v="20100510"/>
        <s v="20100512"/>
        <s v="20100623"/>
        <s v="20100625"/>
        <s v="20100727"/>
        <s v="20100728"/>
        <s v="20100729"/>
        <s v="20100805"/>
        <s v="20100811"/>
        <s v="20100812"/>
        <s v="20100813"/>
        <s v="20100825"/>
        <s v="20100901"/>
        <s v="20100902"/>
        <s v="20100903"/>
        <s v="20100909"/>
        <s v="20100914"/>
        <s v="20100915"/>
        <s v="20100920"/>
        <s v="20100923"/>
        <s v="20100930"/>
        <s v="20101013"/>
        <s v="20101018"/>
        <s v="20101104"/>
        <s v="20101123"/>
        <s v="20110128"/>
        <s v="20110201"/>
        <s v="20110209"/>
        <s v="20110308"/>
        <s v="20110324"/>
        <s v="20110407"/>
        <s v="20110418"/>
        <s v="20110422"/>
        <s v="20110429"/>
        <s v="20110501"/>
        <s v="20110504"/>
        <s v="20110505"/>
        <s v="20110509"/>
        <s v="20110518"/>
        <s v="20110519"/>
        <s v="20110602"/>
        <s v="20110615"/>
        <s v="20110616"/>
        <s v="20110623"/>
        <s v="20110629"/>
        <s v="20110719"/>
        <s v="20110721"/>
        <s v="20110722"/>
        <s v="20110728"/>
        <s v="20110803"/>
        <s v="20110810"/>
        <s v="20110811"/>
        <s v="20110817"/>
        <s v="20110824"/>
        <s v="20110831"/>
        <s v="20110901"/>
        <s v="20110914"/>
        <s v="20110920"/>
        <s v="20111007"/>
        <s v="20111013"/>
        <s v="20111015"/>
        <s v="20111017"/>
        <s v="20111019"/>
        <s v="20111027"/>
        <s v="20111104"/>
        <s v="20111105"/>
        <s v="20111115"/>
        <s v="20120215"/>
        <s v="20120227"/>
        <s v="20120307"/>
        <s v="20120326"/>
        <s v="20120411"/>
        <s v="20120423"/>
        <s v="20120507"/>
        <s v="20120530"/>
        <s v="20120531"/>
        <s v="20120604"/>
        <s v="20120612"/>
        <s v="20120614"/>
        <s v="20120620"/>
        <s v="20120627"/>
        <s v="20120701"/>
        <s v="20120702"/>
        <s v="20120705"/>
        <s v="20120713"/>
        <s v="20120717"/>
        <s v="20120718"/>
        <s v="20120725"/>
        <s v="20120727"/>
        <s v="20120801"/>
        <s v="20120806"/>
        <s v="20120815"/>
        <s v="20120831"/>
        <s v="20120906"/>
        <s v="20120912"/>
        <s v="20120921"/>
        <s v="20120926"/>
        <s v="20120927"/>
        <s v="20121001"/>
        <s v="20121025"/>
        <s v="20121102"/>
        <s v="20121109"/>
        <s v="20121115"/>
        <s v="20121210"/>
        <s v="20121214"/>
        <s v="20130114"/>
        <s v="20130116"/>
        <s v="20130214"/>
        <s v="20130308"/>
        <s v="20130326"/>
        <s v="20130422"/>
        <s v="20130424"/>
        <s v="20130501"/>
        <s v="20130506"/>
        <s v="20130517"/>
        <s v="20130606"/>
        <s v="20130619"/>
        <s v="20130622"/>
        <s v="20130628"/>
        <s v="20130710"/>
        <s v="20130715"/>
        <s v="20130725"/>
        <s v="20130807"/>
        <s v="20130816"/>
        <s v="20130821"/>
        <s v="20130904"/>
        <s v="20130910"/>
        <s v="20130917"/>
        <s v="20131015"/>
        <s v="20131029"/>
        <s v="20131031"/>
        <s v="20131114"/>
        <s v="20131120"/>
        <s v="20140409"/>
        <s v="20140422"/>
        <s v="20140502"/>
        <s v="20140507"/>
        <s v="20140611"/>
        <s v="20140617"/>
        <s v="20140618"/>
        <s v="20140701"/>
        <s v="20140702"/>
        <s v="20140715"/>
        <s v="20140721"/>
        <s v="20140801"/>
        <s v="20140808"/>
        <s v="20140811"/>
        <s v="20140818"/>
        <s v="20140903"/>
        <s v="20140905"/>
        <s v="20140909"/>
        <s v="20140917"/>
        <s v="20141008"/>
        <s v="20141022"/>
        <s v="20150107"/>
        <s v="20150113"/>
        <s v="20150128"/>
        <s v="20150220"/>
        <s v="20150224"/>
        <s v="20150317"/>
        <s v="20150407"/>
        <s v="20150408"/>
        <s v="20150415"/>
        <s v="20150507"/>
        <s v="20150521"/>
        <s v="20150617"/>
        <s v="20150630"/>
        <s v="20150708"/>
        <s v="20150710"/>
        <s v="20150722"/>
        <s v="20150723"/>
        <s v="20150805"/>
        <s v="20150806"/>
        <s v="20150818"/>
        <s v="20150820"/>
        <s v="20150825"/>
        <s v="20150905"/>
        <s v="20150909"/>
        <s v="20150925"/>
        <s v="20150930"/>
        <s v="20151005"/>
        <s v="20151119"/>
        <s v="20160108"/>
        <s v="20160316"/>
        <s v="20160317"/>
        <s v="20160329"/>
        <s v="20160330"/>
        <s v="20160401"/>
        <s v="20160503"/>
        <s v="20160505"/>
        <s v="20160510"/>
        <s v="20160517"/>
        <s v="20160531"/>
        <s v="20160601"/>
        <s v="20160708"/>
        <s v="20160712"/>
        <s v="20160719"/>
        <s v="20160721"/>
        <s v="20160810"/>
        <s v="20160811"/>
        <s v="20160817"/>
        <s v="20160823"/>
        <s v="20160906"/>
        <s v="20160907"/>
        <s v="20160921"/>
        <s v="20161002"/>
        <s v="20161003"/>
        <s v="20161031"/>
        <s v="20161215"/>
        <s v="20170105"/>
        <s v="20170222"/>
        <s v="20170224"/>
        <s v="20170331"/>
        <s v="20170607"/>
        <s v="20170619"/>
        <s v="20170624"/>
        <s v="20170720"/>
        <s v="20170801"/>
        <s v="20170824"/>
        <s v="20170830"/>
        <s v="20170831"/>
        <s v="20170914"/>
        <s v="20170927"/>
        <s v="20170928"/>
        <s v="20171026"/>
        <s v="20180212"/>
        <s v="20180306"/>
        <s v="20180316"/>
        <s v="20180320"/>
        <s v="20180403"/>
        <s v="20180419"/>
        <s v="20180518"/>
        <s v="20180601"/>
        <s v="20180607"/>
        <s v="20180611"/>
        <s v="20180703"/>
        <s v="20180710"/>
        <s v="20180727"/>
        <s v="20180731"/>
        <s v="20180802"/>
        <s v="20180810"/>
        <s v="20180831"/>
        <s v="20180905"/>
        <s v="20180919"/>
        <s v="20180920"/>
        <s v="20181018"/>
        <m/>
      </sharedItems>
    </cacheField>
    <cacheField name="Sighting ID" numFmtId="0">
      <sharedItems containsBlank="1"/>
    </cacheField>
    <cacheField name="Year" numFmtId="0">
      <sharedItems containsString="0" containsBlank="1" containsNumber="1" containsInteger="1" minValue="2010" maxValue="2018"/>
    </cacheField>
    <cacheField name="Month" numFmtId="0">
      <sharedItems containsString="0" containsBlank="1" containsNumber="1" containsInteger="1" minValue="1" maxValue="12"/>
    </cacheField>
    <cacheField name="LocDesc" numFmtId="0">
      <sharedItems containsBlank="1"/>
    </cacheField>
    <cacheField name="Complex" numFmtId="0">
      <sharedItems containsBlank="1"/>
    </cacheField>
    <cacheField name="Species" numFmtId="0">
      <sharedItems containsBlank="1" count="4">
        <s v="Ej"/>
        <s v="Zaca"/>
        <s v="Ej/Zaca"/>
        <m/>
      </sharedItems>
    </cacheField>
    <cacheField name="Est Size Best" numFmtId="0">
      <sharedItems containsString="0" containsBlank="1" containsNumber="1" containsInteger="1" minValue="1" maxValue="4299" count="393">
        <n v="43"/>
        <n v="35"/>
        <n v="15"/>
        <n v="2"/>
        <n v="1"/>
        <n v="111"/>
        <n v="145"/>
        <n v="123"/>
        <n v="144"/>
        <n v="26"/>
        <n v="3"/>
        <n v="12"/>
        <n v="5"/>
        <n v="40"/>
        <n v="82"/>
        <n v="4"/>
        <n v="210"/>
        <n v="148"/>
        <n v="31"/>
        <n v="208"/>
        <n v="19"/>
        <n v="153"/>
        <n v="132"/>
        <n v="203"/>
        <n v="16"/>
        <n v="20"/>
        <n v="75"/>
        <n v="120"/>
        <n v="204"/>
        <n v="32"/>
        <n v="23"/>
        <n v="129"/>
        <n v="64"/>
        <n v="10"/>
        <n v="29"/>
        <n v="45"/>
        <n v="14"/>
        <n v="28"/>
        <n v="49"/>
        <n v="37"/>
        <n v="55"/>
        <n v="100"/>
        <n v="70"/>
        <n v="84"/>
        <n v="139"/>
        <n v="228"/>
        <n v="30"/>
        <n v="24"/>
        <n v="56"/>
        <n v="7"/>
        <n v="456"/>
        <n v="74"/>
        <n v="33"/>
        <n v="66"/>
        <n v="299"/>
        <n v="170"/>
        <n v="6"/>
        <n v="50"/>
        <n v="375"/>
        <n v="57"/>
        <n v="356"/>
        <n v="282"/>
        <n v="38"/>
        <n v="540"/>
        <n v="67"/>
        <n v="8"/>
        <n v="152"/>
        <n v="218"/>
        <n v="246"/>
        <n v="51"/>
        <n v="9"/>
        <n v="53"/>
        <n v="112"/>
        <n v="104"/>
        <n v="487"/>
        <n v="2057"/>
        <n v="161"/>
        <n v="369"/>
        <n v="830"/>
        <n v="124"/>
        <n v="151"/>
        <n v="27"/>
        <n v="44"/>
        <n v="77"/>
        <n v="22"/>
        <n v="11"/>
        <n v="81"/>
        <n v="200"/>
        <n v="328"/>
        <n v="128"/>
        <n v="137"/>
        <n v="90"/>
        <n v="126"/>
        <n v="97"/>
        <n v="125"/>
        <n v="18"/>
        <n v="58"/>
        <n v="491"/>
        <n v="237"/>
        <n v="400"/>
        <n v="550"/>
        <n v="36"/>
        <n v="118"/>
        <n v="141"/>
        <n v="177"/>
        <n v="254"/>
        <n v="13"/>
        <n v="103"/>
        <n v="234"/>
        <n v="34"/>
        <n v="117"/>
        <n v="93"/>
        <n v="164"/>
        <n v="89"/>
        <n v="72"/>
        <n v="345"/>
        <n v="229"/>
        <n v="54"/>
        <n v="199"/>
        <n v="262"/>
        <n v="263"/>
        <n v="60"/>
        <n v="226"/>
        <n v="155"/>
        <n v="211"/>
        <n v="276"/>
        <n v="131"/>
        <n v="437"/>
        <n v="41"/>
        <n v="65"/>
        <n v="180"/>
        <n v="212"/>
        <n v="42"/>
        <n v="171"/>
        <n v="224"/>
        <n v="21"/>
        <n v="166"/>
        <n v="275"/>
        <n v="68"/>
        <n v="390"/>
        <n v="280"/>
        <n v="450"/>
        <n v="25"/>
        <n v="86"/>
        <n v="91"/>
        <n v="46"/>
        <n v="17"/>
        <n v="249"/>
        <n v="414"/>
        <n v="63"/>
        <n v="412"/>
        <n v="519"/>
        <n v="83"/>
        <n v="265"/>
        <n v="347"/>
        <n v="102"/>
        <n v="160"/>
        <n v="240"/>
        <n v="110"/>
        <n v="391"/>
        <n v="197"/>
        <n v="39"/>
        <n v="813"/>
        <n v="410"/>
        <n v="392"/>
        <n v="205"/>
        <n v="59"/>
        <n v="264"/>
        <n v="189"/>
        <n v="73"/>
        <n v="1500"/>
        <n v="300"/>
        <n v="4299"/>
        <n v="788"/>
        <n v="62"/>
        <n v="116"/>
        <n v="135"/>
        <n v="213"/>
        <n v="71"/>
        <n v="207"/>
        <n v="115"/>
        <n v="227"/>
        <n v="295"/>
        <n v="330"/>
        <n v="52"/>
        <n v="416"/>
        <n v="47"/>
        <n v="384"/>
        <n v="309"/>
        <n v="109"/>
        <n v="650"/>
        <n v="88"/>
        <n v="149"/>
        <n v="685"/>
        <n v="186"/>
        <n v="230"/>
        <n v="176"/>
        <n v="270"/>
        <n v="79"/>
        <n v="367"/>
        <n v="281"/>
        <n v="48"/>
        <n v="386"/>
        <n v="162"/>
        <n v="259"/>
        <n v="94"/>
        <n v="800"/>
        <n v="374"/>
        <n v="3330"/>
        <n v="885"/>
        <n v="2824"/>
        <n v="323"/>
        <n v="165"/>
        <n v="532"/>
        <n v="1760"/>
        <n v="244"/>
        <n v="438"/>
        <n v="394"/>
        <n v="1100"/>
        <n v="154"/>
        <n v="175"/>
        <n v="615"/>
        <n v="184"/>
        <n v="640"/>
        <n v="76"/>
        <n v="172"/>
        <n v="92"/>
        <n v="134"/>
        <n v="101"/>
        <n v="167"/>
        <n v="301"/>
        <n v="198"/>
        <n v="202"/>
        <n v="637"/>
        <n v="98"/>
        <n v="105"/>
        <n v="303"/>
        <n v="279"/>
        <n v="325"/>
        <n v="80"/>
        <n v="95"/>
        <n v="194"/>
        <n v="215"/>
        <n v="298"/>
        <n v="121"/>
        <n v="174"/>
        <n v="268"/>
        <n v="192"/>
        <n v="243"/>
        <n v="294"/>
        <n v="69"/>
        <n v="319"/>
        <n v="267"/>
        <n v="216"/>
        <n v="683"/>
        <n v="1057"/>
        <n v="119"/>
        <n v="359"/>
        <n v="379"/>
        <n v="389"/>
        <n v="1435"/>
        <n v="316"/>
        <n v="1315"/>
        <n v="980"/>
        <n v="305"/>
        <n v="500"/>
        <n v="3000"/>
        <n v="402"/>
        <n v="220"/>
        <n v="181"/>
        <n v="287"/>
        <n v="285"/>
        <n v="214"/>
        <n v="187"/>
        <n v="250"/>
        <n v="342"/>
        <n v="289"/>
        <n v="286"/>
        <n v="429"/>
        <n v="815"/>
        <n v="495"/>
        <n v="1200"/>
        <n v="106"/>
        <n v="352"/>
        <n v="740"/>
        <n v="130"/>
        <n v="1165"/>
        <n v="306"/>
        <n v="430"/>
        <n v="168"/>
        <n v="346"/>
        <n v="1530"/>
        <n v="371"/>
        <n v="711"/>
        <n v="355"/>
        <n v="193"/>
        <n v="455"/>
        <n v="1671"/>
        <n v="113"/>
        <n v="158"/>
        <n v="78"/>
        <n v="87"/>
        <n v="122"/>
        <n v="260"/>
        <n v="146"/>
        <n v="296"/>
        <n v="147"/>
        <n v="245"/>
        <n v="307"/>
        <n v="138"/>
        <n v="660"/>
        <n v="247"/>
        <n v="339"/>
        <n v="108"/>
        <n v="272"/>
        <n v="930"/>
        <n v="974"/>
        <n v="179"/>
        <n v="85"/>
        <n v="397"/>
        <n v="1171"/>
        <n v="856"/>
        <n v="217"/>
        <n v="253"/>
        <n v="353"/>
        <n v="163"/>
        <n v="99"/>
        <n v="96"/>
        <n v="232"/>
        <n v="366"/>
        <n v="409"/>
        <n v="442"/>
        <n v="357"/>
        <n v="133"/>
        <n v="273"/>
        <n v="221"/>
        <n v="324"/>
        <n v="719"/>
        <n v="322"/>
        <n v="481"/>
        <n v="348"/>
        <n v="308"/>
        <n v="327"/>
        <n v="169"/>
        <n v="744"/>
        <n v="1931"/>
        <n v="271"/>
        <n v="337"/>
        <n v="901"/>
        <n v="1947"/>
        <n v="603"/>
        <n v="1375"/>
        <n v="340"/>
        <n v="496"/>
        <n v="1000"/>
        <n v="143"/>
        <n v="185"/>
        <n v="61"/>
        <n v="314"/>
        <n v="926"/>
        <n v="257"/>
        <n v="236"/>
        <n v="343"/>
        <n v="304"/>
        <n v="241"/>
        <n v="331"/>
        <n v="376"/>
        <n v="363"/>
        <n v="545"/>
        <n v="460"/>
        <n v="269"/>
        <n v="494"/>
        <n v="1095"/>
        <n v="2985"/>
        <n v="1254"/>
        <n v="449"/>
        <n v="490"/>
        <n v="261"/>
        <n v="1314"/>
        <n v="1513"/>
        <n v="159"/>
        <n v="274"/>
        <n v="156"/>
        <n v="387"/>
        <n v="315"/>
        <n v="608"/>
        <n v="372"/>
        <n v="795"/>
        <n v="611"/>
        <n v="827"/>
        <n v="772"/>
        <n v="985"/>
        <m/>
      </sharedItems>
    </cacheField>
    <cacheField name="Num Calves" numFmtId="0">
      <sharedItems containsBlank="1" containsMixedTypes="1" containsNumber="1" containsInteger="1" minValue="0" maxValue="0"/>
    </cacheField>
    <cacheField name="Adults" numFmtId="0">
      <sharedItems containsString="0" containsBlank="1" containsNumber="1" containsInteger="1" minValue="0" maxValue="4299"/>
    </cacheField>
    <cacheField name="Comments" numFmtId="0">
      <sharedItems containsBlank="1"/>
    </cacheField>
    <cacheField name="Entanglements revised" numFmtId="0">
      <sharedItems containsString="0" containsBlank="1" containsNumber="1" containsInteger="1" minValue="0" maxValue="611" count="14">
        <n v="0"/>
        <n v="1"/>
        <n v="2"/>
        <n v="3"/>
        <n v="4"/>
        <n v="9"/>
        <n v="7"/>
        <n v="15"/>
        <n v="8"/>
        <n v="5"/>
        <n v="6"/>
        <n v="11"/>
        <n v="611"/>
        <m/>
      </sharedItems>
    </cacheField>
    <cacheField name="Female entanglements" numFmtId="0">
      <sharedItems containsString="0" containsBlank="1" containsNumber="1" containsInteger="1" minValue="0" maxValue="5"/>
    </cacheField>
    <cacheField name="Male Entanglements" numFmtId="0">
      <sharedItems containsString="0" containsBlank="1" containsNumber="1" containsInteger="1" minValue="0" maxValue="14"/>
    </cacheField>
    <cacheField name="Adult Entanglements" numFmtId="0">
      <sharedItems containsString="0" containsBlank="1" containsNumber="1" containsInteger="1" minValue="0" maxValue="14" count="13">
        <n v="0"/>
        <n v="1"/>
        <n v="2"/>
        <n v="9"/>
        <n v="3"/>
        <n v="14"/>
        <n v="7"/>
        <n v="4"/>
        <n v="5"/>
        <n v="6"/>
        <n v="8"/>
        <n v="11"/>
        <m/>
      </sharedItems>
    </cacheField>
    <cacheField name="Entanglement Rate" numFmtId="0">
      <sharedItems containsString="0" containsBlank="1" containsNumber="1" minValue="0" maxValue="1"/>
    </cacheField>
    <cacheField name="Male Entanglement Rate" numFmtId="0">
      <sharedItems containsString="0" containsBlank="1" containsNumb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z Allyn" refreshedDate="43998.804701620371" createdVersion="6" refreshedVersion="6" minRefreshableVersion="3" recordCount="84" xr:uid="{00000000-000A-0000-FFFF-FFFF05000000}">
  <cacheSource type="worksheet">
    <worksheetSource ref="CB2:CE86" sheet="Pooled Averages"/>
  </cacheSource>
  <cacheFields count="4">
    <cacheField name="Year" numFmtId="0">
      <sharedItems containsSemiMixedTypes="0" containsString="0" containsNumber="1" containsInteger="1" minValue="2010" maxValue="2018" count="9">
        <n v="2010"/>
        <n v="2011"/>
        <n v="2012"/>
        <n v="2013"/>
        <n v="2014"/>
        <n v="2015"/>
        <n v="2016"/>
        <n v="2017"/>
        <n v="2018"/>
      </sharedItems>
    </cacheField>
    <cacheField name="Month" numFmtId="0">
      <sharedItems containsSemiMixedTypes="0" containsString="0" containsNumber="1" containsInteger="1" minValue="1" maxValue="12" count="12">
        <n v="2"/>
        <n v="3"/>
        <n v="5"/>
        <n v="6"/>
        <n v="7"/>
        <n v="8"/>
        <n v="9"/>
        <n v="10"/>
        <n v="11"/>
        <n v="4"/>
        <n v="12"/>
        <n v="1"/>
      </sharedItems>
    </cacheField>
    <cacheField name="Rate" numFmtId="0">
      <sharedItems containsSemiMixedTypes="0" containsString="0" containsNumber="1" minValue="0" maxValue="0.4"/>
    </cacheField>
    <cacheField name="Adult Rate" numFmtId="0">
      <sharedItems containsSemiMixedTypes="0" containsString="0" containsNumber="1" minValue="0" maxValue="0.1981382978723404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7">
  <r>
    <x v="0"/>
    <x v="0"/>
    <n v="2010"/>
    <s v="2010_3"/>
    <m/>
    <m/>
    <m/>
    <m/>
    <m/>
    <n v="0"/>
    <n v="0"/>
    <n v="1"/>
    <n v="1"/>
  </r>
  <r>
    <x v="1"/>
    <x v="0"/>
    <n v="2010"/>
    <s v="2010_5"/>
    <n v="1"/>
    <m/>
    <m/>
    <m/>
    <m/>
    <n v="0"/>
    <n v="1"/>
    <n v="2"/>
    <n v="4"/>
  </r>
  <r>
    <x v="2"/>
    <x v="0"/>
    <n v="2010"/>
    <s v="2010_7"/>
    <n v="2"/>
    <m/>
    <m/>
    <m/>
    <m/>
    <n v="0"/>
    <n v="0"/>
    <m/>
    <n v="2"/>
  </r>
  <r>
    <x v="3"/>
    <x v="0"/>
    <n v="2010"/>
    <s v="2010_8"/>
    <n v="3"/>
    <n v="4"/>
    <m/>
    <n v="1"/>
    <m/>
    <n v="0"/>
    <n v="0"/>
    <n v="1"/>
    <n v="9"/>
  </r>
  <r>
    <x v="4"/>
    <x v="0"/>
    <n v="2010"/>
    <s v="2010_9"/>
    <n v="5"/>
    <n v="1"/>
    <m/>
    <n v="1"/>
    <m/>
    <n v="0"/>
    <n v="0"/>
    <n v="4"/>
    <n v="11"/>
  </r>
  <r>
    <x v="5"/>
    <x v="0"/>
    <n v="2011"/>
    <s v="2011_4"/>
    <m/>
    <m/>
    <m/>
    <n v="1"/>
    <m/>
    <n v="0"/>
    <n v="1"/>
    <n v="2"/>
    <n v="4"/>
  </r>
  <r>
    <x v="1"/>
    <x v="0"/>
    <n v="2011"/>
    <s v="2011_5"/>
    <n v="3"/>
    <m/>
    <n v="1"/>
    <n v="1"/>
    <m/>
    <n v="0"/>
    <n v="0"/>
    <n v="4"/>
    <n v="9"/>
  </r>
  <r>
    <x v="6"/>
    <x v="0"/>
    <n v="2011"/>
    <s v="2011_6"/>
    <n v="4"/>
    <n v="1"/>
    <m/>
    <m/>
    <m/>
    <n v="0"/>
    <n v="0"/>
    <n v="1"/>
    <n v="6"/>
  </r>
  <r>
    <x v="2"/>
    <x v="0"/>
    <n v="2011"/>
    <s v="2011_7"/>
    <n v="1"/>
    <m/>
    <m/>
    <m/>
    <m/>
    <n v="0"/>
    <n v="0"/>
    <n v="3"/>
    <n v="4"/>
  </r>
  <r>
    <x v="3"/>
    <x v="0"/>
    <n v="2011"/>
    <s v="2011_8"/>
    <n v="1"/>
    <m/>
    <m/>
    <n v="1"/>
    <m/>
    <n v="0"/>
    <n v="0"/>
    <n v="1"/>
    <n v="3"/>
  </r>
  <r>
    <x v="4"/>
    <x v="0"/>
    <n v="2011"/>
    <s v="2011_9"/>
    <m/>
    <m/>
    <m/>
    <m/>
    <m/>
    <n v="0"/>
    <n v="0"/>
    <n v="2"/>
    <n v="2"/>
  </r>
  <r>
    <x v="7"/>
    <x v="0"/>
    <n v="2011"/>
    <s v="2011_10"/>
    <m/>
    <m/>
    <m/>
    <m/>
    <m/>
    <n v="0"/>
    <n v="0"/>
    <n v="1"/>
    <n v="1"/>
  </r>
  <r>
    <x v="8"/>
    <x v="0"/>
    <n v="2011"/>
    <s v="2011_11"/>
    <n v="2"/>
    <m/>
    <m/>
    <m/>
    <m/>
    <n v="0"/>
    <n v="0"/>
    <n v="1"/>
    <n v="3"/>
  </r>
  <r>
    <x v="9"/>
    <x v="0"/>
    <n v="2012"/>
    <s v="2012_2"/>
    <m/>
    <m/>
    <m/>
    <n v="1"/>
    <m/>
    <n v="0"/>
    <n v="0"/>
    <m/>
    <n v="1"/>
  </r>
  <r>
    <x v="0"/>
    <x v="0"/>
    <n v="2012"/>
    <s v="2012_3"/>
    <n v="2"/>
    <m/>
    <m/>
    <m/>
    <m/>
    <n v="0"/>
    <n v="0"/>
    <n v="2"/>
    <n v="4"/>
  </r>
  <r>
    <x v="5"/>
    <x v="0"/>
    <n v="2012"/>
    <s v="2012_4"/>
    <n v="2"/>
    <m/>
    <m/>
    <n v="1"/>
    <m/>
    <n v="0"/>
    <n v="0"/>
    <n v="2"/>
    <n v="5"/>
  </r>
  <r>
    <x v="1"/>
    <x v="0"/>
    <n v="2012"/>
    <s v="2012_5"/>
    <n v="1"/>
    <m/>
    <m/>
    <m/>
    <m/>
    <n v="0"/>
    <n v="0"/>
    <m/>
    <n v="1"/>
  </r>
  <r>
    <x v="6"/>
    <x v="0"/>
    <n v="2012"/>
    <s v="2012_6"/>
    <m/>
    <n v="2"/>
    <m/>
    <m/>
    <m/>
    <n v="0"/>
    <n v="0"/>
    <n v="4"/>
    <n v="6"/>
  </r>
  <r>
    <x v="2"/>
    <x v="0"/>
    <n v="2012"/>
    <s v="2012_7"/>
    <m/>
    <n v="1"/>
    <m/>
    <m/>
    <m/>
    <n v="0"/>
    <n v="0"/>
    <n v="1"/>
    <n v="2"/>
  </r>
  <r>
    <x v="3"/>
    <x v="0"/>
    <n v="2012"/>
    <s v="2012_8"/>
    <n v="2"/>
    <m/>
    <m/>
    <m/>
    <m/>
    <n v="0"/>
    <n v="0"/>
    <n v="1"/>
    <n v="3"/>
  </r>
  <r>
    <x v="4"/>
    <x v="0"/>
    <n v="2012"/>
    <s v="2012_9"/>
    <n v="1"/>
    <m/>
    <n v="1"/>
    <m/>
    <m/>
    <n v="0"/>
    <n v="0"/>
    <n v="4"/>
    <n v="6"/>
  </r>
  <r>
    <x v="7"/>
    <x v="0"/>
    <n v="2012"/>
    <s v="2012_10"/>
    <m/>
    <m/>
    <n v="1"/>
    <m/>
    <m/>
    <n v="0"/>
    <n v="0"/>
    <n v="2"/>
    <n v="3"/>
  </r>
  <r>
    <x v="10"/>
    <x v="0"/>
    <n v="2012"/>
    <s v="2012_12"/>
    <m/>
    <m/>
    <m/>
    <m/>
    <m/>
    <n v="0"/>
    <n v="0"/>
    <n v="1"/>
    <n v="1"/>
  </r>
  <r>
    <x v="11"/>
    <x v="0"/>
    <n v="2013"/>
    <s v="2013_1"/>
    <m/>
    <m/>
    <m/>
    <m/>
    <m/>
    <n v="0"/>
    <n v="0"/>
    <n v="2"/>
    <n v="2"/>
  </r>
  <r>
    <x v="9"/>
    <x v="0"/>
    <n v="2013"/>
    <s v="2013_2"/>
    <m/>
    <m/>
    <m/>
    <m/>
    <m/>
    <n v="0"/>
    <n v="0"/>
    <n v="1"/>
    <n v="1"/>
  </r>
  <r>
    <x v="0"/>
    <x v="0"/>
    <n v="2013"/>
    <s v="2013_3"/>
    <m/>
    <m/>
    <m/>
    <m/>
    <m/>
    <n v="0"/>
    <n v="0"/>
    <n v="4"/>
    <n v="4"/>
  </r>
  <r>
    <x v="5"/>
    <x v="0"/>
    <n v="2013"/>
    <s v="2013_4"/>
    <n v="1"/>
    <m/>
    <n v="1"/>
    <m/>
    <m/>
    <n v="0"/>
    <n v="1"/>
    <n v="2"/>
    <n v="5"/>
  </r>
  <r>
    <x v="1"/>
    <x v="0"/>
    <n v="2013"/>
    <s v="2013_5"/>
    <m/>
    <m/>
    <m/>
    <m/>
    <m/>
    <n v="0"/>
    <n v="0"/>
    <n v="5"/>
    <n v="5"/>
  </r>
  <r>
    <x v="6"/>
    <x v="0"/>
    <n v="2013"/>
    <s v="2013_6"/>
    <n v="5"/>
    <n v="1"/>
    <n v="3"/>
    <m/>
    <m/>
    <n v="0"/>
    <n v="0"/>
    <n v="8"/>
    <n v="17"/>
  </r>
  <r>
    <x v="2"/>
    <x v="0"/>
    <n v="2013"/>
    <s v="2013_7"/>
    <n v="7"/>
    <m/>
    <m/>
    <m/>
    <m/>
    <n v="0"/>
    <n v="0"/>
    <n v="9"/>
    <n v="16"/>
  </r>
  <r>
    <x v="3"/>
    <x v="0"/>
    <n v="2013"/>
    <s v="2013_8"/>
    <n v="7"/>
    <n v="1"/>
    <m/>
    <n v="1"/>
    <m/>
    <n v="0"/>
    <n v="0"/>
    <n v="6"/>
    <n v="15"/>
  </r>
  <r>
    <x v="4"/>
    <x v="0"/>
    <n v="2013"/>
    <s v="2013_9"/>
    <n v="5"/>
    <m/>
    <m/>
    <m/>
    <m/>
    <n v="0"/>
    <n v="0"/>
    <n v="3"/>
    <n v="8"/>
  </r>
  <r>
    <x v="7"/>
    <x v="0"/>
    <n v="2013"/>
    <s v="2013_10"/>
    <m/>
    <m/>
    <m/>
    <m/>
    <m/>
    <n v="0"/>
    <n v="0"/>
    <n v="1"/>
    <n v="1"/>
  </r>
  <r>
    <x v="1"/>
    <x v="0"/>
    <n v="2014"/>
    <s v="2014_5"/>
    <n v="2"/>
    <m/>
    <m/>
    <m/>
    <m/>
    <n v="0"/>
    <n v="0"/>
    <n v="1"/>
    <n v="3"/>
  </r>
  <r>
    <x v="6"/>
    <x v="0"/>
    <n v="2014"/>
    <s v="2014_6"/>
    <n v="3"/>
    <m/>
    <m/>
    <m/>
    <m/>
    <n v="2"/>
    <n v="0"/>
    <n v="7"/>
    <n v="12"/>
  </r>
  <r>
    <x v="2"/>
    <x v="0"/>
    <n v="2014"/>
    <s v="2014_7"/>
    <n v="8"/>
    <m/>
    <m/>
    <m/>
    <m/>
    <n v="0"/>
    <n v="0"/>
    <n v="7"/>
    <n v="15"/>
  </r>
  <r>
    <x v="3"/>
    <x v="0"/>
    <n v="2014"/>
    <s v="2014_8"/>
    <n v="4"/>
    <m/>
    <m/>
    <m/>
    <m/>
    <n v="0"/>
    <n v="0"/>
    <n v="7"/>
    <n v="11"/>
  </r>
  <r>
    <x v="4"/>
    <x v="0"/>
    <n v="2014"/>
    <s v="2014_9"/>
    <m/>
    <m/>
    <m/>
    <n v="1"/>
    <n v="1"/>
    <n v="0"/>
    <n v="0"/>
    <n v="5"/>
    <n v="7"/>
  </r>
  <r>
    <x v="11"/>
    <x v="0"/>
    <n v="2015"/>
    <s v="2015_1"/>
    <n v="1"/>
    <m/>
    <m/>
    <m/>
    <m/>
    <n v="0"/>
    <n v="0"/>
    <n v="5"/>
    <n v="6"/>
  </r>
  <r>
    <x v="9"/>
    <x v="0"/>
    <n v="2015"/>
    <s v="2015_2"/>
    <n v="2"/>
    <m/>
    <m/>
    <m/>
    <m/>
    <n v="0"/>
    <n v="0"/>
    <n v="3"/>
    <n v="5"/>
  </r>
  <r>
    <x v="5"/>
    <x v="0"/>
    <n v="2015"/>
    <s v="2015_4"/>
    <m/>
    <m/>
    <m/>
    <m/>
    <m/>
    <n v="0"/>
    <n v="0"/>
    <n v="1"/>
    <n v="1"/>
  </r>
  <r>
    <x v="1"/>
    <x v="0"/>
    <n v="2015"/>
    <s v="2015_5"/>
    <n v="3"/>
    <m/>
    <m/>
    <m/>
    <m/>
    <n v="0"/>
    <n v="0"/>
    <n v="3"/>
    <n v="6"/>
  </r>
  <r>
    <x v="6"/>
    <x v="0"/>
    <n v="2015"/>
    <s v="2015_6"/>
    <m/>
    <m/>
    <m/>
    <n v="1"/>
    <m/>
    <n v="0"/>
    <n v="0"/>
    <n v="4"/>
    <n v="5"/>
  </r>
  <r>
    <x v="2"/>
    <x v="0"/>
    <n v="2015"/>
    <s v="2015_7"/>
    <n v="1"/>
    <n v="1"/>
    <n v="1"/>
    <m/>
    <m/>
    <n v="0"/>
    <n v="0"/>
    <n v="2"/>
    <n v="5"/>
  </r>
  <r>
    <x v="3"/>
    <x v="0"/>
    <n v="2015"/>
    <s v="2015_8"/>
    <m/>
    <n v="1"/>
    <m/>
    <m/>
    <m/>
    <n v="0"/>
    <n v="0"/>
    <m/>
    <n v="1"/>
  </r>
  <r>
    <x v="4"/>
    <x v="0"/>
    <n v="2015"/>
    <s v="2015_9"/>
    <m/>
    <m/>
    <m/>
    <m/>
    <m/>
    <n v="0"/>
    <n v="0"/>
    <n v="1"/>
    <n v="1"/>
  </r>
  <r>
    <x v="7"/>
    <x v="0"/>
    <n v="2015"/>
    <s v="2015_10"/>
    <m/>
    <m/>
    <m/>
    <m/>
    <m/>
    <n v="0"/>
    <n v="0"/>
    <n v="1"/>
    <n v="1"/>
  </r>
  <r>
    <x v="8"/>
    <x v="0"/>
    <n v="2015"/>
    <s v="2015_11"/>
    <m/>
    <m/>
    <m/>
    <m/>
    <m/>
    <n v="0"/>
    <n v="0"/>
    <n v="1"/>
    <n v="1"/>
  </r>
  <r>
    <x v="11"/>
    <x v="0"/>
    <n v="2016"/>
    <s v="2016_1"/>
    <n v="1"/>
    <m/>
    <m/>
    <m/>
    <m/>
    <n v="0"/>
    <n v="0"/>
    <n v="1"/>
    <n v="2"/>
  </r>
  <r>
    <x v="0"/>
    <x v="0"/>
    <n v="2016"/>
    <s v="2016_3"/>
    <m/>
    <m/>
    <m/>
    <m/>
    <m/>
    <n v="0"/>
    <n v="0"/>
    <n v="1"/>
    <n v="1"/>
  </r>
  <r>
    <x v="1"/>
    <x v="0"/>
    <n v="2016"/>
    <s v="2016_5"/>
    <n v="2"/>
    <m/>
    <m/>
    <m/>
    <m/>
    <n v="0"/>
    <n v="0"/>
    <n v="7"/>
    <n v="9"/>
  </r>
  <r>
    <x v="6"/>
    <x v="0"/>
    <n v="2016"/>
    <s v="2016_6"/>
    <m/>
    <m/>
    <m/>
    <m/>
    <m/>
    <n v="0"/>
    <n v="0"/>
    <n v="2"/>
    <n v="2"/>
  </r>
  <r>
    <x v="2"/>
    <x v="0"/>
    <n v="2016"/>
    <s v="2016_7"/>
    <n v="1"/>
    <n v="1"/>
    <m/>
    <m/>
    <m/>
    <n v="0"/>
    <n v="0"/>
    <n v="4"/>
    <n v="6"/>
  </r>
  <r>
    <x v="3"/>
    <x v="0"/>
    <n v="2016"/>
    <s v="2016_8"/>
    <n v="3"/>
    <m/>
    <m/>
    <m/>
    <m/>
    <n v="0"/>
    <n v="0"/>
    <n v="1"/>
    <n v="4"/>
  </r>
  <r>
    <x v="4"/>
    <x v="0"/>
    <n v="2016"/>
    <s v="2016_9"/>
    <n v="2"/>
    <m/>
    <m/>
    <m/>
    <m/>
    <n v="0"/>
    <n v="0"/>
    <n v="7"/>
    <n v="9"/>
  </r>
  <r>
    <x v="7"/>
    <x v="0"/>
    <n v="2016"/>
    <s v="2016_10"/>
    <n v="1"/>
    <m/>
    <m/>
    <m/>
    <m/>
    <n v="0"/>
    <n v="0"/>
    <n v="3"/>
    <n v="4"/>
  </r>
  <r>
    <x v="10"/>
    <x v="0"/>
    <n v="2016"/>
    <s v="2016_12"/>
    <m/>
    <m/>
    <m/>
    <m/>
    <m/>
    <n v="0"/>
    <n v="0"/>
    <n v="2"/>
    <n v="2"/>
  </r>
  <r>
    <x v="11"/>
    <x v="0"/>
    <n v="2017"/>
    <s v="2017_1"/>
    <m/>
    <m/>
    <m/>
    <m/>
    <m/>
    <n v="0"/>
    <n v="0"/>
    <n v="1"/>
    <n v="1"/>
  </r>
  <r>
    <x v="9"/>
    <x v="0"/>
    <n v="2017"/>
    <s v="2017_2"/>
    <n v="1"/>
    <m/>
    <m/>
    <m/>
    <m/>
    <n v="0"/>
    <n v="0"/>
    <n v="2"/>
    <n v="3"/>
  </r>
  <r>
    <x v="6"/>
    <x v="0"/>
    <n v="2017"/>
    <s v="2017_6"/>
    <n v="2"/>
    <m/>
    <m/>
    <m/>
    <m/>
    <n v="0"/>
    <n v="0"/>
    <n v="6"/>
    <n v="8"/>
  </r>
  <r>
    <x v="2"/>
    <x v="0"/>
    <n v="2017"/>
    <s v="2017_7"/>
    <n v="2"/>
    <n v="1"/>
    <m/>
    <m/>
    <m/>
    <n v="0"/>
    <n v="0"/>
    <m/>
    <n v="3"/>
  </r>
  <r>
    <x v="3"/>
    <x v="0"/>
    <n v="2017"/>
    <s v="2017_8"/>
    <n v="3"/>
    <n v="1"/>
    <m/>
    <m/>
    <m/>
    <n v="0"/>
    <n v="0"/>
    <n v="5"/>
    <n v="9"/>
  </r>
  <r>
    <x v="4"/>
    <x v="0"/>
    <n v="2017"/>
    <s v="2017_9"/>
    <n v="1"/>
    <n v="2"/>
    <m/>
    <m/>
    <m/>
    <n v="0"/>
    <n v="0"/>
    <n v="4"/>
    <n v="7"/>
  </r>
  <r>
    <x v="7"/>
    <x v="0"/>
    <n v="2017"/>
    <s v="2017_10"/>
    <m/>
    <m/>
    <m/>
    <m/>
    <m/>
    <n v="0"/>
    <n v="0"/>
    <n v="8"/>
    <n v="8"/>
  </r>
  <r>
    <x v="9"/>
    <x v="0"/>
    <n v="2018"/>
    <s v="2018_2"/>
    <m/>
    <m/>
    <m/>
    <m/>
    <m/>
    <n v="0"/>
    <n v="0"/>
    <n v="2"/>
    <n v="2"/>
  </r>
  <r>
    <x v="0"/>
    <x v="0"/>
    <n v="2018"/>
    <s v="2018_3"/>
    <n v="1"/>
    <m/>
    <m/>
    <n v="1"/>
    <m/>
    <n v="0"/>
    <n v="0"/>
    <n v="3"/>
    <n v="5"/>
  </r>
  <r>
    <x v="5"/>
    <x v="0"/>
    <n v="2018"/>
    <s v="2018_4"/>
    <m/>
    <m/>
    <n v="1"/>
    <n v="1"/>
    <m/>
    <n v="0"/>
    <n v="0"/>
    <n v="2"/>
    <n v="4"/>
  </r>
  <r>
    <x v="1"/>
    <x v="0"/>
    <n v="2018"/>
    <s v="2018_5"/>
    <n v="1"/>
    <m/>
    <m/>
    <m/>
    <m/>
    <n v="1"/>
    <n v="0"/>
    <m/>
    <n v="2"/>
  </r>
  <r>
    <x v="6"/>
    <x v="0"/>
    <n v="2018"/>
    <s v="2018_6"/>
    <n v="1"/>
    <m/>
    <m/>
    <m/>
    <m/>
    <n v="0"/>
    <n v="0"/>
    <n v="2"/>
    <n v="3"/>
  </r>
  <r>
    <x v="2"/>
    <x v="0"/>
    <n v="2018"/>
    <s v="2018_7"/>
    <n v="1"/>
    <m/>
    <m/>
    <m/>
    <m/>
    <n v="0"/>
    <n v="0"/>
    <n v="2"/>
    <n v="3"/>
  </r>
  <r>
    <x v="3"/>
    <x v="0"/>
    <n v="2018"/>
    <s v="2018_8"/>
    <m/>
    <n v="2"/>
    <m/>
    <m/>
    <m/>
    <n v="0"/>
    <n v="0"/>
    <n v="6"/>
    <n v="8"/>
  </r>
  <r>
    <x v="4"/>
    <x v="0"/>
    <n v="2018"/>
    <s v="2018_9"/>
    <n v="2"/>
    <n v="1"/>
    <n v="1"/>
    <m/>
    <m/>
    <n v="0"/>
    <n v="0"/>
    <n v="3"/>
    <n v="7"/>
  </r>
  <r>
    <x v="6"/>
    <x v="1"/>
    <n v="2010"/>
    <s v="2010_6"/>
    <n v="1"/>
    <m/>
    <m/>
    <m/>
    <m/>
    <n v="0"/>
    <n v="0"/>
    <m/>
    <n v="1"/>
  </r>
  <r>
    <x v="2"/>
    <x v="1"/>
    <n v="2010"/>
    <s v="2010_7"/>
    <m/>
    <m/>
    <n v="1"/>
    <m/>
    <m/>
    <n v="0"/>
    <n v="0"/>
    <m/>
    <n v="1"/>
  </r>
  <r>
    <x v="4"/>
    <x v="1"/>
    <n v="2010"/>
    <s v="2010_9"/>
    <m/>
    <m/>
    <m/>
    <m/>
    <n v="1"/>
    <n v="0"/>
    <n v="0"/>
    <m/>
    <n v="1"/>
  </r>
  <r>
    <x v="1"/>
    <x v="1"/>
    <n v="2011"/>
    <s v="2011_5"/>
    <n v="1"/>
    <m/>
    <m/>
    <m/>
    <m/>
    <n v="0"/>
    <n v="0"/>
    <n v="3"/>
    <n v="4"/>
  </r>
  <r>
    <x v="6"/>
    <x v="1"/>
    <n v="2011"/>
    <s v="2011_6"/>
    <m/>
    <m/>
    <m/>
    <m/>
    <m/>
    <n v="0"/>
    <n v="0"/>
    <n v="2"/>
    <n v="2"/>
  </r>
  <r>
    <x v="3"/>
    <x v="1"/>
    <n v="2011"/>
    <s v="2011_8"/>
    <n v="1"/>
    <m/>
    <m/>
    <m/>
    <m/>
    <n v="0"/>
    <n v="0"/>
    <n v="1"/>
    <n v="2"/>
  </r>
  <r>
    <x v="8"/>
    <x v="1"/>
    <n v="2011"/>
    <s v="2011_11"/>
    <n v="2"/>
    <m/>
    <n v="2"/>
    <m/>
    <m/>
    <n v="0"/>
    <n v="0"/>
    <n v="4"/>
    <n v="8"/>
  </r>
  <r>
    <x v="6"/>
    <x v="1"/>
    <n v="2012"/>
    <s v="2012_6"/>
    <n v="3"/>
    <m/>
    <m/>
    <m/>
    <m/>
    <n v="0"/>
    <n v="0"/>
    <n v="5"/>
    <n v="8"/>
  </r>
  <r>
    <x v="2"/>
    <x v="1"/>
    <n v="2012"/>
    <s v="2012_7"/>
    <m/>
    <m/>
    <m/>
    <m/>
    <m/>
    <n v="0"/>
    <n v="0"/>
    <n v="1"/>
    <n v="1"/>
  </r>
  <r>
    <x v="4"/>
    <x v="1"/>
    <n v="2012"/>
    <s v="2012_9"/>
    <n v="2"/>
    <m/>
    <n v="3"/>
    <m/>
    <m/>
    <n v="0"/>
    <n v="0"/>
    <n v="11"/>
    <n v="16"/>
  </r>
  <r>
    <x v="7"/>
    <x v="1"/>
    <n v="2012"/>
    <s v="2012_10"/>
    <m/>
    <m/>
    <m/>
    <m/>
    <m/>
    <n v="0"/>
    <n v="0"/>
    <n v="7"/>
    <n v="7"/>
  </r>
  <r>
    <x v="8"/>
    <x v="1"/>
    <n v="2012"/>
    <s v="2012_11"/>
    <m/>
    <m/>
    <m/>
    <m/>
    <m/>
    <n v="0"/>
    <n v="0"/>
    <n v="1"/>
    <n v="1"/>
  </r>
  <r>
    <x v="6"/>
    <x v="1"/>
    <n v="2013"/>
    <s v="2013_6"/>
    <n v="2"/>
    <m/>
    <m/>
    <m/>
    <m/>
    <n v="0"/>
    <n v="0"/>
    <n v="1"/>
    <n v="3"/>
  </r>
  <r>
    <x v="3"/>
    <x v="1"/>
    <n v="2013"/>
    <s v="2013_8"/>
    <m/>
    <m/>
    <m/>
    <m/>
    <m/>
    <n v="0"/>
    <n v="0"/>
    <n v="4"/>
    <n v="4"/>
  </r>
  <r>
    <x v="4"/>
    <x v="1"/>
    <n v="2013"/>
    <s v="2013_9"/>
    <n v="1"/>
    <m/>
    <m/>
    <m/>
    <n v="1"/>
    <n v="0"/>
    <n v="0"/>
    <n v="3"/>
    <n v="5"/>
  </r>
  <r>
    <x v="7"/>
    <x v="1"/>
    <n v="2013"/>
    <s v="2013_10"/>
    <m/>
    <m/>
    <m/>
    <m/>
    <m/>
    <n v="0"/>
    <n v="0"/>
    <n v="1"/>
    <n v="1"/>
  </r>
  <r>
    <x v="1"/>
    <x v="1"/>
    <n v="2014"/>
    <s v="2014_5"/>
    <m/>
    <m/>
    <m/>
    <m/>
    <m/>
    <n v="0"/>
    <n v="0"/>
    <n v="1"/>
    <n v="1"/>
  </r>
  <r>
    <x v="6"/>
    <x v="1"/>
    <n v="2014"/>
    <s v="2014_6"/>
    <n v="2"/>
    <m/>
    <m/>
    <m/>
    <m/>
    <n v="0"/>
    <n v="0"/>
    <n v="3"/>
    <n v="5"/>
  </r>
  <r>
    <x v="2"/>
    <x v="1"/>
    <n v="2014"/>
    <s v="2014_7"/>
    <m/>
    <m/>
    <m/>
    <m/>
    <n v="2"/>
    <n v="0"/>
    <n v="0"/>
    <m/>
    <n v="2"/>
  </r>
  <r>
    <x v="3"/>
    <x v="1"/>
    <n v="2014"/>
    <s v="2014_8"/>
    <n v="3"/>
    <m/>
    <m/>
    <m/>
    <m/>
    <n v="0"/>
    <n v="0"/>
    <n v="3"/>
    <n v="6"/>
  </r>
  <r>
    <x v="4"/>
    <x v="1"/>
    <n v="2014"/>
    <s v="2014_9"/>
    <m/>
    <m/>
    <m/>
    <m/>
    <n v="1"/>
    <n v="0"/>
    <n v="0"/>
    <n v="2"/>
    <n v="3"/>
  </r>
  <r>
    <x v="11"/>
    <x v="1"/>
    <n v="2015"/>
    <s v="2015_1"/>
    <m/>
    <m/>
    <m/>
    <m/>
    <m/>
    <n v="0"/>
    <n v="0"/>
    <n v="1"/>
    <n v="1"/>
  </r>
  <r>
    <x v="1"/>
    <x v="1"/>
    <n v="2015"/>
    <s v="2015_5"/>
    <n v="1"/>
    <m/>
    <m/>
    <m/>
    <m/>
    <n v="0"/>
    <n v="0"/>
    <m/>
    <n v="1"/>
  </r>
  <r>
    <x v="6"/>
    <x v="1"/>
    <n v="2015"/>
    <s v="2015_6"/>
    <m/>
    <m/>
    <m/>
    <m/>
    <m/>
    <n v="0"/>
    <n v="0"/>
    <n v="4"/>
    <n v="4"/>
  </r>
  <r>
    <x v="2"/>
    <x v="1"/>
    <n v="2015"/>
    <s v="2015_7"/>
    <n v="1"/>
    <m/>
    <m/>
    <m/>
    <m/>
    <n v="0"/>
    <n v="0"/>
    <m/>
    <n v="1"/>
  </r>
  <r>
    <x v="4"/>
    <x v="1"/>
    <n v="2015"/>
    <s v="2015_9"/>
    <m/>
    <m/>
    <m/>
    <m/>
    <m/>
    <n v="0"/>
    <n v="0"/>
    <n v="5"/>
    <n v="5"/>
  </r>
  <r>
    <x v="2"/>
    <x v="1"/>
    <n v="2016"/>
    <s v="2016_7"/>
    <n v="1"/>
    <m/>
    <m/>
    <m/>
    <m/>
    <n v="0"/>
    <n v="0"/>
    <n v="3"/>
    <n v="4"/>
  </r>
  <r>
    <x v="4"/>
    <x v="1"/>
    <n v="2016"/>
    <s v="2016_9"/>
    <n v="4"/>
    <m/>
    <m/>
    <m/>
    <m/>
    <n v="0"/>
    <n v="0"/>
    <n v="2"/>
    <n v="6"/>
  </r>
  <r>
    <x v="7"/>
    <x v="1"/>
    <n v="2016"/>
    <s v="2016_10"/>
    <n v="5"/>
    <m/>
    <m/>
    <m/>
    <m/>
    <n v="0"/>
    <n v="0"/>
    <n v="8"/>
    <n v="13"/>
  </r>
  <r>
    <x v="6"/>
    <x v="1"/>
    <n v="2017"/>
    <s v="2017_6"/>
    <n v="2"/>
    <n v="1"/>
    <m/>
    <m/>
    <m/>
    <n v="0"/>
    <n v="0"/>
    <n v="4"/>
    <n v="7"/>
  </r>
  <r>
    <x v="2"/>
    <x v="1"/>
    <n v="2017"/>
    <s v="2017_7"/>
    <m/>
    <n v="1"/>
    <m/>
    <m/>
    <m/>
    <n v="0"/>
    <n v="0"/>
    <m/>
    <n v="1"/>
  </r>
  <r>
    <x v="4"/>
    <x v="1"/>
    <n v="2017"/>
    <s v="2017_9"/>
    <n v="1"/>
    <n v="1"/>
    <m/>
    <m/>
    <m/>
    <n v="0"/>
    <n v="0"/>
    <n v="5"/>
    <n v="7"/>
  </r>
  <r>
    <x v="7"/>
    <x v="1"/>
    <n v="2017"/>
    <s v="2017_10"/>
    <m/>
    <m/>
    <m/>
    <m/>
    <m/>
    <n v="0"/>
    <n v="0"/>
    <n v="11"/>
    <n v="11"/>
  </r>
  <r>
    <x v="1"/>
    <x v="1"/>
    <n v="2018"/>
    <s v="2018_5"/>
    <n v="1"/>
    <m/>
    <m/>
    <m/>
    <m/>
    <n v="0"/>
    <n v="0"/>
    <m/>
    <n v="1"/>
  </r>
  <r>
    <x v="3"/>
    <x v="1"/>
    <n v="2018"/>
    <s v="2018_8"/>
    <m/>
    <m/>
    <m/>
    <m/>
    <m/>
    <n v="0"/>
    <n v="0"/>
    <n v="1"/>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0">
  <r>
    <d v="2010-03-03T00:00:00"/>
    <s v="20100303"/>
    <x v="0"/>
    <x v="0"/>
    <x v="0"/>
    <s v="2010_3"/>
    <n v="24"/>
    <s v="20100303_24"/>
    <n v="2010"/>
    <x v="0"/>
    <s v="Ej1"/>
    <s v="20100303_24Ej1"/>
    <s v="Access"/>
    <n v="2"/>
    <m/>
    <x v="0"/>
    <x v="0"/>
    <s v="L"/>
    <s v="W. Bodelteh"/>
    <x v="0"/>
    <x v="0"/>
    <s v="L"/>
    <x v="0"/>
    <s v="Unknown"/>
    <x v="0"/>
    <m/>
    <x v="0"/>
    <s v="Two photos showing angles for severity. Looks like a small wound or inactive entanglement. Severity 2 if not inactive"/>
    <m/>
  </r>
  <r>
    <d v="2010-05-06T00:00:00"/>
    <s v="20100506"/>
    <x v="1"/>
    <x v="0"/>
    <x v="1"/>
    <s v="2010_5"/>
    <n v="20"/>
    <s v="20100506_20"/>
    <n v="2010"/>
    <x v="1"/>
    <s v="Ej1"/>
    <s v="20100506_20Ej1"/>
    <s v="Access"/>
    <n v="1"/>
    <s v=""/>
    <x v="0"/>
    <x v="0"/>
    <s v="L"/>
    <s v="Carroll Island"/>
    <x v="0"/>
    <x v="1"/>
    <s v="H"/>
    <x v="0"/>
    <s v="Unknown"/>
    <x v="0"/>
    <m/>
    <x v="1"/>
    <s v="Grainy photo, no good view of material"/>
    <m/>
  </r>
  <r>
    <d v="2010-05-06T00:00:00"/>
    <s v="20100506"/>
    <x v="2"/>
    <x v="0"/>
    <x v="1"/>
    <s v="2010_5"/>
    <n v="22"/>
    <s v="20100506_22"/>
    <n v="2010"/>
    <x v="2"/>
    <s v="Ej1"/>
    <s v="20100506_22Ej1"/>
    <s v="Access"/>
    <n v="1"/>
    <m/>
    <x v="1"/>
    <x v="0"/>
    <s v="L"/>
    <m/>
    <x v="0"/>
    <x v="2"/>
    <s v="H"/>
    <x v="0"/>
    <s v="Unknown"/>
    <x v="0"/>
    <m/>
    <x v="0"/>
    <s v="Grainy photo, but good angle of severity, might still be not enough detail to use"/>
    <m/>
  </r>
  <r>
    <d v="2010-05-10T00:00:00"/>
    <s v="20100510"/>
    <x v="3"/>
    <x v="0"/>
    <x v="1"/>
    <s v="2010_5"/>
    <n v="12"/>
    <s v="20100510_12"/>
    <n v="2010"/>
    <x v="3"/>
    <s v="Zc1"/>
    <s v="20100510_12Zc1"/>
    <s v="Entanglement-Debris"/>
    <n v="1"/>
    <m/>
    <x v="1"/>
    <x v="0"/>
    <s v="L"/>
    <m/>
    <x v="1"/>
    <x v="2"/>
    <s v="L"/>
    <x v="0"/>
    <s v="Unknown"/>
    <x v="0"/>
    <m/>
    <x v="1"/>
    <s v="One grainy photo, cannot see material clearly, wound seems large and deep"/>
    <m/>
  </r>
  <r>
    <d v="2010-05-10T00:00:00"/>
    <s v="20100510"/>
    <x v="4"/>
    <x v="0"/>
    <x v="1"/>
    <s v="2010_5"/>
    <n v="17"/>
    <s v="20100510_17"/>
    <n v="2010"/>
    <x v="1"/>
    <s v="Ej1"/>
    <s v="20100510_17Ej1"/>
    <s v="Access"/>
    <n v="3"/>
    <s v=""/>
    <x v="0"/>
    <x v="0"/>
    <s v="H"/>
    <s v="Carroll"/>
    <x v="0"/>
    <x v="0"/>
    <s v="H"/>
    <x v="0"/>
    <s v="Packing band"/>
    <x v="1"/>
    <s v="H"/>
    <x v="2"/>
    <s v="Three good photos, a little grainy, only one side, but material clearly visible and can see where band digs in and where it lifts up"/>
    <m/>
  </r>
  <r>
    <d v="2010-05-12T00:00:00"/>
    <s v="20100512"/>
    <x v="5"/>
    <x v="0"/>
    <x v="1"/>
    <s v="2010_5"/>
    <n v="15"/>
    <s v="20100512_15"/>
    <n v="2010"/>
    <x v="0"/>
    <s v="Ej1"/>
    <s v="20100512_15Ej1"/>
    <s v="Original Folder"/>
    <n v="2"/>
    <m/>
    <x v="0"/>
    <x v="0"/>
    <s v="L"/>
    <m/>
    <x v="0"/>
    <x v="3"/>
    <s v="H"/>
    <x v="0"/>
    <s v="Longline"/>
    <x v="2"/>
    <s v="H"/>
    <x v="0"/>
    <s v="Two photos, can clearly see gear"/>
    <m/>
  </r>
  <r>
    <d v="2010-05-12T00:00:00"/>
    <s v="20100512"/>
    <x v="6"/>
    <x v="0"/>
    <x v="1"/>
    <s v="2010_5"/>
    <n v="22"/>
    <s v="20100512_22"/>
    <n v="2010"/>
    <x v="1"/>
    <s v="Ej1"/>
    <s v="20100512_22Ej1"/>
    <s v="Original Folder"/>
    <n v="1"/>
    <m/>
    <x v="1"/>
    <x v="0"/>
    <s v="L"/>
    <m/>
    <x v="0"/>
    <x v="2"/>
    <s v="H"/>
    <x v="0"/>
    <s v="Unknown"/>
    <x v="0"/>
    <m/>
    <x v="0"/>
    <s v="Good quality photo, but no material visible, deep and embedded?"/>
    <m/>
  </r>
  <r>
    <d v="2010-06-23T00:00:00"/>
    <s v="20100623"/>
    <x v="7"/>
    <x v="0"/>
    <x v="2"/>
    <s v="2010_6"/>
    <n v="12"/>
    <s v="20100623_12"/>
    <n v="2010"/>
    <x v="3"/>
    <s v="Zc1"/>
    <s v="20100623_12Zc1"/>
    <s v="Access"/>
    <n v="2"/>
    <s v=""/>
    <x v="1"/>
    <x v="0"/>
    <s v="L"/>
    <s v="EBOD"/>
    <x v="1"/>
    <x v="4"/>
    <s v="H"/>
    <x v="0"/>
    <s v="Packing band"/>
    <x v="1"/>
    <s v="H"/>
    <x v="2"/>
    <s v="Two great photos, material and severity clear"/>
    <m/>
  </r>
  <r>
    <d v="2010-07-27T00:00:00"/>
    <s v="20100727"/>
    <x v="8"/>
    <x v="0"/>
    <x v="3"/>
    <s v="2010_7"/>
    <n v="4"/>
    <s v="20100727_4"/>
    <n v="2010"/>
    <x v="4"/>
    <s v="Ej1"/>
    <s v="20100727_04Ej1"/>
    <s v="Entanglement-Debris"/>
    <n v="2"/>
    <m/>
    <x v="2"/>
    <x v="1"/>
    <s v="L"/>
    <m/>
    <x v="0"/>
    <x v="0"/>
    <s v="H"/>
    <x v="0"/>
    <s v="Packing band"/>
    <x v="1"/>
    <s v="H"/>
    <x v="2"/>
    <s v="Two good photos, severity and material clear. Definitely young but idk sex etc."/>
    <m/>
  </r>
  <r>
    <d v="2010-07-28T00:00:00"/>
    <s v="20100728"/>
    <x v="9"/>
    <x v="0"/>
    <x v="3"/>
    <s v="2010_7"/>
    <n v="3"/>
    <s v="20100728_3"/>
    <n v="2010"/>
    <x v="4"/>
    <s v="Zc1"/>
    <s v="20100728_03Zc1"/>
    <s v="Entanglement-Debris"/>
    <n v="3"/>
    <m/>
    <x v="2"/>
    <x v="1"/>
    <s v="L"/>
    <m/>
    <x v="0"/>
    <x v="0"/>
    <s v="H"/>
    <x v="0"/>
    <s v="Packing band"/>
    <x v="1"/>
    <s v="H"/>
    <x v="2"/>
    <s v="Three good photos, can't tell if female adult or if its young and the scaling is weird"/>
    <m/>
  </r>
  <r>
    <d v="2010-07-29T00:00:00"/>
    <s v="20100729"/>
    <x v="10"/>
    <x v="0"/>
    <x v="3"/>
    <s v="2010_7"/>
    <n v="20"/>
    <s v="20100729_20"/>
    <n v="2010"/>
    <x v="2"/>
    <s v="Zc1"/>
    <s v="20100729_20Zc1"/>
    <s v="Entanglement-Debris"/>
    <n v="2"/>
    <m/>
    <x v="1"/>
    <x v="0"/>
    <s v="L"/>
    <m/>
    <x v="1"/>
    <x v="2"/>
    <s v="H"/>
    <x v="0"/>
    <s v="Monofilament"/>
    <x v="3"/>
    <s v="L"/>
    <x v="0"/>
    <s v="Two grainy photos, small fragment looks like monofilament, and not as clean as packing bands? Not sure"/>
    <m/>
  </r>
  <r>
    <d v="2010-08-05T00:00:00"/>
    <s v="20100805"/>
    <x v="11"/>
    <x v="0"/>
    <x v="4"/>
    <s v="2010_8"/>
    <n v="2"/>
    <s v="20100805_2"/>
    <n v="2010"/>
    <x v="4"/>
    <s v="Ej1"/>
    <s v="20100805_02Ej1"/>
    <s v="Access"/>
    <n v="1"/>
    <s v=""/>
    <x v="0"/>
    <x v="0"/>
    <s v="L"/>
    <s v="Tatoosh East"/>
    <x v="0"/>
    <x v="3"/>
    <s v="H"/>
    <x v="0"/>
    <s v="Flasher"/>
    <x v="4"/>
    <s v="H"/>
    <x v="0"/>
    <s v="Not sure what severity should be with flasher? Might be mom with pup"/>
    <m/>
  </r>
  <r>
    <d v="2010-08-05T00:00:00"/>
    <s v="20100805"/>
    <x v="12"/>
    <x v="0"/>
    <x v="4"/>
    <s v="2010_8"/>
    <n v="17"/>
    <s v="20100805_17"/>
    <n v="2010"/>
    <x v="1"/>
    <s v="Ej1"/>
    <s v="20100805_17Ej1"/>
    <s v="Access"/>
    <n v="1"/>
    <s v=""/>
    <x v="1"/>
    <x v="0"/>
    <s v="L"/>
    <s v="Carroll"/>
    <x v="0"/>
    <x v="1"/>
    <s v="H"/>
    <x v="0"/>
    <s v="Unknown"/>
    <x v="0"/>
    <m/>
    <x v="0"/>
    <s v="Grainy photo, seems male? Might be sever w/packing band"/>
    <m/>
  </r>
  <r>
    <d v="2010-08-11T00:00:00"/>
    <s v="20100811"/>
    <x v="13"/>
    <x v="0"/>
    <x v="4"/>
    <s v="2010_8"/>
    <n v="1"/>
    <s v="20100811_1"/>
    <n v="2010"/>
    <x v="4"/>
    <s v="Ej1"/>
    <s v="20100811_01Ej1"/>
    <s v="Entanglement-Debris"/>
    <n v="3"/>
    <m/>
    <x v="2"/>
    <x v="1"/>
    <s v="L"/>
    <m/>
    <x v="0"/>
    <x v="1"/>
    <s v="H"/>
    <x v="0"/>
    <s v="Packing band"/>
    <x v="1"/>
    <s v="H"/>
    <x v="2"/>
    <s v="Great photos, seems young"/>
    <m/>
  </r>
  <r>
    <d v="2010-08-11T00:00:00"/>
    <s v="20100811"/>
    <x v="14"/>
    <x v="0"/>
    <x v="4"/>
    <s v="2010_8"/>
    <n v="14"/>
    <s v="20100811_14"/>
    <n v="2010"/>
    <x v="2"/>
    <s v="Ej1"/>
    <s v="20100811_14Ej1"/>
    <s v="Entanglement-Debris"/>
    <n v="1"/>
    <m/>
    <x v="0"/>
    <x v="0"/>
    <s v="L"/>
    <m/>
    <x v="0"/>
    <x v="3"/>
    <s v="H"/>
    <x v="0"/>
    <s v="Flasher"/>
    <x v="4"/>
    <s v="H"/>
    <x v="0"/>
    <s v="Grainy photo"/>
    <m/>
  </r>
  <r>
    <d v="2010-08-12T00:00:00"/>
    <s v="20100812"/>
    <x v="15"/>
    <x v="0"/>
    <x v="4"/>
    <s v="2010_8"/>
    <n v="3"/>
    <s v="20100812_3"/>
    <n v="2010"/>
    <x v="4"/>
    <s v="Ej1"/>
    <s v="20100812_03Ej1"/>
    <s v="Original Folder"/>
    <n v="1"/>
    <m/>
    <x v="2"/>
    <x v="1"/>
    <s v="L"/>
    <m/>
    <x v="0"/>
    <x v="0"/>
    <s v="H"/>
    <x v="0"/>
    <s v="Packing band"/>
    <x v="1"/>
    <s v="L"/>
    <x v="0"/>
    <s v="Grainy photo, most of neck not visible, mayb e apacking band strip visible?"/>
    <m/>
  </r>
  <r>
    <d v="2010-08-12T00:00:00"/>
    <s v="20100812"/>
    <x v="16"/>
    <x v="0"/>
    <x v="4"/>
    <s v="2010_8"/>
    <n v="15"/>
    <s v="20100812_15"/>
    <n v="2010"/>
    <x v="1"/>
    <s v="Ej1"/>
    <s v="20100812_15Ej1"/>
    <s v="Access"/>
    <n v="2"/>
    <s v=""/>
    <x v="2"/>
    <x v="1"/>
    <s v="L"/>
    <s v="Carroll"/>
    <x v="0"/>
    <x v="3"/>
    <s v="H"/>
    <x v="0"/>
    <s v="Flasher"/>
    <x v="4"/>
    <s v="H"/>
    <x v="2"/>
    <s v="Clear photo, looks young"/>
    <m/>
  </r>
  <r>
    <d v="2010-08-12T00:00:00"/>
    <s v="20100812"/>
    <x v="16"/>
    <x v="0"/>
    <x v="4"/>
    <s v="2010_8"/>
    <n v="15"/>
    <s v="20100812_15"/>
    <n v="2010"/>
    <x v="1"/>
    <s v="Ej2"/>
    <s v="20100812_15Ej2"/>
    <s v="Access"/>
    <n v="1"/>
    <s v=""/>
    <x v="0"/>
    <x v="0"/>
    <s v="L"/>
    <s v="Carroll"/>
    <x v="0"/>
    <x v="4"/>
    <s v="H"/>
    <x v="0"/>
    <s v="Rubber band"/>
    <x v="5"/>
    <s v="H"/>
    <x v="0"/>
    <s v="Not great photo, doesn't seem like it bites into skin, but it might on other side"/>
    <m/>
  </r>
  <r>
    <d v="2010-08-12T00:00:00"/>
    <s v="20100812"/>
    <x v="17"/>
    <x v="0"/>
    <x v="4"/>
    <s v="2010_8"/>
    <n v="17"/>
    <s v="20100812_17"/>
    <n v="2010"/>
    <x v="2"/>
    <s v="Ej1"/>
    <s v="20100812_17Ej1"/>
    <s v="Access"/>
    <n v="1"/>
    <s v=""/>
    <x v="0"/>
    <x v="0"/>
    <s v="L"/>
    <s v="Sea Lion Rock"/>
    <x v="0"/>
    <x v="4"/>
    <s v="H"/>
    <x v="0"/>
    <s v="Packing band"/>
    <x v="1"/>
    <s v="H"/>
    <x v="0"/>
    <s v="Grainy photo, seems adult, packing band obvious but severity might be worse on underside"/>
    <m/>
  </r>
  <r>
    <d v="2010-08-25T00:00:00"/>
    <s v="20100825"/>
    <x v="18"/>
    <x v="0"/>
    <x v="4"/>
    <s v="2010_8"/>
    <n v="8"/>
    <s v="20100825_8"/>
    <n v="2010"/>
    <x v="5"/>
    <s v="Ej1"/>
    <s v="20100825_08Ej1"/>
    <s v="Access"/>
    <n v="1"/>
    <s v=""/>
    <x v="2"/>
    <x v="2"/>
    <s v="L"/>
    <s v="Tatoosh Cut"/>
    <x v="0"/>
    <x v="3"/>
    <s v="H"/>
    <x v="0"/>
    <s v="Flasher"/>
    <x v="4"/>
    <s v="H"/>
    <x v="0"/>
    <s v="Seems young"/>
    <m/>
  </r>
  <r>
    <d v="2010-09-02T00:00:00"/>
    <s v="20100902"/>
    <x v="19"/>
    <x v="0"/>
    <x v="5"/>
    <s v="2010_9"/>
    <n v="22"/>
    <s v="20100902_22"/>
    <n v="2010"/>
    <x v="3"/>
    <s v="Ej1"/>
    <s v="20100902_22Ej1"/>
    <s v="Access"/>
    <n v="2"/>
    <s v=""/>
    <x v="2"/>
    <x v="1"/>
    <s v="L"/>
    <s v="S EBOD"/>
    <x v="0"/>
    <x v="3"/>
    <s v="H"/>
    <x v="0"/>
    <s v="Flasher"/>
    <x v="4"/>
    <s v="H"/>
    <x v="0"/>
    <s v="Very grainy, might even be a 1 photo quality, weird flasher shape"/>
    <m/>
  </r>
  <r>
    <d v="2010-09-09T00:00:00"/>
    <s v="20100909"/>
    <x v="20"/>
    <x v="0"/>
    <x v="5"/>
    <s v="2010_9"/>
    <n v="19"/>
    <s v="20100909_19"/>
    <n v="2010"/>
    <x v="2"/>
    <s v="Ej1"/>
    <s v="20100909_19Ej1"/>
    <s v="Original Folder"/>
    <n v="1"/>
    <m/>
    <x v="2"/>
    <x v="1"/>
    <s v="L"/>
    <m/>
    <x v="0"/>
    <x v="5"/>
    <s v="L"/>
    <x v="1"/>
    <s v="Scar"/>
    <x v="6"/>
    <m/>
    <x v="0"/>
    <s v="Might just be a neck fold?"/>
    <m/>
  </r>
  <r>
    <d v="2010-09-14T00:00:00"/>
    <s v="20100914"/>
    <x v="21"/>
    <x v="0"/>
    <x v="5"/>
    <s v="2010_9"/>
    <n v="2"/>
    <s v="20100914_2"/>
    <n v="2010"/>
    <x v="4"/>
    <s v="Ej1"/>
    <s v="20100914_02Ej1"/>
    <s v="Entanglement-Debris"/>
    <n v="2"/>
    <m/>
    <x v="2"/>
    <x v="1"/>
    <s v="L"/>
    <m/>
    <x v="0"/>
    <x v="1"/>
    <s v="L"/>
    <x v="0"/>
    <s v="Packing band"/>
    <x v="1"/>
    <s v="H"/>
    <x v="0"/>
    <s v="Grainy photos, only one angle, severity might be worse on angle not shown - large amount of swelling there"/>
    <m/>
  </r>
  <r>
    <d v="2010-09-14T00:00:00"/>
    <s v="20100914"/>
    <x v="21"/>
    <x v="0"/>
    <x v="5"/>
    <s v="2010_9"/>
    <n v="2"/>
    <s v="20100914_2"/>
    <n v="2010"/>
    <x v="4"/>
    <s v="Ej2"/>
    <s v="20100914_02Ej2"/>
    <s v="Entanglement-Debris"/>
    <n v="4"/>
    <m/>
    <x v="1"/>
    <x v="0"/>
    <s v="L"/>
    <m/>
    <x v="0"/>
    <x v="2"/>
    <s v="H"/>
    <x v="0"/>
    <s v="Unknown"/>
    <x v="0"/>
    <m/>
    <x v="2"/>
    <s v="Photos are fine, all angles, material too embedded to ID, neck seems too thick to be female but idk"/>
    <m/>
  </r>
  <r>
    <d v="2010-09-14T00:00:00"/>
    <s v="20100914"/>
    <x v="22"/>
    <x v="0"/>
    <x v="5"/>
    <s v="2010_9"/>
    <n v="14"/>
    <s v="20100914_14"/>
    <n v="2010"/>
    <x v="3"/>
    <s v="Ej1"/>
    <s v="20100914_14Ej1"/>
    <s v="Entanglement-Debris"/>
    <n v="2"/>
    <m/>
    <x v="2"/>
    <x v="1"/>
    <s v="L"/>
    <m/>
    <x v="0"/>
    <x v="1"/>
    <s v="H"/>
    <x v="0"/>
    <s v="Packing band"/>
    <x v="1"/>
    <s v="H"/>
    <x v="2"/>
    <s v="Good photos, multiple angles"/>
    <m/>
  </r>
  <r>
    <d v="2010-09-14T00:00:00"/>
    <s v="20100914"/>
    <x v="22"/>
    <x v="0"/>
    <x v="5"/>
    <s v="2010_9"/>
    <n v="14"/>
    <s v="20100914_14"/>
    <n v="2010"/>
    <x v="3"/>
    <s v="Zc1"/>
    <s v="20100914_14Zc1"/>
    <s v="Entanglement-Debris"/>
    <n v="1"/>
    <m/>
    <x v="1"/>
    <x v="0"/>
    <s v="L"/>
    <m/>
    <x v="1"/>
    <x v="4"/>
    <s v="L"/>
    <x v="0"/>
    <s v="Rope"/>
    <x v="7"/>
    <s v="H"/>
    <x v="0"/>
    <s v="Good photo, only one angle so unsure about severity on other side"/>
    <m/>
  </r>
  <r>
    <d v="2010-09-14T00:00:00"/>
    <s v="20100914"/>
    <x v="22"/>
    <x v="0"/>
    <x v="5"/>
    <s v="2010_9"/>
    <n v="14"/>
    <s v="20100914_14"/>
    <n v="2010"/>
    <x v="3"/>
    <s v="Zc2"/>
    <s v="20100914_14Zc2"/>
    <s v="Entanglement-Debris"/>
    <n v="1"/>
    <m/>
    <x v="1"/>
    <x v="0"/>
    <s v="L"/>
    <m/>
    <x v="1"/>
    <x v="6"/>
    <s v="L"/>
    <x v="2"/>
    <s v="Unknown"/>
    <x v="0"/>
    <m/>
    <x v="1"/>
    <s v="Very bad photo"/>
    <m/>
  </r>
  <r>
    <d v="2010-09-15T00:00:00"/>
    <s v="20100915"/>
    <x v="23"/>
    <x v="0"/>
    <x v="5"/>
    <s v="2010_9"/>
    <n v="2"/>
    <s v="20100915_2"/>
    <n v="2010"/>
    <x v="4"/>
    <s v="Ej1"/>
    <s v="20100915_02Ej1"/>
    <s v="Entanglement-Debris"/>
    <n v="1"/>
    <m/>
    <x v="2"/>
    <x v="2"/>
    <s v="L"/>
    <m/>
    <x v="0"/>
    <x v="6"/>
    <s v="L"/>
    <x v="2"/>
    <s v="Unknown"/>
    <x v="0"/>
    <m/>
    <x v="1"/>
    <s v="Can't tell anything from photo"/>
    <m/>
  </r>
  <r>
    <d v="2010-09-15T00:00:00"/>
    <s v="20100915"/>
    <x v="23"/>
    <x v="0"/>
    <x v="5"/>
    <s v="2010_9"/>
    <n v="2"/>
    <s v="20100915_2"/>
    <n v="2010"/>
    <x v="4"/>
    <s v="Ej2"/>
    <s v="20100915_02Ej2"/>
    <s v="Entanglement-Debris"/>
    <n v="2"/>
    <m/>
    <x v="2"/>
    <x v="1"/>
    <s v="L"/>
    <m/>
    <x v="0"/>
    <x v="0"/>
    <s v="H"/>
    <x v="0"/>
    <s v="Packing band"/>
    <x v="1"/>
    <s v="H"/>
    <x v="0"/>
    <s v="Photos grainy and dark, but good angles"/>
    <m/>
  </r>
  <r>
    <d v="2010-09-15T00:00:00"/>
    <s v="20100915"/>
    <x v="23"/>
    <x v="0"/>
    <x v="5"/>
    <s v="2010_9"/>
    <n v="2"/>
    <s v="20100915_2"/>
    <n v="2010"/>
    <x v="4"/>
    <s v="Ej3"/>
    <s v="20100915_02Ej3"/>
    <s v="Original Folder"/>
    <n v="2"/>
    <m/>
    <x v="2"/>
    <x v="0"/>
    <s v="L"/>
    <m/>
    <x v="0"/>
    <x v="6"/>
    <m/>
    <x v="2"/>
    <s v="Unknown"/>
    <x v="0"/>
    <m/>
    <x v="1"/>
    <s v="Might be just neck folds?"/>
    <m/>
  </r>
  <r>
    <d v="2010-09-15T00:00:00"/>
    <s v="20100915"/>
    <x v="24"/>
    <x v="0"/>
    <x v="5"/>
    <s v="2010_9"/>
    <n v="14"/>
    <s v="20100915_14"/>
    <n v="2010"/>
    <x v="2"/>
    <s v="Ej1"/>
    <s v="20100915_14Ej1"/>
    <s v="Entanglement-Debris"/>
    <n v="1"/>
    <m/>
    <x v="0"/>
    <x v="0"/>
    <s v="L"/>
    <m/>
    <x v="0"/>
    <x v="4"/>
    <s v="H"/>
    <x v="0"/>
    <s v="Packing band"/>
    <x v="1"/>
    <s v="H"/>
    <x v="0"/>
    <s v="One photo, poor quality, but enough to show material and severity"/>
    <m/>
  </r>
  <r>
    <d v="2010-09-15T00:00:00"/>
    <s v="20100915"/>
    <x v="25"/>
    <x v="0"/>
    <x v="5"/>
    <s v="2010_9"/>
    <s v="NA"/>
    <s v="20100915_NA"/>
    <e v="#N/A"/>
    <x v="3"/>
    <s v="Ej1"/>
    <s v="20100915_NAEj1"/>
    <s v="Entanglement-Debris"/>
    <n v="1"/>
    <m/>
    <x v="2"/>
    <x v="0"/>
    <s v="L"/>
    <m/>
    <x v="0"/>
    <x v="6"/>
    <s v="L"/>
    <x v="2"/>
    <s v="Unknown"/>
    <x v="0"/>
    <m/>
    <x v="1"/>
    <s v="Very grainy and far away, severity probably 2 or more."/>
    <m/>
  </r>
  <r>
    <d v="2010-09-20T00:00:00"/>
    <s v="20100920"/>
    <x v="26"/>
    <x v="0"/>
    <x v="5"/>
    <s v="2010_9"/>
    <n v="13"/>
    <s v="20100920_13"/>
    <n v="2010"/>
    <x v="6"/>
    <s v="Ej1"/>
    <s v="20100920_13Ej1"/>
    <s v="Access"/>
    <n v="3"/>
    <s v=""/>
    <x v="2"/>
    <x v="1"/>
    <s v="L"/>
    <s v="Guano"/>
    <x v="0"/>
    <x v="0"/>
    <s v="H"/>
    <x v="0"/>
    <s v="Packing band"/>
    <x v="1"/>
    <s v="L"/>
    <x v="0"/>
    <s v="Good photos, can see wide strap-like shape but unsure if packing band or washed out rubber band"/>
    <m/>
  </r>
  <r>
    <d v="2010-09-30T00:00:00"/>
    <s v="20100930"/>
    <x v="27"/>
    <x v="0"/>
    <x v="5"/>
    <s v="2010_9"/>
    <n v="12"/>
    <s v="20100930_12"/>
    <n v="2010"/>
    <x v="3"/>
    <s v="Zc1"/>
    <s v="20100930_12Zc1"/>
    <s v="Access"/>
    <n v="2"/>
    <s v=""/>
    <x v="1"/>
    <x v="0"/>
    <s v="L"/>
    <s v="East Bodelteh"/>
    <x v="1"/>
    <x v="6"/>
    <s v="L"/>
    <x v="2"/>
    <s v="Unknown"/>
    <x v="0"/>
    <m/>
    <x v="1"/>
    <s v="Hard to tell anything, looks like a fairly large amount of swelling/scar tissue buildup, but could be inactive"/>
    <m/>
  </r>
  <r>
    <d v="2010-09-30T00:00:00"/>
    <s v="20100930"/>
    <x v="28"/>
    <x v="0"/>
    <x v="5"/>
    <s v="2010_9"/>
    <n v="14"/>
    <s v="20100930_14"/>
    <n v="2010"/>
    <x v="0"/>
    <s v="Ej1"/>
    <s v="20100930_14Ej1"/>
    <s v="Unknown"/>
    <n v="1"/>
    <s v="EA:added, not sure photo source"/>
    <x v="2"/>
    <x v="1"/>
    <s v="L"/>
    <m/>
    <x v="0"/>
    <x v="0"/>
    <s v="H"/>
    <x v="0"/>
    <s v="Rubber band"/>
    <x v="5"/>
    <s v="H"/>
    <x v="0"/>
    <s v="One photo, ok quality, enough to tell material and severity"/>
    <m/>
  </r>
  <r>
    <d v="2010-09-30T00:00:00"/>
    <s v="20100930"/>
    <x v="29"/>
    <x v="0"/>
    <x v="5"/>
    <s v="2010_9"/>
    <n v="19"/>
    <s v="20100930_19"/>
    <n v="2010"/>
    <x v="2"/>
    <s v="Ej1"/>
    <s v="20100930_19Ej1"/>
    <s v="Entanglement-Debris"/>
    <n v="2"/>
    <m/>
    <x v="0"/>
    <x v="0"/>
    <s v="L"/>
    <m/>
    <x v="0"/>
    <x v="5"/>
    <s v="L"/>
    <x v="1"/>
    <s v="Scar"/>
    <x v="6"/>
    <m/>
    <x v="0"/>
    <s v="Unsure material, but maybe two entanglements? Might not be active"/>
    <m/>
  </r>
  <r>
    <d v="2010-09-30T00:00:00"/>
    <s v="20100930"/>
    <x v="29"/>
    <x v="0"/>
    <x v="5"/>
    <s v="2010_9"/>
    <n v="19"/>
    <s v="20100930_19"/>
    <n v="2010"/>
    <x v="2"/>
    <s v="Ej2"/>
    <s v="20100930_19Ej2"/>
    <s v="Entanglement-Debris"/>
    <n v="3"/>
    <m/>
    <x v="1"/>
    <x v="0"/>
    <s v="L"/>
    <m/>
    <x v="0"/>
    <x v="2"/>
    <s v="H"/>
    <x v="0"/>
    <s v="Unknown"/>
    <x v="0"/>
    <m/>
    <x v="0"/>
    <s v="Fairly low on neck, no material visible but deep and weeping, narrow wound"/>
    <m/>
  </r>
  <r>
    <d v="2011-04-18T00:00:00"/>
    <s v="20110418"/>
    <x v="30"/>
    <x v="1"/>
    <x v="6"/>
    <s v="2011_4"/>
    <n v="12"/>
    <s v="20110418_12"/>
    <n v="2011"/>
    <x v="3"/>
    <s v="Ej1"/>
    <s v="20110418_12Ej1"/>
    <s v="Access"/>
    <n v="1"/>
    <s v=""/>
    <x v="2"/>
    <x v="2"/>
    <s v="L"/>
    <s v="East Bodelteh"/>
    <x v="0"/>
    <x v="6"/>
    <s v="L"/>
    <x v="2"/>
    <s v="Unknown"/>
    <x v="0"/>
    <m/>
    <x v="1"/>
    <s v="Bad photo, can't tell anything, might not be active?"/>
    <m/>
  </r>
  <r>
    <d v="2011-04-22T00:00:00"/>
    <s v="20110422"/>
    <x v="31"/>
    <x v="1"/>
    <x v="6"/>
    <s v="2011_4"/>
    <n v="13"/>
    <s v="20110422_13"/>
    <n v="2011"/>
    <x v="6"/>
    <s v="Ej1"/>
    <s v="20110422_13Ej1"/>
    <s v="Entanglement-Debris"/>
    <n v="5"/>
    <m/>
    <x v="2"/>
    <x v="1"/>
    <s v="L"/>
    <m/>
    <x v="0"/>
    <x v="0"/>
    <s v="H"/>
    <x v="0"/>
    <s v="Rubber band"/>
    <x v="5"/>
    <s v="H"/>
    <x v="2"/>
    <s v="Five ok photos, can tell it's a rubber band and looks like it hasn't broken skin/isn't weeping. Originally entered as Ej1 and Ej2, combined"/>
    <m/>
  </r>
  <r>
    <d v="2011-04-22T00:00:00"/>
    <s v="20110422"/>
    <x v="32"/>
    <x v="1"/>
    <x v="6"/>
    <s v="2011_4"/>
    <n v="18"/>
    <s v="20110422_18"/>
    <n v="2011"/>
    <x v="1"/>
    <s v="Ej1"/>
    <s v="20110422_18Ej1"/>
    <s v="Access"/>
    <n v="1"/>
    <s v=""/>
    <x v="2"/>
    <x v="1"/>
    <s v="L"/>
    <s v="Guano"/>
    <x v="0"/>
    <x v="5"/>
    <s v="L"/>
    <x v="1"/>
    <s v="Scar"/>
    <x v="6"/>
    <m/>
    <x v="0"/>
    <s v="Good photo, but only one angle, not sure if still active? If not then severity 3"/>
    <m/>
  </r>
  <r>
    <d v="2011-04-22T00:00:00"/>
    <s v="20110422"/>
    <x v="33"/>
    <x v="1"/>
    <x v="6"/>
    <s v="2011_4"/>
    <n v="21"/>
    <s v="20110422_21"/>
    <n v="2011"/>
    <x v="2"/>
    <s v="Ej1"/>
    <s v="20110422_21Ej1"/>
    <s v="Unknown"/>
    <n v="2"/>
    <s v="EA: not sure photo source"/>
    <x v="0"/>
    <x v="0"/>
    <s v="L"/>
    <m/>
    <x v="0"/>
    <x v="6"/>
    <s v="L"/>
    <x v="2"/>
    <s v="Unknown"/>
    <x v="0"/>
    <m/>
    <x v="1"/>
    <s v="Two bad photos, can't tell if entangled or just skinny at a bad angle. If entangled, might be inactive or 1-2"/>
    <m/>
  </r>
  <r>
    <d v="2011-04-29T00:00:00"/>
    <s v="20110429"/>
    <x v="34"/>
    <x v="1"/>
    <x v="6"/>
    <s v="2011_4"/>
    <n v="3"/>
    <s v="20110429_3"/>
    <n v="2011"/>
    <x v="4"/>
    <s v="Ej1"/>
    <s v="20110429_03Ej1"/>
    <s v="Access"/>
    <n v="1"/>
    <s v=""/>
    <x v="2"/>
    <x v="1"/>
    <s v="L"/>
    <s v="Tatoosh East"/>
    <x v="0"/>
    <x v="3"/>
    <s v="H"/>
    <x v="0"/>
    <s v="Fishing Lure"/>
    <x v="2"/>
    <s v="H"/>
    <x v="0"/>
    <s v="One photo, but enough to tell that it's definitely hooked internally"/>
    <m/>
  </r>
  <r>
    <d v="2011-04-29T00:00:00"/>
    <s v="20110429"/>
    <x v="34"/>
    <x v="1"/>
    <x v="6"/>
    <s v="2011_4"/>
    <n v="3"/>
    <s v="20110429_3"/>
    <n v="2011"/>
    <x v="4"/>
    <s v="Ej2"/>
    <s v="20110429_03Ej2"/>
    <s v="Original Folder"/>
    <n v="2"/>
    <m/>
    <x v="2"/>
    <x v="1"/>
    <s v="L"/>
    <m/>
    <x v="0"/>
    <x v="5"/>
    <s v="L"/>
    <x v="1"/>
    <s v="Scar"/>
    <x v="6"/>
    <m/>
    <x v="0"/>
    <s v="Two photos, might just be peanut head at the wrong angle"/>
    <m/>
  </r>
  <r>
    <d v="2011-05-01T00:00:00"/>
    <s v="20110501"/>
    <x v="35"/>
    <x v="1"/>
    <x v="1"/>
    <s v="2011_5"/>
    <n v="14"/>
    <s v="20110501_14"/>
    <n v="2011"/>
    <x v="3"/>
    <s v="Zc1"/>
    <s v="20110501_14Zc1"/>
    <s v="Original Folder"/>
    <n v="2"/>
    <m/>
    <x v="1"/>
    <x v="0"/>
    <s v="L"/>
    <m/>
    <x v="1"/>
    <x v="0"/>
    <s v="L"/>
    <x v="0"/>
    <s v="Unknown"/>
    <x v="0"/>
    <m/>
    <x v="0"/>
    <s v="Might not be active, site shaded in photos, 2 if active"/>
    <m/>
  </r>
  <r>
    <d v="2011-05-01T00:00:00"/>
    <s v="20110501"/>
    <x v="36"/>
    <x v="1"/>
    <x v="1"/>
    <s v="2011_5"/>
    <n v="15"/>
    <s v="20110501_15"/>
    <n v="2011"/>
    <x v="0"/>
    <s v="Ej1"/>
    <s v="20110501_15Ej1"/>
    <s v="Access"/>
    <n v="3"/>
    <s v=""/>
    <x v="0"/>
    <x v="0"/>
    <s v="L"/>
    <s v="West Bodelteh"/>
    <x v="0"/>
    <x v="0"/>
    <s v="H"/>
    <x v="0"/>
    <s v="Packing band"/>
    <x v="1"/>
    <s v="H"/>
    <x v="0"/>
    <s v="Lower on neck, so might be something larger like rope/cord? Looks a lot like a packing band though. Third picture might be a separate individual, but have same wound on right shoulder"/>
    <m/>
  </r>
  <r>
    <d v="2011-05-01T00:00:00"/>
    <s v="20110501"/>
    <x v="36"/>
    <x v="1"/>
    <x v="1"/>
    <s v="2011_5"/>
    <n v="15"/>
    <s v="20110501_15"/>
    <n v="2011"/>
    <x v="0"/>
    <s v="Ej2"/>
    <s v="20110501_15Ej2"/>
    <s v="Access"/>
    <n v="3"/>
    <s v=""/>
    <x v="2"/>
    <x v="1"/>
    <s v="L"/>
    <s v="West Bodelteh"/>
    <x v="0"/>
    <x v="0"/>
    <s v="H"/>
    <x v="0"/>
    <s v="Rubber band"/>
    <x v="5"/>
    <s v="H"/>
    <x v="0"/>
    <s v="Poor quality photos, but clearly a rubber band on a young individual"/>
    <m/>
  </r>
  <r>
    <d v="2011-05-01T00:00:00"/>
    <s v="20110501"/>
    <x v="37"/>
    <x v="1"/>
    <x v="1"/>
    <s v="2011_5"/>
    <n v="24"/>
    <s v="20110501_24"/>
    <n v="2011"/>
    <x v="2"/>
    <s v="Zc1"/>
    <s v="20110501_24Zc1"/>
    <s v="Access"/>
    <n v="2"/>
    <s v=""/>
    <x v="1"/>
    <x v="0"/>
    <s v="L"/>
    <s v="Sea Lion Rock"/>
    <x v="1"/>
    <x v="2"/>
    <s v="H"/>
    <x v="0"/>
    <s v="Packing band"/>
    <x v="1"/>
    <s v="H"/>
    <x v="2"/>
    <s v="Two photos showing significant edema and bleeding, seems to cut deep, definitely packing band. Initially recorded as Ej but looks like Zc young"/>
    <m/>
  </r>
  <r>
    <d v="2011-05-04T00:00:00"/>
    <s v="20110504"/>
    <x v="38"/>
    <x v="1"/>
    <x v="1"/>
    <s v="2011_5"/>
    <n v="13"/>
    <s v="20110504_13"/>
    <n v="2011"/>
    <x v="0"/>
    <s v="Ej1"/>
    <s v="20110504_13Ej1"/>
    <s v="Access"/>
    <n v="4"/>
    <s v=""/>
    <x v="0"/>
    <x v="0"/>
    <s v="L"/>
    <s v="West Bodelteh"/>
    <x v="0"/>
    <x v="5"/>
    <s v="H"/>
    <x v="1"/>
    <s v="Scar"/>
    <x v="6"/>
    <s v="H"/>
    <x v="2"/>
    <s v="Three angles showing severity of scarring and the discontinuity of the wound"/>
    <m/>
  </r>
  <r>
    <d v="2011-05-05T00:00:00"/>
    <s v="20110505"/>
    <x v="39"/>
    <x v="1"/>
    <x v="1"/>
    <s v="2011_5"/>
    <n v="7"/>
    <s v="20110505_7"/>
    <n v="2011"/>
    <x v="3"/>
    <s v="Zc1"/>
    <s v="20110505_07Zc1"/>
    <s v="Access"/>
    <n v="3"/>
    <s v=""/>
    <x v="1"/>
    <x v="0"/>
    <s v="L"/>
    <s v="East Bodelteh"/>
    <x v="1"/>
    <x v="5"/>
    <s v="L"/>
    <x v="1"/>
    <s v="Scar"/>
    <x v="6"/>
    <m/>
    <x v="2"/>
    <s v="Three photos, can't tell if active or inactive, can't see material. If active, would be severity 3 bc of edema"/>
    <m/>
  </r>
  <r>
    <d v="2011-05-18T00:00:00"/>
    <s v="20110518"/>
    <x v="40"/>
    <x v="1"/>
    <x v="1"/>
    <s v="2011_5"/>
    <n v="8"/>
    <s v="20110518_8"/>
    <n v="2011"/>
    <x v="4"/>
    <s v="Ej1"/>
    <s v="20110518_08Ej1"/>
    <s v="Original Folder"/>
    <n v="1"/>
    <s v="EA: found while looking for another entanglement, wasn't in Access?"/>
    <x v="1"/>
    <x v="0"/>
    <s v="L"/>
    <m/>
    <x v="0"/>
    <x v="0"/>
    <s v="L"/>
    <x v="0"/>
    <s v="Packing band"/>
    <x v="1"/>
    <s v="H"/>
    <x v="0"/>
    <s v="One photo, grainy, only one angle so severity unsure, but definitely a packing band. Dead?"/>
    <m/>
  </r>
  <r>
    <d v="2011-05-18T00:00:00"/>
    <s v="20110518"/>
    <x v="41"/>
    <x v="1"/>
    <x v="1"/>
    <s v="2011_5"/>
    <n v="22"/>
    <s v="20110518_22"/>
    <n v="2011"/>
    <x v="3"/>
    <s v="Ej1"/>
    <s v="20110518_22Ej1"/>
    <s v="Access"/>
    <n v="1"/>
    <s v=""/>
    <x v="2"/>
    <x v="2"/>
    <s v="L"/>
    <s v="East Bodelteh"/>
    <x v="0"/>
    <x v="0"/>
    <s v="L"/>
    <x v="0"/>
    <s v="Rubber band"/>
    <x v="5"/>
    <s v="L"/>
    <x v="1"/>
    <s v="One photo, poor angle, looks like might be rubber band but cannot see enough to be sure, and severity is hard to see"/>
    <m/>
  </r>
  <r>
    <d v="2011-05-18T00:00:00"/>
    <s v="20110518"/>
    <x v="42"/>
    <x v="1"/>
    <x v="1"/>
    <s v="2011_5"/>
    <n v="27"/>
    <s v="20110518_27"/>
    <n v="2011"/>
    <x v="1"/>
    <s v="Ej1"/>
    <s v="20110518_27Ej1"/>
    <s v="Access"/>
    <n v="1"/>
    <s v=""/>
    <x v="1"/>
    <x v="1"/>
    <s v="L"/>
    <s v="Carroll"/>
    <x v="0"/>
    <x v="2"/>
    <s v="L"/>
    <x v="0"/>
    <s v="Unknown"/>
    <x v="0"/>
    <m/>
    <x v="0"/>
    <s v="Can tell that entanglement wound is severe, deep, but cannot see material and can't tell if that’s because of embedding or inactive"/>
    <m/>
  </r>
  <r>
    <d v="2011-05-18T00:00:00"/>
    <s v="20110518"/>
    <x v="42"/>
    <x v="1"/>
    <x v="1"/>
    <s v="2011_5"/>
    <n v="27"/>
    <s v="20110518_27"/>
    <n v="2011"/>
    <x v="1"/>
    <s v="Ej2"/>
    <s v="20110518_27Ej2"/>
    <s v="Entanglement-Debris"/>
    <n v="3"/>
    <m/>
    <x v="2"/>
    <x v="1"/>
    <s v="L"/>
    <m/>
    <x v="0"/>
    <x v="2"/>
    <s v="H"/>
    <x v="0"/>
    <s v="Monofilament"/>
    <x v="3"/>
    <s v="L"/>
    <x v="2"/>
    <s v="Looks like material is embedded, but wound is thin like monofilament?"/>
    <m/>
  </r>
  <r>
    <d v="2011-05-18T00:00:00"/>
    <s v="20110518"/>
    <x v="42"/>
    <x v="1"/>
    <x v="1"/>
    <s v="2011_5"/>
    <n v="27"/>
    <s v="20110518_27"/>
    <n v="2011"/>
    <x v="1"/>
    <s v="Ej3"/>
    <s v="20110518_27Ej3"/>
    <s v="Original Folder"/>
    <n v="2"/>
    <s v="EA: found while looking for another entanglement, wasn't in Access?"/>
    <x v="2"/>
    <x v="2"/>
    <s v="L"/>
    <m/>
    <x v="0"/>
    <x v="1"/>
    <s v="H"/>
    <x v="0"/>
    <s v="Unknown"/>
    <x v="0"/>
    <m/>
    <x v="0"/>
    <s v="Cannot see material, wound through skin, some weeping, might be worse on front side? Could be severity 4"/>
    <m/>
  </r>
  <r>
    <d v="2011-05-18T00:00:00"/>
    <s v="20110518"/>
    <x v="43"/>
    <x v="1"/>
    <x v="1"/>
    <s v="2011_5"/>
    <n v="28"/>
    <s v="20110518_28"/>
    <n v="2011"/>
    <x v="1"/>
    <s v="Zc1"/>
    <s v="20110518_28Zc1"/>
    <s v="Original Folder"/>
    <n v="1"/>
    <s v="EA: found while looking for another entanglement, wasn't in Access?"/>
    <x v="1"/>
    <x v="0"/>
    <s v="H"/>
    <m/>
    <x v="1"/>
    <x v="5"/>
    <s v="L"/>
    <x v="1"/>
    <s v="Scar"/>
    <x v="6"/>
    <m/>
    <x v="0"/>
    <s v="Might not be active, only one low quality photo. If active, 2 severity."/>
    <m/>
  </r>
  <r>
    <d v="2011-05-18T00:00:00"/>
    <s v="20110518"/>
    <x v="44"/>
    <x v="1"/>
    <x v="1"/>
    <s v="2011_5"/>
    <n v="29"/>
    <s v="20110518_29"/>
    <n v="2011"/>
    <x v="2"/>
    <s v="Ej1"/>
    <s v="20110518_29Ej1"/>
    <s v="Access"/>
    <n v="6"/>
    <s v="Thick neck band?"/>
    <x v="0"/>
    <x v="0"/>
    <s v="L"/>
    <s v="Sea Lion Rock"/>
    <x v="0"/>
    <x v="2"/>
    <s v="H"/>
    <x v="0"/>
    <s v="Unknown"/>
    <x v="0"/>
    <m/>
    <x v="2"/>
    <s v="Many photos and angles, material deeply embedded, lots of oozing. Looks still active"/>
    <m/>
  </r>
  <r>
    <d v="2011-05-19T00:00:00"/>
    <s v="20110519"/>
    <x v="45"/>
    <x v="1"/>
    <x v="1"/>
    <s v="2011_5"/>
    <n v="5"/>
    <s v="20110519_5"/>
    <n v="2011"/>
    <x v="4"/>
    <s v="Ej1"/>
    <s v="20110519_05Ej1"/>
    <s v="Entanglement-Debris"/>
    <n v="1"/>
    <m/>
    <x v="1"/>
    <x v="0"/>
    <s v="L"/>
    <m/>
    <x v="0"/>
    <x v="4"/>
    <s v="L"/>
    <x v="0"/>
    <s v="Packing band"/>
    <x v="1"/>
    <s v="H"/>
    <x v="0"/>
    <s v="Can only see part of neck so unsure about severity. "/>
    <m/>
  </r>
  <r>
    <d v="2011-06-02T00:00:00"/>
    <s v="20110602"/>
    <x v="46"/>
    <x v="1"/>
    <x v="2"/>
    <s v="2011_6"/>
    <n v="14"/>
    <s v="20110602_14"/>
    <n v="2011"/>
    <x v="3"/>
    <s v="Zc1"/>
    <s v="20110602_14Zc1"/>
    <s v="Original Folder"/>
    <n v="1"/>
    <m/>
    <x v="1"/>
    <x v="0"/>
    <s v="L"/>
    <m/>
    <x v="1"/>
    <x v="2"/>
    <s v="H"/>
    <x v="0"/>
    <s v="Unknown"/>
    <x v="0"/>
    <m/>
    <x v="0"/>
    <s v="Only one phot, cannot see material but cannot be sure if it would be visible in a better photo. "/>
    <m/>
  </r>
  <r>
    <d v="2011-06-15T00:00:00"/>
    <s v="20110615"/>
    <x v="47"/>
    <x v="1"/>
    <x v="2"/>
    <s v="2011_6"/>
    <n v="7"/>
    <s v="20110615_7"/>
    <n v="2011"/>
    <x v="7"/>
    <s v="Zc1"/>
    <s v="20110615_07Zc1"/>
    <s v="Access"/>
    <n v="2"/>
    <s v=""/>
    <x v="1"/>
    <x v="0"/>
    <s v="H"/>
    <s v="Waadah Zc"/>
    <x v="1"/>
    <x v="1"/>
    <s v="L"/>
    <x v="0"/>
    <s v="Unknown"/>
    <x v="0"/>
    <m/>
    <x v="0"/>
    <s v="Photos dark so can't be sure of severity or maerial, but seems to cut deep and some weeping"/>
    <m/>
  </r>
  <r>
    <d v="2011-06-16T00:00:00"/>
    <s v="20110616"/>
    <x v="48"/>
    <x v="1"/>
    <x v="2"/>
    <s v="2011_6"/>
    <n v="22"/>
    <s v="20110616_22"/>
    <n v="2011"/>
    <x v="0"/>
    <s v="Ej1"/>
    <s v="20110616_22Ej1"/>
    <s v="Access"/>
    <n v="2"/>
    <s v=""/>
    <x v="1"/>
    <x v="0"/>
    <s v="L"/>
    <s v="West Bodelteh"/>
    <x v="0"/>
    <x v="1"/>
    <s v="H"/>
    <x v="0"/>
    <s v="Unknown"/>
    <x v="0"/>
    <m/>
    <x v="0"/>
    <s v="Grainy dark photos, can't be sure of material"/>
    <m/>
  </r>
  <r>
    <d v="2011-06-16T00:00:00"/>
    <s v="20110616"/>
    <x v="48"/>
    <x v="1"/>
    <x v="2"/>
    <s v="2011_6"/>
    <n v="22"/>
    <s v="20110616_22"/>
    <n v="2011"/>
    <x v="0"/>
    <s v="Ej2"/>
    <s v="20110616_22Ej2"/>
    <s v="Entanglement-Debris"/>
    <n v="2"/>
    <m/>
    <x v="0"/>
    <x v="0"/>
    <s v="L"/>
    <m/>
    <x v="0"/>
    <x v="2"/>
    <s v="H"/>
    <x v="0"/>
    <s v="Packing band"/>
    <x v="1"/>
    <s v="H"/>
    <x v="2"/>
    <s v="Very deeply embedded on front of neck, just barely skims surface dorsally. "/>
    <m/>
  </r>
  <r>
    <d v="2011-06-23T00:00:00"/>
    <s v="20110623"/>
    <x v="49"/>
    <x v="1"/>
    <x v="2"/>
    <s v="2011_6"/>
    <n v="17"/>
    <s v="20110623_17"/>
    <n v="2011"/>
    <x v="0"/>
    <s v="Ej1"/>
    <s v="20110623_17Ej1"/>
    <s v="Access"/>
    <n v="3"/>
    <s v=""/>
    <x v="0"/>
    <x v="0"/>
    <s v="L"/>
    <s v="West Bodelteh"/>
    <x v="0"/>
    <x v="2"/>
    <s v="H"/>
    <x v="0"/>
    <s v="Packing band"/>
    <x v="1"/>
    <s v="H"/>
    <x v="2"/>
    <s v="Large amount of swelling on ventral side, fraying band on dorsal side. Maybe same individual as 20110616_22Ej2?"/>
    <m/>
  </r>
  <r>
    <d v="2011-06-23T00:00:00"/>
    <s v="20110623"/>
    <x v="50"/>
    <x v="1"/>
    <x v="2"/>
    <s v="2011_6"/>
    <n v="23"/>
    <s v="20110623_23"/>
    <n v="2011"/>
    <x v="2"/>
    <s v="Ej1"/>
    <s v="20110623_23Ej1"/>
    <s v="Access"/>
    <n v="1"/>
    <s v=""/>
    <x v="2"/>
    <x v="1"/>
    <s v="L"/>
    <s v="Sea Lion Rock"/>
    <x v="0"/>
    <x v="3"/>
    <s v="H"/>
    <x v="0"/>
    <s v="Flasher"/>
    <x v="4"/>
    <s v="H"/>
    <x v="0"/>
    <s v="Looks like a young individual"/>
    <m/>
  </r>
  <r>
    <d v="2011-06-23T00:00:00"/>
    <s v="20110623"/>
    <x v="50"/>
    <x v="1"/>
    <x v="2"/>
    <s v="2011_6"/>
    <n v="23"/>
    <s v="20110623_23"/>
    <n v="2011"/>
    <x v="2"/>
    <s v="Ej2"/>
    <s v="20110623_23Ej2"/>
    <s v="Access"/>
    <n v="1"/>
    <s v=""/>
    <x v="0"/>
    <x v="0"/>
    <s v="H"/>
    <s v="Sea Lion Rock"/>
    <x v="0"/>
    <x v="4"/>
    <s v="H"/>
    <x v="0"/>
    <s v="Packing band"/>
    <x v="1"/>
    <s v="H"/>
    <x v="0"/>
    <s v="Two packing bands, one might be a severity 2, neither fraying yet, so new?"/>
    <m/>
  </r>
  <r>
    <d v="2011-06-23T00:00:00"/>
    <s v="20110623"/>
    <x v="50"/>
    <x v="1"/>
    <x v="2"/>
    <s v="2011_6"/>
    <n v="23"/>
    <s v="20110623_23"/>
    <n v="2011"/>
    <x v="2"/>
    <s v="Ej3"/>
    <s v="20110623_23Ej3"/>
    <s v="Entanglement-Debris"/>
    <n v="1"/>
    <m/>
    <x v="0"/>
    <x v="0"/>
    <s v="L"/>
    <m/>
    <x v="0"/>
    <x v="1"/>
    <s v="H"/>
    <x v="0"/>
    <s v="Unknown"/>
    <x v="0"/>
    <m/>
    <x v="1"/>
    <s v="Poor quality photo, maybe not for analysis"/>
    <m/>
  </r>
  <r>
    <d v="2011-06-29T00:00:00"/>
    <s v="20110629"/>
    <x v="51"/>
    <x v="1"/>
    <x v="2"/>
    <s v="2011_6"/>
    <n v="17"/>
    <s v="20110629_17"/>
    <n v="2011"/>
    <x v="0"/>
    <s v="Ej1"/>
    <s v="20110629_17Ej1"/>
    <s v="Entanglement-Debris"/>
    <n v="2"/>
    <m/>
    <x v="2"/>
    <x v="2"/>
    <s v="L"/>
    <m/>
    <x v="0"/>
    <x v="4"/>
    <s v="H"/>
    <x v="0"/>
    <s v="Packing band"/>
    <x v="1"/>
    <s v="H"/>
    <x v="2"/>
    <s v="Two packing bands, one might be severity 2 but hard to tell if broke skin or not. Same individual as 20110623_23Ej2?"/>
    <m/>
  </r>
  <r>
    <d v="2011-07-22T00:00:00"/>
    <s v="20110722"/>
    <x v="52"/>
    <x v="1"/>
    <x v="3"/>
    <s v="2011_7"/>
    <n v="30"/>
    <s v="20110722_30"/>
    <n v="2011"/>
    <x v="2"/>
    <s v="Ej1"/>
    <s v="20110722_30Ej1"/>
    <s v="Entanglement-Debris"/>
    <n v="2"/>
    <m/>
    <x v="0"/>
    <x v="0"/>
    <s v="L"/>
    <m/>
    <x v="0"/>
    <x v="6"/>
    <s v="L"/>
    <x v="2"/>
    <s v="Unknown"/>
    <x v="0"/>
    <m/>
    <x v="1"/>
    <s v="Very poor photos, can't even tell if active or inactive?"/>
    <m/>
  </r>
  <r>
    <d v="2011-07-22T00:00:00"/>
    <s v="20110722"/>
    <x v="52"/>
    <x v="1"/>
    <x v="3"/>
    <s v="2011_7"/>
    <n v="30"/>
    <s v="20110722_30"/>
    <n v="2011"/>
    <x v="2"/>
    <s v="Ej2"/>
    <s v="20110722_30Ej2"/>
    <s v="Entanglement-Debris"/>
    <n v="1"/>
    <m/>
    <x v="0"/>
    <x v="0"/>
    <s v="L"/>
    <m/>
    <x v="0"/>
    <x v="0"/>
    <s v="L"/>
    <x v="0"/>
    <s v="Unknown"/>
    <x v="0"/>
    <m/>
    <x v="1"/>
    <s v="Poor photo, but looks like severity 2+"/>
    <m/>
  </r>
  <r>
    <d v="2011-07-28T00:00:00"/>
    <s v="20110728"/>
    <x v="53"/>
    <x v="1"/>
    <x v="3"/>
    <s v="2011_7"/>
    <n v="2"/>
    <s v="20110728_2"/>
    <n v="2011"/>
    <x v="5"/>
    <s v="Ej1"/>
    <s v="20110728_02Ej1"/>
    <s v="Entanglement-Debris"/>
    <n v="3"/>
    <m/>
    <x v="0"/>
    <x v="0"/>
    <s v="L"/>
    <m/>
    <x v="0"/>
    <x v="1"/>
    <s v="L"/>
    <x v="0"/>
    <s v="Packing band"/>
    <x v="1"/>
    <s v="H"/>
    <x v="0"/>
    <s v="Only one side of neck visible, and it seems like other side might be more sever, potentially a 4"/>
    <m/>
  </r>
  <r>
    <d v="2011-07-28T00:00:00"/>
    <s v="20110728"/>
    <x v="54"/>
    <x v="1"/>
    <x v="3"/>
    <s v="2011_7"/>
    <n v="22"/>
    <s v="20110728_22"/>
    <n v="2011"/>
    <x v="1"/>
    <s v="Ej1"/>
    <s v="20110728_22Ej1"/>
    <s v="Unknown"/>
    <n v="2"/>
    <s v="EA: not sure photo source"/>
    <x v="0"/>
    <x v="0"/>
    <s v="L"/>
    <m/>
    <x v="0"/>
    <x v="2"/>
    <s v="H"/>
    <x v="0"/>
    <s v="Unknown"/>
    <x v="0"/>
    <m/>
    <x v="0"/>
    <s v="Blurry photos, looks very deep and wide, no material visible"/>
    <m/>
  </r>
  <r>
    <d v="2011-07-28T00:00:00"/>
    <s v="20110728"/>
    <x v="55"/>
    <x v="1"/>
    <x v="3"/>
    <s v="2011_7"/>
    <n v="24"/>
    <s v="20110728_24"/>
    <n v="2011"/>
    <x v="2"/>
    <s v="Ej1"/>
    <s v="20110728_24Ej1"/>
    <s v="Entanglement-Debris"/>
    <n v="1"/>
    <m/>
    <x v="0"/>
    <x v="0"/>
    <s v="L"/>
    <m/>
    <x v="0"/>
    <x v="2"/>
    <s v="H"/>
    <x v="0"/>
    <s v="Unknown"/>
    <x v="0"/>
    <m/>
    <x v="0"/>
    <s v="Grainy photos, only one angle, wound is wide and deep"/>
    <m/>
  </r>
  <r>
    <d v="2011-07-28T00:00:00"/>
    <s v="20110728"/>
    <x v="55"/>
    <x v="1"/>
    <x v="3"/>
    <s v="2011_7"/>
    <n v="24"/>
    <s v="20110728_24"/>
    <n v="2011"/>
    <x v="2"/>
    <s v="Ej2"/>
    <s v="20110728_24Ej2"/>
    <s v="Entanglement-Debris"/>
    <n v="1"/>
    <m/>
    <x v="2"/>
    <x v="1"/>
    <s v="L"/>
    <m/>
    <x v="0"/>
    <x v="2"/>
    <s v="H"/>
    <x v="0"/>
    <s v="Unknown"/>
    <x v="0"/>
    <m/>
    <x v="0"/>
    <s v="Photos good but no material visible, and angle from above makes severity not as visible. Still seems swollen and leaking pus/blood so severity 4, material is embedded or gone"/>
    <m/>
  </r>
  <r>
    <d v="2011-07-28T00:00:00"/>
    <s v="20110728"/>
    <x v="55"/>
    <x v="1"/>
    <x v="3"/>
    <s v="2011_7"/>
    <n v="24"/>
    <s v="20110728_24"/>
    <n v="2011"/>
    <x v="2"/>
    <s v="Ej3"/>
    <s v="20110728_24Ej3"/>
    <s v="Entanglement-Debris"/>
    <n v="1"/>
    <m/>
    <x v="2"/>
    <x v="1"/>
    <s v="L"/>
    <m/>
    <x v="0"/>
    <x v="3"/>
    <s v="H"/>
    <x v="0"/>
    <s v="Flasher"/>
    <x v="4"/>
    <s v="H"/>
    <x v="1"/>
    <s v="Horrible photo, can only tell there is an entanglement because it’s a flasher"/>
    <m/>
  </r>
  <r>
    <d v="2011-08-10T00:00:00"/>
    <s v="20110810"/>
    <x v="56"/>
    <x v="1"/>
    <x v="4"/>
    <s v="2011_8"/>
    <n v="21"/>
    <s v="20110810_21"/>
    <n v="2011"/>
    <x v="1"/>
    <s v="Ej1"/>
    <s v="20110810_21Ej1"/>
    <s v="Entanglement-Debris"/>
    <n v="1"/>
    <m/>
    <x v="2"/>
    <x v="1"/>
    <s v="L"/>
    <m/>
    <x v="0"/>
    <x v="2"/>
    <s v="H"/>
    <x v="0"/>
    <s v="Unknown"/>
    <x v="0"/>
    <m/>
    <x v="1"/>
    <s v="Very bad photo, covered in flies, looks like a wide deep wound, definite swelling."/>
    <m/>
  </r>
  <r>
    <d v="2011-08-10T00:00:00"/>
    <s v="20110810"/>
    <x v="56"/>
    <x v="1"/>
    <x v="4"/>
    <s v="2011_8"/>
    <n v="21"/>
    <s v="20110810_21"/>
    <n v="2011"/>
    <x v="1"/>
    <s v="Ej2"/>
    <s v="20110810_21Ej2"/>
    <s v="Entanglement-Debris"/>
    <n v="1"/>
    <m/>
    <x v="0"/>
    <x v="0"/>
    <s v="L"/>
    <m/>
    <x v="0"/>
    <x v="1"/>
    <s v="L"/>
    <x v="0"/>
    <s v="Unknown"/>
    <x v="0"/>
    <m/>
    <x v="1"/>
    <s v="Dark and grainy, definite edema, no obvious discharge but can only see one side of body."/>
    <m/>
  </r>
  <r>
    <d v="2011-08-17T00:00:00"/>
    <s v="20110817"/>
    <x v="57"/>
    <x v="1"/>
    <x v="4"/>
    <s v="2011_8"/>
    <n v="21"/>
    <s v="20110817_21"/>
    <n v="2011"/>
    <x v="1"/>
    <s v="Ej1"/>
    <s v="20110817_21Ej1"/>
    <s v="Entanglement-Debris"/>
    <n v="1"/>
    <m/>
    <x v="0"/>
    <x v="0"/>
    <s v="L"/>
    <m/>
    <x v="0"/>
    <x v="0"/>
    <s v="L"/>
    <x v="0"/>
    <s v="Unknown"/>
    <x v="0"/>
    <m/>
    <x v="1"/>
    <s v="Not fully in focus, only one photo, not the right angle to see the extent of the wound. Cannot be sure its active"/>
    <m/>
  </r>
  <r>
    <d v="2011-08-24T00:00:00"/>
    <s v="20110824"/>
    <x v="58"/>
    <x v="1"/>
    <x v="4"/>
    <s v="2011_8"/>
    <n v="17"/>
    <s v="20110824_17"/>
    <n v="2011"/>
    <x v="3"/>
    <s v="Zc1"/>
    <s v="20110824_17Zc1"/>
    <s v="Access"/>
    <n v="4"/>
    <s v="Started here 9/9/2019"/>
    <x v="1"/>
    <x v="0"/>
    <s v="H"/>
    <s v="East Bodelteh"/>
    <x v="1"/>
    <x v="1"/>
    <s v="H"/>
    <x v="0"/>
    <s v="Packing band"/>
    <x v="1"/>
    <s v="H"/>
    <x v="2"/>
    <s v="Four photos, all in focus and of different angles of the entanglement. Clearly show large edema on front side"/>
    <m/>
  </r>
  <r>
    <d v="2011-08-24T00:00:00"/>
    <s v="20110824"/>
    <x v="58"/>
    <x v="1"/>
    <x v="4"/>
    <s v="2011_8"/>
    <n v="17"/>
    <s v="20110824_17"/>
    <n v="2011"/>
    <x v="3"/>
    <s v="Zc2"/>
    <s v="20110824_17Zc2"/>
    <s v="Access"/>
    <n v="1"/>
    <s v=""/>
    <x v="1"/>
    <x v="0"/>
    <s v="L"/>
    <m/>
    <x v="1"/>
    <x v="2"/>
    <s v="H"/>
    <x v="0"/>
    <s v="Unknown"/>
    <x v="0"/>
    <m/>
    <x v="0"/>
    <s v="One photo, hard to tell if sagittal crest is present. Wound appears very deep, cannot see material."/>
    <m/>
  </r>
  <r>
    <d v="2011-08-24T00:00:00"/>
    <s v="20110824"/>
    <x v="59"/>
    <x v="1"/>
    <x v="4"/>
    <s v="2011_8"/>
    <n v="18"/>
    <s v="20110824_18"/>
    <n v="2011"/>
    <x v="3"/>
    <s v="Ej1"/>
    <s v="20110824_18Ej1"/>
    <s v="Access"/>
    <n v="1"/>
    <s v=""/>
    <x v="1"/>
    <x v="0"/>
    <s v="H"/>
    <s v="East Bodelteh"/>
    <x v="0"/>
    <x v="0"/>
    <s v="H"/>
    <x v="0"/>
    <s v="Unknown"/>
    <x v="0"/>
    <m/>
    <x v="0"/>
    <s v="One photo, looks like wound might not be the same severity all the way around, seems to not be leaking fluid along the side."/>
    <m/>
  </r>
  <r>
    <d v="2011-08-24T00:00:00"/>
    <s v="20110824"/>
    <x v="59"/>
    <x v="1"/>
    <x v="4"/>
    <s v="2011_8"/>
    <n v="18"/>
    <s v="20110824_18"/>
    <n v="2011"/>
    <x v="3"/>
    <s v="Ej2"/>
    <s v="20110824_18Ej2"/>
    <s v="Access"/>
    <n v="2"/>
    <s v=""/>
    <x v="0"/>
    <x v="0"/>
    <s v="L"/>
    <s v="East Bodelteh"/>
    <x v="0"/>
    <x v="0"/>
    <s v="H"/>
    <x v="0"/>
    <s v="Packing band"/>
    <x v="1"/>
    <s v="H"/>
    <x v="2"/>
    <s v="Photos slightly out of focus but show material clearly and slight edema/fluid leakage in front."/>
    <m/>
  </r>
  <r>
    <d v="2011-08-24T00:00:00"/>
    <s v="20110824"/>
    <x v="59"/>
    <x v="1"/>
    <x v="4"/>
    <s v="2011_8"/>
    <n v="18"/>
    <s v="20110824_18"/>
    <n v="2011"/>
    <x v="3"/>
    <s v="Ej3"/>
    <s v="20110824_18Ej3"/>
    <s v="Original Folder"/>
    <n v="1"/>
    <m/>
    <x v="2"/>
    <x v="1"/>
    <s v="L"/>
    <s v="East Bodelteh"/>
    <x v="0"/>
    <x v="0"/>
    <s v="L"/>
    <x v="0"/>
    <s v="Rubber band"/>
    <x v="5"/>
    <s v="H"/>
    <x v="0"/>
    <s v="Blurry picture, but can tell material fairly well. Seems like band just rests on top of skin, but may break through under chin"/>
    <m/>
  </r>
  <r>
    <d v="2011-09-01T00:00:00"/>
    <s v="20110901"/>
    <x v="60"/>
    <x v="1"/>
    <x v="5"/>
    <s v="2011_9"/>
    <n v="26"/>
    <s v="20110901_26"/>
    <n v="2011"/>
    <x v="1"/>
    <s v="Ej1"/>
    <s v="20110901_26Ej1"/>
    <s v="Access"/>
    <n v="1"/>
    <s v=""/>
    <x v="0"/>
    <x v="0"/>
    <m/>
    <s v="Carroll Island"/>
    <x v="0"/>
    <x v="2"/>
    <s v="H"/>
    <x v="0"/>
    <s v="Unknown"/>
    <x v="0"/>
    <m/>
    <x v="0"/>
    <s v="Blurry and grainy photo, cannot see material but wound looks ver deep and old, maybe even scarred over but still severe."/>
    <m/>
  </r>
  <r>
    <d v="2011-09-01T00:00:00"/>
    <s v="20110901"/>
    <x v="61"/>
    <x v="1"/>
    <x v="5"/>
    <s v="2011_9"/>
    <s v="NA"/>
    <s v="20110901_NA"/>
    <e v="#N/A"/>
    <x v="3"/>
    <s v="Ej1"/>
    <s v="20110901_NAEj1"/>
    <s v="Access"/>
    <n v="1"/>
    <s v=""/>
    <x v="2"/>
    <x v="1"/>
    <s v="L"/>
    <s v="East Bodelteh"/>
    <x v="0"/>
    <x v="1"/>
    <s v="L"/>
    <x v="0"/>
    <s v="Unknown"/>
    <x v="0"/>
    <m/>
    <x v="0"/>
    <s v="Blurry and grainy, not sure about severity and can't see material"/>
    <m/>
  </r>
  <r>
    <d v="2011-10-15T00:00:00"/>
    <s v="20111015"/>
    <x v="62"/>
    <x v="1"/>
    <x v="7"/>
    <s v="2011_10"/>
    <n v="22"/>
    <s v="20111015_22"/>
    <n v="2011"/>
    <x v="1"/>
    <s v="Ej1"/>
    <s v="20111015_22Ej1"/>
    <s v="Original Folder"/>
    <n v="2"/>
    <m/>
    <x v="0"/>
    <x v="0"/>
    <s v="L"/>
    <m/>
    <x v="0"/>
    <x v="5"/>
    <s v="H"/>
    <x v="1"/>
    <s v="Scar"/>
    <x v="6"/>
    <m/>
    <x v="0"/>
    <s v="Two photos, looks like it isn't continuous around the neck so probably a scar"/>
    <m/>
  </r>
  <r>
    <d v="2011-11-05T00:00:00"/>
    <s v="20111105"/>
    <x v="63"/>
    <x v="1"/>
    <x v="8"/>
    <s v="2011_11"/>
    <n v="7"/>
    <s v="20111105_7"/>
    <n v="2011"/>
    <x v="3"/>
    <s v="Zc1"/>
    <s v="20111105_07Zc1"/>
    <s v="Access"/>
    <n v="1"/>
    <s v=""/>
    <x v="1"/>
    <x v="0"/>
    <s v="H"/>
    <s v="East Bodelteh Island"/>
    <x v="1"/>
    <x v="2"/>
    <s v="H"/>
    <x v="0"/>
    <s v="Monofilament"/>
    <x v="3"/>
    <s v="H"/>
    <x v="0"/>
    <s v="One good photo, can see material and severity of wound. "/>
    <m/>
  </r>
  <r>
    <d v="2011-11-05T00:00:00"/>
    <s v="20111105"/>
    <x v="63"/>
    <x v="1"/>
    <x v="8"/>
    <s v="2011_11"/>
    <n v="7"/>
    <s v="20111105_7"/>
    <n v="2011"/>
    <x v="3"/>
    <s v="Zc2"/>
    <s v="20111105_07Zc2"/>
    <s v="Access"/>
    <n v="2"/>
    <s v=""/>
    <x v="1"/>
    <x v="0"/>
    <s v="H"/>
    <s v="East Bodelteh Island"/>
    <x v="1"/>
    <x v="0"/>
    <s v="H"/>
    <x v="0"/>
    <s v="Packing band"/>
    <x v="1"/>
    <s v="H"/>
    <x v="0"/>
    <s v="Photos are in focus but of the same angle, material appears to bite into skin along the right side, edema forming"/>
    <m/>
  </r>
  <r>
    <d v="2011-11-05T00:00:00"/>
    <s v="20111105"/>
    <x v="63"/>
    <x v="1"/>
    <x v="8"/>
    <s v="2011_11"/>
    <n v="7"/>
    <s v="20111105_7"/>
    <n v="2011"/>
    <x v="3"/>
    <s v="Zc3"/>
    <s v="20111105_07Zc3"/>
    <s v="Access"/>
    <n v="1"/>
    <s v=""/>
    <x v="1"/>
    <x v="0"/>
    <s v="H"/>
    <s v="East Bodelteh Island"/>
    <x v="1"/>
    <x v="0"/>
    <s v="L"/>
    <x v="0"/>
    <s v="Unknown"/>
    <x v="0"/>
    <m/>
    <x v="1"/>
    <s v="Cannot see the entanglement well, cannot be sure of severity or material"/>
    <m/>
  </r>
  <r>
    <d v="2011-11-05T00:00:00"/>
    <s v="20111105"/>
    <x v="63"/>
    <x v="1"/>
    <x v="8"/>
    <s v="2011_11"/>
    <n v="7"/>
    <s v="20111105_7"/>
    <n v="2011"/>
    <x v="3"/>
    <s v="Zc4"/>
    <s v="20111105_07Zc4"/>
    <s v="Access"/>
    <n v="1"/>
    <s v=""/>
    <x v="1"/>
    <x v="0"/>
    <s v="H"/>
    <s v="East Bodelteh Island"/>
    <x v="1"/>
    <x v="6"/>
    <m/>
    <x v="2"/>
    <s v="Unknown"/>
    <x v="0"/>
    <m/>
    <x v="1"/>
    <s v="Photo at an odd angle and grainy. Likely severity &gt; 1 can see blood in wound, no clues to material"/>
    <m/>
  </r>
  <r>
    <d v="2011-11-05T00:00:00"/>
    <s v="20111105"/>
    <x v="63"/>
    <x v="1"/>
    <x v="8"/>
    <s v="2011_11"/>
    <n v="7"/>
    <s v="20111105_7"/>
    <n v="2011"/>
    <x v="3"/>
    <s v="Zc5"/>
    <s v="20111105_07Zc5"/>
    <s v="Access"/>
    <n v="2"/>
    <s v=""/>
    <x v="1"/>
    <x v="0"/>
    <m/>
    <s v="East Bodelteh Island"/>
    <x v="1"/>
    <x v="6"/>
    <m/>
    <x v="0"/>
    <s v="Packing band"/>
    <x v="1"/>
    <s v="H"/>
    <x v="0"/>
    <s v="Photo too grainy to tell severity, but can clearly see a fray from packing band"/>
    <m/>
  </r>
  <r>
    <d v="2011-11-05T00:00:00"/>
    <s v="20111105"/>
    <x v="63"/>
    <x v="1"/>
    <x v="8"/>
    <s v="2011_11"/>
    <n v="7"/>
    <s v="20111105_7"/>
    <n v="2011"/>
    <x v="3"/>
    <s v="Zc6"/>
    <s v="20111105_07Zc6"/>
    <s v="Access"/>
    <n v="3"/>
    <s v=""/>
    <x v="1"/>
    <x v="0"/>
    <s v="L"/>
    <s v="East Bodelteh Island"/>
    <x v="1"/>
    <x v="1"/>
    <s v="H"/>
    <x v="0"/>
    <s v="Monofilament"/>
    <x v="3"/>
    <s v="H"/>
    <x v="2"/>
    <s v="Photos mostly in focus, can see severity of wound and material. Wound looks severe and open, but not deep"/>
    <m/>
  </r>
  <r>
    <d v="2011-11-05T00:00:00"/>
    <s v="20111105"/>
    <x v="63"/>
    <x v="1"/>
    <x v="8"/>
    <s v="2011_11"/>
    <n v="7"/>
    <s v="20111105_7"/>
    <n v="2011"/>
    <x v="3"/>
    <s v="Zc7"/>
    <s v="20111105_07Zc7"/>
    <s v="Access"/>
    <n v="1"/>
    <s v=""/>
    <x v="1"/>
    <x v="0"/>
    <s v="H"/>
    <s v="East Bodelteh Island"/>
    <x v="1"/>
    <x v="5"/>
    <s v="H"/>
    <x v="1"/>
    <s v="Scar"/>
    <x v="6"/>
    <m/>
    <x v="0"/>
    <s v="One photo, but looks like an old scar"/>
    <m/>
  </r>
  <r>
    <d v="2011-11-05T00:00:00"/>
    <s v="20111105"/>
    <x v="63"/>
    <x v="1"/>
    <x v="8"/>
    <s v="2011_11"/>
    <n v="7"/>
    <s v="20111105_7"/>
    <n v="2011"/>
    <x v="3"/>
    <s v="Zc8"/>
    <s v="20111105_07Zc8"/>
    <s v="Access"/>
    <n v="2"/>
    <s v=""/>
    <x v="1"/>
    <x v="0"/>
    <s v="L"/>
    <s v="East Bodelteh Island"/>
    <x v="1"/>
    <x v="2"/>
    <s v="H"/>
    <x v="0"/>
    <s v="Unknown"/>
    <x v="0"/>
    <m/>
    <x v="0"/>
    <s v="Photos grainy, lots of pus drainage from wound, wounded area wide on neck, looks like it may be deep, probably full circumference."/>
    <m/>
  </r>
  <r>
    <d v="2011-11-05T00:00:00"/>
    <s v="20111105"/>
    <x v="63"/>
    <x v="1"/>
    <x v="8"/>
    <s v="2011_11"/>
    <n v="7"/>
    <s v="20111105_7"/>
    <n v="2011"/>
    <x v="3"/>
    <s v="Zc9"/>
    <s v="20111105_07Zc9"/>
    <s v="Original Folder"/>
    <m/>
    <m/>
    <x v="1"/>
    <x v="0"/>
    <m/>
    <m/>
    <x v="1"/>
    <x v="1"/>
    <s v="L"/>
    <x v="0"/>
    <s v="Unknown"/>
    <x v="0"/>
    <m/>
    <x v="1"/>
    <s v="Photo grainy and washed out, cannot tell if entanglement is live or not, maybe smear of blood down side? Looks like a similar smear to Zc4 from same sighting?"/>
    <m/>
  </r>
  <r>
    <d v="2011-11-05T00:00:00"/>
    <s v="20111105"/>
    <x v="64"/>
    <x v="1"/>
    <x v="8"/>
    <s v="2011_11"/>
    <n v="8"/>
    <s v="20111105_8"/>
    <n v="2011"/>
    <x v="3"/>
    <s v="Ej1"/>
    <s v="20111105_08Ej1"/>
    <s v="Access"/>
    <n v="1"/>
    <s v=""/>
    <x v="2"/>
    <x v="1"/>
    <s v="L"/>
    <s v="East Bodelteh"/>
    <x v="0"/>
    <x v="5"/>
    <s v="L"/>
    <x v="1"/>
    <s v="Scar"/>
    <x v="6"/>
    <m/>
    <x v="0"/>
    <s v="Looks like entanglement may not be active based on scar on back of neck?"/>
    <m/>
  </r>
  <r>
    <d v="2011-11-05T00:00:00"/>
    <s v="20111105"/>
    <x v="64"/>
    <x v="1"/>
    <x v="8"/>
    <s v="2011_11"/>
    <n v="8"/>
    <s v="20111105_8"/>
    <n v="2011"/>
    <x v="3"/>
    <s v="Ej2"/>
    <s v="20111105_08Ej2"/>
    <s v="Access"/>
    <n v="1"/>
    <s v=""/>
    <x v="0"/>
    <x v="0"/>
    <s v="L"/>
    <s v="East Bodelteh"/>
    <x v="0"/>
    <x v="1"/>
    <s v="H"/>
    <x v="0"/>
    <s v="Packing band"/>
    <x v="1"/>
    <s v="H"/>
    <x v="0"/>
    <s v="Photo shows packing band skimming skin on left side, but biting in and causing an edema on the right. "/>
    <m/>
  </r>
  <r>
    <d v="2011-11-05T00:00:00"/>
    <s v="20111105"/>
    <x v="64"/>
    <x v="1"/>
    <x v="8"/>
    <s v="2011_11"/>
    <n v="8"/>
    <s v="20111105_8"/>
    <n v="2011"/>
    <x v="3"/>
    <s v="Ej3"/>
    <s v="20111105_08Ej3"/>
    <s v="Access"/>
    <n v="2"/>
    <s v=""/>
    <x v="0"/>
    <x v="0"/>
    <s v="L"/>
    <s v="East Bodelteh"/>
    <x v="0"/>
    <x v="2"/>
    <s v="H"/>
    <x v="0"/>
    <s v="Packing band"/>
    <x v="1"/>
    <s v="H"/>
    <x v="2"/>
    <s v="Photos show entanglement is deep and embedded on ventral side even though it doesn't break the skin on the dorsal. "/>
    <m/>
  </r>
  <r>
    <d v="2011-11-05T00:00:00"/>
    <s v="20111105"/>
    <x v="64"/>
    <x v="1"/>
    <x v="8"/>
    <s v="2011_11"/>
    <n v="8"/>
    <s v="20111105_8"/>
    <n v="2011"/>
    <x v="3"/>
    <s v="Ej4"/>
    <s v="20111105_08Ej4"/>
    <s v="Original Folder"/>
    <n v="1"/>
    <s v=""/>
    <x v="2"/>
    <x v="2"/>
    <m/>
    <s v="East Bodelteh"/>
    <x v="1"/>
    <x v="5"/>
    <s v="L"/>
    <x v="1"/>
    <s v="Scar"/>
    <x v="6"/>
    <m/>
    <x v="1"/>
    <s v="Photos very grainy, can see zc from side, probably scar?"/>
    <m/>
  </r>
  <r>
    <d v="2011-11-15T00:00:00"/>
    <s v="20111115"/>
    <x v="65"/>
    <x v="1"/>
    <x v="8"/>
    <s v="2011_11"/>
    <n v="15"/>
    <s v="20111115_15"/>
    <n v="2011"/>
    <x v="1"/>
    <s v="Zc1"/>
    <s v="20111115_15Zc1"/>
    <s v="Access"/>
    <n v="2"/>
    <s v=""/>
    <x v="1"/>
    <x v="0"/>
    <m/>
    <s v="Carroll"/>
    <x v="1"/>
    <x v="1"/>
    <s v="H"/>
    <x v="0"/>
    <s v="Unknown"/>
    <x v="0"/>
    <m/>
    <x v="0"/>
    <s v="Cannot see material, but large edema developed. Seems like an old entanglement, could even be a scar?"/>
    <m/>
  </r>
  <r>
    <d v="2011-11-15T00:00:00"/>
    <s v="20111115"/>
    <x v="65"/>
    <x v="1"/>
    <x v="8"/>
    <s v="2011_11"/>
    <n v="15"/>
    <s v="20111115_15"/>
    <n v="2011"/>
    <x v="1"/>
    <s v="Zc2"/>
    <s v="20111115_15Zc2"/>
    <s v="Access"/>
    <n v="2"/>
    <m/>
    <x v="1"/>
    <x v="0"/>
    <m/>
    <m/>
    <x v="1"/>
    <x v="5"/>
    <s v="H"/>
    <x v="1"/>
    <s v="Scar"/>
    <x v="6"/>
    <m/>
    <x v="0"/>
    <s v="Parallel scars across lower back of neck, look healed and shallow"/>
    <m/>
  </r>
  <r>
    <d v="2012-02-15T00:00:00"/>
    <s v="20120215"/>
    <x v="66"/>
    <x v="2"/>
    <x v="9"/>
    <s v="2012_2"/>
    <n v="5"/>
    <s v="20120215_5"/>
    <n v="2012"/>
    <x v="5"/>
    <s v="Ej1"/>
    <s v="20120215_05Ej1"/>
    <s v="Entanglement-Debris"/>
    <n v="2"/>
    <m/>
    <x v="2"/>
    <x v="1"/>
    <s v="L"/>
    <m/>
    <x v="0"/>
    <x v="4"/>
    <s v="H"/>
    <x v="0"/>
    <s v="Rubber band"/>
    <x v="5"/>
    <s v="H"/>
    <x v="2"/>
    <s v="Photos show that band does not cut into skin"/>
    <m/>
  </r>
  <r>
    <d v="2012-02-27T00:00:00"/>
    <s v="20120227"/>
    <x v="67"/>
    <x v="2"/>
    <x v="9"/>
    <s v="2012_2"/>
    <n v="12"/>
    <s v="20120227_12"/>
    <n v="2012"/>
    <x v="6"/>
    <s v="Ej1"/>
    <s v="20120227_12Ej1"/>
    <s v="Original Folder"/>
    <n v="1"/>
    <m/>
    <x v="2"/>
    <x v="1"/>
    <s v="L"/>
    <m/>
    <x v="0"/>
    <x v="5"/>
    <s v="H"/>
    <x v="1"/>
    <s v="Scar"/>
    <x v="6"/>
    <m/>
    <x v="1"/>
    <s v="Very grainy photo, looks like its inactive"/>
    <m/>
  </r>
  <r>
    <d v="2012-03-07T00:00:00"/>
    <s v="20120307"/>
    <x v="68"/>
    <x v="2"/>
    <x v="0"/>
    <s v="2012_3"/>
    <n v="9"/>
    <s v="20120307_9"/>
    <n v="2012"/>
    <x v="6"/>
    <s v="Ej1"/>
    <s v="20120307_09Ej1"/>
    <s v="Original Folder"/>
    <n v="1"/>
    <m/>
    <x v="0"/>
    <x v="1"/>
    <m/>
    <m/>
    <x v="0"/>
    <x v="5"/>
    <s v="H"/>
    <x v="1"/>
    <s v="Scar"/>
    <x v="6"/>
    <m/>
    <x v="0"/>
    <s v="Clearly a scar on a chub, sex from notes"/>
    <m/>
  </r>
  <r>
    <d v="2012-03-07T00:00:00"/>
    <s v="20120307"/>
    <x v="69"/>
    <x v="2"/>
    <x v="0"/>
    <s v="2012_3"/>
    <n v="15"/>
    <s v="20120307_15"/>
    <n v="2012"/>
    <x v="1"/>
    <s v="Ej1"/>
    <s v="20120307_15Ej1"/>
    <s v="Access"/>
    <n v="1"/>
    <s v=""/>
    <x v="0"/>
    <x v="0"/>
    <m/>
    <s v="Carroll Island"/>
    <x v="0"/>
    <x v="5"/>
    <s v="L"/>
    <x v="1"/>
    <s v="Scar"/>
    <x v="6"/>
    <m/>
    <x v="0"/>
    <s v="Looks like it may be inactive, but unsure. Cannot see material"/>
    <m/>
  </r>
  <r>
    <d v="2012-03-07T00:00:00"/>
    <s v="20120307"/>
    <x v="69"/>
    <x v="2"/>
    <x v="0"/>
    <s v="2012_3"/>
    <n v="15"/>
    <s v="20120307_15"/>
    <n v="2012"/>
    <x v="1"/>
    <s v="Ej2"/>
    <s v="20120307_15Ej2"/>
    <s v="Access"/>
    <n v="2"/>
    <s v=""/>
    <x v="1"/>
    <x v="0"/>
    <s v="L"/>
    <s v="Sea Lion Rock"/>
    <x v="0"/>
    <x v="2"/>
    <s v="H"/>
    <x v="0"/>
    <s v="Packing band"/>
    <x v="1"/>
    <s v="H"/>
    <x v="0"/>
    <s v="Photos grainy but show a deep wound and large edema on right and ventral sides"/>
    <m/>
  </r>
  <r>
    <d v="2012-03-07T00:00:00"/>
    <s v="20120307"/>
    <x v="70"/>
    <x v="2"/>
    <x v="0"/>
    <s v="2012_3"/>
    <n v="18"/>
    <s v="20120307_18"/>
    <n v="2012"/>
    <x v="2"/>
    <s v="Ej1"/>
    <s v="20120307_18Ej1"/>
    <s v="Access"/>
    <n v="2"/>
    <m/>
    <x v="1"/>
    <x v="0"/>
    <m/>
    <m/>
    <x v="0"/>
    <x v="2"/>
    <s v="H"/>
    <x v="0"/>
    <s v="Packing band"/>
    <x v="1"/>
    <s v="H"/>
    <x v="2"/>
    <s v="Photos clearly show deep wound leaking pus and blood on ventral side, skimming skin on dorsal"/>
    <m/>
  </r>
  <r>
    <d v="2012-04-11T00:00:00"/>
    <s v="20120411"/>
    <x v="71"/>
    <x v="2"/>
    <x v="6"/>
    <s v="2012_4"/>
    <n v="17"/>
    <s v="20120411_17"/>
    <n v="2012"/>
    <x v="6"/>
    <s v="Ej1"/>
    <s v="20120411_17Ej1"/>
    <s v="Original Folder"/>
    <n v="1"/>
    <m/>
    <x v="2"/>
    <x v="1"/>
    <s v="L"/>
    <m/>
    <x v="0"/>
    <x v="5"/>
    <s v="H"/>
    <x v="1"/>
    <s v="Scar"/>
    <x v="6"/>
    <m/>
    <x v="0"/>
    <s v="Looks inactive, or early stages of a very thin material"/>
    <m/>
  </r>
  <r>
    <d v="2012-04-11T00:00:00"/>
    <s v="20120411"/>
    <x v="71"/>
    <x v="2"/>
    <x v="6"/>
    <s v="2012_4"/>
    <n v="17"/>
    <s v="20120411_17"/>
    <n v="2012"/>
    <x v="6"/>
    <s v="Ej2"/>
    <s v="20120411_17Ej2"/>
    <s v="Original Folder"/>
    <n v="3"/>
    <m/>
    <x v="2"/>
    <x v="1"/>
    <s v="L"/>
    <m/>
    <x v="0"/>
    <x v="4"/>
    <s v="H"/>
    <x v="0"/>
    <s v="Rubber band"/>
    <x v="5"/>
    <s v="H"/>
    <x v="2"/>
    <s v="Photos show multiple angles, ccan see that material doesn’t break skin"/>
    <m/>
  </r>
  <r>
    <d v="2012-04-11T00:00:00"/>
    <s v="20120411"/>
    <x v="72"/>
    <x v="2"/>
    <x v="6"/>
    <s v="2012_4"/>
    <n v="22"/>
    <s v="20120411_22"/>
    <n v="2012"/>
    <x v="0"/>
    <s v="Ej1"/>
    <s v="20120411_22Ej1"/>
    <s v="Original Folder"/>
    <n v="1"/>
    <m/>
    <x v="0"/>
    <x v="0"/>
    <m/>
    <m/>
    <x v="0"/>
    <x v="1"/>
    <s v="L"/>
    <x v="0"/>
    <s v="Unknown"/>
    <x v="0"/>
    <m/>
    <x v="1"/>
    <s v="Photo far away and grainy, large edema visible though"/>
    <m/>
  </r>
  <r>
    <d v="2012-04-11T00:00:00"/>
    <s v="20120411"/>
    <x v="72"/>
    <x v="2"/>
    <x v="6"/>
    <s v="2012_4"/>
    <n v="22"/>
    <s v="20120411_22"/>
    <n v="2012"/>
    <x v="0"/>
    <s v="Ej2"/>
    <s v="20120411_22Ej2"/>
    <s v="Original Folder"/>
    <n v="3"/>
    <m/>
    <x v="2"/>
    <x v="1"/>
    <s v="L"/>
    <m/>
    <x v="0"/>
    <x v="5"/>
    <s v="H"/>
    <x v="1"/>
    <s v="Scar"/>
    <x v="6"/>
    <m/>
    <x v="2"/>
    <s v="Photos show in active from multiple angles"/>
    <m/>
  </r>
  <r>
    <d v="2012-04-23T00:00:00"/>
    <s v="20120423"/>
    <x v="73"/>
    <x v="2"/>
    <x v="6"/>
    <s v="2012_4"/>
    <n v="17"/>
    <s v="20120423_17"/>
    <n v="2012"/>
    <x v="3"/>
    <s v="Zc1"/>
    <s v="20120423_17Zc1"/>
    <s v="Access"/>
    <n v="1"/>
    <s v=""/>
    <x v="1"/>
    <x v="0"/>
    <m/>
    <s v="East Bodelteh"/>
    <x v="1"/>
    <x v="0"/>
    <s v="L"/>
    <x v="0"/>
    <s v="Unknown"/>
    <x v="0"/>
    <m/>
    <x v="1"/>
    <s v="Photo too grainy to be sure about anything"/>
    <m/>
  </r>
  <r>
    <d v="2012-04-23T00:00:00"/>
    <s v="20120423"/>
    <x v="74"/>
    <x v="2"/>
    <x v="6"/>
    <s v="2012_4"/>
    <n v="20"/>
    <s v="20120423_20"/>
    <n v="2012"/>
    <x v="0"/>
    <s v="Ej1"/>
    <s v="20120423_20Ej1"/>
    <s v="Access"/>
    <n v="2"/>
    <s v=""/>
    <x v="0"/>
    <x v="0"/>
    <s v="L"/>
    <s v="West Bodelteh"/>
    <x v="0"/>
    <x v="1"/>
    <s v="L"/>
    <x v="0"/>
    <s v="Packing band"/>
    <x v="1"/>
    <s v="H"/>
    <x v="0"/>
    <s v="Might be 2 stacked packing bands? Hard to tell how big the edema is/how deep the wound is in the front with the shading"/>
    <m/>
  </r>
  <r>
    <d v="2012-04-23T00:00:00"/>
    <s v="20120423"/>
    <x v="74"/>
    <x v="2"/>
    <x v="6"/>
    <s v="2012_4"/>
    <n v="20"/>
    <s v="20120423_20"/>
    <n v="2012"/>
    <x v="0"/>
    <s v="Ej2"/>
    <s v="20120423_20Ej2"/>
    <s v="Access"/>
    <n v="1"/>
    <s v=""/>
    <x v="0"/>
    <x v="0"/>
    <m/>
    <s v="West Bodelteh"/>
    <x v="0"/>
    <x v="1"/>
    <s v="H"/>
    <x v="0"/>
    <s v="Packing band"/>
    <x v="1"/>
    <s v="H"/>
    <x v="0"/>
    <s v="Photo shows packing band frays off back of neck, developed edema in front with leakage"/>
    <m/>
  </r>
  <r>
    <d v="2012-05-07T00:00:00"/>
    <s v="20120507"/>
    <x v="75"/>
    <x v="2"/>
    <x v="1"/>
    <s v="2012_5"/>
    <n v="17"/>
    <s v="20120507_17"/>
    <n v="2012"/>
    <x v="0"/>
    <s v="Ej1"/>
    <s v="20120507_17Ej1"/>
    <s v="Access"/>
    <n v="2"/>
    <s v="Small adult male."/>
    <x v="1"/>
    <x v="0"/>
    <s v="L"/>
    <s v="West Bodelteh"/>
    <x v="0"/>
    <x v="1"/>
    <s v="L"/>
    <x v="0"/>
    <s v="Packing band"/>
    <x v="1"/>
    <s v="H"/>
    <x v="0"/>
    <s v="Photos show packing band skimming skin on back of neck but forming large edema in front"/>
    <m/>
  </r>
  <r>
    <d v="2012-06-04T00:00:00"/>
    <s v="20120604"/>
    <x v="76"/>
    <x v="2"/>
    <x v="2"/>
    <s v="2012_6"/>
    <n v="11"/>
    <s v="20120604_11"/>
    <n v="2012"/>
    <x v="3"/>
    <s v="Zc1"/>
    <s v="20120604_11Zc1"/>
    <s v="Access"/>
    <n v="1"/>
    <s v=""/>
    <x v="1"/>
    <x v="0"/>
    <s v="L"/>
    <s v="East Bodelteh"/>
    <x v="1"/>
    <x v="1"/>
    <s v="L"/>
    <x v="0"/>
    <s v="Unknown"/>
    <x v="0"/>
    <m/>
    <x v="1"/>
    <s v="Photo from far away, can see cinch around neck but not enough detail for material"/>
    <m/>
  </r>
  <r>
    <d v="2012-06-04T00:00:00"/>
    <s v="20120604"/>
    <x v="76"/>
    <x v="2"/>
    <x v="2"/>
    <s v="2012_6"/>
    <n v="11"/>
    <s v="20120604_11"/>
    <n v="2012"/>
    <x v="3"/>
    <s v="Zc2"/>
    <s v="20120604_11Zc2"/>
    <s v="Access"/>
    <n v="2"/>
    <s v="Possibly disentangled but cant confirm."/>
    <x v="1"/>
    <x v="0"/>
    <s v="H"/>
    <s v="East Bodelteh"/>
    <x v="1"/>
    <x v="1"/>
    <s v="H"/>
    <x v="0"/>
    <s v="Unknown"/>
    <x v="0"/>
    <m/>
    <x v="0"/>
    <s v="Photos from muliple angles, but too grainy/material too embedded to tell material"/>
    <m/>
  </r>
  <r>
    <d v="2012-06-04T00:00:00"/>
    <s v="20120604"/>
    <x v="76"/>
    <x v="2"/>
    <x v="2"/>
    <s v="2012_6"/>
    <n v="11"/>
    <s v="20120604_11"/>
    <n v="2012"/>
    <x v="3"/>
    <s v="Zc3"/>
    <s v="20120604_11Zc3"/>
    <s v="Access"/>
    <n v="1"/>
    <s v="Possibly disentangled but cant confirm."/>
    <x v="1"/>
    <x v="0"/>
    <s v="H"/>
    <s v="East Bodelteh"/>
    <x v="1"/>
    <x v="5"/>
    <s v="L"/>
    <x v="1"/>
    <s v="Scar"/>
    <x v="6"/>
    <m/>
    <x v="0"/>
    <s v="Cannot tell if active or inactive, if active severity 1"/>
    <m/>
  </r>
  <r>
    <d v="2012-06-04T00:00:00"/>
    <s v="20120604"/>
    <x v="76"/>
    <x v="2"/>
    <x v="2"/>
    <s v="2012_6"/>
    <n v="11"/>
    <s v="20120604_11"/>
    <n v="2012"/>
    <x v="3"/>
    <s v="Zc4"/>
    <s v="20120604_11Zc4"/>
    <s v="Access"/>
    <n v="1"/>
    <s v=""/>
    <x v="1"/>
    <x v="0"/>
    <s v="H"/>
    <s v="East Bodelteh"/>
    <x v="1"/>
    <x v="0"/>
    <s v="H"/>
    <x v="0"/>
    <s v="Unknown"/>
    <x v="0"/>
    <m/>
    <x v="0"/>
    <s v="Photo shows severity, material too embedded"/>
    <m/>
  </r>
  <r>
    <d v="2012-06-12T00:00:00"/>
    <s v="20120612"/>
    <x v="77"/>
    <x v="2"/>
    <x v="2"/>
    <s v="2012_6"/>
    <n v="4"/>
    <s v="20120612_4"/>
    <n v="2012"/>
    <x v="5"/>
    <s v="Ej1"/>
    <s v="20120612_04Ej1"/>
    <s v="Access"/>
    <n v="1"/>
    <s v=""/>
    <x v="1"/>
    <x v="0"/>
    <m/>
    <s v="Tatoosh Cut"/>
    <x v="0"/>
    <x v="3"/>
    <m/>
    <x v="0"/>
    <s v="Flasher"/>
    <x v="4"/>
    <s v="H"/>
    <x v="2"/>
    <s v="Enough to show flasher"/>
    <m/>
  </r>
  <r>
    <d v="2012-06-12T00:00:00"/>
    <s v="20120612"/>
    <x v="78"/>
    <x v="2"/>
    <x v="2"/>
    <s v="2012_6"/>
    <n v="12"/>
    <s v="20120612_12"/>
    <n v="2012"/>
    <x v="3"/>
    <s v="Zc1"/>
    <s v="20120612_12Zc1"/>
    <s v="Entanglement-Debris"/>
    <n v="2"/>
    <m/>
    <x v="1"/>
    <x v="0"/>
    <s v="H"/>
    <m/>
    <x v="1"/>
    <x v="1"/>
    <s v="H"/>
    <x v="0"/>
    <s v="Packing band"/>
    <x v="1"/>
    <s v="H"/>
    <x v="0"/>
    <s v="Grainy photos, but can see large edema and packing band showing around sides"/>
    <m/>
  </r>
  <r>
    <d v="2012-06-12T00:00:00"/>
    <s v="20120612"/>
    <x v="78"/>
    <x v="2"/>
    <x v="2"/>
    <s v="2012_6"/>
    <n v="12"/>
    <s v="20120612_12"/>
    <n v="2012"/>
    <x v="3"/>
    <s v="Zc2"/>
    <s v="20120612_12Zc2"/>
    <s v="Entanglement-Debris"/>
    <n v="1"/>
    <m/>
    <x v="1"/>
    <x v="0"/>
    <s v="H"/>
    <m/>
    <x v="1"/>
    <x v="5"/>
    <s v="L"/>
    <x v="1"/>
    <s v="Scar"/>
    <x v="6"/>
    <m/>
    <x v="0"/>
    <s v="Very grainy, maybe shouldn't include in analysis, cannot see material, probably not active"/>
    <m/>
  </r>
  <r>
    <d v="2012-06-12T00:00:00"/>
    <s v="20120612"/>
    <x v="78"/>
    <x v="2"/>
    <x v="2"/>
    <s v="2012_6"/>
    <n v="12"/>
    <s v="20120612_12"/>
    <n v="2012"/>
    <x v="3"/>
    <s v="Zc3"/>
    <s v="20120612_12Zc3"/>
    <s v="Entanglement-Debris"/>
    <n v="2"/>
    <m/>
    <x v="1"/>
    <x v="0"/>
    <s v="H"/>
    <m/>
    <x v="1"/>
    <x v="4"/>
    <s v="L"/>
    <x v="0"/>
    <s v="Packing band"/>
    <x v="1"/>
    <s v="H"/>
    <x v="0"/>
    <s v="Grainy photos, limited angles, can see packing band sitting on surface of skin"/>
    <m/>
  </r>
  <r>
    <d v="2012-06-14T00:00:00"/>
    <s v="20120614"/>
    <x v="79"/>
    <x v="2"/>
    <x v="2"/>
    <s v="2012_6"/>
    <n v="1"/>
    <s v="20120614_1"/>
    <n v="2012"/>
    <x v="7"/>
    <s v="Ej1"/>
    <s v="20120614_01Ej1"/>
    <s v="Access"/>
    <n v="1"/>
    <s v=""/>
    <x v="1"/>
    <x v="0"/>
    <s v="H"/>
    <s v="Waadah Zc"/>
    <x v="0"/>
    <x v="2"/>
    <s v="H"/>
    <x v="0"/>
    <s v="Unknown"/>
    <x v="0"/>
    <m/>
    <x v="0"/>
    <s v="Cannot see material, deep wound with large edema"/>
    <m/>
  </r>
  <r>
    <d v="2012-06-14T00:00:00"/>
    <s v="20120614"/>
    <x v="80"/>
    <x v="2"/>
    <x v="2"/>
    <s v="2012_6"/>
    <n v="15"/>
    <s v="20120614_15"/>
    <n v="2012"/>
    <x v="3"/>
    <s v="Ej1"/>
    <s v="20120614_15Ej1"/>
    <s v="Access"/>
    <n v="1"/>
    <s v=""/>
    <x v="2"/>
    <x v="2"/>
    <m/>
    <s v="East Bodelteh"/>
    <x v="0"/>
    <x v="2"/>
    <s v="L"/>
    <x v="0"/>
    <s v="Unknown"/>
    <x v="0"/>
    <m/>
    <x v="0"/>
    <s v="Bad angle, deep wound but cannot see material, may be inactive?"/>
    <m/>
  </r>
  <r>
    <d v="2012-06-14T00:00:00"/>
    <s v="20120614"/>
    <x v="81"/>
    <x v="2"/>
    <x v="2"/>
    <s v="2012_6"/>
    <n v="16"/>
    <s v="20120614_16"/>
    <n v="2012"/>
    <x v="3"/>
    <s v="Zc1"/>
    <s v="20120614_16Zc1"/>
    <s v="Access"/>
    <n v="1"/>
    <s v=""/>
    <x v="1"/>
    <x v="0"/>
    <s v="H"/>
    <s v="East Bodelteh"/>
    <x v="1"/>
    <x v="1"/>
    <s v="H"/>
    <x v="0"/>
    <s v="Unknown"/>
    <x v="0"/>
    <m/>
    <x v="1"/>
    <s v="Grainy, awkward angle. Can see edema, maybe 2 entangling materials?"/>
    <m/>
  </r>
  <r>
    <d v="2012-06-14T00:00:00"/>
    <s v="20120614"/>
    <x v="82"/>
    <x v="2"/>
    <x v="2"/>
    <s v="2012_6"/>
    <n v="23"/>
    <s v="20120614_23"/>
    <n v="2012"/>
    <x v="1"/>
    <s v="Ej1"/>
    <s v="20120614_23Ej1"/>
    <s v="Entanglement-Debris"/>
    <n v="2"/>
    <m/>
    <x v="1"/>
    <x v="0"/>
    <s v="L"/>
    <m/>
    <x v="0"/>
    <x v="3"/>
    <m/>
    <x v="0"/>
    <s v="Flasher"/>
    <x v="4"/>
    <s v="H"/>
    <x v="0"/>
    <s v="Grainy, but enough to see flasher"/>
    <m/>
  </r>
  <r>
    <d v="2012-06-20T00:00:00"/>
    <s v="20120620"/>
    <x v="83"/>
    <x v="2"/>
    <x v="2"/>
    <s v="2012_6"/>
    <n v="10"/>
    <s v="20120620_10"/>
    <n v="2012"/>
    <x v="1"/>
    <s v="Zc1"/>
    <s v="20120620_10Zc1"/>
    <s v="Entanglement-Debris"/>
    <n v="1"/>
    <m/>
    <x v="1"/>
    <x v="0"/>
    <s v="L"/>
    <m/>
    <x v="1"/>
    <x v="1"/>
    <s v="H"/>
    <x v="0"/>
    <s v="Unknown"/>
    <x v="0"/>
    <m/>
    <x v="0"/>
    <s v="Large edema, cannot see material"/>
    <m/>
  </r>
  <r>
    <d v="2012-06-20T00:00:00"/>
    <s v="20120620"/>
    <x v="83"/>
    <x v="2"/>
    <x v="2"/>
    <s v="2012_6"/>
    <n v="10"/>
    <s v="20120620_10"/>
    <n v="2012"/>
    <x v="1"/>
    <s v="Zc2"/>
    <s v="20120620_10Zc2"/>
    <s v="Entanglement-Debris"/>
    <n v="1"/>
    <m/>
    <x v="1"/>
    <x v="0"/>
    <m/>
    <m/>
    <x v="1"/>
    <x v="4"/>
    <s v="H"/>
    <x v="0"/>
    <s v="Packing band"/>
    <x v="1"/>
    <s v="H"/>
    <x v="0"/>
    <s v="Very grainy and weird angle, but can see packing band on top of skin for entire visible circumference, and no obvious indent"/>
    <m/>
  </r>
  <r>
    <d v="2012-06-27T00:00:00"/>
    <s v="20120627"/>
    <x v="84"/>
    <x v="2"/>
    <x v="2"/>
    <s v="2012_6"/>
    <n v="26"/>
    <s v="20120627_26"/>
    <n v="2012"/>
    <x v="2"/>
    <s v="Ej1"/>
    <s v="20120627_26Ej1"/>
    <s v="Access"/>
    <n v="1"/>
    <s v=""/>
    <x v="0"/>
    <x v="0"/>
    <m/>
    <s v="Sea Lion Rock"/>
    <x v="0"/>
    <x v="5"/>
    <s v="L"/>
    <x v="1"/>
    <s v="Scar"/>
    <x v="6"/>
    <m/>
    <x v="0"/>
    <s v="If active, severity 4, but no discharge or blood, and seems deep enough that there should be some if active"/>
    <m/>
  </r>
  <r>
    <d v="2012-06-27T00:00:00"/>
    <s v="20120627"/>
    <x v="84"/>
    <x v="2"/>
    <x v="2"/>
    <s v="2012_6"/>
    <n v="26"/>
    <s v="20120627_26"/>
    <n v="2012"/>
    <x v="2"/>
    <s v="Ej2"/>
    <s v="20120627_26Ej2"/>
    <s v="Access"/>
    <n v="1"/>
    <s v="Appears to be old entanglement scar."/>
    <x v="0"/>
    <x v="0"/>
    <m/>
    <s v="Sea Lion Rock"/>
    <x v="0"/>
    <x v="5"/>
    <s v="H"/>
    <x v="1"/>
    <s v="Scar"/>
    <x v="6"/>
    <m/>
    <x v="0"/>
    <s v="Not continuous around neck, inactive"/>
    <m/>
  </r>
  <r>
    <d v="2012-07-18T00:00:00"/>
    <s v="20120718"/>
    <x v="85"/>
    <x v="2"/>
    <x v="3"/>
    <s v="2012_7"/>
    <n v="15"/>
    <s v="20120718_15"/>
    <n v="2012"/>
    <x v="3"/>
    <s v="Zc1"/>
    <s v="20120718_15Zc1"/>
    <s v="Original Folder"/>
    <n v="1"/>
    <m/>
    <x v="1"/>
    <x v="0"/>
    <m/>
    <m/>
    <x v="1"/>
    <x v="2"/>
    <s v="H"/>
    <x v="0"/>
    <s v="Unknown"/>
    <x v="0"/>
    <m/>
    <x v="0"/>
    <s v="Very grainy, maybe shouldn't include in analysis, looks deep into flesh, but no material visible"/>
    <m/>
  </r>
  <r>
    <d v="2012-07-18T00:00:00"/>
    <s v="20120718"/>
    <x v="86"/>
    <x v="2"/>
    <x v="3"/>
    <s v="2012_7"/>
    <n v="16"/>
    <s v="20120718_16"/>
    <n v="2012"/>
    <x v="0"/>
    <s v="Ej1"/>
    <s v="20120718_16Ej1"/>
    <s v="Access"/>
    <n v="1"/>
    <s v=""/>
    <x v="2"/>
    <x v="1"/>
    <s v="L"/>
    <s v="West Bodelteh"/>
    <x v="0"/>
    <x v="3"/>
    <m/>
    <x v="0"/>
    <s v="Flasher"/>
    <x v="4"/>
    <s v="H"/>
    <x v="0"/>
    <s v="Good enough to see flasher"/>
    <m/>
  </r>
  <r>
    <d v="2012-07-27T00:00:00"/>
    <s v="20120727"/>
    <x v="87"/>
    <x v="2"/>
    <x v="3"/>
    <s v="2012_7"/>
    <n v="30"/>
    <s v="20120727_30"/>
    <n v="2012"/>
    <x v="2"/>
    <s v="Ej1"/>
    <s v="20120727_30Ej1"/>
    <s v="Entanglement-Debris"/>
    <n v="1"/>
    <m/>
    <x v="2"/>
    <x v="1"/>
    <m/>
    <m/>
    <x v="0"/>
    <x v="1"/>
    <s v="L"/>
    <x v="0"/>
    <s v="Unknown"/>
    <x v="0"/>
    <m/>
    <x v="0"/>
    <s v="Angle of photo and head make it had to tell severity of wound or material"/>
    <m/>
  </r>
  <r>
    <d v="2012-08-01T00:00:00"/>
    <s v="20120801"/>
    <x v="88"/>
    <x v="3"/>
    <x v="4"/>
    <s v="2013_8"/>
    <n v="3"/>
    <s v="20120801_3"/>
    <n v="2012"/>
    <x v="4"/>
    <s v="Ej1"/>
    <s v="20120801_03Ej1"/>
    <s v="Access"/>
    <n v="1"/>
    <s v=""/>
    <x v="1"/>
    <x v="0"/>
    <s v="L"/>
    <s v="Tatoosh East"/>
    <x v="0"/>
    <x v="3"/>
    <m/>
    <x v="0"/>
    <s v="Flasher"/>
    <x v="4"/>
    <s v="H"/>
    <x v="2"/>
    <s v="Can clearly see animal and flasher"/>
    <m/>
  </r>
  <r>
    <d v="2012-08-01T00:00:00"/>
    <s v="20120801"/>
    <x v="89"/>
    <x v="2"/>
    <x v="4"/>
    <s v="2012_8"/>
    <n v="25"/>
    <s v="20120801_25"/>
    <n v="2012"/>
    <x v="1"/>
    <s v="Ej1"/>
    <s v="20120801_25Ej1"/>
    <s v="Access"/>
    <n v="1"/>
    <s v=""/>
    <x v="2"/>
    <x v="1"/>
    <m/>
    <s v="Carroll Island"/>
    <x v="0"/>
    <x v="0"/>
    <s v="H"/>
    <x v="0"/>
    <s v="Packing band"/>
    <x v="1"/>
    <s v="L"/>
    <x v="0"/>
    <s v="Photo blurry, small strip of bright white around neck might be packing band, indentation about the right width, potentially other materials also present in the other wraps"/>
    <m/>
  </r>
  <r>
    <d v="2012-08-06T00:00:00"/>
    <s v="20120806"/>
    <x v="90"/>
    <x v="2"/>
    <x v="4"/>
    <s v="2012_8"/>
    <n v="16"/>
    <s v="20120806_16"/>
    <n v="2012"/>
    <x v="0"/>
    <s v="Ej1"/>
    <s v="20120806_16Ej1"/>
    <s v="Access"/>
    <n v="2"/>
    <s v=""/>
    <x v="0"/>
    <x v="0"/>
    <s v="L"/>
    <s v="West Bodelteh"/>
    <x v="0"/>
    <x v="2"/>
    <s v="H"/>
    <x v="0"/>
    <s v="Unknown"/>
    <x v="0"/>
    <m/>
    <x v="0"/>
    <s v="Small fray coming off side, wide wound area, oozing blood"/>
    <m/>
  </r>
  <r>
    <d v="2012-08-15T00:00:00"/>
    <s v="20120815"/>
    <x v="91"/>
    <x v="2"/>
    <x v="4"/>
    <s v="2012_8"/>
    <n v="6"/>
    <s v="20120815_6"/>
    <n v="2012"/>
    <x v="5"/>
    <s v="Ej1"/>
    <s v="20120815_06Ej1"/>
    <s v="Access"/>
    <n v="1"/>
    <s v=""/>
    <x v="1"/>
    <x v="0"/>
    <m/>
    <s v="Tatoosh Cut"/>
    <x v="0"/>
    <x v="6"/>
    <m/>
    <x v="2"/>
    <s v="Unknown"/>
    <x v="0"/>
    <m/>
    <x v="1"/>
    <s v="Photo from a poor angle and grainy, cannot reliably tell severity, active/inactive, material. Probably at least a severity 2 though"/>
    <m/>
  </r>
  <r>
    <d v="2012-08-15T00:00:00"/>
    <s v="20120815"/>
    <x v="92"/>
    <x v="2"/>
    <x v="4"/>
    <s v="2012_8"/>
    <n v="25"/>
    <s v="20120815_25"/>
    <n v="2012"/>
    <x v="2"/>
    <s v="Ej1"/>
    <s v="20120815_25Ej1"/>
    <s v="Access"/>
    <n v="1"/>
    <s v=""/>
    <x v="0"/>
    <x v="0"/>
    <m/>
    <s v="Sea Lion Rock"/>
    <x v="0"/>
    <x v="6"/>
    <m/>
    <x v="2"/>
    <s v="Unknown"/>
    <x v="0"/>
    <m/>
    <x v="1"/>
    <s v="Might be a scar, but cannot tell from photo"/>
    <m/>
  </r>
  <r>
    <d v="2012-08-15T00:00:00"/>
    <s v="20120815"/>
    <x v="92"/>
    <x v="2"/>
    <x v="4"/>
    <s v="2012_8"/>
    <n v="25"/>
    <s v="20120815_25"/>
    <n v="2012"/>
    <x v="2"/>
    <s v="Ej2"/>
    <s v="20120815_25Ej2"/>
    <s v="Original Folder"/>
    <n v="2"/>
    <m/>
    <x v="0"/>
    <x v="0"/>
    <s v="H"/>
    <m/>
    <x v="0"/>
    <x v="1"/>
    <s v="H"/>
    <x v="0"/>
    <s v="Packing band"/>
    <x v="1"/>
    <s v="H"/>
    <x v="2"/>
    <s v="Photos show packing band skimming skin on right side, deepy embedded on left, maybe even more than one entangling material present?"/>
    <m/>
  </r>
  <r>
    <d v="2012-09-12T00:00:00"/>
    <s v="20120912"/>
    <x v="93"/>
    <x v="2"/>
    <x v="5"/>
    <s v="2012_9"/>
    <n v="24"/>
    <s v="20120912_24"/>
    <n v="2012"/>
    <x v="3"/>
    <s v="Ej1"/>
    <s v="20120912_24Ej1"/>
    <s v="Access"/>
    <n v="1"/>
    <s v=""/>
    <x v="1"/>
    <x v="0"/>
    <s v="H"/>
    <s v="East Bodelteh"/>
    <x v="0"/>
    <x v="5"/>
    <s v="H"/>
    <x v="1"/>
    <s v="Scar"/>
    <x v="6"/>
    <m/>
    <x v="0"/>
    <s v="Can see fur growing in what was probably a dent left behind by an entanglement wound"/>
    <m/>
  </r>
  <r>
    <d v="2012-09-12T00:00:00"/>
    <s v="20120912"/>
    <x v="93"/>
    <x v="2"/>
    <x v="5"/>
    <s v="2012_9"/>
    <n v="24"/>
    <s v="20120912_24"/>
    <n v="2012"/>
    <x v="3"/>
    <s v="Ej2"/>
    <s v="20120912_24Ej2"/>
    <s v="Access"/>
    <n v="1"/>
    <s v=""/>
    <x v="1"/>
    <x v="0"/>
    <s v="L"/>
    <s v="East Bodelteh"/>
    <x v="0"/>
    <x v="1"/>
    <s v="L"/>
    <x v="0"/>
    <s v="Unknown"/>
    <x v="0"/>
    <m/>
    <x v="1"/>
    <s v="Photo from far away, can see pus/ooze but not definitely tell the severity, material probably embedded even in photo was good enough to tell"/>
    <m/>
  </r>
  <r>
    <d v="2012-09-12T00:00:00"/>
    <s v="20120912"/>
    <x v="93"/>
    <x v="2"/>
    <x v="5"/>
    <s v="2012_9"/>
    <n v="24"/>
    <s v="20120912_24"/>
    <n v="2012"/>
    <x v="3"/>
    <s v="Ej3"/>
    <s v="20120912_24Ej3"/>
    <s v="Access"/>
    <n v="1"/>
    <s v="Possibly old scar, but cannot be certain."/>
    <x v="0"/>
    <x v="0"/>
    <m/>
    <s v="East Bodelteh"/>
    <x v="0"/>
    <x v="0"/>
    <s v="L"/>
    <x v="0"/>
    <s v="Unknown"/>
    <x v="0"/>
    <m/>
    <x v="0"/>
    <s v="Might be a scar, no obvious pus/discharge so probably just a 2 if active"/>
    <m/>
  </r>
  <r>
    <d v="2012-09-12T00:00:00"/>
    <s v="20120912"/>
    <x v="93"/>
    <x v="2"/>
    <x v="5"/>
    <s v="2012_9"/>
    <n v="24"/>
    <s v="20120912_24"/>
    <n v="2012"/>
    <x v="3"/>
    <s v="Ej4"/>
    <s v="20120912_24Ej4"/>
    <s v="Access"/>
    <n v="1"/>
    <s v=""/>
    <x v="2"/>
    <x v="2"/>
    <m/>
    <s v="East Bodelteh"/>
    <x v="0"/>
    <x v="1"/>
    <s v="L"/>
    <x v="0"/>
    <s v="Unknown"/>
    <x v="0"/>
    <m/>
    <x v="0"/>
    <s v="Might not be active, hard to tell severity from photo, bad angle and grainy"/>
    <m/>
  </r>
  <r>
    <d v="2012-09-12T00:00:00"/>
    <s v="20120912"/>
    <x v="94"/>
    <x v="2"/>
    <x v="5"/>
    <s v="2012_9"/>
    <n v="25"/>
    <s v="20120912_25"/>
    <n v="2012"/>
    <x v="3"/>
    <s v="Zc1"/>
    <s v="20120912_25Zc1"/>
    <s v="Access"/>
    <n v="5"/>
    <s v=""/>
    <x v="1"/>
    <x v="0"/>
    <s v="L"/>
    <s v="East Bodelteh"/>
    <x v="1"/>
    <x v="5"/>
    <s v="L"/>
    <x v="1"/>
    <s v="Scar"/>
    <x v="6"/>
    <m/>
    <x v="2"/>
    <s v="Photos show large buildup of swelling or scar tissue on right side of head, but no remaining scarring on back-left side, so probably not active"/>
    <m/>
  </r>
  <r>
    <d v="2012-09-12T00:00:00"/>
    <s v="20120912"/>
    <x v="94"/>
    <x v="2"/>
    <x v="5"/>
    <s v="2012_9"/>
    <n v="25"/>
    <s v="20120912_25"/>
    <n v="2012"/>
    <x v="3"/>
    <s v="Zc11"/>
    <s v="20120912_25Zc11"/>
    <s v="Access"/>
    <n v="1"/>
    <s v=""/>
    <x v="1"/>
    <x v="0"/>
    <s v="H"/>
    <m/>
    <x v="1"/>
    <x v="5"/>
    <s v="L"/>
    <x v="1"/>
    <s v="Scar"/>
    <x v="6"/>
    <m/>
    <x v="0"/>
    <s v="Looks inactive, not weeping, fur around the site seems undisturbed"/>
    <m/>
  </r>
  <r>
    <d v="2012-09-12T00:00:00"/>
    <s v="20120912"/>
    <x v="94"/>
    <x v="2"/>
    <x v="5"/>
    <s v="2012_9"/>
    <n v="25"/>
    <s v="20120912_25"/>
    <n v="2012"/>
    <x v="3"/>
    <s v="Zc12"/>
    <s v="20120912_25Zc12"/>
    <s v="Access"/>
    <n v="3"/>
    <s v=""/>
    <x v="2"/>
    <x v="2"/>
    <s v="L"/>
    <s v="East Bodelteh"/>
    <x v="1"/>
    <x v="2"/>
    <s v="H"/>
    <x v="0"/>
    <s v="Monofilament"/>
    <x v="3"/>
    <s v="L"/>
    <x v="0"/>
    <s v="Wide wound, not super deep, weeping a lot, seems like monofilament but could be gillnet?"/>
    <m/>
  </r>
  <r>
    <d v="2012-09-12T00:00:00"/>
    <s v="20120912"/>
    <x v="94"/>
    <x v="2"/>
    <x v="5"/>
    <s v="2012_9"/>
    <n v="25"/>
    <s v="20120912_25"/>
    <n v="2012"/>
    <x v="3"/>
    <s v="Zc13"/>
    <s v="20120912_25Zc13"/>
    <s v="Access"/>
    <n v="1"/>
    <s v=""/>
    <x v="1"/>
    <x v="0"/>
    <s v="L"/>
    <s v="East Bodelteh"/>
    <x v="1"/>
    <x v="6"/>
    <m/>
    <x v="2"/>
    <s v="Unknown"/>
    <x v="0"/>
    <m/>
    <x v="1"/>
    <s v="Can only see a small part of entanglement and photo is poor quality"/>
    <m/>
  </r>
  <r>
    <d v="2012-09-12T00:00:00"/>
    <s v="20120912"/>
    <x v="94"/>
    <x v="2"/>
    <x v="5"/>
    <s v="2012_9"/>
    <n v="25"/>
    <s v="20120912_25"/>
    <n v="2012"/>
    <x v="3"/>
    <s v="Zc14"/>
    <s v="20120912_25Zc14"/>
    <s v="Access"/>
    <n v="5"/>
    <s v=""/>
    <x v="1"/>
    <x v="0"/>
    <s v="H"/>
    <s v="East Bodelteh"/>
    <x v="1"/>
    <x v="2"/>
    <s v="H"/>
    <x v="0"/>
    <s v="Unknown"/>
    <x v="0"/>
    <m/>
    <x v="2"/>
    <s v="Collar of bare flesh at mid neck, maybe caused by monofilament/gillnet but no evidence of material left"/>
    <m/>
  </r>
  <r>
    <d v="2012-09-12T00:00:00"/>
    <s v="20120912"/>
    <x v="94"/>
    <x v="2"/>
    <x v="5"/>
    <s v="2012_9"/>
    <n v="25"/>
    <s v="20120912_25"/>
    <n v="2012"/>
    <x v="3"/>
    <s v="Zc15"/>
    <s v="20120912_25Zc15"/>
    <s v="Access"/>
    <n v="3"/>
    <s v=""/>
    <x v="1"/>
    <x v="0"/>
    <s v="H"/>
    <s v="East Bodelteh"/>
    <x v="1"/>
    <x v="0"/>
    <s v="L"/>
    <x v="0"/>
    <s v="Unknown"/>
    <x v="0"/>
    <m/>
    <x v="0"/>
    <s v="Hard to tell severity from angle, could be a 3 but it doesn't look like too much swelling, not super deep"/>
    <m/>
  </r>
  <r>
    <d v="2012-09-12T00:00:00"/>
    <s v="20120912"/>
    <x v="94"/>
    <x v="2"/>
    <x v="5"/>
    <s v="2012_9"/>
    <n v="25"/>
    <s v="20120912_25"/>
    <n v="2012"/>
    <x v="3"/>
    <s v="Zc16"/>
    <s v="20120912_25Zc16"/>
    <s v="Entanglement-Debris"/>
    <n v="1"/>
    <m/>
    <x v="1"/>
    <x v="0"/>
    <m/>
    <m/>
    <x v="1"/>
    <x v="5"/>
    <s v="H"/>
    <x v="1"/>
    <s v="Scar"/>
    <x v="6"/>
    <m/>
    <x v="0"/>
    <s v="Just small indent in the fur, scar"/>
    <m/>
  </r>
  <r>
    <d v="2012-09-12T00:00:00"/>
    <s v="20120912"/>
    <x v="94"/>
    <x v="2"/>
    <x v="5"/>
    <s v="2012_9"/>
    <n v="25"/>
    <s v="20120912_25"/>
    <n v="2012"/>
    <x v="3"/>
    <s v="Zc2"/>
    <s v="20120912_25Zc2"/>
    <s v="Access"/>
    <n v="4"/>
    <s v=""/>
    <x v="1"/>
    <x v="0"/>
    <s v="H"/>
    <s v="East Bodelteh"/>
    <x v="1"/>
    <x v="1"/>
    <s v="L"/>
    <x v="0"/>
    <s v="Unknown"/>
    <x v="0"/>
    <m/>
    <x v="0"/>
    <s v="Many angles but no good lighting, looks deep under chin, some dark discharge, not as deep on back of neck"/>
    <m/>
  </r>
  <r>
    <d v="2012-09-12T00:00:00"/>
    <s v="20120912"/>
    <x v="94"/>
    <x v="2"/>
    <x v="5"/>
    <s v="2012_9"/>
    <n v="25"/>
    <s v="20120912_25"/>
    <n v="2012"/>
    <x v="3"/>
    <s v="Zc3"/>
    <s v="20120912_25Zc3"/>
    <s v="Access"/>
    <n v="1"/>
    <s v=""/>
    <x v="1"/>
    <x v="0"/>
    <s v="H"/>
    <s v="East Bodelteh"/>
    <x v="1"/>
    <x v="0"/>
    <s v="H"/>
    <x v="0"/>
    <s v="Unknown"/>
    <x v="0"/>
    <m/>
    <x v="0"/>
    <s v="Dark photo, no material discernable even when edited, could be a scar?"/>
    <m/>
  </r>
  <r>
    <d v="2012-09-12T00:00:00"/>
    <s v="20120912"/>
    <x v="94"/>
    <x v="2"/>
    <x v="5"/>
    <s v="2012_9"/>
    <n v="25"/>
    <s v="20120912_25"/>
    <n v="2012"/>
    <x v="3"/>
    <s v="Zc4"/>
    <s v="20120912_25Zc4"/>
    <s v="Access"/>
    <n v="1"/>
    <s v=""/>
    <x v="1"/>
    <x v="0"/>
    <s v="H"/>
    <s v="East Bodelteh"/>
    <x v="1"/>
    <x v="0"/>
    <s v="H"/>
    <x v="0"/>
    <s v="Unknown"/>
    <x v="0"/>
    <m/>
    <x v="0"/>
    <s v="Dark photo, cannot see material, seems deep in front, definitely swelling"/>
    <m/>
  </r>
  <r>
    <d v="2012-09-12T00:00:00"/>
    <s v="20120912"/>
    <x v="94"/>
    <x v="2"/>
    <x v="5"/>
    <s v="2012_9"/>
    <n v="25"/>
    <s v="20120912_25"/>
    <n v="2012"/>
    <x v="3"/>
    <s v="Zc5"/>
    <s v="20120912_25Zc5"/>
    <s v="Access"/>
    <n v="1"/>
    <s v=""/>
    <x v="1"/>
    <x v="0"/>
    <s v="H"/>
    <s v="East Bodelteh"/>
    <x v="1"/>
    <x v="2"/>
    <s v="H"/>
    <x v="0"/>
    <s v="Monofilament"/>
    <x v="3"/>
    <s v="L"/>
    <x v="0"/>
    <s v="Cannot see material in photo but guessing monofilament from shape of wound - wide gaps in skin but not deep yet"/>
    <m/>
  </r>
  <r>
    <d v="2012-09-12T00:00:00"/>
    <s v="20120912"/>
    <x v="94"/>
    <x v="2"/>
    <x v="5"/>
    <s v="2012_9"/>
    <n v="25"/>
    <s v="20120912_25"/>
    <n v="2012"/>
    <x v="3"/>
    <s v="Zc6"/>
    <s v="20120912_25Zc6"/>
    <s v="Access"/>
    <n v="1"/>
    <s v=""/>
    <x v="1"/>
    <x v="0"/>
    <s v="H"/>
    <s v="East Bodelteh"/>
    <x v="1"/>
    <x v="1"/>
    <s v="H"/>
    <x v="0"/>
    <s v="Unknown"/>
    <x v="0"/>
    <m/>
    <x v="0"/>
    <s v="Large indent from material, not visible, definite edema "/>
    <m/>
  </r>
  <r>
    <d v="2012-09-12T00:00:00"/>
    <s v="20120912"/>
    <x v="94"/>
    <x v="2"/>
    <x v="5"/>
    <s v="2012_9"/>
    <n v="25"/>
    <s v="20120912_25"/>
    <n v="2012"/>
    <x v="3"/>
    <s v="Zc7"/>
    <s v="20120912_25Zc7"/>
    <s v="Access"/>
    <n v="3"/>
    <s v="Possibly gillnet."/>
    <x v="1"/>
    <x v="0"/>
    <s v="H"/>
    <s v="East Bodelteh"/>
    <x v="1"/>
    <x v="4"/>
    <s v="L"/>
    <x v="0"/>
    <s v="Monofilament"/>
    <x v="3"/>
    <s v="L"/>
    <x v="2"/>
    <s v="Good photos, entanglement looks like three shallow parallel marks, very thin, guessing monofilament for size? Could also be a scar"/>
    <m/>
  </r>
  <r>
    <d v="2012-09-12T00:00:00"/>
    <s v="20120912"/>
    <x v="94"/>
    <x v="2"/>
    <x v="5"/>
    <s v="2012_9"/>
    <n v="25"/>
    <s v="20120912_25"/>
    <n v="2012"/>
    <x v="3"/>
    <s v="Zc8"/>
    <s v="20120912_25Zc8"/>
    <s v="Access"/>
    <n v="2"/>
    <s v=""/>
    <x v="1"/>
    <x v="0"/>
    <s v="H"/>
    <s v="East Bodelteh"/>
    <x v="1"/>
    <x v="2"/>
    <s v="H"/>
    <x v="0"/>
    <s v="Packing band"/>
    <x v="1"/>
    <s v="H"/>
    <x v="0"/>
    <s v="Grainy but well lit photos, can see packing band and deep weeping wound"/>
    <m/>
  </r>
  <r>
    <d v="2012-09-12T00:00:00"/>
    <s v="20120912"/>
    <x v="94"/>
    <x v="2"/>
    <x v="5"/>
    <s v="2012_9"/>
    <n v="25"/>
    <s v="20120912_25"/>
    <n v="2012"/>
    <x v="3"/>
    <s v="Zc9"/>
    <s v="20120912_25Zc9"/>
    <s v="Access"/>
    <n v="2"/>
    <s v=""/>
    <x v="1"/>
    <x v="0"/>
    <s v="H"/>
    <s v="East Bodelteh"/>
    <x v="1"/>
    <x v="1"/>
    <s v="H"/>
    <x v="0"/>
    <s v="Packing band"/>
    <x v="1"/>
    <s v="H"/>
    <x v="2"/>
    <s v="Good photos show  that packing band is visible all the way around, so not embedded, but weeping pus and blood and seems fairly deep"/>
    <m/>
  </r>
  <r>
    <d v="2012-09-21T00:00:00"/>
    <s v="20120921"/>
    <x v="95"/>
    <x v="2"/>
    <x v="5"/>
    <s v="2012_9"/>
    <n v="14"/>
    <s v="20120921_14"/>
    <n v="2012"/>
    <x v="4"/>
    <s v="Ej1"/>
    <s v="20120921_14Ej1"/>
    <s v="Original Folder"/>
    <n v="1"/>
    <m/>
    <x v="2"/>
    <x v="2"/>
    <m/>
    <m/>
    <x v="0"/>
    <x v="4"/>
    <s v="L"/>
    <x v="0"/>
    <s v="Unknown"/>
    <x v="0"/>
    <m/>
    <x v="1"/>
    <s v="Only a partial view of entanglement, cannot tell if active or not"/>
    <m/>
  </r>
  <r>
    <d v="2012-09-26T00:00:00"/>
    <s v="20120926"/>
    <x v="96"/>
    <x v="2"/>
    <x v="5"/>
    <s v="2012_9"/>
    <n v="26"/>
    <s v="20120926_26"/>
    <n v="2012"/>
    <x v="3"/>
    <s v="Zc1"/>
    <s v="20120926_26Zc1"/>
    <s v="Access"/>
    <n v="1"/>
    <s v=""/>
    <x v="1"/>
    <x v="0"/>
    <s v="L"/>
    <s v="East Bodelteh"/>
    <x v="1"/>
    <x v="1"/>
    <s v="L"/>
    <x v="0"/>
    <s v="Unknown"/>
    <x v="0"/>
    <m/>
    <x v="0"/>
    <s v="Low on the body, doesn't seem to cut very deep, but can only see the back side"/>
    <m/>
  </r>
  <r>
    <d v="2012-09-26T00:00:00"/>
    <s v="20120926"/>
    <x v="96"/>
    <x v="2"/>
    <x v="5"/>
    <s v="2012_9"/>
    <n v="26"/>
    <s v="20120926_26"/>
    <n v="2012"/>
    <x v="3"/>
    <s v="Zc2"/>
    <s v="20120926_26Zc2"/>
    <s v="Access"/>
    <n v="1"/>
    <m/>
    <x v="2"/>
    <x v="0"/>
    <m/>
    <s v="Carroll Island"/>
    <x v="0"/>
    <x v="6"/>
    <m/>
    <x v="2"/>
    <s v="Unknown"/>
    <x v="0"/>
    <m/>
    <x v="1"/>
    <s v="Grainy and washed out, cannot discern material or severity"/>
    <m/>
  </r>
  <r>
    <d v="2012-09-26T00:00:00"/>
    <s v="20120926"/>
    <x v="97"/>
    <x v="2"/>
    <x v="5"/>
    <s v="2012_9"/>
    <n v="34"/>
    <s v="20120926_34"/>
    <n v="2012"/>
    <x v="1"/>
    <s v="Ej1"/>
    <s v="20120926_34Ej1"/>
    <s v="Access"/>
    <n v="5"/>
    <s v=""/>
    <x v="1"/>
    <x v="0"/>
    <s v="L"/>
    <m/>
    <x v="0"/>
    <x v="5"/>
    <s v="H"/>
    <x v="1"/>
    <s v="Scar"/>
    <x v="6"/>
    <m/>
    <x v="2"/>
    <s v="Good angles, definitely a scar"/>
    <m/>
  </r>
  <r>
    <d v="2012-09-26T00:00:00"/>
    <s v="20120926"/>
    <x v="98"/>
    <x v="2"/>
    <x v="5"/>
    <s v="2012_9"/>
    <n v="35"/>
    <s v="20120926_35"/>
    <n v="2012"/>
    <x v="1"/>
    <s v="Zc1"/>
    <s v="20120926_35Zc1"/>
    <s v="Access"/>
    <n v="2"/>
    <s v=""/>
    <x v="1"/>
    <x v="0"/>
    <s v="H"/>
    <s v="Carroll Island"/>
    <x v="1"/>
    <x v="1"/>
    <s v="H"/>
    <x v="0"/>
    <s v="Unknown"/>
    <x v="0"/>
    <m/>
    <x v="0"/>
    <s v="Grainy but good angles, looks fairly deep and weepy"/>
    <m/>
  </r>
  <r>
    <d v="2012-09-26T00:00:00"/>
    <s v="20120926"/>
    <x v="99"/>
    <x v="2"/>
    <x v="5"/>
    <s v="2012_9"/>
    <n v="36"/>
    <s v="20120926_36"/>
    <n v="2012"/>
    <x v="2"/>
    <s v="Ej1"/>
    <s v="20120926_36Ej1"/>
    <s v="Access"/>
    <n v="1"/>
    <s v=""/>
    <x v="0"/>
    <x v="0"/>
    <m/>
    <s v="Sea Lion Rock"/>
    <x v="0"/>
    <x v="0"/>
    <s v="H"/>
    <x v="0"/>
    <s v="Packing band"/>
    <x v="1"/>
    <s v="L"/>
    <x v="0"/>
    <s v="Seems like it might be too thin to be a packing band? Skims surface of neck on right side, but looks to bite in and weep on left"/>
    <m/>
  </r>
  <r>
    <d v="2012-09-26T00:00:00"/>
    <s v="20120926"/>
    <x v="99"/>
    <x v="2"/>
    <x v="5"/>
    <s v="2012_9"/>
    <n v="36"/>
    <s v="20120926_36"/>
    <n v="2012"/>
    <x v="2"/>
    <s v="Ej2"/>
    <s v="20120926_36Ej2"/>
    <s v="Original Folder"/>
    <n v="5"/>
    <s v=""/>
    <x v="1"/>
    <x v="0"/>
    <m/>
    <s v="Sea Lion Rock"/>
    <x v="0"/>
    <x v="1"/>
    <s v="H"/>
    <x v="0"/>
    <s v="Monofilament"/>
    <x v="3"/>
    <s v="H"/>
    <x v="2"/>
    <s v="Many angles, but all grainy. Can see long trailing ends of monofilament, wound weeping"/>
    <m/>
  </r>
  <r>
    <d v="2012-10-25T00:00:00"/>
    <s v="20121025"/>
    <x v="100"/>
    <x v="2"/>
    <x v="7"/>
    <s v="2012_10"/>
    <n v="14"/>
    <s v="20121025_14"/>
    <n v="2012"/>
    <x v="3"/>
    <s v="Ej1"/>
    <s v="20121025_14Ej1"/>
    <s v="Access"/>
    <n v="1"/>
    <s v=""/>
    <x v="2"/>
    <x v="2"/>
    <m/>
    <s v="East Bodelteh"/>
    <x v="0"/>
    <x v="5"/>
    <s v="L"/>
    <x v="1"/>
    <s v="Scar"/>
    <x v="6"/>
    <m/>
    <x v="0"/>
    <s v="Photo in focus, but not enough angles, looking up into wound but still can't see any material/exposed flesh/weeping, so looks inactive"/>
    <m/>
  </r>
  <r>
    <d v="2012-10-25T00:00:00"/>
    <s v="20121025"/>
    <x v="100"/>
    <x v="2"/>
    <x v="7"/>
    <s v="2012_10"/>
    <n v="14"/>
    <s v="20121025_14"/>
    <n v="2012"/>
    <x v="3"/>
    <s v="Ej2"/>
    <s v="20121025_14Ej2"/>
    <s v="Access"/>
    <n v="5"/>
    <s v=""/>
    <x v="0"/>
    <x v="0"/>
    <s v="L"/>
    <s v="East Bodelteh"/>
    <x v="0"/>
    <x v="1"/>
    <s v="H"/>
    <x v="0"/>
    <s v="Monofilament"/>
    <x v="3"/>
    <s v="H"/>
    <x v="2"/>
    <s v="Photos show wound in focus, can see trailing end of line off front of entanglement, wound ragged but not weeping very much"/>
    <m/>
  </r>
  <r>
    <d v="2012-10-25T00:00:00"/>
    <s v="20121025"/>
    <x v="100"/>
    <x v="2"/>
    <x v="7"/>
    <s v="2012_10"/>
    <n v="14"/>
    <s v="20121025_14"/>
    <n v="2012"/>
    <x v="3"/>
    <s v="Ej3"/>
    <s v="20121025_14Ej3"/>
    <s v="Access"/>
    <n v="3"/>
    <s v=""/>
    <x v="0"/>
    <x v="0"/>
    <m/>
    <s v="East Bodelteh"/>
    <x v="0"/>
    <x v="5"/>
    <s v="L"/>
    <x v="1"/>
    <s v="Scar"/>
    <x v="6"/>
    <m/>
    <x v="2"/>
    <s v="Good angles, no discharge, wound dark inside not pink, fur growing neatly around it, seems like a scar"/>
    <m/>
  </r>
  <r>
    <d v="2012-10-25T00:00:00"/>
    <s v="20121025"/>
    <x v="101"/>
    <x v="2"/>
    <x v="7"/>
    <s v="2012_10"/>
    <n v="15"/>
    <s v="20121025_15"/>
    <n v="2012"/>
    <x v="3"/>
    <s v="Zc1"/>
    <s v="20121025_15Zc1"/>
    <s v="Access"/>
    <n v="1"/>
    <s v=""/>
    <x v="1"/>
    <x v="0"/>
    <s v="H"/>
    <s v="East Bodelteh"/>
    <x v="1"/>
    <x v="2"/>
    <s v="H"/>
    <x v="0"/>
    <s v="Unknown"/>
    <x v="0"/>
    <m/>
    <x v="0"/>
    <s v="Grainy photo, but wound appears deep and to span the full circumference of the neck, definitely weeping"/>
    <m/>
  </r>
  <r>
    <d v="2012-10-25T00:00:00"/>
    <s v="20121025"/>
    <x v="101"/>
    <x v="2"/>
    <x v="7"/>
    <s v="2012_10"/>
    <n v="15"/>
    <s v="20121025_15"/>
    <n v="2012"/>
    <x v="3"/>
    <s v="Zc2"/>
    <s v="20121025_15Zc2"/>
    <s v="Access"/>
    <n v="4"/>
    <s v=""/>
    <x v="1"/>
    <x v="0"/>
    <s v="H"/>
    <s v="East Bodelteh"/>
    <x v="1"/>
    <x v="2"/>
    <s v="H"/>
    <x v="0"/>
    <s v="Unknown"/>
    <x v="0"/>
    <m/>
    <x v="2"/>
    <s v="Many angles, can see that wound is deep and ragged, lots of discharge and blood, looks meaty, cannot see material"/>
    <m/>
  </r>
  <r>
    <d v="2012-10-25T00:00:00"/>
    <s v="20121025"/>
    <x v="101"/>
    <x v="2"/>
    <x v="7"/>
    <s v="2012_10"/>
    <n v="15"/>
    <s v="20121025_15"/>
    <n v="2012"/>
    <x v="3"/>
    <s v="Zc3"/>
    <s v="20121025_15Zc3"/>
    <s v="Access"/>
    <n v="2"/>
    <s v=""/>
    <x v="1"/>
    <x v="0"/>
    <s v="H"/>
    <s v="East Bodelteh"/>
    <x v="1"/>
    <x v="1"/>
    <s v="H"/>
    <x v="0"/>
    <s v="Unknown"/>
    <x v="0"/>
    <m/>
    <x v="0"/>
    <s v="Can see large edema caused by the entanglement, no noticeable discharge or material"/>
    <m/>
  </r>
  <r>
    <d v="2012-10-25T00:00:00"/>
    <s v="20121025"/>
    <x v="101"/>
    <x v="2"/>
    <x v="7"/>
    <s v="2012_10"/>
    <n v="15"/>
    <s v="20121025_15"/>
    <n v="2012"/>
    <x v="3"/>
    <s v="Zc4"/>
    <s v="20121025_15Zc4"/>
    <s v="Access"/>
    <n v="1"/>
    <s v=""/>
    <x v="1"/>
    <x v="0"/>
    <s v="H"/>
    <s v="East Bodelteh"/>
    <x v="1"/>
    <x v="2"/>
    <s v="H"/>
    <x v="0"/>
    <s v="Unknown"/>
    <x v="0"/>
    <m/>
    <x v="0"/>
    <s v="Photo shows wide wound area, pink meat showing, discharge in wide area around wound, no material visible"/>
    <m/>
  </r>
  <r>
    <d v="2012-10-25T00:00:00"/>
    <s v="20121025"/>
    <x v="101"/>
    <x v="2"/>
    <x v="7"/>
    <s v="2012_10"/>
    <n v="15"/>
    <s v="20121025_15"/>
    <n v="2012"/>
    <x v="3"/>
    <s v="Zc5"/>
    <s v="20121025_15Zc5"/>
    <s v="Access"/>
    <n v="2"/>
    <s v=""/>
    <x v="1"/>
    <x v="0"/>
    <s v="L"/>
    <s v="East Bodelteh"/>
    <x v="1"/>
    <x v="5"/>
    <s v="H"/>
    <x v="1"/>
    <s v="Scar"/>
    <x v="6"/>
    <m/>
    <x v="2"/>
    <s v="Photos show that entanglement isn't coninuous, fur has grown into the wound, looks healed over"/>
    <m/>
  </r>
  <r>
    <d v="2012-10-25T00:00:00"/>
    <s v="20121025"/>
    <x v="101"/>
    <x v="2"/>
    <x v="7"/>
    <s v="2012_10"/>
    <n v="15"/>
    <s v="20121025_15"/>
    <n v="2012"/>
    <x v="3"/>
    <s v="Zc6"/>
    <s v="20121025_15Zc6"/>
    <s v="Original Folder"/>
    <n v="2"/>
    <s v=""/>
    <x v="1"/>
    <x v="0"/>
    <s v="H"/>
    <s v="East Bodelteh"/>
    <x v="1"/>
    <x v="1"/>
    <s v="H"/>
    <x v="0"/>
    <s v="Unknown"/>
    <x v="0"/>
    <m/>
    <x v="0"/>
    <s v="Pink flesh visible in wound, looks like wound is discharging, no material visible"/>
    <m/>
  </r>
  <r>
    <d v="2012-10-25T00:00:00"/>
    <s v="20121025"/>
    <x v="101"/>
    <x v="2"/>
    <x v="7"/>
    <s v="2012_10"/>
    <n v="15"/>
    <s v="20121025_15"/>
    <n v="2012"/>
    <x v="3"/>
    <s v="Zc7"/>
    <s v="20121025_15Zc7"/>
    <s v="Original Folder"/>
    <n v="1"/>
    <s v=""/>
    <x v="1"/>
    <x v="0"/>
    <s v="H"/>
    <s v="East Bodelteh"/>
    <x v="1"/>
    <x v="2"/>
    <s v="H"/>
    <x v="0"/>
    <s v="Unknown"/>
    <x v="0"/>
    <m/>
    <x v="0"/>
    <s v="Photo is grainy and from far away, but shows a wide pink wound weeping from the edges"/>
    <m/>
  </r>
  <r>
    <d v="2012-11-15T00:00:00"/>
    <s v="20121115"/>
    <x v="102"/>
    <x v="2"/>
    <x v="8"/>
    <s v="2012_11"/>
    <n v="12"/>
    <s v="20121115_12"/>
    <n v="2012"/>
    <x v="3"/>
    <s v="Zc1"/>
    <s v="20121115_12Zc1"/>
    <s v="Access"/>
    <n v="1"/>
    <s v="Appears to be a scar."/>
    <x v="1"/>
    <x v="0"/>
    <s v="H"/>
    <s v="East Bodelteh"/>
    <x v="1"/>
    <x v="5"/>
    <s v="H"/>
    <x v="1"/>
    <s v="Scar"/>
    <x v="6"/>
    <m/>
    <x v="0"/>
    <s v="Good photo, can see that wound is healed over"/>
    <m/>
  </r>
  <r>
    <d v="2012-11-15T00:00:00"/>
    <s v="20121115"/>
    <x v="103"/>
    <x v="2"/>
    <x v="8"/>
    <s v="2012_11"/>
    <n v="21"/>
    <s v="20121115_21"/>
    <n v="2012"/>
    <x v="2"/>
    <s v="Ej1"/>
    <s v="20121115_21Ej1"/>
    <s v="Access"/>
    <n v="1"/>
    <s v=""/>
    <x v="2"/>
    <x v="0"/>
    <s v="L"/>
    <s v="Sea Lion Rock"/>
    <x v="0"/>
    <x v="2"/>
    <s v="L"/>
    <x v="0"/>
    <s v="Unknown"/>
    <x v="0"/>
    <m/>
    <x v="1"/>
    <s v="Poor photo, looks like a wide, deep wound though so probably severity 3+"/>
    <m/>
  </r>
  <r>
    <d v="2012-11-15T00:00:00"/>
    <s v="20121115"/>
    <x v="103"/>
    <x v="2"/>
    <x v="8"/>
    <s v="2012_11"/>
    <n v="21"/>
    <s v="20121115_21"/>
    <n v="2012"/>
    <x v="2"/>
    <s v="Ej2"/>
    <s v="20121115_21Ej2"/>
    <s v="Access"/>
    <n v="1"/>
    <s v=""/>
    <x v="0"/>
    <x v="0"/>
    <s v="L"/>
    <s v="Sea Lion Rock"/>
    <x v="0"/>
    <x v="5"/>
    <s v="L"/>
    <x v="1"/>
    <s v="Scar"/>
    <x v="6"/>
    <m/>
    <x v="1"/>
    <s v="Poor angle and grainy, cannot definitively tell if active or not"/>
    <m/>
  </r>
  <r>
    <d v="2012-12-14T00:00:00"/>
    <s v="20121214"/>
    <x v="104"/>
    <x v="2"/>
    <x v="10"/>
    <s v="2012_12"/>
    <n v="2"/>
    <s v="20121214_2"/>
    <n v="2012"/>
    <x v="4"/>
    <s v="Ej1"/>
    <s v="20121214_02Ej1"/>
    <s v="Original Folder"/>
    <n v="2"/>
    <m/>
    <x v="2"/>
    <x v="2"/>
    <m/>
    <m/>
    <x v="0"/>
    <x v="5"/>
    <s v="L"/>
    <x v="1"/>
    <s v="Scar"/>
    <x v="6"/>
    <m/>
    <x v="0"/>
    <s v="Looks like wound is not continuous around the neck, so probably a scar"/>
    <m/>
  </r>
  <r>
    <d v="2013-01-14T00:00:00"/>
    <s v="20130114"/>
    <x v="105"/>
    <x v="3"/>
    <x v="11"/>
    <s v="2013_1"/>
    <n v="13"/>
    <s v="20130114_13"/>
    <n v="2013"/>
    <x v="6"/>
    <s v="Ej1"/>
    <s v="20130114_13Ej1"/>
    <s v="Original Folder"/>
    <n v="2"/>
    <m/>
    <x v="1"/>
    <x v="0"/>
    <s v="H"/>
    <m/>
    <x v="0"/>
    <x v="5"/>
    <s v="H"/>
    <x v="1"/>
    <s v="Scar"/>
    <x v="6"/>
    <m/>
    <x v="0"/>
    <s v="Can clearly see that wound is not continuous, is mostly healed"/>
    <m/>
  </r>
  <r>
    <d v="2013-01-16T00:00:00"/>
    <s v="20130116"/>
    <x v="106"/>
    <x v="3"/>
    <x v="11"/>
    <s v="2013_1"/>
    <n v="10"/>
    <s v="20130116_10"/>
    <n v="2013"/>
    <x v="2"/>
    <s v="Ej1"/>
    <s v="20130116_10Ej1"/>
    <s v="Access"/>
    <n v="1"/>
    <s v=""/>
    <x v="0"/>
    <x v="0"/>
    <s v="L"/>
    <s v="Sea Lion Rock"/>
    <x v="0"/>
    <x v="5"/>
    <s v="L"/>
    <x v="1"/>
    <s v="Scar"/>
    <x v="6"/>
    <m/>
    <x v="0"/>
    <s v="Looks like there may be a light colored material in the wound, but not clear enough to tell what, could be scar tissue, no weeping or pink flesh visible"/>
    <m/>
  </r>
  <r>
    <d v="2013-02-14T00:00:00"/>
    <s v="20130214"/>
    <x v="107"/>
    <x v="3"/>
    <x v="9"/>
    <s v="2013_2"/>
    <n v="17"/>
    <s v="20130214_17"/>
    <n v="2013"/>
    <x v="1"/>
    <s v="Ej1"/>
    <s v="20130214_17Ej1"/>
    <s v="Entanglement-Debris"/>
    <n v="1"/>
    <m/>
    <x v="0"/>
    <x v="0"/>
    <m/>
    <m/>
    <x v="0"/>
    <x v="5"/>
    <s v="H"/>
    <x v="1"/>
    <s v="Scar"/>
    <x v="6"/>
    <m/>
    <x v="0"/>
    <s v="Can see that back of neck is healed over"/>
    <m/>
  </r>
  <r>
    <d v="2013-02-14T00:00:00"/>
    <s v="20130214"/>
    <x v="108"/>
    <x v="3"/>
    <x v="9"/>
    <s v="2013_2"/>
    <n v="20"/>
    <s v="20130214_20"/>
    <n v="2013"/>
    <x v="2"/>
    <s v="Ej1"/>
    <s v="20130214_20Ej1"/>
    <s v="Access"/>
    <n v="1"/>
    <s v=""/>
    <x v="2"/>
    <x v="2"/>
    <m/>
    <s v="Sea Lion Rock"/>
    <x v="0"/>
    <x v="6"/>
    <m/>
    <x v="2"/>
    <s v="Unknown"/>
    <x v="0"/>
    <m/>
    <x v="1"/>
    <s v="Poor photo, bad angle, grainy"/>
    <m/>
  </r>
  <r>
    <d v="2013-03-08T00:00:00"/>
    <s v="20130308"/>
    <x v="109"/>
    <x v="3"/>
    <x v="0"/>
    <s v="2013_3"/>
    <n v="5"/>
    <s v="20130308_3"/>
    <n v="2013"/>
    <x v="5"/>
    <s v="Ej1"/>
    <s v="20130308_05Ej1"/>
    <s v="Unknown"/>
    <n v="3"/>
    <s v="Old entanglement scar"/>
    <x v="0"/>
    <x v="0"/>
    <s v="L"/>
    <m/>
    <x v="0"/>
    <x v="5"/>
    <s v="H"/>
    <x v="1"/>
    <s v="Scar"/>
    <x v="6"/>
    <m/>
    <x v="2"/>
    <s v="Photos show wound is not continuous"/>
    <m/>
  </r>
  <r>
    <d v="2013-03-26T00:00:00"/>
    <s v="20130326"/>
    <x v="110"/>
    <x v="3"/>
    <x v="0"/>
    <s v="2013_3"/>
    <n v="15"/>
    <s v="20130326_15"/>
    <n v="2013"/>
    <x v="0"/>
    <s v="Ej1"/>
    <s v="20130326_15Ej1"/>
    <s v="Access"/>
    <n v="1"/>
    <s v=""/>
    <x v="2"/>
    <x v="0"/>
    <m/>
    <s v="West Bodelteh"/>
    <x v="0"/>
    <x v="2"/>
    <s v="L"/>
    <x v="0"/>
    <s v="Unknown"/>
    <x v="0"/>
    <m/>
    <x v="0"/>
    <s v="Maybe shouldn't include in analysis, but can tell that wound is wide and lots of discharge, cannot see material"/>
    <m/>
  </r>
  <r>
    <d v="2013-03-26T00:00:00"/>
    <s v="20130326"/>
    <x v="111"/>
    <x v="3"/>
    <x v="0"/>
    <s v="2013_3"/>
    <n v="21"/>
    <s v="20130326_21"/>
    <n v="2013"/>
    <x v="2"/>
    <s v="Ej1"/>
    <s v="20130326_21Ej1"/>
    <s v="Access"/>
    <n v="1"/>
    <s v=""/>
    <x v="1"/>
    <x v="0"/>
    <s v="H"/>
    <s v="Sea Lion Rock"/>
    <x v="0"/>
    <x v="1"/>
    <s v="H"/>
    <x v="0"/>
    <s v="Unknown"/>
    <x v="0"/>
    <m/>
    <x v="0"/>
    <s v="Looks like material may cinch less on back side of neck, but front is oozing blood and causing an edema to form"/>
    <m/>
  </r>
  <r>
    <d v="2013-03-26T00:00:00"/>
    <s v="20130326"/>
    <x v="111"/>
    <x v="3"/>
    <x v="0"/>
    <s v="2013_3"/>
    <n v="21"/>
    <s v="20130326_21"/>
    <n v="2013"/>
    <x v="2"/>
    <s v="Ej2"/>
    <s v="20130326_21Ej2"/>
    <s v="Entanglement-Debris"/>
    <n v="1"/>
    <s v="Appears to be old entanglement scar."/>
    <x v="1"/>
    <x v="0"/>
    <m/>
    <m/>
    <x v="0"/>
    <x v="5"/>
    <s v="H"/>
    <x v="1"/>
    <s v="Scar"/>
    <x v="6"/>
    <m/>
    <x v="0"/>
    <s v="Clear photo, looks newly inactive because wound on back of neck still pink inside, but front clearly healed. Possible that it healed around the material?"/>
    <m/>
  </r>
  <r>
    <d v="2013-04-22T00:00:00"/>
    <s v="20130422"/>
    <x v="112"/>
    <x v="3"/>
    <x v="6"/>
    <s v="2013_4"/>
    <n v="15"/>
    <s v="20130422_15"/>
    <n v="2013"/>
    <x v="3"/>
    <s v="Ej1"/>
    <s v="20130422_15Ej1"/>
    <s v="Access"/>
    <n v="1"/>
    <s v=""/>
    <x v="2"/>
    <x v="2"/>
    <m/>
    <s v="East Bodelteh"/>
    <x v="0"/>
    <x v="4"/>
    <s v="H"/>
    <x v="0"/>
    <s v="Fishing Lure"/>
    <x v="2"/>
    <s v="H"/>
    <x v="0"/>
    <s v="Clear photo shows lure hooked into right flank of animal"/>
    <m/>
  </r>
  <r>
    <d v="2013-04-22T00:00:00"/>
    <s v="20130422"/>
    <x v="113"/>
    <x v="3"/>
    <x v="6"/>
    <s v="2013_4"/>
    <n v="18"/>
    <s v="20130422_18"/>
    <n v="2013"/>
    <x v="0"/>
    <s v="Ej1"/>
    <s v="20130422_18Ej1"/>
    <s v="Access"/>
    <n v="1"/>
    <s v=""/>
    <x v="0"/>
    <x v="0"/>
    <m/>
    <s v="West Bodelteh"/>
    <x v="0"/>
    <x v="1"/>
    <s v="L"/>
    <x v="0"/>
    <s v="Monofilament"/>
    <x v="3"/>
    <s v="L"/>
    <x v="0"/>
    <s v="Looks like a filament hanging off side of entanglement, discharge around wound, but hard to tell depth of wound from lighting"/>
    <m/>
  </r>
  <r>
    <d v="2013-04-22T00:00:00"/>
    <s v="20130422"/>
    <x v="113"/>
    <x v="3"/>
    <x v="6"/>
    <s v="2013_4"/>
    <n v="18"/>
    <s v="20130422_18"/>
    <n v="2013"/>
    <x v="0"/>
    <s v="Ej2"/>
    <s v="20130422_18Ej2"/>
    <s v="Access"/>
    <n v="5"/>
    <s v=""/>
    <x v="0"/>
    <x v="0"/>
    <m/>
    <s v="West Bodelteh"/>
    <x v="0"/>
    <x v="2"/>
    <s v="H"/>
    <x v="0"/>
    <s v="Unknown"/>
    <x v="0"/>
    <m/>
    <x v="2"/>
    <s v="Looks like the wide stripped wound from monofilament, but none actually visible"/>
    <m/>
  </r>
  <r>
    <d v="2013-04-22T00:00:00"/>
    <s v="20130422"/>
    <x v="114"/>
    <x v="3"/>
    <x v="6"/>
    <s v="2013_4"/>
    <n v="21"/>
    <s v="20130422_21"/>
    <n v="2013"/>
    <x v="8"/>
    <s v="Ej1"/>
    <s v="20130422_21Ej1"/>
    <s v="Access"/>
    <n v="1"/>
    <s v=""/>
    <x v="0"/>
    <x v="0"/>
    <s v="L"/>
    <s v="Umatilla Reef"/>
    <x v="0"/>
    <x v="4"/>
    <s v="H"/>
    <x v="0"/>
    <s v="Packing band"/>
    <x v="1"/>
    <s v="H"/>
    <x v="2"/>
    <s v="Packing band doesn't break the skin in view"/>
    <m/>
  </r>
  <r>
    <d v="2013-04-22T00:00:00"/>
    <s v="20130422"/>
    <x v="115"/>
    <x v="3"/>
    <x v="6"/>
    <s v="2013_4"/>
    <n v="29"/>
    <s v="20130422_29"/>
    <n v="2013"/>
    <x v="2"/>
    <s v="Ej1"/>
    <s v="20130422_29Ej1"/>
    <s v="Original Folder"/>
    <n v="1"/>
    <m/>
    <x v="2"/>
    <x v="1"/>
    <s v="L"/>
    <m/>
    <x v="0"/>
    <x v="5"/>
    <s v="H"/>
    <x v="1"/>
    <s v="Scar"/>
    <x v="6"/>
    <m/>
    <x v="0"/>
    <s v="Not a continuous wound"/>
    <m/>
  </r>
  <r>
    <d v="2013-05-01T00:00:00"/>
    <s v="20130501"/>
    <x v="116"/>
    <x v="3"/>
    <x v="1"/>
    <s v="2013_5"/>
    <n v="14"/>
    <s v="20130501_14"/>
    <n v="2013"/>
    <x v="3"/>
    <s v="Ej1"/>
    <s v="20130501_14Ej1"/>
    <s v="Access"/>
    <n v="1"/>
    <s v=""/>
    <x v="0"/>
    <x v="0"/>
    <m/>
    <s v="East Bodelteh"/>
    <x v="0"/>
    <x v="2"/>
    <s v="H"/>
    <x v="0"/>
    <s v="Unknown"/>
    <x v="0"/>
    <m/>
    <x v="0"/>
    <s v="Pink, wide, weeping wound"/>
    <m/>
  </r>
  <r>
    <d v="2013-05-01T00:00:00"/>
    <s v="20130501"/>
    <x v="117"/>
    <x v="3"/>
    <x v="1"/>
    <s v="2013_5"/>
    <n v="16"/>
    <s v="20130501_16"/>
    <n v="2013"/>
    <x v="0"/>
    <s v="Ej1"/>
    <s v="20130501_16Ej1"/>
    <s v="Access"/>
    <n v="1"/>
    <s v=""/>
    <x v="0"/>
    <x v="0"/>
    <m/>
    <s v="West Bodelteh"/>
    <x v="0"/>
    <x v="2"/>
    <s v="H"/>
    <x v="0"/>
    <s v="Unknown"/>
    <x v="0"/>
    <m/>
    <x v="0"/>
    <s v="Wound looks deep and meaty, no sign of material"/>
    <m/>
  </r>
  <r>
    <d v="2013-05-01T00:00:00"/>
    <s v="20130501"/>
    <x v="118"/>
    <x v="3"/>
    <x v="1"/>
    <s v="2013_5"/>
    <n v="20"/>
    <s v="20130501_20"/>
    <n v="2013"/>
    <x v="1"/>
    <s v="Ej1"/>
    <s v="20130501_20Ej1"/>
    <s v="Entanglement-Debris"/>
    <n v="1"/>
    <m/>
    <x v="2"/>
    <x v="1"/>
    <s v="L"/>
    <m/>
    <x v="0"/>
    <x v="0"/>
    <s v="L"/>
    <x v="0"/>
    <s v="Unknown"/>
    <x v="0"/>
    <m/>
    <x v="0"/>
    <s v="No significant edema or weeping, doesn't seem deep, but material embedded, or is inactive"/>
    <m/>
  </r>
  <r>
    <d v="2013-05-01T00:00:00"/>
    <s v="20130501"/>
    <x v="119"/>
    <x v="3"/>
    <x v="1"/>
    <s v="2013_5"/>
    <n v="22"/>
    <s v="20130501_22"/>
    <n v="2013"/>
    <x v="2"/>
    <s v="Ej1"/>
    <s v="20130501_22Ej1"/>
    <s v="Access"/>
    <n v="1"/>
    <s v=""/>
    <x v="0"/>
    <x v="0"/>
    <s v="L"/>
    <s v="Sea Lion Rock"/>
    <x v="0"/>
    <x v="2"/>
    <s v="H"/>
    <x v="0"/>
    <s v="Unknown"/>
    <x v="0"/>
    <m/>
    <x v="0"/>
    <s v="Cannot see material, wound is deep and wide, weeping"/>
    <m/>
  </r>
  <r>
    <d v="2013-05-01T00:00:00"/>
    <s v="20130501"/>
    <x v="119"/>
    <x v="3"/>
    <x v="1"/>
    <s v="2013_5"/>
    <n v="22"/>
    <s v="20130501_22"/>
    <n v="2013"/>
    <x v="2"/>
    <s v="Ej2"/>
    <s v="20130501_22Ej2"/>
    <s v="Access"/>
    <n v="1"/>
    <s v=""/>
    <x v="2"/>
    <x v="1"/>
    <m/>
    <s v="Sea Lion Rock"/>
    <x v="0"/>
    <x v="5"/>
    <s v="L"/>
    <x v="1"/>
    <s v="Scar"/>
    <x v="6"/>
    <m/>
    <x v="1"/>
    <s v="Cannot tell if active or inactive, if active severity 2 due to cinching"/>
    <m/>
  </r>
  <r>
    <d v="2013-05-17T00:00:00"/>
    <s v="20130517"/>
    <x v="120"/>
    <x v="3"/>
    <x v="1"/>
    <s v="2013_5"/>
    <n v="6"/>
    <s v="20130517_6"/>
    <n v="2013"/>
    <x v="4"/>
    <s v="Ej1"/>
    <s v="20130517_06Ej1"/>
    <s v="Entanglement-Debris"/>
    <n v="2"/>
    <m/>
    <x v="0"/>
    <x v="0"/>
    <m/>
    <m/>
    <x v="0"/>
    <x v="0"/>
    <s v="L"/>
    <x v="0"/>
    <s v="Unknown"/>
    <x v="0"/>
    <m/>
    <x v="0"/>
    <s v="Looks like it may be scarred over, no material visible, but might still be active?"/>
    <m/>
  </r>
  <r>
    <d v="2013-05-17T00:00:00"/>
    <s v="20130517"/>
    <x v="121"/>
    <x v="3"/>
    <x v="1"/>
    <s v="2013_5"/>
    <n v="13"/>
    <s v="20130517_13"/>
    <n v="2013"/>
    <x v="3"/>
    <s v="Zc1"/>
    <s v="20130517_13Zc1"/>
    <s v="Access"/>
    <n v="1"/>
    <s v=""/>
    <x v="1"/>
    <x v="0"/>
    <s v="H"/>
    <s v="East Bodelteh"/>
    <x v="1"/>
    <x v="6"/>
    <m/>
    <x v="2"/>
    <s v="Unknown"/>
    <x v="0"/>
    <m/>
    <x v="1"/>
    <s v="Bad angle and grainy"/>
    <m/>
  </r>
  <r>
    <d v="2013-05-17T00:00:00"/>
    <s v="20130517"/>
    <x v="121"/>
    <x v="3"/>
    <x v="1"/>
    <s v="2013_5"/>
    <n v="13"/>
    <s v="20130517_13"/>
    <n v="2013"/>
    <x v="3"/>
    <s v="Zc2"/>
    <s v="20130517_13Zc2"/>
    <s v="Access"/>
    <n v="1"/>
    <s v=""/>
    <x v="1"/>
    <x v="0"/>
    <s v="H"/>
    <s v="East Bodelteh"/>
    <x v="1"/>
    <x v="6"/>
    <m/>
    <x v="2"/>
    <s v="Unknown"/>
    <x v="0"/>
    <m/>
    <x v="1"/>
    <s v="Bad angle and grainy, cannot tell if active or not"/>
    <m/>
  </r>
  <r>
    <d v="2013-06-06T00:00:00"/>
    <s v="20130606"/>
    <x v="122"/>
    <x v="3"/>
    <x v="2"/>
    <s v="2013_6"/>
    <n v="13"/>
    <s v="20130606_13"/>
    <n v="2013"/>
    <x v="1"/>
    <s v="Ej1"/>
    <s v="20130606_13Ej1"/>
    <s v="Access"/>
    <n v="1"/>
    <s v=""/>
    <x v="2"/>
    <x v="0"/>
    <m/>
    <s v="Carroll Island"/>
    <x v="0"/>
    <x v="1"/>
    <s v="H"/>
    <x v="0"/>
    <s v="Unknown"/>
    <x v="0"/>
    <m/>
    <x v="0"/>
    <s v="Bad angle, but can see that wound is pink and ragged, weeping, no material visible"/>
    <m/>
  </r>
  <r>
    <d v="2013-06-06T00:00:00"/>
    <s v="20130606"/>
    <x v="123"/>
    <x v="3"/>
    <x v="2"/>
    <s v="2013_6"/>
    <n v="15"/>
    <s v="20130606_15"/>
    <n v="2013"/>
    <x v="2"/>
    <s v="Ej1"/>
    <s v="20130606_15Ej1"/>
    <s v="Access"/>
    <n v="3"/>
    <s v=""/>
    <x v="0"/>
    <x v="0"/>
    <m/>
    <s v="Sea Lion Rock"/>
    <x v="0"/>
    <x v="1"/>
    <s v="H"/>
    <x v="0"/>
    <s v="Unknown"/>
    <x v="0"/>
    <m/>
    <x v="2"/>
    <s v="Looks like it may have healed over the entangling material, still oozing and wet in area but fur grown over the wound site? Also an old scar oriented vertically up throat?"/>
    <m/>
  </r>
  <r>
    <d v="2013-06-06T00:00:00"/>
    <s v="20130606"/>
    <x v="123"/>
    <x v="3"/>
    <x v="2"/>
    <s v="2013_6"/>
    <n v="15"/>
    <s v="20130606_15"/>
    <n v="2013"/>
    <x v="2"/>
    <s v="Ej2"/>
    <s v="20130606_15Ej2"/>
    <s v="Access"/>
    <n v="3"/>
    <s v=""/>
    <x v="1"/>
    <x v="0"/>
    <m/>
    <s v="Sea Lion Rock"/>
    <x v="0"/>
    <x v="2"/>
    <s v="H"/>
    <x v="0"/>
    <s v="Monofilament"/>
    <x v="3"/>
    <s v="L"/>
    <x v="2"/>
    <s v="Might be a small fray coming out of the right side of the wound, deep and wide wound weeping, pink flesh visible"/>
    <m/>
  </r>
  <r>
    <d v="2013-06-06T00:00:00"/>
    <s v="20130606"/>
    <x v="123"/>
    <x v="3"/>
    <x v="2"/>
    <s v="2013_6"/>
    <n v="15"/>
    <s v="20130606_15"/>
    <n v="2013"/>
    <x v="2"/>
    <s v="Ej3"/>
    <s v="20130606_15Ej3"/>
    <s v="Original Folder"/>
    <n v="2"/>
    <s v=""/>
    <x v="0"/>
    <x v="0"/>
    <m/>
    <s v="Sea Lion Rock"/>
    <x v="0"/>
    <x v="5"/>
    <s v="H"/>
    <x v="1"/>
    <s v="Scar"/>
    <x v="6"/>
    <m/>
    <x v="0"/>
    <s v="Not a continuous wound"/>
    <m/>
  </r>
  <r>
    <d v="2013-06-06T00:00:00"/>
    <s v="20130606"/>
    <x v="124"/>
    <x v="3"/>
    <x v="2"/>
    <s v="2013_6"/>
    <n v="16"/>
    <s v="20130606_16"/>
    <n v="2013"/>
    <x v="2"/>
    <s v="Zc1"/>
    <s v="20130606_16Zc1"/>
    <s v="Access"/>
    <n v="2"/>
    <s v=""/>
    <x v="1"/>
    <x v="0"/>
    <s v="H"/>
    <s v="Sea Lion Rock"/>
    <x v="1"/>
    <x v="5"/>
    <s v="H"/>
    <x v="1"/>
    <s v="Scar"/>
    <x v="6"/>
    <m/>
    <x v="0"/>
    <s v="Looks like its in the process of healing, just one open patch left. Also possible it healed over the material?"/>
    <m/>
  </r>
  <r>
    <d v="2013-06-19T00:00:00"/>
    <s v="20130619"/>
    <x v="125"/>
    <x v="3"/>
    <x v="2"/>
    <s v="2013_6"/>
    <n v="3"/>
    <s v="20130619_3"/>
    <n v="2013"/>
    <x v="5"/>
    <s v="Ej1"/>
    <s v="20130619_03Ej1"/>
    <s v="Original Folder"/>
    <n v="3"/>
    <m/>
    <x v="1"/>
    <x v="0"/>
    <s v="L"/>
    <m/>
    <x v="0"/>
    <x v="1"/>
    <s v="H"/>
    <x v="0"/>
    <s v="Packing band"/>
    <x v="1"/>
    <s v="H"/>
    <x v="0"/>
    <s v="Packing band skims skin on back of neck, but breaks through to flesh in front, discharge"/>
    <m/>
  </r>
  <r>
    <d v="2013-06-19T00:00:00"/>
    <s v="20130619"/>
    <x v="126"/>
    <x v="3"/>
    <x v="2"/>
    <s v="2013_6"/>
    <n v="14"/>
    <s v="20130619_14"/>
    <n v="2013"/>
    <x v="3"/>
    <s v="Zc1"/>
    <s v="20130619_14Zc1"/>
    <s v="Access"/>
    <n v="2"/>
    <s v=""/>
    <x v="1"/>
    <x v="0"/>
    <s v="H"/>
    <s v="East Bodelteh"/>
    <x v="1"/>
    <x v="0"/>
    <s v="H"/>
    <x v="0"/>
    <s v="Packing band"/>
    <x v="1"/>
    <s v="H"/>
    <x v="0"/>
    <s v="Looks like it doesn't cinch too tight yet, just on surface of skin around back and maybe just through in front"/>
    <m/>
  </r>
  <r>
    <d v="2013-06-19T00:00:00"/>
    <s v="20130619"/>
    <x v="126"/>
    <x v="3"/>
    <x v="2"/>
    <s v="2013_6"/>
    <n v="14"/>
    <s v="20130619_14"/>
    <n v="2013"/>
    <x v="3"/>
    <s v="Zc2"/>
    <s v="20130619_14Zc2"/>
    <s v="Access"/>
    <n v="1"/>
    <s v=""/>
    <x v="1"/>
    <x v="0"/>
    <s v="H"/>
    <s v="East Bodelteh"/>
    <x v="1"/>
    <x v="0"/>
    <s v="H"/>
    <x v="0"/>
    <s v="Packing band"/>
    <x v="1"/>
    <s v="L"/>
    <x v="0"/>
    <s v="Probably a packing band, but too grainy to be definite. Looks like it breaks skin around front, but not weeping excessively"/>
    <m/>
  </r>
  <r>
    <d v="2013-06-19T00:00:00"/>
    <s v="20130619"/>
    <x v="127"/>
    <x v="3"/>
    <x v="2"/>
    <s v="2013_6"/>
    <n v="19"/>
    <s v="20130619_19"/>
    <n v="2013"/>
    <x v="8"/>
    <s v="Ej1"/>
    <s v="20130619_19Ej1"/>
    <s v="Access"/>
    <n v="2"/>
    <s v=""/>
    <x v="0"/>
    <x v="0"/>
    <s v="H"/>
    <s v="Umatilla"/>
    <x v="0"/>
    <x v="1"/>
    <s v="H"/>
    <x v="0"/>
    <s v="Unknown"/>
    <x v="0"/>
    <m/>
    <x v="0"/>
    <s v="Looks like its embedded, deep in front with discharge"/>
    <m/>
  </r>
  <r>
    <d v="2013-06-19T00:00:00"/>
    <s v="20130619"/>
    <x v="128"/>
    <x v="3"/>
    <x v="2"/>
    <s v="2013_6"/>
    <n v="20"/>
    <s v="20130619_20"/>
    <n v="2013"/>
    <x v="9"/>
    <s v="Ej1"/>
    <s v="20130619_20Ej1"/>
    <s v="Access"/>
    <n v="1"/>
    <s v=""/>
    <x v="1"/>
    <x v="0"/>
    <s v="H"/>
    <s v="Rocks W of Ozette Island"/>
    <x v="0"/>
    <x v="3"/>
    <m/>
    <x v="0"/>
    <s v="Flasher"/>
    <x v="4"/>
    <s v="H"/>
    <x v="0"/>
    <s v="Can see flasher"/>
    <m/>
  </r>
  <r>
    <d v="2013-06-19T00:00:00"/>
    <s v="20130619"/>
    <x v="129"/>
    <x v="3"/>
    <x v="2"/>
    <s v="2013_6"/>
    <n v="21"/>
    <s v="20130619_21"/>
    <n v="2013"/>
    <x v="1"/>
    <s v="Ej1"/>
    <s v="20130619_21Ej1"/>
    <s v="Access"/>
    <n v="1"/>
    <s v=""/>
    <x v="2"/>
    <x v="1"/>
    <m/>
    <s v="Carroll Island"/>
    <x v="0"/>
    <x v="5"/>
    <s v="L"/>
    <x v="1"/>
    <s v="Scar"/>
    <x v="6"/>
    <m/>
    <x v="0"/>
    <s v="Can't tell if it's active, no discharge or weeping, no excessive swelling, fur looks neat around edges"/>
    <m/>
  </r>
  <r>
    <d v="2013-06-19T00:00:00"/>
    <s v="20130619"/>
    <x v="130"/>
    <x v="3"/>
    <x v="2"/>
    <s v="2013_6"/>
    <n v="22"/>
    <s v="20130619_22"/>
    <n v="2013"/>
    <x v="2"/>
    <s v="Ej1"/>
    <s v="20130619_22Ej1"/>
    <s v="Access"/>
    <n v="1"/>
    <s v=""/>
    <x v="0"/>
    <x v="0"/>
    <m/>
    <s v="Sea Lion Rock"/>
    <x v="0"/>
    <x v="1"/>
    <s v="H"/>
    <x v="0"/>
    <s v="Packing band"/>
    <x v="1"/>
    <s v="L"/>
    <x v="0"/>
    <s v="Looks like a packing band along right side of neck but not a clear view. Some discharge but probably not super deep?"/>
    <m/>
  </r>
  <r>
    <d v="2013-06-19T00:00:00"/>
    <s v="20130619"/>
    <x v="130"/>
    <x v="3"/>
    <x v="2"/>
    <s v="2013_6"/>
    <n v="22"/>
    <s v="20130619_22"/>
    <n v="2013"/>
    <x v="2"/>
    <s v="Ej2"/>
    <s v="20130619_22Ej2"/>
    <s v="Access"/>
    <n v="1"/>
    <s v=""/>
    <x v="0"/>
    <x v="0"/>
    <m/>
    <s v="Sea Lion Rock"/>
    <x v="0"/>
    <x v="0"/>
    <s v="H"/>
    <x v="0"/>
    <s v="Packing band"/>
    <x v="1"/>
    <s v="H"/>
    <x v="2"/>
    <s v="Can clearly see the band, some weeping but band largely on surface"/>
    <m/>
  </r>
  <r>
    <d v="2013-06-19T00:00:00"/>
    <s v="20130619"/>
    <x v="130"/>
    <x v="3"/>
    <x v="2"/>
    <s v="2013_6"/>
    <n v="22"/>
    <s v="20130619_22"/>
    <n v="2013"/>
    <x v="2"/>
    <s v="Ej3"/>
    <s v="20130619_22Ej3"/>
    <s v="Original Folder"/>
    <n v="1"/>
    <s v=""/>
    <x v="0"/>
    <x v="0"/>
    <m/>
    <s v="Sea Lion Rock"/>
    <x v="0"/>
    <x v="2"/>
    <s v="H"/>
    <x v="0"/>
    <s v="Monofilament"/>
    <x v="3"/>
    <s v="L"/>
    <x v="0"/>
    <s v="Can maybe see a small filament of line coming down the side of the neck, wound looks deep and edema formed"/>
    <m/>
  </r>
  <r>
    <d v="2013-06-19T00:00:00"/>
    <s v="20130619"/>
    <x v="130"/>
    <x v="3"/>
    <x v="2"/>
    <s v="2013_6"/>
    <n v="22"/>
    <s v="20130619_22"/>
    <n v="2013"/>
    <x v="2"/>
    <s v="Ej4"/>
    <s v="20130619_22Ej4"/>
    <s v="Original Folder"/>
    <n v="3"/>
    <s v=""/>
    <x v="0"/>
    <x v="0"/>
    <m/>
    <s v="Sea Lion Rock"/>
    <x v="0"/>
    <x v="2"/>
    <s v="H"/>
    <x v="0"/>
    <s v="Unknown"/>
    <x v="0"/>
    <m/>
    <x v="0"/>
    <s v="Good angles, but grainy, material probably embedded"/>
    <m/>
  </r>
  <r>
    <d v="2013-06-22T00:00:00"/>
    <s v="20130622"/>
    <x v="131"/>
    <x v="3"/>
    <x v="2"/>
    <s v="2013_6"/>
    <n v="5"/>
    <s v="20130622_5"/>
    <n v="2013"/>
    <x v="5"/>
    <s v="Ej1"/>
    <s v="20130622_05Ej1"/>
    <s v="Original Folder"/>
    <n v="1"/>
    <m/>
    <x v="2"/>
    <x v="0"/>
    <m/>
    <m/>
    <x v="0"/>
    <x v="1"/>
    <s v="L"/>
    <x v="0"/>
    <s v="Unknown"/>
    <x v="0"/>
    <m/>
    <x v="1"/>
    <s v="Very dark photo, looks like large edema but hard to tell anything else about wound site"/>
    <m/>
  </r>
  <r>
    <d v="2013-06-28T00:00:00"/>
    <s v="20130628"/>
    <x v="132"/>
    <x v="3"/>
    <x v="2"/>
    <s v="2013_6"/>
    <n v="3"/>
    <s v="20130628_3"/>
    <n v="2013"/>
    <x v="4"/>
    <s v="Ej1"/>
    <s v="20130628_03Ej1"/>
    <s v="Entanglement-Debris"/>
    <n v="3"/>
    <m/>
    <x v="1"/>
    <x v="0"/>
    <m/>
    <m/>
    <x v="0"/>
    <x v="1"/>
    <s v="H"/>
    <x v="0"/>
    <s v="Unknown"/>
    <x v="0"/>
    <m/>
    <x v="0"/>
    <s v="No visible material, looks only moderatley deep and weepy"/>
    <m/>
  </r>
  <r>
    <d v="2013-06-28T00:00:00"/>
    <s v="20130628"/>
    <x v="133"/>
    <x v="3"/>
    <x v="2"/>
    <s v="2013_6"/>
    <n v="28"/>
    <s v="20130628_17"/>
    <n v="2013"/>
    <x v="2"/>
    <s v="Ej1"/>
    <s v="20130628_28Ej1"/>
    <s v="Entanglement-Debris"/>
    <n v="1"/>
    <m/>
    <x v="0"/>
    <x v="0"/>
    <s v="L"/>
    <m/>
    <x v="0"/>
    <x v="0"/>
    <s v="H"/>
    <x v="0"/>
    <s v="Packing band"/>
    <x v="1"/>
    <s v="H"/>
    <x v="0"/>
    <s v="Can clearly see packing band on top of skin, no large swelling, some discharge and blood, very little cinching"/>
    <m/>
  </r>
  <r>
    <d v="2013-06-28T00:00:00"/>
    <s v="20130628"/>
    <x v="133"/>
    <x v="3"/>
    <x v="2"/>
    <s v="2013_6"/>
    <n v="28"/>
    <s v="20130628_17"/>
    <n v="2013"/>
    <x v="2"/>
    <s v="Ej2"/>
    <s v="20130628_28Ej2"/>
    <s v="Entanglement-Debris"/>
    <n v="3"/>
    <s v="EA: originally entered as Zc, chnaged to Ej"/>
    <x v="0"/>
    <x v="0"/>
    <s v="H"/>
    <m/>
    <x v="0"/>
    <x v="1"/>
    <s v="H"/>
    <x v="0"/>
    <s v="Monofilament"/>
    <x v="3"/>
    <s v="H"/>
    <x v="2"/>
    <s v="Can see fiber coming ou of the left side of the neck, looks like the wound might be healing around the material, bu still large swelling and parts of the wound look ragged, some discharge"/>
    <m/>
  </r>
  <r>
    <d v="2013-06-28T00:00:00"/>
    <s v="20130628"/>
    <x v="133"/>
    <x v="3"/>
    <x v="2"/>
    <s v="2013_6"/>
    <n v="28"/>
    <s v="20130628_17"/>
    <n v="2013"/>
    <x v="2"/>
    <s v="Ej3"/>
    <s v="20130628_28Ej3"/>
    <s v="Original Folder"/>
    <n v="3"/>
    <m/>
    <x v="0"/>
    <x v="0"/>
    <m/>
    <m/>
    <x v="0"/>
    <x v="1"/>
    <s v="H"/>
    <x v="0"/>
    <s v="Packing band"/>
    <x v="1"/>
    <s v="L"/>
    <x v="0"/>
    <s v="Can see small curly fiber off left shoulder (packing band fray?), but unsure if it is entangling material. Seems like a deep wound, possibly old and healing around material"/>
    <s v="Same animal as 20130807_17Ej3?"/>
  </r>
  <r>
    <d v="2013-06-28T00:00:00"/>
    <s v="20130628"/>
    <x v="133"/>
    <x v="3"/>
    <x v="2"/>
    <s v="2013_6"/>
    <n v="28"/>
    <s v="20130628_17"/>
    <n v="2013"/>
    <x v="2"/>
    <s v="Ej4"/>
    <s v="20130628_28Ej4"/>
    <s v="Original Folder"/>
    <n v="1"/>
    <m/>
    <x v="0"/>
    <x v="0"/>
    <s v="L"/>
    <m/>
    <x v="0"/>
    <x v="2"/>
    <s v="H"/>
    <x v="0"/>
    <s v="Unknown"/>
    <x v="0"/>
    <m/>
    <x v="0"/>
    <s v="Deep cut into back of neck, cannot see material"/>
    <m/>
  </r>
  <r>
    <d v="2013-07-10T00:00:00"/>
    <s v="20130710"/>
    <x v="134"/>
    <x v="3"/>
    <x v="3"/>
    <s v="2013_7"/>
    <n v="13"/>
    <s v="20130710_13"/>
    <n v="2013"/>
    <x v="0"/>
    <s v="Ej1"/>
    <s v="20130710_13Ej1"/>
    <s v="Original Folder"/>
    <n v="1"/>
    <m/>
    <x v="2"/>
    <x v="2"/>
    <m/>
    <m/>
    <x v="0"/>
    <x v="0"/>
    <s v="L"/>
    <x v="0"/>
    <s v="Unknown"/>
    <x v="0"/>
    <m/>
    <x v="1"/>
    <s v="Very far away and grainy, cannot be sure of severity or material"/>
    <m/>
  </r>
  <r>
    <d v="2013-07-10T00:00:00"/>
    <s v="20130710"/>
    <x v="135"/>
    <x v="3"/>
    <x v="3"/>
    <s v="2013_7"/>
    <n v="16"/>
    <s v="20130710_16"/>
    <n v="2013"/>
    <x v="1"/>
    <s v="Ej1"/>
    <s v="20130710_16Ej1"/>
    <s v="Access"/>
    <n v="1"/>
    <s v=""/>
    <x v="0"/>
    <x v="0"/>
    <s v="L"/>
    <s v="Carroll Island"/>
    <x v="0"/>
    <x v="0"/>
    <s v="H"/>
    <x v="0"/>
    <s v="Unknown"/>
    <x v="0"/>
    <m/>
    <x v="0"/>
    <s v="Washed out photo from bad angle, cannot see material"/>
    <m/>
  </r>
  <r>
    <d v="2013-07-10T00:00:00"/>
    <s v="20130710"/>
    <x v="135"/>
    <x v="3"/>
    <x v="3"/>
    <s v="2013_7"/>
    <n v="16"/>
    <s v="20130710_16"/>
    <n v="2013"/>
    <x v="1"/>
    <s v="Ej2"/>
    <s v="20130710_16Ej2"/>
    <s v="Original Folder"/>
    <n v="1"/>
    <s v=""/>
    <x v="0"/>
    <x v="0"/>
    <m/>
    <s v="Carroll Island"/>
    <x v="0"/>
    <x v="0"/>
    <s v="H"/>
    <x v="0"/>
    <s v="Unknown"/>
    <x v="0"/>
    <m/>
    <x v="0"/>
    <s v="Cannot see material, looks like a severity 2, no crazy discharge, not super deep"/>
    <m/>
  </r>
  <r>
    <d v="2013-07-10T00:00:00"/>
    <s v="20130710"/>
    <x v="136"/>
    <x v="3"/>
    <x v="3"/>
    <s v="2013_7"/>
    <n v="17"/>
    <s v="20130710_17"/>
    <n v="2013"/>
    <x v="2"/>
    <s v="Ej1"/>
    <s v="20130710_17Ej1"/>
    <s v="Access"/>
    <n v="4"/>
    <s v=""/>
    <x v="0"/>
    <x v="0"/>
    <s v="L"/>
    <s v="Sea Lion Rock"/>
    <x v="0"/>
    <x v="1"/>
    <s v="H"/>
    <x v="0"/>
    <s v="Packing band"/>
    <x v="1"/>
    <s v="L"/>
    <x v="2"/>
    <s v="Good angles, looks like there might be a packing band in the wound, but too deep to be sure"/>
    <m/>
  </r>
  <r>
    <d v="2013-07-10T00:00:00"/>
    <s v="20130710"/>
    <x v="136"/>
    <x v="3"/>
    <x v="3"/>
    <s v="2013_7"/>
    <n v="17"/>
    <s v="20130710_17"/>
    <n v="2013"/>
    <x v="2"/>
    <s v="Ej2"/>
    <s v="20130710_17Ej2"/>
    <s v="Access"/>
    <n v="1"/>
    <s v=""/>
    <x v="0"/>
    <x v="0"/>
    <s v="L"/>
    <s v="Sea Lion Rock"/>
    <x v="0"/>
    <x v="1"/>
    <s v="L"/>
    <x v="0"/>
    <s v="Unknown"/>
    <x v="0"/>
    <m/>
    <x v="1"/>
    <s v="Cannot clearly see entanglement severity or material, shouldn't include"/>
    <m/>
  </r>
  <r>
    <d v="2013-07-15T00:00:00"/>
    <s v="20130715"/>
    <x v="137"/>
    <x v="3"/>
    <x v="3"/>
    <s v="2013_7"/>
    <n v="10"/>
    <s v="20130715_10"/>
    <n v="2013"/>
    <x v="3"/>
    <s v="Ej1"/>
    <s v="20130715_10Ej1"/>
    <s v="Access"/>
    <n v="2"/>
    <s v=""/>
    <x v="2"/>
    <x v="2"/>
    <m/>
    <s v="East Bodelteh"/>
    <x v="0"/>
    <x v="0"/>
    <s v="H"/>
    <x v="0"/>
    <s v="Packing band"/>
    <x v="1"/>
    <s v="H"/>
    <x v="2"/>
    <s v="Can clearly see that packing band rests on surface of skin, only cinches slightly"/>
    <m/>
  </r>
  <r>
    <d v="2013-07-15T00:00:00"/>
    <s v="20130715"/>
    <x v="138"/>
    <x v="3"/>
    <x v="3"/>
    <s v="2013_7"/>
    <n v="19"/>
    <s v="20130715_19"/>
    <n v="2013"/>
    <x v="1"/>
    <s v="Ej1"/>
    <s v="20130715_19Ej1"/>
    <s v="Access"/>
    <n v="1"/>
    <s v=""/>
    <x v="0"/>
    <x v="0"/>
    <m/>
    <s v="Carroll Island"/>
    <x v="0"/>
    <x v="1"/>
    <s v="H"/>
    <x v="0"/>
    <s v="Unknown"/>
    <x v="0"/>
    <m/>
    <x v="0"/>
    <s v="Can see that wound is wide, cannot see depth or material, some swelling, no obvious discharge, but animal appears wet"/>
    <m/>
  </r>
  <r>
    <d v="2013-07-15T00:00:00"/>
    <s v="20130715"/>
    <x v="138"/>
    <x v="3"/>
    <x v="3"/>
    <s v="2013_7"/>
    <n v="19"/>
    <s v="20130715_19"/>
    <n v="2013"/>
    <x v="1"/>
    <s v="Ej2"/>
    <s v="20130715_19Ej2"/>
    <s v="Access"/>
    <n v="1"/>
    <s v=""/>
    <x v="0"/>
    <x v="0"/>
    <m/>
    <s v="Carroll Island"/>
    <x v="0"/>
    <x v="5"/>
    <s v="L"/>
    <x v="1"/>
    <s v="Scar"/>
    <x v="6"/>
    <m/>
    <x v="0"/>
    <s v="Looks like it was a wide wound that has since healed at the sides becoming a slice, but photo not clear enough to be confident"/>
    <m/>
  </r>
  <r>
    <d v="2013-07-15T00:00:00"/>
    <s v="20130715"/>
    <x v="138"/>
    <x v="3"/>
    <x v="3"/>
    <s v="2013_7"/>
    <n v="19"/>
    <s v="20130715_19"/>
    <n v="2013"/>
    <x v="1"/>
    <s v="Ej3"/>
    <s v="20130715_19Ej3"/>
    <s v="Access"/>
    <n v="2"/>
    <s v="One confirmed as packing band, cannot asses other 2."/>
    <x v="0"/>
    <x v="0"/>
    <m/>
    <s v="Carroll Island"/>
    <x v="0"/>
    <x v="1"/>
    <s v="H"/>
    <x v="0"/>
    <s v="Unknown"/>
    <x v="0"/>
    <m/>
    <x v="0"/>
    <s v="Cannot see material, embedded"/>
    <m/>
  </r>
  <r>
    <d v="2013-07-15T00:00:00"/>
    <s v="20130715"/>
    <x v="138"/>
    <x v="3"/>
    <x v="3"/>
    <s v="2013_7"/>
    <n v="19"/>
    <s v="20130715_19"/>
    <n v="2013"/>
    <x v="1"/>
    <s v="Ej4"/>
    <s v="20130715_19Ej4"/>
    <s v="Access"/>
    <n v="1"/>
    <s v="One confirmed as packing band, cannot asses other 2."/>
    <x v="0"/>
    <x v="0"/>
    <m/>
    <s v="Carroll Island"/>
    <x v="0"/>
    <x v="6"/>
    <m/>
    <x v="2"/>
    <s v="Unknown"/>
    <x v="0"/>
    <m/>
    <x v="1"/>
    <s v="Odd angle, cannot see material, cannot tell severity"/>
    <m/>
  </r>
  <r>
    <d v="2013-07-15T00:00:00"/>
    <s v="20130715"/>
    <x v="138"/>
    <x v="3"/>
    <x v="3"/>
    <s v="2013_7"/>
    <n v="19"/>
    <s v="20130715_19"/>
    <n v="2013"/>
    <x v="1"/>
    <s v="Ej5"/>
    <s v="20130715_19Ej5"/>
    <s v="Access"/>
    <n v="4"/>
    <s v="One confirmed as packing band, cannot asses other 2."/>
    <x v="0"/>
    <x v="0"/>
    <m/>
    <s v="Carroll Island"/>
    <x v="0"/>
    <x v="0"/>
    <s v="H"/>
    <x v="0"/>
    <s v="Packing band"/>
    <x v="1"/>
    <s v="H"/>
    <x v="2"/>
    <s v="Good angles, can see packing band, looks like it cinches but no discharge, wound doesn't seem deep or swollen"/>
    <m/>
  </r>
  <r>
    <d v="2013-07-15T00:00:00"/>
    <s v="20130715"/>
    <x v="139"/>
    <x v="3"/>
    <x v="3"/>
    <s v="2013_7"/>
    <n v="20"/>
    <s v="20130715_20"/>
    <n v="2013"/>
    <x v="2"/>
    <s v="Ej1"/>
    <s v="20130715_20Ej1"/>
    <s v="Access"/>
    <n v="1"/>
    <s v=""/>
    <x v="0"/>
    <x v="0"/>
    <m/>
    <s v="Sea Lion Rock"/>
    <x v="0"/>
    <x v="2"/>
    <s v="H"/>
    <x v="0"/>
    <s v="Packing band"/>
    <x v="1"/>
    <s v="L"/>
    <x v="0"/>
    <s v="Swelling, discharge, deep wound, strip of white might be fat or a packing band"/>
    <s v="Ask Wendy about fat vs packing band"/>
  </r>
  <r>
    <d v="2013-07-15T00:00:00"/>
    <s v="20130715"/>
    <x v="139"/>
    <x v="3"/>
    <x v="3"/>
    <s v="2013_7"/>
    <n v="20"/>
    <s v="20130715_20"/>
    <n v="2013"/>
    <x v="2"/>
    <s v="Ej2"/>
    <s v="20130715_20Ej2"/>
    <s v="Access"/>
    <n v="2"/>
    <s v=""/>
    <x v="0"/>
    <x v="0"/>
    <m/>
    <s v="Sea Lion Rock"/>
    <x v="0"/>
    <x v="1"/>
    <s v="H"/>
    <x v="0"/>
    <s v="Unknown"/>
    <x v="0"/>
    <m/>
    <x v="0"/>
    <s v="Materials appear to cross on left side of neck, some discharge, no visible material clues"/>
    <m/>
  </r>
  <r>
    <d v="2013-07-15T00:00:00"/>
    <s v="20130715"/>
    <x v="139"/>
    <x v="3"/>
    <x v="3"/>
    <s v="2013_7"/>
    <n v="20"/>
    <s v="20130715_20"/>
    <n v="2013"/>
    <x v="2"/>
    <s v="Ej3"/>
    <s v="20130715_20Ej3"/>
    <s v="Access"/>
    <n v="2"/>
    <s v=""/>
    <x v="0"/>
    <x v="0"/>
    <s v="L"/>
    <s v="Sea Lion Rock"/>
    <x v="0"/>
    <x v="1"/>
    <s v="L"/>
    <x v="0"/>
    <s v="Unknown"/>
    <x v="0"/>
    <m/>
    <x v="1"/>
    <s v="Can tell that severity is 3+, but too grainy to determine material or see anything specific about the wound site"/>
    <m/>
  </r>
  <r>
    <d v="2013-07-15T00:00:00"/>
    <s v="20130715"/>
    <x v="139"/>
    <x v="3"/>
    <x v="3"/>
    <s v="2013_7"/>
    <n v="20"/>
    <s v="20130715_20"/>
    <n v="2013"/>
    <x v="2"/>
    <s v="Ej4"/>
    <s v="20130715_20Ej4"/>
    <s v="Original Folder"/>
    <n v="2"/>
    <s v=""/>
    <x v="0"/>
    <x v="0"/>
    <s v="H"/>
    <s v="Sea Lion Rock"/>
    <x v="0"/>
    <x v="0"/>
    <s v="H"/>
    <x v="0"/>
    <s v="Packing band"/>
    <x v="1"/>
    <s v="H"/>
    <x v="0"/>
    <s v="Packing band bites into skin a little, but largely visible on surface"/>
    <m/>
  </r>
  <r>
    <d v="2013-07-15T00:00:00"/>
    <s v="20130715"/>
    <x v="139"/>
    <x v="3"/>
    <x v="3"/>
    <s v="2013_7"/>
    <n v="20"/>
    <s v="20130715_20"/>
    <n v="2013"/>
    <x v="2"/>
    <s v="Ej5"/>
    <s v="20130715_20Ej5"/>
    <s v="Original Folder"/>
    <n v="1"/>
    <s v=""/>
    <x v="1"/>
    <x v="0"/>
    <s v="L"/>
    <s v="Sea Lion Rock"/>
    <x v="0"/>
    <x v="5"/>
    <s v="H"/>
    <x v="1"/>
    <s v="Scar"/>
    <x v="6"/>
    <m/>
    <x v="0"/>
    <s v="Looks like just a small scar remaining"/>
    <m/>
  </r>
  <r>
    <d v="2013-07-15T00:00:00"/>
    <s v="20130715"/>
    <x v="139"/>
    <x v="3"/>
    <x v="3"/>
    <s v="2013_7"/>
    <n v="20"/>
    <s v="20130715_20"/>
    <n v="2013"/>
    <x v="2"/>
    <s v="Ej62"/>
    <s v="20130715_20Ej6"/>
    <s v="Original Folder"/>
    <n v="1"/>
    <s v=""/>
    <x v="1"/>
    <x v="0"/>
    <m/>
    <s v="Sea Lion Rock"/>
    <x v="0"/>
    <x v="1"/>
    <s v="L"/>
    <x v="0"/>
    <s v="Unknown"/>
    <x v="0"/>
    <m/>
    <x v="0"/>
    <s v="Cannot easily tell severity, but width of wound indicates some discharge and depth, probably a 3. Cannot see material"/>
    <m/>
  </r>
  <r>
    <d v="2013-07-25T00:00:00"/>
    <s v="20130725"/>
    <x v="140"/>
    <x v="3"/>
    <x v="3"/>
    <s v="2013_7"/>
    <n v="5"/>
    <s v="20130725_5"/>
    <n v="2013"/>
    <x v="5"/>
    <s v="Ej1"/>
    <s v="20130725_05Ej1"/>
    <s v="Access"/>
    <n v="1"/>
    <s v=""/>
    <x v="0"/>
    <x v="0"/>
    <m/>
    <s v="Tatoosh Cut"/>
    <x v="0"/>
    <x v="1"/>
    <s v="L"/>
    <x v="0"/>
    <s v="Unknown"/>
    <x v="0"/>
    <m/>
    <x v="0"/>
    <s v="Wound looks like skin has been stripped for some width, some pink visible so fairly deep, not enough clarity to tell how much blood/how meaty it looks"/>
    <m/>
  </r>
  <r>
    <d v="2013-07-25T00:00:00"/>
    <s v="20130725"/>
    <x v="140"/>
    <x v="3"/>
    <x v="3"/>
    <s v="2013_7"/>
    <n v="5"/>
    <s v="20130725_5"/>
    <n v="2013"/>
    <x v="5"/>
    <s v="Ej2"/>
    <s v="20130725_05Ej2"/>
    <s v="Access"/>
    <n v="2"/>
    <s v="Resembles tuna line, but cannot be certain."/>
    <x v="0"/>
    <x v="0"/>
    <s v="L"/>
    <s v="Tatoosh Cut"/>
    <x v="0"/>
    <x v="2"/>
    <s v="H"/>
    <x v="0"/>
    <s v="Packing band"/>
    <x v="1"/>
    <s v="H"/>
    <x v="2"/>
    <s v="Can see packing band with large fray off side of neck, looks keep, lots of discharge and blood down front of body"/>
    <m/>
  </r>
  <r>
    <d v="2013-07-25T00:00:00"/>
    <s v="20130725"/>
    <x v="141"/>
    <x v="3"/>
    <x v="3"/>
    <s v="2013_7"/>
    <n v="18"/>
    <s v="20130725_18"/>
    <n v="2013"/>
    <x v="3"/>
    <s v="Ej1"/>
    <s v="20130725_18Ej1"/>
    <s v="Access"/>
    <n v="1"/>
    <s v=""/>
    <x v="0"/>
    <x v="0"/>
    <m/>
    <s v="East Bodelteh"/>
    <x v="0"/>
    <x v="1"/>
    <s v="H"/>
    <x v="0"/>
    <s v="Packing band"/>
    <x v="1"/>
    <s v="L"/>
    <x v="0"/>
    <s v="Might be a packing band peeking out the wound on the left side of neck, no excessive discharge or blood, doesn't seem too deep, but definite swelling present"/>
    <m/>
  </r>
  <r>
    <d v="2013-08-07T00:00:00"/>
    <s v="20130807"/>
    <x v="142"/>
    <x v="3"/>
    <x v="4"/>
    <s v="2013_8"/>
    <n v="7"/>
    <s v="20130807_7"/>
    <n v="2013"/>
    <x v="5"/>
    <s v="Ej1"/>
    <s v="20130807_07Ej1"/>
    <s v="Access"/>
    <n v="1"/>
    <s v=""/>
    <x v="2"/>
    <x v="2"/>
    <m/>
    <s v="Tatoosh Cut"/>
    <x v="0"/>
    <x v="0"/>
    <s v="H"/>
    <x v="0"/>
    <s v="Unknown"/>
    <x v="0"/>
    <m/>
    <x v="1"/>
    <s v="Cannot see wound clearly, but doesn't look overly severe"/>
    <m/>
  </r>
  <r>
    <d v="2013-08-07T00:00:00"/>
    <s v="20130807"/>
    <x v="143"/>
    <x v="3"/>
    <x v="4"/>
    <s v="2013_8"/>
    <n v="17"/>
    <s v="20130807_17"/>
    <n v="2013"/>
    <x v="1"/>
    <s v="Ej1"/>
    <s v="20130807_17Ej1"/>
    <s v="Access"/>
    <n v="4"/>
    <s v=""/>
    <x v="0"/>
    <x v="0"/>
    <m/>
    <s v="Carroll Island"/>
    <x v="0"/>
    <x v="0"/>
    <s v="H"/>
    <x v="0"/>
    <s v="Packing band"/>
    <x v="1"/>
    <s v="H"/>
    <x v="2"/>
    <s v="Can clearly see that packing band is exposed along right side of neck but has skin growing over it along the back, wound not deep or weeping"/>
    <m/>
  </r>
  <r>
    <d v="2013-08-07T00:00:00"/>
    <s v="20130807"/>
    <x v="143"/>
    <x v="3"/>
    <x v="4"/>
    <s v="2013_8"/>
    <n v="17"/>
    <s v="20130807_17"/>
    <n v="2013"/>
    <x v="1"/>
    <s v="Ej2"/>
    <s v="20130807_17Ej2"/>
    <s v="Access"/>
    <n v="1"/>
    <s v=""/>
    <x v="0"/>
    <x v="0"/>
    <m/>
    <s v="Carroll Island"/>
    <x v="0"/>
    <x v="0"/>
    <s v="H"/>
    <x v="0"/>
    <s v="Packing band"/>
    <x v="1"/>
    <s v="L"/>
    <x v="0"/>
    <s v="Can see a sliver of packing band across top of neck, but could be glare. Wound is dark, not deep, not weeping"/>
    <m/>
  </r>
  <r>
    <d v="2013-08-07T00:00:00"/>
    <s v="20130807"/>
    <x v="143"/>
    <x v="3"/>
    <x v="4"/>
    <s v="2013_8"/>
    <n v="17"/>
    <s v="20130807_17"/>
    <n v="2013"/>
    <x v="1"/>
    <s v="Ej5"/>
    <s v="20130807_17Ej5"/>
    <s v="Original Folder"/>
    <n v="1"/>
    <s v="scar"/>
    <x v="0"/>
    <x v="0"/>
    <m/>
    <s v="Carroll Island"/>
    <x v="0"/>
    <x v="5"/>
    <s v="H"/>
    <x v="1"/>
    <s v="Scar"/>
    <x v="6"/>
    <m/>
    <x v="0"/>
    <s v="Scar not continuous, inactive"/>
    <m/>
  </r>
  <r>
    <d v="2013-08-07T00:00:00"/>
    <s v="20130807"/>
    <x v="143"/>
    <x v="3"/>
    <x v="4"/>
    <s v="2013_8"/>
    <n v="17"/>
    <s v="20130807_17"/>
    <n v="2013"/>
    <x v="1"/>
    <s v="Ej7"/>
    <s v="20130807_17Ej7"/>
    <s v="Original Folder"/>
    <n v="1"/>
    <m/>
    <x v="0"/>
    <x v="0"/>
    <m/>
    <s v="Carroll Island"/>
    <x v="0"/>
    <x v="4"/>
    <s v="H"/>
    <x v="0"/>
    <s v="Packing band"/>
    <x v="1"/>
    <s v="H"/>
    <x v="0"/>
    <s v="Obvious packing band with great example fray, no deep cinch"/>
    <s v="Great packing band fray example"/>
  </r>
  <r>
    <d v="2013-08-07T00:00:00"/>
    <s v="20130807"/>
    <x v="144"/>
    <x v="3"/>
    <x v="4"/>
    <s v="2013_8"/>
    <n v="18"/>
    <s v="20130807_18"/>
    <n v="2013"/>
    <x v="2"/>
    <s v="Ej1"/>
    <s v="20130807_18Ej1"/>
    <s v="Access"/>
    <n v="1"/>
    <s v=""/>
    <x v="1"/>
    <x v="0"/>
    <s v="L"/>
    <s v="Sea Lion Rock"/>
    <x v="0"/>
    <x v="1"/>
    <s v="H"/>
    <x v="0"/>
    <s v="Rubber band"/>
    <x v="5"/>
    <s v="L"/>
    <x v="0"/>
    <s v="Looks like maybe a wide black band around right side of neck, some swelling buildup, but not clear about material"/>
    <m/>
  </r>
  <r>
    <d v="2013-08-07T00:00:00"/>
    <s v="20130807"/>
    <x v="144"/>
    <x v="3"/>
    <x v="4"/>
    <s v="2013_8"/>
    <n v="18"/>
    <s v="20130807_18"/>
    <n v="2013"/>
    <x v="2"/>
    <s v="Ej2"/>
    <s v="20130807_18Ej2"/>
    <s v="Access"/>
    <n v="2"/>
    <s v=""/>
    <x v="1"/>
    <x v="0"/>
    <m/>
    <s v="Sea Lion Rock"/>
    <x v="0"/>
    <x v="1"/>
    <s v="H"/>
    <x v="0"/>
    <s v="Unknown"/>
    <x v="0"/>
    <m/>
    <x v="0"/>
    <s v="Still a gaping wound, but doesn't look fresh, might be healing and inactive"/>
    <m/>
  </r>
  <r>
    <d v="2013-08-07T00:00:00"/>
    <s v="20130807"/>
    <x v="144"/>
    <x v="3"/>
    <x v="4"/>
    <s v="2013_8"/>
    <n v="18"/>
    <s v="20130807_18"/>
    <n v="2013"/>
    <x v="2"/>
    <s v="Ej3"/>
    <s v="20130807_18Ej3"/>
    <s v="Access"/>
    <n v="1"/>
    <s v=""/>
    <x v="1"/>
    <x v="0"/>
    <m/>
    <s v="Sea Lion Rock"/>
    <x v="0"/>
    <x v="2"/>
    <s v="H"/>
    <x v="0"/>
    <s v="Unknown"/>
    <x v="0"/>
    <m/>
    <x v="0"/>
    <s v="Looks deep and weeping, but cannot see material"/>
    <m/>
  </r>
  <r>
    <d v="2013-08-07T00:00:00"/>
    <s v="20130807"/>
    <x v="143"/>
    <x v="3"/>
    <x v="4"/>
    <s v="2013_8"/>
    <n v="18"/>
    <s v="20130807_17"/>
    <n v="2013"/>
    <x v="2"/>
    <s v="Ej4"/>
    <s v="20130807_18Ej4"/>
    <s v="Access"/>
    <n v="5"/>
    <s v=""/>
    <x v="1"/>
    <x v="0"/>
    <s v="H"/>
    <s v="Carroll Island"/>
    <x v="0"/>
    <x v="1"/>
    <s v="H"/>
    <x v="0"/>
    <s v="Packing band"/>
    <x v="1"/>
    <s v="H"/>
    <x v="2"/>
    <s v="Packing band fray visible along left side of neck, looks like skin may have healed over the band, large edema on top, originially entered as Ej3 and Ej6 on Carroll, combined and relabeled on SLR"/>
    <s v="Same animal as 20130628_17Ej3?"/>
  </r>
  <r>
    <d v="2013-08-07T00:00:00"/>
    <s v="20130807"/>
    <x v="143"/>
    <x v="3"/>
    <x v="4"/>
    <s v="2013_8"/>
    <n v="18"/>
    <s v="20130807_17"/>
    <n v="2013"/>
    <x v="2"/>
    <s v="Ej5"/>
    <s v="20130807_18Ej5"/>
    <s v="Access"/>
    <n v="3"/>
    <s v="Could be gillnet, but almost certain of monofilament."/>
    <x v="0"/>
    <x v="0"/>
    <m/>
    <s v="Carroll Island"/>
    <x v="0"/>
    <x v="1"/>
    <s v="H"/>
    <x v="0"/>
    <s v="Packing band"/>
    <x v="1"/>
    <s v="H"/>
    <x v="2"/>
    <s v="Can see packing band fray along left side of neck and packing band along suface on right side, digs in at the front of the neck, some blood and discharge visible, originally entered at Carroll, relabeled to SLR"/>
    <m/>
  </r>
  <r>
    <d v="2013-08-07T00:00:00"/>
    <s v="20130807"/>
    <x v="145"/>
    <x v="3"/>
    <x v="4"/>
    <s v="2013_8"/>
    <n v="25"/>
    <s v="20130807_25"/>
    <n v="2013"/>
    <x v="3"/>
    <s v="Zc1"/>
    <s v="20130807_25Zc1"/>
    <s v="Access"/>
    <n v="1"/>
    <s v=""/>
    <x v="1"/>
    <x v="0"/>
    <s v="H"/>
    <s v="East Bodelteh"/>
    <x v="1"/>
    <x v="1"/>
    <s v="H"/>
    <x v="0"/>
    <s v="Unknown"/>
    <x v="0"/>
    <m/>
    <x v="0"/>
    <s v="Wide open wound, but not deep or weeping"/>
    <m/>
  </r>
  <r>
    <d v="2013-08-16T00:00:00"/>
    <s v="20130816"/>
    <x v="146"/>
    <x v="3"/>
    <x v="4"/>
    <s v="2013_8"/>
    <n v="26"/>
    <s v="20130816_26"/>
    <n v="2013"/>
    <x v="3"/>
    <s v="Zc1"/>
    <s v="20130816_26Zc1"/>
    <s v="Access"/>
    <n v="1"/>
    <s v=""/>
    <x v="1"/>
    <x v="0"/>
    <s v="H"/>
    <s v="East Bodelteh"/>
    <x v="1"/>
    <x v="5"/>
    <s v="L"/>
    <x v="1"/>
    <s v="Scar"/>
    <x v="6"/>
    <m/>
    <x v="0"/>
    <s v="Looks like fur grows over the wound, bu might just be a very thin wound"/>
    <m/>
  </r>
  <r>
    <d v="2013-08-16T00:00:00"/>
    <s v="20130816"/>
    <x v="146"/>
    <x v="3"/>
    <x v="4"/>
    <s v="2013_8"/>
    <n v="26"/>
    <s v="20130816_26"/>
    <n v="2013"/>
    <x v="3"/>
    <s v="Zc2"/>
    <s v="20130816_26Zc2"/>
    <s v="Access"/>
    <n v="1"/>
    <s v=""/>
    <x v="1"/>
    <x v="0"/>
    <s v="H"/>
    <s v="East Bodelteh"/>
    <x v="1"/>
    <x v="1"/>
    <s v="L"/>
    <x v="0"/>
    <s v="Unknown"/>
    <x v="0"/>
    <m/>
    <x v="1"/>
    <s v="Bad angle, cannot tell severity or material"/>
    <m/>
  </r>
  <r>
    <d v="2013-08-16T00:00:00"/>
    <s v="20130816"/>
    <x v="146"/>
    <x v="3"/>
    <x v="4"/>
    <s v="2013_8"/>
    <n v="26"/>
    <s v="20130816_26"/>
    <n v="2013"/>
    <x v="3"/>
    <s v="Zc3"/>
    <s v="20130816_26Zc3"/>
    <s v="Access"/>
    <n v="1"/>
    <s v=""/>
    <x v="1"/>
    <x v="0"/>
    <s v="H"/>
    <s v="East Bodelteh"/>
    <x v="1"/>
    <x v="1"/>
    <s v="H"/>
    <x v="0"/>
    <s v="Unknown"/>
    <x v="0"/>
    <m/>
    <x v="0"/>
    <s v="Wide pink wound, no material visible, little swelling"/>
    <m/>
  </r>
  <r>
    <d v="2013-08-16T00:00:00"/>
    <s v="20130816"/>
    <x v="146"/>
    <x v="3"/>
    <x v="4"/>
    <s v="2013_8"/>
    <n v="26"/>
    <s v="20130816_26"/>
    <n v="2013"/>
    <x v="3"/>
    <s v="Zc4"/>
    <s v="20130816_26Zc4"/>
    <s v="Access"/>
    <n v="1"/>
    <s v=""/>
    <x v="1"/>
    <x v="0"/>
    <s v="H"/>
    <s v="East Bodelteh"/>
    <x v="1"/>
    <x v="6"/>
    <m/>
    <x v="2"/>
    <s v="Unknown"/>
    <x v="0"/>
    <m/>
    <x v="1"/>
    <s v="Bad angle, very grainy"/>
    <m/>
  </r>
  <r>
    <d v="2013-08-16T00:00:00"/>
    <s v="20130816"/>
    <x v="147"/>
    <x v="3"/>
    <x v="4"/>
    <s v="2013_8"/>
    <n v="28"/>
    <s v="20130816_28"/>
    <n v="2013"/>
    <x v="3"/>
    <s v="Ej1"/>
    <s v="20130816_28Ej1"/>
    <s v="Access"/>
    <n v="1"/>
    <s v=""/>
    <x v="0"/>
    <x v="0"/>
    <m/>
    <s v="East Bodelteh"/>
    <x v="0"/>
    <x v="5"/>
    <s v="H"/>
    <x v="1"/>
    <s v="Scar"/>
    <x v="6"/>
    <m/>
    <x v="0"/>
    <s v="Looks healed, inactive"/>
    <m/>
  </r>
  <r>
    <d v="2013-08-16T00:00:00"/>
    <s v="20130816"/>
    <x v="147"/>
    <x v="3"/>
    <x v="4"/>
    <s v="2013_8"/>
    <n v="28"/>
    <s v="20130816_28"/>
    <n v="2013"/>
    <x v="3"/>
    <s v="Ej2"/>
    <s v="20130816_28Ej2"/>
    <s v="Original Folder"/>
    <n v="1"/>
    <s v=""/>
    <x v="1"/>
    <x v="0"/>
    <m/>
    <s v="East Bodelteh"/>
    <x v="0"/>
    <x v="1"/>
    <s v="H"/>
    <x v="0"/>
    <s v="Unknown"/>
    <x v="0"/>
    <m/>
    <x v="0"/>
    <s v="Cannot see material, looks moderately deep, some discharge visible"/>
    <m/>
  </r>
  <r>
    <d v="2013-08-21T00:00:00"/>
    <s v="20130821"/>
    <x v="148"/>
    <x v="3"/>
    <x v="4"/>
    <s v="2013_8"/>
    <n v="5"/>
    <s v="20130821_5"/>
    <n v="2013"/>
    <x v="5"/>
    <s v="Ej1"/>
    <s v="20130821_05Ej1"/>
    <s v="Original Folder"/>
    <n v="2"/>
    <m/>
    <x v="1"/>
    <x v="0"/>
    <m/>
    <m/>
    <x v="0"/>
    <x v="1"/>
    <s v="L"/>
    <x v="0"/>
    <s v="Packing band"/>
    <x v="1"/>
    <s v="L"/>
    <x v="0"/>
    <s v="Almost looks like a scar, but seems to be weeping, and maybe a packing band visible at corner of wound on right side of neck"/>
    <m/>
  </r>
  <r>
    <d v="2013-08-21T00:00:00"/>
    <s v="20130821"/>
    <x v="149"/>
    <x v="3"/>
    <x v="4"/>
    <s v="2013_8"/>
    <n v="21"/>
    <s v="20130821_21"/>
    <n v="2013"/>
    <x v="3"/>
    <s v="Zc1"/>
    <s v="20130821_21Zc1"/>
    <s v="Original Folder"/>
    <n v="1"/>
    <s v=""/>
    <x v="1"/>
    <x v="0"/>
    <s v="H"/>
    <s v="East Bodelteh"/>
    <x v="1"/>
    <x v="1"/>
    <s v="H"/>
    <x v="0"/>
    <s v="Unknown"/>
    <x v="0"/>
    <m/>
    <x v="0"/>
    <s v="Wide pink wound, no obvious discharge, doesn't look too meaty"/>
    <m/>
  </r>
  <r>
    <d v="2013-08-21T00:00:00"/>
    <s v="20130821"/>
    <x v="150"/>
    <x v="3"/>
    <x v="4"/>
    <s v="2013_8"/>
    <n v="28"/>
    <s v="20130821_28"/>
    <n v="2013"/>
    <x v="2"/>
    <s v="Ej1"/>
    <s v="20130821_28Ej1"/>
    <s v="Original Folder"/>
    <n v="2"/>
    <m/>
    <x v="0"/>
    <x v="0"/>
    <s v="H"/>
    <m/>
    <x v="0"/>
    <x v="4"/>
    <s v="H"/>
    <x v="0"/>
    <s v="Packing band"/>
    <x v="1"/>
    <s v="H"/>
    <x v="0"/>
    <s v="Can see packing band resting on skin, cinches slightly in front but doesn't look to beark the skin"/>
    <m/>
  </r>
  <r>
    <d v="2013-08-21T00:00:00"/>
    <s v="20130821"/>
    <x v="150"/>
    <x v="3"/>
    <x v="4"/>
    <s v="2013_8"/>
    <n v="28"/>
    <s v="20130821_28"/>
    <n v="2013"/>
    <x v="2"/>
    <s v="Ej2"/>
    <s v="20130821_28Ej2"/>
    <s v="Original Folder"/>
    <n v="1"/>
    <m/>
    <x v="0"/>
    <x v="0"/>
    <s v="L"/>
    <m/>
    <x v="0"/>
    <x v="1"/>
    <s v="H"/>
    <x v="0"/>
    <s v="Unknown"/>
    <x v="0"/>
    <m/>
    <x v="0"/>
    <s v="Hard angle, looks like a serious wound, some swelling and blood, but cannot see how deep it is from this angle"/>
    <m/>
  </r>
  <r>
    <d v="2013-09-04T00:00:00"/>
    <s v="20130904"/>
    <x v="151"/>
    <x v="3"/>
    <x v="5"/>
    <s v="2013_9"/>
    <n v="25"/>
    <s v="20130904_25"/>
    <n v="2013"/>
    <x v="3"/>
    <s v="Ej1"/>
    <s v="20130904_25Ej1"/>
    <s v="Access"/>
    <n v="1"/>
    <s v=""/>
    <x v="0"/>
    <x v="0"/>
    <m/>
    <s v="East Bodelteh"/>
    <x v="0"/>
    <x v="1"/>
    <s v="H"/>
    <x v="0"/>
    <s v="Packing band"/>
    <x v="1"/>
    <s v="H"/>
    <x v="2"/>
    <s v="Can see packing band resting on skinin back, but cinches and breaks skin in front, some blood and discharge"/>
    <m/>
  </r>
  <r>
    <d v="2013-09-04T00:00:00"/>
    <s v="20130904"/>
    <x v="152"/>
    <x v="3"/>
    <x v="5"/>
    <s v="2013_9"/>
    <n v="26"/>
    <s v="20130904_26"/>
    <n v="2013"/>
    <x v="3"/>
    <s v="Zc1"/>
    <s v="20130904_26Zc1"/>
    <s v="Access"/>
    <n v="1"/>
    <s v=""/>
    <x v="1"/>
    <x v="0"/>
    <s v="H"/>
    <s v="East Bodelteh"/>
    <x v="1"/>
    <x v="0"/>
    <s v="H"/>
    <x v="0"/>
    <s v="Unknown"/>
    <x v="0"/>
    <m/>
    <x v="0"/>
    <s v="Cinches a little, not a lot of swelling, cannot see any obvious blood or discharge, cannot see material"/>
    <m/>
  </r>
  <r>
    <d v="2013-09-04T00:00:00"/>
    <s v="20130904"/>
    <x v="152"/>
    <x v="3"/>
    <x v="5"/>
    <s v="2013_9"/>
    <n v="26"/>
    <s v="20130904_26"/>
    <n v="2013"/>
    <x v="3"/>
    <s v="Zc2"/>
    <s v="20130904_26Zc2"/>
    <s v="Access"/>
    <n v="1"/>
    <s v="Appears to be old rope mesh Im not familiar with."/>
    <x v="1"/>
    <x v="0"/>
    <s v="H"/>
    <s v="East Bodelteh"/>
    <x v="1"/>
    <x v="2"/>
    <s v="H"/>
    <x v="0"/>
    <s v="Rope"/>
    <x v="7"/>
    <s v="L"/>
    <x v="0"/>
    <s v="Rope seems to rest on skin in back, but bites in deep in the front, large amount of swelling, looks like a deep wound, some blood"/>
    <m/>
  </r>
  <r>
    <d v="2013-09-04T00:00:00"/>
    <s v="20130904"/>
    <x v="152"/>
    <x v="3"/>
    <x v="5"/>
    <s v="2013_9"/>
    <n v="26"/>
    <s v="20130904_26"/>
    <n v="2013"/>
    <x v="3"/>
    <s v="Zc3"/>
    <s v="20130904_26Zc3"/>
    <s v="Access"/>
    <n v="1"/>
    <s v=""/>
    <x v="1"/>
    <x v="0"/>
    <s v="H"/>
    <s v="East Bodelteh"/>
    <x v="1"/>
    <x v="2"/>
    <s v="H"/>
    <x v="0"/>
    <s v="Unknown"/>
    <x v="0"/>
    <m/>
    <x v="0"/>
    <s v="Wound looks pink, wide, and meaty, no material visible"/>
    <m/>
  </r>
  <r>
    <d v="2013-09-04T00:00:00"/>
    <s v="20130904"/>
    <x v="152"/>
    <x v="3"/>
    <x v="5"/>
    <s v="2013_9"/>
    <n v="26"/>
    <s v="20130904_26"/>
    <n v="2013"/>
    <x v="3"/>
    <s v="Zc4"/>
    <s v="20130904_26Zc4"/>
    <s v="Access"/>
    <n v="1"/>
    <s v=""/>
    <x v="1"/>
    <x v="0"/>
    <s v="H"/>
    <s v="East Bodelteh"/>
    <x v="1"/>
    <x v="1"/>
    <s v="H"/>
    <x v="0"/>
    <s v="Unknown"/>
    <x v="0"/>
    <m/>
    <x v="0"/>
    <s v="cinches around neck, some swelling, cannot see how deep it is in front, but doesn't seem like it breaks the skin from what is visible"/>
    <m/>
  </r>
  <r>
    <d v="2013-09-04T00:00:00"/>
    <s v="20130904"/>
    <x v="153"/>
    <x v="3"/>
    <x v="5"/>
    <s v="2013_9"/>
    <n v="41"/>
    <s v="20130904_41"/>
    <n v="2013"/>
    <x v="1"/>
    <s v="Ej1"/>
    <s v="20130904_41Ej1"/>
    <s v="Access"/>
    <n v="1"/>
    <s v=""/>
    <x v="0"/>
    <x v="0"/>
    <m/>
    <s v="Carroll Island"/>
    <x v="0"/>
    <x v="1"/>
    <s v="L"/>
    <x v="0"/>
    <s v="Packing band"/>
    <x v="1"/>
    <s v="H"/>
    <x v="0"/>
    <s v="Packing band visible along side of neck, embedded in front, looks deep in front but photo a little dark and grainy to be sure, could be a severity 2"/>
    <m/>
  </r>
  <r>
    <d v="2013-09-04T00:00:00"/>
    <s v="20130904"/>
    <x v="154"/>
    <x v="3"/>
    <x v="5"/>
    <s v="2013_9"/>
    <n v="43"/>
    <s v="20130904_43"/>
    <n v="2013"/>
    <x v="2"/>
    <s v="Ej1"/>
    <s v="20130904_43Ej1"/>
    <s v="Original Folder"/>
    <n v="2"/>
    <m/>
    <x v="2"/>
    <x v="1"/>
    <m/>
    <m/>
    <x v="0"/>
    <x v="0"/>
    <s v="H"/>
    <x v="0"/>
    <s v="Unknown"/>
    <x v="0"/>
    <m/>
    <x v="0"/>
    <s v="Looks like material cinches skin, no obvious discharge or blood, doesn't seem very swollen or deep. Originally entered as Ej1 and Ej2, combined"/>
    <m/>
  </r>
  <r>
    <d v="2013-09-17T00:00:00"/>
    <s v="20130917"/>
    <x v="155"/>
    <x v="3"/>
    <x v="5"/>
    <s v="2013_9"/>
    <n v="14"/>
    <s v="20130917_14"/>
    <n v="2013"/>
    <x v="3"/>
    <s v="Ej1"/>
    <s v="20130917_14Ej1"/>
    <s v="Access"/>
    <n v="1"/>
    <s v=""/>
    <x v="0"/>
    <x v="0"/>
    <m/>
    <s v="East Bodelteh"/>
    <x v="0"/>
    <x v="1"/>
    <s v="H"/>
    <x v="0"/>
    <s v="Packing band"/>
    <x v="1"/>
    <s v="H"/>
    <x v="0"/>
    <s v="Can see packing band along skin at back of neck and digging in deeply in front"/>
    <m/>
  </r>
  <r>
    <d v="2013-09-17T00:00:00"/>
    <s v="20130917"/>
    <x v="155"/>
    <x v="3"/>
    <x v="5"/>
    <s v="2013_9"/>
    <n v="14"/>
    <s v="20130917_14"/>
    <n v="2013"/>
    <x v="3"/>
    <s v="Ej2"/>
    <s v="20130917_14Ej2"/>
    <s v="Access"/>
    <n v="1"/>
    <s v=""/>
    <x v="2"/>
    <x v="1"/>
    <m/>
    <s v="East Bodelteh"/>
    <x v="0"/>
    <x v="4"/>
    <s v="H"/>
    <x v="0"/>
    <s v="Packing band"/>
    <x v="1"/>
    <s v="H"/>
    <x v="0"/>
    <s v="Can see packing band along suface of skin, doesn't look to cinch at all"/>
    <m/>
  </r>
  <r>
    <d v="2013-09-17T00:00:00"/>
    <s v="20130917"/>
    <x v="156"/>
    <x v="3"/>
    <x v="5"/>
    <s v="2013_9"/>
    <n v="15"/>
    <s v="20130917_15"/>
    <n v="2013"/>
    <x v="3"/>
    <s v="Zc1"/>
    <s v="20130917_15Zc1"/>
    <s v="Access"/>
    <n v="1"/>
    <s v=""/>
    <x v="1"/>
    <x v="0"/>
    <s v="H"/>
    <s v="East Bodelteh"/>
    <x v="1"/>
    <x v="0"/>
    <s v="H"/>
    <x v="0"/>
    <s v="Packing band"/>
    <x v="1"/>
    <s v="H"/>
    <x v="0"/>
    <s v="Packing band looks like it digs in deeper in front, maybe some swelling"/>
    <m/>
  </r>
  <r>
    <d v="2013-09-17T00:00:00"/>
    <s v="20130917"/>
    <x v="156"/>
    <x v="3"/>
    <x v="5"/>
    <s v="2013_9"/>
    <n v="15"/>
    <s v="20130917_15"/>
    <n v="2013"/>
    <x v="3"/>
    <s v="Zc2"/>
    <s v="20130917_15Zc2"/>
    <s v="Access"/>
    <n v="1"/>
    <s v=""/>
    <x v="1"/>
    <x v="0"/>
    <s v="H"/>
    <s v="East Bodelteh"/>
    <x v="1"/>
    <x v="6"/>
    <m/>
    <x v="2"/>
    <s v="Unknown"/>
    <x v="0"/>
    <m/>
    <x v="1"/>
    <s v="Cannot see anything from this angle, but seems like it might be fairly severe, some discharge and swelling?"/>
    <m/>
  </r>
  <r>
    <d v="2013-09-17T00:00:00"/>
    <s v="20130917"/>
    <x v="157"/>
    <x v="3"/>
    <x v="5"/>
    <s v="2013_9"/>
    <n v="21"/>
    <s v="20130917_21"/>
    <n v="2013"/>
    <x v="1"/>
    <s v="Ej1"/>
    <s v="20130917_21Ej1"/>
    <s v="Access"/>
    <n v="1"/>
    <s v=""/>
    <x v="0"/>
    <x v="0"/>
    <s v="H"/>
    <s v="Carroll Island"/>
    <x v="0"/>
    <x v="1"/>
    <s v="H"/>
    <x v="0"/>
    <s v="Packing band"/>
    <x v="1"/>
    <s v="H"/>
    <x v="2"/>
    <s v="Packing band visible along back of neck, but embedded/skin grown over in front and right side. Some swelling, not super deep, definitely broken skin though"/>
    <m/>
  </r>
  <r>
    <d v="2013-09-17T00:00:00"/>
    <s v="20130917"/>
    <x v="157"/>
    <x v="3"/>
    <x v="5"/>
    <s v="2013_9"/>
    <n v="21"/>
    <s v="20130917_21"/>
    <n v="2013"/>
    <x v="1"/>
    <s v="Ej2"/>
    <s v="20130917_21Ej2"/>
    <s v="Original Folder"/>
    <n v="1"/>
    <s v=""/>
    <x v="0"/>
    <x v="0"/>
    <m/>
    <s v="Carroll Island"/>
    <x v="0"/>
    <x v="1"/>
    <s v="H"/>
    <x v="0"/>
    <s v="Unknown"/>
    <x v="0"/>
    <m/>
    <x v="0"/>
    <s v="Might be same as 20130917_21Ej1? Cannot see material from this angle, but can see wide pink wound, nt super deep, some swelling in front"/>
    <m/>
  </r>
  <r>
    <d v="2013-09-17T00:00:00"/>
    <s v="20130917"/>
    <x v="158"/>
    <x v="3"/>
    <x v="5"/>
    <s v="2013_9"/>
    <n v="23"/>
    <s v="20130917_23"/>
    <n v="2013"/>
    <x v="2"/>
    <s v="Ej1"/>
    <s v="20130917_23Ej1"/>
    <s v="Original Folder"/>
    <n v="1"/>
    <m/>
    <x v="0"/>
    <x v="0"/>
    <m/>
    <m/>
    <x v="0"/>
    <x v="2"/>
    <s v="H"/>
    <x v="0"/>
    <s v="Unknown"/>
    <x v="0"/>
    <m/>
    <x v="0"/>
    <s v="Ragged, bloody wound with lots of pus, wide exposed area in back, swelling in front, no material visible, but a weird irregular shape so probably not a packing band"/>
    <m/>
  </r>
  <r>
    <d v="2013-10-15T00:00:00"/>
    <s v="20131015"/>
    <x v="159"/>
    <x v="3"/>
    <x v="7"/>
    <s v="2013_10"/>
    <n v="14"/>
    <s v="20131015_14"/>
    <n v="2013"/>
    <x v="3"/>
    <s v="Zc1"/>
    <s v="20131015_14Zc1"/>
    <s v="Original Folder"/>
    <n v="2"/>
    <m/>
    <x v="1"/>
    <x v="0"/>
    <s v="H"/>
    <m/>
    <x v="1"/>
    <x v="0"/>
    <s v="L"/>
    <x v="0"/>
    <s v="Unknown"/>
    <x v="0"/>
    <m/>
    <x v="0"/>
    <s v="No open wound visible, might be inactive or just not severe, no material visible"/>
    <m/>
  </r>
  <r>
    <d v="2013-10-15T00:00:00"/>
    <s v="20131015"/>
    <x v="160"/>
    <x v="3"/>
    <x v="7"/>
    <s v="2013_10"/>
    <n v="15"/>
    <s v="20131015_15"/>
    <n v="2013"/>
    <x v="3"/>
    <s v="Ej1"/>
    <s v="20131015_15Ej1"/>
    <s v="Original Folder"/>
    <n v="1"/>
    <m/>
    <x v="0"/>
    <x v="0"/>
    <m/>
    <m/>
    <x v="0"/>
    <x v="1"/>
    <s v="H"/>
    <x v="0"/>
    <s v="Unknown"/>
    <x v="0"/>
    <m/>
    <x v="0"/>
    <s v="Can see wound is fairly deep, some swelling, no material visible"/>
    <m/>
  </r>
  <r>
    <d v="2014-05-07T00:00:00"/>
    <s v="20140507"/>
    <x v="161"/>
    <x v="4"/>
    <x v="1"/>
    <s v="2014_5"/>
    <n v="9"/>
    <s v="20140507_9"/>
    <n v="2014"/>
    <x v="4"/>
    <s v="Ej1"/>
    <s v="20140507_09Ej1"/>
    <s v="Original Folder"/>
    <n v="1"/>
    <m/>
    <x v="2"/>
    <x v="0"/>
    <m/>
    <m/>
    <x v="0"/>
    <x v="5"/>
    <s v="L"/>
    <x v="1"/>
    <s v="Scar"/>
    <x v="6"/>
    <m/>
    <x v="1"/>
    <s v="Only a partial view, look slike it might be a scar but cannot see enough detail to be sure"/>
    <m/>
  </r>
  <r>
    <d v="2014-05-07T00:00:00"/>
    <s v="20140507"/>
    <x v="162"/>
    <x v="4"/>
    <x v="1"/>
    <s v="2014_5"/>
    <n v="25"/>
    <s v="20140507_25"/>
    <n v="2014"/>
    <x v="3"/>
    <s v="Zc1"/>
    <s v="20140507_25Zc1"/>
    <s v="Access"/>
    <n v="2"/>
    <s v=""/>
    <x v="1"/>
    <x v="0"/>
    <s v="H"/>
    <s v="East Bodelteh"/>
    <x v="1"/>
    <x v="0"/>
    <s v="H"/>
    <x v="0"/>
    <s v="Unknown"/>
    <x v="0"/>
    <m/>
    <x v="0"/>
    <s v="Cinches slightly, no material visible"/>
    <m/>
  </r>
  <r>
    <d v="2014-05-07T00:00:00"/>
    <s v="20140507"/>
    <x v="163"/>
    <x v="4"/>
    <x v="1"/>
    <s v="2014_5"/>
    <n v="33"/>
    <s v="20140507_33"/>
    <n v="2014"/>
    <x v="2"/>
    <s v="Ej1"/>
    <s v="20140507_33Ej1"/>
    <s v="Access"/>
    <n v="1"/>
    <s v=""/>
    <x v="0"/>
    <x v="0"/>
    <m/>
    <s v="Sea Lion Rock"/>
    <x v="0"/>
    <x v="2"/>
    <s v="H"/>
    <x v="0"/>
    <s v="Packing band"/>
    <x v="1"/>
    <s v="L"/>
    <x v="0"/>
    <s v="Deep, swelling, blood and pus, cannot see enough of material to be sure it’s a packing band, but probably close"/>
    <m/>
  </r>
  <r>
    <d v="2014-05-07T00:00:00"/>
    <s v="20140507"/>
    <x v="163"/>
    <x v="4"/>
    <x v="1"/>
    <s v="2014_5"/>
    <n v="33"/>
    <s v="20140507_33"/>
    <n v="2014"/>
    <x v="2"/>
    <s v="Ej2"/>
    <s v="20140507_33Ej2"/>
    <s v="Access"/>
    <n v="2"/>
    <s v=""/>
    <x v="0"/>
    <x v="0"/>
    <m/>
    <s v="Sea Lion Rock"/>
    <x v="0"/>
    <x v="1"/>
    <s v="H"/>
    <x v="0"/>
    <s v="Packing band"/>
    <x v="1"/>
    <s v="H"/>
    <x v="0"/>
    <s v="Overexposed photos, but can see fairly deep wound with probably a packing band at the middle"/>
    <m/>
  </r>
  <r>
    <d v="2014-05-07T00:00:00"/>
    <s v="20140507"/>
    <x v="163"/>
    <x v="4"/>
    <x v="1"/>
    <s v="2014_5"/>
    <n v="33"/>
    <s v="20140507_33"/>
    <n v="2014"/>
    <x v="2"/>
    <s v="Ej3"/>
    <s v="20140507_33Ej3"/>
    <s v="Access"/>
    <n v="1"/>
    <s v=""/>
    <x v="2"/>
    <x v="2"/>
    <m/>
    <s v="Sea Lion Rock"/>
    <x v="0"/>
    <x v="5"/>
    <s v="H"/>
    <x v="1"/>
    <s v="Scar"/>
    <x v="6"/>
    <m/>
    <x v="0"/>
    <s v="Looks like hair has grown back into wound"/>
    <m/>
  </r>
  <r>
    <d v="2014-06-11T00:00:00"/>
    <s v="20140611"/>
    <x v="164"/>
    <x v="4"/>
    <x v="2"/>
    <s v="2014_6"/>
    <n v="9"/>
    <s v="20140611_9"/>
    <n v="2014"/>
    <x v="5"/>
    <s v="Ej1"/>
    <s v="20140611_09Ej1"/>
    <s v="Access"/>
    <n v="2"/>
    <s v=""/>
    <x v="2"/>
    <x v="2"/>
    <m/>
    <s v="Tatoosh Cut"/>
    <x v="0"/>
    <x v="1"/>
    <s v="H"/>
    <x v="0"/>
    <s v="Unknown"/>
    <x v="0"/>
    <m/>
    <x v="1"/>
    <s v="Poor photos, but can tell wound is at least a severity 3, or recently inactive"/>
    <m/>
  </r>
  <r>
    <d v="2014-06-11T00:00:00"/>
    <s v="20140611"/>
    <x v="164"/>
    <x v="4"/>
    <x v="2"/>
    <s v="2014_6"/>
    <n v="9"/>
    <s v="20140611_9"/>
    <n v="2014"/>
    <x v="5"/>
    <s v="Ej2"/>
    <s v="20140611_09Ej2"/>
    <s v="Access"/>
    <n v="2"/>
    <s v=""/>
    <x v="0"/>
    <x v="0"/>
    <m/>
    <s v="Tatoosh Cut"/>
    <x v="0"/>
    <x v="1"/>
    <s v="L"/>
    <x v="0"/>
    <s v="Packing band"/>
    <x v="1"/>
    <s v="L"/>
    <x v="1"/>
    <s v="Not a great view, what is visible looks like its fairly deep, but not meaty and open, some white material visible, maybe packing band? Looks more like a band in the second photo"/>
    <m/>
  </r>
  <r>
    <d v="2014-06-11T00:00:00"/>
    <s v="20140611"/>
    <x v="164"/>
    <x v="4"/>
    <x v="2"/>
    <s v="2014_6"/>
    <n v="9"/>
    <s v="20140611_9"/>
    <n v="2014"/>
    <x v="5"/>
    <s v="Ej3"/>
    <s v="20140611_09Ej3"/>
    <s v="Access"/>
    <n v="2"/>
    <s v=""/>
    <x v="1"/>
    <x v="0"/>
    <s v="L"/>
    <s v="Tatoosh Cut"/>
    <x v="0"/>
    <x v="5"/>
    <s v="L"/>
    <x v="1"/>
    <s v="Scar"/>
    <x v="6"/>
    <m/>
    <x v="0"/>
    <s v="Very grainy photos, might be inactive, looks like the wound is dark and healing, but could also be active? No material visible"/>
    <m/>
  </r>
  <r>
    <d v="2014-06-11T00:00:00"/>
    <s v="20140611"/>
    <x v="165"/>
    <x v="4"/>
    <x v="2"/>
    <s v="2014_6"/>
    <n v="20"/>
    <s v="20140611_20"/>
    <n v="2014"/>
    <x v="3"/>
    <s v="Zc1"/>
    <s v="20140611_20Zc1"/>
    <s v="Entanglement-Debris"/>
    <n v="1"/>
    <m/>
    <x v="1"/>
    <x v="0"/>
    <s v="H"/>
    <m/>
    <x v="1"/>
    <x v="1"/>
    <s v="L"/>
    <x v="0"/>
    <s v="Unknown"/>
    <x v="0"/>
    <m/>
    <x v="1"/>
    <s v="Grainy, cannot tell severity, might be active, might be inactive, cannot see material"/>
    <m/>
  </r>
  <r>
    <d v="2014-06-11T00:00:00"/>
    <s v="20140611"/>
    <x v="165"/>
    <x v="4"/>
    <x v="2"/>
    <s v="2014_6"/>
    <n v="20"/>
    <s v="20140611_20"/>
    <n v="2014"/>
    <x v="3"/>
    <s v="Zc2"/>
    <s v="20140611_20Zc2"/>
    <s v="Entanglement-Debris"/>
    <n v="1"/>
    <m/>
    <x v="1"/>
    <x v="0"/>
    <s v="H"/>
    <m/>
    <x v="1"/>
    <x v="0"/>
    <s v="H"/>
    <x v="0"/>
    <s v="Packing band"/>
    <x v="1"/>
    <s v="H"/>
    <x v="0"/>
    <s v="Can clearly see packing band at back of neck, looks to be embedded in front so cinches slightly"/>
    <m/>
  </r>
  <r>
    <d v="2014-06-11T00:00:00"/>
    <s v="20140611"/>
    <x v="166"/>
    <x v="4"/>
    <x v="2"/>
    <s v="2014_6"/>
    <n v="30"/>
    <s v="20140611_30"/>
    <n v="2014"/>
    <x v="2"/>
    <s v="Ej1"/>
    <s v="20140611_30Ej1"/>
    <s v="Access"/>
    <n v="1"/>
    <s v=""/>
    <x v="0"/>
    <x v="0"/>
    <m/>
    <s v="Sea Lion Rock"/>
    <x v="0"/>
    <x v="1"/>
    <s v="H"/>
    <x v="0"/>
    <s v="Gillnet"/>
    <x v="8"/>
    <s v="L"/>
    <x v="0"/>
    <s v="Thin material along side of neck, seems to have some complexity at back of head, maybe knots? Material cinches, cuts into skin, blood/discharge visible"/>
    <m/>
  </r>
  <r>
    <d v="2014-06-11T00:00:00"/>
    <s v="20140611"/>
    <x v="166"/>
    <x v="4"/>
    <x v="2"/>
    <s v="2014_6"/>
    <n v="30"/>
    <s v="20140611_30"/>
    <n v="2014"/>
    <x v="2"/>
    <s v="Ej2"/>
    <s v="20140611_30Ej2"/>
    <s v="Access"/>
    <n v="1"/>
    <s v=""/>
    <x v="0"/>
    <x v="0"/>
    <m/>
    <s v="Sea Lion Rock"/>
    <x v="0"/>
    <x v="1"/>
    <s v="H"/>
    <x v="0"/>
    <s v="Unknown"/>
    <x v="0"/>
    <m/>
    <x v="0"/>
    <s v="Wide pink wound, looks like a space vacated by a packing band or the strip made by monofilament, but no material visible to confirm"/>
    <m/>
  </r>
  <r>
    <d v="2014-06-17T00:00:00"/>
    <s v="20140617"/>
    <x v="167"/>
    <x v="4"/>
    <x v="2"/>
    <s v="2014_6"/>
    <n v="16"/>
    <s v="20140617_16"/>
    <n v="2014"/>
    <x v="5"/>
    <s v="946R"/>
    <s v="20140617_16946R"/>
    <s v="Entanglement-Debris"/>
    <n v="6"/>
    <m/>
    <x v="0"/>
    <x v="0"/>
    <s v="H"/>
    <m/>
    <x v="0"/>
    <x v="1"/>
    <s v="L"/>
    <x v="0"/>
    <s v="Unknown"/>
    <x v="0"/>
    <m/>
    <x v="2"/>
    <s v="Back of neck looks open and raw, front of neck unaffected, no material visible even in shots where it should be, so if still active must be a thin monofilament or similar material"/>
    <s v="Find survival stuff on this one for discussion"/>
  </r>
  <r>
    <d v="2014-06-17T00:00:00"/>
    <s v="20140617"/>
    <x v="167"/>
    <x v="4"/>
    <x v="2"/>
    <s v="2014_6"/>
    <n v="16"/>
    <s v="20140617_16"/>
    <n v="2014"/>
    <x v="5"/>
    <s v="Ej1"/>
    <s v="20140617_16Ej1"/>
    <s v="Access"/>
    <n v="4"/>
    <s v=""/>
    <x v="0"/>
    <x v="0"/>
    <s v="L"/>
    <m/>
    <x v="0"/>
    <x v="1"/>
    <s v="H"/>
    <x v="0"/>
    <s v="Packing band"/>
    <x v="1"/>
    <s v="H"/>
    <x v="2"/>
    <s v="Many angles, can clearly see packing band at back of neck, digs in deeply in front, some discharge and blood?"/>
    <m/>
  </r>
  <r>
    <d v="2014-06-18T00:00:00"/>
    <s v="20140618"/>
    <x v="168"/>
    <x v="4"/>
    <x v="2"/>
    <s v="2014_6"/>
    <n v="3"/>
    <s v="20140618_3"/>
    <n v="2014"/>
    <x v="5"/>
    <s v="946R"/>
    <s v="20140618_03946R"/>
    <s v="Entanglement-Debris"/>
    <n v="7"/>
    <m/>
    <x v="0"/>
    <x v="0"/>
    <m/>
    <m/>
    <x v="0"/>
    <x v="0"/>
    <s v="H"/>
    <x v="0"/>
    <s v="Packing band"/>
    <x v="1"/>
    <s v="H"/>
    <x v="2"/>
    <s v="Photos clearly show packing band resting along front of neck, biting in along back of neck"/>
    <m/>
  </r>
  <r>
    <d v="2014-06-18T00:00:00"/>
    <s v="20140618"/>
    <x v="168"/>
    <x v="4"/>
    <x v="2"/>
    <s v="2014_6"/>
    <n v="3"/>
    <s v="20140618_3"/>
    <n v="2014"/>
    <x v="5"/>
    <s v="Ej2"/>
    <s v="20140618_03Ej2"/>
    <s v="Access"/>
    <n v="1"/>
    <s v=""/>
    <x v="2"/>
    <x v="0"/>
    <m/>
    <s v="Tatoosh Cut"/>
    <x v="0"/>
    <x v="1"/>
    <s v="H"/>
    <x v="0"/>
    <s v="Unknown"/>
    <x v="0"/>
    <m/>
    <x v="0"/>
    <s v="blury, but can see blood, no material, little swelling"/>
    <m/>
  </r>
  <r>
    <d v="2014-06-18T00:00:00"/>
    <s v="20140618"/>
    <x v="169"/>
    <x v="4"/>
    <x v="2"/>
    <s v="2014_6"/>
    <n v="16"/>
    <s v="20140618_16"/>
    <n v="2014"/>
    <x v="3"/>
    <s v="Zc1"/>
    <s v="20140618_16Zc1"/>
    <s v="Access"/>
    <n v="2"/>
    <s v="Multiple entanglements in photo."/>
    <x v="1"/>
    <x v="0"/>
    <s v="H"/>
    <s v="East Bodelteh"/>
    <x v="1"/>
    <x v="2"/>
    <s v="H"/>
    <x v="0"/>
    <s v="Unknown"/>
    <x v="0"/>
    <m/>
    <x v="0"/>
    <s v="Multiple angles, severe injusry, material too embedded to see"/>
    <m/>
  </r>
  <r>
    <d v="2014-06-18T00:00:00"/>
    <s v="20140618"/>
    <x v="169"/>
    <x v="4"/>
    <x v="2"/>
    <s v="2014_6"/>
    <n v="16"/>
    <s v="20140618_16"/>
    <n v="2014"/>
    <x v="3"/>
    <s v="Zc2"/>
    <s v="20140618_16Zc2"/>
    <s v="Access"/>
    <n v="1"/>
    <s v="Multiple entanglements in photo."/>
    <x v="1"/>
    <x v="0"/>
    <s v="H"/>
    <s v="East Bodelteh"/>
    <x v="1"/>
    <x v="1"/>
    <s v="L"/>
    <x v="0"/>
    <s v="Unknown"/>
    <x v="0"/>
    <m/>
    <x v="0"/>
    <s v="Grainy and far away, might be inactive, but if active it looks dark and deep"/>
    <m/>
  </r>
  <r>
    <d v="2014-06-18T00:00:00"/>
    <s v="20140618"/>
    <x v="169"/>
    <x v="4"/>
    <x v="2"/>
    <s v="2014_6"/>
    <n v="16"/>
    <s v="20140618_16"/>
    <n v="2014"/>
    <x v="3"/>
    <s v="Zc3"/>
    <s v="20140618_16Zc3"/>
    <s v="Access, Entanglement-Debris"/>
    <n v="2"/>
    <s v="One photo in Access but entanglement was only clearly visible in photo from E-D folder"/>
    <x v="1"/>
    <x v="0"/>
    <s v="H"/>
    <m/>
    <x v="1"/>
    <x v="2"/>
    <s v="H"/>
    <x v="0"/>
    <s v="Packing band"/>
    <x v="1"/>
    <s v="L"/>
    <x v="0"/>
    <s v="Deep wound in front if neck, swollen and bloody discharge, light band along back of neck, might be lighter fur or packing band"/>
    <m/>
  </r>
  <r>
    <d v="2014-06-18T00:00:00"/>
    <s v="20140618"/>
    <x v="169"/>
    <x v="4"/>
    <x v="2"/>
    <s v="2014_6"/>
    <n v="16"/>
    <s v="20140618_16"/>
    <n v="2014"/>
    <x v="3"/>
    <s v="Zc4"/>
    <s v="20140618_16Zc4"/>
    <s v="Entanglement-Debris"/>
    <n v="1"/>
    <m/>
    <x v="1"/>
    <x v="0"/>
    <s v="H"/>
    <m/>
    <x v="1"/>
    <x v="2"/>
    <s v="L"/>
    <x v="0"/>
    <s v="Unknown"/>
    <x v="0"/>
    <m/>
    <x v="1"/>
    <s v="Grainy, odd angle, cannot be positive if its active or not"/>
    <m/>
  </r>
  <r>
    <d v="2014-06-18T00:00:00"/>
    <s v="20140618"/>
    <x v="169"/>
    <x v="4"/>
    <x v="2"/>
    <s v="2014_6"/>
    <n v="16"/>
    <s v="20140618_16"/>
    <n v="2014"/>
    <x v="3"/>
    <s v="Zc5"/>
    <s v="20140618_16Zc5"/>
    <s v="Access"/>
    <n v="3"/>
    <m/>
    <x v="1"/>
    <x v="0"/>
    <s v="H"/>
    <m/>
    <x v="1"/>
    <x v="5"/>
    <s v="H"/>
    <x v="1"/>
    <s v="Scar"/>
    <x v="6"/>
    <m/>
    <x v="0"/>
    <s v="Looks like the wound is not continuous, not active"/>
    <m/>
  </r>
  <r>
    <d v="2014-06-18T00:00:00"/>
    <s v="20140618"/>
    <x v="170"/>
    <x v="4"/>
    <x v="2"/>
    <s v="2014_6"/>
    <n v="17"/>
    <s v="20140618_17"/>
    <n v="2014"/>
    <x v="0"/>
    <s v="Ej1"/>
    <s v="20140618_17Ej1"/>
    <s v="Access"/>
    <n v="3"/>
    <s v="Packing band appears to be breaking."/>
    <x v="0"/>
    <x v="0"/>
    <s v="H"/>
    <s v="West Bodelteh"/>
    <x v="0"/>
    <x v="1"/>
    <s v="H"/>
    <x v="0"/>
    <s v="Packing band"/>
    <x v="1"/>
    <s v="H"/>
    <x v="2"/>
    <s v="Packing band fraying, deep wound in front, swollen, bloody discharge"/>
    <m/>
  </r>
  <r>
    <d v="2014-06-18T00:00:00"/>
    <s v="20140618"/>
    <x v="171"/>
    <x v="4"/>
    <x v="2"/>
    <s v="2014_6"/>
    <n v="23"/>
    <s v="20140618_23"/>
    <n v="2014"/>
    <x v="2"/>
    <s v="Ej1"/>
    <s v="20140618_23Ej1"/>
    <s v="Access"/>
    <n v="2"/>
    <s v="Appears to be gillnet."/>
    <x v="1"/>
    <x v="0"/>
    <s v="L"/>
    <s v="Sea Lion Rock"/>
    <x v="0"/>
    <x v="1"/>
    <s v="H"/>
    <x v="0"/>
    <s v="Gillnet"/>
    <x v="8"/>
    <s v="H"/>
    <x v="0"/>
    <s v="Great photos, can see willnet fragments, discharge from front of neck, not a great view of worst parts of wound"/>
    <m/>
  </r>
  <r>
    <d v="2014-06-18T00:00:00"/>
    <s v="20140618"/>
    <x v="171"/>
    <x v="4"/>
    <x v="2"/>
    <s v="2014_6"/>
    <n v="23"/>
    <s v="20140618_23"/>
    <n v="2014"/>
    <x v="2"/>
    <s v="Ej2"/>
    <s v="20140618_23Ej2"/>
    <s v="Access"/>
    <n v="1"/>
    <s v=""/>
    <x v="1"/>
    <x v="0"/>
    <s v="L"/>
    <s v="Sea Lion Rock"/>
    <x v="0"/>
    <x v="2"/>
    <s v="H"/>
    <x v="0"/>
    <s v="Unknown"/>
    <x v="0"/>
    <m/>
    <x v="0"/>
    <s v="Looks deep, weeping in front, no material visible"/>
    <m/>
  </r>
  <r>
    <d v="2014-06-18T00:00:00"/>
    <s v="20140618"/>
    <x v="171"/>
    <x v="4"/>
    <x v="2"/>
    <s v="2014_6"/>
    <n v="23"/>
    <s v="20140618_23"/>
    <n v="2014"/>
    <x v="2"/>
    <s v="Ej3"/>
    <s v="20140618_23Ej3"/>
    <s v="Access"/>
    <n v="4"/>
    <s v=""/>
    <x v="1"/>
    <x v="0"/>
    <s v="H"/>
    <s v="Sea Lion Rock"/>
    <x v="0"/>
    <x v="5"/>
    <s v="H"/>
    <x v="1"/>
    <s v="Scar"/>
    <x v="6"/>
    <m/>
    <x v="2"/>
    <s v="Not active, healing"/>
    <m/>
  </r>
  <r>
    <d v="2014-06-18T00:00:00"/>
    <s v="20140618"/>
    <x v="171"/>
    <x v="4"/>
    <x v="2"/>
    <s v="2014_6"/>
    <n v="23"/>
    <s v="20140618_23"/>
    <n v="2014"/>
    <x v="2"/>
    <s v="Ej4"/>
    <s v="20140618_23Ej4"/>
    <s v="Access"/>
    <n v="1"/>
    <s v=""/>
    <x v="0"/>
    <x v="0"/>
    <m/>
    <s v="Sea Lion Rock"/>
    <x v="0"/>
    <x v="1"/>
    <s v="H"/>
    <x v="0"/>
    <s v="Unknown"/>
    <x v="0"/>
    <m/>
    <x v="0"/>
    <s v="Pink wide wound, stripped maybe monofilament? No material actually visib;e"/>
    <m/>
  </r>
  <r>
    <d v="2014-07-01T00:00:00"/>
    <s v="20140701"/>
    <x v="172"/>
    <x v="4"/>
    <x v="3"/>
    <s v="2014_7"/>
    <n v="4"/>
    <s v="20140701_4"/>
    <n v="2014"/>
    <x v="5"/>
    <s v="Ej1"/>
    <s v="20140701_04Ej1"/>
    <s v="Access"/>
    <n v="1"/>
    <s v=""/>
    <x v="2"/>
    <x v="2"/>
    <m/>
    <s v="Tatoosh Cut"/>
    <x v="0"/>
    <x v="1"/>
    <s v="H"/>
    <x v="0"/>
    <s v="Unknown"/>
    <x v="0"/>
    <m/>
    <x v="0"/>
    <s v="Dark and grainy, wound weeping, no material visible, not huge and meaty though"/>
    <m/>
  </r>
  <r>
    <d v="2014-07-01T00:00:00"/>
    <s v="20140701"/>
    <x v="173"/>
    <x v="4"/>
    <x v="3"/>
    <s v="2014_7"/>
    <n v="15"/>
    <s v="20140701_15"/>
    <n v="2014"/>
    <x v="3"/>
    <s v="Ej1"/>
    <s v="20140701_15Ej1"/>
    <s v="Access"/>
    <n v="2"/>
    <s v=""/>
    <x v="2"/>
    <x v="2"/>
    <m/>
    <s v="East Bodelteh"/>
    <x v="0"/>
    <x v="2"/>
    <s v="H"/>
    <x v="0"/>
    <s v="Unknown"/>
    <x v="0"/>
    <m/>
    <x v="0"/>
    <s v="Very deep wound, cannot see material"/>
    <m/>
  </r>
  <r>
    <d v="2014-07-02T00:00:00"/>
    <s v="20140702"/>
    <x v="174"/>
    <x v="4"/>
    <x v="3"/>
    <s v="2014_7"/>
    <n v="17"/>
    <s v="20140702_17"/>
    <n v="2014"/>
    <x v="3"/>
    <s v="Ej1"/>
    <s v="20140702_17Ej1"/>
    <s v="Access"/>
    <n v="1"/>
    <s v=""/>
    <x v="1"/>
    <x v="0"/>
    <m/>
    <s v="East Bodelteh"/>
    <x v="0"/>
    <x v="1"/>
    <s v="H"/>
    <x v="0"/>
    <s v="Unknown"/>
    <x v="0"/>
    <m/>
    <x v="0"/>
    <s v="Cannot see material, blood and discharge"/>
    <m/>
  </r>
  <r>
    <d v="2014-07-02T00:00:00"/>
    <s v="20140702"/>
    <x v="175"/>
    <x v="4"/>
    <x v="3"/>
    <s v="2014_7"/>
    <n v="19"/>
    <s v="20140702_19"/>
    <n v="2014"/>
    <x v="3"/>
    <s v="Zc1"/>
    <s v="20140702_19Zc1"/>
    <s v="Unknown"/>
    <n v="1"/>
    <m/>
    <x v="1"/>
    <x v="0"/>
    <s v="H"/>
    <m/>
    <x v="1"/>
    <x v="0"/>
    <s v="H"/>
    <x v="0"/>
    <s v="Rope"/>
    <x v="7"/>
    <s v="L"/>
    <x v="0"/>
    <s v="Might be cord material, but too high on the neck to feel confident, might also be packing band. Only cinches slightly"/>
    <m/>
  </r>
  <r>
    <d v="2014-07-02T00:00:00"/>
    <s v="20140702"/>
    <x v="175"/>
    <x v="4"/>
    <x v="3"/>
    <s v="2014_7"/>
    <n v="19"/>
    <s v="20140702_19"/>
    <n v="2014"/>
    <x v="3"/>
    <s v="Zc2"/>
    <s v="20140702_19Zc2"/>
    <s v="Access"/>
    <n v="1"/>
    <s v=""/>
    <x v="1"/>
    <x v="0"/>
    <s v="H"/>
    <s v="East Bodelteh"/>
    <x v="1"/>
    <x v="0"/>
    <s v="H"/>
    <x v="0"/>
    <s v="Rope"/>
    <x v="7"/>
    <s v="L"/>
    <x v="0"/>
    <s v="Looks like cord, but might be a packing band, just looks a little to irregular around the edges to be a packing band"/>
    <m/>
  </r>
  <r>
    <d v="2014-07-02T00:00:00"/>
    <s v="20140702"/>
    <x v="176"/>
    <x v="4"/>
    <x v="3"/>
    <s v="2014_7"/>
    <n v="27"/>
    <s v="20140702_27"/>
    <n v="2014"/>
    <x v="1"/>
    <s v="Ej1"/>
    <s v="20140702_27Ej1"/>
    <s v="Entanglement-Debris"/>
    <n v="4"/>
    <m/>
    <x v="0"/>
    <x v="0"/>
    <s v="L"/>
    <m/>
    <x v="0"/>
    <x v="1"/>
    <s v="H"/>
    <x v="0"/>
    <s v="Packing band"/>
    <x v="1"/>
    <s v="H"/>
    <x v="2"/>
    <s v="Can clearly see packing band, cuts deep and weeping in front"/>
    <m/>
  </r>
  <r>
    <d v="2014-07-02T00:00:00"/>
    <s v="20140702"/>
    <x v="176"/>
    <x v="4"/>
    <x v="3"/>
    <s v="2014_7"/>
    <n v="27"/>
    <s v="20140702_27"/>
    <n v="2014"/>
    <x v="1"/>
    <s v="Ej2"/>
    <s v="20140702_27Ej2"/>
    <s v="Original Folder"/>
    <n v="1"/>
    <m/>
    <x v="0"/>
    <x v="0"/>
    <m/>
    <m/>
    <x v="0"/>
    <x v="1"/>
    <s v="H"/>
    <x v="0"/>
    <s v="Unknown"/>
    <x v="0"/>
    <m/>
    <x v="0"/>
    <s v="Cuts in deep, no material visible, some discharge"/>
    <m/>
  </r>
  <r>
    <d v="2014-07-02T00:00:00"/>
    <s v="20140702"/>
    <x v="177"/>
    <x v="4"/>
    <x v="3"/>
    <s v="2014_7"/>
    <n v="28"/>
    <s v="20140702_28"/>
    <n v="2014"/>
    <x v="2"/>
    <s v="Ej1"/>
    <s v="20140702_28Ej1"/>
    <s v="Folder: 20140702"/>
    <n v="1"/>
    <s v="found while looking for other photo from E-D folder"/>
    <x v="1"/>
    <x v="0"/>
    <m/>
    <m/>
    <x v="0"/>
    <x v="0"/>
    <s v="L"/>
    <x v="0"/>
    <s v="Packing band"/>
    <x v="1"/>
    <s v="H"/>
    <x v="0"/>
    <s v="Cannot tell how deep it cuts in front, but can see band from back"/>
    <m/>
  </r>
  <r>
    <d v="2014-07-02T00:00:00"/>
    <s v="20140702"/>
    <x v="177"/>
    <x v="4"/>
    <x v="3"/>
    <s v="2014_7"/>
    <n v="28"/>
    <s v="20140702_28"/>
    <n v="2014"/>
    <x v="2"/>
    <s v="Ej2"/>
    <s v="20140702_28Ej2"/>
    <s v="Entanglement-Debris"/>
    <n v="3"/>
    <m/>
    <x v="0"/>
    <x v="0"/>
    <s v="L"/>
    <m/>
    <x v="0"/>
    <x v="2"/>
    <s v="H"/>
    <x v="0"/>
    <s v="Unknown"/>
    <x v="0"/>
    <m/>
    <x v="0"/>
    <s v="Huge swelling, on right front of neck, cuts into blubber layer in back, blood"/>
    <m/>
  </r>
  <r>
    <d v="2014-07-15T00:00:00"/>
    <s v="20140715"/>
    <x v="178"/>
    <x v="4"/>
    <x v="3"/>
    <s v="2014_7"/>
    <n v="12"/>
    <s v="20140715_12"/>
    <n v="2014"/>
    <x v="5"/>
    <s v="Ej1"/>
    <s v="20140715_12Ej1"/>
    <s v="Entanglement-Debris"/>
    <n v="3"/>
    <m/>
    <x v="0"/>
    <x v="0"/>
    <m/>
    <m/>
    <x v="0"/>
    <x v="1"/>
    <s v="H"/>
    <x v="0"/>
    <s v="Packing band"/>
    <x v="1"/>
    <s v="H"/>
    <x v="2"/>
    <s v="No swelling, breaks skin at front, some blood and discharge"/>
    <m/>
  </r>
  <r>
    <d v="2014-07-21T00:00:00"/>
    <s v="20140721"/>
    <x v="179"/>
    <x v="4"/>
    <x v="3"/>
    <s v="2014_7"/>
    <n v="13"/>
    <s v="20140721_13"/>
    <n v="2014"/>
    <x v="3"/>
    <s v="Zc1"/>
    <s v="20140721_13Zc1"/>
    <s v="Access"/>
    <n v="1"/>
    <s v="Looks like Zc, but no EBOD Zc sighting on data sheet."/>
    <x v="2"/>
    <x v="2"/>
    <m/>
    <s v="East Bodelteh"/>
    <x v="0"/>
    <x v="2"/>
    <s v="L"/>
    <x v="0"/>
    <s v="Unknown"/>
    <x v="0"/>
    <m/>
    <x v="1"/>
    <s v="Far away, grainy, bad angle, looks fairly deep?"/>
    <m/>
  </r>
  <r>
    <d v="2014-07-21T00:00:00"/>
    <s v="20140721"/>
    <x v="180"/>
    <x v="4"/>
    <x v="3"/>
    <s v="2014_7"/>
    <n v="19"/>
    <s v="20140721_19"/>
    <n v="2014"/>
    <x v="1"/>
    <s v="Ej1"/>
    <s v="20140721_19Ej1"/>
    <s v="Access"/>
    <n v="2"/>
    <s v=""/>
    <x v="0"/>
    <x v="0"/>
    <m/>
    <s v="Carroll Island"/>
    <x v="0"/>
    <x v="2"/>
    <s v="H"/>
    <x v="0"/>
    <s v="Unknown"/>
    <x v="0"/>
    <m/>
    <x v="0"/>
    <s v="Cuts in deep in front, material oo embedded to see, blood"/>
    <m/>
  </r>
  <r>
    <d v="2014-07-21T00:00:00"/>
    <s v="20140721"/>
    <x v="180"/>
    <x v="4"/>
    <x v="3"/>
    <s v="2014_7"/>
    <n v="19"/>
    <s v="20140721_19"/>
    <n v="2014"/>
    <x v="1"/>
    <s v="Ej2"/>
    <s v="20140721_19Ej2"/>
    <s v="Original Folder"/>
    <n v="2"/>
    <s v=""/>
    <x v="2"/>
    <x v="1"/>
    <m/>
    <s v="Carroll Island"/>
    <x v="0"/>
    <x v="2"/>
    <s v="H"/>
    <x v="0"/>
    <s v="Packing band"/>
    <x v="1"/>
    <s v="L"/>
    <x v="0"/>
    <s v="Looks like a packing band along back of neck, digs in deep, wide area of weeping, meaty, bloody mess"/>
    <m/>
  </r>
  <r>
    <d v="2014-07-21T00:00:00"/>
    <s v="20140721"/>
    <x v="181"/>
    <x v="4"/>
    <x v="3"/>
    <s v="2014_7"/>
    <n v="20"/>
    <s v="20140721_20"/>
    <n v="2014"/>
    <x v="2"/>
    <s v="Ej1"/>
    <s v="20140721_20Ej1"/>
    <s v="Access"/>
    <n v="2"/>
    <s v="White freigh suggests packing band, but cannot be certain."/>
    <x v="2"/>
    <x v="1"/>
    <m/>
    <s v="Sea Lion Rock"/>
    <x v="0"/>
    <x v="1"/>
    <s v="H"/>
    <x v="0"/>
    <s v="Packing band"/>
    <x v="1"/>
    <s v="H"/>
    <x v="0"/>
    <s v="Can see packing band fray along right side of neck"/>
    <m/>
  </r>
  <r>
    <d v="2014-07-21T00:00:00"/>
    <s v="20140721"/>
    <x v="181"/>
    <x v="4"/>
    <x v="3"/>
    <s v="2014_7"/>
    <n v="20"/>
    <s v="20140721_20"/>
    <n v="2014"/>
    <x v="2"/>
    <s v="Ej2"/>
    <s v="20140721_20Ej2"/>
    <s v="Access"/>
    <n v="4"/>
    <s v=""/>
    <x v="0"/>
    <x v="0"/>
    <s v="L"/>
    <s v="Sea Lion Rock"/>
    <x v="0"/>
    <x v="2"/>
    <s v="H"/>
    <x v="0"/>
    <s v="Packing band"/>
    <x v="1"/>
    <s v="H"/>
    <x v="2"/>
    <s v="Can clearly see packing band at back of neck, cuts deep along right side, large swelling on left side"/>
    <m/>
  </r>
  <r>
    <d v="2014-07-21T00:00:00"/>
    <s v="20140721"/>
    <x v="181"/>
    <x v="4"/>
    <x v="3"/>
    <s v="2014_7"/>
    <n v="20"/>
    <s v="20140721_20"/>
    <n v="2014"/>
    <x v="2"/>
    <s v="Ej3"/>
    <s v="20140721_20Ej3"/>
    <s v="Original Folder"/>
    <n v="2"/>
    <s v=""/>
    <x v="0"/>
    <x v="0"/>
    <s v="H"/>
    <s v="Sea Lion Rock"/>
    <x v="0"/>
    <x v="2"/>
    <s v="H"/>
    <x v="0"/>
    <s v="Unknown"/>
    <x v="0"/>
    <m/>
    <x v="0"/>
    <s v="Large edema in front, dark area of discharge, too grainy to tell much else"/>
    <m/>
  </r>
  <r>
    <d v="2014-07-21T00:00:00"/>
    <s v="20140721"/>
    <x v="181"/>
    <x v="4"/>
    <x v="3"/>
    <s v="2014_7"/>
    <n v="20"/>
    <s v="20140721_20"/>
    <n v="2014"/>
    <x v="2"/>
    <s v="Ej4"/>
    <s v="20140721_20Ej4"/>
    <s v="Original Folder"/>
    <n v="2"/>
    <s v=""/>
    <x v="2"/>
    <x v="2"/>
    <m/>
    <s v="Sea Lion Rock"/>
    <x v="0"/>
    <x v="4"/>
    <s v="H"/>
    <x v="0"/>
    <s v="Packing band"/>
    <x v="1"/>
    <s v="H"/>
    <x v="0"/>
    <s v="Can clearly see packing band cinch but not break the skin"/>
    <m/>
  </r>
  <r>
    <d v="2014-07-21T00:00:00"/>
    <s v="20140721"/>
    <x v="181"/>
    <x v="4"/>
    <x v="3"/>
    <s v="2014_7"/>
    <n v="20"/>
    <s v="20140721_20"/>
    <n v="2014"/>
    <x v="2"/>
    <s v="Ej5"/>
    <s v="20140721_20Ej5"/>
    <s v="Original Folder"/>
    <n v="3"/>
    <s v=""/>
    <x v="0"/>
    <x v="0"/>
    <s v="L"/>
    <s v="Sea Lion Rock"/>
    <x v="0"/>
    <x v="0"/>
    <s v="H"/>
    <x v="0"/>
    <s v="Packing band"/>
    <x v="1"/>
    <s v="H"/>
    <x v="0"/>
    <s v="Packing band visible on top of skin, might break throuhg a little on left side"/>
    <m/>
  </r>
  <r>
    <d v="2014-08-01T00:00:00"/>
    <s v="20140801"/>
    <x v="182"/>
    <x v="4"/>
    <x v="4"/>
    <s v="2014_8"/>
    <n v="1"/>
    <s v="20140801_1"/>
    <n v="2014"/>
    <x v="4"/>
    <s v="Ej1"/>
    <s v="20140801_01Ej1"/>
    <s v="Access"/>
    <n v="3"/>
    <s v=""/>
    <x v="0"/>
    <x v="0"/>
    <m/>
    <s v="Tatoosh East"/>
    <x v="0"/>
    <x v="1"/>
    <s v="H"/>
    <x v="0"/>
    <s v="Packing band"/>
    <x v="1"/>
    <s v="L"/>
    <x v="0"/>
    <s v="Wide, pink wound, looks deep and meaty, maybe a strip of packing band visible on back of neck, embedded on left side"/>
    <m/>
  </r>
  <r>
    <d v="2014-08-01T00:00:00"/>
    <s v="20140801"/>
    <x v="182"/>
    <x v="4"/>
    <x v="4"/>
    <s v="2014_8"/>
    <n v="1"/>
    <s v="20140801_1"/>
    <n v="2014"/>
    <x v="4"/>
    <s v="Ej2"/>
    <s v="20140801_01Ej2"/>
    <s v="Access"/>
    <n v="1"/>
    <m/>
    <x v="2"/>
    <x v="2"/>
    <m/>
    <m/>
    <x v="0"/>
    <x v="1"/>
    <s v="H"/>
    <x v="0"/>
    <s v="Unknown"/>
    <x v="0"/>
    <m/>
    <x v="0"/>
    <s v="Foggy day, cannot see material but fair amount of swelling and looks deep, some blood etc."/>
    <m/>
  </r>
  <r>
    <d v="2014-08-01T00:00:00"/>
    <s v="20140801"/>
    <x v="183"/>
    <x v="4"/>
    <x v="4"/>
    <s v="2014_8"/>
    <n v="2"/>
    <s v="20140801_2"/>
    <n v="2014"/>
    <x v="5"/>
    <s v="Ej1"/>
    <s v="20140801_02Ej1"/>
    <s v="Access"/>
    <n v="1"/>
    <s v=""/>
    <x v="2"/>
    <x v="2"/>
    <m/>
    <s v="Tatoosh Cut"/>
    <x v="0"/>
    <x v="6"/>
    <m/>
    <x v="2"/>
    <s v="Unknown"/>
    <x v="0"/>
    <m/>
    <x v="1"/>
    <s v="Super grainy"/>
    <m/>
  </r>
  <r>
    <d v="2014-08-08T00:00:00"/>
    <s v="20140808"/>
    <x v="184"/>
    <x v="4"/>
    <x v="4"/>
    <s v="2014_8"/>
    <n v="8"/>
    <s v="20140808_8"/>
    <n v="2014"/>
    <x v="5"/>
    <s v="946R"/>
    <s v="20140808_08946R"/>
    <s v="Access"/>
    <n v="1"/>
    <s v=""/>
    <x v="0"/>
    <x v="0"/>
    <m/>
    <m/>
    <x v="0"/>
    <x v="0"/>
    <s v="L"/>
    <x v="0"/>
    <s v="Unknown"/>
    <x v="0"/>
    <m/>
    <x v="1"/>
    <s v="Very small view of the entanglement site, doesn't looks particularly deep but hard to see, no material visible"/>
    <m/>
  </r>
  <r>
    <d v="2014-08-08T00:00:00"/>
    <s v="20140808"/>
    <x v="184"/>
    <x v="4"/>
    <x v="4"/>
    <s v="2014_8"/>
    <n v="8"/>
    <s v="20140808_8"/>
    <n v="2014"/>
    <x v="5"/>
    <s v="Ej1"/>
    <s v="20140808_08Ej1"/>
    <s v="Access"/>
    <n v="1"/>
    <s v=""/>
    <x v="2"/>
    <x v="2"/>
    <m/>
    <s v="Tatoosh Cut"/>
    <x v="0"/>
    <x v="1"/>
    <s v="L"/>
    <x v="0"/>
    <s v="Unknown"/>
    <x v="0"/>
    <m/>
    <x v="1"/>
    <s v="Cannot tell if active or not, but looks like there is some swelling and beeding in front of neck so maybe still active?"/>
    <m/>
  </r>
  <r>
    <d v="2014-08-08T00:00:00"/>
    <s v="20140808"/>
    <x v="184"/>
    <x v="4"/>
    <x v="4"/>
    <s v="2014_8"/>
    <n v="8"/>
    <s v="20140808_8"/>
    <n v="2014"/>
    <x v="5"/>
    <s v="Ej2"/>
    <s v="20140808_08Ej2"/>
    <s v="Access"/>
    <n v="3"/>
    <s v=""/>
    <x v="0"/>
    <x v="0"/>
    <m/>
    <s v="Tatoosh Cut"/>
    <x v="0"/>
    <x v="1"/>
    <s v="H"/>
    <x v="0"/>
    <s v="Packing band"/>
    <x v="1"/>
    <s v="H"/>
    <x v="0"/>
    <s v="Swelling and breaks skin in front of neck, can see band at back, originally recorded separately as Ej2 and Ej3"/>
    <m/>
  </r>
  <r>
    <d v="2014-08-08T00:00:00"/>
    <s v="20140808"/>
    <x v="184"/>
    <x v="4"/>
    <x v="4"/>
    <s v="2014_8"/>
    <n v="8"/>
    <s v="20140808_8"/>
    <n v="2014"/>
    <x v="5"/>
    <s v="Ej4"/>
    <s v="20140808_08Ej4"/>
    <s v="Original Folder"/>
    <n v="1"/>
    <s v=""/>
    <x v="2"/>
    <x v="2"/>
    <m/>
    <s v="Tatoosh Cut"/>
    <x v="0"/>
    <x v="1"/>
    <s v="L"/>
    <x v="0"/>
    <s v="Unknown"/>
    <x v="0"/>
    <m/>
    <x v="0"/>
    <s v="Blurry and grainy, unsure if active or healing, was a deep wound"/>
    <m/>
  </r>
  <r>
    <d v="2014-08-08T00:00:00"/>
    <s v="20140808"/>
    <x v="185"/>
    <x v="4"/>
    <x v="4"/>
    <s v="2014_8"/>
    <n v="20"/>
    <s v="20140808_20"/>
    <n v="2014"/>
    <x v="3"/>
    <s v="Zc1"/>
    <s v="20140808_20Zc1"/>
    <s v="Access"/>
    <n v="2"/>
    <s v=""/>
    <x v="1"/>
    <x v="0"/>
    <s v="H"/>
    <s v="Tatoosh Cut"/>
    <x v="1"/>
    <x v="1"/>
    <s v="H"/>
    <x v="0"/>
    <s v="Unknown"/>
    <x v="0"/>
    <m/>
    <x v="0"/>
    <s v="Edema in front of neck, deeply cuts around neck, bloody discharge along edges"/>
    <m/>
  </r>
  <r>
    <d v="2014-08-08T00:00:00"/>
    <s v="20140808"/>
    <x v="185"/>
    <x v="4"/>
    <x v="4"/>
    <s v="2014_8"/>
    <n v="20"/>
    <s v="20140808_20"/>
    <n v="2014"/>
    <x v="3"/>
    <s v="Zc2"/>
    <s v="20140808_20Zc2"/>
    <s v="Access"/>
    <n v="1"/>
    <s v=""/>
    <x v="1"/>
    <x v="0"/>
    <s v="H"/>
    <s v="East Bodelteh"/>
    <x v="1"/>
    <x v="6"/>
    <m/>
    <x v="0"/>
    <s v="Packing band"/>
    <x v="1"/>
    <s v="L"/>
    <x v="0"/>
    <s v="Either a packing band or cord material, cannot determine severity from the current angle"/>
    <m/>
  </r>
  <r>
    <d v="2014-08-08T00:00:00"/>
    <s v="20140808"/>
    <x v="185"/>
    <x v="4"/>
    <x v="4"/>
    <s v="2014_8"/>
    <n v="20"/>
    <s v="20140808_20"/>
    <n v="2014"/>
    <x v="3"/>
    <s v="Zc3"/>
    <s v="20140808_20Zc3"/>
    <s v="Access"/>
    <n v="1"/>
    <s v=""/>
    <x v="1"/>
    <x v="0"/>
    <s v="H"/>
    <s v="East Bodelteh"/>
    <x v="1"/>
    <x v="0"/>
    <s v="L"/>
    <x v="0"/>
    <s v="Packing band"/>
    <x v="1"/>
    <s v="H"/>
    <x v="0"/>
    <s v="Can only see back of the neck and it looks like it might dig in more in the front, some swelling visible from the side, can see packing band"/>
    <m/>
  </r>
  <r>
    <d v="2014-08-08T00:00:00"/>
    <s v="20140808"/>
    <x v="186"/>
    <x v="4"/>
    <x v="4"/>
    <s v="2014_8"/>
    <n v="33"/>
    <s v="20140808_33"/>
    <n v="2014"/>
    <x v="1"/>
    <s v="Ej1"/>
    <s v="20140808_33Ej1"/>
    <s v="Entanglement-Debris"/>
    <n v="3"/>
    <m/>
    <x v="0"/>
    <x v="0"/>
    <s v="H"/>
    <s v="East Bodelteh"/>
    <x v="0"/>
    <x v="0"/>
    <s v="H"/>
    <x v="0"/>
    <s v="Packing band"/>
    <x v="1"/>
    <s v="H"/>
    <x v="2"/>
    <s v="Swelling large all around, but packing band doesn't break the skin from right side, might on left slightly"/>
    <m/>
  </r>
  <r>
    <d v="2014-08-08T00:00:00"/>
    <s v="20140808"/>
    <x v="187"/>
    <x v="4"/>
    <x v="4"/>
    <s v="2014_8"/>
    <n v="34"/>
    <s v="20140808_34"/>
    <n v="2014"/>
    <x v="1"/>
    <s v="SMI8001"/>
    <s v="20140808_34SMI8001"/>
    <s v="Access"/>
    <n v="1"/>
    <s v=""/>
    <x v="1"/>
    <x v="0"/>
    <s v="H"/>
    <m/>
    <x v="1"/>
    <x v="5"/>
    <s v="L"/>
    <x v="1"/>
    <s v="Scar"/>
    <x v="6"/>
    <m/>
    <x v="0"/>
    <s v="Looks like a furry wound, probbaly healing"/>
    <m/>
  </r>
  <r>
    <d v="2014-08-08T00:00:00"/>
    <s v="20140808"/>
    <x v="188"/>
    <x v="4"/>
    <x v="4"/>
    <s v="2014_8"/>
    <n v="35"/>
    <s v="20140808_35"/>
    <n v="2014"/>
    <x v="2"/>
    <s v="Ej1"/>
    <s v="20140808_35Ej1"/>
    <s v="Access"/>
    <n v="1"/>
    <s v=""/>
    <x v="1"/>
    <x v="0"/>
    <m/>
    <s v="Carroll Island"/>
    <x v="0"/>
    <x v="0"/>
    <s v="H"/>
    <x v="0"/>
    <s v="Unknown"/>
    <x v="0"/>
    <m/>
    <x v="0"/>
    <s v="Cannot see material, some swelling, no flesh visible, maybe not even active? Might not break the skin?"/>
    <m/>
  </r>
  <r>
    <d v="2014-08-08T00:00:00"/>
    <s v="20140808"/>
    <x v="188"/>
    <x v="4"/>
    <x v="4"/>
    <s v="2014_8"/>
    <n v="35"/>
    <s v="20140808_35"/>
    <n v="2014"/>
    <x v="2"/>
    <s v="Ej2"/>
    <s v="20140808_35Ej2"/>
    <s v="Access"/>
    <n v="1"/>
    <s v=""/>
    <x v="0"/>
    <x v="0"/>
    <m/>
    <s v="Sea Lion Rock"/>
    <x v="0"/>
    <x v="2"/>
    <s v="H"/>
    <x v="0"/>
    <s v="Unknown"/>
    <x v="0"/>
    <m/>
    <x v="0"/>
    <s v="Looks extremely deep and wide open, meaty, very extreme wound"/>
    <m/>
  </r>
  <r>
    <d v="2014-08-08T00:00:00"/>
    <s v="20140808"/>
    <x v="188"/>
    <x v="4"/>
    <x v="4"/>
    <s v="2014_8"/>
    <n v="35"/>
    <s v="20140808_35"/>
    <n v="2014"/>
    <x v="2"/>
    <s v="Ej3"/>
    <s v="20140808_35Ej3"/>
    <s v="Original Folder"/>
    <n v="2"/>
    <s v=""/>
    <x v="0"/>
    <x v="0"/>
    <m/>
    <s v="Sea Lion Rock"/>
    <x v="0"/>
    <x v="1"/>
    <s v="H"/>
    <x v="0"/>
    <s v="Unknown"/>
    <x v="0"/>
    <m/>
    <x v="0"/>
    <s v="Digs in deeply in back, less so in front, no material visible, some swelling"/>
    <m/>
  </r>
  <r>
    <d v="2014-08-11T00:00:00"/>
    <s v="20140811"/>
    <x v="189"/>
    <x v="4"/>
    <x v="4"/>
    <s v="2014_8"/>
    <n v="12"/>
    <s v="20140811_12"/>
    <n v="2014"/>
    <x v="5"/>
    <s v="Ej1"/>
    <s v="20140811_12Ej1"/>
    <s v="Access"/>
    <n v="1"/>
    <s v=""/>
    <x v="2"/>
    <x v="2"/>
    <m/>
    <m/>
    <x v="0"/>
    <x v="0"/>
    <s v="H"/>
    <x v="0"/>
    <s v="Unknown"/>
    <x v="0"/>
    <m/>
    <x v="0"/>
    <s v="Small photo, looks worse in back than front, looks like it breaks skin but not super deep, cannot see material"/>
    <m/>
  </r>
  <r>
    <d v="2014-08-11T00:00:00"/>
    <s v="20140811"/>
    <x v="190"/>
    <x v="4"/>
    <x v="4"/>
    <s v="2014_8"/>
    <n v="19"/>
    <s v="20140811_18"/>
    <n v="2014"/>
    <x v="3"/>
    <s v="Zc1"/>
    <s v="20140811_19Zc1"/>
    <s v="Entanglement-Debris"/>
    <n v="1"/>
    <m/>
    <x v="1"/>
    <x v="0"/>
    <s v="H"/>
    <s v="Tatoosh Cut"/>
    <x v="1"/>
    <x v="0"/>
    <s v="H"/>
    <x v="0"/>
    <s v="Unknown"/>
    <x v="0"/>
    <m/>
    <x v="0"/>
    <s v="Cannot see material, slightly digs in not deep"/>
    <m/>
  </r>
  <r>
    <d v="2014-08-11T00:00:00"/>
    <s v="20140811"/>
    <x v="191"/>
    <x v="4"/>
    <x v="4"/>
    <s v="2014_8"/>
    <n v="19"/>
    <s v="20140811_19"/>
    <n v="2014"/>
    <x v="3"/>
    <s v="Zc2"/>
    <s v="20140811_19Zc2"/>
    <s v="Access"/>
    <n v="1"/>
    <s v=""/>
    <x v="1"/>
    <x v="0"/>
    <s v="H"/>
    <m/>
    <x v="1"/>
    <x v="0"/>
    <s v="H"/>
    <x v="0"/>
    <s v="Packing band"/>
    <x v="1"/>
    <s v="H"/>
    <x v="0"/>
    <s v="Can clearly see packing band on skin, looks like it breaks skin along right side of neck, some blood"/>
    <m/>
  </r>
  <r>
    <d v="2014-08-18T00:00:00"/>
    <s v="20140818"/>
    <x v="192"/>
    <x v="4"/>
    <x v="4"/>
    <s v="2014_8"/>
    <n v="5"/>
    <s v="20140818_5"/>
    <n v="2014"/>
    <x v="5"/>
    <s v="946R"/>
    <s v="20140818_05946R"/>
    <s v="Access"/>
    <n v="1"/>
    <s v=""/>
    <x v="0"/>
    <x v="0"/>
    <m/>
    <s v="East Bodelteh"/>
    <x v="0"/>
    <x v="1"/>
    <s v="H"/>
    <x v="0"/>
    <s v="Unknown"/>
    <x v="0"/>
    <m/>
    <x v="0"/>
    <s v="Cannot actually see material from this view, but know it’s a packing band from past and future photos"/>
    <m/>
  </r>
  <r>
    <d v="2014-08-18T00:00:00"/>
    <s v="20140818"/>
    <x v="192"/>
    <x v="4"/>
    <x v="4"/>
    <s v="2014_8"/>
    <n v="5"/>
    <s v="20140818_5"/>
    <n v="2014"/>
    <x v="5"/>
    <s v="Ej1"/>
    <s v="20140818_05Ej1"/>
    <s v="Access"/>
    <n v="1"/>
    <s v=""/>
    <x v="2"/>
    <x v="0"/>
    <m/>
    <s v="Tatoosh Cut"/>
    <x v="0"/>
    <x v="0"/>
    <s v="H"/>
    <x v="0"/>
    <s v="Packing band"/>
    <x v="1"/>
    <s v="H"/>
    <x v="0"/>
    <s v="Packing band visible along left side of neck, bites into neck but not deep?"/>
    <m/>
  </r>
  <r>
    <d v="2014-09-05T00:00:00"/>
    <s v="20140905"/>
    <x v="193"/>
    <x v="4"/>
    <x v="5"/>
    <s v="2014_9"/>
    <n v="25"/>
    <s v="20140905_25"/>
    <n v="2014"/>
    <x v="3"/>
    <s v="Zc1"/>
    <s v="20140905_25Zc1"/>
    <s v="Access"/>
    <n v="1"/>
    <s v=""/>
    <x v="1"/>
    <x v="0"/>
    <s v="H"/>
    <s v="West Bodelteh"/>
    <x v="1"/>
    <x v="1"/>
    <s v="H"/>
    <x v="0"/>
    <s v="Unknown"/>
    <x v="0"/>
    <m/>
    <x v="0"/>
    <s v="Grainy photo, looks like some discharge down left side of neck, seems to cinch tightly"/>
    <m/>
  </r>
  <r>
    <d v="2014-09-05T00:00:00"/>
    <s v="20140905"/>
    <x v="194"/>
    <x v="4"/>
    <x v="5"/>
    <s v="2014_9"/>
    <n v="26"/>
    <s v="20140905_26"/>
    <n v="2014"/>
    <x v="3"/>
    <s v="Ej1"/>
    <s v="20140905_26Ej1"/>
    <s v="Access"/>
    <n v="1"/>
    <s v=""/>
    <x v="2"/>
    <x v="0"/>
    <m/>
    <s v="East Bodelteh"/>
    <x v="0"/>
    <x v="1"/>
    <s v="L"/>
    <x v="0"/>
    <s v="Unknown"/>
    <x v="0"/>
    <m/>
    <x v="1"/>
    <s v="too grainy and washed out, cannot tell anything. Might be some kind of fiber dangling off he front?"/>
    <m/>
  </r>
  <r>
    <d v="2014-09-05T00:00:00"/>
    <s v="20140905"/>
    <x v="194"/>
    <x v="4"/>
    <x v="5"/>
    <s v="2014_9"/>
    <n v="26"/>
    <s v="20140905_26"/>
    <n v="2014"/>
    <x v="3"/>
    <s v="Ej2"/>
    <s v="20140905_26Ej2"/>
    <s v="Access"/>
    <n v="1"/>
    <s v=""/>
    <x v="2"/>
    <x v="0"/>
    <m/>
    <s v="East Bodelteh"/>
    <x v="0"/>
    <x v="6"/>
    <m/>
    <x v="2"/>
    <s v="Unknown"/>
    <x v="0"/>
    <m/>
    <x v="1"/>
    <s v="Grainy, bad angle, cannot se severity or material"/>
    <m/>
  </r>
  <r>
    <d v="2014-09-05T00:00:00"/>
    <s v="20140905"/>
    <x v="195"/>
    <x v="4"/>
    <x v="5"/>
    <s v="2014_9"/>
    <n v="35"/>
    <s v="20140905_35"/>
    <n v="2014"/>
    <x v="1"/>
    <s v="Ej1"/>
    <s v="20140905_35Ej1"/>
    <s v="Access"/>
    <n v="1"/>
    <s v="Possibly packing band, but bad photo so not certain."/>
    <x v="2"/>
    <x v="0"/>
    <m/>
    <s v="East Bodelteh"/>
    <x v="0"/>
    <x v="0"/>
    <s v="H"/>
    <x v="0"/>
    <s v="Rubber band"/>
    <x v="5"/>
    <s v="L"/>
    <x v="0"/>
    <s v="Very washed out, looks like a round object but too wide to be a packing band probably, rubber band?"/>
    <m/>
  </r>
  <r>
    <d v="2014-09-05T00:00:00"/>
    <s v="20140905"/>
    <x v="196"/>
    <x v="4"/>
    <x v="5"/>
    <s v="2014_9"/>
    <n v="37"/>
    <s v="20140905_37"/>
    <n v="2014"/>
    <x v="2"/>
    <s v="Ej1"/>
    <s v="20140905_37Ej1"/>
    <s v="Access"/>
    <n v="1"/>
    <s v=""/>
    <x v="0"/>
    <x v="0"/>
    <s v="H"/>
    <s v="Carroll Island"/>
    <x v="0"/>
    <x v="4"/>
    <s v="L"/>
    <x v="0"/>
    <s v="Rope"/>
    <x v="7"/>
    <s v="L"/>
    <x v="0"/>
    <s v="Some yellow thick material around neck, probably some kind of cord/line? Looks like it cinches without breaking the skin from what is visible, might be worse elsewhere"/>
    <m/>
  </r>
  <r>
    <d v="2014-09-09T00:00:00"/>
    <s v="20140909"/>
    <x v="197"/>
    <x v="4"/>
    <x v="5"/>
    <s v="2014_9"/>
    <n v="18"/>
    <s v="20140909_18"/>
    <n v="2014"/>
    <x v="3"/>
    <s v="946R"/>
    <s v="20140909_18946R"/>
    <s v="Access"/>
    <n v="1"/>
    <s v=""/>
    <x v="0"/>
    <x v="0"/>
    <m/>
    <s v="Sea Lion Rock"/>
    <x v="0"/>
    <x v="6"/>
    <m/>
    <x v="2"/>
    <s v="Unknown"/>
    <x v="0"/>
    <m/>
    <x v="1"/>
    <s v="Horrible photo, if I didn't know its still actively entangled in a packing band it would remain a mystery"/>
    <m/>
  </r>
  <r>
    <d v="2014-09-09T00:00:00"/>
    <s v="20140909"/>
    <x v="198"/>
    <x v="4"/>
    <x v="5"/>
    <s v="2014_9"/>
    <n v="19"/>
    <s v="20140909_19"/>
    <n v="2014"/>
    <x v="3"/>
    <s v="Zc1"/>
    <s v="20140909_19Zc1"/>
    <s v="Access"/>
    <n v="1"/>
    <s v=""/>
    <x v="1"/>
    <x v="0"/>
    <s v="H"/>
    <s v="East Bodleteh"/>
    <x v="1"/>
    <x v="1"/>
    <s v="H"/>
    <x v="0"/>
    <s v="Rope"/>
    <x v="7"/>
    <s v="L"/>
    <x v="0"/>
    <s v="Seems too low and thick to be a packing band, but well defined so probably cord? Could also just be visible blubber layer"/>
    <m/>
  </r>
  <r>
    <d v="2014-09-09T00:00:00"/>
    <s v="20140909"/>
    <x v="199"/>
    <x v="4"/>
    <x v="5"/>
    <s v="2014_9"/>
    <n v="23"/>
    <s v="20140909_23"/>
    <n v="2014"/>
    <x v="1"/>
    <s v="Ej1"/>
    <s v="20140909_23Ej1"/>
    <s v="Access"/>
    <n v="1"/>
    <s v=""/>
    <x v="2"/>
    <x v="0"/>
    <m/>
    <s v="East Bodelteh"/>
    <x v="0"/>
    <x v="1"/>
    <s v="H"/>
    <x v="0"/>
    <s v="Unknown"/>
    <x v="0"/>
    <m/>
    <x v="0"/>
    <s v="Cannot see material, but seems to break skin, some swelling"/>
    <m/>
  </r>
  <r>
    <d v="2014-09-09T00:00:00"/>
    <s v="20140909"/>
    <x v="200"/>
    <x v="4"/>
    <x v="5"/>
    <s v="2014_9"/>
    <n v="24"/>
    <s v="20140909_24"/>
    <n v="2014"/>
    <x v="2"/>
    <s v="Ej1"/>
    <s v="20140909_24Ej1"/>
    <s v="Access"/>
    <n v="1"/>
    <s v=""/>
    <x v="2"/>
    <x v="2"/>
    <m/>
    <s v="Carroll Island"/>
    <x v="0"/>
    <x v="1"/>
    <s v="L"/>
    <x v="0"/>
    <s v="Unknown"/>
    <x v="0"/>
    <m/>
    <x v="0"/>
    <s v="Might be inactive?"/>
    <m/>
  </r>
  <r>
    <d v="2014-09-17T00:00:00"/>
    <s v="20140917"/>
    <x v="201"/>
    <x v="4"/>
    <x v="5"/>
    <s v="2014_9"/>
    <n v="22"/>
    <s v="20140917_22"/>
    <n v="2014"/>
    <x v="3"/>
    <s v="Zc1"/>
    <s v="20140917_22Zc1"/>
    <s v="Access"/>
    <n v="1"/>
    <s v=""/>
    <x v="1"/>
    <x v="0"/>
    <s v="H"/>
    <s v="Sea Lion Rock"/>
    <x v="1"/>
    <x v="1"/>
    <s v="H"/>
    <x v="0"/>
    <s v="Unknown"/>
    <x v="0"/>
    <m/>
    <x v="0"/>
    <s v="Can see that there is significant swelling, but no hint of material"/>
    <m/>
  </r>
  <r>
    <d v="2014-09-17T00:00:00"/>
    <s v="20140917"/>
    <x v="202"/>
    <x v="4"/>
    <x v="5"/>
    <s v="2014_9"/>
    <n v="23"/>
    <s v="20140917_23"/>
    <n v="2014"/>
    <x v="3"/>
    <s v="Ej1"/>
    <s v="20140917_23Ej1"/>
    <s v="Entanglement-Debris"/>
    <n v="1"/>
    <m/>
    <x v="2"/>
    <x v="2"/>
    <m/>
    <s v="East Bodelteh"/>
    <x v="0"/>
    <x v="2"/>
    <s v="L"/>
    <x v="0"/>
    <s v="Unknown"/>
    <x v="0"/>
    <m/>
    <x v="0"/>
    <s v="Either a 4 or a 0, not enough detail to be sure"/>
    <m/>
  </r>
  <r>
    <d v="2014-09-17T00:00:00"/>
    <s v="20140917"/>
    <x v="203"/>
    <x v="4"/>
    <x v="5"/>
    <s v="2014_9"/>
    <n v="33"/>
    <s v="20140917_33"/>
    <n v="2014"/>
    <x v="2"/>
    <s v="Ej1"/>
    <s v="20140917_33Ej1"/>
    <s v="Access"/>
    <n v="5"/>
    <s v=""/>
    <x v="0"/>
    <x v="0"/>
    <s v="L"/>
    <m/>
    <x v="0"/>
    <x v="5"/>
    <s v="L"/>
    <x v="1"/>
    <s v="Scar"/>
    <x v="6"/>
    <m/>
    <x v="2"/>
    <s v="Many angles, looks like there may be fur growing over the wound, looks neat and tidy around the edges, what looks like discharge may just be water pooled in wound seeping out? Might be same individual as 20140917_31Ej1"/>
    <m/>
  </r>
  <r>
    <d v="2014-09-17T00:00:00"/>
    <s v="20140917"/>
    <x v="204"/>
    <x v="4"/>
    <x v="5"/>
    <s v="2014_9"/>
    <n v="31"/>
    <s v="20140917_31"/>
    <n v="2014"/>
    <x v="2"/>
    <s v="Ej1"/>
    <s v="20140917_33Ej2"/>
    <s v="Entanglement-Debris"/>
    <n v="1"/>
    <s v="EA: added best guess location as SLR"/>
    <x v="2"/>
    <x v="0"/>
    <m/>
    <m/>
    <x v="0"/>
    <x v="1"/>
    <s v="H"/>
    <x v="0"/>
    <s v="Unknown"/>
    <x v="0"/>
    <m/>
    <x v="0"/>
    <s v="Cannot see material, looks not too deep but some discharge maybe, and swelling"/>
    <m/>
  </r>
  <r>
    <d v="2015-01-07T00:00:00"/>
    <s v="20150107"/>
    <x v="205"/>
    <x v="5"/>
    <x v="11"/>
    <s v="2015_1"/>
    <n v="14"/>
    <s v="20150107_14"/>
    <n v="2015"/>
    <x v="6"/>
    <s v="Ej1"/>
    <s v="20150107_14Ej1"/>
    <s v="Access"/>
    <n v="2"/>
    <s v=""/>
    <x v="0"/>
    <x v="0"/>
    <s v="L"/>
    <m/>
    <x v="0"/>
    <x v="1"/>
    <s v="H"/>
    <x v="0"/>
    <s v="Packing band"/>
    <x v="1"/>
    <s v="H"/>
    <x v="0"/>
    <s v="Appears to cut skin in front, bleeding, packing band visible"/>
    <m/>
  </r>
  <r>
    <d v="2015-01-07T00:00:00"/>
    <s v="20150107"/>
    <x v="206"/>
    <x v="5"/>
    <x v="11"/>
    <s v="2015_1"/>
    <n v="16"/>
    <s v="20150107_16"/>
    <n v="2015"/>
    <x v="3"/>
    <s v="Zc1"/>
    <s v="20150107_16Zc1"/>
    <s v="Access"/>
    <n v="1"/>
    <s v="actually: Crop_Entangled Zc_EBOD_20150107_D70_0027"/>
    <x v="1"/>
    <x v="0"/>
    <s v="H"/>
    <s v="guano island"/>
    <x v="1"/>
    <x v="6"/>
    <m/>
    <x v="2"/>
    <s v="Unknown"/>
    <x v="0"/>
    <m/>
    <x v="1"/>
    <s v="Cannot see anything"/>
    <m/>
  </r>
  <r>
    <d v="2015-01-13T00:00:00"/>
    <s v="20150113"/>
    <x v="207"/>
    <x v="5"/>
    <x v="11"/>
    <s v="2015_1"/>
    <n v="17"/>
    <s v="20150113_17"/>
    <n v="2015"/>
    <x v="3"/>
    <s v="Zc1"/>
    <s v="20150113_17Zc1"/>
    <s v="Access"/>
    <n v="1"/>
    <s v="no photo"/>
    <x v="1"/>
    <x v="0"/>
    <s v="H"/>
    <s v="East Bodelteh"/>
    <x v="1"/>
    <x v="1"/>
    <s v="H"/>
    <x v="0"/>
    <s v="Unknown"/>
    <x v="0"/>
    <m/>
    <x v="0"/>
    <s v="Some swelling, cinches tightly, cannot see material"/>
    <m/>
  </r>
  <r>
    <d v="2015-01-28T00:00:00"/>
    <s v="20150128"/>
    <x v="208"/>
    <x v="5"/>
    <x v="11"/>
    <s v="2015_1"/>
    <n v="13"/>
    <s v="20150128_13"/>
    <n v="2015"/>
    <x v="1"/>
    <s v="Ej1"/>
    <s v="20150128_13Ej1"/>
    <s v="Access"/>
    <n v="1"/>
    <s v=""/>
    <x v="1"/>
    <x v="0"/>
    <s v="L"/>
    <s v="east bodelteh north"/>
    <x v="0"/>
    <x v="6"/>
    <m/>
    <x v="2"/>
    <s v="Unknown"/>
    <x v="0"/>
    <m/>
    <x v="1"/>
    <s v="Cannot tell if there is an entanglement or the photo is damaged"/>
    <m/>
  </r>
  <r>
    <d v="2015-01-28T00:00:00"/>
    <s v="20150128"/>
    <x v="209"/>
    <x v="5"/>
    <x v="11"/>
    <s v="2015_1"/>
    <n v="16"/>
    <s v="20150128_16"/>
    <n v="2015"/>
    <x v="2"/>
    <s v="Ej1"/>
    <s v="20150128_16Ej1"/>
    <s v="Access"/>
    <n v="1"/>
    <s v=""/>
    <x v="0"/>
    <x v="0"/>
    <s v="L"/>
    <s v="Carroll"/>
    <x v="0"/>
    <x v="2"/>
    <s v="H"/>
    <x v="0"/>
    <s v="Unknown"/>
    <x v="0"/>
    <m/>
    <x v="0"/>
    <s v="Very severe wound, deep, lots of blood, weeping, wide and swollen"/>
    <m/>
  </r>
  <r>
    <d v="2015-01-28T00:00:00"/>
    <s v="20150128"/>
    <x v="209"/>
    <x v="5"/>
    <x v="11"/>
    <s v="2015_1"/>
    <n v="16"/>
    <s v="20150128_16"/>
    <n v="2015"/>
    <x v="2"/>
    <s v="Ej2"/>
    <s v="20150128_16Ej2"/>
    <s v="Access"/>
    <n v="1"/>
    <s v=""/>
    <x v="0"/>
    <x v="0"/>
    <m/>
    <s v="Sea Lion Rock"/>
    <x v="0"/>
    <x v="2"/>
    <s v="H"/>
    <x v="0"/>
    <s v="Unknown"/>
    <x v="0"/>
    <m/>
    <x v="0"/>
    <s v="Almost looks like there is a bow tied in the back of the neck with oversized showlaces, idk what that is"/>
    <m/>
  </r>
  <r>
    <d v="2015-01-28T00:00:00"/>
    <s v="20150128"/>
    <x v="209"/>
    <x v="5"/>
    <x v="11"/>
    <s v="2015_1"/>
    <n v="16"/>
    <s v="20150128_16"/>
    <n v="2015"/>
    <x v="2"/>
    <s v="Ej3"/>
    <s v="20150128_16Ej3"/>
    <s v="Access"/>
    <n v="1"/>
    <s v=""/>
    <x v="0"/>
    <x v="0"/>
    <m/>
    <s v="Sea Lion Rock"/>
    <x v="0"/>
    <x v="5"/>
    <s v="H"/>
    <x v="1"/>
    <s v="Scar"/>
    <x v="6"/>
    <m/>
    <x v="0"/>
    <s v="Healing"/>
    <m/>
  </r>
  <r>
    <d v="2015-01-28T00:00:00"/>
    <s v="20150128"/>
    <x v="209"/>
    <x v="5"/>
    <x v="11"/>
    <s v="2015_1"/>
    <n v="16"/>
    <s v="20150128_16"/>
    <n v="2015"/>
    <x v="2"/>
    <s v="Ej4"/>
    <s v="20150128_16Ej4"/>
    <s v="Entanglement-Debris"/>
    <n v="1"/>
    <m/>
    <x v="2"/>
    <x v="2"/>
    <m/>
    <s v="Sea Lion Rock"/>
    <x v="0"/>
    <x v="2"/>
    <s v="H"/>
    <x v="0"/>
    <s v="Unknown"/>
    <x v="0"/>
    <m/>
    <x v="0"/>
    <s v="Very bad photo, but can see sever wound, deep and swollen, messy at edges"/>
    <m/>
  </r>
  <r>
    <d v="2015-01-28T00:00:00"/>
    <s v="20150128"/>
    <x v="210"/>
    <x v="5"/>
    <x v="11"/>
    <s v="2015_1"/>
    <n v="21"/>
    <s v="20150128_21"/>
    <n v="2015"/>
    <x v="0"/>
    <s v="Ej1"/>
    <s v="20150128_21Ej1"/>
    <s v="Access"/>
    <n v="1"/>
    <s v=""/>
    <x v="0"/>
    <x v="0"/>
    <s v="L"/>
    <m/>
    <x v="0"/>
    <x v="2"/>
    <s v="H"/>
    <x v="0"/>
    <s v="Unknown"/>
    <x v="0"/>
    <m/>
    <x v="0"/>
    <s v="Large swelling in front, blood and pus weeping, cannot see maerial"/>
    <m/>
  </r>
  <r>
    <d v="2015-02-20T00:00:00"/>
    <s v="20150220"/>
    <x v="211"/>
    <x v="5"/>
    <x v="9"/>
    <s v="2015_2"/>
    <n v="8"/>
    <s v="20150220_8"/>
    <n v="2015"/>
    <x v="5"/>
    <s v="Ej1"/>
    <s v="20150220_08Ej1"/>
    <s v="Access"/>
    <n v="1"/>
    <s v=""/>
    <x v="0"/>
    <x v="0"/>
    <m/>
    <s v="West Bodelteh"/>
    <x v="0"/>
    <x v="0"/>
    <s v="H"/>
    <x v="0"/>
    <s v="Unknown"/>
    <x v="0"/>
    <m/>
    <x v="0"/>
    <s v="cinches skin, fur still ruffled at edges so likely still active"/>
    <m/>
  </r>
  <r>
    <d v="2015-02-20T00:00:00"/>
    <s v="20150220"/>
    <x v="212"/>
    <x v="5"/>
    <x v="9"/>
    <s v="2015_2"/>
    <n v="17"/>
    <s v="20150220_17"/>
    <n v="2015"/>
    <x v="2"/>
    <s v="Ej17"/>
    <s v="20150220_17Ej17"/>
    <s v="Access"/>
    <n v="1"/>
    <s v=""/>
    <x v="2"/>
    <x v="0"/>
    <m/>
    <s v="Tatoosh Cut"/>
    <x v="0"/>
    <x v="6"/>
    <m/>
    <x v="2"/>
    <s v="Unknown"/>
    <x v="0"/>
    <m/>
    <x v="1"/>
    <s v="Bad angle, cannot tell severity or material"/>
    <m/>
  </r>
  <r>
    <d v="2015-02-20T00:00:00"/>
    <s v="20150220"/>
    <x v="212"/>
    <x v="5"/>
    <x v="9"/>
    <s v="2015_2"/>
    <n v="17"/>
    <s v="20150220_17"/>
    <n v="2015"/>
    <x v="2"/>
    <s v="Ej18"/>
    <s v="20150220_17Ej18"/>
    <s v="Access"/>
    <n v="1"/>
    <s v=""/>
    <x v="0"/>
    <x v="0"/>
    <s v="L"/>
    <s v="Sea Lion Rock"/>
    <x v="0"/>
    <x v="5"/>
    <s v="L"/>
    <x v="1"/>
    <s v="Scar"/>
    <x v="6"/>
    <m/>
    <x v="0"/>
    <s v="Looks like I might be healing inside, dark and smooth, fur lays down nicely, not positive though"/>
    <m/>
  </r>
  <r>
    <d v="2015-02-24T00:00:00"/>
    <s v="20150224"/>
    <x v="213"/>
    <x v="5"/>
    <x v="9"/>
    <s v="2015_2"/>
    <n v="13"/>
    <s v="20150224_13"/>
    <n v="2015"/>
    <x v="0"/>
    <s v="Ej1"/>
    <s v="20150224_13Ej1"/>
    <s v="Access"/>
    <n v="1"/>
    <s v=""/>
    <x v="1"/>
    <x v="0"/>
    <s v="L"/>
    <s v="Sea Lion Rock"/>
    <x v="0"/>
    <x v="0"/>
    <s v="H"/>
    <x v="0"/>
    <s v="Packing band"/>
    <x v="1"/>
    <s v="H"/>
    <x v="0"/>
    <s v="Band rests on skin at back, breaks skin in front"/>
    <m/>
  </r>
  <r>
    <d v="2015-02-24T00:00:00"/>
    <s v="20150224"/>
    <x v="213"/>
    <x v="5"/>
    <x v="9"/>
    <s v="2015_2"/>
    <n v="13"/>
    <s v="20150224_13"/>
    <n v="2015"/>
    <x v="0"/>
    <s v="Ej2"/>
    <s v="20150224_13Ej2"/>
    <s v="Access"/>
    <n v="1"/>
    <s v=""/>
    <x v="0"/>
    <x v="0"/>
    <m/>
    <s v="West Bodelteh"/>
    <x v="0"/>
    <x v="1"/>
    <s v="L"/>
    <x v="0"/>
    <s v="Unknown"/>
    <x v="0"/>
    <m/>
    <x v="0"/>
    <s v="Large swelling, maybe discharge, but doesn't look super deep. Might not be continuous to back side?"/>
    <m/>
  </r>
  <r>
    <d v="2015-02-24T00:00:00"/>
    <s v="20150224"/>
    <x v="214"/>
    <x v="5"/>
    <x v="9"/>
    <s v="2015_2"/>
    <n v="15"/>
    <s v="20150224_15"/>
    <n v="2015"/>
    <x v="3"/>
    <s v="Ej1"/>
    <s v="20150224_15Ej1"/>
    <s v="Access"/>
    <n v="1"/>
    <s v=""/>
    <x v="2"/>
    <x v="2"/>
    <m/>
    <s v="West Bodelteh"/>
    <x v="0"/>
    <x v="1"/>
    <s v="L"/>
    <x v="0"/>
    <s v="Packing band"/>
    <x v="1"/>
    <s v="L"/>
    <x v="0"/>
    <s v="Very grainy, some bright white object through middle of wound might be packing band, looks like affected area is wide but not positive on severity"/>
    <m/>
  </r>
  <r>
    <d v="2015-04-15T00:00:00"/>
    <s v="20150415"/>
    <x v="215"/>
    <x v="5"/>
    <x v="6"/>
    <s v="2015_4"/>
    <n v="20"/>
    <s v="20150415_20"/>
    <n v="2015"/>
    <x v="0"/>
    <s v="Ej1"/>
    <s v="20150415_20Ej1"/>
    <s v="Access"/>
    <n v="5"/>
    <s v=""/>
    <x v="0"/>
    <x v="0"/>
    <m/>
    <s v="East Bodelteh"/>
    <x v="0"/>
    <x v="1"/>
    <s v="H"/>
    <x v="0"/>
    <s v="Unknown"/>
    <x v="0"/>
    <m/>
    <x v="2"/>
    <s v="Discharge present, some swelling, wound doesn't seem deep, just wide affected region. Might be a packing band that is embedded for some of the circumference?"/>
    <m/>
  </r>
  <r>
    <d v="2015-05-07T00:00:00"/>
    <s v="20150507"/>
    <x v="216"/>
    <x v="5"/>
    <x v="1"/>
    <s v="2015_5"/>
    <n v="4"/>
    <s v="20150507_4"/>
    <n v="2015"/>
    <x v="5"/>
    <s v="Ej1"/>
    <s v="20150507_04Ej1"/>
    <s v="Entanglement-Debris"/>
    <n v="1"/>
    <m/>
    <x v="2"/>
    <x v="0"/>
    <s v="L"/>
    <s v="West Bodelteh"/>
    <x v="0"/>
    <x v="2"/>
    <s v="H"/>
    <x v="0"/>
    <s v="Unknown"/>
    <x v="0"/>
    <m/>
    <x v="0"/>
    <s v="Looks deep and meaty, cannot see material"/>
    <m/>
  </r>
  <r>
    <d v="2015-05-07T00:00:00"/>
    <s v="20150507"/>
    <x v="216"/>
    <x v="5"/>
    <x v="1"/>
    <s v="2015_5"/>
    <n v="4"/>
    <s v="20150507_4"/>
    <n v="2015"/>
    <x v="5"/>
    <s v="Ej57"/>
    <s v="20150507_04Ej57"/>
    <s v="Access"/>
    <n v="2"/>
    <s v=""/>
    <x v="0"/>
    <x v="0"/>
    <s v="L"/>
    <s v="Tatoosh Cut"/>
    <x v="0"/>
    <x v="6"/>
    <m/>
    <x v="2"/>
    <s v="Unknown"/>
    <x v="0"/>
    <m/>
    <x v="1"/>
    <s v="Cannot tell anything about severity, could be 2-4, cannot see material"/>
    <m/>
  </r>
  <r>
    <d v="2015-05-07T00:00:00"/>
    <s v="20150507"/>
    <x v="217"/>
    <x v="5"/>
    <x v="1"/>
    <s v="2015_5"/>
    <n v="11"/>
    <s v="20150507_11"/>
    <n v="2015"/>
    <x v="3"/>
    <s v="Zc1"/>
    <s v="20150507_11Zc1"/>
    <s v="Access"/>
    <n v="1"/>
    <s v=""/>
    <x v="1"/>
    <x v="0"/>
    <s v="H"/>
    <s v="Tatoosh Cut"/>
    <x v="1"/>
    <x v="1"/>
    <s v="H"/>
    <x v="0"/>
    <s v="Packing band"/>
    <x v="1"/>
    <s v="L"/>
    <x v="0"/>
    <s v="Looks too big and shiny to be a packing band but unsure what else it could be"/>
    <s v="ask about material? Too big and shiny for packing band"/>
  </r>
  <r>
    <d v="2015-05-07T00:00:00"/>
    <s v="20150507"/>
    <x v="218"/>
    <x v="5"/>
    <x v="1"/>
    <s v="2015_5"/>
    <n v="12"/>
    <s v="20150507_12"/>
    <n v="2015"/>
    <x v="3"/>
    <s v="Ej1"/>
    <s v="20150507_12Ej1"/>
    <s v="Access"/>
    <n v="2"/>
    <s v=""/>
    <x v="0"/>
    <x v="0"/>
    <s v="L"/>
    <s v="East Bodelteh"/>
    <x v="0"/>
    <x v="2"/>
    <s v="H"/>
    <x v="0"/>
    <s v="Packing band"/>
    <x v="1"/>
    <s v="L"/>
    <x v="0"/>
    <s v="Looks like what might be frays and a small strip visible, but unsure, looks meaty and deep"/>
    <m/>
  </r>
  <r>
    <d v="2015-05-07T00:00:00"/>
    <s v="20150507"/>
    <x v="219"/>
    <x v="5"/>
    <x v="1"/>
    <s v="2015_5"/>
    <n v="14"/>
    <s v="20150507_14"/>
    <n v="2015"/>
    <x v="0"/>
    <s v="Ej2"/>
    <s v="20150507_14Ej2"/>
    <s v="Access"/>
    <n v="3"/>
    <s v=""/>
    <x v="1"/>
    <x v="0"/>
    <s v="L"/>
    <s v="West Bodelteh"/>
    <x v="0"/>
    <x v="1"/>
    <s v="H"/>
    <x v="0"/>
    <s v="Packing band"/>
    <x v="1"/>
    <s v="H"/>
    <x v="0"/>
    <s v="Can see packing band under large swelling, some blood"/>
    <m/>
  </r>
  <r>
    <d v="2015-05-08T00:00:00"/>
    <s v="20150508"/>
    <x v="220"/>
    <x v="5"/>
    <x v="1"/>
    <s v="2015_5"/>
    <n v="3"/>
    <s v="20150508_3"/>
    <n v="2015"/>
    <x v="5"/>
    <s v="Ej62"/>
    <s v="20150508_03Ej62"/>
    <s v="Access"/>
    <n v="2"/>
    <s v=""/>
    <x v="0"/>
    <x v="0"/>
    <m/>
    <m/>
    <x v="0"/>
    <x v="0"/>
    <s v="H"/>
    <x v="0"/>
    <s v="Packing band"/>
    <x v="1"/>
    <s v="H"/>
    <x v="0"/>
    <s v="Packing band rests on skin in back, breaks skin in front"/>
    <m/>
  </r>
  <r>
    <d v="2015-05-21T00:00:00"/>
    <s v="20150521"/>
    <x v="221"/>
    <x v="5"/>
    <x v="1"/>
    <s v="2015_5"/>
    <n v="2"/>
    <s v="20150521_2"/>
    <n v="2015"/>
    <x v="1"/>
    <s v="Ej1"/>
    <s v="20150521_02Ej1"/>
    <s v="Access"/>
    <n v="1"/>
    <s v=""/>
    <x v="0"/>
    <x v="0"/>
    <s v="L"/>
    <s v=""/>
    <x v="0"/>
    <x v="5"/>
    <s v="L"/>
    <x v="1"/>
    <s v="Scar"/>
    <x v="6"/>
    <m/>
    <x v="0"/>
    <s v="Seems inactive, no material visible, fur smooth"/>
    <m/>
  </r>
  <r>
    <d v="2015-05-21T00:00:00"/>
    <s v="20150521"/>
    <x v="222"/>
    <x v="5"/>
    <x v="1"/>
    <s v="2015_5"/>
    <n v="4"/>
    <s v="20150521_4"/>
    <n v="2015"/>
    <x v="2"/>
    <s v="Ej1"/>
    <s v="20150521_04Ej1"/>
    <s v="Access"/>
    <n v="1"/>
    <s v="may just be wound"/>
    <x v="2"/>
    <x v="1"/>
    <m/>
    <s v="Carroll"/>
    <x v="0"/>
    <x v="5"/>
    <s v="H"/>
    <x v="1"/>
    <s v="Scar"/>
    <x v="6"/>
    <m/>
    <x v="0"/>
    <s v="Inactive, can see healing"/>
    <m/>
  </r>
  <r>
    <d v="2015-06-17T00:00:00"/>
    <s v="20150617"/>
    <x v="223"/>
    <x v="5"/>
    <x v="2"/>
    <s v="2015_6"/>
    <n v="15"/>
    <s v="20150617_15"/>
    <n v="2015"/>
    <x v="3"/>
    <s v="Zc1"/>
    <s v="20150617_15Zc1"/>
    <s v="Access"/>
    <n v="1"/>
    <s v=""/>
    <x v="1"/>
    <x v="0"/>
    <s v="H"/>
    <s v="Sea Lion Rock"/>
    <x v="1"/>
    <x v="2"/>
    <s v="H"/>
    <x v="0"/>
    <s v="Unknown"/>
    <x v="0"/>
    <m/>
    <x v="0"/>
    <s v="Wide pink wound, no material visible"/>
    <m/>
  </r>
  <r>
    <d v="2015-06-17T00:00:00"/>
    <s v="20150617"/>
    <x v="224"/>
    <x v="5"/>
    <x v="2"/>
    <s v="2015_6"/>
    <n v="18"/>
    <s v="20150617_18"/>
    <n v="2015"/>
    <x v="0"/>
    <s v="Ej1"/>
    <s v="20150617_18Ej1"/>
    <s v="Access"/>
    <n v="1"/>
    <s v=""/>
    <x v="0"/>
    <x v="0"/>
    <s v="H"/>
    <s v="East Bodelteh"/>
    <x v="0"/>
    <x v="4"/>
    <s v="H"/>
    <x v="0"/>
    <s v="Rubber band"/>
    <x v="5"/>
    <s v="H"/>
    <x v="0"/>
    <s v="rubber band doesn't break skin"/>
    <m/>
  </r>
  <r>
    <d v="2015-06-17T00:00:00"/>
    <s v="20150617"/>
    <x v="225"/>
    <x v="5"/>
    <x v="2"/>
    <s v="2015_6"/>
    <n v="25"/>
    <s v="20150617_25"/>
    <n v="2015"/>
    <x v="2"/>
    <s v="Ej1"/>
    <s v="20150617_25Ej1"/>
    <s v="Access"/>
    <n v="1"/>
    <s v=""/>
    <x v="2"/>
    <x v="1"/>
    <m/>
    <s v="West Bodelteh"/>
    <x v="0"/>
    <x v="0"/>
    <s v="L"/>
    <x v="0"/>
    <s v="Unknown"/>
    <x v="0"/>
    <m/>
    <x v="0"/>
    <s v="Looks like may not break skin, some swelling in front, cannot see material, may not be active currently fur looks smooth"/>
    <m/>
  </r>
  <r>
    <d v="2015-06-17T00:00:00"/>
    <s v="20150617"/>
    <x v="225"/>
    <x v="5"/>
    <x v="2"/>
    <s v="2015_6"/>
    <n v="25"/>
    <s v="20150617_25"/>
    <n v="2015"/>
    <x v="2"/>
    <s v="Ej2"/>
    <s v="20150617_25Ej2"/>
    <s v="Access"/>
    <n v="1"/>
    <s v=""/>
    <x v="0"/>
    <x v="0"/>
    <m/>
    <s v="Sea Lion Rock"/>
    <x v="0"/>
    <x v="2"/>
    <s v="H"/>
    <x v="0"/>
    <s v="Unknown"/>
    <x v="0"/>
    <m/>
    <x v="0"/>
    <s v="Great photo, looks deep and swollen, discharge, cannot see material"/>
    <m/>
  </r>
  <r>
    <d v="2015-06-17T00:00:00"/>
    <s v="20150617"/>
    <x v="225"/>
    <x v="5"/>
    <x v="2"/>
    <s v="2015_6"/>
    <n v="25"/>
    <s v="20150617_25"/>
    <n v="2015"/>
    <x v="2"/>
    <s v="Ej3"/>
    <s v="20150617_25Ej3"/>
    <s v="Access"/>
    <n v="1"/>
    <s v=""/>
    <x v="0"/>
    <x v="0"/>
    <s v="L"/>
    <s v="Sea Lion Rock"/>
    <x v="0"/>
    <x v="4"/>
    <s v="L"/>
    <x v="0"/>
    <s v="Unknown"/>
    <x v="0"/>
    <m/>
    <x v="0"/>
    <s v="Might be inactive, looks like it might not break skin, cannot see material"/>
    <m/>
  </r>
  <r>
    <d v="2015-06-30T00:00:00"/>
    <s v="20150630"/>
    <x v="226"/>
    <x v="5"/>
    <x v="2"/>
    <s v="2015_6"/>
    <n v="28"/>
    <s v="20150630_28"/>
    <n v="2015"/>
    <x v="3"/>
    <s v="Zc1"/>
    <s v="20150630_28Zc1"/>
    <s v="Access"/>
    <n v="1"/>
    <s v=""/>
    <x v="1"/>
    <x v="0"/>
    <s v="H"/>
    <s v="Sea Lion Rock"/>
    <x v="1"/>
    <x v="2"/>
    <s v="H"/>
    <x v="0"/>
    <s v="Unknown"/>
    <x v="0"/>
    <m/>
    <x v="0"/>
    <s v="Probably monofilament, but not actually visible, swelling, dischage, and deep into blubber layer"/>
    <m/>
  </r>
  <r>
    <d v="2015-06-30T00:00:00"/>
    <s v="20150630"/>
    <x v="226"/>
    <x v="5"/>
    <x v="2"/>
    <s v="2015_6"/>
    <n v="28"/>
    <s v="20150630_28"/>
    <n v="2015"/>
    <x v="3"/>
    <s v="Zc2"/>
    <s v="20150630_28Zc2"/>
    <s v="Access"/>
    <n v="2"/>
    <s v=""/>
    <x v="1"/>
    <x v="0"/>
    <s v="H"/>
    <s v="East Bodelteh"/>
    <x v="1"/>
    <x v="1"/>
    <s v="H"/>
    <x v="0"/>
    <s v="Unknown"/>
    <x v="0"/>
    <m/>
    <x v="0"/>
    <s v="Breaks skin in front, swelling, cannot see material"/>
    <m/>
  </r>
  <r>
    <d v="2015-06-30T00:00:00"/>
    <s v="20150630"/>
    <x v="226"/>
    <x v="5"/>
    <x v="2"/>
    <s v="2015_6"/>
    <n v="28"/>
    <s v="20150630_28"/>
    <n v="2015"/>
    <x v="3"/>
    <s v="Zc3"/>
    <s v="20150630_28Zc3"/>
    <s v="Access"/>
    <n v="1"/>
    <s v=""/>
    <x v="1"/>
    <x v="0"/>
    <m/>
    <s v="East Bodelteh"/>
    <x v="1"/>
    <x v="1"/>
    <s v="H"/>
    <x v="0"/>
    <s v="Unknown"/>
    <x v="0"/>
    <m/>
    <x v="0"/>
    <s v="Cannot see material, swelling and maybe discharge in front"/>
    <m/>
  </r>
  <r>
    <d v="2015-06-30T00:00:00"/>
    <s v="20150630"/>
    <x v="227"/>
    <x v="5"/>
    <x v="2"/>
    <s v="2015_6"/>
    <n v="30"/>
    <s v="20150630_30"/>
    <n v="2015"/>
    <x v="8"/>
    <s v="Ej1"/>
    <s v="20150630_30Ej1"/>
    <s v="Access"/>
    <n v="2"/>
    <s v=""/>
    <x v="2"/>
    <x v="0"/>
    <m/>
    <s v="East Bodelteh"/>
    <x v="0"/>
    <x v="1"/>
    <s v="L"/>
    <x v="0"/>
    <s v="Unknown"/>
    <x v="0"/>
    <m/>
    <x v="0"/>
    <s v="Might be inactive, looks healing in back, but front looks like an infected swelling"/>
    <m/>
  </r>
  <r>
    <d v="2015-07-08T00:00:00"/>
    <s v="20150708"/>
    <x v="228"/>
    <x v="5"/>
    <x v="3"/>
    <s v="2015_7"/>
    <n v="17"/>
    <s v="20150708_17"/>
    <n v="2015"/>
    <x v="3"/>
    <s v="Zc1"/>
    <s v="20150708_17Zc1"/>
    <s v="Access"/>
    <n v="1"/>
    <s v=""/>
    <x v="1"/>
    <x v="0"/>
    <s v="H"/>
    <m/>
    <x v="1"/>
    <x v="0"/>
    <s v="H"/>
    <x v="0"/>
    <s v="Packing band"/>
    <x v="1"/>
    <s v="H"/>
    <x v="0"/>
    <s v="Looks like healed voer the packing band in front of neck, visible in back, not particularly deep"/>
    <m/>
  </r>
  <r>
    <d v="2015-07-08T00:00:00"/>
    <s v="20150708"/>
    <x v="228"/>
    <x v="5"/>
    <x v="3"/>
    <s v="2015_7"/>
    <n v="17"/>
    <s v="20150708_17"/>
    <n v="2015"/>
    <x v="3"/>
    <s v="Zc2"/>
    <s v="20150708_17Zc2"/>
    <s v="Access"/>
    <n v="1"/>
    <s v=""/>
    <x v="1"/>
    <x v="0"/>
    <s v="H"/>
    <s v="East Bodelteh"/>
    <x v="1"/>
    <x v="6"/>
    <m/>
    <x v="2"/>
    <s v="Unknown"/>
    <x v="0"/>
    <m/>
    <x v="1"/>
    <s v="Bad angle, some lage swelling visible though so likely 3+"/>
    <m/>
  </r>
  <r>
    <d v="2015-07-08T00:00:00"/>
    <s v="20150708"/>
    <x v="229"/>
    <x v="5"/>
    <x v="3"/>
    <s v="2015_7"/>
    <n v="20"/>
    <s v="20150708_20"/>
    <n v="2015"/>
    <x v="8"/>
    <s v="Ej1"/>
    <s v="20150708_20Ej1"/>
    <s v="Access"/>
    <n v="1"/>
    <s v=""/>
    <x v="0"/>
    <x v="0"/>
    <s v="L"/>
    <s v="East Bodelteh"/>
    <x v="0"/>
    <x v="1"/>
    <s v="L"/>
    <x v="0"/>
    <s v="Unknown"/>
    <x v="0"/>
    <m/>
    <x v="0"/>
    <s v="Looks like 20150630_30Ej1. Large swelling in front that has no fur, cannot tell if active, but even if material no longer present there is definitely still impacts/irritation"/>
    <m/>
  </r>
  <r>
    <d v="2015-07-08T00:00:00"/>
    <s v="20150708"/>
    <x v="230"/>
    <x v="5"/>
    <x v="3"/>
    <s v="2015_7"/>
    <n v="28"/>
    <s v="20150708_28"/>
    <n v="2015"/>
    <x v="2"/>
    <s v="Ej1"/>
    <s v="20150708_28Ej1"/>
    <s v="Access"/>
    <n v="1"/>
    <s v=""/>
    <x v="0"/>
    <x v="0"/>
    <m/>
    <s v=""/>
    <x v="0"/>
    <x v="5"/>
    <s v="L"/>
    <x v="1"/>
    <s v="Scar"/>
    <x v="6"/>
    <m/>
    <x v="0"/>
    <s v="Might be inactive, hard to tell, looks dark and healed?"/>
    <m/>
  </r>
  <r>
    <d v="2015-07-08T00:00:00"/>
    <s v="20150708"/>
    <x v="230"/>
    <x v="5"/>
    <x v="3"/>
    <s v="2015_7"/>
    <n v="28"/>
    <s v="20150708_28"/>
    <n v="2015"/>
    <x v="2"/>
    <s v="Ej2"/>
    <s v="20150708_28Ej2"/>
    <s v="Access"/>
    <n v="2"/>
    <s v=""/>
    <x v="0"/>
    <x v="0"/>
    <m/>
    <s v="Sea Lion Rock"/>
    <x v="0"/>
    <x v="2"/>
    <s v="H"/>
    <x v="0"/>
    <s v="Monofilament"/>
    <x v="3"/>
    <s v="L"/>
    <x v="0"/>
    <s v="Wide pink stripped region, probbaly monofilament but cannot actually see it"/>
    <m/>
  </r>
  <r>
    <d v="2015-07-23T00:00:00"/>
    <s v="20150723"/>
    <x v="231"/>
    <x v="5"/>
    <x v="3"/>
    <s v="2015_7"/>
    <n v="4"/>
    <s v="20150723_4"/>
    <n v="2015"/>
    <x v="4"/>
    <s v="Ej1"/>
    <s v="20150723_04Ej1"/>
    <s v="Access"/>
    <n v="1"/>
    <s v=""/>
    <x v="0"/>
    <x v="0"/>
    <m/>
    <s v="Sea Lion Rock"/>
    <x v="0"/>
    <x v="1"/>
    <s v="H"/>
    <x v="0"/>
    <s v="Packing band"/>
    <x v="1"/>
    <s v="H"/>
    <x v="0"/>
    <s v="Deep cut along back of neck, band skims skin in front of neck. Not paricularly deep but some swelling"/>
    <m/>
  </r>
  <r>
    <d v="2015-07-23T00:00:00"/>
    <s v="20150723"/>
    <x v="232"/>
    <x v="5"/>
    <x v="3"/>
    <s v="2015_7"/>
    <n v="7"/>
    <s v="20150723_7"/>
    <n v="2015"/>
    <x v="5"/>
    <s v="Ej1"/>
    <s v="20150723_07Ej1"/>
    <s v="Access"/>
    <n v="1"/>
    <s v="hard to diagnose sex"/>
    <x v="0"/>
    <x v="0"/>
    <m/>
    <s v="Tatoosh East"/>
    <x v="0"/>
    <x v="3"/>
    <m/>
    <x v="0"/>
    <s v="Flasher"/>
    <x v="4"/>
    <s v="H"/>
    <x v="0"/>
    <s v="White irridescent flasher, hangs low so might be hooked in mouth/upper throat?"/>
    <m/>
  </r>
  <r>
    <d v="2015-08-18T00:00:00"/>
    <s v="20150818"/>
    <x v="233"/>
    <x v="5"/>
    <x v="4"/>
    <s v="2015_8"/>
    <n v="29"/>
    <s v="20150818_29"/>
    <n v="2015"/>
    <x v="2"/>
    <s v="Ej1"/>
    <s v="20150818_29Ej1"/>
    <s v="Access"/>
    <n v="1"/>
    <s v=""/>
    <x v="1"/>
    <x v="0"/>
    <m/>
    <s v="Tatoosh Cut"/>
    <x v="0"/>
    <x v="3"/>
    <m/>
    <x v="0"/>
    <s v="Flasher"/>
    <x v="4"/>
    <s v="H"/>
    <x v="0"/>
    <s v="Flasher clearly visible, neck crumpled so maybe hooked low?"/>
    <m/>
  </r>
  <r>
    <d v="2015-08-25T00:00:00"/>
    <s v="20150825"/>
    <x v="234"/>
    <x v="5"/>
    <x v="4"/>
    <s v="2015_8"/>
    <n v="38"/>
    <s v="20150825_38"/>
    <n v="2015"/>
    <x v="1"/>
    <s v="Ej1"/>
    <s v="20150825_38Ej1"/>
    <s v="Access"/>
    <n v="1"/>
    <s v=""/>
    <x v="1"/>
    <x v="0"/>
    <m/>
    <s v="Sea Lion Rock"/>
    <x v="0"/>
    <x v="0"/>
    <s v="L"/>
    <x v="0"/>
    <s v="Unknown"/>
    <x v="0"/>
    <m/>
    <x v="1"/>
    <s v="Some swelling, cannot really see wound well, no material visible"/>
    <m/>
  </r>
  <r>
    <d v="2015-09-09T00:00:00"/>
    <s v="20150909"/>
    <x v="235"/>
    <x v="5"/>
    <x v="5"/>
    <s v="2015_9"/>
    <n v="11"/>
    <s v="20150909_11"/>
    <n v="2015"/>
    <x v="3"/>
    <s v="Ej1"/>
    <s v="20150909_11Ej1"/>
    <s v="Access"/>
    <n v="1"/>
    <s v=""/>
    <x v="2"/>
    <x v="1"/>
    <m/>
    <m/>
    <x v="0"/>
    <x v="1"/>
    <s v="H"/>
    <x v="0"/>
    <s v="Unknown"/>
    <x v="0"/>
    <m/>
    <x v="0"/>
    <s v="Swelling in front, probably a thin material like monofilament otherwise it would probably be visible along side of neck?"/>
    <m/>
  </r>
  <r>
    <d v="2015-09-09T00:00:00"/>
    <s v="20150909"/>
    <x v="236"/>
    <x v="5"/>
    <x v="5"/>
    <s v="2015_9"/>
    <n v="12"/>
    <s v="20150909_12"/>
    <n v="2015"/>
    <x v="3"/>
    <s v="Zc1"/>
    <s v="20150909_12Zc1"/>
    <s v="Access"/>
    <n v="2"/>
    <s v=""/>
    <x v="1"/>
    <x v="0"/>
    <s v="H"/>
    <s v="East Bodelteh"/>
    <x v="1"/>
    <x v="2"/>
    <s v="H"/>
    <x v="0"/>
    <s v="Unknown"/>
    <x v="0"/>
    <m/>
    <x v="0"/>
    <s v="Fleshy wide wound, swelling, cannot see material"/>
    <m/>
  </r>
  <r>
    <d v="2015-09-09T00:00:00"/>
    <s v="20150909"/>
    <x v="236"/>
    <x v="5"/>
    <x v="5"/>
    <s v="2015_9"/>
    <n v="12"/>
    <s v="20150909_12"/>
    <n v="2015"/>
    <x v="3"/>
    <s v="Zc3"/>
    <s v="20150909_12Zc3"/>
    <s v="Access"/>
    <n v="1"/>
    <s v=""/>
    <x v="1"/>
    <x v="0"/>
    <s v="H"/>
    <s v="East Bodelteh"/>
    <x v="1"/>
    <x v="1"/>
    <s v="H"/>
    <x v="0"/>
    <s v="Unknown"/>
    <x v="0"/>
    <m/>
    <x v="0"/>
    <s v="Some swelling, tight cinch and breaking skin, no material visibe"/>
    <m/>
  </r>
  <r>
    <d v="2015-09-09T00:00:00"/>
    <s v="20150909"/>
    <x v="236"/>
    <x v="5"/>
    <x v="5"/>
    <s v="2015_9"/>
    <n v="12"/>
    <s v="20150909_12"/>
    <n v="2015"/>
    <x v="3"/>
    <s v="Zc4"/>
    <s v="20150909_12Zc4"/>
    <s v="Access"/>
    <n v="1"/>
    <s v=""/>
    <x v="1"/>
    <x v="0"/>
    <s v="H"/>
    <s v="East Bodelteh"/>
    <x v="1"/>
    <x v="1"/>
    <s v="H"/>
    <x v="0"/>
    <s v="Unknown"/>
    <x v="0"/>
    <m/>
    <x v="0"/>
    <s v="Crazy cinching and swelling, but I don't think the wound is actually that deep"/>
    <m/>
  </r>
  <r>
    <d v="2015-09-09T00:00:00"/>
    <s v="20150909"/>
    <x v="236"/>
    <x v="5"/>
    <x v="5"/>
    <s v="2015_9"/>
    <n v="12"/>
    <s v="20150909_12"/>
    <n v="2015"/>
    <x v="3"/>
    <s v="Zc5"/>
    <s v="20150909_12Zc5"/>
    <s v="Access"/>
    <n v="1"/>
    <s v=""/>
    <x v="2"/>
    <x v="1"/>
    <m/>
    <s v="East Bodelteh"/>
    <x v="1"/>
    <x v="0"/>
    <s v="H"/>
    <x v="0"/>
    <s v="Unknown"/>
    <x v="0"/>
    <m/>
    <x v="0"/>
    <s v="Some cinching but not a lot, cannot see material, fur looks undisturbed"/>
    <m/>
  </r>
  <r>
    <d v="2015-09-09T00:00:00"/>
    <s v="20150909"/>
    <x v="236"/>
    <x v="5"/>
    <x v="5"/>
    <s v="2015_9"/>
    <n v="12"/>
    <s v="20150909_12"/>
    <n v="2015"/>
    <x v="3"/>
    <s v="Zc6"/>
    <s v="20150909_12Zc6"/>
    <s v="Access"/>
    <n v="1"/>
    <s v=""/>
    <x v="1"/>
    <x v="0"/>
    <s v="H"/>
    <s v="East Bodelteh"/>
    <x v="1"/>
    <x v="0"/>
    <s v="L"/>
    <x v="0"/>
    <s v="Unknown"/>
    <x v="0"/>
    <m/>
    <x v="0"/>
    <s v="Cannot see material, looks like cinched a little, some swelling, not a lot"/>
    <m/>
  </r>
  <r>
    <d v="2015-09-25T00:00:00"/>
    <s v="20150925"/>
    <x v="237"/>
    <x v="5"/>
    <x v="5"/>
    <s v="2015_9"/>
    <n v="28"/>
    <s v="20150925_28"/>
    <n v="2015"/>
    <x v="3"/>
    <s v="Zc1"/>
    <s v="20150925_28ZC1"/>
    <s v="Access"/>
    <n v="1"/>
    <s v=""/>
    <x v="1"/>
    <x v="0"/>
    <s v="H"/>
    <s v="East Bodelteh"/>
    <x v="1"/>
    <x v="6"/>
    <m/>
    <x v="2"/>
    <s v="Unknown"/>
    <x v="0"/>
    <m/>
    <x v="1"/>
    <s v="Bad photo"/>
    <m/>
  </r>
  <r>
    <d v="2015-10-05T00:00:00"/>
    <s v="20151005"/>
    <x v="238"/>
    <x v="5"/>
    <x v="7"/>
    <s v="2015_10"/>
    <n v="22"/>
    <s v="20151005_22"/>
    <n v="2015"/>
    <x v="0"/>
    <s v="Ej138"/>
    <s v="20151005_22Ej138"/>
    <s v="Access"/>
    <n v="3"/>
    <s v=""/>
    <x v="2"/>
    <x v="0"/>
    <m/>
    <s v="East Bodelteh"/>
    <x v="0"/>
    <x v="1"/>
    <s v="L"/>
    <x v="0"/>
    <s v="Unknown"/>
    <x v="0"/>
    <m/>
    <x v="0"/>
    <s v="Large irritated swelling in front, fur gone from it, back looks fine, might be healing? Still bad in front"/>
    <m/>
  </r>
  <r>
    <d v="2015-11-19T00:00:00"/>
    <s v="20151119"/>
    <x v="239"/>
    <x v="5"/>
    <x v="8"/>
    <s v="2015_11"/>
    <n v="27"/>
    <s v="20151119_27"/>
    <n v="2015"/>
    <x v="5"/>
    <s v="Ej142"/>
    <s v="20151119_27Ej142"/>
    <s v="Access"/>
    <n v="2"/>
    <s v=""/>
    <x v="1"/>
    <x v="0"/>
    <s v="L"/>
    <s v="West Bodelteh"/>
    <x v="0"/>
    <x v="1"/>
    <s v="L"/>
    <x v="0"/>
    <s v="Unknown"/>
    <x v="0"/>
    <m/>
    <x v="0"/>
    <s v="Might be just a 2, cannot tell how much is water or discharge running down chest, doesn't look particularly deep?"/>
    <m/>
  </r>
  <r>
    <d v="2016-01-08T00:00:00"/>
    <s v="20160108"/>
    <x v="240"/>
    <x v="6"/>
    <x v="11"/>
    <s v="2016_1"/>
    <n v="11"/>
    <s v="20160108_11"/>
    <n v="2016"/>
    <x v="5"/>
    <s v="Ej1"/>
    <s v="20160108_11Ej1"/>
    <s v="Access"/>
    <n v="2"/>
    <s v=""/>
    <x v="0"/>
    <x v="0"/>
    <s v="L"/>
    <s v="Tatoosh Cut"/>
    <x v="0"/>
    <x v="5"/>
    <s v="H"/>
    <x v="1"/>
    <s v="Scar"/>
    <x v="6"/>
    <m/>
    <x v="0"/>
    <s v="Can clearly see wound is not continous"/>
    <m/>
  </r>
  <r>
    <d v="2016-01-08T00:00:00"/>
    <s v="20160108"/>
    <x v="241"/>
    <x v="6"/>
    <x v="11"/>
    <s v="2016_1"/>
    <n v="15"/>
    <s v="20160108_15"/>
    <n v="2016"/>
    <x v="3"/>
    <s v="Ej1"/>
    <s v="20160108_15Ej1"/>
    <s v="Access"/>
    <n v="1"/>
    <s v="Not totally positive, could be a wet line but looks like a narrow line entanglement"/>
    <x v="2"/>
    <x v="0"/>
    <s v="L"/>
    <m/>
    <x v="0"/>
    <x v="5"/>
    <s v="L"/>
    <x v="1"/>
    <s v="Scar"/>
    <x v="6"/>
    <m/>
    <x v="1"/>
    <s v="Might not be entangled, looks like a scar is not just a crease"/>
    <m/>
  </r>
  <r>
    <d v="2016-01-08T00:00:00"/>
    <s v="20160108"/>
    <x v="242"/>
    <x v="6"/>
    <x v="11"/>
    <s v="2016_1"/>
    <n v="24"/>
    <s v="20160108_24"/>
    <n v="2016"/>
    <x v="2"/>
    <s v="Ej1"/>
    <s v="20160108_24Ej1"/>
    <s v="Access"/>
    <n v="1"/>
    <s v=""/>
    <x v="0"/>
    <x v="0"/>
    <s v="L"/>
    <m/>
    <x v="0"/>
    <x v="0"/>
    <s v="L"/>
    <x v="0"/>
    <s v="Packing band"/>
    <x v="1"/>
    <s v="H"/>
    <x v="0"/>
    <s v="Cannot see enough circumference to be sure of severity"/>
    <m/>
  </r>
  <r>
    <d v="2016-03-29T00:00:00"/>
    <s v="20160329"/>
    <x v="243"/>
    <x v="6"/>
    <x v="0"/>
    <s v="2016_3"/>
    <n v="9"/>
    <s v="20160329_9"/>
    <n v="2016"/>
    <x v="4"/>
    <s v="Ej1"/>
    <s v="20160329_09Ej1"/>
    <s v="Access"/>
    <n v="2"/>
    <s v=""/>
    <x v="1"/>
    <x v="0"/>
    <s v="L"/>
    <m/>
    <x v="0"/>
    <x v="1"/>
    <s v="L"/>
    <x v="0"/>
    <s v="Unknown"/>
    <x v="0"/>
    <m/>
    <x v="0"/>
    <s v="Cannot be sure its active, looks like it might be weeping some though, some swelling?"/>
    <m/>
  </r>
  <r>
    <d v="2016-05-05T00:00:00"/>
    <s v="20160505"/>
    <x v="244"/>
    <x v="6"/>
    <x v="1"/>
    <s v="2016_5"/>
    <n v="2"/>
    <s v="20160505_2"/>
    <n v="2016"/>
    <x v="4"/>
    <s v="Ej1"/>
    <s v="20160505_02Ej1"/>
    <s v="Access"/>
    <n v="1"/>
    <s v="packing band fraying; see also 20160505_QRT_7560"/>
    <x v="0"/>
    <x v="0"/>
    <s v="L"/>
    <m/>
    <x v="0"/>
    <x v="1"/>
    <s v="H"/>
    <x v="0"/>
    <s v="Packing band"/>
    <x v="1"/>
    <s v="H"/>
    <x v="0"/>
    <s v="Large white fray off back of neck, wound looks weepy and deep"/>
    <m/>
  </r>
  <r>
    <d v="2016-05-10T00:00:00"/>
    <s v="20160510"/>
    <x v="245"/>
    <x v="6"/>
    <x v="1"/>
    <s v="2016_5"/>
    <n v="17"/>
    <s v="20160510_17"/>
    <n v="2016"/>
    <x v="1"/>
    <s v="Ej1"/>
    <s v="20160510_17Ej1"/>
    <s v="Access"/>
    <n v="1"/>
    <s v="Very low around neck"/>
    <x v="1"/>
    <x v="0"/>
    <s v="L"/>
    <m/>
    <x v="0"/>
    <x v="0"/>
    <s v="L"/>
    <x v="0"/>
    <s v="Unknown"/>
    <x v="0"/>
    <m/>
    <x v="0"/>
    <s v="Bad angle, doesn't look deep, wound very narrow"/>
    <m/>
  </r>
  <r>
    <d v="2016-05-10T00:00:00"/>
    <s v="20160510"/>
    <x v="246"/>
    <x v="6"/>
    <x v="1"/>
    <s v="2016_5"/>
    <n v="19"/>
    <s v="20160510_19"/>
    <n v="2016"/>
    <x v="2"/>
    <s v="Ej1"/>
    <s v="20160510_19Ej1"/>
    <s v="Access"/>
    <n v="2"/>
    <s v="Also see crop_EntangledEj1_SLR_20160510_QRT_7752.JPG; not sure if still entangled"/>
    <x v="0"/>
    <x v="0"/>
    <s v="L"/>
    <m/>
    <x v="0"/>
    <x v="5"/>
    <s v="H"/>
    <x v="1"/>
    <s v="Scar"/>
    <x v="6"/>
    <m/>
    <x v="2"/>
    <s v="Can see that wound is not continuous in front of neck, looks like it was fairly deep when active, though closed up and healing now"/>
    <m/>
  </r>
  <r>
    <d v="2016-05-10T00:00:00"/>
    <s v="20160510"/>
    <x v="246"/>
    <x v="6"/>
    <x v="1"/>
    <s v="2016_5"/>
    <n v="19"/>
    <s v="20160510_19"/>
    <n v="2016"/>
    <x v="2"/>
    <s v="Ej2"/>
    <s v="20160510_19Ej2"/>
    <s v="Access"/>
    <n v="1"/>
    <s v=""/>
    <x v="0"/>
    <x v="0"/>
    <s v="L"/>
    <m/>
    <x v="0"/>
    <x v="1"/>
    <s v="H"/>
    <x v="0"/>
    <s v="Unknown"/>
    <x v="0"/>
    <m/>
    <x v="0"/>
    <s v="Blurry photo, can see some discharge, exposed flesh, cannot see material but maybe a small strip of white along back of neck?"/>
    <m/>
  </r>
  <r>
    <d v="2016-05-10T00:00:00"/>
    <s v="20160510"/>
    <x v="246"/>
    <x v="6"/>
    <x v="1"/>
    <s v="2016_5"/>
    <n v="19"/>
    <s v="20160510_19"/>
    <n v="2016"/>
    <x v="2"/>
    <s v="Ej3"/>
    <s v="20160510_19Ej3"/>
    <s v="Access"/>
    <n v="1"/>
    <s v=""/>
    <x v="0"/>
    <x v="0"/>
    <s v="L"/>
    <m/>
    <x v="0"/>
    <x v="2"/>
    <s v="H"/>
    <x v="0"/>
    <s v="Unknown"/>
    <x v="0"/>
    <m/>
    <x v="0"/>
    <s v="too blurry to see material, but wound looks wide and deep and ragged at edges"/>
    <m/>
  </r>
  <r>
    <d v="2016-05-10T00:00:00"/>
    <s v="20160510"/>
    <x v="246"/>
    <x v="6"/>
    <x v="1"/>
    <s v="2016_5"/>
    <n v="19"/>
    <s v="20160510_19"/>
    <n v="2016"/>
    <x v="2"/>
    <s v="Ej4"/>
    <s v="20160510_19Ej4"/>
    <s v="Access"/>
    <n v="2"/>
    <s v="Also see frame crop_EntanglementscarEj4_SLR_20160510_QRT_7772.JPG"/>
    <x v="0"/>
    <x v="0"/>
    <s v="L"/>
    <m/>
    <x v="0"/>
    <x v="5"/>
    <s v="H"/>
    <x v="1"/>
    <s v="Scar"/>
    <x v="6"/>
    <m/>
    <x v="2"/>
    <s v="Clearly see not a continuous wound"/>
    <m/>
  </r>
  <r>
    <d v="2016-05-17T00:00:00"/>
    <s v="20160517"/>
    <x v="247"/>
    <x v="6"/>
    <x v="1"/>
    <s v="2016_5"/>
    <n v="10"/>
    <s v="20160517_10"/>
    <n v="2016"/>
    <x v="5"/>
    <s v="Ej1"/>
    <s v="20160517_10Ej1"/>
    <s v="Access"/>
    <n v="1"/>
    <s v=""/>
    <x v="2"/>
    <x v="1"/>
    <m/>
    <m/>
    <x v="0"/>
    <x v="0"/>
    <s v="H"/>
    <x v="0"/>
    <s v="Packing band"/>
    <x v="1"/>
    <s v="H"/>
    <x v="0"/>
    <s v="Blurry but can see band and small cinching in front of neck"/>
    <m/>
  </r>
  <r>
    <d v="2016-05-31T00:00:00"/>
    <s v="20160531"/>
    <x v="248"/>
    <x v="6"/>
    <x v="1"/>
    <s v="2016_5"/>
    <n v="29"/>
    <s v="20160531_29"/>
    <n v="2016"/>
    <x v="3"/>
    <s v="Zc1"/>
    <s v="20160531_29Zc1"/>
    <s v="Access"/>
    <n v="1"/>
    <s v=""/>
    <x v="1"/>
    <x v="0"/>
    <s v="H"/>
    <m/>
    <x v="1"/>
    <x v="2"/>
    <s v="L"/>
    <x v="0"/>
    <s v="Unknown"/>
    <x v="0"/>
    <m/>
    <x v="1"/>
    <s v="Bad angle, cannot be sure if active"/>
    <m/>
  </r>
  <r>
    <d v="2016-05-31T00:00:00"/>
    <s v="20160531"/>
    <x v="249"/>
    <x v="6"/>
    <x v="1"/>
    <s v="2016_5"/>
    <n v="41"/>
    <s v="20160531_41"/>
    <n v="2016"/>
    <x v="2"/>
    <s v="Ej1"/>
    <s v="20160531_41Ej1"/>
    <s v="Access"/>
    <n v="1"/>
    <s v=""/>
    <x v="0"/>
    <x v="0"/>
    <s v="L"/>
    <m/>
    <x v="0"/>
    <x v="0"/>
    <s v="L"/>
    <x v="0"/>
    <s v="Unknown"/>
    <x v="0"/>
    <m/>
    <x v="0"/>
    <s v="Cannot tell if active or inactive, looks like chinces but no discharge, little swelling, cannot see material"/>
    <m/>
  </r>
  <r>
    <d v="2016-05-31T00:00:00"/>
    <s v="20160531"/>
    <x v="249"/>
    <x v="6"/>
    <x v="1"/>
    <s v="2016_5"/>
    <n v="41"/>
    <s v="20160531_41"/>
    <n v="2016"/>
    <x v="2"/>
    <s v="Ej2"/>
    <s v="20160531_41Ej2"/>
    <s v="Access"/>
    <n v="1"/>
    <s v="looks to be old, scar is healing"/>
    <x v="0"/>
    <x v="0"/>
    <s v="L"/>
    <m/>
    <x v="0"/>
    <x v="5"/>
    <s v="H"/>
    <x v="1"/>
    <s v="Scar"/>
    <x v="6"/>
    <m/>
    <x v="0"/>
    <s v="Scar, not continuous"/>
    <m/>
  </r>
  <r>
    <d v="2016-06-01T00:00:00"/>
    <s v="20160601"/>
    <x v="250"/>
    <x v="6"/>
    <x v="2"/>
    <s v="2016_6"/>
    <n v="27"/>
    <s v="20160601_27"/>
    <n v="2016"/>
    <x v="2"/>
    <s v="Ej1"/>
    <s v="20160601_27Ej1"/>
    <s v="Access"/>
    <n v="1"/>
    <s v=""/>
    <x v="0"/>
    <x v="0"/>
    <m/>
    <m/>
    <x v="0"/>
    <x v="4"/>
    <s v="L"/>
    <x v="0"/>
    <s v="Unknown"/>
    <x v="0"/>
    <m/>
    <x v="0"/>
    <s v="Might be a scar, hard to tell, sex from  notes"/>
    <m/>
  </r>
  <r>
    <d v="2016-06-01T00:00:00"/>
    <s v="20160601"/>
    <x v="250"/>
    <x v="6"/>
    <x v="2"/>
    <s v="2016_6"/>
    <n v="27"/>
    <s v="20160601_27"/>
    <n v="2016"/>
    <x v="2"/>
    <s v="Ej2"/>
    <s v="20160601_27Ej2"/>
    <s v="Access"/>
    <n v="1"/>
    <s v=""/>
    <x v="2"/>
    <x v="1"/>
    <m/>
    <m/>
    <x v="0"/>
    <x v="5"/>
    <s v="H"/>
    <x v="1"/>
    <s v="Scar"/>
    <x v="6"/>
    <m/>
    <x v="0"/>
    <s v="Scar, not continuous"/>
    <m/>
  </r>
  <r>
    <d v="2016-07-08T00:00:00"/>
    <s v="20160708"/>
    <x v="251"/>
    <x v="6"/>
    <x v="3"/>
    <s v="2016_7"/>
    <n v="3"/>
    <s v="20160708_3"/>
    <n v="2016"/>
    <x v="5"/>
    <s v="Ej1"/>
    <s v="20160708_03Ej1"/>
    <s v="Access"/>
    <n v="1"/>
    <s v=""/>
    <x v="2"/>
    <x v="2"/>
    <m/>
    <m/>
    <x v="0"/>
    <x v="6"/>
    <m/>
    <x v="2"/>
    <s v="Unknown"/>
    <x v="0"/>
    <m/>
    <x v="1"/>
    <s v="Bad angle and grainy"/>
    <m/>
  </r>
  <r>
    <d v="2016-07-12T00:00:00"/>
    <s v="20160712"/>
    <x v="252"/>
    <x v="6"/>
    <x v="3"/>
    <s v="2016_7"/>
    <n v="6"/>
    <s v="20160712_6"/>
    <n v="2016"/>
    <x v="5"/>
    <s v="Ej1"/>
    <s v="20160712_06Ej1"/>
    <s v="Access"/>
    <n v="1"/>
    <s v="blood on flasher"/>
    <x v="2"/>
    <x v="1"/>
    <m/>
    <m/>
    <x v="0"/>
    <x v="3"/>
    <m/>
    <x v="0"/>
    <s v="Flasher"/>
    <x v="4"/>
    <s v="H"/>
    <x v="0"/>
    <s v="Blood on flasher, short tether so probably deep"/>
    <m/>
  </r>
  <r>
    <d v="2016-07-12T00:00:00"/>
    <s v="20160712"/>
    <x v="252"/>
    <x v="6"/>
    <x v="3"/>
    <s v="2016_7"/>
    <n v="6"/>
    <s v="20160712_6"/>
    <n v="2016"/>
    <x v="5"/>
    <s v="Ej2"/>
    <s v="20160712_06Ej2"/>
    <s v="Access"/>
    <n v="1"/>
    <s v="looks to be a scar"/>
    <x v="2"/>
    <x v="1"/>
    <m/>
    <m/>
    <x v="0"/>
    <x v="5"/>
    <s v="H"/>
    <x v="1"/>
    <s v="Scar"/>
    <x v="6"/>
    <m/>
    <x v="0"/>
    <s v="Scar, not continuous, probably same as 20160601_27Ej2"/>
    <m/>
  </r>
  <r>
    <d v="2016-07-12T00:00:00"/>
    <s v="20160712"/>
    <x v="253"/>
    <x v="6"/>
    <x v="3"/>
    <s v="2016_7"/>
    <n v="20"/>
    <s v="20160712_20"/>
    <n v="2016"/>
    <x v="1"/>
    <s v="Ej1"/>
    <s v="20160712_20Ej1"/>
    <s v="Access"/>
    <n v="1"/>
    <s v="Seen from a distance, could not determine sex, or what type of debris."/>
    <x v="1"/>
    <x v="0"/>
    <s v="L"/>
    <m/>
    <x v="0"/>
    <x v="0"/>
    <s v="L"/>
    <x v="0"/>
    <s v="Unknown"/>
    <x v="0"/>
    <m/>
    <x v="0"/>
    <s v="Might not be active, but doesn't look deep or severe"/>
    <m/>
  </r>
  <r>
    <d v="2016-07-19T00:00:00"/>
    <s v="20160719"/>
    <x v="254"/>
    <x v="6"/>
    <x v="3"/>
    <s v="2016_7"/>
    <n v="5"/>
    <s v="20160719_5"/>
    <n v="2016"/>
    <x v="5"/>
    <s v="Ej1"/>
    <s v="20160719_05Ej1"/>
    <s v="Access"/>
    <n v="1"/>
    <s v=""/>
    <x v="0"/>
    <x v="0"/>
    <m/>
    <m/>
    <x v="0"/>
    <x v="1"/>
    <s v="H"/>
    <x v="0"/>
    <s v="Packing band"/>
    <x v="1"/>
    <s v="H"/>
    <x v="0"/>
    <s v="Lasrge fray off left side of neck, looks like some swelling in front of neck"/>
    <m/>
  </r>
  <r>
    <d v="2016-07-19T00:00:00"/>
    <s v="20160719"/>
    <x v="254"/>
    <x v="6"/>
    <x v="3"/>
    <s v="2016_7"/>
    <n v="5"/>
    <s v="20160719_5"/>
    <n v="2016"/>
    <x v="5"/>
    <s v="Ej2"/>
    <s v="20160719_05Ej2"/>
    <s v="Access"/>
    <n v="1"/>
    <s v=""/>
    <x v="2"/>
    <x v="1"/>
    <m/>
    <m/>
    <x v="0"/>
    <x v="5"/>
    <s v="H"/>
    <x v="1"/>
    <s v="Scar"/>
    <x v="6"/>
    <m/>
    <x v="0"/>
    <s v="Lots of water spray obscuring view, but seems to be not continuous around back of neck"/>
    <m/>
  </r>
  <r>
    <d v="2016-07-21T00:00:00"/>
    <s v="20160721"/>
    <x v="255"/>
    <x v="6"/>
    <x v="3"/>
    <s v="2016_7"/>
    <n v="15"/>
    <s v="20160721_15"/>
    <n v="2016"/>
    <x v="3"/>
    <s v="Zc1"/>
    <s v="20160721_15Zc1"/>
    <s v="Access"/>
    <n v="1"/>
    <s v=""/>
    <x v="1"/>
    <x v="0"/>
    <s v="H"/>
    <m/>
    <x v="1"/>
    <x v="2"/>
    <s v="H"/>
    <x v="0"/>
    <s v="Unknown"/>
    <x v="0"/>
    <m/>
    <x v="0"/>
    <s v="Even if not active, very deep wound, widely split, no material visible"/>
    <m/>
  </r>
  <r>
    <d v="2016-07-21T00:00:00"/>
    <s v="20160721"/>
    <x v="255"/>
    <x v="6"/>
    <x v="3"/>
    <s v="2016_7"/>
    <n v="15"/>
    <s v="20160721_15"/>
    <n v="2016"/>
    <x v="3"/>
    <s v="Zc2"/>
    <s v="20160721_15Zc2"/>
    <s v="Access"/>
    <n v="1"/>
    <s v=""/>
    <x v="1"/>
    <x v="0"/>
    <s v="H"/>
    <m/>
    <x v="1"/>
    <x v="1"/>
    <s v="L"/>
    <x v="0"/>
    <s v="Unknown"/>
    <x v="0"/>
    <m/>
    <x v="0"/>
    <s v="Bad angle, but looks split wide, but just through blubber not meaty"/>
    <m/>
  </r>
  <r>
    <d v="2016-07-21T00:00:00"/>
    <s v="20160721"/>
    <x v="255"/>
    <x v="6"/>
    <x v="3"/>
    <s v="2016_7"/>
    <n v="15"/>
    <s v="20160721_15"/>
    <n v="2016"/>
    <x v="3"/>
    <s v="Zc3"/>
    <s v="20160721_15Zc3"/>
    <s v="Access"/>
    <n v="1"/>
    <s v=""/>
    <x v="1"/>
    <x v="0"/>
    <s v="H"/>
    <m/>
    <x v="1"/>
    <x v="0"/>
    <s v="H"/>
    <x v="0"/>
    <s v="Unknown"/>
    <x v="0"/>
    <m/>
    <x v="0"/>
    <s v="Cannot see material, thin wound"/>
    <m/>
  </r>
  <r>
    <d v="2016-07-21T00:00:00"/>
    <s v="20160721"/>
    <x v="255"/>
    <x v="6"/>
    <x v="3"/>
    <s v="2016_7"/>
    <n v="15"/>
    <s v="20160721_15"/>
    <n v="2016"/>
    <x v="3"/>
    <s v="Zc4"/>
    <s v="20160721_15Zc4"/>
    <s v="Access"/>
    <n v="1"/>
    <s v="No 100% sure packing band but looks like light color of packing band"/>
    <x v="1"/>
    <x v="0"/>
    <s v="H"/>
    <m/>
    <x v="1"/>
    <x v="4"/>
    <s v="H"/>
    <x v="0"/>
    <s v="Packing band"/>
    <x v="1"/>
    <s v="H"/>
    <x v="0"/>
    <s v="Cinches a little but doesn't break the skin"/>
    <m/>
  </r>
  <r>
    <d v="2016-07-21T00:00:00"/>
    <s v="20160721"/>
    <x v="256"/>
    <x v="6"/>
    <x v="3"/>
    <s v="2016_7"/>
    <n v="23"/>
    <s v="20160721_23"/>
    <n v="2016"/>
    <x v="1"/>
    <s v="Ej1"/>
    <s v="20160721_23Ej1"/>
    <s v="Access"/>
    <n v="1"/>
    <s v=""/>
    <x v="0"/>
    <x v="0"/>
    <s v="L"/>
    <m/>
    <x v="0"/>
    <x v="0"/>
    <s v="L"/>
    <x v="0"/>
    <s v="Unknown"/>
    <x v="0"/>
    <m/>
    <x v="0"/>
    <s v="Wound looks not messy, might not be active, cinches deep enough cannot see material"/>
    <m/>
  </r>
  <r>
    <d v="2016-08-10T00:00:00"/>
    <s v="20160810"/>
    <x v="257"/>
    <x v="6"/>
    <x v="4"/>
    <s v="2016_8"/>
    <n v="2"/>
    <s v="20160810_2"/>
    <n v="2016"/>
    <x v="4"/>
    <s v="Ej1"/>
    <s v="20160810_02Ej1"/>
    <s v="Access"/>
    <n v="2"/>
    <s v="also see Crop_EntangledEj1_20160810_JON_8363.JPG"/>
    <x v="0"/>
    <x v="0"/>
    <s v="L"/>
    <m/>
    <x v="0"/>
    <x v="1"/>
    <s v="H"/>
    <x v="0"/>
    <s v="Packing band"/>
    <x v="1"/>
    <s v="H"/>
    <x v="2"/>
    <s v="Good angles, packing band visible in back but swollen and embedded in front"/>
    <m/>
  </r>
  <r>
    <d v="2016-08-11T00:00:00"/>
    <s v="20160811"/>
    <x v="258"/>
    <x v="6"/>
    <x v="4"/>
    <s v="2016_8"/>
    <n v="7"/>
    <s v="20160811_7"/>
    <n v="2016"/>
    <x v="4"/>
    <s v="Ej1"/>
    <s v="20160811_07Ej1"/>
    <s v="Access"/>
    <n v="1"/>
    <s v=""/>
    <x v="0"/>
    <x v="0"/>
    <s v="L"/>
    <m/>
    <x v="0"/>
    <x v="0"/>
    <s v="L"/>
    <x v="0"/>
    <s v="Unknown"/>
    <x v="0"/>
    <m/>
    <x v="0"/>
    <s v="Might not be active, no swelling, some cinching, breaks skin but only slightly"/>
    <m/>
  </r>
  <r>
    <d v="2016-08-17T00:00:00"/>
    <s v="20160817"/>
    <x v="259"/>
    <x v="6"/>
    <x v="4"/>
    <s v="2016_8"/>
    <n v="18"/>
    <s v="20160817_18"/>
    <n v="2016"/>
    <x v="3"/>
    <s v="Ej1"/>
    <s v="20160817_18Ej1"/>
    <s v="Access"/>
    <n v="2"/>
    <s v=""/>
    <x v="0"/>
    <x v="0"/>
    <s v="L"/>
    <m/>
    <x v="0"/>
    <x v="4"/>
    <s v="L"/>
    <x v="0"/>
    <s v="Packing band"/>
    <x v="1"/>
    <s v="H"/>
    <x v="0"/>
    <s v="Clearly see packing band, but cannot see front to know severity fully, doesn’t break skin in back though"/>
    <m/>
  </r>
  <r>
    <d v="2016-08-23T00:00:00"/>
    <s v="20160823"/>
    <x v="260"/>
    <x v="6"/>
    <x v="4"/>
    <s v="2016_8"/>
    <n v="6"/>
    <s v="20160823_6"/>
    <n v="2016"/>
    <x v="4"/>
    <s v="Ej1"/>
    <s v="20160823_06Ej1"/>
    <s v="Access"/>
    <n v="2"/>
    <s v="also see Crop_EjEntangled1_20160823_JON_0412.JPG"/>
    <x v="0"/>
    <x v="0"/>
    <s v="L"/>
    <m/>
    <x v="0"/>
    <x v="1"/>
    <s v="H"/>
    <x v="0"/>
    <s v="Packing band"/>
    <x v="1"/>
    <s v="H"/>
    <x v="2"/>
    <s v="can see band and weeping, meaty front swelling"/>
    <m/>
  </r>
  <r>
    <d v="2016-09-06T00:00:00"/>
    <s v="20160906"/>
    <x v="261"/>
    <x v="6"/>
    <x v="5"/>
    <s v="2016_9"/>
    <n v="33"/>
    <s v="20160906_33"/>
    <n v="2016"/>
    <x v="2"/>
    <s v="Ej1"/>
    <s v="20160906_33Ej1"/>
    <s v="Access"/>
    <n v="1"/>
    <s v=""/>
    <x v="2"/>
    <x v="0"/>
    <s v="L"/>
    <m/>
    <x v="0"/>
    <x v="2"/>
    <s v="H"/>
    <x v="0"/>
    <s v="Packing band"/>
    <x v="1"/>
    <s v="H"/>
    <x v="0"/>
    <s v="Large swelling, lots of weeping, can clearly see band"/>
    <m/>
  </r>
  <r>
    <d v="2016-09-07T00:00:00"/>
    <s v="20160907"/>
    <x v="262"/>
    <x v="6"/>
    <x v="5"/>
    <s v="2016_9"/>
    <n v="16"/>
    <s v="20160907_16"/>
    <n v="2016"/>
    <x v="3"/>
    <s v="Ej1"/>
    <s v="20160907_16Ej1"/>
    <s v="Access"/>
    <n v="5"/>
    <s v=""/>
    <x v="1"/>
    <x v="0"/>
    <s v="L"/>
    <m/>
    <x v="0"/>
    <x v="5"/>
    <s v="H"/>
    <x v="1"/>
    <s v="Scar"/>
    <x v="6"/>
    <m/>
    <x v="2"/>
    <s v="Many angles, still looks sore in front, large open red spot under chin, but entanglement is healing and no longer active"/>
    <m/>
  </r>
  <r>
    <d v="2016-09-07T00:00:00"/>
    <s v="20160907"/>
    <x v="262"/>
    <x v="6"/>
    <x v="5"/>
    <s v="2016_9"/>
    <n v="16"/>
    <s v="20160907_16"/>
    <n v="2016"/>
    <x v="3"/>
    <s v="Ej2"/>
    <s v="20160907_16Ej2"/>
    <s v="Access"/>
    <n v="1"/>
    <s v="nursing a pup"/>
    <x v="0"/>
    <x v="0"/>
    <m/>
    <m/>
    <x v="0"/>
    <x v="5"/>
    <s v="H"/>
    <x v="1"/>
    <s v="Scar"/>
    <x v="6"/>
    <m/>
    <x v="0"/>
    <s v="Clearly not continuous"/>
    <m/>
  </r>
  <r>
    <d v="2016-09-07T00:00:00"/>
    <s v="20160907"/>
    <x v="262"/>
    <x v="6"/>
    <x v="5"/>
    <s v="2016_9"/>
    <n v="16"/>
    <s v="20160907_16"/>
    <n v="2016"/>
    <x v="3"/>
    <s v="Ej3"/>
    <s v="20160907_16Ej3"/>
    <s v="Access"/>
    <n v="1"/>
    <s v=""/>
    <x v="2"/>
    <x v="1"/>
    <m/>
    <m/>
    <x v="0"/>
    <x v="6"/>
    <m/>
    <x v="2"/>
    <s v="Unknown"/>
    <x v="0"/>
    <m/>
    <x v="1"/>
    <s v="Very blurry photo, might just be a butterball"/>
    <m/>
  </r>
  <r>
    <d v="2016-09-07T00:00:00"/>
    <s v="20160907"/>
    <x v="263"/>
    <x v="6"/>
    <x v="5"/>
    <s v="2016_9"/>
    <n v="18"/>
    <s v="20160907_18"/>
    <n v="2016"/>
    <x v="3"/>
    <s v="Zc1"/>
    <s v="20160907_18Zc1"/>
    <s v="Access"/>
    <n v="4"/>
    <s v=""/>
    <x v="1"/>
    <x v="0"/>
    <s v="H"/>
    <m/>
    <x v="1"/>
    <x v="2"/>
    <s v="H"/>
    <x v="0"/>
    <s v="Packing band"/>
    <x v="1"/>
    <s v="H"/>
    <x v="2"/>
    <s v="Many angles, good shots, deep wound and some swelling, can see band, lots of weeping"/>
    <m/>
  </r>
  <r>
    <d v="2016-09-07T00:00:00"/>
    <s v="20160907"/>
    <x v="263"/>
    <x v="6"/>
    <x v="5"/>
    <s v="2016_9"/>
    <n v="18"/>
    <s v="20160907_18"/>
    <n v="2016"/>
    <x v="3"/>
    <s v="Zc2"/>
    <s v="20160907_18Zc2"/>
    <s v="Access"/>
    <n v="3"/>
    <s v=""/>
    <x v="1"/>
    <x v="0"/>
    <s v="H"/>
    <m/>
    <x v="1"/>
    <x v="2"/>
    <s v="H"/>
    <x v="0"/>
    <s v="Packing band"/>
    <x v="1"/>
    <s v="H"/>
    <x v="2"/>
    <s v="Can see large frays off side and back of neck, wide pink meaty wound, lows of swelling and weeping"/>
    <m/>
  </r>
  <r>
    <d v="2016-09-07T00:00:00"/>
    <s v="20160907"/>
    <x v="263"/>
    <x v="6"/>
    <x v="5"/>
    <s v="2016_9"/>
    <n v="18"/>
    <s v="20160907_18"/>
    <n v="2016"/>
    <x v="3"/>
    <s v="Zc3"/>
    <s v="20160907_18Zc3"/>
    <s v="Access"/>
    <n v="1"/>
    <s v=""/>
    <x v="1"/>
    <x v="0"/>
    <s v="H"/>
    <m/>
    <x v="1"/>
    <x v="2"/>
    <s v="H"/>
    <x v="0"/>
    <s v="Packing band"/>
    <x v="1"/>
    <s v="H"/>
    <x v="0"/>
    <s v="Can see white frays coming off front and back of neck, large wide wound area, messy, weepung and meaty"/>
    <m/>
  </r>
  <r>
    <d v="2016-09-07T00:00:00"/>
    <s v="20160907"/>
    <x v="263"/>
    <x v="6"/>
    <x v="5"/>
    <s v="2016_9"/>
    <n v="18"/>
    <s v="20160907_18"/>
    <n v="2016"/>
    <x v="3"/>
    <s v="Zc4"/>
    <s v="20160907_18Zc4"/>
    <s v="Access"/>
    <n v="1"/>
    <s v=""/>
    <x v="1"/>
    <x v="0"/>
    <s v="H"/>
    <m/>
    <x v="1"/>
    <x v="5"/>
    <s v="H"/>
    <x v="1"/>
    <s v="Scar"/>
    <x v="6"/>
    <m/>
    <x v="0"/>
    <s v="Not a continuous wound"/>
    <m/>
  </r>
  <r>
    <d v="2016-09-07T00:00:00"/>
    <s v="20160907"/>
    <x v="263"/>
    <x v="6"/>
    <x v="5"/>
    <s v="2016_9"/>
    <n v="18"/>
    <s v="20160907_18"/>
    <n v="2016"/>
    <x v="3"/>
    <s v="Zc5"/>
    <s v="20160907_18Zc5"/>
    <s v="Access"/>
    <n v="1"/>
    <s v=""/>
    <x v="1"/>
    <x v="0"/>
    <s v="H"/>
    <m/>
    <x v="1"/>
    <x v="1"/>
    <s v="L"/>
    <x v="0"/>
    <s v="Packing band"/>
    <x v="1"/>
    <s v="H"/>
    <x v="0"/>
    <s v="Cannot see front to properly judge severity, but can see packing band gets embedded on left side, some potential discharge visible\"/>
    <m/>
  </r>
  <r>
    <d v="2016-09-07T00:00:00"/>
    <s v="20160907"/>
    <x v="263"/>
    <x v="6"/>
    <x v="5"/>
    <s v="2016_9"/>
    <n v="18"/>
    <s v="20160907_18"/>
    <n v="2016"/>
    <x v="3"/>
    <s v="Zc6"/>
    <s v="20160907_18Zc6"/>
    <s v="Access"/>
    <n v="1"/>
    <s v=""/>
    <x v="1"/>
    <x v="0"/>
    <s v="H"/>
    <m/>
    <x v="1"/>
    <x v="5"/>
    <s v="H"/>
    <x v="1"/>
    <s v="Scar"/>
    <x v="6"/>
    <m/>
    <x v="0"/>
    <s v="Large scar across front of neck"/>
    <m/>
  </r>
  <r>
    <d v="2016-09-07T00:00:00"/>
    <s v="20160907"/>
    <x v="264"/>
    <x v="6"/>
    <x v="5"/>
    <s v="2016_9"/>
    <n v="21"/>
    <s v="20160907_21"/>
    <n v="2016"/>
    <x v="2"/>
    <s v="Ej1"/>
    <s v="20160907_21Ej1"/>
    <s v="Access"/>
    <n v="2"/>
    <s v=""/>
    <x v="1"/>
    <x v="0"/>
    <m/>
    <m/>
    <x v="0"/>
    <x v="5"/>
    <s v="L"/>
    <x v="1"/>
    <s v="Scar"/>
    <x v="6"/>
    <m/>
    <x v="0"/>
    <s v="Looks like its healing around the pink spot in the back, but might still be stealth active?"/>
    <m/>
  </r>
  <r>
    <d v="2016-09-07T00:00:00"/>
    <s v="20160907"/>
    <x v="264"/>
    <x v="6"/>
    <x v="5"/>
    <s v="2016_9"/>
    <n v="21"/>
    <s v="20160907_21"/>
    <n v="2016"/>
    <x v="2"/>
    <s v="Ej3"/>
    <s v="20160907_21Ej3"/>
    <s v="Access"/>
    <n v="3"/>
    <s v="also see frame 2249"/>
    <x v="0"/>
    <x v="0"/>
    <m/>
    <m/>
    <x v="0"/>
    <x v="1"/>
    <s v="H"/>
    <x v="0"/>
    <s v="Unknown"/>
    <x v="0"/>
    <m/>
    <x v="2"/>
    <s v="Good views but maeiral looks to be embedded too deeply. Significant swelling "/>
    <m/>
  </r>
  <r>
    <d v="2016-09-21T00:00:00"/>
    <s v="20160921"/>
    <x v="265"/>
    <x v="6"/>
    <x v="5"/>
    <s v="2016_9"/>
    <n v="17"/>
    <s v="20160921_17"/>
    <n v="2016"/>
    <x v="3"/>
    <s v="Ej1"/>
    <s v="20160921_17Ej1"/>
    <s v="Access"/>
    <n v="1"/>
    <s v=""/>
    <x v="1"/>
    <x v="0"/>
    <m/>
    <m/>
    <x v="0"/>
    <x v="2"/>
    <s v="H"/>
    <x v="0"/>
    <s v="Unknown"/>
    <x v="0"/>
    <m/>
    <x v="0"/>
    <s v="Weeping a lot, looks fairly depe, cannot see material, some swelling"/>
    <m/>
  </r>
  <r>
    <d v="2016-09-21T00:00:00"/>
    <s v="20160921"/>
    <x v="266"/>
    <x v="6"/>
    <x v="5"/>
    <s v="2016_9"/>
    <n v="25"/>
    <s v="20160921_25"/>
    <n v="2016"/>
    <x v="1"/>
    <s v="Ej1"/>
    <s v="20160921_25Ej1"/>
    <s v="Access"/>
    <n v="2"/>
    <s v=""/>
    <x v="1"/>
    <x v="0"/>
    <m/>
    <m/>
    <x v="0"/>
    <x v="5"/>
    <s v="H"/>
    <x v="1"/>
    <s v="Scar"/>
    <x v="6"/>
    <m/>
    <x v="0"/>
    <s v="Clearly not continuous"/>
    <m/>
  </r>
  <r>
    <d v="2016-09-21T00:00:00"/>
    <s v="20160921"/>
    <x v="267"/>
    <x v="6"/>
    <x v="5"/>
    <s v="2016_9"/>
    <n v="27"/>
    <s v="20160921_27"/>
    <n v="2016"/>
    <x v="2"/>
    <s v="Ej1"/>
    <s v="20160921_27Ej1"/>
    <s v="Access"/>
    <n v="2"/>
    <s v="Looks to be very narrow"/>
    <x v="1"/>
    <x v="0"/>
    <m/>
    <m/>
    <x v="0"/>
    <x v="4"/>
    <s v="L"/>
    <x v="0"/>
    <s v="Unknown"/>
    <x v="0"/>
    <m/>
    <x v="0"/>
    <s v="Very narrow area, probably not broken skin, might just be a scar but seems too ragged at edges"/>
    <m/>
  </r>
  <r>
    <d v="2016-09-21T00:00:00"/>
    <s v="20160921"/>
    <x v="267"/>
    <x v="6"/>
    <x v="5"/>
    <s v="2016_9"/>
    <n v="27"/>
    <s v="20160921_27"/>
    <n v="2016"/>
    <x v="2"/>
    <s v="Ej2"/>
    <s v="20160921_27Ej2"/>
    <s v="Access"/>
    <n v="1"/>
    <s v="No sign of entanglement around back of head"/>
    <x v="2"/>
    <x v="1"/>
    <m/>
    <m/>
    <x v="0"/>
    <x v="4"/>
    <s v="H"/>
    <x v="0"/>
    <s v="Packing band"/>
    <x v="1"/>
    <s v="L"/>
    <x v="0"/>
    <s v="Looks like a packing band leading across back of head"/>
    <m/>
  </r>
  <r>
    <d v="2016-10-02T00:00:00"/>
    <s v="20161002"/>
    <x v="268"/>
    <x v="6"/>
    <x v="7"/>
    <s v="2016_10"/>
    <n v="7"/>
    <s v="20161002_7"/>
    <n v="2016"/>
    <x v="3"/>
    <s v="Zc1"/>
    <s v="20161002_07Zc1"/>
    <s v="Access"/>
    <n v="2"/>
    <s v=""/>
    <x v="1"/>
    <x v="0"/>
    <s v="H"/>
    <m/>
    <x v="1"/>
    <x v="2"/>
    <s v="H"/>
    <x v="0"/>
    <s v="Unknown"/>
    <x v="0"/>
    <m/>
    <x v="2"/>
    <s v="Deeply embedded, lots of swelling, wound is ragged, skin stripped back around back of head"/>
    <m/>
  </r>
  <r>
    <d v="2016-10-02T00:00:00"/>
    <s v="20161002"/>
    <x v="268"/>
    <x v="6"/>
    <x v="7"/>
    <s v="2016_10"/>
    <n v="7"/>
    <s v="20161002_7"/>
    <n v="2016"/>
    <x v="3"/>
    <s v="Zc2"/>
    <s v="20161002_07Zc2"/>
    <s v="Access"/>
    <n v="1"/>
    <s v=""/>
    <x v="1"/>
    <x v="0"/>
    <s v="H"/>
    <m/>
    <x v="1"/>
    <x v="5"/>
    <s v="H"/>
    <x v="1"/>
    <s v="Scar"/>
    <x v="6"/>
    <m/>
    <x v="0"/>
    <s v="Very faint scar across chest"/>
    <m/>
  </r>
  <r>
    <d v="2016-10-02T00:00:00"/>
    <s v="20161002"/>
    <x v="268"/>
    <x v="6"/>
    <x v="7"/>
    <s v="2016_10"/>
    <n v="7"/>
    <s v="20161002_7"/>
    <n v="2016"/>
    <x v="3"/>
    <s v="Zc3"/>
    <s v="20161002_07Zc3"/>
    <s v="Access"/>
    <n v="2"/>
    <s v=""/>
    <x v="1"/>
    <x v="0"/>
    <s v="H"/>
    <m/>
    <x v="1"/>
    <x v="5"/>
    <s v="H"/>
    <x v="1"/>
    <s v="Scar"/>
    <x v="6"/>
    <m/>
    <x v="2"/>
    <s v="Deep scar across front of neck"/>
    <m/>
  </r>
  <r>
    <d v="2016-10-02T00:00:00"/>
    <s v="20161002"/>
    <x v="268"/>
    <x v="6"/>
    <x v="7"/>
    <s v="2016_10"/>
    <n v="7"/>
    <s v="20161002_7"/>
    <n v="2016"/>
    <x v="3"/>
    <s v="Zc4"/>
    <s v="20161002_07Zc4"/>
    <s v="Access"/>
    <n v="2"/>
    <s v="Rescued on the 3rd"/>
    <x v="1"/>
    <x v="0"/>
    <s v="H"/>
    <m/>
    <x v="1"/>
    <x v="0"/>
    <s v="L"/>
    <x v="0"/>
    <s v="Packing band"/>
    <x v="1"/>
    <s v="H"/>
    <x v="0"/>
    <s v="Cannot see enough to confirm severity, bu seems not too deep or messy"/>
    <m/>
  </r>
  <r>
    <d v="2016-10-02T00:00:00"/>
    <s v="20161002"/>
    <x v="268"/>
    <x v="6"/>
    <x v="7"/>
    <s v="2016_10"/>
    <n v="7"/>
    <s v="20161002_7"/>
    <n v="2016"/>
    <x v="3"/>
    <s v="Zc5"/>
    <s v="20161002_07Zc5"/>
    <s v="Access"/>
    <n v="1"/>
    <s v=""/>
    <x v="1"/>
    <x v="0"/>
    <s v="H"/>
    <m/>
    <x v="1"/>
    <x v="1"/>
    <s v="H"/>
    <x v="0"/>
    <s v="Packing band"/>
    <x v="1"/>
    <s v="H"/>
    <x v="0"/>
    <s v="Swollen across front, band ests on back"/>
    <m/>
  </r>
  <r>
    <d v="2016-10-02T00:00:00"/>
    <s v="20161002"/>
    <x v="268"/>
    <x v="6"/>
    <x v="7"/>
    <s v="2016_10"/>
    <n v="7"/>
    <s v="20161002_7"/>
    <n v="2016"/>
    <x v="3"/>
    <s v="Zc6"/>
    <s v="20161002_07Zc6"/>
    <s v="Access"/>
    <n v="2"/>
    <s v=""/>
    <x v="1"/>
    <x v="0"/>
    <s v="H"/>
    <m/>
    <x v="1"/>
    <x v="0"/>
    <s v="H"/>
    <x v="0"/>
    <s v="Unknown"/>
    <x v="0"/>
    <m/>
    <x v="0"/>
    <s v="Could be inactive, hard to tell"/>
    <m/>
  </r>
  <r>
    <d v="2016-10-02T00:00:00"/>
    <s v="20161002"/>
    <x v="268"/>
    <x v="6"/>
    <x v="7"/>
    <s v="2016_10"/>
    <n v="7"/>
    <s v="20161002_7"/>
    <n v="2016"/>
    <x v="3"/>
    <s v="Zc7"/>
    <s v="20161002_07Zc7"/>
    <s v="Access"/>
    <n v="1"/>
    <s v=""/>
    <x v="1"/>
    <x v="0"/>
    <s v="H"/>
    <m/>
    <x v="1"/>
    <x v="0"/>
    <s v="H"/>
    <x v="0"/>
    <s v="Unknown"/>
    <x v="0"/>
    <m/>
    <x v="0"/>
    <s v="Cannot see material, but material seems to cinch lightly, might break skin. Could also be inactive?"/>
    <m/>
  </r>
  <r>
    <d v="2016-10-02T00:00:00"/>
    <s v="20161002"/>
    <x v="268"/>
    <x v="6"/>
    <x v="7"/>
    <s v="2016_10"/>
    <n v="7"/>
    <s v="20161002_7"/>
    <n v="2016"/>
    <x v="3"/>
    <s v="Zc8"/>
    <s v="20161002_07Zc8"/>
    <s v="Access"/>
    <n v="1"/>
    <s v="Maybe just a scar"/>
    <x v="1"/>
    <x v="0"/>
    <s v="H"/>
    <m/>
    <x v="1"/>
    <x v="5"/>
    <s v="H"/>
    <x v="1"/>
    <s v="Scar"/>
    <x v="6"/>
    <m/>
    <x v="0"/>
    <s v="Not continuous across front of body"/>
    <m/>
  </r>
  <r>
    <d v="2016-10-02T00:00:00"/>
    <s v="20161002"/>
    <x v="268"/>
    <x v="6"/>
    <x v="7"/>
    <s v="2016_10"/>
    <n v="7"/>
    <s v="20161002_7"/>
    <n v="2016"/>
    <x v="3"/>
    <s v="Zc9"/>
    <s v="20161002_07Zc9"/>
    <s v="Access"/>
    <n v="2"/>
    <s v="Disentangled on Oct 2nd"/>
    <x v="1"/>
    <x v="0"/>
    <s v="H"/>
    <m/>
    <x v="1"/>
    <x v="1"/>
    <s v="H"/>
    <x v="0"/>
    <s v="Packing band"/>
    <x v="1"/>
    <s v="H"/>
    <x v="0"/>
    <s v="Packing band not visible in photos, but removed during disentanglement"/>
    <m/>
  </r>
  <r>
    <d v="2016-10-02T00:00:00"/>
    <s v="20161002"/>
    <x v="269"/>
    <x v="6"/>
    <x v="7"/>
    <s v="2016_10"/>
    <n v="8"/>
    <s v="20161002_8"/>
    <n v="2016"/>
    <x v="3"/>
    <s v="Ej1"/>
    <s v="20161002_08Ej1"/>
    <s v="Access"/>
    <n v="2"/>
    <s v=""/>
    <x v="0"/>
    <x v="0"/>
    <m/>
    <m/>
    <x v="0"/>
    <x v="5"/>
    <s v="H"/>
    <x v="1"/>
    <s v="Scar"/>
    <x v="6"/>
    <m/>
    <x v="0"/>
    <s v="Not a continuous wound"/>
    <m/>
  </r>
  <r>
    <d v="2016-10-03T00:00:00"/>
    <s v="20161003"/>
    <x v="270"/>
    <x v="6"/>
    <x v="7"/>
    <s v="2016_10"/>
    <n v="6"/>
    <s v="20161003_6"/>
    <n v="2016"/>
    <x v="3"/>
    <s v="Zc1"/>
    <s v="20161003_06Zc1"/>
    <s v="Access"/>
    <n v="1"/>
    <s v="Disentangled on 10/2/16"/>
    <x v="1"/>
    <x v="0"/>
    <s v="H"/>
    <m/>
    <x v="1"/>
    <x v="2"/>
    <s v="H"/>
    <x v="0"/>
    <s v="Unknown"/>
    <x v="0"/>
    <m/>
    <x v="0"/>
    <s v="Very deep meaty wound"/>
    <m/>
  </r>
  <r>
    <d v="2016-10-03T00:00:00"/>
    <s v="20161003"/>
    <x v="270"/>
    <x v="6"/>
    <x v="7"/>
    <s v="2016_10"/>
    <n v="6"/>
    <s v="20161003_6"/>
    <n v="2016"/>
    <x v="3"/>
    <s v="Zc2"/>
    <s v="20161003_06Zc2"/>
    <s v="Access"/>
    <n v="3"/>
    <s v=""/>
    <x v="1"/>
    <x v="0"/>
    <s v="H"/>
    <m/>
    <x v="1"/>
    <x v="1"/>
    <s v="H"/>
    <x v="0"/>
    <s v="Packing band"/>
    <x v="1"/>
    <s v="H"/>
    <x v="2"/>
    <s v="Packing band only shallowly embedded, frays visible. Just above band there is a strip of exposed skin maybe from movement of the band, or a different material"/>
    <m/>
  </r>
  <r>
    <d v="2016-10-03T00:00:00"/>
    <s v="20161003"/>
    <x v="270"/>
    <x v="6"/>
    <x v="7"/>
    <s v="2016_10"/>
    <n v="6"/>
    <s v="20161003_6"/>
    <n v="2016"/>
    <x v="3"/>
    <s v="Zc3"/>
    <s v="20161003_06Zc3"/>
    <s v="Access"/>
    <n v="2"/>
    <s v="Disentangled on 10/3/16"/>
    <x v="1"/>
    <x v="0"/>
    <s v="H"/>
    <m/>
    <x v="1"/>
    <x v="2"/>
    <s v="H"/>
    <x v="0"/>
    <s v="Packing band"/>
    <x v="1"/>
    <s v="H"/>
    <x v="0"/>
    <s v="Packing band not visible but found during disentanglement"/>
    <m/>
  </r>
  <r>
    <d v="2016-10-03T00:00:00"/>
    <s v="20161003"/>
    <x v="270"/>
    <x v="6"/>
    <x v="7"/>
    <s v="2016_10"/>
    <n v="6"/>
    <s v="20161003_6"/>
    <n v="2016"/>
    <x v="3"/>
    <s v="Zc4"/>
    <s v="20161003_06Zc4"/>
    <s v="Original Folder"/>
    <n v="1"/>
    <m/>
    <x v="1"/>
    <x v="0"/>
    <s v="H"/>
    <m/>
    <x v="1"/>
    <x v="5"/>
    <s v="H"/>
    <x v="1"/>
    <s v="Scar"/>
    <x v="6"/>
    <m/>
    <x v="0"/>
    <s v="Not a current entanglement"/>
    <m/>
  </r>
  <r>
    <d v="2016-10-03T00:00:00"/>
    <s v="20161003"/>
    <x v="271"/>
    <x v="6"/>
    <x v="7"/>
    <s v="2016_10"/>
    <n v="7"/>
    <s v="20161003_7"/>
    <n v="2016"/>
    <x v="3"/>
    <s v="Ej1"/>
    <s v="20161003_07Ej1"/>
    <s v="Access"/>
    <n v="3"/>
    <s v=""/>
    <x v="0"/>
    <x v="0"/>
    <m/>
    <m/>
    <x v="0"/>
    <x v="5"/>
    <s v="H"/>
    <x v="1"/>
    <s v="Scar"/>
    <x v="6"/>
    <m/>
    <x v="2"/>
    <s v="Good angles, healing but still visible in front"/>
    <m/>
  </r>
  <r>
    <d v="2016-10-03T00:00:00"/>
    <s v="20161003"/>
    <x v="271"/>
    <x v="6"/>
    <x v="7"/>
    <s v="2016_10"/>
    <n v="7"/>
    <s v="20161003_7"/>
    <n v="2016"/>
    <x v="3"/>
    <s v="Ej2"/>
    <s v="20161003_07Ej2"/>
    <s v="Access"/>
    <n v="1"/>
    <s v=""/>
    <x v="0"/>
    <x v="0"/>
    <m/>
    <m/>
    <x v="0"/>
    <x v="5"/>
    <s v="H"/>
    <x v="1"/>
    <s v="Scar"/>
    <x v="6"/>
    <m/>
    <x v="0"/>
    <s v="Not a continuous wound"/>
    <m/>
  </r>
  <r>
    <d v="2016-10-03T00:00:00"/>
    <s v="20161003"/>
    <x v="271"/>
    <x v="6"/>
    <x v="7"/>
    <s v="2016_10"/>
    <n v="7"/>
    <s v="20161003_7"/>
    <n v="2016"/>
    <x v="3"/>
    <s v="Ej3"/>
    <s v="20161003_07Ej3"/>
    <s v="Access"/>
    <n v="5"/>
    <s v=""/>
    <x v="1"/>
    <x v="0"/>
    <m/>
    <m/>
    <x v="0"/>
    <x v="1"/>
    <s v="H"/>
    <x v="0"/>
    <s v="Packing band"/>
    <x v="1"/>
    <s v="H"/>
    <x v="2"/>
    <s v="Good angles, can see pband and frays, weeping deepish wound in fron, some swelling"/>
    <m/>
  </r>
  <r>
    <d v="2016-12-15T00:00:00"/>
    <s v="20161215"/>
    <x v="272"/>
    <x v="6"/>
    <x v="10"/>
    <s v="2016_12"/>
    <n v="5"/>
    <s v="20161215_5"/>
    <n v="2016"/>
    <x v="5"/>
    <s v="Ej1"/>
    <s v="20161215_05Ej1"/>
    <s v="Access"/>
    <n v="1"/>
    <s v=""/>
    <x v="0"/>
    <x v="0"/>
    <m/>
    <m/>
    <x v="0"/>
    <x v="5"/>
    <s v="H"/>
    <x v="1"/>
    <s v="Scar"/>
    <x v="6"/>
    <m/>
    <x v="0"/>
    <s v="Not a continuous wound"/>
    <m/>
  </r>
  <r>
    <d v="2016-12-15T00:00:00"/>
    <s v="20161215"/>
    <x v="272"/>
    <x v="6"/>
    <x v="10"/>
    <s v="2016_12"/>
    <n v="5"/>
    <s v="20161215_5"/>
    <n v="2016"/>
    <x v="5"/>
    <s v="Ej2"/>
    <s v="20161215_05Ej2"/>
    <s v="Access"/>
    <n v="1"/>
    <s v=""/>
    <x v="0"/>
    <x v="0"/>
    <m/>
    <m/>
    <x v="0"/>
    <x v="5"/>
    <s v="H"/>
    <x v="1"/>
    <s v="Scar"/>
    <x v="6"/>
    <m/>
    <x v="0"/>
    <s v="Not a continuous wound"/>
    <m/>
  </r>
  <r>
    <d v="2017-01-05T00:00:00"/>
    <s v="20170105"/>
    <x v="273"/>
    <x v="7"/>
    <x v="11"/>
    <s v="2017_1"/>
    <n v="9"/>
    <s v="20170105_9"/>
    <n v="2017"/>
    <x v="5"/>
    <s v="Ej1"/>
    <s v="20170105_09Ej1"/>
    <s v="Access"/>
    <n v="1"/>
    <s v=""/>
    <x v="0"/>
    <x v="0"/>
    <m/>
    <m/>
    <x v="0"/>
    <x v="5"/>
    <s v="H"/>
    <x v="1"/>
    <s v="Scar"/>
    <x v="6"/>
    <m/>
    <x v="0"/>
    <s v="Not a continuous wound"/>
    <m/>
  </r>
  <r>
    <d v="2017-02-22T00:00:00"/>
    <s v="20170222"/>
    <x v="274"/>
    <x v="7"/>
    <x v="9"/>
    <s v="2017_2"/>
    <n v="5"/>
    <s v="20170222_5"/>
    <n v="2017"/>
    <x v="4"/>
    <s v="Ej1"/>
    <s v="20170222_05EJ1"/>
    <s v="Access"/>
    <n v="1"/>
    <s v=""/>
    <x v="1"/>
    <x v="0"/>
    <m/>
    <m/>
    <x v="0"/>
    <x v="5"/>
    <s v="H"/>
    <x v="1"/>
    <s v="Scar"/>
    <x v="6"/>
    <m/>
    <x v="0"/>
    <s v="Scars in front and back ,but don’t meet along sides"/>
    <m/>
  </r>
  <r>
    <d v="2017-02-22T00:00:00"/>
    <s v="20170222"/>
    <x v="275"/>
    <x v="7"/>
    <x v="9"/>
    <s v="2017_2"/>
    <n v="18"/>
    <s v="20170222_18"/>
    <n v="2017"/>
    <x v="1"/>
    <s v="Ej1"/>
    <s v="20170222_18EJ1"/>
    <s v="Access"/>
    <n v="2"/>
    <s v="pink exposed chin"/>
    <x v="1"/>
    <x v="0"/>
    <s v="H"/>
    <m/>
    <x v="0"/>
    <x v="5"/>
    <s v="H"/>
    <x v="1"/>
    <s v="Scar"/>
    <x v="6"/>
    <m/>
    <x v="2"/>
    <s v="Not a continuous wound, but that pink spot has been seen earlier so this is probably a double count"/>
    <m/>
  </r>
  <r>
    <d v="2017-02-22T00:00:00"/>
    <s v="20170222"/>
    <x v="276"/>
    <x v="7"/>
    <x v="9"/>
    <s v="2017_2"/>
    <n v="23"/>
    <s v="20170222_23"/>
    <n v="2017"/>
    <x v="2"/>
    <s v="EntEj1_SLR"/>
    <s v="20170222_23EntEj1_SLR"/>
    <s v="Access"/>
    <n v="2"/>
    <s v="EntEJ1_SLR_20170222_D20_0080.JPG; packing band fraying"/>
    <x v="1"/>
    <x v="0"/>
    <s v="H"/>
    <m/>
    <x v="0"/>
    <x v="2"/>
    <s v="H"/>
    <x v="0"/>
    <s v="Packing band"/>
    <x v="1"/>
    <s v="H"/>
    <x v="2"/>
    <s v="White fray coming off left side of neck, looks fairly deep and messy but not visible meatiness"/>
    <m/>
  </r>
  <r>
    <d v="2017-06-07T00:00:00"/>
    <s v="20170607"/>
    <x v="277"/>
    <x v="7"/>
    <x v="2"/>
    <s v="2017_6"/>
    <n v="12"/>
    <s v="20170607_12"/>
    <n v="2017"/>
    <x v="3"/>
    <s v="Zc1"/>
    <s v="20170607_12Zc1"/>
    <s v="Access"/>
    <n v="2"/>
    <s v=""/>
    <x v="1"/>
    <x v="0"/>
    <s v="H"/>
    <m/>
    <x v="1"/>
    <x v="1"/>
    <s v="H"/>
    <x v="0"/>
    <s v="Unknown"/>
    <x v="0"/>
    <m/>
    <x v="0"/>
    <s v="Grainy, but can see swelling along front of neck, no way to be sure if active"/>
    <m/>
  </r>
  <r>
    <d v="2017-06-07T00:00:00"/>
    <s v="20170607"/>
    <x v="277"/>
    <x v="7"/>
    <x v="2"/>
    <s v="2017_6"/>
    <n v="12"/>
    <s v="20170607_12"/>
    <n v="2017"/>
    <x v="3"/>
    <s v="Zc2"/>
    <s v="20170607_12Zc2"/>
    <s v="Access"/>
    <n v="1"/>
    <s v=""/>
    <x v="1"/>
    <x v="0"/>
    <s v="H"/>
    <m/>
    <x v="1"/>
    <x v="1"/>
    <s v="H"/>
    <x v="0"/>
    <s v="Unknown"/>
    <x v="0"/>
    <m/>
    <x v="0"/>
    <s v="Not a great photo, significant swelling all around, cannot see material"/>
    <m/>
  </r>
  <r>
    <d v="2017-06-07T00:00:00"/>
    <s v="20170607"/>
    <x v="277"/>
    <x v="7"/>
    <x v="2"/>
    <s v="2017_6"/>
    <n v="12"/>
    <s v="20170607_12"/>
    <n v="2017"/>
    <x v="3"/>
    <s v="Zc3"/>
    <s v="20170607_12Zc3"/>
    <s v="Access"/>
    <n v="2"/>
    <s v=""/>
    <x v="1"/>
    <x v="0"/>
    <s v="H"/>
    <m/>
    <x v="1"/>
    <x v="0"/>
    <s v="L"/>
    <x v="0"/>
    <s v="Packing band"/>
    <x v="1"/>
    <s v="H"/>
    <x v="0"/>
    <s v="Band visible, not a lot of the neck visible to be sur eof severity"/>
    <m/>
  </r>
  <r>
    <d v="2017-06-07T00:00:00"/>
    <s v="20170607"/>
    <x v="277"/>
    <x v="7"/>
    <x v="2"/>
    <s v="2017_6"/>
    <n v="12"/>
    <s v="20170607_12"/>
    <n v="2017"/>
    <x v="3"/>
    <s v="Zc4"/>
    <s v="20170607_12Zc4"/>
    <s v="Access"/>
    <n v="1"/>
    <s v=""/>
    <x v="1"/>
    <x v="0"/>
    <s v="H"/>
    <m/>
    <x v="1"/>
    <x v="2"/>
    <s v="L"/>
    <x v="0"/>
    <s v="Unknown"/>
    <x v="0"/>
    <m/>
    <x v="0"/>
    <s v="Can see some meaty pink skin exposed, swelling along sides and front"/>
    <m/>
  </r>
  <r>
    <d v="2017-06-07T00:00:00"/>
    <s v="20170607"/>
    <x v="277"/>
    <x v="7"/>
    <x v="2"/>
    <s v="2017_6"/>
    <n v="12"/>
    <s v="20170607_12"/>
    <n v="2017"/>
    <x v="3"/>
    <s v="Zc5"/>
    <s v="20170607_12Zc5"/>
    <s v="Access"/>
    <n v="1"/>
    <s v=""/>
    <x v="1"/>
    <x v="0"/>
    <s v="H"/>
    <m/>
    <x v="1"/>
    <x v="1"/>
    <s v="H"/>
    <x v="0"/>
    <s v="Packing band"/>
    <x v="1"/>
    <s v="L"/>
    <x v="0"/>
    <s v="Might be a band along right side of neck but could equally be a shine on the wet fur, pink meaty section visible in back but doesn’t looks particularly swollen"/>
    <m/>
  </r>
  <r>
    <d v="2017-06-07T00:00:00"/>
    <s v="20170607"/>
    <x v="277"/>
    <x v="7"/>
    <x v="2"/>
    <s v="2017_6"/>
    <n v="12"/>
    <s v="20170607_12"/>
    <n v="2017"/>
    <x v="3"/>
    <s v="Zc6"/>
    <s v="20170607_12Zc6"/>
    <s v="Access"/>
    <n v="1"/>
    <s v=""/>
    <x v="1"/>
    <x v="0"/>
    <s v="H"/>
    <m/>
    <x v="1"/>
    <x v="3"/>
    <m/>
    <x v="0"/>
    <s v="Flasher"/>
    <x v="4"/>
    <s v="H"/>
    <x v="0"/>
    <s v="Can clearly see flasher, tether short"/>
    <m/>
  </r>
  <r>
    <d v="2017-06-07T00:00:00"/>
    <s v="20170607"/>
    <x v="278"/>
    <x v="7"/>
    <x v="2"/>
    <s v="2017_6"/>
    <n v="18"/>
    <s v="20170607_18"/>
    <n v="2017"/>
    <x v="2"/>
    <s v="Ej1"/>
    <s v="20170607_18Ej1"/>
    <s v="Access"/>
    <n v="1"/>
    <s v="maybe just scar"/>
    <x v="0"/>
    <x v="0"/>
    <m/>
    <m/>
    <x v="0"/>
    <x v="5"/>
    <s v="L"/>
    <x v="1"/>
    <s v="Scar"/>
    <x v="6"/>
    <m/>
    <x v="0"/>
    <s v="Washed out photo, looks irregular enough that it might be healing, but not clear enough to be sure"/>
    <m/>
  </r>
  <r>
    <d v="2017-06-07T00:00:00"/>
    <s v="20170607"/>
    <x v="278"/>
    <x v="7"/>
    <x v="2"/>
    <s v="2017_6"/>
    <n v="18"/>
    <s v="20170607_18"/>
    <n v="2017"/>
    <x v="2"/>
    <s v="Ej2"/>
    <s v="20170607_18Ej2"/>
    <s v="Access"/>
    <n v="2"/>
    <s v="Photo washes out in white"/>
    <x v="0"/>
    <x v="0"/>
    <m/>
    <m/>
    <x v="0"/>
    <x v="5"/>
    <s v="H"/>
    <x v="1"/>
    <s v="Scar"/>
    <x v="6"/>
    <m/>
    <x v="2"/>
    <s v="Good photos, can see wound is healing but still fairly deep through blubber"/>
    <m/>
  </r>
  <r>
    <d v="2017-06-07T00:00:00"/>
    <s v="20170607"/>
    <x v="279"/>
    <x v="7"/>
    <x v="2"/>
    <s v="2017_6"/>
    <n v="20"/>
    <s v="20170607_20"/>
    <n v="2017"/>
    <x v="1"/>
    <s v="EntEj1"/>
    <s v="20170607_20EntEj1"/>
    <s v="Access"/>
    <n v="1"/>
    <s v="Maybe just scar"/>
    <x v="0"/>
    <x v="0"/>
    <m/>
    <m/>
    <x v="0"/>
    <x v="5"/>
    <s v="H"/>
    <x v="1"/>
    <s v="Scar"/>
    <x v="6"/>
    <m/>
    <x v="0"/>
    <s v="No wound in front of neck, some scarring visible in back"/>
    <m/>
  </r>
  <r>
    <d v="2017-06-07T00:00:00"/>
    <s v="20170607"/>
    <x v="279"/>
    <x v="7"/>
    <x v="2"/>
    <s v="2017_6"/>
    <n v="20"/>
    <s v="20170607_20"/>
    <n v="2017"/>
    <x v="1"/>
    <s v="EntEj2"/>
    <s v="20170607_20EntEj2"/>
    <s v="Access"/>
    <n v="1"/>
    <s v=""/>
    <x v="1"/>
    <x v="0"/>
    <m/>
    <m/>
    <x v="0"/>
    <x v="1"/>
    <s v="H"/>
    <x v="0"/>
    <s v="Packing band"/>
    <x v="1"/>
    <s v="H"/>
    <x v="0"/>
    <s v="Can see alrge white frays off left and back of neck"/>
    <m/>
  </r>
  <r>
    <d v="2017-06-19T00:00:00"/>
    <s v="20170619"/>
    <x v="280"/>
    <x v="7"/>
    <x v="2"/>
    <s v="2017_6"/>
    <n v="7"/>
    <s v="20170619_7"/>
    <n v="2017"/>
    <x v="5"/>
    <s v="Ej2"/>
    <s v="20170619_07Ej2"/>
    <s v="Access"/>
    <n v="1"/>
    <s v=""/>
    <x v="1"/>
    <x v="0"/>
    <m/>
    <m/>
    <x v="0"/>
    <x v="5"/>
    <s v="H"/>
    <x v="1"/>
    <s v="Scar"/>
    <x v="6"/>
    <m/>
    <x v="0"/>
    <s v="Clearly not a continuous wound"/>
    <m/>
  </r>
  <r>
    <d v="2017-06-19T00:00:00"/>
    <s v="20170619"/>
    <x v="281"/>
    <x v="7"/>
    <x v="2"/>
    <s v="2017_6"/>
    <n v="16"/>
    <s v="20170619_16"/>
    <n v="2017"/>
    <x v="3"/>
    <s v="EntZC1"/>
    <s v="20170619_16EntZC1"/>
    <s v="Access"/>
    <n v="2"/>
    <s v="Ask Wendy"/>
    <x v="1"/>
    <x v="0"/>
    <s v="H"/>
    <m/>
    <x v="1"/>
    <x v="1"/>
    <s v="H"/>
    <x v="0"/>
    <s v="Unknown"/>
    <x v="0"/>
    <m/>
    <x v="0"/>
    <s v="Large swelling all around neck, material embedded"/>
    <m/>
  </r>
  <r>
    <d v="2017-06-19T00:00:00"/>
    <s v="20170619"/>
    <x v="282"/>
    <x v="7"/>
    <x v="2"/>
    <s v="2017_6"/>
    <n v="31"/>
    <s v="20170619_31"/>
    <n v="2017"/>
    <x v="2"/>
    <s v="EntEj1"/>
    <s v="20170619_31EntEj1"/>
    <s v="Access"/>
    <n v="2"/>
    <s v=""/>
    <x v="0"/>
    <x v="0"/>
    <m/>
    <m/>
    <x v="0"/>
    <x v="5"/>
    <s v="H"/>
    <x v="1"/>
    <s v="Scar"/>
    <x v="6"/>
    <m/>
    <x v="0"/>
    <s v="Scar in front of neck"/>
    <m/>
  </r>
  <r>
    <d v="2017-06-24T00:00:00"/>
    <s v="20170624"/>
    <x v="283"/>
    <x v="7"/>
    <x v="2"/>
    <s v="2017_6"/>
    <n v="22"/>
    <s v="20170624_22"/>
    <n v="2017"/>
    <x v="2"/>
    <s v="Ej1"/>
    <s v="20170624_22Ej1"/>
    <s v="Access"/>
    <n v="1"/>
    <s v=""/>
    <x v="1"/>
    <x v="0"/>
    <m/>
    <m/>
    <x v="0"/>
    <x v="1"/>
    <s v="L"/>
    <x v="0"/>
    <s v="Packing band"/>
    <x v="1"/>
    <s v="H"/>
    <x v="0"/>
    <s v="Not a great angle, can see white frays, looks like some swelling in front, but cant tell severity very well"/>
    <m/>
  </r>
  <r>
    <d v="2017-06-24T00:00:00"/>
    <s v="20170624"/>
    <x v="283"/>
    <x v="7"/>
    <x v="2"/>
    <s v="2017_6"/>
    <n v="22"/>
    <s v="20170624_22"/>
    <n v="2017"/>
    <x v="2"/>
    <s v="Ej2"/>
    <s v="20170624_22Ej2"/>
    <s v="Access"/>
    <n v="2"/>
    <s v=""/>
    <x v="1"/>
    <x v="0"/>
    <m/>
    <m/>
    <x v="0"/>
    <x v="5"/>
    <s v="H"/>
    <x v="1"/>
    <s v="Scar"/>
    <x v="6"/>
    <m/>
    <x v="0"/>
    <s v="Not a continuous wound"/>
    <m/>
  </r>
  <r>
    <d v="2017-07-20T00:00:00"/>
    <s v="20170720"/>
    <x v="284"/>
    <x v="7"/>
    <x v="3"/>
    <s v="2017_7"/>
    <n v="5"/>
    <s v="20170720_5"/>
    <n v="2017"/>
    <x v="5"/>
    <s v="Ej1"/>
    <s v="20170720_05Ej1"/>
    <s v="Access"/>
    <n v="1"/>
    <s v=""/>
    <x v="0"/>
    <x v="0"/>
    <m/>
    <m/>
    <x v="0"/>
    <x v="1"/>
    <s v="H"/>
    <x v="0"/>
    <s v="Packing band"/>
    <x v="1"/>
    <s v="L"/>
    <x v="0"/>
    <s v="Possible fray off left side of neck, some swelling, not positive on material"/>
    <m/>
  </r>
  <r>
    <d v="2017-07-20T00:00:00"/>
    <s v="20170720"/>
    <x v="284"/>
    <x v="7"/>
    <x v="3"/>
    <s v="2017_7"/>
    <n v="5"/>
    <s v="20170720_5"/>
    <n v="2017"/>
    <x v="5"/>
    <s v="Ej2"/>
    <s v="20170720_05Ej2"/>
    <s v="Access"/>
    <n v="3"/>
    <s v="identified as packing band on water"/>
    <x v="0"/>
    <x v="0"/>
    <m/>
    <m/>
    <x v="0"/>
    <x v="1"/>
    <s v="H"/>
    <x v="0"/>
    <s v="Packing band"/>
    <x v="1"/>
    <s v="H"/>
    <x v="2"/>
    <s v="Good angles, mediocre photos, can see swelling in front and packing band across back"/>
    <m/>
  </r>
  <r>
    <d v="2017-07-20T00:00:00"/>
    <s v="20170720"/>
    <x v="284"/>
    <x v="7"/>
    <x v="3"/>
    <s v="2017_7"/>
    <n v="5"/>
    <s v="20170720_5"/>
    <n v="2017"/>
    <x v="5"/>
    <s v="Ej3"/>
    <s v="20170720_05Ej3"/>
    <s v="Access"/>
    <n v="1"/>
    <s v="blood on flasher"/>
    <x v="2"/>
    <x v="1"/>
    <m/>
    <m/>
    <x v="0"/>
    <x v="3"/>
    <m/>
    <x v="0"/>
    <s v="Flasher"/>
    <x v="4"/>
    <s v="H"/>
    <x v="0"/>
    <s v="Blood on flasher, short tether"/>
    <m/>
  </r>
  <r>
    <d v="2017-07-20T00:00:00"/>
    <s v="20170720"/>
    <x v="285"/>
    <x v="7"/>
    <x v="3"/>
    <s v="2017_7"/>
    <n v="6"/>
    <s v="20170720_6"/>
    <n v="2017"/>
    <x v="5"/>
    <s v="EntZc1"/>
    <s v="20170720_06EntZc1"/>
    <s v="Access"/>
    <n v="1"/>
    <s v="blood on flasher"/>
    <x v="1"/>
    <x v="0"/>
    <s v="H"/>
    <m/>
    <x v="1"/>
    <x v="3"/>
    <m/>
    <x v="0"/>
    <s v="Flasher"/>
    <x v="4"/>
    <s v="H"/>
    <x v="0"/>
    <s v="Blood on flasher, tether short and neck srunched, might be deeply anchored"/>
    <m/>
  </r>
  <r>
    <d v="2017-08-01T00:00:00"/>
    <s v="20170801"/>
    <x v="286"/>
    <x v="7"/>
    <x v="4"/>
    <s v="2017_8"/>
    <n v="22"/>
    <s v="20170801_22"/>
    <n v="2017"/>
    <x v="3"/>
    <s v="Ej1"/>
    <s v="20170801_22Ej1"/>
    <s v="Access"/>
    <n v="3"/>
    <s v=""/>
    <x v="2"/>
    <x v="0"/>
    <m/>
    <m/>
    <x v="0"/>
    <x v="2"/>
    <s v="H"/>
    <x v="0"/>
    <s v="Unknown"/>
    <x v="0"/>
    <m/>
    <x v="0"/>
    <s v="Good angles but bad photos, cannot see material, swollen and weeping down front"/>
    <m/>
  </r>
  <r>
    <d v="2017-08-01T00:00:00"/>
    <s v="20170801"/>
    <x v="287"/>
    <x v="7"/>
    <x v="4"/>
    <s v="2017_8"/>
    <n v="33"/>
    <s v="20170801_33"/>
    <n v="2017"/>
    <x v="1"/>
    <s v="Ej1"/>
    <s v="20170801_33Ej1"/>
    <s v="Access"/>
    <n v="3"/>
    <s v=""/>
    <x v="2"/>
    <x v="1"/>
    <m/>
    <m/>
    <x v="0"/>
    <x v="2"/>
    <s v="H"/>
    <x v="0"/>
    <s v="Packing band"/>
    <x v="1"/>
    <s v="H"/>
    <x v="2"/>
    <s v="Great photos and angles, can see band and bloody wound down front of neck"/>
    <m/>
  </r>
  <r>
    <d v="2017-08-01T00:00:00"/>
    <s v="20170801"/>
    <x v="288"/>
    <x v="7"/>
    <x v="4"/>
    <s v="2017_8"/>
    <n v="34"/>
    <s v="20170801_34"/>
    <n v="2017"/>
    <x v="2"/>
    <s v="EntEj1"/>
    <s v="20170801_34EntEj1"/>
    <s v="Access"/>
    <n v="2"/>
    <s v="Ask Wendy"/>
    <x v="0"/>
    <x v="0"/>
    <m/>
    <m/>
    <x v="0"/>
    <x v="1"/>
    <s v="L"/>
    <x v="0"/>
    <s v="Unknown"/>
    <x v="0"/>
    <m/>
    <x v="0"/>
    <s v="Might be inactive, hard to tell"/>
    <m/>
  </r>
  <r>
    <d v="2017-08-24T00:00:00"/>
    <s v="20170824"/>
    <x v="289"/>
    <x v="7"/>
    <x v="4"/>
    <s v="2017_8"/>
    <n v="22"/>
    <s v="20170824_22"/>
    <n v="2017"/>
    <x v="3"/>
    <s v="Ej1"/>
    <s v="20170824_22Ej1"/>
    <s v="Access"/>
    <n v="1"/>
    <s v=""/>
    <x v="1"/>
    <x v="0"/>
    <m/>
    <m/>
    <x v="0"/>
    <x v="1"/>
    <s v="L"/>
    <x v="0"/>
    <s v="Unknown"/>
    <x v="0"/>
    <m/>
    <x v="0"/>
    <s v="Cannot see material, might not be active, some spot of open wound looks meay, rest might not be too severe"/>
    <m/>
  </r>
  <r>
    <d v="2017-08-24T00:00:00"/>
    <s v="20170824"/>
    <x v="289"/>
    <x v="7"/>
    <x v="4"/>
    <s v="2017_8"/>
    <n v="22"/>
    <s v="20170824_22"/>
    <n v="2017"/>
    <x v="3"/>
    <s v="Ej2"/>
    <s v="20170824_22Ej2"/>
    <s v="Access"/>
    <n v="1"/>
    <s v=""/>
    <x v="2"/>
    <x v="1"/>
    <m/>
    <m/>
    <x v="0"/>
    <x v="3"/>
    <m/>
    <x v="0"/>
    <s v="Flasher"/>
    <x v="4"/>
    <s v="H"/>
    <x v="0"/>
    <s v="Flasher clean, no blood visible, neck scunched though?"/>
    <m/>
  </r>
  <r>
    <d v="2017-08-24T00:00:00"/>
    <s v="20170824"/>
    <x v="289"/>
    <x v="7"/>
    <x v="4"/>
    <s v="2017_8"/>
    <n v="22"/>
    <s v="20170824_22"/>
    <n v="2017"/>
    <x v="3"/>
    <s v="Ej3"/>
    <s v="20170824_22Ej3"/>
    <s v="Access"/>
    <n v="2"/>
    <s v=""/>
    <x v="2"/>
    <x v="1"/>
    <m/>
    <m/>
    <x v="0"/>
    <x v="1"/>
    <s v="H"/>
    <x v="0"/>
    <s v="Packing band"/>
    <x v="1"/>
    <s v="L"/>
    <x v="0"/>
    <s v="Could be a packing band, but white partch might also be gleam on wet fur"/>
    <m/>
  </r>
  <r>
    <d v="2017-08-24T00:00:00"/>
    <s v="20170824"/>
    <x v="290"/>
    <x v="7"/>
    <x v="4"/>
    <s v="2017_8"/>
    <n v="31"/>
    <s v="20170824_31"/>
    <n v="2017"/>
    <x v="2"/>
    <s v="Ej1"/>
    <s v="20170824_31Ej1"/>
    <s v="Access"/>
    <n v="1"/>
    <s v=""/>
    <x v="0"/>
    <x v="0"/>
    <m/>
    <m/>
    <x v="0"/>
    <x v="0"/>
    <s v="L"/>
    <x v="0"/>
    <s v="Unknown"/>
    <x v="0"/>
    <m/>
    <x v="0"/>
    <s v="Might be a scar"/>
    <m/>
  </r>
  <r>
    <d v="2017-08-24T00:00:00"/>
    <s v="20170824"/>
    <x v="290"/>
    <x v="7"/>
    <x v="4"/>
    <s v="2017_8"/>
    <n v="31"/>
    <s v="20170824_31"/>
    <n v="2017"/>
    <x v="2"/>
    <s v="Ej2"/>
    <s v="20170824_31Ej2"/>
    <s v="Access"/>
    <n v="2"/>
    <s v=""/>
    <x v="0"/>
    <x v="0"/>
    <m/>
    <m/>
    <x v="0"/>
    <x v="1"/>
    <s v="H"/>
    <x v="0"/>
    <s v="Packing band"/>
    <x v="1"/>
    <s v="H"/>
    <x v="0"/>
    <s v="Good photos, can see frays, looks like band might be fully embedded at side of neck"/>
    <m/>
  </r>
  <r>
    <d v="2017-08-30T00:00:00"/>
    <s v="20170830"/>
    <x v="291"/>
    <x v="7"/>
    <x v="4"/>
    <s v="2017_8"/>
    <n v="4"/>
    <s v="20170830_4"/>
    <n v="2017"/>
    <x v="5"/>
    <s v="ENTEJ1"/>
    <s v="20170830_04ENTEJ1"/>
    <s v="Access"/>
    <n v="4"/>
    <s v="Foggy"/>
    <x v="1"/>
    <x v="2"/>
    <m/>
    <m/>
    <x v="0"/>
    <x v="0"/>
    <s v="L"/>
    <x v="0"/>
    <s v="Unknown"/>
    <x v="0"/>
    <m/>
    <x v="0"/>
    <s v=" might not be active, hard to tell foggy photos"/>
    <m/>
  </r>
  <r>
    <d v="2017-08-30T00:00:00"/>
    <s v="20170830"/>
    <x v="292"/>
    <x v="7"/>
    <x v="4"/>
    <s v="2017_8"/>
    <n v="37"/>
    <s v="20170830_37"/>
    <n v="2017"/>
    <x v="2"/>
    <s v="Ej1"/>
    <s v="20170830_37Ej1"/>
    <s v="Access"/>
    <n v="1"/>
    <s v="SAM. Neck entanglemnt."/>
    <x v="1"/>
    <x v="1"/>
    <m/>
    <m/>
    <x v="0"/>
    <x v="1"/>
    <s v="L"/>
    <x v="0"/>
    <s v="Unknown"/>
    <x v="0"/>
    <m/>
    <x v="1"/>
    <s v="Grainy foggy photo, bad angle"/>
    <m/>
  </r>
  <r>
    <d v="2017-09-14T00:00:00"/>
    <s v="20170914"/>
    <x v="293"/>
    <x v="7"/>
    <x v="5"/>
    <s v="2017_9"/>
    <n v="19"/>
    <s v="20170914_19"/>
    <n v="2017"/>
    <x v="3"/>
    <s v="EntZc1"/>
    <s v="20170914_19EntZc1"/>
    <s v="Access"/>
    <n v="1"/>
    <s v=""/>
    <x v="1"/>
    <x v="0"/>
    <s v="H"/>
    <m/>
    <x v="1"/>
    <x v="1"/>
    <s v="H"/>
    <x v="0"/>
    <s v="Packing band"/>
    <x v="1"/>
    <s v="L"/>
    <x v="0"/>
    <s v="Fray visible at back of neck, looks like it could also be thinner line? Unsure"/>
    <m/>
  </r>
  <r>
    <d v="2017-09-14T00:00:00"/>
    <s v="20170914"/>
    <x v="293"/>
    <x v="7"/>
    <x v="5"/>
    <s v="2017_9"/>
    <n v="19"/>
    <s v="20170914_19"/>
    <n v="2017"/>
    <x v="3"/>
    <s v="EntZc2"/>
    <s v="20170914_19EntZc2"/>
    <s v="Access"/>
    <n v="1"/>
    <s v=""/>
    <x v="1"/>
    <x v="0"/>
    <s v="H"/>
    <m/>
    <x v="1"/>
    <x v="2"/>
    <s v="H"/>
    <x v="0"/>
    <s v="Unknown"/>
    <x v="0"/>
    <m/>
    <x v="0"/>
    <s v="Wrong angle to see material, but looks deep and meaty and widely stripped"/>
    <m/>
  </r>
  <r>
    <d v="2017-09-14T00:00:00"/>
    <s v="20170914"/>
    <x v="293"/>
    <x v="7"/>
    <x v="5"/>
    <s v="2017_9"/>
    <n v="19"/>
    <s v="20170914_19"/>
    <n v="2017"/>
    <x v="3"/>
    <s v="EntZc3"/>
    <s v="20170914_19EntZc3"/>
    <s v="Access"/>
    <n v="1"/>
    <s v=""/>
    <x v="1"/>
    <x v="0"/>
    <s v="H"/>
    <m/>
    <x v="1"/>
    <x v="2"/>
    <s v="H"/>
    <x v="0"/>
    <s v="Unknown"/>
    <x v="0"/>
    <m/>
    <x v="0"/>
    <s v="Wide meaty wound"/>
    <m/>
  </r>
  <r>
    <d v="2017-09-14T00:00:00"/>
    <s v="20170914"/>
    <x v="293"/>
    <x v="7"/>
    <x v="5"/>
    <s v="2017_9"/>
    <n v="19"/>
    <s v="20170914_19"/>
    <n v="2017"/>
    <x v="3"/>
    <s v="EntZc4"/>
    <s v="20170914_19EntZc4"/>
    <s v="Access"/>
    <n v="2"/>
    <s v=""/>
    <x v="1"/>
    <x v="0"/>
    <s v="H"/>
    <m/>
    <x v="1"/>
    <x v="3"/>
    <m/>
    <x v="0"/>
    <s v="Flasher"/>
    <x v="4"/>
    <s v="H"/>
    <x v="0"/>
    <s v="Diamond shaped flasher, same category?"/>
    <m/>
  </r>
  <r>
    <d v="2017-09-14T00:00:00"/>
    <s v="20170914"/>
    <x v="293"/>
    <x v="7"/>
    <x v="5"/>
    <s v="2017_9"/>
    <n v="19"/>
    <s v="20170914_19"/>
    <n v="2017"/>
    <x v="3"/>
    <s v="EntZc5"/>
    <s v="20170914_19EntZc5"/>
    <s v="Access"/>
    <n v="1"/>
    <s v=""/>
    <x v="1"/>
    <x v="0"/>
    <s v="H"/>
    <m/>
    <x v="1"/>
    <x v="5"/>
    <s v="H"/>
    <x v="1"/>
    <s v="Scar"/>
    <x v="6"/>
    <m/>
    <x v="0"/>
    <s v="Looks like fur growing in wound so probably healing"/>
    <m/>
  </r>
  <r>
    <d v="2017-09-14T00:00:00"/>
    <s v="20170914"/>
    <x v="293"/>
    <x v="7"/>
    <x v="5"/>
    <s v="2017_9"/>
    <n v="19"/>
    <s v="20170914_19"/>
    <n v="2017"/>
    <x v="3"/>
    <s v="EntZc6"/>
    <s v="20170914_19EntZc6"/>
    <s v="Access"/>
    <n v="2"/>
    <s v=""/>
    <x v="1"/>
    <x v="0"/>
    <s v="H"/>
    <m/>
    <x v="1"/>
    <x v="5"/>
    <s v="H"/>
    <x v="1"/>
    <s v="Scar"/>
    <x v="6"/>
    <m/>
    <x v="0"/>
    <s v="Can see that wound is healing over, fur growing in it"/>
    <m/>
  </r>
  <r>
    <d v="2017-09-14T00:00:00"/>
    <s v="20170914"/>
    <x v="294"/>
    <x v="7"/>
    <x v="5"/>
    <s v="2017_9"/>
    <n v="20"/>
    <s v="20170914_20"/>
    <n v="2017"/>
    <x v="3"/>
    <s v="Ej1"/>
    <s v="20170914_20Ej1"/>
    <s v="Access"/>
    <n v="4"/>
    <s v=""/>
    <x v="1"/>
    <x v="0"/>
    <m/>
    <m/>
    <x v="0"/>
    <x v="1"/>
    <s v="H"/>
    <x v="0"/>
    <s v="Packing band"/>
    <x v="1"/>
    <s v="H"/>
    <x v="2"/>
    <s v="Frays visible on left side of neck, weeping, slightly swollen"/>
    <m/>
  </r>
  <r>
    <d v="2017-09-14T00:00:00"/>
    <s v="20170914"/>
    <x v="294"/>
    <x v="7"/>
    <x v="5"/>
    <s v="2017_9"/>
    <n v="20"/>
    <s v="20170914_20"/>
    <n v="2017"/>
    <x v="3"/>
    <s v="Ej2"/>
    <s v="20170914_20Ej2"/>
    <s v="Access"/>
    <n v="2"/>
    <s v=""/>
    <x v="1"/>
    <x v="0"/>
    <m/>
    <m/>
    <x v="0"/>
    <x v="3"/>
    <m/>
    <x v="0"/>
    <s v="Flasher"/>
    <x v="4"/>
    <s v="H"/>
    <x v="0"/>
    <s v="Flasher visible, not particularly tight"/>
    <m/>
  </r>
  <r>
    <d v="2017-09-14T00:00:00"/>
    <s v="20170914"/>
    <x v="294"/>
    <x v="7"/>
    <x v="5"/>
    <s v="2017_9"/>
    <n v="20"/>
    <s v="20170914_20"/>
    <n v="2017"/>
    <x v="3"/>
    <s v="Ej3"/>
    <s v="20170914_20Ej3"/>
    <s v="Access"/>
    <n v="2"/>
    <s v=""/>
    <x v="1"/>
    <x v="0"/>
    <m/>
    <m/>
    <x v="0"/>
    <x v="5"/>
    <s v="H"/>
    <x v="1"/>
    <s v="Scar"/>
    <x v="6"/>
    <m/>
    <x v="2"/>
    <s v="Good angles, same pink sore under chin, not a continuous wound around neck"/>
    <m/>
  </r>
  <r>
    <d v="2017-09-14T00:00:00"/>
    <s v="20170914"/>
    <x v="294"/>
    <x v="7"/>
    <x v="5"/>
    <s v="2017_9"/>
    <n v="20"/>
    <s v="20170914_20"/>
    <n v="2017"/>
    <x v="3"/>
    <s v="Ej5"/>
    <s v="20170914_20Ej5"/>
    <s v="Access"/>
    <n v="1"/>
    <s v=""/>
    <x v="1"/>
    <x v="0"/>
    <m/>
    <m/>
    <x v="0"/>
    <x v="1"/>
    <s v="H"/>
    <x v="0"/>
    <s v="Unknown"/>
    <x v="0"/>
    <m/>
    <x v="0"/>
    <s v="Very grainy photo, but looks fairly severe, cannot see material"/>
    <m/>
  </r>
  <r>
    <d v="2017-09-14T00:00:00"/>
    <s v="20170914"/>
    <x v="294"/>
    <x v="7"/>
    <x v="5"/>
    <s v="2017_9"/>
    <n v="20"/>
    <s v="20170914_20"/>
    <n v="2017"/>
    <x v="3"/>
    <s v="Ej6"/>
    <s v="20170914_20Ej6"/>
    <s v="Access"/>
    <n v="1"/>
    <s v=""/>
    <x v="1"/>
    <x v="1"/>
    <m/>
    <m/>
    <x v="0"/>
    <x v="3"/>
    <m/>
    <x v="0"/>
    <s v="Flasher"/>
    <x v="4"/>
    <s v="H"/>
    <x v="0"/>
    <s v="Blurry, but can see flasher"/>
    <m/>
  </r>
  <r>
    <d v="2017-09-14T00:00:00"/>
    <s v="20170914"/>
    <x v="294"/>
    <x v="7"/>
    <x v="5"/>
    <s v="2017_9"/>
    <n v="20"/>
    <s v="20170914_20"/>
    <n v="2017"/>
    <x v="3"/>
    <s v="Ej7"/>
    <s v="20170914_20Ej7"/>
    <s v="Access"/>
    <n v="4"/>
    <s v=""/>
    <x v="0"/>
    <x v="0"/>
    <m/>
    <m/>
    <x v="0"/>
    <x v="5"/>
    <s v="H"/>
    <x v="1"/>
    <s v="Scar"/>
    <x v="6"/>
    <m/>
    <x v="2"/>
    <s v="Clearly not a continuous wound"/>
    <m/>
  </r>
  <r>
    <d v="2017-09-27T00:00:00"/>
    <s v="20170927"/>
    <x v="295"/>
    <x v="7"/>
    <x v="5"/>
    <s v="2017_9"/>
    <n v="17"/>
    <s v="20170927_17"/>
    <n v="2017"/>
    <x v="3"/>
    <s v="EntZc1"/>
    <s v="20170927_17EntZc1"/>
    <s v="Access"/>
    <n v="1"/>
    <s v=""/>
    <x v="1"/>
    <x v="0"/>
    <s v="H"/>
    <m/>
    <x v="1"/>
    <x v="2"/>
    <s v="H"/>
    <x v="0"/>
    <s v="Unknown"/>
    <x v="0"/>
    <m/>
    <x v="0"/>
    <s v="Very severe, deep, weeping, meaty wound"/>
    <m/>
  </r>
  <r>
    <d v="2017-09-27T00:00:00"/>
    <s v="20170927"/>
    <x v="296"/>
    <x v="7"/>
    <x v="5"/>
    <s v="2017_9"/>
    <n v="24"/>
    <s v="20170927_24"/>
    <n v="2017"/>
    <x v="1"/>
    <s v="EntEj1"/>
    <s v="20170927_24EntEj1"/>
    <s v="Access"/>
    <n v="1"/>
    <s v=""/>
    <x v="0"/>
    <x v="0"/>
    <m/>
    <m/>
    <x v="0"/>
    <x v="0"/>
    <s v="H"/>
    <x v="0"/>
    <s v="Unknown"/>
    <x v="0"/>
    <m/>
    <x v="0"/>
    <s v="Breaks skin but no large swelling yet, probably thin material like monofilament"/>
    <m/>
  </r>
  <r>
    <d v="2017-10-26T00:00:00"/>
    <s v="20171026"/>
    <x v="297"/>
    <x v="7"/>
    <x v="7"/>
    <s v="2017_10"/>
    <n v="8"/>
    <s v="20171026_8"/>
    <n v="2017"/>
    <x v="3"/>
    <s v="Ent Ej 1"/>
    <s v="20171026_08Ent_Ej_1"/>
    <s v="Access"/>
    <n v="1"/>
    <s v=""/>
    <x v="0"/>
    <x v="0"/>
    <m/>
    <m/>
    <x v="0"/>
    <x v="5"/>
    <s v="H"/>
    <x v="1"/>
    <s v="Scar"/>
    <x v="6"/>
    <m/>
    <x v="0"/>
    <s v="Not a continuous wound"/>
    <m/>
  </r>
  <r>
    <d v="2017-10-26T00:00:00"/>
    <s v="20171026"/>
    <x v="297"/>
    <x v="7"/>
    <x v="7"/>
    <s v="2017_10"/>
    <n v="8"/>
    <s v="20171026_8"/>
    <n v="2017"/>
    <x v="3"/>
    <s v="Ent Ej 11"/>
    <s v="20171026_08Ent_Ej_11"/>
    <s v="Original Folder"/>
    <n v="1"/>
    <m/>
    <x v="1"/>
    <x v="0"/>
    <m/>
    <m/>
    <x v="0"/>
    <x v="0"/>
    <s v="L"/>
    <x v="0"/>
    <s v="Unknown"/>
    <x v="0"/>
    <m/>
    <x v="0"/>
    <s v="Not a great view, looks like it breaks skin and cinches down, but not deep or meaty"/>
    <m/>
  </r>
  <r>
    <d v="2017-10-26T00:00:00"/>
    <s v="20171026"/>
    <x v="297"/>
    <x v="7"/>
    <x v="7"/>
    <s v="2017_10"/>
    <n v="8"/>
    <s v="20171026_8"/>
    <n v="2017"/>
    <x v="3"/>
    <s v="Ent Ej 4"/>
    <s v="20171026_08Ent_Ej_4"/>
    <s v="Access"/>
    <n v="4"/>
    <s v="Ask Wendy"/>
    <x v="1"/>
    <x v="0"/>
    <m/>
    <m/>
    <x v="0"/>
    <x v="1"/>
    <s v="H"/>
    <x v="0"/>
    <s v="Unknown"/>
    <x v="0"/>
    <m/>
    <x v="2"/>
    <s v="Some thin material, very thin wound but swollena nd bleeding"/>
    <m/>
  </r>
  <r>
    <d v="2017-10-26T00:00:00"/>
    <s v="20171026"/>
    <x v="297"/>
    <x v="7"/>
    <x v="7"/>
    <s v="2017_10"/>
    <n v="8"/>
    <s v="20171026_8"/>
    <n v="2017"/>
    <x v="3"/>
    <s v="Ent Ej 5"/>
    <s v="20171026_08Ent_Ej_5"/>
    <s v="Access"/>
    <n v="2"/>
    <s v=""/>
    <x v="0"/>
    <x v="0"/>
    <m/>
    <m/>
    <x v="0"/>
    <x v="5"/>
    <s v="H"/>
    <x v="1"/>
    <s v="Scar"/>
    <x v="6"/>
    <m/>
    <x v="0"/>
    <s v="Good angles, can see just a scar"/>
    <m/>
  </r>
  <r>
    <d v="2017-10-26T00:00:00"/>
    <s v="20171026"/>
    <x v="297"/>
    <x v="7"/>
    <x v="7"/>
    <s v="2017_10"/>
    <n v="8"/>
    <s v="20171026_8"/>
    <n v="2017"/>
    <x v="3"/>
    <s v="Ent Ej 6"/>
    <s v="20171026_08Ent_Ej_6"/>
    <s v="Access"/>
    <n v="4"/>
    <s v="Ask Wendy"/>
    <x v="0"/>
    <x v="0"/>
    <m/>
    <m/>
    <x v="0"/>
    <x v="5"/>
    <s v="H"/>
    <x v="1"/>
    <s v="Scar"/>
    <x v="6"/>
    <m/>
    <x v="2"/>
    <s v="Good angles, can see scar is not continuous though still meaty in front"/>
    <m/>
  </r>
  <r>
    <d v="2017-10-26T00:00:00"/>
    <s v="20171026"/>
    <x v="297"/>
    <x v="7"/>
    <x v="7"/>
    <s v="2017_10"/>
    <n v="8"/>
    <s v="20171026_8"/>
    <n v="2017"/>
    <x v="3"/>
    <s v="Ent Ej 7"/>
    <s v="20171026_08Ent_Ej_7"/>
    <s v="Access"/>
    <n v="3"/>
    <s v=""/>
    <x v="1"/>
    <x v="0"/>
    <m/>
    <m/>
    <x v="0"/>
    <x v="5"/>
    <s v="H"/>
    <x v="1"/>
    <s v="Scar"/>
    <x v="6"/>
    <m/>
    <x v="0"/>
    <s v="Can see its not continuous under the chin"/>
    <m/>
  </r>
  <r>
    <d v="2017-10-26T00:00:00"/>
    <s v="20171026"/>
    <x v="297"/>
    <x v="7"/>
    <x v="7"/>
    <s v="2017_10"/>
    <n v="8"/>
    <s v="20171026_8"/>
    <n v="2017"/>
    <x v="3"/>
    <s v="Ent Ej 8"/>
    <s v="20171026_08Ent_Ej_8"/>
    <s v="Access"/>
    <n v="2"/>
    <s v=""/>
    <x v="1"/>
    <x v="0"/>
    <m/>
    <m/>
    <x v="0"/>
    <x v="5"/>
    <s v="H"/>
    <x v="1"/>
    <s v="Scar"/>
    <x v="6"/>
    <m/>
    <x v="0"/>
    <s v="Not a continuous wound"/>
    <m/>
  </r>
  <r>
    <d v="2017-10-26T00:00:00"/>
    <s v="20171026"/>
    <x v="297"/>
    <x v="7"/>
    <x v="7"/>
    <s v="2017_10"/>
    <n v="8"/>
    <s v="20171026_8"/>
    <n v="2017"/>
    <x v="3"/>
    <s v="Ent Ej 9"/>
    <s v="20171026_08Ent_Ej_9"/>
    <s v="Access"/>
    <n v="2"/>
    <s v=""/>
    <x v="2"/>
    <x v="1"/>
    <m/>
    <m/>
    <x v="0"/>
    <x v="0"/>
    <s v="H"/>
    <x v="0"/>
    <s v="Unknown"/>
    <x v="0"/>
    <m/>
    <x v="0"/>
    <s v="Assuming active becase still seems red and irritated at the edges. Breaking skin but not extreme"/>
    <m/>
  </r>
  <r>
    <d v="2017-10-26T00:00:00"/>
    <s v="20171026"/>
    <x v="298"/>
    <x v="7"/>
    <x v="7"/>
    <s v="2017_10"/>
    <n v="9"/>
    <s v="20171026_9"/>
    <n v="2017"/>
    <x v="3"/>
    <s v="EntZc1"/>
    <s v="20171026_09EntZc1"/>
    <s v="Access"/>
    <n v="1"/>
    <s v="photo dark, entanglement narrow"/>
    <x v="1"/>
    <x v="0"/>
    <s v="H"/>
    <m/>
    <x v="1"/>
    <x v="5"/>
    <s v="H"/>
    <x v="1"/>
    <s v="Scar"/>
    <x v="6"/>
    <m/>
    <x v="0"/>
    <s v="Not an active entanglement"/>
    <m/>
  </r>
  <r>
    <d v="2017-10-26T00:00:00"/>
    <s v="20171026"/>
    <x v="298"/>
    <x v="7"/>
    <x v="7"/>
    <s v="2017_10"/>
    <n v="9"/>
    <s v="20171026_9"/>
    <n v="2017"/>
    <x v="3"/>
    <s v="EntZc11"/>
    <s v="20171026_09EntZc11"/>
    <s v="Original Folder"/>
    <n v="1"/>
    <m/>
    <x v="1"/>
    <x v="0"/>
    <s v="H"/>
    <m/>
    <x v="1"/>
    <x v="0"/>
    <s v="L"/>
    <x v="0"/>
    <s v="Unknown"/>
    <x v="0"/>
    <m/>
    <x v="0"/>
    <s v="Might be a scar, hard to tell from this angle"/>
    <m/>
  </r>
  <r>
    <d v="2017-10-26T00:00:00"/>
    <s v="20171026"/>
    <x v="298"/>
    <x v="7"/>
    <x v="7"/>
    <s v="2017_10"/>
    <n v="9"/>
    <s v="20171026_9"/>
    <n v="2017"/>
    <x v="3"/>
    <s v="EntZc12"/>
    <s v="20171026_09EntZc12"/>
    <s v="Original Folder"/>
    <n v="1"/>
    <m/>
    <x v="1"/>
    <x v="0"/>
    <m/>
    <m/>
    <x v="1"/>
    <x v="5"/>
    <s v="H"/>
    <x v="1"/>
    <s v="Scar"/>
    <x v="6"/>
    <m/>
    <x v="0"/>
    <s v="Doesn't cinch anymore, looks like a scar"/>
    <m/>
  </r>
  <r>
    <d v="2017-10-26T00:00:00"/>
    <s v="20171026"/>
    <x v="298"/>
    <x v="7"/>
    <x v="7"/>
    <s v="2017_10"/>
    <n v="9"/>
    <s v="20171026_9"/>
    <n v="2017"/>
    <x v="3"/>
    <s v="EntZc13"/>
    <s v="20171026_09EntZc13"/>
    <s v="Original Folder"/>
    <n v="1"/>
    <m/>
    <x v="1"/>
    <x v="0"/>
    <s v="H"/>
    <m/>
    <x v="1"/>
    <x v="5"/>
    <s v="H"/>
    <x v="1"/>
    <s v="Scar"/>
    <x v="6"/>
    <m/>
    <x v="0"/>
    <s v="Looks like the fur is growing back over, scar"/>
    <m/>
  </r>
  <r>
    <d v="2017-10-26T00:00:00"/>
    <s v="20171026"/>
    <x v="298"/>
    <x v="7"/>
    <x v="7"/>
    <s v="2017_10"/>
    <n v="9"/>
    <s v="20171026_9"/>
    <n v="2017"/>
    <x v="3"/>
    <s v="EntZc14"/>
    <s v="20171026_09EntZc14"/>
    <s v="Original Folder"/>
    <n v="1"/>
    <m/>
    <x v="1"/>
    <x v="0"/>
    <s v="H"/>
    <m/>
    <x v="1"/>
    <x v="1"/>
    <s v="L"/>
    <x v="0"/>
    <s v="Unknown"/>
    <x v="0"/>
    <m/>
    <x v="0"/>
    <s v="Might be more severe, bad angle to tell"/>
    <m/>
  </r>
  <r>
    <d v="2017-10-26T00:00:00"/>
    <s v="20171026"/>
    <x v="298"/>
    <x v="7"/>
    <x v="7"/>
    <s v="2017_10"/>
    <n v="9"/>
    <s v="20171026_9"/>
    <n v="2017"/>
    <x v="3"/>
    <s v="EntZc2"/>
    <s v="20171026_09EntZc2"/>
    <s v="Access"/>
    <n v="5"/>
    <s v="active, attracting flies"/>
    <x v="1"/>
    <x v="0"/>
    <s v="H"/>
    <m/>
    <x v="1"/>
    <x v="1"/>
    <s v="H"/>
    <x v="0"/>
    <s v="Unknown"/>
    <x v="0"/>
    <m/>
    <x v="2"/>
    <s v="Great angles but cannot see material too embedded"/>
    <m/>
  </r>
  <r>
    <d v="2017-10-26T00:00:00"/>
    <s v="20171026"/>
    <x v="298"/>
    <x v="7"/>
    <x v="7"/>
    <s v="2017_10"/>
    <n v="9"/>
    <s v="20171026_9"/>
    <n v="2017"/>
    <x v="3"/>
    <s v="EntZc4"/>
    <s v="20171026_09EntZc4"/>
    <s v="Access"/>
    <n v="2"/>
    <s v="slightly out of focus, multiple bands?"/>
    <x v="1"/>
    <x v="0"/>
    <s v="H"/>
    <m/>
    <x v="1"/>
    <x v="0"/>
    <s v="L"/>
    <x v="0"/>
    <s v="Unknown"/>
    <x v="0"/>
    <m/>
    <x v="0"/>
    <s v="Very weird shaped entanglement marks, multiple tracks, not straight lines, but look cinched so I don't think its just water?"/>
    <m/>
  </r>
  <r>
    <d v="2017-10-26T00:00:00"/>
    <s v="20171026"/>
    <x v="298"/>
    <x v="7"/>
    <x v="7"/>
    <s v="2017_10"/>
    <n v="9"/>
    <s v="20171026_9"/>
    <n v="2017"/>
    <x v="3"/>
    <s v="EntZc5"/>
    <s v="20171026_09EntZc5"/>
    <s v="Access"/>
    <n v="3"/>
    <s v="no sign of entanglement over back of neck"/>
    <x v="1"/>
    <x v="0"/>
    <s v="H"/>
    <m/>
    <x v="1"/>
    <x v="5"/>
    <s v="H"/>
    <x v="1"/>
    <s v="Scar"/>
    <x v="6"/>
    <m/>
    <x v="0"/>
    <s v="Not an active entanglement"/>
    <m/>
  </r>
  <r>
    <d v="2017-10-26T00:00:00"/>
    <s v="20171026"/>
    <x v="298"/>
    <x v="7"/>
    <x v="7"/>
    <s v="2017_10"/>
    <n v="9"/>
    <s v="20171026_9"/>
    <n v="2017"/>
    <x v="3"/>
    <s v="EntZc6"/>
    <s v="20171026_09EntZc6"/>
    <s v="Access"/>
    <n v="1"/>
    <s v="cannot see entangling debris, maybe a scar"/>
    <x v="1"/>
    <x v="0"/>
    <s v="H"/>
    <m/>
    <x v="1"/>
    <x v="5"/>
    <s v="H"/>
    <x v="1"/>
    <s v="Scar"/>
    <x v="6"/>
    <m/>
    <x v="2"/>
    <s v="Fur growing over wound smoothly in back, probably not continuous"/>
    <m/>
  </r>
  <r>
    <d v="2017-10-26T00:00:00"/>
    <s v="20171026"/>
    <x v="298"/>
    <x v="7"/>
    <x v="7"/>
    <s v="2017_10"/>
    <n v="9"/>
    <s v="20171026_9"/>
    <n v="2017"/>
    <x v="3"/>
    <s v="EntZc7"/>
    <s v="20171026_09EntZc7"/>
    <s v="Access"/>
    <n v="1"/>
    <s v="Looks like Zc2"/>
    <x v="1"/>
    <x v="0"/>
    <s v="H"/>
    <m/>
    <x v="1"/>
    <x v="2"/>
    <s v="H"/>
    <x v="0"/>
    <s v="Unknown"/>
    <x v="0"/>
    <m/>
    <x v="0"/>
    <s v="Freshly bleeding at front of neck, wide pink meaty weeping wound, edema present"/>
    <m/>
  </r>
  <r>
    <d v="2017-10-26T00:00:00"/>
    <s v="20171026"/>
    <x v="298"/>
    <x v="7"/>
    <x v="7"/>
    <s v="2017_10"/>
    <n v="9"/>
    <s v="20171026_9"/>
    <n v="2017"/>
    <x v="3"/>
    <s v="EntZc8"/>
    <s v="20171026_09EntZc8"/>
    <s v="Access"/>
    <n v="1"/>
    <s v="X298 -  light entanglement"/>
    <x v="1"/>
    <x v="0"/>
    <s v="H"/>
    <m/>
    <x v="1"/>
    <x v="5"/>
    <s v="L"/>
    <x v="1"/>
    <s v="Scar"/>
    <x v="6"/>
    <m/>
    <x v="0"/>
    <s v="Could be a very light entanglement, but more likely a scar"/>
    <m/>
  </r>
  <r>
    <d v="2018-02-12T00:00:00"/>
    <s v="20180212"/>
    <x v="299"/>
    <x v="8"/>
    <x v="9"/>
    <s v="2018_2"/>
    <n v="15"/>
    <s v="20180212_15"/>
    <n v="2018"/>
    <x v="3"/>
    <s v="EntEj1"/>
    <s v="20180212_15EntEj1"/>
    <s v="Access"/>
    <n v="2"/>
    <s v=""/>
    <x v="0"/>
    <x v="0"/>
    <m/>
    <m/>
    <x v="0"/>
    <x v="1"/>
    <s v="H"/>
    <x v="0"/>
    <s v="Unknown"/>
    <x v="0"/>
    <m/>
    <x v="0"/>
    <s v="Can see is bleeding, cinched, but not super swollen yet, not very deep"/>
    <m/>
  </r>
  <r>
    <d v="2018-02-12T00:00:00"/>
    <s v="20180212"/>
    <x v="300"/>
    <x v="8"/>
    <x v="9"/>
    <s v="2018_2"/>
    <n v="16"/>
    <s v="20180212_16"/>
    <n v="2018"/>
    <x v="0"/>
    <s v="EntEj1"/>
    <s v="20180212_16EntEj1"/>
    <s v="Access"/>
    <n v="2"/>
    <s v=""/>
    <x v="0"/>
    <x v="0"/>
    <m/>
    <m/>
    <x v="0"/>
    <x v="5"/>
    <s v="H"/>
    <x v="1"/>
    <s v="Scar"/>
    <x v="6"/>
    <m/>
    <x v="2"/>
    <s v="Good angles to see still a lot of swelling and cinching, but not an active entanglement across back of nech"/>
    <m/>
  </r>
  <r>
    <d v="2018-03-06T00:00:00"/>
    <s v="20180306"/>
    <x v="301"/>
    <x v="8"/>
    <x v="0"/>
    <s v="2018_3"/>
    <n v="13"/>
    <s v="20180306_13"/>
    <n v="2018"/>
    <x v="0"/>
    <s v="EntEj1"/>
    <s v="20180306_13EntEj1"/>
    <s v="Access"/>
    <n v="1"/>
    <s v=""/>
    <x v="0"/>
    <x v="0"/>
    <m/>
    <m/>
    <x v="0"/>
    <x v="5"/>
    <s v="H"/>
    <x v="1"/>
    <s v="Scar"/>
    <x v="6"/>
    <m/>
    <x v="0"/>
    <s v="Deep scar in front, but fully healed across back of neck"/>
    <m/>
  </r>
  <r>
    <d v="2018-03-06T00:00:00"/>
    <s v="20180306"/>
    <x v="301"/>
    <x v="8"/>
    <x v="0"/>
    <s v="2018_3"/>
    <n v="13"/>
    <s v="20180306_13"/>
    <n v="2018"/>
    <x v="0"/>
    <s v="EntEj2"/>
    <s v="20180306_13EntEj2"/>
    <s v="Access"/>
    <n v="1"/>
    <s v=""/>
    <x v="0"/>
    <x v="0"/>
    <m/>
    <m/>
    <x v="0"/>
    <x v="5"/>
    <s v="H"/>
    <x v="1"/>
    <s v="Scar"/>
    <x v="6"/>
    <m/>
    <x v="0"/>
    <s v="Clearly not a coninuous wound"/>
    <m/>
  </r>
  <r>
    <d v="2018-03-06T00:00:00"/>
    <s v="20180306"/>
    <x v="302"/>
    <x v="8"/>
    <x v="0"/>
    <s v="2018_3"/>
    <n v="15"/>
    <s v="20180306_15"/>
    <n v="2018"/>
    <x v="3"/>
    <s v="EntZc1"/>
    <s v="20180306_15EntZc1"/>
    <s v="Access"/>
    <n v="1"/>
    <s v=""/>
    <x v="1"/>
    <x v="0"/>
    <s v="H"/>
    <m/>
    <x v="0"/>
    <x v="4"/>
    <s v="H"/>
    <x v="0"/>
    <s v="Rubber band"/>
    <x v="5"/>
    <s v="H"/>
    <x v="0"/>
    <s v="Large rubber band, looks like it hasn't broken the skin yet, originally entered as a Zc"/>
    <s v="This looks like a Steller sea lion, need to review the photos and notes"/>
  </r>
  <r>
    <d v="2018-03-06T00:00:00"/>
    <s v="20180306"/>
    <x v="303"/>
    <x v="8"/>
    <x v="0"/>
    <s v="2018_3"/>
    <n v="25"/>
    <s v="20180306_25"/>
    <n v="2018"/>
    <x v="2"/>
    <s v="EntEj1"/>
    <s v="20180306_25EntEj1"/>
    <s v="Access"/>
    <n v="1"/>
    <s v="Ask Wendy"/>
    <x v="0"/>
    <x v="0"/>
    <m/>
    <m/>
    <x v="0"/>
    <x v="1"/>
    <s v="L"/>
    <x v="0"/>
    <s v="Packing band"/>
    <x v="1"/>
    <s v="H"/>
    <x v="0"/>
    <s v="Cannot see severity in front well, but looks like it cuts into skin, swollen, bleeding, but packing band visible at back"/>
    <m/>
  </r>
  <r>
    <d v="2018-03-20T00:00:00"/>
    <s v="20180320"/>
    <x v="304"/>
    <x v="8"/>
    <x v="0"/>
    <s v="2018_3"/>
    <n v="29"/>
    <s v="20180320_29"/>
    <n v="2018"/>
    <x v="5"/>
    <s v="EntEj1"/>
    <s v="20180320_29EntEj1"/>
    <s v="Access"/>
    <n v="1"/>
    <s v=""/>
    <x v="2"/>
    <x v="1"/>
    <m/>
    <m/>
    <x v="0"/>
    <x v="1"/>
    <s v="H"/>
    <x v="0"/>
    <s v="Unknown"/>
    <x v="0"/>
    <m/>
    <x v="0"/>
    <s v="Looks weepy in front, cannot see material, not meaty though"/>
    <m/>
  </r>
  <r>
    <d v="2018-03-20T00:00:00"/>
    <s v="20180320"/>
    <x v="304"/>
    <x v="8"/>
    <x v="0"/>
    <s v="2018_3"/>
    <n v="29"/>
    <s v="20180320_29"/>
    <n v="2018"/>
    <x v="5"/>
    <s v="EntEj2"/>
    <s v="20180320_29EntEj2"/>
    <s v="Access"/>
    <n v="1"/>
    <s v=""/>
    <x v="1"/>
    <x v="0"/>
    <s v="H"/>
    <m/>
    <x v="0"/>
    <x v="5"/>
    <s v="H"/>
    <x v="1"/>
    <s v="Scar"/>
    <x v="6"/>
    <m/>
    <x v="1"/>
    <s v="Might be an unrelated scar, not confirmed entanglement"/>
    <s v="Ask wendy"/>
  </r>
  <r>
    <d v="2018-04-03T00:00:00"/>
    <s v="20180403"/>
    <x v="305"/>
    <x v="8"/>
    <x v="6"/>
    <s v="2018_4"/>
    <n v="38"/>
    <s v="20180403_38"/>
    <n v="2018"/>
    <x v="2"/>
    <s v="ENTEJ1"/>
    <s v="20180403_38ENTEJ1"/>
    <s v="Access"/>
    <n v="2"/>
    <s v=""/>
    <x v="1"/>
    <x v="0"/>
    <m/>
    <m/>
    <x v="0"/>
    <x v="5"/>
    <s v="H"/>
    <x v="1"/>
    <s v="Scar"/>
    <x v="6"/>
    <m/>
    <x v="2"/>
    <s v="Still meaty at back of neck, but clearly healed at front"/>
    <m/>
  </r>
  <r>
    <d v="2018-04-03T00:00:00"/>
    <s v="20180403"/>
    <x v="305"/>
    <x v="8"/>
    <x v="6"/>
    <s v="2018_4"/>
    <n v="38"/>
    <s v="20180403_38"/>
    <n v="2018"/>
    <x v="2"/>
    <s v="ENTEJ3"/>
    <s v="20180403_38ENTEJ3"/>
    <s v="Access"/>
    <n v="2"/>
    <s v="ASK WENDY"/>
    <x v="1"/>
    <x v="0"/>
    <m/>
    <m/>
    <x v="0"/>
    <x v="1"/>
    <s v="H"/>
    <x v="0"/>
    <s v="Unknown"/>
    <x v="0"/>
    <m/>
    <x v="0"/>
    <s v="Good nagles, material embedded, swelling and weeping, but not deep and meaty yet"/>
    <m/>
  </r>
  <r>
    <d v="2018-04-19T00:00:00"/>
    <s v="20180419"/>
    <x v="306"/>
    <x v="8"/>
    <x v="6"/>
    <s v="2018_4"/>
    <n v="24"/>
    <s v="20180419_24"/>
    <n v="2018"/>
    <x v="0"/>
    <s v="EntEj1"/>
    <s v="20180419_24EntEj1"/>
    <s v="Access"/>
    <n v="1"/>
    <s v=""/>
    <x v="1"/>
    <x v="0"/>
    <m/>
    <m/>
    <x v="0"/>
    <x v="1"/>
    <s v="H"/>
    <x v="0"/>
    <s v="Monofilament"/>
    <x v="3"/>
    <s v="H"/>
    <x v="0"/>
    <s v="Good photo, can clearly see thin line tangled at side of neck, cinched tight but not deep or bleeding yet"/>
    <m/>
  </r>
  <r>
    <d v="2018-04-19T00:00:00"/>
    <s v="20180419"/>
    <x v="307"/>
    <x v="8"/>
    <x v="6"/>
    <s v="2018_4"/>
    <n v="27"/>
    <s v="20180419_27"/>
    <n v="2018"/>
    <x v="6"/>
    <s v="EntEj1"/>
    <s v="20180419_27EntEj1"/>
    <s v="Access"/>
    <n v="1"/>
    <s v=""/>
    <x v="2"/>
    <x v="1"/>
    <m/>
    <m/>
    <x v="0"/>
    <x v="4"/>
    <s v="H"/>
    <x v="0"/>
    <s v="Rubber band"/>
    <x v="5"/>
    <s v="L"/>
    <x v="0"/>
    <s v="Probably a rubber band, but could be just exposed scar tissue that looks dark? Overexposed and grainy photo"/>
    <m/>
  </r>
  <r>
    <d v="2018-05-18T00:00:00"/>
    <s v="20180518"/>
    <x v="308"/>
    <x v="8"/>
    <x v="1"/>
    <s v="2018_5"/>
    <n v="34"/>
    <s v="20180518_34"/>
    <n v="2018"/>
    <x v="1"/>
    <s v="EntEj2"/>
    <s v="20180518_34EntEj2"/>
    <s v="Access"/>
    <n v="2"/>
    <s v=""/>
    <x v="0"/>
    <x v="0"/>
    <m/>
    <m/>
    <x v="0"/>
    <x v="4"/>
    <s v="H"/>
    <x v="0"/>
    <s v="Other net"/>
    <x v="8"/>
    <s v="H"/>
    <x v="2"/>
    <s v="Good angled, cinches but doesn't seem to break skin, but probably hampers movement with so much netting"/>
    <m/>
  </r>
  <r>
    <d v="2018-05-18T00:00:00"/>
    <s v="20180518"/>
    <x v="308"/>
    <x v="8"/>
    <x v="1"/>
    <s v="2018_5"/>
    <n v="35"/>
    <s v="20180518_34"/>
    <n v="2018"/>
    <x v="1"/>
    <s v="Zc1"/>
    <s v="20180518_35Zc1"/>
    <s v="Access"/>
    <n v="1"/>
    <s v=""/>
    <x v="1"/>
    <x v="1"/>
    <m/>
    <m/>
    <x v="1"/>
    <x v="2"/>
    <s v="H"/>
    <x v="0"/>
    <s v="Packing band"/>
    <x v="1"/>
    <s v="L"/>
    <x v="0"/>
    <s v="Material might be a packing band, but cannot be sure, deeply embedded, very meaty looking wound"/>
    <m/>
  </r>
  <r>
    <d v="2018-05-18T00:00:00"/>
    <s v="20180518"/>
    <x v="309"/>
    <x v="8"/>
    <x v="1"/>
    <s v="2018_5"/>
    <n v="36"/>
    <s v="20180518_36"/>
    <n v="2018"/>
    <x v="2"/>
    <s v="EntEj1"/>
    <s v="20180518_36EntEj1"/>
    <s v="Access"/>
    <n v="1"/>
    <s v=""/>
    <x v="1"/>
    <x v="0"/>
    <m/>
    <m/>
    <x v="0"/>
    <x v="1"/>
    <s v="H"/>
    <x v="0"/>
    <s v="Packing band"/>
    <x v="1"/>
    <s v="H"/>
    <x v="0"/>
    <s v="Fray visible at left side of neck"/>
    <s v="Need to review notes and photos, looks to be male."/>
  </r>
  <r>
    <d v="2018-06-01T00:00:00"/>
    <s v="20180601"/>
    <x v="310"/>
    <x v="8"/>
    <x v="2"/>
    <s v="2018_6"/>
    <n v="9"/>
    <s v="20180601_9"/>
    <n v="2018"/>
    <x v="5"/>
    <s v="EntEj1"/>
    <s v="20180601_09EntEj1"/>
    <s v="Access"/>
    <n v="1"/>
    <s v="Entanglement around neck, packing band?"/>
    <x v="1"/>
    <x v="0"/>
    <m/>
    <m/>
    <x v="0"/>
    <x v="0"/>
    <s v="H"/>
    <x v="0"/>
    <s v="Unknown"/>
    <x v="0"/>
    <m/>
    <x v="0"/>
    <s v="Weird fray-looking thing visible behind back of animal, but material not visible around neck"/>
    <m/>
  </r>
  <r>
    <d v="2018-06-11T00:00:00"/>
    <s v="20180611"/>
    <x v="311"/>
    <x v="8"/>
    <x v="2"/>
    <s v="2018_6"/>
    <n v="31"/>
    <s v="20180611_31"/>
    <n v="2018"/>
    <x v="2"/>
    <s v="EntEj1"/>
    <s v="20180611_31EntEj1"/>
    <s v="Access"/>
    <n v="1"/>
    <s v="SAM"/>
    <x v="1"/>
    <x v="0"/>
    <m/>
    <m/>
    <x v="0"/>
    <x v="1"/>
    <s v="H"/>
    <x v="0"/>
    <s v="Unknown"/>
    <x v="0"/>
    <m/>
    <x v="0"/>
    <s v="Cannot see material from this angle, but signiicant blood in wound, some swelling"/>
    <m/>
  </r>
  <r>
    <d v="2018-06-11T00:00:00"/>
    <s v="20180611"/>
    <x v="311"/>
    <x v="8"/>
    <x v="2"/>
    <s v="2018_6"/>
    <n v="31"/>
    <s v="20180611_31"/>
    <n v="2018"/>
    <x v="2"/>
    <s v="EntEj2"/>
    <s v="20180611_31EntEj2"/>
    <s v="Access"/>
    <n v="1"/>
    <s v="SAM"/>
    <x v="1"/>
    <x v="0"/>
    <m/>
    <m/>
    <x v="0"/>
    <x v="1"/>
    <s v="H"/>
    <x v="0"/>
    <s v="Packing band"/>
    <x v="1"/>
    <s v="H"/>
    <x v="0"/>
    <s v="Great photo, fray visible at left side of neck"/>
    <s v="Looks to be a female, need to review notes and photos"/>
  </r>
  <r>
    <d v="2018-07-03T00:00:00"/>
    <s v="20180703"/>
    <x v="312"/>
    <x v="8"/>
    <x v="3"/>
    <s v="2018_7"/>
    <n v="12"/>
    <s v="20180703_12"/>
    <n v="2018"/>
    <x v="3"/>
    <s v="EntEj1"/>
    <s v="20180703_12EntEj1"/>
    <s v="Access"/>
    <n v="1"/>
    <s v=""/>
    <x v="1"/>
    <x v="0"/>
    <m/>
    <m/>
    <x v="0"/>
    <x v="6"/>
    <m/>
    <x v="2"/>
    <s v="Unknown"/>
    <x v="0"/>
    <m/>
    <x v="1"/>
    <s v="Dark and blurry, cannot see severity or material well"/>
    <m/>
  </r>
  <r>
    <d v="2018-07-03T00:00:00"/>
    <s v="20180703"/>
    <x v="313"/>
    <x v="8"/>
    <x v="3"/>
    <s v="2018_7"/>
    <n v="18"/>
    <s v="20180703_18"/>
    <n v="2018"/>
    <x v="1"/>
    <s v="EntEj1"/>
    <s v="20180703_18EntEj1"/>
    <s v="Access"/>
    <n v="1"/>
    <s v=""/>
    <x v="1"/>
    <x v="0"/>
    <m/>
    <m/>
    <x v="0"/>
    <x v="1"/>
    <s v="L"/>
    <x v="0"/>
    <s v="Packing band"/>
    <x v="1"/>
    <s v="H"/>
    <x v="0"/>
    <s v="Cannot clearly see severity at front, but can see swelling and blood from side"/>
    <m/>
  </r>
  <r>
    <d v="2018-07-10T00:00:00"/>
    <s v="20180710"/>
    <x v="314"/>
    <x v="8"/>
    <x v="3"/>
    <s v="2018_7"/>
    <n v="21"/>
    <s v="20180710_21"/>
    <n v="2018"/>
    <x v="3"/>
    <s v="EntEj1"/>
    <s v="20180710_21EntEj1"/>
    <s v="Access"/>
    <n v="1"/>
    <s v=""/>
    <x v="1"/>
    <x v="0"/>
    <m/>
    <m/>
    <x v="0"/>
    <x v="2"/>
    <s v="H"/>
    <x v="0"/>
    <s v="Unknown"/>
    <x v="0"/>
    <m/>
    <x v="0"/>
    <s v="Meaty, swollen, bu cannot see material"/>
    <m/>
  </r>
  <r>
    <d v="2018-07-27T00:00:00"/>
    <s v="20180727"/>
    <x v="315"/>
    <x v="8"/>
    <x v="3"/>
    <s v="2018_7"/>
    <n v="1"/>
    <s v="20180727_1"/>
    <n v="2018"/>
    <x v="5"/>
    <s v="EntEj1"/>
    <s v="20180727_01EntEj1"/>
    <s v="Access"/>
    <n v="1"/>
    <s v=""/>
    <x v="1"/>
    <x v="0"/>
    <m/>
    <m/>
    <x v="0"/>
    <x v="6"/>
    <m/>
    <x v="2"/>
    <s v="Unknown"/>
    <x v="0"/>
    <m/>
    <x v="1"/>
    <s v="Cannot see anything in this photo"/>
    <m/>
  </r>
  <r>
    <d v="2018-07-31T00:00:00"/>
    <s v="20180731"/>
    <x v="316"/>
    <x v="8"/>
    <x v="3"/>
    <s v="2018_7"/>
    <n v="3"/>
    <s v="20180731_3"/>
    <n v="2018"/>
    <x v="5"/>
    <s v="EntEj1"/>
    <s v="20180731_03EntEj1"/>
    <s v="Access"/>
    <n v="1"/>
    <s v=""/>
    <x v="1"/>
    <x v="0"/>
    <m/>
    <m/>
    <x v="0"/>
    <x v="5"/>
    <s v="L"/>
    <x v="1"/>
    <s v="Scar"/>
    <x v="6"/>
    <m/>
    <x v="0"/>
    <s v="Might be acive, but seems like healing at edges "/>
    <m/>
  </r>
  <r>
    <d v="2018-08-02T00:00:00"/>
    <s v="20180802"/>
    <x v="317"/>
    <x v="8"/>
    <x v="4"/>
    <s v="2018_8"/>
    <n v="4"/>
    <s v="20180802_4"/>
    <n v="2018"/>
    <x v="5"/>
    <s v="EntEj1"/>
    <s v="20180802_04EntEj1"/>
    <s v="Access"/>
    <n v="1"/>
    <s v=""/>
    <x v="1"/>
    <x v="0"/>
    <m/>
    <m/>
    <x v="0"/>
    <x v="2"/>
    <s v="H"/>
    <x v="0"/>
    <s v="Unknown"/>
    <x v="0"/>
    <m/>
    <x v="0"/>
    <s v="Cannot tell material, but weeping, swollen, deep and meaty"/>
    <m/>
  </r>
  <r>
    <d v="2018-08-02T00:00:00"/>
    <s v="20180802"/>
    <x v="317"/>
    <x v="8"/>
    <x v="4"/>
    <s v="2018_8"/>
    <n v="4"/>
    <s v="20180802_4"/>
    <n v="2018"/>
    <x v="5"/>
    <s v="EntEj2"/>
    <s v="20180802_04EntEj2"/>
    <s v="Access"/>
    <n v="1"/>
    <s v=""/>
    <x v="2"/>
    <x v="1"/>
    <m/>
    <m/>
    <x v="0"/>
    <x v="3"/>
    <m/>
    <x v="0"/>
    <s v="Flasher"/>
    <x v="4"/>
    <s v="H"/>
    <x v="0"/>
    <s v="Blood on flasher, short tether"/>
    <m/>
  </r>
  <r>
    <d v="2018-08-02T00:00:00"/>
    <s v="20180802"/>
    <x v="318"/>
    <x v="8"/>
    <x v="4"/>
    <s v="2018_8"/>
    <n v="10"/>
    <s v="20180802_10"/>
    <n v="2018"/>
    <x v="3"/>
    <s v="EntEj1"/>
    <s v="20180802_10EntEj1"/>
    <s v="Access"/>
    <n v="1"/>
    <s v=""/>
    <x v="0"/>
    <x v="0"/>
    <m/>
    <m/>
    <x v="0"/>
    <x v="1"/>
    <s v="H"/>
    <x v="0"/>
    <s v="Unknown"/>
    <x v="0"/>
    <m/>
    <x v="0"/>
    <s v="Swollen and weeping"/>
    <m/>
  </r>
  <r>
    <d v="2018-08-10T00:00:00"/>
    <s v="20180810"/>
    <x v="319"/>
    <x v="8"/>
    <x v="4"/>
    <s v="2018_8"/>
    <n v="17"/>
    <s v="20180810_17"/>
    <n v="2018"/>
    <x v="4"/>
    <s v="EntEj1"/>
    <s v="20180810_17EntEj1"/>
    <s v="Access"/>
    <n v="2"/>
    <s v="Photo of healed section: S17_EntEj1_TATE_20180810_JON_6267"/>
    <x v="2"/>
    <x v="1"/>
    <m/>
    <m/>
    <x v="0"/>
    <x v="5"/>
    <s v="H"/>
    <x v="1"/>
    <s v="Scar"/>
    <x v="6"/>
    <m/>
    <x v="2"/>
    <s v="Good angles, large patch of scar tissue raised at front of neck, fur grown over"/>
    <m/>
  </r>
  <r>
    <d v="2018-08-31T00:00:00"/>
    <s v="20180831"/>
    <x v="320"/>
    <x v="8"/>
    <x v="4"/>
    <s v="2018_8"/>
    <n v="8"/>
    <s v="20180831_8"/>
    <n v="2018"/>
    <x v="5"/>
    <s v="EntEj1"/>
    <s v="20180831_08EntEj1"/>
    <s v="Access"/>
    <n v="1"/>
    <s v=""/>
    <x v="2"/>
    <x v="1"/>
    <m/>
    <m/>
    <x v="0"/>
    <x v="1"/>
    <s v="H"/>
    <x v="0"/>
    <s v="Unknown"/>
    <x v="0"/>
    <m/>
    <x v="0"/>
    <s v="Pink flesh visible, cannot see material"/>
    <m/>
  </r>
  <r>
    <d v="2018-08-31T00:00:00"/>
    <s v="20180831"/>
    <x v="321"/>
    <x v="8"/>
    <x v="4"/>
    <s v="2018_8"/>
    <n v="22"/>
    <s v="20180831_22"/>
    <n v="2018"/>
    <x v="3"/>
    <s v="EntEj1"/>
    <s v="20180831_22EntEj1"/>
    <s v="Access"/>
    <n v="1"/>
    <s v=""/>
    <x v="1"/>
    <x v="0"/>
    <m/>
    <m/>
    <x v="0"/>
    <x v="5"/>
    <s v="H"/>
    <x v="1"/>
    <s v="Scar"/>
    <x v="6"/>
    <m/>
    <x v="0"/>
    <s v="Doesn’t look continuous aross right side of neck"/>
    <m/>
  </r>
  <r>
    <d v="2018-08-31T00:00:00"/>
    <s v="20180831"/>
    <x v="322"/>
    <x v="8"/>
    <x v="4"/>
    <s v="2018_8"/>
    <n v="24"/>
    <s v="20180831_24"/>
    <n v="2018"/>
    <x v="3"/>
    <s v="EntZc1"/>
    <s v="20180831_24EntZc1"/>
    <s v="Access"/>
    <n v="1"/>
    <s v=""/>
    <x v="1"/>
    <x v="0"/>
    <s v="H"/>
    <m/>
    <x v="1"/>
    <x v="1"/>
    <s v="L"/>
    <x v="0"/>
    <s v="Unknown"/>
    <x v="0"/>
    <m/>
    <x v="0"/>
    <s v="Hard to see well in this photo, but some swelling visible, some weeping"/>
    <m/>
  </r>
  <r>
    <d v="2018-08-31T00:00:00"/>
    <s v="20180831"/>
    <x v="323"/>
    <x v="8"/>
    <x v="4"/>
    <s v="2018_8"/>
    <n v="32"/>
    <s v="20180831_32"/>
    <n v="2018"/>
    <x v="1"/>
    <s v="EntEj1"/>
    <s v="20180831_32EntEj1"/>
    <s v="Access"/>
    <n v="1"/>
    <s v=""/>
    <x v="1"/>
    <x v="0"/>
    <m/>
    <m/>
    <x v="0"/>
    <x v="1"/>
    <s v="L"/>
    <x v="0"/>
    <s v="Unknown"/>
    <x v="0"/>
    <m/>
    <x v="0"/>
    <s v="Could be a scar, hard to tell"/>
    <m/>
  </r>
  <r>
    <d v="2018-08-31T00:00:00"/>
    <s v="20180831"/>
    <x v="324"/>
    <x v="8"/>
    <x v="4"/>
    <s v="2018_8"/>
    <n v="34"/>
    <s v="20180831_34"/>
    <n v="2018"/>
    <x v="2"/>
    <s v="EntEj1"/>
    <s v="20180831_34EntEj1"/>
    <s v="Access"/>
    <n v="1"/>
    <s v=""/>
    <x v="1"/>
    <x v="0"/>
    <m/>
    <m/>
    <x v="0"/>
    <x v="3"/>
    <m/>
    <x v="0"/>
    <s v="Flasher"/>
    <x v="4"/>
    <s v="H"/>
    <x v="0"/>
    <s v="Long tether"/>
    <m/>
  </r>
  <r>
    <d v="2018-09-05T00:00:00"/>
    <s v="20180905"/>
    <x v="325"/>
    <x v="8"/>
    <x v="5"/>
    <s v="2018_9"/>
    <n v="3"/>
    <s v="20180905_3"/>
    <n v="2018"/>
    <x v="4"/>
    <s v="EntEj1"/>
    <s v="20180905_03EntEj1"/>
    <s v="Access"/>
    <n v="1"/>
    <s v=""/>
    <x v="0"/>
    <x v="0"/>
    <m/>
    <m/>
    <x v="0"/>
    <x v="1"/>
    <s v="H"/>
    <x v="0"/>
    <s v="Packing band"/>
    <x v="1"/>
    <s v="H"/>
    <x v="0"/>
    <s v="Band visible across back, digs in deeper at front"/>
    <m/>
  </r>
  <r>
    <d v="2018-09-05T00:00:00"/>
    <s v="20180905"/>
    <x v="326"/>
    <x v="8"/>
    <x v="5"/>
    <s v="2018_9"/>
    <n v="27"/>
    <s v="20180905_27"/>
    <n v="2018"/>
    <x v="3"/>
    <s v="EntEj1"/>
    <s v="20180905_27EntEj1"/>
    <s v="Access"/>
    <n v="1"/>
    <s v=""/>
    <x v="2"/>
    <x v="0"/>
    <m/>
    <m/>
    <x v="0"/>
    <x v="6"/>
    <m/>
    <x v="2"/>
    <s v="Unknown"/>
    <x v="0"/>
    <m/>
    <x v="1"/>
    <s v="Bad angle"/>
    <m/>
  </r>
  <r>
    <d v="2018-09-19T00:00:00"/>
    <s v="20180919"/>
    <x v="327"/>
    <x v="8"/>
    <x v="5"/>
    <s v="2018_9"/>
    <n v="28"/>
    <s v="20180919_28"/>
    <n v="2018"/>
    <x v="3"/>
    <s v="EntEj1"/>
    <s v="20180919_28EntEj1"/>
    <s v="Access"/>
    <n v="1"/>
    <s v=""/>
    <x v="1"/>
    <x v="0"/>
    <m/>
    <m/>
    <x v="0"/>
    <x v="1"/>
    <s v="H"/>
    <x v="0"/>
    <s v="Unknown"/>
    <x v="0"/>
    <m/>
    <x v="0"/>
    <s v="Bad angle, but can see swelling"/>
    <m/>
  </r>
  <r>
    <d v="2018-09-19T00:00:00"/>
    <s v="20180919"/>
    <x v="327"/>
    <x v="8"/>
    <x v="5"/>
    <s v="2018_9"/>
    <n v="28"/>
    <s v="20180919_28"/>
    <n v="2018"/>
    <x v="3"/>
    <s v="EntEj2"/>
    <s v="20180919_28EntEj2"/>
    <s v="Access"/>
    <n v="1"/>
    <s v=""/>
    <x v="1"/>
    <x v="0"/>
    <m/>
    <m/>
    <x v="0"/>
    <x v="5"/>
    <s v="H"/>
    <x v="1"/>
    <s v="Scar"/>
    <x v="6"/>
    <m/>
    <x v="0"/>
    <s v="Could just be a chin crease, but looks like an enanglement"/>
    <m/>
  </r>
  <r>
    <d v="2018-09-19T00:00:00"/>
    <s v="20180919"/>
    <x v="327"/>
    <x v="8"/>
    <x v="5"/>
    <s v="2018_9"/>
    <n v="28"/>
    <s v="20180919_28"/>
    <n v="2018"/>
    <x v="3"/>
    <s v="EntEj3"/>
    <s v="20180919_28EntEj3"/>
    <s v="Access"/>
    <n v="1"/>
    <s v=""/>
    <x v="1"/>
    <x v="0"/>
    <m/>
    <m/>
    <x v="0"/>
    <x v="1"/>
    <s v="H"/>
    <x v="0"/>
    <s v="Unknown"/>
    <x v="0"/>
    <m/>
    <x v="0"/>
    <s v="Cannot see material"/>
    <m/>
  </r>
  <r>
    <d v="2018-09-19T00:00:00"/>
    <s v="20180919"/>
    <x v="327"/>
    <x v="8"/>
    <x v="5"/>
    <s v="2018_9"/>
    <n v="28"/>
    <s v="20180919_28"/>
    <n v="2018"/>
    <x v="3"/>
    <s v="EntEj4"/>
    <s v="20180919_28EntEj4"/>
    <s v="Access"/>
    <n v="1"/>
    <s v=""/>
    <x v="2"/>
    <x v="1"/>
    <m/>
    <m/>
    <x v="0"/>
    <x v="4"/>
    <s v="H"/>
    <x v="0"/>
    <s v="Packing band"/>
    <x v="1"/>
    <s v="H"/>
    <x v="0"/>
    <s v="Band just rests around neck"/>
    <m/>
  </r>
  <r>
    <d v="2018-09-19T00:00:00"/>
    <s v="20180919"/>
    <x v="327"/>
    <x v="8"/>
    <x v="5"/>
    <s v="2018_9"/>
    <n v="28"/>
    <s v="20180919_28"/>
    <n v="2018"/>
    <x v="3"/>
    <s v="EntEj5"/>
    <s v="20180919_28EntEj5"/>
    <s v="Access"/>
    <n v="1"/>
    <m/>
    <x v="2"/>
    <x v="1"/>
    <m/>
    <m/>
    <x v="0"/>
    <x v="3"/>
    <m/>
    <x v="0"/>
    <s v="Flasher"/>
    <x v="4"/>
    <s v="H"/>
    <x v="0"/>
    <s v="Blood on flasher, short tether, maybe blood down front of chest too?"/>
    <m/>
  </r>
  <r>
    <d v="2018-09-20T00:00:00"/>
    <s v="20180920"/>
    <x v="328"/>
    <x v="8"/>
    <x v="5"/>
    <s v="2018_9"/>
    <n v="5"/>
    <s v="20180920_5"/>
    <n v="2018"/>
    <x v="4"/>
    <s v="668R"/>
    <s v="20180920_05668R"/>
    <s v="Access"/>
    <n v="1"/>
    <s v="668R"/>
    <x v="1"/>
    <x v="0"/>
    <m/>
    <m/>
    <x v="0"/>
    <x v="1"/>
    <s v="H"/>
    <x v="0"/>
    <s v="Monofilament"/>
    <x v="3"/>
    <s v="L"/>
    <x v="0"/>
    <s v="Cannot see material, but must be something thin enough to not be visible on top of fur along left side neck"/>
    <m/>
  </r>
  <r>
    <d v="2010-06-23T00:00:00"/>
    <s v="20100623"/>
    <x v="7"/>
    <x v="0"/>
    <x v="2"/>
    <s v="2010_6"/>
    <n v="12"/>
    <s v="20100623_12"/>
    <n v="2010"/>
    <x v="3"/>
    <s v="Zc2"/>
    <s v="NoPhoto26"/>
    <s v="Notes"/>
    <n v="0"/>
    <m/>
    <x v="2"/>
    <x v="2"/>
    <m/>
    <m/>
    <x v="1"/>
    <x v="6"/>
    <m/>
    <x v="2"/>
    <s v="Unknown"/>
    <x v="0"/>
    <m/>
    <x v="3"/>
    <m/>
    <m/>
  </r>
  <r>
    <d v="2011-04-18T00:00:00"/>
    <s v="20110418"/>
    <x v="329"/>
    <x v="1"/>
    <x v="6"/>
    <s v="2011_4"/>
    <n v="13"/>
    <s v="20110418_13"/>
    <n v="2011"/>
    <x v="3"/>
    <s v="Zc1"/>
    <s v="NoPhoto27"/>
    <s v="Notes"/>
    <n v="0"/>
    <m/>
    <x v="2"/>
    <x v="2"/>
    <m/>
    <m/>
    <x v="1"/>
    <x v="6"/>
    <m/>
    <x v="2"/>
    <s v="Unknown"/>
    <x v="0"/>
    <m/>
    <x v="3"/>
    <m/>
    <m/>
  </r>
  <r>
    <d v="2011-05-04T00:00:00"/>
    <s v="20110504"/>
    <x v="38"/>
    <x v="1"/>
    <x v="1"/>
    <s v="2011_5"/>
    <n v="13"/>
    <s v="20110504_13"/>
    <n v="2011"/>
    <x v="0"/>
    <s v="Ej2"/>
    <s v="NoPhoto28"/>
    <s v="Notes"/>
    <n v="0"/>
    <m/>
    <x v="2"/>
    <x v="2"/>
    <m/>
    <m/>
    <x v="0"/>
    <x v="6"/>
    <m/>
    <x v="2"/>
    <s v="Unknown"/>
    <x v="0"/>
    <m/>
    <x v="3"/>
    <m/>
    <m/>
  </r>
  <r>
    <d v="2011-05-18T00:00:00"/>
    <s v="20110518"/>
    <x v="42"/>
    <x v="1"/>
    <x v="1"/>
    <s v="2011_5"/>
    <n v="27"/>
    <s v="20110518_27"/>
    <n v="2011"/>
    <x v="1"/>
    <s v="Ej4"/>
    <s v="NoPhoto29"/>
    <s v="Notes"/>
    <n v="0"/>
    <m/>
    <x v="2"/>
    <x v="2"/>
    <m/>
    <m/>
    <x v="0"/>
    <x v="6"/>
    <m/>
    <x v="0"/>
    <s v="Flasher"/>
    <x v="4"/>
    <m/>
    <x v="3"/>
    <s v="sport gear in mouth in notes"/>
    <m/>
  </r>
  <r>
    <d v="2011-05-18T00:00:00"/>
    <s v="20110518"/>
    <x v="43"/>
    <x v="1"/>
    <x v="1"/>
    <s v="2011_5"/>
    <n v="28"/>
    <s v="20110518_28"/>
    <n v="2011"/>
    <x v="1"/>
    <s v="Zc2"/>
    <s v="NoPhoto30"/>
    <s v="Notes"/>
    <n v="0"/>
    <m/>
    <x v="2"/>
    <x v="2"/>
    <m/>
    <m/>
    <x v="1"/>
    <x v="6"/>
    <m/>
    <x v="2"/>
    <s v="Unknown"/>
    <x v="0"/>
    <m/>
    <x v="3"/>
    <s v="neck entnglement"/>
    <m/>
  </r>
  <r>
    <d v="2012-06-04T00:00:00"/>
    <s v="20120604"/>
    <x v="76"/>
    <x v="2"/>
    <x v="2"/>
    <s v="2012_6"/>
    <n v="11"/>
    <s v="20120604_11"/>
    <n v="2012"/>
    <x v="3"/>
    <s v="Zc5"/>
    <s v="NoPhoto31"/>
    <s v="Notes"/>
    <n v="0"/>
    <m/>
    <x v="2"/>
    <x v="2"/>
    <m/>
    <m/>
    <x v="1"/>
    <x v="5"/>
    <m/>
    <x v="2"/>
    <s v="Unknown"/>
    <x v="0"/>
    <m/>
    <x v="3"/>
    <m/>
    <m/>
  </r>
  <r>
    <d v="2012-06-04T00:00:00"/>
    <s v="20120604"/>
    <x v="76"/>
    <x v="2"/>
    <x v="2"/>
    <s v="2012_6"/>
    <n v="11"/>
    <s v="20120604_11"/>
    <n v="2012"/>
    <x v="3"/>
    <s v="Zc6"/>
    <s v="NoPhoto32"/>
    <s v="Notes"/>
    <n v="0"/>
    <m/>
    <x v="2"/>
    <x v="2"/>
    <m/>
    <m/>
    <x v="1"/>
    <x v="5"/>
    <m/>
    <x v="2"/>
    <s v="Unknown"/>
    <x v="0"/>
    <m/>
    <x v="3"/>
    <m/>
    <m/>
  </r>
  <r>
    <d v="2012-06-04T00:00:00"/>
    <s v="20120604"/>
    <x v="76"/>
    <x v="2"/>
    <x v="2"/>
    <s v="2012_6"/>
    <n v="12"/>
    <s v="20120604_11"/>
    <n v="2012"/>
    <x v="3"/>
    <s v="Ej1"/>
    <s v="NoPhoto33"/>
    <s v="Notes"/>
    <n v="0"/>
    <m/>
    <x v="2"/>
    <x v="2"/>
    <m/>
    <m/>
    <x v="0"/>
    <x v="5"/>
    <m/>
    <x v="2"/>
    <s v="Unknown"/>
    <x v="0"/>
    <m/>
    <x v="3"/>
    <m/>
    <m/>
  </r>
  <r>
    <d v="2012-08-01T00:00:00"/>
    <s v="20120801"/>
    <x v="330"/>
    <x v="2"/>
    <x v="4"/>
    <s v="2012_8"/>
    <n v="24"/>
    <s v="20120801_24"/>
    <n v="2012"/>
    <x v="2"/>
    <s v="Zc1"/>
    <s v="NoPhoto34"/>
    <s v="Notes"/>
    <n v="0"/>
    <m/>
    <x v="2"/>
    <x v="2"/>
    <m/>
    <m/>
    <x v="1"/>
    <x v="6"/>
    <m/>
    <x v="2"/>
    <s v="Unknown"/>
    <x v="0"/>
    <m/>
    <x v="3"/>
    <m/>
    <m/>
  </r>
  <r>
    <d v="2013-02-14T00:00:00"/>
    <s v="20130214"/>
    <x v="331"/>
    <x v="3"/>
    <x v="9"/>
    <s v="2013_2"/>
    <n v="14"/>
    <s v="20130214_14"/>
    <n v="2013"/>
    <x v="0"/>
    <s v="Ej1"/>
    <s v="NoPhoto35"/>
    <s v="Notes"/>
    <n v="0"/>
    <m/>
    <x v="2"/>
    <x v="2"/>
    <m/>
    <m/>
    <x v="0"/>
    <x v="6"/>
    <m/>
    <x v="2"/>
    <s v="Unknown"/>
    <x v="0"/>
    <m/>
    <x v="3"/>
    <m/>
    <m/>
  </r>
  <r>
    <d v="2013-02-14T00:00:00"/>
    <s v="20130214"/>
    <x v="331"/>
    <x v="3"/>
    <x v="9"/>
    <s v="2013_2"/>
    <n v="14"/>
    <s v="20130214_14"/>
    <n v="2013"/>
    <x v="0"/>
    <s v="Ej2"/>
    <s v="NoPhoto36"/>
    <s v="Notes"/>
    <n v="0"/>
    <m/>
    <x v="2"/>
    <x v="2"/>
    <m/>
    <m/>
    <x v="0"/>
    <x v="6"/>
    <m/>
    <x v="2"/>
    <s v="Unknown"/>
    <x v="0"/>
    <m/>
    <x v="3"/>
    <m/>
    <m/>
  </r>
  <r>
    <d v="2013-04-22T00:00:00"/>
    <s v="20130422"/>
    <x v="113"/>
    <x v="3"/>
    <x v="6"/>
    <s v="2013_4"/>
    <n v="18"/>
    <s v="20130422_18"/>
    <n v="2013"/>
    <x v="0"/>
    <s v="Ej3"/>
    <s v="NoPhoto37"/>
    <s v="Notes"/>
    <n v="0"/>
    <m/>
    <x v="2"/>
    <x v="2"/>
    <m/>
    <m/>
    <x v="0"/>
    <x v="6"/>
    <m/>
    <x v="2"/>
    <s v="Unknown"/>
    <x v="0"/>
    <m/>
    <x v="3"/>
    <m/>
    <m/>
  </r>
  <r>
    <d v="2013-06-06T00:00:00"/>
    <s v="20130606"/>
    <x v="122"/>
    <x v="3"/>
    <x v="2"/>
    <s v="2013_6"/>
    <n v="13"/>
    <s v="20130606_13"/>
    <n v="2013"/>
    <x v="1"/>
    <s v="Ej2"/>
    <s v="NoPhoto38"/>
    <s v="Notes"/>
    <n v="0"/>
    <m/>
    <x v="2"/>
    <x v="2"/>
    <m/>
    <m/>
    <x v="2"/>
    <x v="6"/>
    <m/>
    <x v="2"/>
    <s v="Unknown"/>
    <x v="0"/>
    <m/>
    <x v="3"/>
    <m/>
    <m/>
  </r>
  <r>
    <d v="2013-06-06T00:00:00"/>
    <s v="20130606"/>
    <x v="332"/>
    <x v="3"/>
    <x v="2"/>
    <s v="2013_6"/>
    <n v="14"/>
    <s v="20130606_14"/>
    <n v="2013"/>
    <x v="1"/>
    <s v="Zc1"/>
    <s v="NoPhoto39"/>
    <s v="Notes"/>
    <n v="0"/>
    <m/>
    <x v="2"/>
    <x v="2"/>
    <m/>
    <m/>
    <x v="2"/>
    <x v="6"/>
    <m/>
    <x v="2"/>
    <s v="Unknown"/>
    <x v="0"/>
    <m/>
    <x v="3"/>
    <m/>
    <m/>
  </r>
  <r>
    <d v="2013-06-06T00:00:00"/>
    <s v="20130606"/>
    <x v="333"/>
    <x v="3"/>
    <x v="2"/>
    <s v="2013_6"/>
    <n v="3"/>
    <s v="20130606_3"/>
    <n v="2013"/>
    <x v="5"/>
    <s v="Ej1"/>
    <s v="NoPhoto40"/>
    <s v="Notes"/>
    <n v="0"/>
    <m/>
    <x v="2"/>
    <x v="2"/>
    <m/>
    <m/>
    <x v="0"/>
    <x v="6"/>
    <m/>
    <x v="2"/>
    <s v="Unknown"/>
    <x v="0"/>
    <m/>
    <x v="3"/>
    <m/>
    <m/>
  </r>
  <r>
    <d v="2013-06-06T00:00:00"/>
    <s v="20130606"/>
    <x v="334"/>
    <x v="3"/>
    <x v="2"/>
    <s v="2013_6"/>
    <n v="9"/>
    <s v="20130606_9"/>
    <n v="2013"/>
    <x v="3"/>
    <s v="Zc1"/>
    <s v="NoPhoto41"/>
    <s v="Notes"/>
    <n v="0"/>
    <m/>
    <x v="2"/>
    <x v="2"/>
    <m/>
    <m/>
    <x v="1"/>
    <x v="6"/>
    <m/>
    <x v="2"/>
    <s v="Unknown"/>
    <x v="0"/>
    <m/>
    <x v="3"/>
    <m/>
    <m/>
  </r>
  <r>
    <d v="2013-06-06T00:00:00"/>
    <s v="20130606"/>
    <x v="334"/>
    <x v="3"/>
    <x v="2"/>
    <s v="2013_6"/>
    <n v="9"/>
    <s v="20130606_9"/>
    <n v="2013"/>
    <x v="3"/>
    <s v="Zc2"/>
    <s v="NoPhoto42"/>
    <s v="Notes"/>
    <n v="0"/>
    <m/>
    <x v="2"/>
    <x v="2"/>
    <m/>
    <m/>
    <x v="1"/>
    <x v="6"/>
    <m/>
    <x v="2"/>
    <s v="Unknown"/>
    <x v="0"/>
    <m/>
    <x v="3"/>
    <m/>
    <m/>
  </r>
  <r>
    <d v="2013-06-28T00:00:00"/>
    <s v="20130628"/>
    <x v="335"/>
    <x v="3"/>
    <x v="2"/>
    <s v="2013_6"/>
    <n v="27"/>
    <s v="20130628_27"/>
    <n v="2013"/>
    <x v="1"/>
    <s v="Ej1"/>
    <s v="NoPhoto43"/>
    <s v="Notes"/>
    <n v="0"/>
    <m/>
    <x v="2"/>
    <x v="2"/>
    <m/>
    <m/>
    <x v="0"/>
    <x v="6"/>
    <m/>
    <x v="2"/>
    <s v="Unknown"/>
    <x v="0"/>
    <m/>
    <x v="3"/>
    <m/>
    <m/>
  </r>
  <r>
    <d v="2014-07-02T00:00:00"/>
    <s v="20140702"/>
    <x v="336"/>
    <x v="4"/>
    <x v="3"/>
    <s v="2014_7"/>
    <n v="4"/>
    <s v="20140702_4"/>
    <n v="2014"/>
    <x v="5"/>
    <s v="Ej2"/>
    <s v="NoPhoto44"/>
    <s v="Notes"/>
    <n v="0"/>
    <m/>
    <x v="2"/>
    <x v="2"/>
    <m/>
    <m/>
    <x v="0"/>
    <x v="6"/>
    <m/>
    <x v="2"/>
    <s v="Unknown"/>
    <x v="0"/>
    <m/>
    <x v="3"/>
    <s v="No Photo"/>
    <m/>
  </r>
  <r>
    <d v="2014-07-02T00:00:00"/>
    <s v="20140702"/>
    <x v="336"/>
    <x v="4"/>
    <x v="3"/>
    <s v="2014_7"/>
    <n v="4"/>
    <s v="20140702_4"/>
    <n v="2014"/>
    <x v="5"/>
    <s v="Ej3"/>
    <s v="NoPhoto45"/>
    <s v="Notes"/>
    <n v="0"/>
    <m/>
    <x v="2"/>
    <x v="2"/>
    <m/>
    <m/>
    <x v="0"/>
    <x v="6"/>
    <m/>
    <x v="2"/>
    <s v="Unknown"/>
    <x v="0"/>
    <m/>
    <x v="3"/>
    <s v="No Photo"/>
    <m/>
  </r>
  <r>
    <d v="2014-07-02T00:00:00"/>
    <s v="20140702"/>
    <x v="336"/>
    <x v="4"/>
    <x v="3"/>
    <s v="2014_7"/>
    <n v="4"/>
    <s v="20140702_4"/>
    <n v="2014"/>
    <x v="5"/>
    <s v="Ej4"/>
    <s v="NoPhoto46"/>
    <s v="Notes"/>
    <n v="0"/>
    <m/>
    <x v="2"/>
    <x v="2"/>
    <m/>
    <m/>
    <x v="0"/>
    <x v="6"/>
    <m/>
    <x v="2"/>
    <s v="Unknown"/>
    <x v="0"/>
    <m/>
    <x v="3"/>
    <s v="No Photo"/>
    <m/>
  </r>
  <r>
    <d v="2014-07-21T00:00:00"/>
    <s v="20140721"/>
    <x v="181"/>
    <x v="4"/>
    <x v="3"/>
    <s v="2014_7"/>
    <n v="20"/>
    <s v="20140721_20"/>
    <n v="2014"/>
    <x v="2"/>
    <s v="Ej6"/>
    <s v="NoPhoto47"/>
    <s v="Notes"/>
    <n v="0"/>
    <m/>
    <x v="2"/>
    <x v="2"/>
    <m/>
    <m/>
    <x v="0"/>
    <x v="5"/>
    <m/>
    <x v="1"/>
    <s v="Scar"/>
    <x v="6"/>
    <m/>
    <x v="3"/>
    <m/>
    <m/>
  </r>
  <r>
    <d v="2014-08-18T00:00:00"/>
    <s v="20140818"/>
    <x v="192"/>
    <x v="4"/>
    <x v="4"/>
    <s v="2014_8"/>
    <n v="5"/>
    <s v="20140818_5"/>
    <n v="2014"/>
    <x v="5"/>
    <s v="Ej2"/>
    <s v="NoPhoto48"/>
    <s v="Notes"/>
    <n v="0"/>
    <m/>
    <x v="2"/>
    <x v="2"/>
    <m/>
    <m/>
    <x v="0"/>
    <x v="6"/>
    <m/>
    <x v="2"/>
    <s v="Unknown"/>
    <x v="0"/>
    <m/>
    <x v="3"/>
    <m/>
    <m/>
  </r>
  <r>
    <d v="2014-08-18T00:00:00"/>
    <s v="20140818"/>
    <x v="192"/>
    <x v="4"/>
    <x v="4"/>
    <s v="2014_8"/>
    <n v="5"/>
    <s v="20140818_5"/>
    <n v="2014"/>
    <x v="5"/>
    <s v="Ej3"/>
    <s v="NoPhoto49"/>
    <s v="Notes"/>
    <n v="0"/>
    <m/>
    <x v="2"/>
    <x v="2"/>
    <m/>
    <m/>
    <x v="0"/>
    <x v="6"/>
    <m/>
    <x v="2"/>
    <s v="Unknown"/>
    <x v="0"/>
    <m/>
    <x v="3"/>
    <m/>
    <m/>
  </r>
  <r>
    <d v="2014-08-18T00:00:00"/>
    <s v="20140818"/>
    <x v="337"/>
    <x v="4"/>
    <x v="4"/>
    <s v="2014_8"/>
    <n v="23"/>
    <s v="20140818_23"/>
    <n v="2014"/>
    <x v="0"/>
    <s v="Ej1"/>
    <s v="NoPhoto50"/>
    <s v="Notes"/>
    <n v="0"/>
    <m/>
    <x v="2"/>
    <x v="2"/>
    <m/>
    <m/>
    <x v="0"/>
    <x v="6"/>
    <m/>
    <x v="2"/>
    <s v="Unknown"/>
    <x v="0"/>
    <m/>
    <x v="3"/>
    <m/>
    <m/>
  </r>
  <r>
    <d v="2014-09-05T00:00:00"/>
    <s v="20140905"/>
    <x v="196"/>
    <x v="4"/>
    <x v="5"/>
    <s v="2014_9"/>
    <n v="37"/>
    <s v="20140905_37"/>
    <n v="2014"/>
    <x v="2"/>
    <s v="Ej2"/>
    <s v="NoPhoto51"/>
    <s v="Notes"/>
    <n v="0"/>
    <m/>
    <x v="2"/>
    <x v="2"/>
    <m/>
    <m/>
    <x v="0"/>
    <x v="6"/>
    <m/>
    <x v="2"/>
    <s v="Unknown"/>
    <x v="0"/>
    <m/>
    <x v="3"/>
    <m/>
    <m/>
  </r>
  <r>
    <d v="2014-09-09T00:00:00"/>
    <s v="20140909"/>
    <x v="338"/>
    <x v="4"/>
    <x v="5"/>
    <s v="2014_9"/>
    <n v="24"/>
    <s v="20140909_25"/>
    <n v="2014"/>
    <x v="2"/>
    <s v="Ej2"/>
    <s v="NoPhoto52"/>
    <s v="Notes"/>
    <n v="0"/>
    <m/>
    <x v="2"/>
    <x v="2"/>
    <m/>
    <m/>
    <x v="0"/>
    <x v="6"/>
    <m/>
    <x v="2"/>
    <s v="Unknown"/>
    <x v="0"/>
    <m/>
    <x v="3"/>
    <m/>
    <m/>
  </r>
  <r>
    <d v="2014-10-08T00:00:00"/>
    <s v="20141008"/>
    <x v="339"/>
    <x v="4"/>
    <x v="7"/>
    <s v="2014_10"/>
    <n v="3"/>
    <s v="20141008_3"/>
    <n v="2014"/>
    <x v="3"/>
    <s v="Ej1"/>
    <s v="NoPhoto53"/>
    <s v="Notes"/>
    <n v="0"/>
    <m/>
    <x v="0"/>
    <x v="0"/>
    <m/>
    <m/>
    <x v="0"/>
    <x v="6"/>
    <m/>
    <x v="2"/>
    <s v="Unknown"/>
    <x v="0"/>
    <m/>
    <x v="3"/>
    <s v="Nursing"/>
    <m/>
  </r>
  <r>
    <d v="2014-10-08T00:00:00"/>
    <s v="20141008"/>
    <x v="339"/>
    <x v="4"/>
    <x v="7"/>
    <s v="2014_10"/>
    <n v="3"/>
    <s v="20141008_3"/>
    <n v="2014"/>
    <x v="3"/>
    <s v="Ej2"/>
    <s v="NoPhoto54"/>
    <s v="Notes"/>
    <n v="0"/>
    <m/>
    <x v="2"/>
    <x v="2"/>
    <m/>
    <m/>
    <x v="0"/>
    <x v="5"/>
    <m/>
    <x v="1"/>
    <s v="Scar"/>
    <x v="6"/>
    <m/>
    <x v="3"/>
    <m/>
    <m/>
  </r>
  <r>
    <d v="2014-10-08T00:00:00"/>
    <s v="20141008"/>
    <x v="339"/>
    <x v="4"/>
    <x v="7"/>
    <s v="2014_10"/>
    <n v="3"/>
    <s v="20141008_3"/>
    <n v="2014"/>
    <x v="3"/>
    <s v="Ej3"/>
    <s v="NoPhoto55"/>
    <s v="Notes"/>
    <n v="0"/>
    <m/>
    <x v="2"/>
    <x v="2"/>
    <m/>
    <m/>
    <x v="0"/>
    <x v="6"/>
    <m/>
    <x v="2"/>
    <s v="Unknown"/>
    <x v="0"/>
    <m/>
    <x v="3"/>
    <m/>
    <m/>
  </r>
  <r>
    <d v="2014-10-08T00:00:00"/>
    <s v="20141008"/>
    <x v="339"/>
    <x v="4"/>
    <x v="7"/>
    <s v="2014_10"/>
    <n v="3"/>
    <s v="20141008_3"/>
    <n v="2014"/>
    <x v="3"/>
    <s v="Ej4"/>
    <s v="NoPhoto56"/>
    <s v="Notes"/>
    <n v="0"/>
    <m/>
    <x v="2"/>
    <x v="2"/>
    <m/>
    <m/>
    <x v="0"/>
    <x v="6"/>
    <m/>
    <x v="2"/>
    <s v="Unknown"/>
    <x v="0"/>
    <m/>
    <x v="3"/>
    <m/>
    <m/>
  </r>
  <r>
    <d v="2014-10-08T00:00:00"/>
    <s v="20141008"/>
    <x v="340"/>
    <x v="4"/>
    <x v="7"/>
    <s v="2014_10"/>
    <n v="4"/>
    <s v="20141008_4"/>
    <n v="2014"/>
    <x v="3"/>
    <s v="Zc1"/>
    <s v="NoPhoto57"/>
    <s v="Notes"/>
    <n v="0"/>
    <m/>
    <x v="2"/>
    <x v="2"/>
    <m/>
    <m/>
    <x v="1"/>
    <x v="6"/>
    <m/>
    <x v="2"/>
    <s v="Unknown"/>
    <x v="0"/>
    <m/>
    <x v="3"/>
    <m/>
    <m/>
  </r>
  <r>
    <d v="2014-10-08T00:00:00"/>
    <s v="20141008"/>
    <x v="340"/>
    <x v="4"/>
    <x v="7"/>
    <s v="2014_10"/>
    <n v="4"/>
    <s v="20141008_4"/>
    <n v="2014"/>
    <x v="3"/>
    <s v="Zc2"/>
    <s v="NoPhoto58"/>
    <s v="Notes"/>
    <n v="0"/>
    <m/>
    <x v="2"/>
    <x v="2"/>
    <m/>
    <m/>
    <x v="1"/>
    <x v="6"/>
    <m/>
    <x v="2"/>
    <s v="Unknown"/>
    <x v="0"/>
    <m/>
    <x v="3"/>
    <m/>
    <m/>
  </r>
  <r>
    <d v="2014-10-08T00:00:00"/>
    <s v="20141008"/>
    <x v="340"/>
    <x v="4"/>
    <x v="7"/>
    <s v="2014_10"/>
    <n v="4"/>
    <s v="20141008_4"/>
    <n v="2014"/>
    <x v="3"/>
    <s v="Zc3"/>
    <s v="NoPhoto59"/>
    <s v="Notes"/>
    <n v="0"/>
    <m/>
    <x v="2"/>
    <x v="2"/>
    <m/>
    <m/>
    <x v="1"/>
    <x v="6"/>
    <m/>
    <x v="2"/>
    <s v="Unknown"/>
    <x v="0"/>
    <m/>
    <x v="3"/>
    <m/>
    <m/>
  </r>
  <r>
    <d v="2014-10-08T00:00:00"/>
    <s v="20141008"/>
    <x v="340"/>
    <x v="4"/>
    <x v="7"/>
    <s v="2014_10"/>
    <n v="4"/>
    <s v="20141008_4"/>
    <n v="2014"/>
    <x v="3"/>
    <s v="Zc4"/>
    <s v="NoPhoto60"/>
    <s v="Notes"/>
    <n v="0"/>
    <m/>
    <x v="2"/>
    <x v="2"/>
    <m/>
    <m/>
    <x v="1"/>
    <x v="6"/>
    <m/>
    <x v="2"/>
    <s v="Unknown"/>
    <x v="0"/>
    <m/>
    <x v="3"/>
    <m/>
    <m/>
  </r>
  <r>
    <d v="2014-10-08T00:00:00"/>
    <s v="20141008"/>
    <x v="340"/>
    <x v="4"/>
    <x v="7"/>
    <s v="2014_10"/>
    <n v="4"/>
    <s v="20141008_4"/>
    <n v="2014"/>
    <x v="3"/>
    <s v="Zc5"/>
    <s v="NoPhoto61"/>
    <s v="Notes"/>
    <n v="0"/>
    <m/>
    <x v="2"/>
    <x v="2"/>
    <m/>
    <m/>
    <x v="1"/>
    <x v="6"/>
    <m/>
    <x v="2"/>
    <s v="Unknown"/>
    <x v="0"/>
    <m/>
    <x v="3"/>
    <m/>
    <m/>
  </r>
  <r>
    <d v="2014-10-08T00:00:00"/>
    <s v="20141008"/>
    <x v="340"/>
    <x v="4"/>
    <x v="7"/>
    <s v="2014_10"/>
    <n v="4"/>
    <s v="20141008_4"/>
    <n v="2014"/>
    <x v="3"/>
    <s v="Zc6"/>
    <s v="NoPhoto62"/>
    <s v="Notes"/>
    <n v="0"/>
    <m/>
    <x v="2"/>
    <x v="2"/>
    <m/>
    <m/>
    <x v="1"/>
    <x v="6"/>
    <m/>
    <x v="2"/>
    <s v="Unknown"/>
    <x v="0"/>
    <m/>
    <x v="3"/>
    <m/>
    <m/>
  </r>
  <r>
    <d v="2014-10-08T00:00:00"/>
    <s v="20141008"/>
    <x v="340"/>
    <x v="4"/>
    <x v="7"/>
    <s v="2014_10"/>
    <n v="4"/>
    <s v="20141008_4"/>
    <n v="2014"/>
    <x v="3"/>
    <s v="Zc7"/>
    <s v="NoPhoto63"/>
    <s v="Notes"/>
    <n v="0"/>
    <m/>
    <x v="2"/>
    <x v="2"/>
    <m/>
    <m/>
    <x v="1"/>
    <x v="6"/>
    <m/>
    <x v="2"/>
    <s v="Unknown"/>
    <x v="0"/>
    <m/>
    <x v="3"/>
    <m/>
    <m/>
  </r>
  <r>
    <d v="2014-10-08T00:00:00"/>
    <s v="20141008"/>
    <x v="340"/>
    <x v="4"/>
    <x v="7"/>
    <s v="2014_10"/>
    <n v="4"/>
    <s v="20141008_4"/>
    <n v="2014"/>
    <x v="3"/>
    <s v="Zc8"/>
    <s v="NoPhoto64"/>
    <s v="Notes"/>
    <n v="0"/>
    <m/>
    <x v="2"/>
    <x v="2"/>
    <m/>
    <m/>
    <x v="1"/>
    <x v="6"/>
    <m/>
    <x v="2"/>
    <s v="Unknown"/>
    <x v="0"/>
    <m/>
    <x v="3"/>
    <m/>
    <m/>
  </r>
  <r>
    <d v="2014-10-08T00:00:00"/>
    <s v="20141008"/>
    <x v="340"/>
    <x v="4"/>
    <x v="7"/>
    <s v="2014_10"/>
    <n v="4"/>
    <s v="20141008_4"/>
    <n v="2014"/>
    <x v="3"/>
    <s v="Zc9"/>
    <s v="NoPhoto65"/>
    <s v="Notes"/>
    <n v="0"/>
    <m/>
    <x v="2"/>
    <x v="2"/>
    <m/>
    <m/>
    <x v="1"/>
    <x v="6"/>
    <m/>
    <x v="2"/>
    <s v="Unknown"/>
    <x v="0"/>
    <m/>
    <x v="3"/>
    <m/>
    <m/>
  </r>
  <r>
    <d v="2016-09-07T00:00:00"/>
    <s v="20160907"/>
    <x v="262"/>
    <x v="6"/>
    <x v="5"/>
    <s v="2016_9"/>
    <n v="16"/>
    <s v="20160907_16"/>
    <n v="2016"/>
    <x v="3"/>
    <s v="Ej4"/>
    <s v="NoPhoto66"/>
    <s v="Notes"/>
    <n v="0"/>
    <m/>
    <x v="1"/>
    <x v="0"/>
    <m/>
    <m/>
    <x v="0"/>
    <x v="6"/>
    <m/>
    <x v="0"/>
    <s v="Unknown"/>
    <x v="0"/>
    <m/>
    <x v="3"/>
    <m/>
    <m/>
  </r>
  <r>
    <d v="2016-09-07T00:00:00"/>
    <s v="20160907"/>
    <x v="262"/>
    <x v="6"/>
    <x v="5"/>
    <s v="2016_9"/>
    <n v="16"/>
    <s v="20160907_16"/>
    <n v="2016"/>
    <x v="3"/>
    <s v="Ej5"/>
    <s v="NoPhoto67"/>
    <s v="Notes"/>
    <n v="0"/>
    <m/>
    <x v="0"/>
    <x v="0"/>
    <m/>
    <m/>
    <x v="0"/>
    <x v="6"/>
    <m/>
    <x v="0"/>
    <s v="Unknown"/>
    <x v="0"/>
    <m/>
    <x v="3"/>
    <m/>
    <m/>
  </r>
  <r>
    <d v="2016-09-07T00:00:00"/>
    <s v="20160907"/>
    <x v="262"/>
    <x v="6"/>
    <x v="5"/>
    <s v="2016_9"/>
    <n v="16"/>
    <s v="20160907_16"/>
    <n v="2016"/>
    <x v="3"/>
    <s v="Ej6"/>
    <s v="NoPhoto68"/>
    <s v="Notes"/>
    <n v="0"/>
    <m/>
    <x v="2"/>
    <x v="1"/>
    <m/>
    <m/>
    <x v="0"/>
    <x v="6"/>
    <m/>
    <x v="2"/>
    <s v="Unknown"/>
    <x v="0"/>
    <m/>
    <x v="3"/>
    <m/>
    <m/>
  </r>
  <r>
    <d v="2017-06-07T00:00:00"/>
    <s v="20170607"/>
    <x v="278"/>
    <x v="7"/>
    <x v="2"/>
    <s v="2017_6"/>
    <n v="18"/>
    <s v="20170607_18"/>
    <n v="2017"/>
    <x v="2"/>
    <s v="Ej3"/>
    <s v="NoPhoto69"/>
    <s v="Notes"/>
    <n v="0"/>
    <m/>
    <x v="1"/>
    <x v="0"/>
    <m/>
    <m/>
    <x v="0"/>
    <x v="6"/>
    <m/>
    <x v="0"/>
    <s v="Packing band"/>
    <x v="1"/>
    <m/>
    <x v="3"/>
    <m/>
    <m/>
  </r>
  <r>
    <d v="2018-06-07T00:00:00"/>
    <s v="20180607"/>
    <x v="341"/>
    <x v="8"/>
    <x v="2"/>
    <s v="2018_6"/>
    <n v="9"/>
    <s v="20180607_9"/>
    <n v="2018"/>
    <x v="2"/>
    <s v="EntEj1"/>
    <s v="NoPhoto70"/>
    <s v="Notes"/>
    <n v="0"/>
    <m/>
    <x v="0"/>
    <x v="0"/>
    <m/>
    <m/>
    <x v="0"/>
    <x v="5"/>
    <m/>
    <x v="1"/>
    <s v="Scar"/>
    <x v="6"/>
    <m/>
    <x v="3"/>
    <m/>
    <m/>
  </r>
  <r>
    <d v="2018-06-07T00:00:00"/>
    <s v="20180607"/>
    <x v="342"/>
    <x v="8"/>
    <x v="2"/>
    <s v="2018_6"/>
    <n v="10"/>
    <s v="20180607_10"/>
    <n v="2018"/>
    <x v="1"/>
    <s v="EntEj1"/>
    <s v="NoPhoto71"/>
    <s v="Notes"/>
    <n v="0"/>
    <m/>
    <x v="2"/>
    <x v="2"/>
    <m/>
    <m/>
    <x v="0"/>
    <x v="6"/>
    <m/>
    <x v="2"/>
    <s v="Unknown"/>
    <x v="0"/>
    <m/>
    <x v="3"/>
    <m/>
    <m/>
  </r>
  <r>
    <d v="2010-05-06T00:00:00"/>
    <s v="20100506"/>
    <x v="343"/>
    <x v="0"/>
    <x v="1"/>
    <s v="2010_5"/>
    <n v="21"/>
    <s v="20100506_21"/>
    <n v="2010"/>
    <x v="1"/>
    <s v="Zc1"/>
    <s v="NoPhoto1"/>
    <s v="NA"/>
    <n v="0"/>
    <m/>
    <x v="2"/>
    <x v="2"/>
    <m/>
    <m/>
    <x v="1"/>
    <x v="6"/>
    <m/>
    <x v="2"/>
    <s v="Unknown"/>
    <x v="0"/>
    <m/>
    <x v="3"/>
    <s v="No Photo"/>
    <m/>
  </r>
  <r>
    <d v="2015-01-07T00:00:00"/>
    <s v="20150107"/>
    <x v="344"/>
    <x v="5"/>
    <x v="11"/>
    <s v="2015_1"/>
    <n v="1"/>
    <s v="20150107_1"/>
    <n v="2015"/>
    <x v="10"/>
    <s v="Ej1"/>
    <s v="NoPhoto10"/>
    <s v="NA"/>
    <n v="0"/>
    <m/>
    <x v="2"/>
    <x v="2"/>
    <m/>
    <m/>
    <x v="0"/>
    <x v="6"/>
    <m/>
    <x v="2"/>
    <s v="Unknown"/>
    <x v="0"/>
    <m/>
    <x v="3"/>
    <s v="No Photo"/>
    <m/>
  </r>
  <r>
    <d v="2015-03-17T00:00:00"/>
    <s v="20150317"/>
    <x v="345"/>
    <x v="5"/>
    <x v="0"/>
    <s v="2015_3"/>
    <n v="13"/>
    <s v="20150317_13"/>
    <n v="2015"/>
    <x v="3"/>
    <s v="Zc1"/>
    <s v="NoPhoto11"/>
    <s v="NA"/>
    <n v="0"/>
    <m/>
    <x v="1"/>
    <x v="0"/>
    <m/>
    <m/>
    <x v="1"/>
    <x v="6"/>
    <m/>
    <x v="2"/>
    <s v="Unknown"/>
    <x v="0"/>
    <m/>
    <x v="3"/>
    <s v="No Photo"/>
    <m/>
  </r>
  <r>
    <d v="2015-04-08T00:00:00"/>
    <s v="20150408"/>
    <x v="346"/>
    <x v="5"/>
    <x v="6"/>
    <s v="2015_4"/>
    <n v="11"/>
    <s v="20150408_11"/>
    <n v="2015"/>
    <x v="5"/>
    <s v="Ej1"/>
    <s v="NoPhoto12"/>
    <s v="NA"/>
    <n v="0"/>
    <m/>
    <x v="0"/>
    <x v="0"/>
    <m/>
    <m/>
    <x v="0"/>
    <x v="6"/>
    <m/>
    <x v="2"/>
    <s v="Unknown"/>
    <x v="0"/>
    <m/>
    <x v="3"/>
    <s v="No Photo"/>
    <m/>
  </r>
  <r>
    <d v="2015-04-08T00:00:00"/>
    <s v="20150408"/>
    <x v="347"/>
    <x v="5"/>
    <x v="6"/>
    <s v="2015_4"/>
    <n v="12"/>
    <s v="20150408_12"/>
    <n v="2015"/>
    <x v="4"/>
    <s v="Ej1"/>
    <s v="NoPhoto13"/>
    <s v="NA"/>
    <n v="0"/>
    <m/>
    <x v="0"/>
    <x v="0"/>
    <m/>
    <m/>
    <x v="0"/>
    <x v="6"/>
    <m/>
    <x v="2"/>
    <s v="Unknown"/>
    <x v="0"/>
    <m/>
    <x v="3"/>
    <s v="No Photo"/>
    <m/>
  </r>
  <r>
    <d v="2015-05-08T00:00:00"/>
    <s v="20150508"/>
    <x v="220"/>
    <x v="5"/>
    <x v="1"/>
    <s v="2015_5"/>
    <n v="3"/>
    <s v="20150508_3"/>
    <n v="2015"/>
    <x v="5"/>
    <s v="Ej1"/>
    <s v="NoPhoto14"/>
    <s v="NA"/>
    <n v="0"/>
    <m/>
    <x v="2"/>
    <x v="2"/>
    <m/>
    <m/>
    <x v="0"/>
    <x v="6"/>
    <m/>
    <x v="2"/>
    <s v="Unknown"/>
    <x v="0"/>
    <m/>
    <x v="3"/>
    <s v="No Photo"/>
    <m/>
  </r>
  <r>
    <d v="2015-08-06T00:00:00"/>
    <s v="20150806"/>
    <x v="348"/>
    <x v="5"/>
    <x v="4"/>
    <s v="2015_8"/>
    <n v="28"/>
    <s v="20150806_28"/>
    <n v="2015"/>
    <x v="3"/>
    <s v="Ej1"/>
    <s v="NoPhoto15"/>
    <s v="NA"/>
    <n v="0"/>
    <m/>
    <x v="2"/>
    <x v="2"/>
    <m/>
    <m/>
    <x v="0"/>
    <x v="6"/>
    <m/>
    <x v="2"/>
    <s v="Unknown"/>
    <x v="0"/>
    <m/>
    <x v="3"/>
    <s v="No Photo"/>
    <m/>
  </r>
  <r>
    <d v="2015-08-06T00:00:00"/>
    <s v="20150806"/>
    <x v="349"/>
    <x v="5"/>
    <x v="4"/>
    <s v="2015_8"/>
    <n v="29"/>
    <s v="20150806_29"/>
    <n v="2015"/>
    <x v="3"/>
    <s v="Zc1"/>
    <s v="NoPhoto16"/>
    <s v="NA"/>
    <n v="0"/>
    <m/>
    <x v="2"/>
    <x v="2"/>
    <m/>
    <m/>
    <x v="1"/>
    <x v="6"/>
    <m/>
    <x v="2"/>
    <s v="Unknown"/>
    <x v="0"/>
    <m/>
    <x v="3"/>
    <s v="No Photo"/>
    <m/>
  </r>
  <r>
    <d v="2016-09-07T00:00:00"/>
    <s v="20160907"/>
    <x v="263"/>
    <x v="6"/>
    <x v="5"/>
    <s v="2016_9"/>
    <n v="18"/>
    <s v="20160907_18"/>
    <n v="2016"/>
    <x v="3"/>
    <s v="Zc7"/>
    <s v="NoPhoto17"/>
    <s v="Access"/>
    <n v="0"/>
    <s v="Hopefully Jeff has photo"/>
    <x v="1"/>
    <x v="0"/>
    <m/>
    <m/>
    <x v="1"/>
    <x v="6"/>
    <m/>
    <x v="2"/>
    <s v="Unknown"/>
    <x v="0"/>
    <m/>
    <x v="3"/>
    <s v="No photo"/>
    <m/>
  </r>
  <r>
    <d v="2016-09-07T00:00:00"/>
    <s v="20160907"/>
    <x v="263"/>
    <x v="6"/>
    <x v="5"/>
    <s v="2016_9"/>
    <n v="18"/>
    <s v="20160907_18"/>
    <n v="2016"/>
    <x v="3"/>
    <s v="Zc8"/>
    <s v="NoPhoto18"/>
    <s v="Access"/>
    <n v="0"/>
    <s v="Hopefully Jeff has photo"/>
    <x v="1"/>
    <x v="0"/>
    <m/>
    <m/>
    <x v="1"/>
    <x v="6"/>
    <m/>
    <x v="2"/>
    <s v="Unknown"/>
    <x v="0"/>
    <m/>
    <x v="3"/>
    <s v="No photo"/>
    <m/>
  </r>
  <r>
    <d v="2016-10-02T00:00:00"/>
    <s v="20161002"/>
    <x v="350"/>
    <x v="6"/>
    <x v="7"/>
    <s v="2016_10"/>
    <n v="12"/>
    <s v="20161002_12"/>
    <n v="2016"/>
    <x v="2"/>
    <s v="Ej1"/>
    <s v="NoPhoto19"/>
    <s v="Access"/>
    <n v="0"/>
    <s v="No photo, very light entanglement"/>
    <x v="1"/>
    <x v="0"/>
    <m/>
    <m/>
    <x v="0"/>
    <x v="6"/>
    <m/>
    <x v="2"/>
    <s v="Unknown"/>
    <x v="0"/>
    <m/>
    <x v="3"/>
    <s v="No photo"/>
    <m/>
  </r>
  <r>
    <d v="2011-05-18T00:00:00"/>
    <s v="20110518"/>
    <x v="351"/>
    <x v="1"/>
    <x v="1"/>
    <s v="2011_5"/>
    <n v="9"/>
    <s v="20110518_9"/>
    <n v="2011"/>
    <x v="5"/>
    <s v="Ej1"/>
    <s v="NoPhoto2"/>
    <s v="NA"/>
    <n v="0"/>
    <m/>
    <x v="2"/>
    <x v="2"/>
    <m/>
    <m/>
    <x v="0"/>
    <x v="6"/>
    <m/>
    <x v="2"/>
    <s v="Rubber band"/>
    <x v="5"/>
    <m/>
    <x v="3"/>
    <s v="No Photo"/>
    <m/>
  </r>
  <r>
    <d v="2016-12-15T00:00:00"/>
    <s v="20161215"/>
    <x v="352"/>
    <x v="6"/>
    <x v="10"/>
    <s v="2016_12"/>
    <n v="19"/>
    <s v="20161215_19"/>
    <n v="2016"/>
    <x v="3"/>
    <s v="Zc1"/>
    <s v="NoPhoto20"/>
    <s v="Access"/>
    <n v="0"/>
    <s v="No Photo"/>
    <x v="1"/>
    <x v="0"/>
    <m/>
    <m/>
    <x v="1"/>
    <x v="6"/>
    <m/>
    <x v="2"/>
    <s v="Unknown"/>
    <x v="0"/>
    <m/>
    <x v="3"/>
    <s v="No photo"/>
    <m/>
  </r>
  <r>
    <d v="2017-01-05T00:00:00"/>
    <s v="20170105"/>
    <x v="353"/>
    <x v="7"/>
    <x v="11"/>
    <s v="2017_1"/>
    <n v="7"/>
    <s v="20170105_7"/>
    <n v="2017"/>
    <x v="4"/>
    <s v="Ej1"/>
    <s v="NoPhoto21"/>
    <s v="Access"/>
    <n v="0"/>
    <s v="Entanglement Scar"/>
    <x v="0"/>
    <x v="2"/>
    <m/>
    <m/>
    <x v="0"/>
    <x v="6"/>
    <m/>
    <x v="2"/>
    <s v="Unknown"/>
    <x v="0"/>
    <m/>
    <x v="3"/>
    <s v="No photo"/>
    <m/>
  </r>
  <r>
    <d v="2017-09-27T00:00:00"/>
    <s v="20170927"/>
    <x v="354"/>
    <x v="7"/>
    <x v="5"/>
    <s v="2017_9"/>
    <n v="15"/>
    <s v="20170927_15"/>
    <n v="2017"/>
    <x v="3"/>
    <s v="Ej1"/>
    <s v="NoPhoto22"/>
    <s v="Access"/>
    <n v="0"/>
    <s v=""/>
    <x v="2"/>
    <x v="2"/>
    <m/>
    <m/>
    <x v="0"/>
    <x v="6"/>
    <m/>
    <x v="2"/>
    <s v="Unknown"/>
    <x v="0"/>
    <m/>
    <x v="3"/>
    <s v="No photo"/>
    <m/>
  </r>
  <r>
    <d v="2018-02-12T00:00:00"/>
    <s v="20180212"/>
    <x v="355"/>
    <x v="8"/>
    <x v="9"/>
    <s v="2018_2"/>
    <n v="13"/>
    <s v="20180212_13"/>
    <n v="2018"/>
    <x v="6"/>
    <s v="Ej1"/>
    <s v="NoPhoto23"/>
    <s v="Access"/>
    <n v="0"/>
    <s v=""/>
    <x v="2"/>
    <x v="2"/>
    <m/>
    <m/>
    <x v="0"/>
    <x v="6"/>
    <m/>
    <x v="2"/>
    <s v="Unknown"/>
    <x v="0"/>
    <m/>
    <x v="3"/>
    <s v="No photo"/>
    <m/>
  </r>
  <r>
    <d v="2018-06-11T00:00:00"/>
    <s v="20180611"/>
    <x v="356"/>
    <x v="8"/>
    <x v="2"/>
    <s v="2018_6"/>
    <n v="15"/>
    <s v="20180611_15"/>
    <n v="2018"/>
    <x v="3"/>
    <s v="EntZc1"/>
    <s v="NoPhoto24"/>
    <s v="Access"/>
    <n v="0"/>
    <s v="no photo taken"/>
    <x v="2"/>
    <x v="2"/>
    <m/>
    <m/>
    <x v="1"/>
    <x v="6"/>
    <m/>
    <x v="2"/>
    <s v="Unknown"/>
    <x v="0"/>
    <m/>
    <x v="3"/>
    <s v="No photo"/>
    <m/>
  </r>
  <r>
    <d v="2018-09-19T00:00:00"/>
    <s v="20180919"/>
    <x v="357"/>
    <x v="8"/>
    <x v="5"/>
    <s v="2018_9"/>
    <n v="29"/>
    <s v="20180919_29"/>
    <n v="2018"/>
    <x v="3"/>
    <s v="EntZc1"/>
    <s v="NoPhoto25"/>
    <s v="Access"/>
    <n v="0"/>
    <m/>
    <x v="2"/>
    <x v="2"/>
    <m/>
    <m/>
    <x v="1"/>
    <x v="6"/>
    <m/>
    <x v="2"/>
    <s v="Unknown"/>
    <x v="0"/>
    <m/>
    <x v="3"/>
    <s v="No photo"/>
    <m/>
  </r>
  <r>
    <d v="2012-03-07T00:00:00"/>
    <s v="20120307"/>
    <x v="68"/>
    <x v="2"/>
    <x v="0"/>
    <s v="2012_3"/>
    <n v="9"/>
    <s v="20120307_9"/>
    <n v="2012"/>
    <x v="6"/>
    <s v="Ej1"/>
    <s v="NoPhoto3"/>
    <s v="NA"/>
    <n v="0"/>
    <m/>
    <x v="2"/>
    <x v="2"/>
    <m/>
    <m/>
    <x v="0"/>
    <x v="6"/>
    <m/>
    <x v="2"/>
    <s v="Unknown"/>
    <x v="0"/>
    <m/>
    <x v="3"/>
    <s v="No Photo"/>
    <m/>
  </r>
  <r>
    <d v="2012-04-11T00:00:00"/>
    <s v="20120411"/>
    <x v="71"/>
    <x v="2"/>
    <x v="6"/>
    <s v="2012_4"/>
    <n v="17"/>
    <s v="20120411_17"/>
    <n v="2012"/>
    <x v="6"/>
    <s v="Ej1"/>
    <s v="NoPhoto4"/>
    <s v="NA"/>
    <n v="0"/>
    <m/>
    <x v="2"/>
    <x v="2"/>
    <m/>
    <m/>
    <x v="0"/>
    <x v="6"/>
    <m/>
    <x v="2"/>
    <s v="Rubber band"/>
    <x v="5"/>
    <m/>
    <x v="3"/>
    <s v="No Photo"/>
    <m/>
  </r>
  <r>
    <d v="2012-09-21T00:00:00"/>
    <s v="20120921"/>
    <x v="95"/>
    <x v="2"/>
    <x v="5"/>
    <s v="2012_9"/>
    <n v="14"/>
    <s v="20120921_14"/>
    <n v="2012"/>
    <x v="4"/>
    <s v="Ej1"/>
    <s v="NoPhoto5"/>
    <s v="NA"/>
    <n v="0"/>
    <m/>
    <x v="2"/>
    <x v="2"/>
    <m/>
    <m/>
    <x v="0"/>
    <x v="6"/>
    <m/>
    <x v="2"/>
    <s v="Unknown"/>
    <x v="0"/>
    <m/>
    <x v="3"/>
    <s v="No Photo"/>
    <m/>
  </r>
  <r>
    <d v="2012-10-25T00:00:00"/>
    <s v="20121025"/>
    <x v="101"/>
    <x v="2"/>
    <x v="7"/>
    <s v="2012_10"/>
    <n v="15"/>
    <s v="20121025_15"/>
    <n v="2012"/>
    <x v="3"/>
    <s v="Zc8"/>
    <s v="NoPhoto6"/>
    <s v="NA"/>
    <n v="0"/>
    <m/>
    <x v="2"/>
    <x v="2"/>
    <m/>
    <m/>
    <x v="1"/>
    <x v="6"/>
    <m/>
    <x v="2"/>
    <s v="Net"/>
    <x v="8"/>
    <m/>
    <x v="3"/>
    <s v="No Photo"/>
    <m/>
  </r>
  <r>
    <d v="2014-06-11T00:00:00"/>
    <s v="20140611"/>
    <x v="165"/>
    <x v="4"/>
    <x v="2"/>
    <s v="2014_6"/>
    <n v="20"/>
    <s v="20140611_20"/>
    <n v="2014"/>
    <x v="3"/>
    <s v="Zc1"/>
    <s v="NoPhoto7"/>
    <s v="NA"/>
    <n v="0"/>
    <m/>
    <x v="2"/>
    <x v="2"/>
    <m/>
    <m/>
    <x v="1"/>
    <x v="6"/>
    <m/>
    <x v="2"/>
    <s v="Unknown"/>
    <x v="0"/>
    <m/>
    <x v="3"/>
    <s v="No Photo"/>
    <m/>
  </r>
  <r>
    <d v="2014-07-02T00:00:00"/>
    <s v="20140702"/>
    <x v="336"/>
    <x v="4"/>
    <x v="3"/>
    <s v="2014_7"/>
    <n v="4"/>
    <s v="20140702_4"/>
    <n v="2014"/>
    <x v="5"/>
    <s v="Ej1"/>
    <s v="NoPhoto8"/>
    <s v="NA"/>
    <n v="0"/>
    <m/>
    <x v="2"/>
    <x v="2"/>
    <m/>
    <m/>
    <x v="0"/>
    <x v="6"/>
    <m/>
    <x v="2"/>
    <s v="Unknown"/>
    <x v="0"/>
    <m/>
    <x v="3"/>
    <s v="No Photo"/>
    <m/>
  </r>
  <r>
    <d v="2014-08-11T00:00:00"/>
    <s v="20140811"/>
    <x v="190"/>
    <x v="4"/>
    <x v="4"/>
    <s v="2014_8"/>
    <n v="18"/>
    <s v="20140811_18"/>
    <n v="2014"/>
    <x v="3"/>
    <s v="Ej1"/>
    <s v="NoPhoto9"/>
    <s v="NA"/>
    <n v="0"/>
    <m/>
    <x v="2"/>
    <x v="2"/>
    <m/>
    <m/>
    <x v="0"/>
    <x v="6"/>
    <m/>
    <x v="2"/>
    <s v="Unknown"/>
    <x v="0"/>
    <m/>
    <x v="3"/>
    <s v="No Photo"/>
    <m/>
  </r>
  <r>
    <m/>
    <m/>
    <x v="358"/>
    <x v="9"/>
    <x v="12"/>
    <m/>
    <m/>
    <m/>
    <m/>
    <x v="11"/>
    <m/>
    <m/>
    <m/>
    <m/>
    <m/>
    <x v="3"/>
    <x v="3"/>
    <m/>
    <m/>
    <x v="3"/>
    <x v="7"/>
    <m/>
    <x v="3"/>
    <m/>
    <x v="9"/>
    <m/>
    <x v="4"/>
    <m/>
    <m/>
  </r>
  <r>
    <m/>
    <m/>
    <x v="358"/>
    <x v="9"/>
    <x v="12"/>
    <m/>
    <m/>
    <m/>
    <m/>
    <x v="11"/>
    <m/>
    <m/>
    <m/>
    <m/>
    <m/>
    <x v="3"/>
    <x v="3"/>
    <m/>
    <m/>
    <x v="3"/>
    <x v="7"/>
    <m/>
    <x v="3"/>
    <m/>
    <x v="9"/>
    <m/>
    <x v="4"/>
    <m/>
    <m/>
  </r>
</pivotCacheRecords>
</file>

<file path=xl/pivotCache/pivotCacheRecords3.xml><?xml version="1.0" encoding="utf-8"?>
<pivotCacheRecords xmlns="http://schemas.openxmlformats.org/spreadsheetml/2006/main" xmlns:r="http://schemas.openxmlformats.org/officeDocument/2006/relationships" count="88">
  <r>
    <s v="2010_010"/>
    <n v="2"/>
    <x v="0"/>
    <x v="0"/>
  </r>
  <r>
    <s v="2010_011"/>
    <n v="2"/>
    <x v="0"/>
    <x v="1"/>
  </r>
  <r>
    <s v="2010_02"/>
    <n v="1"/>
    <x v="0"/>
    <x v="2"/>
  </r>
  <r>
    <s v="2010_03"/>
    <n v="1"/>
    <x v="0"/>
    <x v="3"/>
  </r>
  <r>
    <s v="2010_04"/>
    <n v="1"/>
    <x v="0"/>
    <x v="4"/>
  </r>
  <r>
    <s v="2010_05"/>
    <n v="3"/>
    <x v="0"/>
    <x v="5"/>
  </r>
  <r>
    <s v="2010_06"/>
    <n v="2"/>
    <x v="0"/>
    <x v="6"/>
  </r>
  <r>
    <s v="2010_07"/>
    <n v="3"/>
    <x v="0"/>
    <x v="7"/>
  </r>
  <r>
    <s v="2010_08"/>
    <n v="5"/>
    <x v="0"/>
    <x v="8"/>
  </r>
  <r>
    <s v="2010_09"/>
    <n v="8"/>
    <x v="0"/>
    <x v="9"/>
  </r>
  <r>
    <s v="2011_01"/>
    <n v="1"/>
    <x v="1"/>
    <x v="10"/>
  </r>
  <r>
    <s v="2011_010"/>
    <n v="4"/>
    <x v="1"/>
    <x v="0"/>
  </r>
  <r>
    <s v="2011_011"/>
    <n v="3"/>
    <x v="1"/>
    <x v="1"/>
  </r>
  <r>
    <s v="2011_02"/>
    <n v="2"/>
    <x v="1"/>
    <x v="2"/>
  </r>
  <r>
    <s v="2011_03"/>
    <n v="2"/>
    <x v="1"/>
    <x v="3"/>
  </r>
  <r>
    <s v="2011_04"/>
    <n v="4"/>
    <x v="1"/>
    <x v="4"/>
  </r>
  <r>
    <s v="2011_05"/>
    <n v="6"/>
    <x v="1"/>
    <x v="5"/>
  </r>
  <r>
    <s v="2011_06"/>
    <n v="5"/>
    <x v="1"/>
    <x v="6"/>
  </r>
  <r>
    <s v="2011_07"/>
    <n v="4"/>
    <x v="1"/>
    <x v="7"/>
  </r>
  <r>
    <s v="2011_08"/>
    <n v="6"/>
    <x v="1"/>
    <x v="8"/>
  </r>
  <r>
    <s v="2011_09"/>
    <n v="3"/>
    <x v="1"/>
    <x v="9"/>
  </r>
  <r>
    <s v="2012_010"/>
    <n v="2"/>
    <x v="2"/>
    <x v="0"/>
  </r>
  <r>
    <s v="2012_011"/>
    <n v="3"/>
    <x v="2"/>
    <x v="1"/>
  </r>
  <r>
    <s v="2012_012"/>
    <n v="2"/>
    <x v="2"/>
    <x v="11"/>
  </r>
  <r>
    <s v="2012_02"/>
    <n v="2"/>
    <x v="2"/>
    <x v="2"/>
  </r>
  <r>
    <s v="2012_03"/>
    <n v="2"/>
    <x v="2"/>
    <x v="3"/>
  </r>
  <r>
    <s v="2012_04"/>
    <n v="2"/>
    <x v="2"/>
    <x v="4"/>
  </r>
  <r>
    <s v="2012_05"/>
    <n v="3"/>
    <x v="2"/>
    <x v="5"/>
  </r>
  <r>
    <s v="2012_06"/>
    <n v="5"/>
    <x v="2"/>
    <x v="6"/>
  </r>
  <r>
    <s v="2012_07"/>
    <n v="8"/>
    <x v="2"/>
    <x v="7"/>
  </r>
  <r>
    <s v="2012_08"/>
    <n v="4"/>
    <x v="2"/>
    <x v="8"/>
  </r>
  <r>
    <s v="2012_09"/>
    <n v="5"/>
    <x v="2"/>
    <x v="9"/>
  </r>
  <r>
    <s v="2013_01"/>
    <n v="2"/>
    <x v="3"/>
    <x v="10"/>
  </r>
  <r>
    <s v="2013_010"/>
    <n v="3"/>
    <x v="3"/>
    <x v="0"/>
  </r>
  <r>
    <s v="2013_011"/>
    <n v="2"/>
    <x v="3"/>
    <x v="1"/>
  </r>
  <r>
    <s v="2013_02"/>
    <n v="1"/>
    <x v="3"/>
    <x v="2"/>
  </r>
  <r>
    <s v="2013_03"/>
    <n v="2"/>
    <x v="3"/>
    <x v="3"/>
  </r>
  <r>
    <s v="2013_04"/>
    <n v="2"/>
    <x v="3"/>
    <x v="4"/>
  </r>
  <r>
    <s v="2013_05"/>
    <n v="3"/>
    <x v="3"/>
    <x v="5"/>
  </r>
  <r>
    <s v="2013_06"/>
    <n v="4"/>
    <x v="3"/>
    <x v="6"/>
  </r>
  <r>
    <s v="2013_07"/>
    <n v="3"/>
    <x v="3"/>
    <x v="7"/>
  </r>
  <r>
    <s v="2013_08"/>
    <n v="3"/>
    <x v="3"/>
    <x v="8"/>
  </r>
  <r>
    <s v="2013_09"/>
    <n v="3"/>
    <x v="3"/>
    <x v="9"/>
  </r>
  <r>
    <s v="2014_010"/>
    <n v="2"/>
    <x v="4"/>
    <x v="0"/>
  </r>
  <r>
    <s v="2014_04"/>
    <n v="2"/>
    <x v="4"/>
    <x v="4"/>
  </r>
  <r>
    <s v="2014_05"/>
    <n v="2"/>
    <x v="4"/>
    <x v="5"/>
  </r>
  <r>
    <s v="2014_06"/>
    <n v="3"/>
    <x v="4"/>
    <x v="6"/>
  </r>
  <r>
    <s v="2014_07"/>
    <n v="4"/>
    <x v="4"/>
    <x v="7"/>
  </r>
  <r>
    <s v="2014_08"/>
    <n v="4"/>
    <x v="4"/>
    <x v="8"/>
  </r>
  <r>
    <s v="2014_09"/>
    <n v="4"/>
    <x v="4"/>
    <x v="9"/>
  </r>
  <r>
    <s v="2015_01"/>
    <n v="3"/>
    <x v="5"/>
    <x v="10"/>
  </r>
  <r>
    <s v="2015_010"/>
    <n v="1"/>
    <x v="5"/>
    <x v="0"/>
  </r>
  <r>
    <s v="2015_011"/>
    <n v="1"/>
    <x v="5"/>
    <x v="1"/>
  </r>
  <r>
    <s v="2015_02"/>
    <n v="2"/>
    <x v="5"/>
    <x v="2"/>
  </r>
  <r>
    <s v="2015_03"/>
    <n v="1"/>
    <x v="5"/>
    <x v="3"/>
  </r>
  <r>
    <s v="2015_04"/>
    <n v="3"/>
    <x v="5"/>
    <x v="4"/>
  </r>
  <r>
    <s v="2015_05"/>
    <n v="2"/>
    <x v="5"/>
    <x v="5"/>
  </r>
  <r>
    <s v="2015_06"/>
    <n v="2"/>
    <x v="5"/>
    <x v="6"/>
  </r>
  <r>
    <s v="2015_07"/>
    <n v="4"/>
    <x v="5"/>
    <x v="7"/>
  </r>
  <r>
    <s v="2015_08"/>
    <n v="5"/>
    <x v="5"/>
    <x v="8"/>
  </r>
  <r>
    <s v="2015_09"/>
    <n v="4"/>
    <x v="5"/>
    <x v="9"/>
  </r>
  <r>
    <s v="2016_01"/>
    <n v="1"/>
    <x v="6"/>
    <x v="10"/>
  </r>
  <r>
    <s v="2016_010"/>
    <n v="3"/>
    <x v="6"/>
    <x v="0"/>
  </r>
  <r>
    <s v="2016_012"/>
    <n v="1"/>
    <x v="6"/>
    <x v="11"/>
  </r>
  <r>
    <s v="2016_03"/>
    <n v="4"/>
    <x v="6"/>
    <x v="3"/>
  </r>
  <r>
    <s v="2016_04"/>
    <n v="1"/>
    <x v="6"/>
    <x v="4"/>
  </r>
  <r>
    <s v="2016_05"/>
    <n v="5"/>
    <x v="6"/>
    <x v="5"/>
  </r>
  <r>
    <s v="2016_06"/>
    <n v="1"/>
    <x v="6"/>
    <x v="6"/>
  </r>
  <r>
    <s v="2016_07"/>
    <n v="4"/>
    <x v="6"/>
    <x v="7"/>
  </r>
  <r>
    <s v="2016_08"/>
    <n v="4"/>
    <x v="6"/>
    <x v="8"/>
  </r>
  <r>
    <s v="2016_09"/>
    <n v="3"/>
    <x v="6"/>
    <x v="9"/>
  </r>
  <r>
    <s v="2017_01"/>
    <n v="1"/>
    <x v="7"/>
    <x v="10"/>
  </r>
  <r>
    <s v="2017_010"/>
    <n v="1"/>
    <x v="7"/>
    <x v="0"/>
  </r>
  <r>
    <s v="2017_02"/>
    <n v="2"/>
    <x v="7"/>
    <x v="2"/>
  </r>
  <r>
    <s v="2017_03"/>
    <n v="1"/>
    <x v="7"/>
    <x v="3"/>
  </r>
  <r>
    <s v="2017_06"/>
    <n v="3"/>
    <x v="7"/>
    <x v="6"/>
  </r>
  <r>
    <s v="2017_07"/>
    <n v="1"/>
    <x v="7"/>
    <x v="7"/>
  </r>
  <r>
    <s v="2017_08"/>
    <n v="4"/>
    <x v="7"/>
    <x v="8"/>
  </r>
  <r>
    <s v="2017_09"/>
    <n v="3"/>
    <x v="7"/>
    <x v="9"/>
  </r>
  <r>
    <s v="2018_010"/>
    <n v="1"/>
    <x v="8"/>
    <x v="0"/>
  </r>
  <r>
    <s v="2018_02"/>
    <n v="1"/>
    <x v="8"/>
    <x v="2"/>
  </r>
  <r>
    <s v="2018_03"/>
    <n v="3"/>
    <x v="8"/>
    <x v="3"/>
  </r>
  <r>
    <s v="2018_04"/>
    <n v="2"/>
    <x v="8"/>
    <x v="4"/>
  </r>
  <r>
    <s v="2018_05"/>
    <n v="1"/>
    <x v="8"/>
    <x v="5"/>
  </r>
  <r>
    <s v="2018_06"/>
    <n v="3"/>
    <x v="8"/>
    <x v="6"/>
  </r>
  <r>
    <s v="2018_07"/>
    <n v="3"/>
    <x v="8"/>
    <x v="7"/>
  </r>
  <r>
    <s v="2018_08"/>
    <n v="3"/>
    <x v="8"/>
    <x v="8"/>
  </r>
  <r>
    <s v="2018_09"/>
    <n v="3"/>
    <x v="8"/>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6">
  <r>
    <s v="20100224"/>
    <s v="2010_02"/>
    <x v="0"/>
    <x v="0"/>
    <s v="2010_2"/>
    <n v="1"/>
    <n v="0"/>
  </r>
  <r>
    <s v="20100303"/>
    <s v="2010_03"/>
    <x v="0"/>
    <x v="1"/>
    <s v="2010_3"/>
    <n v="2"/>
    <n v="0"/>
  </r>
  <r>
    <s v="20100413"/>
    <s v="2010_04"/>
    <x v="0"/>
    <x v="2"/>
    <s v="2010_4"/>
    <n v="1"/>
    <n v="0"/>
  </r>
  <r>
    <s v="20100506"/>
    <s v="2010_05"/>
    <x v="0"/>
    <x v="3"/>
    <s v="2010_5"/>
    <n v="2"/>
    <n v="0"/>
  </r>
  <r>
    <s v="20100510"/>
    <s v="2010_05"/>
    <x v="0"/>
    <x v="3"/>
    <s v="2010_5"/>
    <n v="4"/>
    <n v="1"/>
  </r>
  <r>
    <s v="20100512"/>
    <s v="2010_05"/>
    <x v="0"/>
    <x v="3"/>
    <s v="2010_5"/>
    <n v="3"/>
    <n v="0"/>
  </r>
  <r>
    <s v="20100623"/>
    <s v="2010_06"/>
    <x v="0"/>
    <x v="4"/>
    <s v="2010_6"/>
    <n v="1"/>
    <n v="0"/>
  </r>
  <r>
    <s v="20100625"/>
    <s v="2010_06"/>
    <x v="0"/>
    <x v="4"/>
    <s v="2010_6"/>
    <n v="1"/>
    <n v="0"/>
  </r>
  <r>
    <s v="20100727"/>
    <s v="2010_07"/>
    <x v="0"/>
    <x v="5"/>
    <s v="2010_7"/>
    <n v="1"/>
    <n v="0"/>
  </r>
  <r>
    <s v="20100728"/>
    <s v="2010_07"/>
    <x v="0"/>
    <x v="5"/>
    <s v="2010_7"/>
    <n v="1"/>
    <n v="0"/>
  </r>
  <r>
    <s v="20100729"/>
    <s v="2010_07"/>
    <x v="0"/>
    <x v="5"/>
    <s v="2010_7"/>
    <n v="4"/>
    <n v="1"/>
  </r>
  <r>
    <s v="20100805"/>
    <s v="2010_08"/>
    <x v="0"/>
    <x v="6"/>
    <s v="2010_8"/>
    <n v="4"/>
    <n v="1"/>
  </r>
  <r>
    <s v="20100811"/>
    <s v="2010_08"/>
    <x v="0"/>
    <x v="6"/>
    <s v="2010_8"/>
    <n v="4"/>
    <n v="1"/>
  </r>
  <r>
    <s v="20100812"/>
    <s v="2010_08"/>
    <x v="0"/>
    <x v="6"/>
    <s v="2010_8"/>
    <n v="4"/>
    <n v="1"/>
  </r>
  <r>
    <s v="20100813"/>
    <s v="2010_08"/>
    <x v="0"/>
    <x v="6"/>
    <s v="2010_8"/>
    <n v="1"/>
    <n v="0"/>
  </r>
  <r>
    <s v="20100825"/>
    <s v="2010_08"/>
    <x v="0"/>
    <x v="6"/>
    <s v="2010_8"/>
    <n v="1"/>
    <n v="0"/>
  </r>
  <r>
    <s v="20100902"/>
    <s v="2010_09"/>
    <x v="0"/>
    <x v="7"/>
    <s v="2010_9"/>
    <n v="3"/>
    <n v="0"/>
  </r>
  <r>
    <s v="20100903"/>
    <s v="2010_09"/>
    <x v="0"/>
    <x v="7"/>
    <s v="2010_9"/>
    <n v="1"/>
    <n v="0"/>
  </r>
  <r>
    <s v="20100909"/>
    <s v="2010_09"/>
    <x v="0"/>
    <x v="7"/>
    <s v="2010_9"/>
    <n v="2"/>
    <n v="0"/>
  </r>
  <r>
    <s v="20100914"/>
    <s v="2010_09"/>
    <x v="0"/>
    <x v="7"/>
    <s v="2010_9"/>
    <n v="2"/>
    <n v="0"/>
  </r>
  <r>
    <s v="20100915"/>
    <s v="2010_09"/>
    <x v="0"/>
    <x v="7"/>
    <s v="2010_9"/>
    <n v="4"/>
    <n v="1"/>
  </r>
  <r>
    <s v="20100920"/>
    <s v="2010_09"/>
    <x v="0"/>
    <x v="7"/>
    <s v="2010_9"/>
    <n v="2"/>
    <n v="0"/>
  </r>
  <r>
    <s v="20100923"/>
    <s v="2010_09"/>
    <x v="0"/>
    <x v="7"/>
    <s v="2010_9"/>
    <n v="1"/>
    <n v="0"/>
  </r>
  <r>
    <s v="20100930"/>
    <s v="2010_09"/>
    <x v="0"/>
    <x v="7"/>
    <s v="2010_9"/>
    <n v="4"/>
    <n v="1"/>
  </r>
  <r>
    <s v="20101013"/>
    <s v="2010_010"/>
    <x v="0"/>
    <x v="8"/>
    <s v="2010_10"/>
    <n v="1"/>
    <n v="0"/>
  </r>
  <r>
    <s v="20101018"/>
    <s v="2010_010"/>
    <x v="0"/>
    <x v="8"/>
    <s v="2010_10"/>
    <n v="3"/>
    <n v="0"/>
  </r>
  <r>
    <s v="20101104"/>
    <s v="2010_011"/>
    <x v="0"/>
    <x v="9"/>
    <s v="2010_11"/>
    <n v="2"/>
    <n v="0"/>
  </r>
  <r>
    <s v="20101123"/>
    <s v="2010_011"/>
    <x v="0"/>
    <x v="9"/>
    <s v="2010_11"/>
    <n v="4"/>
    <n v="1"/>
  </r>
  <r>
    <s v="20110128"/>
    <s v="2011_01"/>
    <x v="1"/>
    <x v="10"/>
    <s v="2011_1"/>
    <n v="1"/>
    <n v="0"/>
  </r>
  <r>
    <s v="20110201"/>
    <s v="2011_02"/>
    <x v="1"/>
    <x v="0"/>
    <s v="2011_2"/>
    <n v="2"/>
    <n v="0"/>
  </r>
  <r>
    <s v="20110209"/>
    <s v="2011_02"/>
    <x v="1"/>
    <x v="0"/>
    <s v="2011_2"/>
    <n v="4"/>
    <n v="1"/>
  </r>
  <r>
    <s v="20110308"/>
    <s v="2011_03"/>
    <x v="1"/>
    <x v="1"/>
    <s v="2011_3"/>
    <n v="1"/>
    <n v="0"/>
  </r>
  <r>
    <s v="20110324"/>
    <s v="2011_03"/>
    <x v="1"/>
    <x v="1"/>
    <s v="2011_3"/>
    <n v="2"/>
    <n v="0"/>
  </r>
  <r>
    <s v="20110407"/>
    <s v="2011_04"/>
    <x v="1"/>
    <x v="2"/>
    <s v="2011_4"/>
    <n v="1"/>
    <n v="0"/>
  </r>
  <r>
    <s v="20110418"/>
    <s v="2011_04"/>
    <x v="1"/>
    <x v="2"/>
    <s v="2011_4"/>
    <n v="2"/>
    <n v="0"/>
  </r>
  <r>
    <s v="20110422"/>
    <s v="2011_04"/>
    <x v="1"/>
    <x v="2"/>
    <s v="2011_4"/>
    <n v="4"/>
    <n v="1"/>
  </r>
  <r>
    <s v="20110429"/>
    <s v="2011_04"/>
    <x v="1"/>
    <x v="2"/>
    <s v="2011_4"/>
    <n v="1"/>
    <n v="0"/>
  </r>
  <r>
    <s v="20110501"/>
    <s v="2011_05"/>
    <x v="1"/>
    <x v="3"/>
    <s v="2011_5"/>
    <n v="4"/>
    <n v="1"/>
  </r>
  <r>
    <s v="20110504"/>
    <s v="2011_05"/>
    <x v="1"/>
    <x v="3"/>
    <s v="2011_5"/>
    <n v="1"/>
    <n v="0"/>
  </r>
  <r>
    <s v="20110505"/>
    <s v="2011_05"/>
    <x v="1"/>
    <x v="3"/>
    <s v="2011_5"/>
    <n v="2"/>
    <n v="0"/>
  </r>
  <r>
    <s v="20110509"/>
    <s v="2011_05"/>
    <x v="1"/>
    <x v="3"/>
    <s v="2011_5"/>
    <n v="4"/>
    <n v="1"/>
  </r>
  <r>
    <s v="20110518"/>
    <s v="2011_05"/>
    <x v="1"/>
    <x v="3"/>
    <s v="2011_5"/>
    <n v="4"/>
    <n v="1"/>
  </r>
  <r>
    <s v="20110519"/>
    <s v="2011_05"/>
    <x v="1"/>
    <x v="3"/>
    <s v="2011_5"/>
    <n v="1"/>
    <n v="0"/>
  </r>
  <r>
    <s v="20110602"/>
    <s v="2011_06"/>
    <x v="1"/>
    <x v="4"/>
    <s v="2011_6"/>
    <n v="4"/>
    <n v="1"/>
  </r>
  <r>
    <s v="20110615"/>
    <s v="2011_06"/>
    <x v="1"/>
    <x v="4"/>
    <s v="2011_6"/>
    <n v="1"/>
    <n v="0"/>
  </r>
  <r>
    <s v="20110616"/>
    <s v="2011_06"/>
    <x v="1"/>
    <x v="4"/>
    <s v="2011_6"/>
    <n v="2"/>
    <n v="0"/>
  </r>
  <r>
    <s v="20110623"/>
    <s v="2011_06"/>
    <x v="1"/>
    <x v="4"/>
    <s v="2011_6"/>
    <n v="4"/>
    <n v="1"/>
  </r>
  <r>
    <s v="20110629"/>
    <s v="2011_06"/>
    <x v="1"/>
    <x v="4"/>
    <s v="2011_6"/>
    <n v="2"/>
    <n v="0"/>
  </r>
  <r>
    <s v="20110719"/>
    <s v="2011_07"/>
    <x v="1"/>
    <x v="5"/>
    <s v="2011_7"/>
    <n v="2"/>
    <n v="0"/>
  </r>
  <r>
    <s v="20110721"/>
    <s v="2011_07"/>
    <x v="1"/>
    <x v="5"/>
    <s v="2011_7"/>
    <n v="1"/>
    <n v="0"/>
  </r>
  <r>
    <s v="20110722"/>
    <s v="2011_07"/>
    <x v="1"/>
    <x v="5"/>
    <s v="2011_7"/>
    <n v="4"/>
    <n v="1"/>
  </r>
  <r>
    <s v="20110728"/>
    <s v="2011_07"/>
    <x v="1"/>
    <x v="5"/>
    <s v="2011_7"/>
    <n v="4"/>
    <n v="1"/>
  </r>
  <r>
    <s v="20110803"/>
    <s v="2011_08"/>
    <x v="1"/>
    <x v="6"/>
    <s v="2011_8"/>
    <n v="1"/>
    <n v="0"/>
  </r>
  <r>
    <s v="20110810"/>
    <s v="2011_08"/>
    <x v="1"/>
    <x v="6"/>
    <s v="2011_8"/>
    <n v="4"/>
    <n v="1"/>
  </r>
  <r>
    <s v="20110811"/>
    <s v="2011_08"/>
    <x v="1"/>
    <x v="6"/>
    <s v="2011_8"/>
    <n v="2"/>
    <n v="0"/>
  </r>
  <r>
    <s v="20110817"/>
    <s v="2011_08"/>
    <x v="1"/>
    <x v="6"/>
    <s v="2011_8"/>
    <n v="4"/>
    <n v="1"/>
  </r>
  <r>
    <s v="20110824"/>
    <s v="2011_08"/>
    <x v="1"/>
    <x v="6"/>
    <s v="2011_8"/>
    <n v="2"/>
    <n v="0"/>
  </r>
  <r>
    <s v="20110831"/>
    <s v="2011_08"/>
    <x v="1"/>
    <x v="6"/>
    <s v="2011_8"/>
    <n v="1"/>
    <n v="0"/>
  </r>
  <r>
    <s v="20110901"/>
    <s v="2011_09"/>
    <x v="1"/>
    <x v="7"/>
    <s v="2011_9"/>
    <n v="4"/>
    <n v="1"/>
  </r>
  <r>
    <s v="20110914"/>
    <s v="2011_09"/>
    <x v="1"/>
    <x v="7"/>
    <s v="2011_9"/>
    <n v="1"/>
    <n v="0"/>
  </r>
  <r>
    <s v="20110920"/>
    <s v="2011_09"/>
    <x v="1"/>
    <x v="7"/>
    <s v="2011_9"/>
    <n v="4"/>
    <n v="1"/>
  </r>
  <r>
    <s v="20111007"/>
    <s v="2011_010"/>
    <x v="1"/>
    <x v="8"/>
    <s v="2011_10"/>
    <n v="2"/>
    <n v="0"/>
  </r>
  <r>
    <s v="20111015"/>
    <s v="2011_010"/>
    <x v="1"/>
    <x v="8"/>
    <s v="2011_10"/>
    <n v="4"/>
    <n v="1"/>
  </r>
  <r>
    <s v="20111017"/>
    <s v="2011_010"/>
    <x v="1"/>
    <x v="8"/>
    <s v="2011_10"/>
    <n v="1"/>
    <n v="0"/>
  </r>
  <r>
    <s v="20111019"/>
    <s v="2011_010"/>
    <x v="1"/>
    <x v="8"/>
    <s v="2011_10"/>
    <n v="1"/>
    <n v="0"/>
  </r>
  <r>
    <s v="20111104"/>
    <s v="2011_011"/>
    <x v="1"/>
    <x v="9"/>
    <s v="2011_11"/>
    <n v="1"/>
    <n v="0"/>
  </r>
  <r>
    <s v="20111105"/>
    <s v="2011_011"/>
    <x v="1"/>
    <x v="9"/>
    <s v="2011_11"/>
    <n v="1"/>
    <n v="0"/>
  </r>
  <r>
    <s v="20111115"/>
    <s v="2011_011"/>
    <x v="1"/>
    <x v="9"/>
    <s v="2011_11"/>
    <n v="4"/>
    <n v="1"/>
  </r>
  <r>
    <s v="20120215"/>
    <s v="2012_02"/>
    <x v="2"/>
    <x v="0"/>
    <s v="2012_2"/>
    <n v="1"/>
    <n v="0"/>
  </r>
  <r>
    <s v="20120227"/>
    <s v="2012_02"/>
    <x v="2"/>
    <x v="0"/>
    <s v="2012_2"/>
    <n v="2"/>
    <n v="0"/>
  </r>
  <r>
    <s v="20120307"/>
    <s v="2012_03"/>
    <x v="2"/>
    <x v="1"/>
    <s v="2012_3"/>
    <n v="4"/>
    <n v="1"/>
  </r>
  <r>
    <s v="20120326"/>
    <s v="2012_03"/>
    <x v="2"/>
    <x v="1"/>
    <s v="2012_3"/>
    <n v="1"/>
    <n v="0"/>
  </r>
  <r>
    <s v="20120411"/>
    <s v="2012_04"/>
    <x v="2"/>
    <x v="2"/>
    <s v="2012_4"/>
    <n v="2"/>
    <n v="0"/>
  </r>
  <r>
    <s v="20120423"/>
    <s v="2012_04"/>
    <x v="2"/>
    <x v="2"/>
    <s v="2012_4"/>
    <n v="4"/>
    <n v="1"/>
  </r>
  <r>
    <s v="20120507"/>
    <s v="2012_05"/>
    <x v="2"/>
    <x v="3"/>
    <s v="2012_5"/>
    <n v="4"/>
    <n v="1"/>
  </r>
  <r>
    <s v="20120530"/>
    <s v="2012_05"/>
    <x v="2"/>
    <x v="3"/>
    <s v="2012_5"/>
    <n v="1"/>
    <n v="0"/>
  </r>
  <r>
    <s v="20120531"/>
    <s v="2012_05"/>
    <x v="2"/>
    <x v="3"/>
    <s v="2012_5"/>
    <n v="4"/>
    <n v="1"/>
  </r>
  <r>
    <s v="20120604"/>
    <s v="2012_06"/>
    <x v="2"/>
    <x v="4"/>
    <s v="2012_6"/>
    <n v="2"/>
    <n v="0"/>
  </r>
  <r>
    <s v="20120612"/>
    <s v="2012_06"/>
    <x v="2"/>
    <x v="4"/>
    <s v="2012_6"/>
    <n v="4"/>
    <n v="1"/>
  </r>
  <r>
    <s v="20120614"/>
    <s v="2012_06"/>
    <x v="2"/>
    <x v="4"/>
    <s v="2012_6"/>
    <n v="4"/>
    <n v="1"/>
  </r>
  <r>
    <s v="20120620"/>
    <s v="2012_06"/>
    <x v="2"/>
    <x v="4"/>
    <s v="2012_6"/>
    <n v="4"/>
    <n v="1"/>
  </r>
  <r>
    <s v="20120627"/>
    <s v="2012_06"/>
    <x v="2"/>
    <x v="4"/>
    <s v="2012_6"/>
    <n v="4"/>
    <n v="1"/>
  </r>
  <r>
    <s v="20120701"/>
    <s v="2012_07"/>
    <x v="2"/>
    <x v="5"/>
    <s v="2012_7"/>
    <n v="2"/>
    <n v="0"/>
  </r>
  <r>
    <s v="20120702"/>
    <s v="2012_07"/>
    <x v="2"/>
    <x v="5"/>
    <s v="2012_7"/>
    <n v="1"/>
    <n v="0"/>
  </r>
  <r>
    <s v="20120705"/>
    <s v="2012_07"/>
    <x v="2"/>
    <x v="5"/>
    <s v="2012_7"/>
    <n v="1"/>
    <n v="0"/>
  </r>
  <r>
    <s v="20120713"/>
    <s v="2012_07"/>
    <x v="2"/>
    <x v="5"/>
    <s v="2012_7"/>
    <n v="1"/>
    <n v="0"/>
  </r>
  <r>
    <s v="20120717"/>
    <s v="2012_07"/>
    <x v="2"/>
    <x v="5"/>
    <s v="2012_7"/>
    <n v="1"/>
    <n v="0"/>
  </r>
  <r>
    <s v="20120718"/>
    <s v="2012_07"/>
    <x v="2"/>
    <x v="5"/>
    <s v="2012_7"/>
    <n v="2"/>
    <n v="0"/>
  </r>
  <r>
    <s v="20120725"/>
    <s v="2012_07"/>
    <x v="2"/>
    <x v="5"/>
    <s v="2012_7"/>
    <n v="1"/>
    <n v="0"/>
  </r>
  <r>
    <s v="20120727"/>
    <s v="2012_07"/>
    <x v="2"/>
    <x v="5"/>
    <s v="2012_7"/>
    <n v="4"/>
    <n v="1"/>
  </r>
  <r>
    <s v="20120801"/>
    <s v="2012_08"/>
    <x v="2"/>
    <x v="6"/>
    <s v="2012_8"/>
    <n v="4"/>
    <n v="1"/>
  </r>
  <r>
    <s v="20120806"/>
    <s v="2012_08"/>
    <x v="2"/>
    <x v="6"/>
    <s v="2012_8"/>
    <n v="1"/>
    <n v="0"/>
  </r>
  <r>
    <s v="20120815"/>
    <s v="2012_08"/>
    <x v="2"/>
    <x v="6"/>
    <s v="2012_8"/>
    <n v="4"/>
    <n v="1"/>
  </r>
  <r>
    <s v="20120831"/>
    <s v="2012_08"/>
    <x v="2"/>
    <x v="6"/>
    <s v="2012_8"/>
    <n v="2"/>
    <n v="0"/>
  </r>
  <r>
    <s v="20120906"/>
    <s v="2012_09"/>
    <x v="2"/>
    <x v="7"/>
    <s v="2012_9"/>
    <n v="1"/>
    <n v="0"/>
  </r>
  <r>
    <s v="20120912"/>
    <s v="2012_09"/>
    <x v="2"/>
    <x v="7"/>
    <s v="2012_9"/>
    <n v="4"/>
    <n v="1"/>
  </r>
  <r>
    <s v="20120921"/>
    <s v="2012_09"/>
    <x v="2"/>
    <x v="7"/>
    <s v="2012_9"/>
    <n v="1"/>
    <n v="0"/>
  </r>
  <r>
    <s v="20120926"/>
    <s v="2012_09"/>
    <x v="2"/>
    <x v="7"/>
    <s v="2012_9"/>
    <n v="4"/>
    <n v="1"/>
  </r>
  <r>
    <s v="20120927"/>
    <s v="2012_09"/>
    <x v="2"/>
    <x v="7"/>
    <s v="2012_9"/>
    <n v="1"/>
    <n v="0"/>
  </r>
  <r>
    <s v="20121001"/>
    <s v="2012_010"/>
    <x v="2"/>
    <x v="8"/>
    <s v="2012_10"/>
    <n v="1"/>
    <n v="0"/>
  </r>
  <r>
    <s v="20121025"/>
    <s v="2012_010"/>
    <x v="2"/>
    <x v="8"/>
    <s v="2012_10"/>
    <n v="4"/>
    <n v="1"/>
  </r>
  <r>
    <s v="20121102"/>
    <s v="2012_011"/>
    <x v="2"/>
    <x v="9"/>
    <s v="2012_11"/>
    <n v="1"/>
    <n v="0"/>
  </r>
  <r>
    <s v="20121109"/>
    <s v="2012_011"/>
    <x v="2"/>
    <x v="9"/>
    <s v="2012_11"/>
    <n v="2"/>
    <n v="0"/>
  </r>
  <r>
    <s v="20121115"/>
    <s v="2012_011"/>
    <x v="2"/>
    <x v="9"/>
    <s v="2012_11"/>
    <n v="4"/>
    <n v="1"/>
  </r>
  <r>
    <s v="20121210"/>
    <s v="2012_012"/>
    <x v="2"/>
    <x v="11"/>
    <s v="2012_12"/>
    <n v="4"/>
    <n v="1"/>
  </r>
  <r>
    <s v="20121214"/>
    <s v="2012_012"/>
    <x v="2"/>
    <x v="11"/>
    <s v="2012_12"/>
    <n v="2"/>
    <n v="0"/>
  </r>
  <r>
    <s v="20130114"/>
    <s v="2013_01"/>
    <x v="3"/>
    <x v="10"/>
    <s v="2013_1"/>
    <n v="2"/>
    <n v="0"/>
  </r>
  <r>
    <s v="20130116"/>
    <s v="2013_01"/>
    <x v="3"/>
    <x v="10"/>
    <s v="2013_1"/>
    <n v="4"/>
    <n v="1"/>
  </r>
  <r>
    <s v="20130214"/>
    <s v="2013_02"/>
    <x v="3"/>
    <x v="0"/>
    <s v="2013_2"/>
    <n v="4"/>
    <n v="1"/>
  </r>
  <r>
    <s v="20130308"/>
    <s v="2013_03"/>
    <x v="3"/>
    <x v="1"/>
    <s v="2013_3"/>
    <n v="2"/>
    <n v="0"/>
  </r>
  <r>
    <s v="20130326"/>
    <s v="2013_03"/>
    <x v="3"/>
    <x v="1"/>
    <s v="2013_3"/>
    <n v="4"/>
    <n v="1"/>
  </r>
  <r>
    <s v="20130422"/>
    <s v="2013_04"/>
    <x v="3"/>
    <x v="2"/>
    <s v="2013_4"/>
    <n v="4"/>
    <n v="1"/>
  </r>
  <r>
    <s v="20130424"/>
    <s v="2013_04"/>
    <x v="3"/>
    <x v="2"/>
    <s v="2013_4"/>
    <n v="2"/>
    <n v="0"/>
  </r>
  <r>
    <s v="20130501"/>
    <s v="2013_05"/>
    <x v="3"/>
    <x v="3"/>
    <s v="2013_5"/>
    <n v="4"/>
    <n v="1"/>
  </r>
  <r>
    <s v="20130506"/>
    <s v="2013_05"/>
    <x v="3"/>
    <x v="3"/>
    <s v="2013_5"/>
    <n v="1"/>
    <n v="0"/>
  </r>
  <r>
    <s v="20130517"/>
    <s v="2013_05"/>
    <x v="3"/>
    <x v="3"/>
    <s v="2013_5"/>
    <n v="2"/>
    <n v="0"/>
  </r>
  <r>
    <s v="20130606"/>
    <s v="2013_06"/>
    <x v="3"/>
    <x v="4"/>
    <s v="2013_6"/>
    <n v="4"/>
    <n v="1"/>
  </r>
  <r>
    <s v="20130619"/>
    <s v="2013_06"/>
    <x v="3"/>
    <x v="4"/>
    <s v="2013_6"/>
    <n v="4"/>
    <n v="1"/>
  </r>
  <r>
    <s v="20130622"/>
    <s v="2013_06"/>
    <x v="3"/>
    <x v="4"/>
    <s v="2013_6"/>
    <n v="1"/>
    <n v="0"/>
  </r>
  <r>
    <s v="20130628"/>
    <s v="2013_06"/>
    <x v="3"/>
    <x v="4"/>
    <s v="2013_6"/>
    <n v="4"/>
    <n v="1"/>
  </r>
  <r>
    <s v="20130710"/>
    <s v="2013_07"/>
    <x v="3"/>
    <x v="5"/>
    <s v="2013_7"/>
    <n v="4"/>
    <n v="1"/>
  </r>
  <r>
    <s v="20130715"/>
    <s v="2013_07"/>
    <x v="3"/>
    <x v="5"/>
    <s v="2013_7"/>
    <n v="4"/>
    <n v="1"/>
  </r>
  <r>
    <s v="20130725"/>
    <s v="2013_07"/>
    <x v="3"/>
    <x v="5"/>
    <s v="2013_7"/>
    <n v="2"/>
    <n v="0"/>
  </r>
  <r>
    <s v="20130807"/>
    <s v="2013_08"/>
    <x v="3"/>
    <x v="6"/>
    <s v="2013_8"/>
    <n v="4"/>
    <n v="1"/>
  </r>
  <r>
    <s v="20130816"/>
    <s v="2013_08"/>
    <x v="3"/>
    <x v="6"/>
    <s v="2013_8"/>
    <n v="2"/>
    <n v="0"/>
  </r>
  <r>
    <s v="20130821"/>
    <s v="2013_08"/>
    <x v="3"/>
    <x v="6"/>
    <s v="2013_8"/>
    <n v="4"/>
    <n v="1"/>
  </r>
  <r>
    <s v="20130904"/>
    <s v="2013_09"/>
    <x v="3"/>
    <x v="7"/>
    <s v="2013_9"/>
    <n v="4"/>
    <n v="1"/>
  </r>
  <r>
    <s v="20130910"/>
    <s v="2013_09"/>
    <x v="3"/>
    <x v="7"/>
    <s v="2013_9"/>
    <n v="2"/>
    <n v="0"/>
  </r>
  <r>
    <s v="20130917"/>
    <s v="2013_09"/>
    <x v="3"/>
    <x v="7"/>
    <s v="2013_9"/>
    <n v="3"/>
    <n v="0"/>
  </r>
  <r>
    <s v="20131015"/>
    <s v="2013_010"/>
    <x v="3"/>
    <x v="8"/>
    <s v="2013_10"/>
    <n v="3"/>
    <n v="0"/>
  </r>
  <r>
    <s v="20131029"/>
    <s v="2013_010"/>
    <x v="3"/>
    <x v="8"/>
    <s v="2013_10"/>
    <n v="1"/>
    <n v="0"/>
  </r>
  <r>
    <s v="20131031"/>
    <s v="2013_010"/>
    <x v="3"/>
    <x v="8"/>
    <s v="2013_10"/>
    <n v="1"/>
    <n v="0"/>
  </r>
  <r>
    <s v="20131114"/>
    <s v="2013_011"/>
    <x v="3"/>
    <x v="9"/>
    <s v="2013_11"/>
    <n v="2"/>
    <n v="0"/>
  </r>
  <r>
    <s v="20131120"/>
    <s v="2013_011"/>
    <x v="3"/>
    <x v="9"/>
    <s v="2013_11"/>
    <n v="1"/>
    <n v="0"/>
  </r>
  <r>
    <s v="20140409"/>
    <s v="2014_04"/>
    <x v="4"/>
    <x v="2"/>
    <s v="2014_4"/>
    <n v="1"/>
    <n v="0"/>
  </r>
  <r>
    <s v="20140422"/>
    <s v="2014_04"/>
    <x v="4"/>
    <x v="2"/>
    <s v="2014_4"/>
    <n v="1"/>
    <n v="0"/>
  </r>
  <r>
    <s v="20140502"/>
    <s v="2014_05"/>
    <x v="4"/>
    <x v="3"/>
    <s v="2014_5"/>
    <n v="1"/>
    <n v="0"/>
  </r>
  <r>
    <s v="20140507"/>
    <s v="2014_05"/>
    <x v="4"/>
    <x v="3"/>
    <s v="2014_5"/>
    <n v="4"/>
    <n v="1"/>
  </r>
  <r>
    <s v="20140611"/>
    <s v="2014_06"/>
    <x v="4"/>
    <x v="4"/>
    <s v="2014_6"/>
    <n v="4"/>
    <n v="1"/>
  </r>
  <r>
    <s v="20140617"/>
    <s v="2014_06"/>
    <x v="4"/>
    <x v="4"/>
    <s v="2014_6"/>
    <n v="1"/>
    <n v="0"/>
  </r>
  <r>
    <s v="20140618"/>
    <s v="2014_06"/>
    <x v="4"/>
    <x v="4"/>
    <s v="2014_6"/>
    <n v="4"/>
    <n v="1"/>
  </r>
  <r>
    <s v="20140701"/>
    <s v="2014_07"/>
    <x v="4"/>
    <x v="5"/>
    <s v="2014_7"/>
    <n v="2"/>
    <n v="0"/>
  </r>
  <r>
    <s v="20140702"/>
    <s v="2014_07"/>
    <x v="4"/>
    <x v="5"/>
    <s v="2014_7"/>
    <n v="4"/>
    <n v="1"/>
  </r>
  <r>
    <s v="20140715"/>
    <s v="2014_07"/>
    <x v="4"/>
    <x v="5"/>
    <s v="2014_7"/>
    <n v="1"/>
    <n v="0"/>
  </r>
  <r>
    <s v="20140721"/>
    <s v="2014_07"/>
    <x v="4"/>
    <x v="5"/>
    <s v="2014_7"/>
    <n v="4"/>
    <n v="1"/>
  </r>
  <r>
    <s v="20140801"/>
    <s v="2014_08"/>
    <x v="4"/>
    <x v="6"/>
    <s v="2014_8"/>
    <n v="1"/>
    <n v="0"/>
  </r>
  <r>
    <s v="20140808"/>
    <s v="2014_08"/>
    <x v="4"/>
    <x v="6"/>
    <s v="2014_8"/>
    <n v="4"/>
    <n v="1"/>
  </r>
  <r>
    <s v="20140811"/>
    <s v="2014_08"/>
    <x v="4"/>
    <x v="6"/>
    <s v="2014_8"/>
    <n v="2"/>
    <n v="0"/>
  </r>
  <r>
    <s v="20140818"/>
    <s v="2014_08"/>
    <x v="4"/>
    <x v="6"/>
    <s v="2014_8"/>
    <n v="2"/>
    <n v="0"/>
  </r>
  <r>
    <s v="20140903"/>
    <s v="2014_09"/>
    <x v="4"/>
    <x v="7"/>
    <s v="2014_9"/>
    <n v="1"/>
    <n v="0"/>
  </r>
  <r>
    <s v="20140905"/>
    <s v="2014_09"/>
    <x v="4"/>
    <x v="7"/>
    <s v="2014_9"/>
    <n v="4"/>
    <n v="1"/>
  </r>
  <r>
    <s v="20140909"/>
    <s v="2014_09"/>
    <x v="4"/>
    <x v="7"/>
    <s v="2014_9"/>
    <n v="4"/>
    <n v="1"/>
  </r>
  <r>
    <s v="20140917"/>
    <s v="2014_09"/>
    <x v="4"/>
    <x v="7"/>
    <s v="2014_9"/>
    <n v="4"/>
    <n v="1"/>
  </r>
  <r>
    <s v="20141008"/>
    <s v="2014_010"/>
    <x v="4"/>
    <x v="8"/>
    <s v="2014_10"/>
    <n v="2"/>
    <n v="0"/>
  </r>
  <r>
    <s v="20141022"/>
    <s v="2014_010"/>
    <x v="4"/>
    <x v="8"/>
    <s v="2014_10"/>
    <n v="1"/>
    <n v="0"/>
  </r>
  <r>
    <s v="20150107"/>
    <s v="2015_01"/>
    <x v="5"/>
    <x v="10"/>
    <s v="2015_1"/>
    <n v="4"/>
    <n v="1"/>
  </r>
  <r>
    <s v="20150113"/>
    <s v="2015_01"/>
    <x v="5"/>
    <x v="10"/>
    <s v="2015_1"/>
    <n v="2"/>
    <n v="0"/>
  </r>
  <r>
    <s v="20150128"/>
    <s v="2015_01"/>
    <x v="5"/>
    <x v="10"/>
    <s v="2015_1"/>
    <n v="4"/>
    <n v="1"/>
  </r>
  <r>
    <s v="20150220"/>
    <s v="2015_02"/>
    <x v="5"/>
    <x v="0"/>
    <s v="2015_2"/>
    <n v="4"/>
    <n v="1"/>
  </r>
  <r>
    <s v="20150224"/>
    <s v="2015_02"/>
    <x v="5"/>
    <x v="0"/>
    <s v="2015_2"/>
    <n v="2"/>
    <n v="0"/>
  </r>
  <r>
    <s v="20150317"/>
    <s v="2015_03"/>
    <x v="5"/>
    <x v="1"/>
    <s v="2015_3"/>
    <n v="2"/>
    <n v="0"/>
  </r>
  <r>
    <s v="20150407"/>
    <s v="2015_04"/>
    <x v="5"/>
    <x v="2"/>
    <s v="2015_4"/>
    <n v="1"/>
    <n v="0"/>
  </r>
  <r>
    <s v="20150408"/>
    <s v="2015_04"/>
    <x v="5"/>
    <x v="2"/>
    <s v="2015_4"/>
    <n v="1"/>
    <n v="0"/>
  </r>
  <r>
    <s v="20150415"/>
    <s v="2015_04"/>
    <x v="5"/>
    <x v="2"/>
    <s v="2015_4"/>
    <n v="2"/>
    <n v="0"/>
  </r>
  <r>
    <s v="20150507"/>
    <s v="2015_05"/>
    <x v="5"/>
    <x v="3"/>
    <s v="2015_5"/>
    <n v="2"/>
    <n v="0"/>
  </r>
  <r>
    <s v="20150521"/>
    <s v="2015_05"/>
    <x v="5"/>
    <x v="3"/>
    <s v="2015_5"/>
    <n v="3"/>
    <n v="0"/>
  </r>
  <r>
    <s v="20150617"/>
    <s v="2015_06"/>
    <x v="5"/>
    <x v="4"/>
    <s v="2015_6"/>
    <n v="2"/>
    <n v="0"/>
  </r>
  <r>
    <s v="20150630"/>
    <s v="2015_06"/>
    <x v="5"/>
    <x v="4"/>
    <s v="2015_6"/>
    <n v="2"/>
    <n v="0"/>
  </r>
  <r>
    <s v="20150708"/>
    <s v="2015_07"/>
    <x v="5"/>
    <x v="5"/>
    <s v="2015_7"/>
    <n v="4"/>
    <n v="1"/>
  </r>
  <r>
    <s v="20150710"/>
    <s v="2015_07"/>
    <x v="5"/>
    <x v="5"/>
    <s v="2015_7"/>
    <n v="1"/>
    <n v="0"/>
  </r>
  <r>
    <s v="20150722"/>
    <s v="2015_07"/>
    <x v="5"/>
    <x v="5"/>
    <s v="2015_7"/>
    <n v="3"/>
    <n v="0"/>
  </r>
  <r>
    <s v="20150723"/>
    <s v="2015_07"/>
    <x v="5"/>
    <x v="5"/>
    <s v="2015_7"/>
    <n v="1"/>
    <n v="0"/>
  </r>
  <r>
    <s v="20150805"/>
    <s v="2015_08"/>
    <x v="5"/>
    <x v="6"/>
    <s v="2015_8"/>
    <n v="1"/>
    <n v="0"/>
  </r>
  <r>
    <s v="20150806"/>
    <s v="2015_08"/>
    <x v="5"/>
    <x v="6"/>
    <s v="2015_8"/>
    <n v="2"/>
    <n v="0"/>
  </r>
  <r>
    <s v="20150818"/>
    <s v="2015_08"/>
    <x v="5"/>
    <x v="6"/>
    <s v="2015_8"/>
    <n v="4"/>
    <n v="1"/>
  </r>
  <r>
    <s v="20150820"/>
    <s v="2015_08"/>
    <x v="5"/>
    <x v="6"/>
    <s v="2015_8"/>
    <n v="1"/>
    <n v="0"/>
  </r>
  <r>
    <s v="20150825"/>
    <s v="2015_08"/>
    <x v="5"/>
    <x v="6"/>
    <s v="2015_8"/>
    <n v="4"/>
    <n v="1"/>
  </r>
  <r>
    <s v="20150905"/>
    <s v="2015_09"/>
    <x v="5"/>
    <x v="7"/>
    <s v="2015_9"/>
    <n v="1"/>
    <n v="0"/>
  </r>
  <r>
    <s v="20150909"/>
    <s v="2015_09"/>
    <x v="5"/>
    <x v="7"/>
    <s v="2015_9"/>
    <n v="1"/>
    <n v="0"/>
  </r>
  <r>
    <s v="20150925"/>
    <s v="2015_09"/>
    <x v="5"/>
    <x v="7"/>
    <s v="2015_9"/>
    <n v="4"/>
    <n v="1"/>
  </r>
  <r>
    <s v="20150930"/>
    <s v="2015_09"/>
    <x v="5"/>
    <x v="7"/>
    <s v="2015_9"/>
    <n v="2"/>
    <n v="0"/>
  </r>
  <r>
    <s v="20151005"/>
    <s v="2015_010"/>
    <x v="5"/>
    <x v="8"/>
    <s v="2015_10"/>
    <n v="1"/>
    <n v="0"/>
  </r>
  <r>
    <s v="20151119"/>
    <s v="2015_011"/>
    <x v="5"/>
    <x v="9"/>
    <s v="2015_11"/>
    <n v="1"/>
    <n v="0"/>
  </r>
  <r>
    <s v="20160108"/>
    <s v="2016_01"/>
    <x v="6"/>
    <x v="10"/>
    <s v="2016_1"/>
    <n v="4"/>
    <n v="1"/>
  </r>
  <r>
    <s v="20160316"/>
    <s v="2016_03"/>
    <x v="6"/>
    <x v="1"/>
    <s v="2016_3"/>
    <n v="1"/>
    <n v="0"/>
  </r>
  <r>
    <s v="20160317"/>
    <s v="2016_03"/>
    <x v="6"/>
    <x v="1"/>
    <s v="2016_3"/>
    <n v="1"/>
    <n v="0"/>
  </r>
  <r>
    <s v="20160329"/>
    <s v="2016_03"/>
    <x v="6"/>
    <x v="1"/>
    <s v="2016_3"/>
    <n v="1"/>
    <n v="0"/>
  </r>
  <r>
    <s v="20160330"/>
    <s v="2016_03"/>
    <x v="6"/>
    <x v="1"/>
    <s v="2016_3"/>
    <n v="1"/>
    <n v="0"/>
  </r>
  <r>
    <s v="20160401"/>
    <s v="2016_04"/>
    <x v="6"/>
    <x v="2"/>
    <s v="2016_4"/>
    <n v="2"/>
    <n v="0"/>
  </r>
  <r>
    <s v="20160503"/>
    <s v="2016_05"/>
    <x v="6"/>
    <x v="3"/>
    <s v="2016_5"/>
    <n v="1"/>
    <n v="0"/>
  </r>
  <r>
    <s v="20160505"/>
    <s v="2016_05"/>
    <x v="6"/>
    <x v="3"/>
    <s v="2016_5"/>
    <n v="2"/>
    <n v="0"/>
  </r>
  <r>
    <s v="20160510"/>
    <s v="2016_05"/>
    <x v="6"/>
    <x v="3"/>
    <s v="2016_5"/>
    <n v="4"/>
    <n v="1"/>
  </r>
  <r>
    <s v="20160517"/>
    <s v="2016_05"/>
    <x v="6"/>
    <x v="3"/>
    <s v="2016_5"/>
    <n v="4"/>
    <n v="1"/>
  </r>
  <r>
    <s v="20160531"/>
    <s v="2016_05"/>
    <x v="6"/>
    <x v="3"/>
    <s v="2016_5"/>
    <n v="4"/>
    <n v="1"/>
  </r>
  <r>
    <s v="20160601"/>
    <s v="2016_06"/>
    <x v="6"/>
    <x v="4"/>
    <s v="2016_6"/>
    <n v="4"/>
    <n v="1"/>
  </r>
  <r>
    <s v="20160708"/>
    <s v="2016_07"/>
    <x v="6"/>
    <x v="5"/>
    <s v="2016_7"/>
    <n v="1"/>
    <n v="0"/>
  </r>
  <r>
    <s v="20160712"/>
    <s v="2016_07"/>
    <x v="6"/>
    <x v="5"/>
    <s v="2016_7"/>
    <n v="4"/>
    <n v="1"/>
  </r>
  <r>
    <s v="20160719"/>
    <s v="2016_07"/>
    <x v="6"/>
    <x v="5"/>
    <s v="2016_7"/>
    <n v="1"/>
    <n v="0"/>
  </r>
  <r>
    <s v="20160721"/>
    <s v="2016_07"/>
    <x v="6"/>
    <x v="5"/>
    <s v="2016_7"/>
    <n v="4"/>
    <n v="1"/>
  </r>
  <r>
    <s v="20160810"/>
    <s v="2016_08"/>
    <x v="6"/>
    <x v="6"/>
    <s v="2016_8"/>
    <n v="1"/>
    <n v="0"/>
  </r>
  <r>
    <s v="20160811"/>
    <s v="2016_08"/>
    <x v="6"/>
    <x v="6"/>
    <s v="2016_8"/>
    <n v="1"/>
    <n v="0"/>
  </r>
  <r>
    <s v="20160817"/>
    <s v="2016_08"/>
    <x v="6"/>
    <x v="6"/>
    <s v="2016_8"/>
    <n v="4"/>
    <n v="1"/>
  </r>
  <r>
    <s v="20160823"/>
    <s v="2016_08"/>
    <x v="6"/>
    <x v="6"/>
    <s v="2016_8"/>
    <n v="4"/>
    <n v="1"/>
  </r>
  <r>
    <s v="20160906"/>
    <s v="2016_09"/>
    <x v="6"/>
    <x v="7"/>
    <s v="2016_9"/>
    <n v="4"/>
    <n v="1"/>
  </r>
  <r>
    <s v="20160907"/>
    <s v="2016_09"/>
    <x v="6"/>
    <x v="7"/>
    <s v="2016_9"/>
    <n v="4"/>
    <n v="1"/>
  </r>
  <r>
    <s v="20160921"/>
    <s v="2016_09"/>
    <x v="6"/>
    <x v="7"/>
    <s v="2016_9"/>
    <n v="4"/>
    <n v="1"/>
  </r>
  <r>
    <s v="20161002"/>
    <s v="2016_010"/>
    <x v="6"/>
    <x v="8"/>
    <s v="2016_10"/>
    <n v="4"/>
    <n v="1"/>
  </r>
  <r>
    <s v="20161003"/>
    <s v="2016_010"/>
    <x v="6"/>
    <x v="8"/>
    <s v="2016_10"/>
    <n v="1"/>
    <n v="0"/>
  </r>
  <r>
    <s v="20161031"/>
    <s v="2016_010"/>
    <x v="6"/>
    <x v="8"/>
    <s v="2016_10"/>
    <n v="1"/>
    <n v="0"/>
  </r>
  <r>
    <s v="20161215"/>
    <s v="2016_012"/>
    <x v="6"/>
    <x v="11"/>
    <s v="2016_12"/>
    <n v="4"/>
    <n v="1"/>
  </r>
  <r>
    <s v="20170105"/>
    <s v="2017_01"/>
    <x v="7"/>
    <x v="10"/>
    <s v="2017_1"/>
    <n v="4"/>
    <n v="1"/>
  </r>
  <r>
    <s v="20170222"/>
    <s v="2017_02"/>
    <x v="7"/>
    <x v="0"/>
    <s v="2017_2"/>
    <n v="4"/>
    <n v="1"/>
  </r>
  <r>
    <s v="20170224"/>
    <s v="2017_02"/>
    <x v="7"/>
    <x v="0"/>
    <s v="2017_2"/>
    <n v="1"/>
    <n v="0"/>
  </r>
  <r>
    <s v="20170331"/>
    <s v="2017_03"/>
    <x v="7"/>
    <x v="1"/>
    <s v="2017_3"/>
    <n v="1"/>
    <n v="0"/>
  </r>
  <r>
    <s v="20170607"/>
    <s v="2017_06"/>
    <x v="7"/>
    <x v="4"/>
    <s v="2017_6"/>
    <n v="4"/>
    <n v="1"/>
  </r>
  <r>
    <s v="20170619"/>
    <s v="2017_06"/>
    <x v="7"/>
    <x v="4"/>
    <s v="2017_6"/>
    <n v="4"/>
    <n v="1"/>
  </r>
  <r>
    <s v="20170624"/>
    <s v="2017_06"/>
    <x v="7"/>
    <x v="4"/>
    <s v="2017_6"/>
    <n v="4"/>
    <n v="1"/>
  </r>
  <r>
    <s v="20170720"/>
    <s v="2017_07"/>
    <x v="7"/>
    <x v="5"/>
    <s v="2017_7"/>
    <n v="3"/>
    <n v="0"/>
  </r>
  <r>
    <s v="20170801"/>
    <s v="2017_08"/>
    <x v="7"/>
    <x v="6"/>
    <s v="2017_8"/>
    <n v="4"/>
    <n v="1"/>
  </r>
  <r>
    <s v="20170824"/>
    <s v="2017_08"/>
    <x v="7"/>
    <x v="6"/>
    <s v="2017_8"/>
    <n v="4"/>
    <n v="1"/>
  </r>
  <r>
    <s v="20170830"/>
    <s v="2017_08"/>
    <x v="7"/>
    <x v="6"/>
    <s v="2017_8"/>
    <n v="4"/>
    <n v="1"/>
  </r>
  <r>
    <s v="20170831"/>
    <s v="2017_08"/>
    <x v="7"/>
    <x v="6"/>
    <s v="2017_8"/>
    <n v="1"/>
    <n v="0"/>
  </r>
  <r>
    <s v="20170914"/>
    <s v="2017_09"/>
    <x v="7"/>
    <x v="7"/>
    <s v="2017_9"/>
    <n v="2"/>
    <n v="0"/>
  </r>
  <r>
    <s v="20170927"/>
    <s v="2017_09"/>
    <x v="7"/>
    <x v="7"/>
    <s v="2017_9"/>
    <n v="4"/>
    <n v="1"/>
  </r>
  <r>
    <s v="20170928"/>
    <s v="2017_09"/>
    <x v="7"/>
    <x v="7"/>
    <s v="2017_9"/>
    <n v="2"/>
    <n v="0"/>
  </r>
  <r>
    <s v="20171026"/>
    <s v="2017_010"/>
    <x v="7"/>
    <x v="8"/>
    <s v="2017_10"/>
    <n v="4"/>
    <n v="1"/>
  </r>
  <r>
    <s v="20180212"/>
    <s v="2018_02"/>
    <x v="8"/>
    <x v="0"/>
    <s v="2018_2"/>
    <n v="2"/>
    <n v="0"/>
  </r>
  <r>
    <s v="20180306"/>
    <s v="2018_03"/>
    <x v="8"/>
    <x v="1"/>
    <s v="2018_3"/>
    <n v="4"/>
    <n v="1"/>
  </r>
  <r>
    <s v="20180316"/>
    <s v="2018_03"/>
    <x v="8"/>
    <x v="1"/>
    <s v="2018_3"/>
    <n v="1"/>
    <n v="0"/>
  </r>
  <r>
    <s v="20180320"/>
    <s v="2018_03"/>
    <x v="8"/>
    <x v="1"/>
    <s v="2018_3"/>
    <n v="2"/>
    <n v="0"/>
  </r>
  <r>
    <s v="20180403"/>
    <s v="2018_04"/>
    <x v="8"/>
    <x v="2"/>
    <s v="2018_4"/>
    <n v="4"/>
    <n v="1"/>
  </r>
  <r>
    <s v="20180419"/>
    <s v="2018_04"/>
    <x v="8"/>
    <x v="2"/>
    <s v="2018_4"/>
    <n v="2"/>
    <n v="0"/>
  </r>
  <r>
    <s v="20180518"/>
    <s v="2018_05"/>
    <x v="8"/>
    <x v="3"/>
    <s v="2018_5"/>
    <n v="4"/>
    <n v="1"/>
  </r>
  <r>
    <s v="20180601"/>
    <s v="2018_06"/>
    <x v="8"/>
    <x v="4"/>
    <s v="2018_6"/>
    <n v="1"/>
    <n v="0"/>
  </r>
  <r>
    <s v="20180607"/>
    <s v="2018_06"/>
    <x v="8"/>
    <x v="4"/>
    <s v="2018_6"/>
    <n v="4"/>
    <n v="1"/>
  </r>
  <r>
    <s v="20180611"/>
    <s v="2018_06"/>
    <x v="8"/>
    <x v="4"/>
    <s v="2018_6"/>
    <n v="4"/>
    <n v="1"/>
  </r>
  <r>
    <s v="20180710"/>
    <s v="2018_07"/>
    <x v="8"/>
    <x v="5"/>
    <s v="2018_7"/>
    <n v="1"/>
    <n v="0"/>
  </r>
  <r>
    <s v="20180727"/>
    <s v="2018_07"/>
    <x v="8"/>
    <x v="5"/>
    <s v="2018_7"/>
    <n v="1"/>
    <n v="0"/>
  </r>
  <r>
    <s v="20180731"/>
    <s v="2018_07"/>
    <x v="8"/>
    <x v="5"/>
    <s v="2018_7"/>
    <n v="1"/>
    <n v="0"/>
  </r>
  <r>
    <s v="20180802"/>
    <s v="2018_08"/>
    <x v="8"/>
    <x v="6"/>
    <s v="2018_8"/>
    <n v="2"/>
    <n v="0"/>
  </r>
  <r>
    <s v="20180810"/>
    <s v="2018_08"/>
    <x v="8"/>
    <x v="6"/>
    <s v="2018_8"/>
    <n v="1"/>
    <n v="0"/>
  </r>
  <r>
    <s v="20180831"/>
    <s v="2018_08"/>
    <x v="8"/>
    <x v="6"/>
    <s v="2018_8"/>
    <n v="3"/>
    <n v="0"/>
  </r>
  <r>
    <s v="20180905"/>
    <s v="2018_09"/>
    <x v="8"/>
    <x v="7"/>
    <s v="2018_9"/>
    <n v="2"/>
    <n v="0"/>
  </r>
  <r>
    <s v="20180919"/>
    <s v="2018_09"/>
    <x v="8"/>
    <x v="7"/>
    <s v="2018_9"/>
    <n v="2"/>
    <n v="0"/>
  </r>
  <r>
    <s v="20180920"/>
    <s v="2018_09"/>
    <x v="8"/>
    <x v="7"/>
    <s v="2018_9"/>
    <n v="1"/>
    <n v="0"/>
  </r>
  <r>
    <s v="20181018"/>
    <s v="2018_010"/>
    <x v="8"/>
    <x v="8"/>
    <s v="2018_10"/>
    <n v="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6">
  <r>
    <d v="2010-02-24T00:00:00"/>
    <x v="0"/>
    <s v="20100224_5"/>
    <n v="2010"/>
    <n v="2"/>
    <s v="Tatoosh East"/>
    <s v="Tatoosh"/>
    <x v="0"/>
    <x v="0"/>
    <n v="0"/>
    <n v="43"/>
    <s v=""/>
    <x v="0"/>
    <n v="0"/>
    <n v="0"/>
    <x v="0"/>
    <n v="0"/>
    <n v="0"/>
  </r>
  <r>
    <d v="2010-02-24T00:00:00"/>
    <x v="0"/>
    <s v="20100224_6"/>
    <n v="2010"/>
    <n v="2"/>
    <s v="Tatoosh"/>
    <s v="Tatoosh"/>
    <x v="0"/>
    <x v="1"/>
    <n v="0"/>
    <n v="35"/>
    <s v=""/>
    <x v="0"/>
    <n v="0"/>
    <n v="0"/>
    <x v="0"/>
    <n v="0"/>
    <n v="0"/>
  </r>
  <r>
    <d v="2010-02-24T00:00:00"/>
    <x v="0"/>
    <s v="20100224_8"/>
    <n v="2010"/>
    <n v="2"/>
    <s v="Tatoosh"/>
    <s v="Tatoosh"/>
    <x v="0"/>
    <x v="2"/>
    <n v="0"/>
    <n v="15"/>
    <s v=""/>
    <x v="0"/>
    <n v="0"/>
    <n v="0"/>
    <x v="0"/>
    <n v="0"/>
    <n v="0"/>
  </r>
  <r>
    <d v="2010-02-24T00:00:00"/>
    <x v="0"/>
    <s v="20100224_12"/>
    <n v="2010"/>
    <n v="2"/>
    <s v="Tatoosh East"/>
    <s v="Tatoosh"/>
    <x v="1"/>
    <x v="3"/>
    <n v="0"/>
    <n v="2"/>
    <s v=""/>
    <x v="0"/>
    <n v="0"/>
    <n v="0"/>
    <x v="0"/>
    <n v="0"/>
    <n v="0"/>
  </r>
  <r>
    <d v="2010-02-24T00:00:00"/>
    <x v="0"/>
    <s v="20100224_13"/>
    <n v="2010"/>
    <n v="2"/>
    <s v="Tatoosh"/>
    <s v="Tatoosh"/>
    <x v="1"/>
    <x v="4"/>
    <n v="0"/>
    <n v="1"/>
    <s v=""/>
    <x v="0"/>
    <n v="0"/>
    <n v="0"/>
    <x v="0"/>
    <n v="0"/>
    <n v="0"/>
  </r>
  <r>
    <d v="2010-03-03T00:00:00"/>
    <x v="1"/>
    <s v="20100303_11"/>
    <n v="2010"/>
    <n v="3"/>
    <s v="Tatoosh"/>
    <s v="Tatoosh"/>
    <x v="0"/>
    <x v="5"/>
    <s v="27"/>
    <n v="84"/>
    <s v="17 male, 28 female, 27 pup"/>
    <x v="0"/>
    <n v="0"/>
    <n v="0"/>
    <x v="0"/>
    <n v="0"/>
    <n v="0"/>
  </r>
  <r>
    <d v="2010-03-03T00:00:00"/>
    <x v="1"/>
    <s v="20100303_21"/>
    <n v="2010"/>
    <n v="3"/>
    <s v="Guano"/>
    <s v="Bodelteh Islands"/>
    <x v="0"/>
    <x v="6"/>
    <s v="47"/>
    <n v="98"/>
    <s v="37 female; 47 pup; 2 male; 34 juvenile"/>
    <x v="0"/>
    <n v="0"/>
    <n v="0"/>
    <x v="0"/>
    <n v="0"/>
    <n v="0"/>
  </r>
  <r>
    <d v="2010-03-03T00:00:00"/>
    <x v="1"/>
    <s v="20100303_22"/>
    <n v="2010"/>
    <n v="3"/>
    <s v=""/>
    <s v="Bodelteh Islands"/>
    <x v="1"/>
    <x v="3"/>
    <n v="0"/>
    <n v="2"/>
    <s v=""/>
    <x v="0"/>
    <n v="0"/>
    <n v="0"/>
    <x v="0"/>
    <n v="0"/>
    <n v="0"/>
  </r>
  <r>
    <d v="2010-03-03T00:00:00"/>
    <x v="1"/>
    <s v="20100303_24"/>
    <n v="2010"/>
    <n v="3"/>
    <s v="West Bodelteh"/>
    <s v="Bodelteh Islands"/>
    <x v="0"/>
    <x v="7"/>
    <n v="0"/>
    <n v="123"/>
    <s v=""/>
    <x v="1"/>
    <n v="1"/>
    <n v="0"/>
    <x v="1"/>
    <n v="8.130081300813009E-3"/>
    <n v="0"/>
  </r>
  <r>
    <d v="2010-04-13T00:00:00"/>
    <x v="2"/>
    <s v="20100413_4"/>
    <n v="2010"/>
    <n v="4"/>
    <s v="Tatoosh"/>
    <s v="Tatoosh"/>
    <x v="0"/>
    <x v="8"/>
    <n v="0"/>
    <n v="144"/>
    <s v="Brand 205Y"/>
    <x v="0"/>
    <n v="0"/>
    <n v="0"/>
    <x v="0"/>
    <n v="0"/>
    <n v="0"/>
  </r>
  <r>
    <d v="2010-04-13T00:00:00"/>
    <x v="2"/>
    <s v="20100413_6"/>
    <n v="2010"/>
    <n v="4"/>
    <s v="Tatoosh"/>
    <s v="Tatoosh"/>
    <x v="0"/>
    <x v="3"/>
    <n v="0"/>
    <n v="2"/>
    <s v=""/>
    <x v="0"/>
    <n v="0"/>
    <n v="0"/>
    <x v="0"/>
    <n v="0"/>
    <n v="0"/>
  </r>
  <r>
    <d v="2010-05-06T00:00:00"/>
    <x v="3"/>
    <s v="20100506_3"/>
    <n v="2010"/>
    <n v="5"/>
    <s v="Tatoosh East"/>
    <s v="Tatoosh"/>
    <x v="0"/>
    <x v="9"/>
    <n v="0"/>
    <n v="26"/>
    <s v="179Y  brand"/>
    <x v="0"/>
    <n v="0"/>
    <n v="0"/>
    <x v="0"/>
    <n v="0"/>
    <n v="0"/>
  </r>
  <r>
    <d v="2010-05-06T00:00:00"/>
    <x v="3"/>
    <s v="20100506_4"/>
    <n v="2010"/>
    <n v="5"/>
    <s v="Tatoosh East"/>
    <s v="Tatoosh"/>
    <x v="1"/>
    <x v="10"/>
    <n v="0"/>
    <n v="3"/>
    <s v=""/>
    <x v="0"/>
    <n v="0"/>
    <n v="0"/>
    <x v="0"/>
    <n v="0"/>
    <n v="0"/>
  </r>
  <r>
    <d v="2010-05-06T00:00:00"/>
    <x v="3"/>
    <s v="20100506_7"/>
    <n v="2010"/>
    <n v="5"/>
    <s v="Tatoosh"/>
    <s v="Tatoosh"/>
    <x v="0"/>
    <x v="11"/>
    <n v="0"/>
    <n v="12"/>
    <s v=""/>
    <x v="0"/>
    <n v="0"/>
    <n v="0"/>
    <x v="0"/>
    <n v="0"/>
    <n v="0"/>
  </r>
  <r>
    <d v="2010-05-06T00:00:00"/>
    <x v="3"/>
    <s v="20100506_10"/>
    <n v="2010"/>
    <n v="5"/>
    <s v="Guano"/>
    <s v="Bodelteh Islands"/>
    <x v="0"/>
    <x v="12"/>
    <s v="1"/>
    <n v="4"/>
    <s v="1male 1 female 2 juv 1 pup"/>
    <x v="0"/>
    <n v="0"/>
    <n v="0"/>
    <x v="0"/>
    <n v="0"/>
    <n v="0"/>
  </r>
  <r>
    <d v="2010-05-06T00:00:00"/>
    <x v="3"/>
    <s v="20100506_11"/>
    <n v="2010"/>
    <n v="5"/>
    <s v="East Bodelteh"/>
    <s v="Bodelteh Islands"/>
    <x v="0"/>
    <x v="13"/>
    <n v="0"/>
    <n v="40"/>
    <s v=""/>
    <x v="0"/>
    <n v="0"/>
    <n v="0"/>
    <x v="0"/>
    <n v="0"/>
    <n v="0"/>
  </r>
  <r>
    <d v="2010-05-06T00:00:00"/>
    <x v="3"/>
    <s v="20100506_12"/>
    <n v="2010"/>
    <n v="5"/>
    <s v="East Bodelteh"/>
    <s v="Bodelteh Islands"/>
    <x v="1"/>
    <x v="1"/>
    <n v="0"/>
    <n v="35"/>
    <s v=""/>
    <x v="0"/>
    <n v="0"/>
    <n v="0"/>
    <x v="0"/>
    <n v="0"/>
    <n v="0"/>
  </r>
  <r>
    <d v="2010-05-06T00:00:00"/>
    <x v="3"/>
    <s v="20100506_14"/>
    <n v="2010"/>
    <n v="5"/>
    <s v="West Bodelteh"/>
    <s v="Bodelteh Islands"/>
    <x v="0"/>
    <x v="14"/>
    <n v="0"/>
    <n v="82"/>
    <s v="731R, 351R"/>
    <x v="0"/>
    <n v="0"/>
    <n v="0"/>
    <x v="0"/>
    <n v="0"/>
    <n v="0"/>
  </r>
  <r>
    <d v="2010-05-06T00:00:00"/>
    <x v="3"/>
    <s v="20100506_15"/>
    <n v="2010"/>
    <n v="5"/>
    <s v="West Bodelteh"/>
    <s v="Bodelteh Islands"/>
    <x v="1"/>
    <x v="15"/>
    <n v="0"/>
    <n v="4"/>
    <s v=""/>
    <x v="0"/>
    <n v="0"/>
    <n v="0"/>
    <x v="0"/>
    <n v="0"/>
    <n v="0"/>
  </r>
  <r>
    <d v="2010-05-06T00:00:00"/>
    <x v="3"/>
    <s v="20100506_16"/>
    <n v="2010"/>
    <n v="5"/>
    <s v="East Bodelteh"/>
    <s v="Bodelteh Islands"/>
    <x v="1"/>
    <x v="15"/>
    <n v="0"/>
    <n v="4"/>
    <s v=""/>
    <x v="0"/>
    <n v="0"/>
    <n v="0"/>
    <x v="0"/>
    <n v="0"/>
    <n v="0"/>
  </r>
  <r>
    <d v="2010-05-06T00:00:00"/>
    <x v="3"/>
    <s v="20100506_17"/>
    <n v="2010"/>
    <n v="5"/>
    <s v="East Bodelteh"/>
    <s v="Bodelteh Islands"/>
    <x v="0"/>
    <x v="12"/>
    <n v="0"/>
    <n v="5"/>
    <s v=""/>
    <x v="0"/>
    <n v="0"/>
    <n v="0"/>
    <x v="0"/>
    <n v="0"/>
    <n v="0"/>
  </r>
  <r>
    <d v="2010-05-06T00:00:00"/>
    <x v="3"/>
    <s v="20100506_20"/>
    <n v="2010"/>
    <n v="5"/>
    <s v="Carroll"/>
    <s v="Carroll"/>
    <x v="0"/>
    <x v="16"/>
    <n v="0"/>
    <n v="210"/>
    <s v="08R,276Y,733R,467R"/>
    <x v="1"/>
    <n v="1"/>
    <n v="0"/>
    <x v="1"/>
    <n v="4.7619047619047623E-3"/>
    <n v="0"/>
  </r>
  <r>
    <d v="2010-05-06T00:00:00"/>
    <x v="3"/>
    <s v="20100506_21"/>
    <n v="2010"/>
    <n v="5"/>
    <s v="Carroll"/>
    <s v="Carroll"/>
    <x v="1"/>
    <x v="17"/>
    <n v="0"/>
    <n v="148"/>
    <s v="759R,701R,SM=8Z05,204Y"/>
    <x v="1"/>
    <n v="0"/>
    <n v="0"/>
    <x v="0"/>
    <n v="6.7567567567567571E-3"/>
    <n v="0"/>
  </r>
  <r>
    <d v="2010-05-10T00:00:00"/>
    <x v="4"/>
    <s v="20100510_6"/>
    <n v="2010"/>
    <n v="5"/>
    <s v="Tatoosh"/>
    <s v="Tatoosh"/>
    <x v="0"/>
    <x v="18"/>
    <n v="0"/>
    <n v="31"/>
    <s v="14 Male, 6 Juvenile, 3 Female"/>
    <x v="0"/>
    <n v="0"/>
    <n v="0"/>
    <x v="0"/>
    <n v="0"/>
    <n v="0"/>
  </r>
  <r>
    <d v="2010-05-10T00:00:00"/>
    <x v="4"/>
    <s v="20100510_7"/>
    <n v="2010"/>
    <n v="5"/>
    <s v="Tatoosh"/>
    <s v="Tatoosh"/>
    <x v="1"/>
    <x v="3"/>
    <n v="0"/>
    <n v="2"/>
    <s v="Swimming"/>
    <x v="0"/>
    <n v="0"/>
    <n v="0"/>
    <x v="0"/>
    <n v="0"/>
    <n v="0"/>
  </r>
  <r>
    <d v="2010-05-10T00:00:00"/>
    <x v="4"/>
    <s v="20100510_12"/>
    <n v="2010"/>
    <n v="5"/>
    <s v="East Bodelteh"/>
    <s v="Bodelteh Islands"/>
    <x v="1"/>
    <x v="19"/>
    <n v="0"/>
    <n v="208"/>
    <s v=""/>
    <x v="1"/>
    <n v="0"/>
    <n v="1"/>
    <x v="1"/>
    <n v="4.807692307692308E-3"/>
    <n v="4.807692307692308E-3"/>
  </r>
  <r>
    <d v="2010-05-10T00:00:00"/>
    <x v="4"/>
    <s v="20100510_13"/>
    <n v="2010"/>
    <n v="5"/>
    <s v="East Bodelteh"/>
    <s v="Bodelteh Islands"/>
    <x v="0"/>
    <x v="20"/>
    <n v="0"/>
    <n v="19"/>
    <s v="13 Males, 2 Females, 3 Juvenile_x000a_Brand 319R._x000a_Also saw 10 Pv, not recorded as individual sighting"/>
    <x v="0"/>
    <n v="0"/>
    <n v="0"/>
    <x v="0"/>
    <n v="0"/>
    <n v="0"/>
  </r>
  <r>
    <d v="2010-05-10T00:00:00"/>
    <x v="4"/>
    <s v="20100510_14"/>
    <n v="2010"/>
    <n v="5"/>
    <s v="West Bodelteh"/>
    <s v="Bodelteh Islands"/>
    <x v="0"/>
    <x v="0"/>
    <n v="0"/>
    <n v="43"/>
    <s v="12 Females, 3 Males, 25 Juveniles_x000a_Brand 35_R_x000a_30 went into water"/>
    <x v="0"/>
    <n v="0"/>
    <n v="0"/>
    <x v="0"/>
    <n v="0"/>
    <n v="0"/>
  </r>
  <r>
    <d v="2010-05-10T00:00:00"/>
    <x v="4"/>
    <s v="20100510_17"/>
    <n v="2010"/>
    <n v="5"/>
    <s v="Carroll"/>
    <s v="Carroll"/>
    <x v="0"/>
    <x v="21"/>
    <n v="0"/>
    <n v="153"/>
    <s v="8 Male, 78 Juvenile, 61 Female, rest undetermined_x000a_Brand 701R(++++), 808R(++++)"/>
    <x v="1"/>
    <n v="1"/>
    <n v="0"/>
    <x v="1"/>
    <n v="6.5359477124183009E-3"/>
    <n v="0"/>
  </r>
  <r>
    <d v="2010-05-10T00:00:00"/>
    <x v="4"/>
    <s v="20100510_18"/>
    <n v="2010"/>
    <n v="5"/>
    <s v="Carroll"/>
    <s v="Carroll"/>
    <x v="1"/>
    <x v="22"/>
    <n v="0"/>
    <n v="132"/>
    <s v=""/>
    <x v="0"/>
    <n v="0"/>
    <n v="0"/>
    <x v="0"/>
    <n v="0"/>
    <n v="0"/>
  </r>
  <r>
    <d v="2010-05-10T00:00:00"/>
    <x v="4"/>
    <s v="20100510_19"/>
    <n v="2010"/>
    <n v="5"/>
    <s v="Sea Lion Rock"/>
    <s v="Sea Lion Rock"/>
    <x v="0"/>
    <x v="23"/>
    <n v="0"/>
    <n v="203"/>
    <s v="136 Junveniles, 18 Males, 46 Females_x000a_Brands: 195Y, 353R(Male), 264R, 486R(0--0), 39Y, 76Y?, 737R, 212Y, 195Y(nursing), 570R, 410R, 635R?"/>
    <x v="0"/>
    <n v="0"/>
    <n v="0"/>
    <x v="0"/>
    <n v="0"/>
    <n v="0"/>
  </r>
  <r>
    <d v="2010-05-10T00:00:00"/>
    <x v="4"/>
    <s v="20100510_20"/>
    <n v="2010"/>
    <n v="5"/>
    <s v="Sea Lion Rock"/>
    <s v="Sea Lion Rock"/>
    <x v="1"/>
    <x v="24"/>
    <n v="0"/>
    <n v="16"/>
    <s v=""/>
    <x v="0"/>
    <n v="0"/>
    <n v="0"/>
    <x v="0"/>
    <n v="0"/>
    <n v="0"/>
  </r>
  <r>
    <d v="2010-05-12T00:00:00"/>
    <x v="5"/>
    <s v="20100512_12"/>
    <n v="2010"/>
    <n v="5"/>
    <s v="East Bodelteh"/>
    <s v="Bodelteh Islands"/>
    <x v="0"/>
    <x v="25"/>
    <n v="0"/>
    <n v="20"/>
    <s v="m=12, j=8"/>
    <x v="0"/>
    <n v="0"/>
    <n v="0"/>
    <x v="0"/>
    <n v="0"/>
    <n v="0"/>
  </r>
  <r>
    <d v="2010-05-12T00:00:00"/>
    <x v="5"/>
    <s v="20100512_13"/>
    <n v="2010"/>
    <n v="5"/>
    <s v="East Bodelteh"/>
    <s v="Bodelteh Islands"/>
    <x v="1"/>
    <x v="8"/>
    <n v="0"/>
    <n v="144"/>
    <s v=""/>
    <x v="0"/>
    <n v="0"/>
    <n v="0"/>
    <x v="0"/>
    <n v="0"/>
    <n v="0"/>
  </r>
  <r>
    <d v="2010-05-12T00:00:00"/>
    <x v="5"/>
    <s v="20100512_15"/>
    <n v="2010"/>
    <n v="5"/>
    <s v="West Bodelteh"/>
    <s v="Bodelteh Islands"/>
    <x v="0"/>
    <x v="13"/>
    <n v="0"/>
    <n v="40"/>
    <s v="J=33, M=1, F=6"/>
    <x v="1"/>
    <n v="1"/>
    <n v="0"/>
    <x v="1"/>
    <n v="2.5000000000000001E-2"/>
    <n v="0"/>
  </r>
  <r>
    <d v="2010-05-12T00:00:00"/>
    <x v="5"/>
    <s v="20100512_16"/>
    <n v="2010"/>
    <n v="5"/>
    <s v="West Bodelteh"/>
    <s v="Bodelteh Islands"/>
    <x v="1"/>
    <x v="3"/>
    <n v="0"/>
    <n v="2"/>
    <s v=""/>
    <x v="0"/>
    <n v="0"/>
    <n v="0"/>
    <x v="0"/>
    <n v="0"/>
    <n v="0"/>
  </r>
  <r>
    <d v="2010-05-12T00:00:00"/>
    <x v="5"/>
    <s v="20100512_21"/>
    <n v="2010"/>
    <n v="5"/>
    <s v="Carroll"/>
    <s v="Carroll"/>
    <x v="1"/>
    <x v="26"/>
    <n v="0"/>
    <n v="75"/>
    <s v=""/>
    <x v="0"/>
    <n v="0"/>
    <n v="0"/>
    <x v="0"/>
    <n v="0"/>
    <n v="0"/>
  </r>
  <r>
    <d v="2010-05-12T00:00:00"/>
    <x v="5"/>
    <s v="20100512_22"/>
    <n v="2010"/>
    <n v="5"/>
    <s v="Carroll"/>
    <s v="Carroll"/>
    <x v="0"/>
    <x v="27"/>
    <n v="0"/>
    <n v="120"/>
    <s v="m=15, f=50, J=68"/>
    <x v="1"/>
    <n v="0"/>
    <n v="1"/>
    <x v="1"/>
    <n v="8.3333333333333332E-3"/>
    <n v="8.3333333333333332E-3"/>
  </r>
  <r>
    <d v="2010-05-12T00:00:00"/>
    <x v="5"/>
    <s v="20100512_23"/>
    <n v="2010"/>
    <n v="5"/>
    <s v="Sea Lion Rock"/>
    <s v="Sea Lion Rock"/>
    <x v="0"/>
    <x v="28"/>
    <n v="0"/>
    <n v="204"/>
    <s v="m=36, f=42, J=112"/>
    <x v="0"/>
    <n v="0"/>
    <n v="0"/>
    <x v="0"/>
    <n v="0"/>
    <n v="0"/>
  </r>
  <r>
    <d v="2010-05-12T00:00:00"/>
    <x v="5"/>
    <s v="20100512_24"/>
    <n v="2010"/>
    <n v="5"/>
    <s v="Sea Lion Rock"/>
    <s v="Sea Lion Rock"/>
    <x v="1"/>
    <x v="29"/>
    <n v="0"/>
    <n v="32"/>
    <s v=""/>
    <x v="0"/>
    <n v="0"/>
    <n v="0"/>
    <x v="0"/>
    <n v="0"/>
    <n v="0"/>
  </r>
  <r>
    <d v="2010-06-23T00:00:00"/>
    <x v="6"/>
    <s v="20100623_2"/>
    <n v="2010"/>
    <n v="6"/>
    <s v="Tatoosh East"/>
    <s v="Tatoosh"/>
    <x v="0"/>
    <x v="4"/>
    <n v="0"/>
    <n v="1"/>
    <s v="m=1"/>
    <x v="0"/>
    <n v="0"/>
    <n v="0"/>
    <x v="0"/>
    <n v="0"/>
    <n v="0"/>
  </r>
  <r>
    <d v="2010-06-23T00:00:00"/>
    <x v="6"/>
    <s v="20100623_3"/>
    <n v="2010"/>
    <n v="6"/>
    <s v="Tatoosh"/>
    <s v="Tatoosh"/>
    <x v="0"/>
    <x v="29"/>
    <n v="0"/>
    <n v="32"/>
    <s v="Demographic does not match count, assuming mixed or &quot;fuzzy&quot; math."/>
    <x v="0"/>
    <n v="0"/>
    <n v="0"/>
    <x v="0"/>
    <n v="0"/>
    <n v="0"/>
  </r>
  <r>
    <d v="2010-06-23T00:00:00"/>
    <x v="6"/>
    <s v="20100623_5"/>
    <n v="2010"/>
    <n v="6"/>
    <s v="Tatoosh"/>
    <s v="Tatoosh"/>
    <x v="1"/>
    <x v="10"/>
    <n v="0"/>
    <n v="3"/>
    <s v=""/>
    <x v="0"/>
    <n v="0"/>
    <n v="0"/>
    <x v="0"/>
    <n v="0"/>
    <n v="0"/>
  </r>
  <r>
    <d v="2010-06-23T00:00:00"/>
    <x v="6"/>
    <s v="20100623_10"/>
    <n v="2010"/>
    <n v="6"/>
    <s v="Guano"/>
    <s v="Bodelteh Islands"/>
    <x v="0"/>
    <x v="10"/>
    <n v="0"/>
    <n v="3"/>
    <s v="m=3"/>
    <x v="0"/>
    <n v="0"/>
    <n v="0"/>
    <x v="0"/>
    <n v="0"/>
    <n v="0"/>
  </r>
  <r>
    <d v="2010-06-23T00:00:00"/>
    <x v="6"/>
    <s v="20100623_11"/>
    <n v="2010"/>
    <n v="6"/>
    <s v="East Bodelteh"/>
    <s v="Bodelteh Islands"/>
    <x v="0"/>
    <x v="30"/>
    <n v="0"/>
    <n v="23"/>
    <s v="m=12, f=3, j=8"/>
    <x v="0"/>
    <n v="0"/>
    <n v="0"/>
    <x v="0"/>
    <n v="0"/>
    <n v="0"/>
  </r>
  <r>
    <d v="2010-06-23T00:00:00"/>
    <x v="6"/>
    <s v="20100623_12"/>
    <n v="2010"/>
    <n v="6"/>
    <s v="East Bodelteh"/>
    <s v="Bodelteh Islands"/>
    <x v="1"/>
    <x v="31"/>
    <n v="0"/>
    <n v="129"/>
    <s v="2 entangled ZC, 1 photo"/>
    <x v="2"/>
    <n v="0"/>
    <n v="1"/>
    <x v="1"/>
    <n v="1.5503875968992248E-2"/>
    <n v="7.7519379844961239E-3"/>
  </r>
  <r>
    <d v="2010-06-23T00:00:00"/>
    <x v="6"/>
    <s v="20100623_14"/>
    <n v="2010"/>
    <n v="6"/>
    <s v="West Bodelteh"/>
    <s v="Bodelteh Islands"/>
    <x v="0"/>
    <x v="32"/>
    <n v="0"/>
    <n v="64"/>
    <s v="m=8, f=17, j=38"/>
    <x v="0"/>
    <n v="0"/>
    <n v="0"/>
    <x v="0"/>
    <n v="0"/>
    <n v="0"/>
  </r>
  <r>
    <d v="2010-06-23T00:00:00"/>
    <x v="6"/>
    <s v="20100623_15"/>
    <n v="2010"/>
    <n v="6"/>
    <s v="West Bodelteh"/>
    <s v="Bodelteh Islands"/>
    <x v="1"/>
    <x v="33"/>
    <n v="0"/>
    <n v="10"/>
    <s v=""/>
    <x v="0"/>
    <n v="0"/>
    <n v="0"/>
    <x v="0"/>
    <n v="0"/>
    <n v="0"/>
  </r>
  <r>
    <d v="2010-06-25T00:00:00"/>
    <x v="7"/>
    <s v="20100625_7"/>
    <n v="2010"/>
    <n v="6"/>
    <s v="Tatoosh East"/>
    <s v="Tatoosh"/>
    <x v="0"/>
    <x v="34"/>
    <n v="0"/>
    <n v="29"/>
    <s v="9 Males, 9 Females, 9 Juveniles, rest undetermined"/>
    <x v="0"/>
    <n v="0"/>
    <n v="0"/>
    <x v="0"/>
    <n v="0"/>
    <n v="0"/>
  </r>
  <r>
    <d v="2010-06-25T00:00:00"/>
    <x v="7"/>
    <s v="20100625_9"/>
    <n v="2010"/>
    <n v="6"/>
    <s v="Tatoosh"/>
    <s v="Tatoosh"/>
    <x v="1"/>
    <x v="4"/>
    <n v="0"/>
    <n v="1"/>
    <s v=""/>
    <x v="0"/>
    <n v="0"/>
    <n v="0"/>
    <x v="0"/>
    <n v="0"/>
    <n v="0"/>
  </r>
  <r>
    <d v="2010-06-25T00:00:00"/>
    <x v="7"/>
    <s v="20100625_10"/>
    <n v="2010"/>
    <n v="6"/>
    <s v="Tatoosh"/>
    <s v="Tatoosh"/>
    <x v="0"/>
    <x v="3"/>
    <n v="0"/>
    <n v="2"/>
    <s v=""/>
    <x v="0"/>
    <n v="0"/>
    <n v="0"/>
    <x v="0"/>
    <n v="0"/>
    <n v="0"/>
  </r>
  <r>
    <d v="2010-07-27T00:00:00"/>
    <x v="8"/>
    <s v="20100727_4"/>
    <n v="2010"/>
    <n v="7"/>
    <s v="Tatoosh"/>
    <s v="Tatoosh"/>
    <x v="0"/>
    <x v="35"/>
    <n v="0"/>
    <n v="45"/>
    <s v="31 Males, 15 Juveniles_x000a_Brand 770R QT check brand."/>
    <x v="1"/>
    <n v="0"/>
    <n v="0"/>
    <x v="0"/>
    <n v="2.2222222222222223E-2"/>
    <n v="0"/>
  </r>
  <r>
    <d v="2010-07-27T00:00:00"/>
    <x v="8"/>
    <s v="20100727_5"/>
    <n v="2010"/>
    <n v="7"/>
    <s v="Tatoosh"/>
    <s v="Tatoosh"/>
    <x v="0"/>
    <x v="36"/>
    <n v="0"/>
    <n v="14"/>
    <s v=""/>
    <x v="0"/>
    <n v="0"/>
    <n v="0"/>
    <x v="0"/>
    <n v="0"/>
    <n v="0"/>
  </r>
  <r>
    <d v="2010-07-27T00:00:00"/>
    <x v="8"/>
    <s v="20100727_7"/>
    <n v="2010"/>
    <n v="7"/>
    <s v="Tatoosh"/>
    <s v="Tatoosh"/>
    <x v="0"/>
    <x v="13"/>
    <n v="0"/>
    <n v="40"/>
    <s v="Estimated count"/>
    <x v="0"/>
    <n v="0"/>
    <n v="0"/>
    <x v="0"/>
    <n v="0"/>
    <n v="0"/>
  </r>
  <r>
    <d v="2010-07-28T00:00:00"/>
    <x v="9"/>
    <s v="20100728_3"/>
    <n v="2010"/>
    <n v="7"/>
    <s v="Tatoosh East"/>
    <s v="Tatoosh"/>
    <x v="0"/>
    <x v="37"/>
    <n v="0"/>
    <n v="28"/>
    <s v="15 Males, 10 Juveniles"/>
    <x v="1"/>
    <n v="0"/>
    <n v="0"/>
    <x v="0"/>
    <n v="3.5714285714285712E-2"/>
    <n v="0"/>
  </r>
  <r>
    <d v="2010-07-28T00:00:00"/>
    <x v="9"/>
    <s v="20100728_5"/>
    <n v="2010"/>
    <n v="7"/>
    <s v="Tatoosh"/>
    <s v="Tatoosh"/>
    <x v="0"/>
    <x v="38"/>
    <n v="0"/>
    <n v="49"/>
    <s v="48 Males, 1 Juvenile"/>
    <x v="0"/>
    <n v="0"/>
    <n v="0"/>
    <x v="0"/>
    <n v="0"/>
    <n v="0"/>
  </r>
  <r>
    <d v="2010-07-29T00:00:00"/>
    <x v="10"/>
    <s v="20100729_2"/>
    <n v="2010"/>
    <n v="7"/>
    <s v="Tatoosh East"/>
    <s v="Tatoosh"/>
    <x v="0"/>
    <x v="39"/>
    <n v="0"/>
    <n v="37"/>
    <s v="25 Males, 11 Juveniles, 4 Females."/>
    <x v="0"/>
    <n v="0"/>
    <n v="0"/>
    <x v="0"/>
    <n v="0"/>
    <n v="0"/>
  </r>
  <r>
    <d v="2010-07-29T00:00:00"/>
    <x v="10"/>
    <s v="20100729_4"/>
    <n v="2010"/>
    <n v="7"/>
    <s v="Tatoosh"/>
    <s v="Tatoosh"/>
    <x v="0"/>
    <x v="40"/>
    <n v="0"/>
    <n v="55"/>
    <s v=""/>
    <x v="0"/>
    <n v="0"/>
    <n v="0"/>
    <x v="0"/>
    <n v="0"/>
    <n v="0"/>
  </r>
  <r>
    <d v="2010-07-29T00:00:00"/>
    <x v="10"/>
    <s v="20100729_9"/>
    <n v="2010"/>
    <n v="7"/>
    <s v="Guano"/>
    <s v="Bodelteh Islands"/>
    <x v="0"/>
    <x v="24"/>
    <n v="0"/>
    <n v="16"/>
    <s v="8 males, 8 juveniles"/>
    <x v="0"/>
    <n v="0"/>
    <n v="0"/>
    <x v="0"/>
    <n v="0"/>
    <n v="0"/>
  </r>
  <r>
    <d v="2010-07-29T00:00:00"/>
    <x v="10"/>
    <s v="20100729_11"/>
    <n v="2010"/>
    <n v="7"/>
    <s v="East Bodelteh"/>
    <s v="Bodelteh Islands"/>
    <x v="1"/>
    <x v="41"/>
    <n v="0"/>
    <n v="100"/>
    <s v=""/>
    <x v="0"/>
    <n v="0"/>
    <n v="0"/>
    <x v="0"/>
    <n v="0"/>
    <n v="0"/>
  </r>
  <r>
    <d v="2010-07-29T00:00:00"/>
    <x v="10"/>
    <s v="20100729_12"/>
    <n v="2010"/>
    <n v="7"/>
    <s v="East Bodelteh"/>
    <s v="Bodelteh Islands"/>
    <x v="0"/>
    <x v="42"/>
    <n v="0"/>
    <n v="70"/>
    <s v=""/>
    <x v="0"/>
    <n v="0"/>
    <n v="0"/>
    <x v="0"/>
    <n v="0"/>
    <n v="0"/>
  </r>
  <r>
    <d v="2010-07-29T00:00:00"/>
    <x v="10"/>
    <s v="20100729_13"/>
    <n v="2010"/>
    <n v="7"/>
    <s v="West Bodelteh"/>
    <s v="Bodelteh Islands"/>
    <x v="0"/>
    <x v="43"/>
    <n v="0"/>
    <n v="84"/>
    <s v="13 Males, 59 Juveniles"/>
    <x v="0"/>
    <n v="0"/>
    <n v="0"/>
    <x v="0"/>
    <n v="0"/>
    <n v="0"/>
  </r>
  <r>
    <d v="2010-07-29T00:00:00"/>
    <x v="10"/>
    <s v="20100729_17"/>
    <n v="2010"/>
    <n v="7"/>
    <s v="Carroll"/>
    <s v="Carroll"/>
    <x v="0"/>
    <x v="44"/>
    <s v="13"/>
    <n v="126"/>
    <s v="28 Males, 45 Females, 58 Juveniles_x000a_Brand 195Y, 821R."/>
    <x v="0"/>
    <n v="0"/>
    <n v="0"/>
    <x v="0"/>
    <n v="0"/>
    <n v="0"/>
  </r>
  <r>
    <d v="2010-07-29T00:00:00"/>
    <x v="10"/>
    <s v="20100729_18"/>
    <n v="2010"/>
    <n v="7"/>
    <s v="Carroll"/>
    <s v="Carroll"/>
    <x v="1"/>
    <x v="10"/>
    <n v="0"/>
    <n v="3"/>
    <s v=""/>
    <x v="0"/>
    <n v="0"/>
    <n v="0"/>
    <x v="0"/>
    <n v="0"/>
    <n v="0"/>
  </r>
  <r>
    <d v="2010-07-29T00:00:00"/>
    <x v="10"/>
    <s v="20100729_19"/>
    <n v="2010"/>
    <n v="7"/>
    <s v="Sea Lion Rock"/>
    <s v="Sea Lion Rock"/>
    <x v="0"/>
    <x v="45"/>
    <s v="2"/>
    <n v="226"/>
    <s v="82 Male, 105 Juveniles, 2 Pups, 44 Females"/>
    <x v="0"/>
    <n v="0"/>
    <n v="0"/>
    <x v="0"/>
    <n v="0"/>
    <n v="0"/>
  </r>
  <r>
    <d v="2010-07-29T00:00:00"/>
    <x v="10"/>
    <s v="20100729_20"/>
    <n v="2010"/>
    <n v="7"/>
    <s v="Sea Lion Rock"/>
    <s v="Sea Lion Rock"/>
    <x v="1"/>
    <x v="46"/>
    <n v="0"/>
    <n v="30"/>
    <s v=""/>
    <x v="1"/>
    <n v="0"/>
    <n v="1"/>
    <x v="1"/>
    <n v="3.3333333333333333E-2"/>
    <n v="3.3333333333333333E-2"/>
  </r>
  <r>
    <d v="2010-08-05T00:00:00"/>
    <x v="11"/>
    <s v="20100805_2"/>
    <n v="2010"/>
    <n v="8"/>
    <s v="Tatoosh East"/>
    <s v="Tatoosh"/>
    <x v="0"/>
    <x v="47"/>
    <n v="0"/>
    <n v="24"/>
    <s v="15 male, 3 juveniles, 6 females, 1 flasher Ej."/>
    <x v="1"/>
    <n v="1"/>
    <n v="0"/>
    <x v="1"/>
    <n v="4.1666666666666664E-2"/>
    <n v="0"/>
  </r>
  <r>
    <d v="2010-08-05T00:00:00"/>
    <x v="11"/>
    <s v="20100805_4"/>
    <n v="2010"/>
    <n v="8"/>
    <s v="Tatoosh"/>
    <s v="Tatoosh"/>
    <x v="0"/>
    <x v="48"/>
    <n v="0"/>
    <n v="56"/>
    <s v="46 males, 4 females, 6 juveniles"/>
    <x v="0"/>
    <n v="0"/>
    <n v="0"/>
    <x v="0"/>
    <n v="0"/>
    <n v="0"/>
  </r>
  <r>
    <d v="2010-08-05T00:00:00"/>
    <x v="11"/>
    <s v="20100805_7"/>
    <n v="2010"/>
    <n v="8"/>
    <s v="Guano"/>
    <s v="Bodelteh Islands"/>
    <x v="0"/>
    <x v="49"/>
    <n v="0"/>
    <n v="7"/>
    <s v="6 male, 1 juvenile"/>
    <x v="0"/>
    <n v="0"/>
    <n v="0"/>
    <x v="0"/>
    <n v="0"/>
    <n v="0"/>
  </r>
  <r>
    <d v="2010-08-05T00:00:00"/>
    <x v="11"/>
    <s v="20100805_10"/>
    <n v="2010"/>
    <n v="8"/>
    <s v="East Bodelteh"/>
    <s v="Bodelteh Islands"/>
    <x v="1"/>
    <x v="50"/>
    <n v="0"/>
    <n v="456"/>
    <s v="Resight 5280 from SMI"/>
    <x v="0"/>
    <n v="0"/>
    <n v="0"/>
    <x v="0"/>
    <n v="0"/>
    <n v="0"/>
  </r>
  <r>
    <d v="2010-08-05T00:00:00"/>
    <x v="11"/>
    <s v="20100805_11"/>
    <n v="2010"/>
    <n v="8"/>
    <s v="East Bodelteh"/>
    <s v="Bodelteh Islands"/>
    <x v="0"/>
    <x v="51"/>
    <n v="0"/>
    <n v="74"/>
    <s v="50 males, 5 females, 17 Juveniles"/>
    <x v="0"/>
    <n v="0"/>
    <n v="0"/>
    <x v="0"/>
    <n v="0"/>
    <n v="0"/>
  </r>
  <r>
    <d v="2010-08-05T00:00:00"/>
    <x v="11"/>
    <s v="20100805_13"/>
    <n v="2010"/>
    <n v="8"/>
    <s v="West Bodelteh"/>
    <s v="Bodelteh Islands"/>
    <x v="0"/>
    <x v="52"/>
    <n v="0"/>
    <n v="33"/>
    <s v=" 5 males, 4 females, 24 juveniles"/>
    <x v="0"/>
    <n v="0"/>
    <n v="0"/>
    <x v="0"/>
    <n v="0"/>
    <n v="0"/>
  </r>
  <r>
    <d v="2010-08-05T00:00:00"/>
    <x v="11"/>
    <s v="20100805_14"/>
    <n v="2010"/>
    <n v="8"/>
    <s v="East Bodelteh"/>
    <s v="Bodelteh Islands"/>
    <x v="1"/>
    <x v="53"/>
    <n v="0"/>
    <n v="66"/>
    <s v="Photo of 3569 from SMI"/>
    <x v="0"/>
    <n v="0"/>
    <n v="0"/>
    <x v="0"/>
    <n v="0"/>
    <n v="0"/>
  </r>
  <r>
    <d v="2010-08-05T00:00:00"/>
    <x v="11"/>
    <s v="20100805_15"/>
    <n v="2010"/>
    <n v="8"/>
    <s v="East Bodelteh"/>
    <s v="Bodelteh Islands"/>
    <x v="0"/>
    <x v="34"/>
    <n v="0"/>
    <n v="29"/>
    <s v="4 males, 5 females, 19 juveniles"/>
    <x v="0"/>
    <n v="0"/>
    <n v="0"/>
    <x v="0"/>
    <n v="0"/>
    <n v="0"/>
  </r>
  <r>
    <d v="2010-08-05T00:00:00"/>
    <x v="11"/>
    <s v="20100805_17"/>
    <n v="2010"/>
    <n v="8"/>
    <s v="Carroll"/>
    <s v="Carroll"/>
    <x v="0"/>
    <x v="54"/>
    <s v="8"/>
    <n v="291"/>
    <s v="11 males, 132 juveniles, 131 females"/>
    <x v="1"/>
    <n v="0"/>
    <n v="1"/>
    <x v="1"/>
    <n v="3.3444816053511705E-3"/>
    <n v="3.3444816053511705E-3"/>
  </r>
  <r>
    <d v="2010-08-05T00:00:00"/>
    <x v="11"/>
    <s v="20100805_18"/>
    <n v="2010"/>
    <n v="8"/>
    <s v="Carroll"/>
    <s v="Carroll"/>
    <x v="1"/>
    <x v="33"/>
    <n v="0"/>
    <n v="10"/>
    <s v=""/>
    <x v="0"/>
    <n v="0"/>
    <n v="0"/>
    <x v="0"/>
    <n v="0"/>
    <n v="0"/>
  </r>
  <r>
    <d v="2010-08-05T00:00:00"/>
    <x v="11"/>
    <s v="20100805_19"/>
    <n v="2010"/>
    <n v="8"/>
    <s v="Sea Lion Rock"/>
    <s v="Sea Lion Rock"/>
    <x v="0"/>
    <x v="54"/>
    <s v="2"/>
    <n v="297"/>
    <s v="148 male, 180 juveniles, 64 female"/>
    <x v="0"/>
    <n v="0"/>
    <n v="0"/>
    <x v="0"/>
    <n v="0"/>
    <n v="0"/>
  </r>
  <r>
    <d v="2010-08-05T00:00:00"/>
    <x v="11"/>
    <s v="20100805_20"/>
    <n v="2010"/>
    <n v="8"/>
    <s v="Sea Lion Rock"/>
    <s v="Sea Lion Rock"/>
    <x v="1"/>
    <x v="55"/>
    <n v="0"/>
    <n v="170"/>
    <s v="Brands: 383R, 762R, 828R, ___R (photo), 652R, 235R, 212Y, W406"/>
    <x v="0"/>
    <n v="0"/>
    <n v="0"/>
    <x v="0"/>
    <n v="0"/>
    <n v="0"/>
  </r>
  <r>
    <d v="2010-08-11T00:00:00"/>
    <x v="12"/>
    <s v="20100811_1"/>
    <n v="2010"/>
    <n v="8"/>
    <s v="Tatoosh East"/>
    <s v="Tatoosh"/>
    <x v="0"/>
    <x v="40"/>
    <n v="0"/>
    <n v="55"/>
    <s v="23 male, 5 female, 27 juvenile"/>
    <x v="1"/>
    <n v="0"/>
    <n v="0"/>
    <x v="0"/>
    <n v="1.8181818181818181E-2"/>
    <n v="0"/>
  </r>
  <r>
    <d v="2010-08-11T00:00:00"/>
    <x v="12"/>
    <s v="20100811_2"/>
    <n v="2010"/>
    <n v="8"/>
    <s v="Tatoosh East"/>
    <s v="Tatoosh"/>
    <x v="1"/>
    <x v="56"/>
    <n v="0"/>
    <n v="6"/>
    <s v="5 in water, 1 hauled out"/>
    <x v="0"/>
    <n v="0"/>
    <n v="0"/>
    <x v="0"/>
    <n v="0"/>
    <n v="0"/>
  </r>
  <r>
    <d v="2010-08-11T00:00:00"/>
    <x v="12"/>
    <s v="20100811_3"/>
    <n v="2010"/>
    <n v="8"/>
    <s v="Tatoosh"/>
    <s v="Tatoosh"/>
    <x v="0"/>
    <x v="38"/>
    <n v="0"/>
    <n v="49"/>
    <s v="47 male, 2 juvenile"/>
    <x v="0"/>
    <n v="0"/>
    <n v="0"/>
    <x v="0"/>
    <n v="0"/>
    <n v="0"/>
  </r>
  <r>
    <d v="2010-08-11T00:00:00"/>
    <x v="12"/>
    <s v="20100811_4"/>
    <n v="2010"/>
    <n v="8"/>
    <s v="Tatoosh"/>
    <s v="Tatoosh"/>
    <x v="1"/>
    <x v="4"/>
    <n v="0"/>
    <n v="1"/>
    <s v=""/>
    <x v="0"/>
    <n v="0"/>
    <n v="0"/>
    <x v="0"/>
    <n v="0"/>
    <n v="0"/>
  </r>
  <r>
    <d v="2010-08-11T00:00:00"/>
    <x v="12"/>
    <s v="20100811_8"/>
    <n v="2010"/>
    <n v="8"/>
    <s v="East Bodelteh"/>
    <s v="Bodelteh Islands"/>
    <x v="0"/>
    <x v="57"/>
    <n v="0"/>
    <n v="50"/>
    <s v="46 male, 4 juvenile"/>
    <x v="0"/>
    <n v="0"/>
    <n v="0"/>
    <x v="0"/>
    <n v="0"/>
    <n v="0"/>
  </r>
  <r>
    <d v="2010-08-11T00:00:00"/>
    <x v="12"/>
    <s v="20100811_9"/>
    <n v="2010"/>
    <n v="8"/>
    <s v="East Bodelteh"/>
    <s v="Bodelteh Islands"/>
    <x v="1"/>
    <x v="58"/>
    <n v="0"/>
    <n v="375"/>
    <s v=""/>
    <x v="0"/>
    <n v="0"/>
    <n v="0"/>
    <x v="0"/>
    <n v="0"/>
    <n v="0"/>
  </r>
  <r>
    <d v="2010-08-11T00:00:00"/>
    <x v="12"/>
    <s v="20100811_10"/>
    <n v="2010"/>
    <n v="8"/>
    <s v="West Bodelteh"/>
    <s v="Bodelteh Islands"/>
    <x v="0"/>
    <x v="3"/>
    <n v="0"/>
    <n v="2"/>
    <s v="In water"/>
    <x v="0"/>
    <n v="0"/>
    <n v="0"/>
    <x v="0"/>
    <n v="0"/>
    <n v="0"/>
  </r>
  <r>
    <d v="2010-08-11T00:00:00"/>
    <x v="12"/>
    <s v="20100811_12"/>
    <n v="2010"/>
    <n v="8"/>
    <s v="Carroll"/>
    <s v="Carroll"/>
    <x v="0"/>
    <x v="23"/>
    <s v="12"/>
    <n v="191"/>
    <s v="17 male, 47 female, 102 juvenile"/>
    <x v="0"/>
    <n v="0"/>
    <n v="0"/>
    <x v="0"/>
    <n v="0"/>
    <n v="0"/>
  </r>
  <r>
    <d v="2010-08-11T00:00:00"/>
    <x v="12"/>
    <s v="20100811_13"/>
    <n v="2010"/>
    <n v="8"/>
    <s v="Carroll"/>
    <s v="Carroll"/>
    <x v="1"/>
    <x v="59"/>
    <n v="0"/>
    <n v="57"/>
    <s v=""/>
    <x v="0"/>
    <n v="0"/>
    <n v="0"/>
    <x v="0"/>
    <n v="0"/>
    <n v="0"/>
  </r>
  <r>
    <d v="2010-08-11T00:00:00"/>
    <x v="12"/>
    <s v="20100811_14"/>
    <n v="2010"/>
    <n v="8"/>
    <s v="Sea Lion Rock"/>
    <s v="Sea Lion Rock"/>
    <x v="0"/>
    <x v="60"/>
    <s v="1"/>
    <n v="355"/>
    <s v="93 males, 3 females, 136 juveniles"/>
    <x v="1"/>
    <n v="1"/>
    <n v="0"/>
    <x v="1"/>
    <n v="2.8089887640449437E-3"/>
    <n v="0"/>
  </r>
  <r>
    <d v="2010-08-11T00:00:00"/>
    <x v="12"/>
    <s v="20100811_15"/>
    <n v="2010"/>
    <n v="8"/>
    <s v="Sea Lion Rock"/>
    <s v="Sea Lion Rock"/>
    <x v="1"/>
    <x v="61"/>
    <n v="0"/>
    <n v="282"/>
    <s v="50 in water, 232 hauled out"/>
    <x v="0"/>
    <n v="0"/>
    <n v="0"/>
    <x v="0"/>
    <n v="0"/>
    <n v="0"/>
  </r>
  <r>
    <d v="2010-08-12T00:00:00"/>
    <x v="13"/>
    <s v="20100812_3"/>
    <n v="2010"/>
    <n v="8"/>
    <s v="Tatoosh East"/>
    <s v="Tatoosh"/>
    <x v="0"/>
    <x v="62"/>
    <n v="0"/>
    <n v="38"/>
    <s v="13 males, 8 females, 14 juveniles; disturbed 2"/>
    <x v="1"/>
    <n v="0"/>
    <n v="0"/>
    <x v="0"/>
    <n v="2.6315789473684209E-2"/>
    <n v="0"/>
  </r>
  <r>
    <d v="2010-08-12T00:00:00"/>
    <x v="13"/>
    <s v="20100812_4"/>
    <n v="2010"/>
    <n v="8"/>
    <s v="Tatoosh East"/>
    <s v="Tatoosh"/>
    <x v="1"/>
    <x v="3"/>
    <n v="0"/>
    <n v="2"/>
    <s v=""/>
    <x v="0"/>
    <n v="0"/>
    <n v="0"/>
    <x v="0"/>
    <n v="0"/>
    <n v="0"/>
  </r>
  <r>
    <d v="2010-08-12T00:00:00"/>
    <x v="13"/>
    <s v="20100812_7"/>
    <n v="2010"/>
    <n v="8"/>
    <s v="Tatoosh"/>
    <s v="Tatoosh"/>
    <x v="0"/>
    <x v="36"/>
    <n v="0"/>
    <n v="14"/>
    <s v="all male"/>
    <x v="0"/>
    <n v="0"/>
    <n v="0"/>
    <x v="0"/>
    <n v="0"/>
    <n v="0"/>
  </r>
  <r>
    <d v="2010-08-12T00:00:00"/>
    <x v="13"/>
    <s v="20100812_8"/>
    <n v="2010"/>
    <n v="8"/>
    <s v="Tatoosh"/>
    <s v="Tatoosh"/>
    <x v="1"/>
    <x v="10"/>
    <n v="0"/>
    <n v="3"/>
    <s v=""/>
    <x v="0"/>
    <n v="0"/>
    <n v="0"/>
    <x v="0"/>
    <n v="0"/>
    <n v="0"/>
  </r>
  <r>
    <d v="2010-08-12T00:00:00"/>
    <x v="13"/>
    <s v="20100812_9"/>
    <n v="2010"/>
    <n v="8"/>
    <s v="East Bodelteh"/>
    <s v="Bodelteh Islands"/>
    <x v="1"/>
    <x v="63"/>
    <n v="0"/>
    <n v="540"/>
    <s v=""/>
    <x v="0"/>
    <n v="0"/>
    <n v="0"/>
    <x v="0"/>
    <n v="0"/>
    <n v="0"/>
  </r>
  <r>
    <d v="2010-08-12T00:00:00"/>
    <x v="13"/>
    <s v="20100812_10"/>
    <n v="2010"/>
    <n v="8"/>
    <s v="East Bodelteh"/>
    <s v="Bodelteh Islands"/>
    <x v="0"/>
    <x v="64"/>
    <n v="0"/>
    <n v="67"/>
    <s v=""/>
    <x v="0"/>
    <n v="0"/>
    <n v="0"/>
    <x v="0"/>
    <n v="0"/>
    <n v="0"/>
  </r>
  <r>
    <d v="2010-08-12T00:00:00"/>
    <x v="13"/>
    <s v="20100812_11"/>
    <n v="2010"/>
    <n v="8"/>
    <s v="West Bodelteh"/>
    <s v="Bodelteh Islands"/>
    <x v="0"/>
    <x v="65"/>
    <n v="0"/>
    <n v="8"/>
    <s v=""/>
    <x v="0"/>
    <n v="0"/>
    <n v="0"/>
    <x v="0"/>
    <n v="0"/>
    <n v="0"/>
  </r>
  <r>
    <d v="2010-08-12T00:00:00"/>
    <x v="13"/>
    <s v="20100812_15"/>
    <n v="2010"/>
    <n v="8"/>
    <s v="Carroll"/>
    <s v="Carroll"/>
    <x v="0"/>
    <x v="66"/>
    <s v="3"/>
    <n v="149"/>
    <s v="Brands: 287 Y, 5980, 762R, 297R, 70R_x000a__x000a_Partial count"/>
    <x v="2"/>
    <n v="1"/>
    <n v="0"/>
    <x v="1"/>
    <n v="1.3157894736842105E-2"/>
    <n v="0"/>
  </r>
  <r>
    <d v="2010-08-12T00:00:00"/>
    <x v="13"/>
    <s v="20100812_16"/>
    <n v="2010"/>
    <n v="8"/>
    <s v="Carroll"/>
    <s v="Carroll"/>
    <x v="1"/>
    <x v="32"/>
    <n v="0"/>
    <n v="64"/>
    <s v="SMI 5980; partial count"/>
    <x v="0"/>
    <n v="0"/>
    <n v="0"/>
    <x v="0"/>
    <n v="0"/>
    <n v="0"/>
  </r>
  <r>
    <d v="2010-08-12T00:00:00"/>
    <x v="13"/>
    <s v="20100812_17"/>
    <n v="2010"/>
    <n v="8"/>
    <s v="Sea Lion Rock"/>
    <s v="Sea Lion Rock"/>
    <x v="0"/>
    <x v="67"/>
    <n v="0"/>
    <n v="218"/>
    <s v="Brand resights: 610R, 652R, 742R, 393R, 204Y, 235R, 212Y, 635R_x000a__x000a_Partial count"/>
    <x v="1"/>
    <n v="1"/>
    <n v="0"/>
    <x v="1"/>
    <n v="4.5871559633027525E-3"/>
    <n v="0"/>
  </r>
  <r>
    <d v="2010-08-12T00:00:00"/>
    <x v="13"/>
    <s v="20100812_18"/>
    <n v="2010"/>
    <n v="8"/>
    <s v="Sea Lion Rock"/>
    <s v="Sea Lion Rock"/>
    <x v="1"/>
    <x v="68"/>
    <n v="0"/>
    <n v="246"/>
    <s v=""/>
    <x v="0"/>
    <n v="0"/>
    <n v="0"/>
    <x v="0"/>
    <n v="0"/>
    <n v="0"/>
  </r>
  <r>
    <d v="2010-08-13T00:00:00"/>
    <x v="14"/>
    <s v="20100813_1"/>
    <n v="2010"/>
    <n v="8"/>
    <s v="Tatoosh East"/>
    <s v="Tatoosh"/>
    <x v="0"/>
    <x v="46"/>
    <n v="0"/>
    <n v="30"/>
    <s v=""/>
    <x v="0"/>
    <n v="0"/>
    <n v="0"/>
    <x v="0"/>
    <n v="0"/>
    <n v="0"/>
  </r>
  <r>
    <d v="2010-08-13T00:00:00"/>
    <x v="14"/>
    <s v="20100813_3"/>
    <n v="2010"/>
    <n v="8"/>
    <s v="Tatoosh"/>
    <s v="Tatoosh"/>
    <x v="0"/>
    <x v="24"/>
    <n v="0"/>
    <n v="16"/>
    <s v=""/>
    <x v="0"/>
    <n v="0"/>
    <n v="0"/>
    <x v="0"/>
    <n v="0"/>
    <n v="0"/>
  </r>
  <r>
    <d v="2010-08-25T00:00:00"/>
    <x v="15"/>
    <s v="20100825_8"/>
    <n v="2010"/>
    <n v="8"/>
    <s v="Tatoosh"/>
    <s v="Tatoosh"/>
    <x v="0"/>
    <x v="56"/>
    <n v="0"/>
    <n v="6"/>
    <s v=""/>
    <x v="1"/>
    <n v="0"/>
    <n v="0"/>
    <x v="0"/>
    <n v="0.16666666666666666"/>
    <n v="0"/>
  </r>
  <r>
    <d v="2010-08-25T00:00:00"/>
    <x v="15"/>
    <s v="20100825_9"/>
    <n v="2010"/>
    <n v="8"/>
    <s v="Tatoosh East"/>
    <s v="Tatoosh"/>
    <x v="0"/>
    <x v="69"/>
    <n v="0"/>
    <n v="51"/>
    <s v="4 Males, 13 Females, 15 Juveniles_x000a_Brands 619R, 281R"/>
    <x v="0"/>
    <n v="0"/>
    <n v="0"/>
    <x v="0"/>
    <n v="0"/>
    <n v="0"/>
  </r>
  <r>
    <d v="2010-09-01T00:00:00"/>
    <x v="16"/>
    <s v="20100901_9"/>
    <n v="2010"/>
    <n v="9"/>
    <s v="Tatoosh East"/>
    <s v="Tatoosh"/>
    <x v="0"/>
    <x v="53"/>
    <n v="0"/>
    <n v="66"/>
    <s v="7 males, 19 females, 37 juveniles"/>
    <x v="0"/>
    <n v="0"/>
    <n v="0"/>
    <x v="0"/>
    <n v="0"/>
    <n v="0"/>
  </r>
  <r>
    <d v="2010-09-01T00:00:00"/>
    <x v="16"/>
    <s v="20100901_10"/>
    <n v="2010"/>
    <n v="9"/>
    <s v="Tatoosh East"/>
    <s v="Tatoosh"/>
    <x v="1"/>
    <x v="15"/>
    <n v="0"/>
    <n v="4"/>
    <s v=""/>
    <x v="0"/>
    <n v="0"/>
    <n v="0"/>
    <x v="0"/>
    <n v="0"/>
    <n v="0"/>
  </r>
  <r>
    <d v="2010-09-01T00:00:00"/>
    <x v="16"/>
    <s v="20100901_13"/>
    <n v="2010"/>
    <n v="9"/>
    <s v="Tatoosh"/>
    <s v="Tatoosh"/>
    <x v="0"/>
    <x v="70"/>
    <n v="0"/>
    <n v="9"/>
    <s v="all male"/>
    <x v="0"/>
    <n v="0"/>
    <n v="0"/>
    <x v="0"/>
    <n v="0"/>
    <n v="0"/>
  </r>
  <r>
    <d v="2010-09-02T00:00:00"/>
    <x v="17"/>
    <s v="20100902_3"/>
    <n v="2010"/>
    <n v="9"/>
    <s v="Tatoosh East"/>
    <s v="Tatoosh"/>
    <x v="0"/>
    <x v="71"/>
    <n v="0"/>
    <n v="53"/>
    <s v=""/>
    <x v="0"/>
    <n v="0"/>
    <n v="0"/>
    <x v="0"/>
    <n v="0"/>
    <n v="0"/>
  </r>
  <r>
    <d v="2010-09-02T00:00:00"/>
    <x v="17"/>
    <s v="20100902_6"/>
    <n v="2010"/>
    <n v="9"/>
    <s v="Tatoosh"/>
    <s v="Tatoosh"/>
    <x v="0"/>
    <x v="30"/>
    <n v="0"/>
    <n v="23"/>
    <s v="165Y"/>
    <x v="0"/>
    <n v="0"/>
    <n v="0"/>
    <x v="0"/>
    <n v="0"/>
    <n v="0"/>
  </r>
  <r>
    <d v="2010-09-02T00:00:00"/>
    <x v="17"/>
    <s v="20100902_17"/>
    <n v="2010"/>
    <n v="9"/>
    <s v="Guano"/>
    <s v="Bodelteh Islands"/>
    <x v="0"/>
    <x v="12"/>
    <n v="0"/>
    <n v="5"/>
    <s v=""/>
    <x v="0"/>
    <n v="0"/>
    <n v="0"/>
    <x v="0"/>
    <n v="0"/>
    <n v="0"/>
  </r>
  <r>
    <d v="2010-09-02T00:00:00"/>
    <x v="17"/>
    <s v="20100902_20"/>
    <n v="2010"/>
    <n v="9"/>
    <s v="West Bodelteh"/>
    <s v="Bodelteh Islands"/>
    <x v="0"/>
    <x v="3"/>
    <n v="0"/>
    <n v="2"/>
    <s v="both male"/>
    <x v="0"/>
    <n v="0"/>
    <n v="0"/>
    <x v="0"/>
    <n v="0"/>
    <n v="0"/>
  </r>
  <r>
    <d v="2010-09-02T00:00:00"/>
    <x v="17"/>
    <s v="20100902_22"/>
    <n v="2010"/>
    <n v="9"/>
    <s v="East Bodelteh"/>
    <s v="Bodelteh Islands"/>
    <x v="0"/>
    <x v="46"/>
    <n v="0"/>
    <n v="30"/>
    <s v="ONE flasher, 635R, F=10, M=1, J=19"/>
    <x v="1"/>
    <n v="0"/>
    <n v="0"/>
    <x v="0"/>
    <n v="3.3333333333333333E-2"/>
    <n v="0"/>
  </r>
  <r>
    <d v="2010-09-02T00:00:00"/>
    <x v="17"/>
    <s v="20100902_26"/>
    <n v="2010"/>
    <n v="9"/>
    <s v="Carroll"/>
    <s v="Carroll"/>
    <x v="0"/>
    <x v="72"/>
    <s v="7"/>
    <n v="105"/>
    <s v="739R?, 212R, 762R, 809R"/>
    <x v="0"/>
    <n v="0"/>
    <n v="0"/>
    <x v="0"/>
    <n v="0"/>
    <n v="0"/>
  </r>
  <r>
    <d v="2010-09-02T00:00:00"/>
    <x v="17"/>
    <s v="20100902_27"/>
    <n v="2010"/>
    <n v="9"/>
    <s v="Carroll"/>
    <s v="Carroll"/>
    <x v="1"/>
    <x v="34"/>
    <n v="0"/>
    <n v="29"/>
    <s v=""/>
    <x v="0"/>
    <n v="0"/>
    <n v="0"/>
    <x v="0"/>
    <n v="0"/>
    <n v="0"/>
  </r>
  <r>
    <d v="2010-09-02T00:00:00"/>
    <x v="17"/>
    <s v="20100902_28"/>
    <n v="2010"/>
    <n v="9"/>
    <s v="Sea Lion Rock"/>
    <s v="Sea Lion Rock"/>
    <x v="0"/>
    <x v="73"/>
    <s v="1"/>
    <n v="103"/>
    <s v="M=37, F=25, J=49"/>
    <x v="0"/>
    <n v="0"/>
    <n v="0"/>
    <x v="0"/>
    <n v="0"/>
    <n v="0"/>
  </r>
  <r>
    <d v="2010-09-02T00:00:00"/>
    <x v="17"/>
    <s v="20100902_29"/>
    <n v="2010"/>
    <n v="9"/>
    <s v="Sea Lion Rock"/>
    <s v="Sea Lion Rock"/>
    <x v="1"/>
    <x v="33"/>
    <n v="0"/>
    <n v="10"/>
    <s v=""/>
    <x v="0"/>
    <n v="0"/>
    <n v="0"/>
    <x v="0"/>
    <n v="0"/>
    <n v="0"/>
  </r>
  <r>
    <d v="2010-09-03T00:00:00"/>
    <x v="18"/>
    <s v="20100903_3"/>
    <n v="2010"/>
    <n v="9"/>
    <s v="East Bodelteh"/>
    <s v="Bodelteh Islands"/>
    <x v="0"/>
    <x v="74"/>
    <s v="3"/>
    <n v="484"/>
    <s v="211 males, 84 females, 126 juveniles"/>
    <x v="0"/>
    <n v="0"/>
    <n v="0"/>
    <x v="0"/>
    <n v="0"/>
    <n v="0"/>
  </r>
  <r>
    <d v="2010-09-03T00:00:00"/>
    <x v="18"/>
    <s v="20100903_4"/>
    <n v="2010"/>
    <n v="9"/>
    <s v="East Bodelteh"/>
    <s v="Bodelteh Islands"/>
    <x v="1"/>
    <x v="75"/>
    <n v="0"/>
    <n v="2057"/>
    <s v="Many resights"/>
    <x v="0"/>
    <n v="0"/>
    <n v="0"/>
    <x v="0"/>
    <n v="0"/>
    <n v="0"/>
  </r>
  <r>
    <d v="2010-09-09T00:00:00"/>
    <x v="19"/>
    <s v="20100909_6"/>
    <n v="2010"/>
    <n v="9"/>
    <s v="Tatoosh East"/>
    <s v="Tatoosh"/>
    <x v="0"/>
    <x v="25"/>
    <n v="0"/>
    <n v="20"/>
    <s v="Swimming, all in water before arrived"/>
    <x v="0"/>
    <n v="0"/>
    <n v="0"/>
    <x v="0"/>
    <n v="0"/>
    <n v="0"/>
  </r>
  <r>
    <d v="2010-09-09T00:00:00"/>
    <x v="19"/>
    <s v="20100909_18"/>
    <n v="2010"/>
    <n v="9"/>
    <s v="Carroll"/>
    <s v="Carroll"/>
    <x v="0"/>
    <x v="14"/>
    <s v="5"/>
    <n v="77"/>
    <s v="729 R"/>
    <x v="0"/>
    <n v="0"/>
    <n v="0"/>
    <x v="0"/>
    <n v="0"/>
    <n v="0"/>
  </r>
  <r>
    <d v="2010-09-09T00:00:00"/>
    <x v="19"/>
    <s v="20100909_19"/>
    <n v="2010"/>
    <n v="9"/>
    <s v="Sea Lion Rock"/>
    <s v="Sea Lion Rock"/>
    <x v="0"/>
    <x v="76"/>
    <s v="4"/>
    <n v="157"/>
    <s v="759R, 0_006; Tag no brand; 191Y (++++); 175Y (++++)"/>
    <x v="1"/>
    <n v="0"/>
    <n v="0"/>
    <x v="0"/>
    <n v="6.2111801242236021E-3"/>
    <n v="0"/>
  </r>
  <r>
    <d v="2010-09-09T00:00:00"/>
    <x v="19"/>
    <s v="20100909_20"/>
    <n v="2010"/>
    <n v="9"/>
    <s v="Sea Lion Rock"/>
    <s v="Sea Lion Rock"/>
    <x v="1"/>
    <x v="18"/>
    <n v="0"/>
    <n v="31"/>
    <s v="175Y (++++) Tag not read"/>
    <x v="0"/>
    <n v="0"/>
    <n v="0"/>
    <x v="0"/>
    <n v="0"/>
    <n v="0"/>
  </r>
  <r>
    <d v="2010-09-14T00:00:00"/>
    <x v="20"/>
    <s v="20100914_2"/>
    <n v="2010"/>
    <n v="9"/>
    <s v="Tatoosh East"/>
    <s v="Tatoosh"/>
    <x v="0"/>
    <x v="53"/>
    <s v="0"/>
    <n v="66"/>
    <s v="25 males, 41 juveniles"/>
    <x v="2"/>
    <n v="0"/>
    <n v="1"/>
    <x v="1"/>
    <n v="3.0303030303030304E-2"/>
    <n v="1.5151515151515152E-2"/>
  </r>
  <r>
    <d v="2010-09-14T00:00:00"/>
    <x v="20"/>
    <s v="20100914_14"/>
    <n v="2010"/>
    <n v="9"/>
    <s v="East Bodelteh"/>
    <s v="Bodelteh Islands"/>
    <x v="0"/>
    <x v="77"/>
    <s v="3"/>
    <n v="366"/>
    <s v="113 males, 5 females, 24 juveniles_x000a__x000a_Shore count"/>
    <x v="3"/>
    <n v="0"/>
    <n v="2"/>
    <x v="0"/>
    <n v="8.130081300813009E-3"/>
    <n v="5.4200542005420054E-3"/>
  </r>
  <r>
    <d v="2010-09-14T00:00:00"/>
    <x v="20"/>
    <s v="20100914_16"/>
    <n v="2010"/>
    <n v="9"/>
    <s v="East Bodelteh"/>
    <s v="Bodelteh Islands"/>
    <x v="1"/>
    <x v="78"/>
    <n v="0"/>
    <n v="830"/>
    <s v=""/>
    <x v="0"/>
    <n v="0"/>
    <n v="0"/>
    <x v="0"/>
    <n v="0"/>
    <n v="0"/>
  </r>
  <r>
    <d v="2010-09-15T00:00:00"/>
    <x v="21"/>
    <s v="20100915_2"/>
    <n v="2010"/>
    <n v="9"/>
    <s v="Tatoosh East"/>
    <s v="Tatoosh"/>
    <x v="0"/>
    <x v="1"/>
    <n v="0"/>
    <n v="35"/>
    <s v="12 males, 5 females, 18 juveniles"/>
    <x v="3"/>
    <n v="0"/>
    <n v="0"/>
    <x v="1"/>
    <n v="8.5714285714285715E-2"/>
    <n v="0"/>
  </r>
  <r>
    <d v="2010-09-15T00:00:00"/>
    <x v="21"/>
    <s v="20100915_9"/>
    <n v="2010"/>
    <n v="9"/>
    <s v="West Bodelteh"/>
    <s v="Bodelteh Islands"/>
    <x v="0"/>
    <x v="56"/>
    <n v="0"/>
    <n v="6"/>
    <s v=""/>
    <x v="0"/>
    <n v="0"/>
    <n v="0"/>
    <x v="0"/>
    <n v="0"/>
    <n v="0"/>
  </r>
  <r>
    <d v="2010-09-15T00:00:00"/>
    <x v="21"/>
    <s v="20100915_12"/>
    <n v="2010"/>
    <n v="9"/>
    <s v="Carroll"/>
    <s v="Carroll"/>
    <x v="0"/>
    <x v="79"/>
    <s v="7"/>
    <n v="117"/>
    <s v=""/>
    <x v="0"/>
    <n v="0"/>
    <n v="0"/>
    <x v="0"/>
    <n v="0"/>
    <n v="0"/>
  </r>
  <r>
    <d v="2010-09-15T00:00:00"/>
    <x v="21"/>
    <s v="20100915_13"/>
    <n v="2010"/>
    <n v="9"/>
    <s v="Carroll"/>
    <s v="Carroll"/>
    <x v="1"/>
    <x v="9"/>
    <n v="0"/>
    <n v="26"/>
    <s v=""/>
    <x v="0"/>
    <n v="0"/>
    <n v="0"/>
    <x v="0"/>
    <n v="0"/>
    <n v="0"/>
  </r>
  <r>
    <d v="2010-09-15T00:00:00"/>
    <x v="21"/>
    <s v="20100915_14"/>
    <n v="2010"/>
    <n v="9"/>
    <s v="Sea Lion Rock"/>
    <s v="Sea Lion Rock"/>
    <x v="0"/>
    <x v="80"/>
    <s v="5"/>
    <n v="146"/>
    <s v="40-50 in water_x000a_Brands: 351R, 767R"/>
    <x v="1"/>
    <n v="1"/>
    <n v="0"/>
    <x v="1"/>
    <n v="6.6225165562913907E-3"/>
    <n v="0"/>
  </r>
  <r>
    <d v="2010-09-15T00:00:00"/>
    <x v="21"/>
    <s v="20100915_15"/>
    <n v="2010"/>
    <n v="9"/>
    <s v="Sea Lion Rock"/>
    <s v="Sea Lion Rock"/>
    <x v="1"/>
    <x v="0"/>
    <n v="0"/>
    <n v="43"/>
    <s v=""/>
    <x v="0"/>
    <n v="0"/>
    <n v="0"/>
    <x v="0"/>
    <n v="0"/>
    <n v="0"/>
  </r>
  <r>
    <d v="2010-09-20T00:00:00"/>
    <x v="22"/>
    <s v="20100920_3"/>
    <n v="2010"/>
    <n v="9"/>
    <s v="Tatoosh East"/>
    <s v="Tatoosh"/>
    <x v="0"/>
    <x v="4"/>
    <n v="0"/>
    <n v="1"/>
    <s v="Very emaciated - cause unknown"/>
    <x v="0"/>
    <n v="0"/>
    <n v="0"/>
    <x v="0"/>
    <n v="0"/>
    <n v="0"/>
  </r>
  <r>
    <d v="2010-09-20T00:00:00"/>
    <x v="22"/>
    <s v="20100920_5"/>
    <n v="2010"/>
    <n v="9"/>
    <s v="Tatoosh"/>
    <s v="Tatoosh"/>
    <x v="0"/>
    <x v="56"/>
    <n v="0"/>
    <n v="6"/>
    <s v="All males"/>
    <x v="0"/>
    <n v="0"/>
    <n v="0"/>
    <x v="0"/>
    <n v="0"/>
    <n v="0"/>
  </r>
  <r>
    <d v="2010-09-20T00:00:00"/>
    <x v="22"/>
    <s v="20100920_13"/>
    <n v="2010"/>
    <n v="9"/>
    <s v="Guano"/>
    <s v="Bodelteh Islands"/>
    <x v="0"/>
    <x v="37"/>
    <n v="0"/>
    <n v="28"/>
    <s v="1 Juvenile entangled; 10 Males, 18 Juveniles"/>
    <x v="1"/>
    <n v="0"/>
    <n v="0"/>
    <x v="0"/>
    <n v="3.5714285714285712E-2"/>
    <n v="0"/>
  </r>
  <r>
    <d v="2010-09-23T00:00:00"/>
    <x v="23"/>
    <s v="20100923_5"/>
    <n v="2010"/>
    <n v="9"/>
    <s v="Tatoosh East"/>
    <s v="Tatoosh"/>
    <x v="0"/>
    <x v="81"/>
    <n v="0"/>
    <n v="27"/>
    <s v="8 Males, 2 Females, 17 juviniles_x000a_Brand 0_006"/>
    <x v="0"/>
    <n v="0"/>
    <n v="0"/>
    <x v="0"/>
    <n v="0"/>
    <n v="0"/>
  </r>
  <r>
    <d v="2010-09-30T00:00:00"/>
    <x v="24"/>
    <s v="20100930_3"/>
    <n v="2010"/>
    <n v="9"/>
    <s v="Tatoosh East"/>
    <s v="Tatoosh"/>
    <x v="0"/>
    <x v="82"/>
    <n v="0"/>
    <n v="44"/>
    <s v=""/>
    <x v="0"/>
    <n v="0"/>
    <n v="0"/>
    <x v="0"/>
    <n v="0"/>
    <n v="0"/>
  </r>
  <r>
    <d v="2010-09-30T00:00:00"/>
    <x v="24"/>
    <s v="20100930_5"/>
    <n v="2010"/>
    <n v="9"/>
    <s v="Tatoosh"/>
    <s v="Tatoosh"/>
    <x v="0"/>
    <x v="25"/>
    <n v="0"/>
    <n v="20"/>
    <s v="Record added 9/3/2013"/>
    <x v="0"/>
    <n v="0"/>
    <n v="0"/>
    <x v="0"/>
    <n v="0"/>
    <n v="0"/>
  </r>
  <r>
    <d v="2010-09-30T00:00:00"/>
    <x v="24"/>
    <s v="20100930_10"/>
    <n v="2010"/>
    <n v="9"/>
    <s v="Guano"/>
    <s v="Bodelteh Islands"/>
    <x v="0"/>
    <x v="46"/>
    <s v="1"/>
    <n v="29"/>
    <s v="19 Juveniles, 2 Male, 9 Female"/>
    <x v="0"/>
    <n v="0"/>
    <n v="0"/>
    <x v="0"/>
    <n v="0"/>
    <n v="0"/>
  </r>
  <r>
    <d v="2010-09-30T00:00:00"/>
    <x v="24"/>
    <s v="20100930_11"/>
    <n v="2010"/>
    <n v="9"/>
    <s v="East Bodelteh"/>
    <s v="Bodelteh Islands"/>
    <x v="1"/>
    <x v="83"/>
    <n v="0"/>
    <n v="77"/>
    <s v=""/>
    <x v="0"/>
    <n v="0"/>
    <n v="0"/>
    <x v="0"/>
    <n v="0"/>
    <n v="0"/>
  </r>
  <r>
    <d v="2010-09-30T00:00:00"/>
    <x v="24"/>
    <s v="20100930_12"/>
    <n v="2010"/>
    <n v="9"/>
    <s v="East Bodelteh"/>
    <s v="Bodelteh Islands"/>
    <x v="0"/>
    <x v="84"/>
    <n v="0"/>
    <n v="22"/>
    <s v="1 Entangled Zc"/>
    <x v="1"/>
    <n v="0"/>
    <n v="1"/>
    <x v="1"/>
    <n v="4.5454545454545456E-2"/>
    <n v="4.5454545454545456E-2"/>
  </r>
  <r>
    <d v="2010-09-30T00:00:00"/>
    <x v="24"/>
    <s v="20100930_13"/>
    <n v="2010"/>
    <n v="9"/>
    <s v="West Bodelteh"/>
    <s v="Bodelteh Islands"/>
    <x v="1"/>
    <x v="85"/>
    <n v="0"/>
    <n v="11"/>
    <s v="juveniles"/>
    <x v="0"/>
    <n v="0"/>
    <n v="0"/>
    <x v="0"/>
    <n v="0"/>
    <n v="0"/>
  </r>
  <r>
    <d v="2010-09-30T00:00:00"/>
    <x v="24"/>
    <s v="20100930_14"/>
    <n v="2010"/>
    <n v="9"/>
    <s v="West Bodelteh"/>
    <s v="Bodelteh Islands"/>
    <x v="0"/>
    <x v="86"/>
    <n v="0"/>
    <n v="81"/>
    <s v="Record added 03-Sep-13. 1 male, 20 females, 60 juveniles, 0 pups."/>
    <x v="1"/>
    <n v="0"/>
    <n v="0"/>
    <x v="0"/>
    <n v="1.2345679012345678E-2"/>
    <n v="0"/>
  </r>
  <r>
    <d v="2010-09-30T00:00:00"/>
    <x v="24"/>
    <s v="20100930_17"/>
    <n v="2010"/>
    <n v="9"/>
    <s v="Carroll"/>
    <s v="Carroll"/>
    <x v="0"/>
    <x v="51"/>
    <s v="4"/>
    <n v="70"/>
    <s v="2 Males, 11 Females, 22 Juveniles_x000a_Brand 467R_x000a_35 went into water, unable to determine demographics"/>
    <x v="0"/>
    <n v="0"/>
    <n v="0"/>
    <x v="0"/>
    <n v="0"/>
    <n v="0"/>
  </r>
  <r>
    <d v="2010-09-30T00:00:00"/>
    <x v="24"/>
    <s v="20100930_18"/>
    <n v="2010"/>
    <n v="9"/>
    <s v="Carroll"/>
    <s v="Carroll"/>
    <x v="1"/>
    <x v="4"/>
    <n v="0"/>
    <n v="1"/>
    <s v=""/>
    <x v="0"/>
    <n v="0"/>
    <n v="0"/>
    <x v="0"/>
    <n v="0"/>
    <n v="0"/>
  </r>
  <r>
    <d v="2010-09-30T00:00:00"/>
    <x v="24"/>
    <s v="20100930_19"/>
    <n v="2010"/>
    <n v="9"/>
    <s v="Sea Lion Rock"/>
    <s v="Sea Lion Rock"/>
    <x v="0"/>
    <x v="87"/>
    <n v="0"/>
    <n v="200"/>
    <s v="Total count 108 + estimate 100 more_x000a_Brands 635R and 213Y"/>
    <x v="2"/>
    <n v="1"/>
    <n v="1"/>
    <x v="2"/>
    <n v="0.01"/>
    <n v="5.0000000000000001E-3"/>
  </r>
  <r>
    <d v="2010-09-30T00:00:00"/>
    <x v="24"/>
    <s v="20100930_20"/>
    <n v="2010"/>
    <n v="9"/>
    <s v="Sea Lion Rock"/>
    <s v="Sea Lion Rock"/>
    <x v="1"/>
    <x v="46"/>
    <n v="0"/>
    <n v="30"/>
    <s v="24 Females"/>
    <x v="0"/>
    <n v="0"/>
    <n v="0"/>
    <x v="0"/>
    <n v="0"/>
    <n v="0"/>
  </r>
  <r>
    <d v="2010-10-13T00:00:00"/>
    <x v="25"/>
    <s v="20101013_6"/>
    <n v="2010"/>
    <n v="10"/>
    <s v="Tatoosh East"/>
    <s v="Tatoosh"/>
    <x v="0"/>
    <x v="34"/>
    <n v="0"/>
    <n v="29"/>
    <s v="19 Juveniles, 4 Males, 6 Females"/>
    <x v="0"/>
    <n v="0"/>
    <n v="0"/>
    <x v="0"/>
    <n v="0"/>
    <n v="0"/>
  </r>
  <r>
    <d v="2010-10-18T00:00:00"/>
    <x v="26"/>
    <s v="20101018_3"/>
    <n v="2010"/>
    <n v="10"/>
    <s v="Tatoosh East"/>
    <s v="Tatoosh"/>
    <x v="1"/>
    <x v="10"/>
    <n v="0"/>
    <n v="3"/>
    <s v="In water, high tide"/>
    <x v="0"/>
    <n v="0"/>
    <n v="0"/>
    <x v="0"/>
    <n v="0"/>
    <n v="0"/>
  </r>
  <r>
    <d v="2010-10-18T00:00:00"/>
    <x v="26"/>
    <s v="20101018_4"/>
    <n v="2010"/>
    <n v="10"/>
    <s v="Tatoosh East"/>
    <s v="Tatoosh"/>
    <x v="0"/>
    <x v="4"/>
    <n v="0"/>
    <n v="1"/>
    <s v="In water, high tide"/>
    <x v="0"/>
    <n v="0"/>
    <n v="0"/>
    <x v="0"/>
    <n v="0"/>
    <n v="0"/>
  </r>
  <r>
    <d v="2010-10-18T00:00:00"/>
    <x v="26"/>
    <s v="20101018_13"/>
    <n v="2010"/>
    <n v="10"/>
    <s v="Guano"/>
    <s v="Bodelteh Islands"/>
    <x v="0"/>
    <x v="65"/>
    <n v="0"/>
    <n v="8"/>
    <s v="1 Male, 4 Females, 3 Juveniles"/>
    <x v="0"/>
    <n v="0"/>
    <n v="0"/>
    <x v="0"/>
    <n v="0"/>
    <n v="0"/>
  </r>
  <r>
    <d v="2010-10-18T00:00:00"/>
    <x v="26"/>
    <s v="20101018_14"/>
    <n v="2010"/>
    <n v="10"/>
    <s v="East Bodelteh"/>
    <s v="Bodelteh Islands"/>
    <x v="1"/>
    <x v="88"/>
    <n v="0"/>
    <n v="328"/>
    <s v=""/>
    <x v="0"/>
    <n v="0"/>
    <n v="0"/>
    <x v="0"/>
    <n v="0"/>
    <n v="0"/>
  </r>
  <r>
    <d v="2010-10-18T00:00:00"/>
    <x v="26"/>
    <s v="20101018_15"/>
    <n v="2010"/>
    <n v="10"/>
    <s v="East Bodelteh"/>
    <s v="Bodelteh Islands"/>
    <x v="0"/>
    <x v="89"/>
    <s v="14"/>
    <n v="114"/>
    <s v="14 Pups, 35 Females, 3 Males, 26 Juveniles"/>
    <x v="0"/>
    <n v="0"/>
    <n v="0"/>
    <x v="0"/>
    <n v="0"/>
    <n v="0"/>
  </r>
  <r>
    <d v="2010-10-18T00:00:00"/>
    <x v="26"/>
    <s v="20101018_16"/>
    <n v="2010"/>
    <n v="10"/>
    <s v="West Bodelteh"/>
    <s v="Bodelteh Islands"/>
    <x v="1"/>
    <x v="90"/>
    <n v="0"/>
    <n v="137"/>
    <s v=""/>
    <x v="0"/>
    <n v="0"/>
    <n v="0"/>
    <x v="0"/>
    <n v="0"/>
    <n v="0"/>
  </r>
  <r>
    <d v="2010-10-18T00:00:00"/>
    <x v="26"/>
    <s v="20101018_17"/>
    <n v="2010"/>
    <n v="10"/>
    <s v="West Bodelteh"/>
    <s v="Bodelteh Islands"/>
    <x v="0"/>
    <x v="91"/>
    <s v="2"/>
    <n v="88"/>
    <s v="36 Juveniles, 32 Females, 4 Males, 2 Pups_x000a_Brand 351R"/>
    <x v="0"/>
    <n v="0"/>
    <n v="0"/>
    <x v="0"/>
    <n v="0"/>
    <n v="0"/>
  </r>
  <r>
    <d v="2010-10-18T00:00:00"/>
    <x v="26"/>
    <s v="20101018_19"/>
    <n v="2010"/>
    <n v="10"/>
    <s v="Carroll"/>
    <s v="Carroll"/>
    <x v="1"/>
    <x v="92"/>
    <n v="0"/>
    <n v="126"/>
    <s v=""/>
    <x v="0"/>
    <n v="0"/>
    <n v="0"/>
    <x v="0"/>
    <n v="0"/>
    <n v="0"/>
  </r>
  <r>
    <d v="2010-10-18T00:00:00"/>
    <x v="26"/>
    <s v="20101018_20"/>
    <n v="2010"/>
    <n v="10"/>
    <s v="Carroll"/>
    <s v="Carroll"/>
    <x v="0"/>
    <x v="93"/>
    <s v="14"/>
    <n v="83"/>
    <s v="46 Females, 5 Males, 14 Pups, 22 Juveniles"/>
    <x v="0"/>
    <n v="0"/>
    <n v="0"/>
    <x v="0"/>
    <n v="0"/>
    <n v="0"/>
  </r>
  <r>
    <d v="2010-10-18T00:00:00"/>
    <x v="26"/>
    <s v="20101018_21"/>
    <n v="2010"/>
    <n v="10"/>
    <s v="Sea Lion Rock"/>
    <s v="Sea Lion Rock"/>
    <x v="0"/>
    <x v="94"/>
    <s v="7"/>
    <n v="118"/>
    <s v="9 males, 61 Females, 41 Juveniles, 7 Pups_x000a_Brand with Pup_x000a_632R?, __7R, __4R"/>
    <x v="0"/>
    <n v="0"/>
    <n v="0"/>
    <x v="0"/>
    <n v="0"/>
    <n v="0"/>
  </r>
  <r>
    <d v="2010-10-18T00:00:00"/>
    <x v="26"/>
    <s v="20101018_22"/>
    <n v="2010"/>
    <n v="10"/>
    <s v="Sea Lion Rock"/>
    <s v="Sea Lion Rock"/>
    <x v="1"/>
    <x v="42"/>
    <n v="0"/>
    <n v="70"/>
    <s v=""/>
    <x v="0"/>
    <n v="0"/>
    <n v="0"/>
    <x v="0"/>
    <n v="0"/>
    <n v="0"/>
  </r>
  <r>
    <d v="2010-11-04T00:00:00"/>
    <x v="27"/>
    <s v="20101104_1"/>
    <n v="2010"/>
    <n v="11"/>
    <s v="Tatoosh East"/>
    <s v="Tatoosh"/>
    <x v="0"/>
    <x v="95"/>
    <n v="0"/>
    <n v="18"/>
    <s v="6 Females, 2 Juveniles, 10 in water, 1  jumped into water"/>
    <x v="0"/>
    <n v="0"/>
    <n v="0"/>
    <x v="0"/>
    <n v="0"/>
    <n v="0"/>
  </r>
  <r>
    <d v="2010-11-04T00:00:00"/>
    <x v="27"/>
    <s v="20101104_2"/>
    <n v="2010"/>
    <n v="11"/>
    <s v="Tatoosh"/>
    <s v="Tatoosh"/>
    <x v="0"/>
    <x v="65"/>
    <n v="0"/>
    <n v="8"/>
    <s v="4 Males, 3 Females, 1 Juvenile"/>
    <x v="0"/>
    <n v="0"/>
    <n v="0"/>
    <x v="0"/>
    <n v="0"/>
    <n v="0"/>
  </r>
  <r>
    <d v="2010-11-04T00:00:00"/>
    <x v="27"/>
    <s v="20101104_7"/>
    <n v="2010"/>
    <n v="11"/>
    <s v="Guano"/>
    <s v="Bodelteh Islands"/>
    <x v="0"/>
    <x v="96"/>
    <n v="0"/>
    <n v="58"/>
    <s v="Count from picture_x000a_6 spooked into water_x000a_Brands 467R, 621R_x000a_2 Males, 24 Females, 32 Juveniles, 0 Pups"/>
    <x v="0"/>
    <n v="0"/>
    <n v="0"/>
    <x v="0"/>
    <n v="0"/>
    <n v="0"/>
  </r>
  <r>
    <d v="2010-11-04T00:00:00"/>
    <x v="27"/>
    <s v="20101104_8"/>
    <n v="2010"/>
    <n v="11"/>
    <s v="East Bodelteh"/>
    <s v="Bodelteh Islands"/>
    <x v="1"/>
    <x v="97"/>
    <n v="0"/>
    <n v="491"/>
    <s v="Count is partial estimate"/>
    <x v="0"/>
    <n v="0"/>
    <n v="0"/>
    <x v="0"/>
    <n v="0"/>
    <n v="0"/>
  </r>
  <r>
    <d v="2010-11-04T00:00:00"/>
    <x v="27"/>
    <s v="20101104_9"/>
    <n v="2010"/>
    <n v="11"/>
    <s v="East Bodelteh"/>
    <s v="Bodelteh Islands"/>
    <x v="0"/>
    <x v="98"/>
    <s v="2"/>
    <n v="235"/>
    <s v="Count is partial estimate_x000a_Brand 341R_x000a_13 Males, 52 Females, 44 Juveniles, 2 Pups_x000a_No E.j. seen at West Bodelteh"/>
    <x v="0"/>
    <n v="0"/>
    <n v="0"/>
    <x v="0"/>
    <n v="0"/>
    <n v="0"/>
  </r>
  <r>
    <d v="2010-11-23T00:00:00"/>
    <x v="28"/>
    <s v="20101123_1"/>
    <n v="2010"/>
    <n v="11"/>
    <s v="Tatoosh East"/>
    <s v="Tatoosh"/>
    <x v="0"/>
    <x v="3"/>
    <n v="0"/>
    <n v="2"/>
    <s v="2 spooked"/>
    <x v="0"/>
    <n v="0"/>
    <n v="0"/>
    <x v="0"/>
    <n v="0"/>
    <n v="0"/>
  </r>
  <r>
    <d v="2010-11-23T00:00:00"/>
    <x v="28"/>
    <s v="20101123_4"/>
    <n v="2010"/>
    <n v="11"/>
    <s v="Tatoosh"/>
    <s v="Tatoosh"/>
    <x v="0"/>
    <x v="12"/>
    <n v="0"/>
    <n v="5"/>
    <s v="3 swimming, 2 hauled out"/>
    <x v="0"/>
    <n v="0"/>
    <n v="0"/>
    <x v="0"/>
    <n v="0"/>
    <n v="0"/>
  </r>
  <r>
    <d v="2010-11-23T00:00:00"/>
    <x v="28"/>
    <s v="20101123_8"/>
    <n v="2010"/>
    <n v="11"/>
    <s v="Guano"/>
    <s v="Bodelteh Islands"/>
    <x v="0"/>
    <x v="18"/>
    <s v="10"/>
    <n v="21"/>
    <s v="9 Juveniles, 9 Females, 2 Males"/>
    <x v="0"/>
    <n v="0"/>
    <n v="0"/>
    <x v="0"/>
    <n v="0"/>
    <n v="0"/>
  </r>
  <r>
    <d v="2010-11-23T00:00:00"/>
    <x v="28"/>
    <s v="20101123_9"/>
    <n v="2010"/>
    <n v="11"/>
    <s v="East Bodelteh"/>
    <s v="Bodelteh Islands"/>
    <x v="0"/>
    <x v="99"/>
    <n v="0"/>
    <n v="400"/>
    <s v=""/>
    <x v="0"/>
    <n v="0"/>
    <n v="0"/>
    <x v="0"/>
    <n v="0"/>
    <n v="0"/>
  </r>
  <r>
    <d v="2010-11-23T00:00:00"/>
    <x v="28"/>
    <s v="20101123_10"/>
    <n v="2010"/>
    <n v="11"/>
    <s v="East Bodelteh"/>
    <s v="Bodelteh Islands"/>
    <x v="1"/>
    <x v="100"/>
    <n v="0"/>
    <n v="550"/>
    <s v=""/>
    <x v="0"/>
    <n v="0"/>
    <n v="0"/>
    <x v="0"/>
    <n v="0"/>
    <n v="0"/>
  </r>
  <r>
    <d v="2010-11-23T00:00:00"/>
    <x v="28"/>
    <s v="20101123_15"/>
    <n v="2010"/>
    <n v="11"/>
    <s v="Carroll"/>
    <s v="Carroll"/>
    <x v="1"/>
    <x v="101"/>
    <n v="0"/>
    <n v="36"/>
    <s v=""/>
    <x v="0"/>
    <n v="0"/>
    <n v="0"/>
    <x v="0"/>
    <n v="0"/>
    <n v="0"/>
  </r>
  <r>
    <d v="2010-11-23T00:00:00"/>
    <x v="28"/>
    <s v="20101123_16"/>
    <n v="2010"/>
    <n v="11"/>
    <s v="Carroll"/>
    <s v="Carroll"/>
    <x v="0"/>
    <x v="102"/>
    <s v="16"/>
    <n v="102"/>
    <s v="19 male; 42 female; 47 juvenile; 16 pup"/>
    <x v="0"/>
    <n v="0"/>
    <n v="0"/>
    <x v="0"/>
    <n v="0"/>
    <n v="0"/>
  </r>
  <r>
    <d v="2010-11-23T00:00:00"/>
    <x v="28"/>
    <s v="20101123_17"/>
    <n v="2010"/>
    <n v="11"/>
    <s v="Sea Lion Rock"/>
    <s v="Sea Lion Rock"/>
    <x v="0"/>
    <x v="103"/>
    <s v="17"/>
    <n v="124"/>
    <s v="46 males, 49 juveniles, 31 females, 17 pups"/>
    <x v="0"/>
    <n v="0"/>
    <n v="0"/>
    <x v="0"/>
    <n v="0"/>
    <n v="0"/>
  </r>
  <r>
    <d v="2010-11-23T00:00:00"/>
    <x v="28"/>
    <s v="20101123_18"/>
    <n v="2010"/>
    <n v="11"/>
    <s v="Sea Lion Rock"/>
    <s v="Sea Lion Rock"/>
    <x v="1"/>
    <x v="49"/>
    <n v="0"/>
    <n v="7"/>
    <s v=""/>
    <x v="0"/>
    <n v="0"/>
    <n v="0"/>
    <x v="0"/>
    <n v="0"/>
    <n v="0"/>
  </r>
  <r>
    <d v="2011-01-28T00:00:00"/>
    <x v="29"/>
    <s v="20110128_1"/>
    <n v="2011"/>
    <n v="1"/>
    <s v="Tatoosh"/>
    <s v="Tatoosh"/>
    <x v="0"/>
    <x v="0"/>
    <s v="5"/>
    <n v="38"/>
    <s v="18 males, 10 female, 12 juvenile, 5 pups. All disturbed for landing and scat collection."/>
    <x v="0"/>
    <n v="0"/>
    <n v="0"/>
    <x v="0"/>
    <n v="0"/>
    <n v="0"/>
  </r>
  <r>
    <d v="2011-01-28T00:00:00"/>
    <x v="29"/>
    <s v="20110128_5"/>
    <n v="2011"/>
    <n v="1"/>
    <s v="Tatoosh East"/>
    <s v="Tatoosh"/>
    <x v="0"/>
    <x v="4"/>
    <n v="0"/>
    <n v="1"/>
    <s v="Female, brand 70R (++0)"/>
    <x v="0"/>
    <n v="0"/>
    <n v="0"/>
    <x v="0"/>
    <n v="0"/>
    <n v="0"/>
  </r>
  <r>
    <d v="2011-02-01T00:00:00"/>
    <x v="30"/>
    <s v="20110201_1"/>
    <n v="2011"/>
    <n v="2"/>
    <s v="Tatoosh East"/>
    <s v="Tatoosh"/>
    <x v="0"/>
    <x v="33"/>
    <n v="0"/>
    <n v="10"/>
    <s v="All bailed into water upon approach. 2 male, 8 juvenile."/>
    <x v="0"/>
    <n v="0"/>
    <n v="0"/>
    <x v="0"/>
    <n v="0"/>
    <n v="0"/>
  </r>
  <r>
    <d v="2011-02-01T00:00:00"/>
    <x v="30"/>
    <s v="20110201_2"/>
    <n v="2011"/>
    <n v="2"/>
    <s v="Tatoosh"/>
    <s v="Tatoosh"/>
    <x v="0"/>
    <x v="79"/>
    <s v="2"/>
    <n v="122"/>
    <s v="35 bailed into water upon approach. 44 males, 18 females, 6 juveniles, 2 pups."/>
    <x v="0"/>
    <n v="0"/>
    <n v="0"/>
    <x v="0"/>
    <n v="0"/>
    <n v="0"/>
  </r>
  <r>
    <d v="2011-02-01T00:00:00"/>
    <x v="30"/>
    <s v="20110201_3"/>
    <n v="2011"/>
    <n v="2"/>
    <s v="Tatoosh"/>
    <s v="Tatoosh"/>
    <x v="1"/>
    <x v="4"/>
    <n v="0"/>
    <n v="1"/>
    <s v=""/>
    <x v="0"/>
    <n v="0"/>
    <n v="0"/>
    <x v="0"/>
    <n v="0"/>
    <n v="0"/>
  </r>
  <r>
    <d v="2011-02-01T00:00:00"/>
    <x v="30"/>
    <s v="20110201_6"/>
    <n v="2011"/>
    <n v="2"/>
    <s v="Guano"/>
    <s v="Bodelteh Islands"/>
    <x v="0"/>
    <x v="104"/>
    <s v="89"/>
    <n v="88"/>
    <s v="89 pups, 93 females, 28 juveniles. Brands: 205Y(++++), 402R(++++), 285R(+0++)."/>
    <x v="0"/>
    <n v="0"/>
    <n v="0"/>
    <x v="0"/>
    <n v="0"/>
    <n v="0"/>
  </r>
  <r>
    <d v="2011-02-01T00:00:00"/>
    <x v="30"/>
    <s v="20110201_7"/>
    <n v="2011"/>
    <n v="2"/>
    <s v="East Bodelteh"/>
    <s v="Bodelteh Islands"/>
    <x v="1"/>
    <x v="4"/>
    <n v="0"/>
    <n v="1"/>
    <s v=""/>
    <x v="0"/>
    <n v="0"/>
    <n v="0"/>
    <x v="0"/>
    <n v="0"/>
    <n v="0"/>
  </r>
  <r>
    <d v="2011-02-01T00:00:00"/>
    <x v="30"/>
    <s v="20110201_9"/>
    <n v="2011"/>
    <n v="2"/>
    <s v="West Bodelteh"/>
    <s v="Bodelteh Islands"/>
    <x v="0"/>
    <x v="105"/>
    <s v="36"/>
    <n v="218"/>
    <s v="36 pups, 5 males, 135 females, 72 juveniles. Brands: 469R(++++), 635R(0+++)."/>
    <x v="0"/>
    <n v="0"/>
    <n v="0"/>
    <x v="0"/>
    <n v="0"/>
    <n v="0"/>
  </r>
  <r>
    <d v="2011-02-01T00:00:00"/>
    <x v="30"/>
    <s v="20110201_10"/>
    <n v="2011"/>
    <n v="2"/>
    <s v="West Bodelteh"/>
    <s v="Bodelteh Islands"/>
    <x v="1"/>
    <x v="49"/>
    <n v="0"/>
    <n v="7"/>
    <s v=""/>
    <x v="0"/>
    <n v="0"/>
    <n v="0"/>
    <x v="0"/>
    <n v="0"/>
    <n v="0"/>
  </r>
  <r>
    <d v="2011-02-09T00:00:00"/>
    <x v="31"/>
    <s v="20110209_7"/>
    <n v="2011"/>
    <n v="2"/>
    <s v="Tatoosh East"/>
    <s v="Tatoosh"/>
    <x v="0"/>
    <x v="106"/>
    <n v="0"/>
    <n v="13"/>
    <s v=""/>
    <x v="0"/>
    <n v="0"/>
    <n v="0"/>
    <x v="0"/>
    <n v="0"/>
    <n v="0"/>
  </r>
  <r>
    <d v="2011-02-09T00:00:00"/>
    <x v="31"/>
    <s v="20110209_8"/>
    <n v="2011"/>
    <n v="2"/>
    <s v="Tatoosh"/>
    <s v="Tatoosh"/>
    <x v="0"/>
    <x v="107"/>
    <s v="3"/>
    <n v="100"/>
    <s v="32 males, 54 females, 42 juveniles, 3 pups. No brands."/>
    <x v="0"/>
    <n v="0"/>
    <n v="0"/>
    <x v="0"/>
    <n v="0"/>
    <n v="0"/>
  </r>
  <r>
    <d v="2011-02-09T00:00:00"/>
    <x v="31"/>
    <s v="20110209_9"/>
    <n v="2011"/>
    <n v="2"/>
    <s v="Tatoosh"/>
    <s v="Tatoosh"/>
    <x v="1"/>
    <x v="10"/>
    <n v="0"/>
    <n v="3"/>
    <s v=""/>
    <x v="0"/>
    <n v="0"/>
    <n v="0"/>
    <x v="0"/>
    <n v="0"/>
    <n v="0"/>
  </r>
  <r>
    <d v="2011-02-09T00:00:00"/>
    <x v="31"/>
    <s v="20110209_12"/>
    <n v="2011"/>
    <n v="2"/>
    <s v="Guano"/>
    <s v="Bodelteh Islands"/>
    <x v="0"/>
    <x v="92"/>
    <s v="48"/>
    <n v="78"/>
    <s v="62 females, 24 juveniles, 48 pups. 25 disturbed. Brands: 285R (nursing pup), 737R, 759R, 182R."/>
    <x v="0"/>
    <n v="0"/>
    <n v="0"/>
    <x v="0"/>
    <n v="0"/>
    <n v="0"/>
  </r>
  <r>
    <d v="2011-02-09T00:00:00"/>
    <x v="31"/>
    <s v="20110209_15"/>
    <n v="2011"/>
    <n v="2"/>
    <s v="West Bodelteh"/>
    <s v="Bodelteh Islands"/>
    <x v="0"/>
    <x v="17"/>
    <s v="29"/>
    <n v="119"/>
    <s v="55 females, 1 male, 44 juveniles, 29 pups. No brands."/>
    <x v="0"/>
    <n v="0"/>
    <n v="0"/>
    <x v="0"/>
    <n v="0"/>
    <n v="0"/>
  </r>
  <r>
    <d v="2011-02-09T00:00:00"/>
    <x v="31"/>
    <s v="20110209_16"/>
    <n v="2011"/>
    <n v="2"/>
    <s v="East Bodelteh"/>
    <s v="Bodelteh Islands"/>
    <x v="0"/>
    <x v="13"/>
    <n v="0"/>
    <n v="40"/>
    <s v="count is an estimate"/>
    <x v="0"/>
    <n v="0"/>
    <n v="0"/>
    <x v="0"/>
    <n v="0"/>
    <n v="0"/>
  </r>
  <r>
    <d v="2011-02-09T00:00:00"/>
    <x v="31"/>
    <s v="20110209_17"/>
    <n v="2011"/>
    <n v="2"/>
    <s v="East Bodelteh"/>
    <s v="Bodelteh Islands"/>
    <x v="1"/>
    <x v="87"/>
    <n v="0"/>
    <n v="200"/>
    <s v=""/>
    <x v="0"/>
    <n v="0"/>
    <n v="0"/>
    <x v="0"/>
    <n v="0"/>
    <n v="0"/>
  </r>
  <r>
    <d v="2011-02-09T00:00:00"/>
    <x v="31"/>
    <s v="20110209_22"/>
    <n v="2011"/>
    <n v="2"/>
    <s v="Carroll"/>
    <s v="Carroll"/>
    <x v="0"/>
    <x v="108"/>
    <s v="21"/>
    <n v="213"/>
    <s v="81 juveniles, 18 males, 93 females, 21 pups. Disturbed 20. Brands: 486R, 4_7R (photo), 250Y, 70R, 469R."/>
    <x v="0"/>
    <n v="0"/>
    <n v="0"/>
    <x v="0"/>
    <n v="0"/>
    <n v="0"/>
  </r>
  <r>
    <d v="2011-02-09T00:00:00"/>
    <x v="31"/>
    <s v="20110209_23"/>
    <n v="2011"/>
    <n v="2"/>
    <s v="Carroll"/>
    <s v="Carroll"/>
    <x v="1"/>
    <x v="109"/>
    <n v="0"/>
    <n v="34"/>
    <s v=""/>
    <x v="0"/>
    <n v="0"/>
    <n v="0"/>
    <x v="0"/>
    <n v="0"/>
    <n v="0"/>
  </r>
  <r>
    <d v="2011-02-09T00:00:00"/>
    <x v="31"/>
    <s v="20110209_26"/>
    <n v="2011"/>
    <n v="2"/>
    <s v="Sea Lion Rock"/>
    <s v="Sea Lion Rock"/>
    <x v="0"/>
    <x v="110"/>
    <s v="2"/>
    <n v="115"/>
    <s v="44 females, 5 males, 36 juveniles, 2 pups. Disturbed 20. Brands: 809R, 752R, 341R."/>
    <x v="0"/>
    <n v="0"/>
    <n v="0"/>
    <x v="0"/>
    <n v="0"/>
    <n v="0"/>
  </r>
  <r>
    <d v="2011-03-08T00:00:00"/>
    <x v="32"/>
    <s v="20110308_3"/>
    <n v="2011"/>
    <n v="3"/>
    <s v="Tatoosh"/>
    <s v="Tatoosh"/>
    <x v="0"/>
    <x v="109"/>
    <n v="0"/>
    <n v="34"/>
    <s v="12 male, 11 female, 11 juvenile. All disturbed for scat collected by AA and JG. Collected 48 scat."/>
    <x v="0"/>
    <n v="0"/>
    <n v="0"/>
    <x v="0"/>
    <n v="0"/>
    <n v="0"/>
  </r>
  <r>
    <d v="2011-03-08T00:00:00"/>
    <x v="32"/>
    <s v="20110308_4"/>
    <n v="2011"/>
    <n v="3"/>
    <s v="Tatoosh"/>
    <s v="Tatoosh"/>
    <x v="0"/>
    <x v="13"/>
    <s v="2"/>
    <n v="38"/>
    <s v="18 females, 2 males, 15 juveniles, 2 pups. Brands: 42R, 31_R (7 or 9), photo of another brand."/>
    <x v="0"/>
    <n v="0"/>
    <n v="0"/>
    <x v="0"/>
    <n v="0"/>
    <n v="0"/>
  </r>
  <r>
    <d v="2011-03-24T00:00:00"/>
    <x v="33"/>
    <s v="20110324_2"/>
    <n v="2011"/>
    <n v="3"/>
    <s v="Tatoosh"/>
    <s v="Tatoosh"/>
    <x v="1"/>
    <x v="4"/>
    <n v="0"/>
    <n v="1"/>
    <s v=""/>
    <x v="0"/>
    <n v="0"/>
    <n v="0"/>
    <x v="0"/>
    <n v="0"/>
    <n v="0"/>
  </r>
  <r>
    <d v="2011-03-24T00:00:00"/>
    <x v="33"/>
    <s v="20110324_3"/>
    <n v="2011"/>
    <n v="3"/>
    <s v="Tatoosh"/>
    <s v="Tatoosh"/>
    <x v="0"/>
    <x v="111"/>
    <s v="13"/>
    <n v="80"/>
    <s v="29 females, 7 males, 45 juveniles, 13 pups. Brands: 205Y."/>
    <x v="0"/>
    <n v="0"/>
    <n v="0"/>
    <x v="0"/>
    <n v="0"/>
    <n v="0"/>
  </r>
  <r>
    <d v="2011-03-24T00:00:00"/>
    <x v="33"/>
    <s v="20110324_7"/>
    <n v="2011"/>
    <n v="3"/>
    <s v="West Bodelteh"/>
    <s v="Bodelteh Islands"/>
    <x v="0"/>
    <x v="112"/>
    <s v="45"/>
    <n v="119"/>
    <s v="1 male, 65 females, 36 juveniles, 45 pups. Brands: 42R."/>
    <x v="0"/>
    <n v="0"/>
    <n v="0"/>
    <x v="0"/>
    <n v="0"/>
    <n v="0"/>
  </r>
  <r>
    <d v="2011-03-24T00:00:00"/>
    <x v="33"/>
    <s v="20110324_8"/>
    <n v="2011"/>
    <n v="3"/>
    <s v="West Bodelteh"/>
    <s v="Bodelteh Islands"/>
    <x v="1"/>
    <x v="56"/>
    <n v="0"/>
    <n v="6"/>
    <s v=""/>
    <x v="0"/>
    <n v="0"/>
    <n v="0"/>
    <x v="0"/>
    <n v="0"/>
    <n v="0"/>
  </r>
  <r>
    <d v="2011-03-24T00:00:00"/>
    <x v="33"/>
    <s v="20110324_9"/>
    <n v="2011"/>
    <n v="3"/>
    <s v="Guano"/>
    <s v="Bodelteh Islands"/>
    <x v="0"/>
    <x v="43"/>
    <s v="51"/>
    <n v="33"/>
    <s v="51 pups, 21 females, 8 juveniles, 2 males. No brands."/>
    <x v="0"/>
    <n v="0"/>
    <n v="0"/>
    <x v="0"/>
    <n v="0"/>
    <n v="0"/>
  </r>
  <r>
    <d v="2011-04-07T00:00:00"/>
    <x v="34"/>
    <s v="20110407_9"/>
    <n v="2011"/>
    <n v="4"/>
    <s v="Tatoosh East"/>
    <s v="Tatoosh"/>
    <x v="0"/>
    <x v="35"/>
    <n v="0"/>
    <n v="45"/>
    <s v="23 females, 15 juveniles, 6 males."/>
    <x v="0"/>
    <n v="0"/>
    <n v="0"/>
    <x v="0"/>
    <n v="0"/>
    <n v="0"/>
  </r>
  <r>
    <d v="2011-04-07T00:00:00"/>
    <x v="34"/>
    <s v="20110407_10"/>
    <n v="2011"/>
    <n v="4"/>
    <s v="Tatoosh"/>
    <s v="Tatoosh"/>
    <x v="0"/>
    <x v="113"/>
    <s v="1"/>
    <n v="88"/>
    <s v="17 males, 48 females, 28 juveniles, 1 pup. Brand: 4__R no photo."/>
    <x v="0"/>
    <n v="0"/>
    <n v="0"/>
    <x v="0"/>
    <n v="0"/>
    <n v="0"/>
  </r>
  <r>
    <d v="2011-04-18T00:00:00"/>
    <x v="35"/>
    <s v="20110418_2"/>
    <n v="2011"/>
    <n v="4"/>
    <s v="Tatoosh East"/>
    <s v="Tatoosh"/>
    <x v="1"/>
    <x v="10"/>
    <n v="0"/>
    <n v="3"/>
    <s v=""/>
    <x v="0"/>
    <n v="0"/>
    <n v="0"/>
    <x v="0"/>
    <n v="0"/>
    <n v="0"/>
  </r>
  <r>
    <d v="2011-04-18T00:00:00"/>
    <x v="35"/>
    <s v="20110418_3"/>
    <n v="2011"/>
    <n v="4"/>
    <s v="Tatoosh East"/>
    <s v="Tatoosh"/>
    <x v="0"/>
    <x v="48"/>
    <n v="0"/>
    <n v="56"/>
    <s v="24 females, 11 males, 18 juveniles."/>
    <x v="0"/>
    <n v="0"/>
    <n v="0"/>
    <x v="0"/>
    <n v="0"/>
    <n v="0"/>
  </r>
  <r>
    <d v="2011-04-18T00:00:00"/>
    <x v="35"/>
    <s v="20110418_4"/>
    <n v="2011"/>
    <n v="4"/>
    <s v="Tatoosh"/>
    <s v="Tatoosh"/>
    <x v="0"/>
    <x v="0"/>
    <s v="1"/>
    <n v="42"/>
    <s v="10 males, 15 juveniles, 18 females, 1 pup. Disturbed 4."/>
    <x v="0"/>
    <n v="0"/>
    <n v="0"/>
    <x v="0"/>
    <n v="0"/>
    <n v="0"/>
  </r>
  <r>
    <d v="2011-04-18T00:00:00"/>
    <x v="35"/>
    <s v="20110418_11"/>
    <n v="2011"/>
    <n v="4"/>
    <s v="Guano"/>
    <s v="Bodelteh Islands"/>
    <x v="0"/>
    <x v="114"/>
    <s v="21"/>
    <n v="51"/>
    <s v="25 females, 2 males, 15 juveniles, 21 pups. Brands 486R, 635R, 351R."/>
    <x v="0"/>
    <n v="0"/>
    <n v="0"/>
    <x v="0"/>
    <n v="0"/>
    <n v="0"/>
  </r>
  <r>
    <d v="2011-04-18T00:00:00"/>
    <x v="35"/>
    <s v="20110418_12"/>
    <n v="2011"/>
    <n v="4"/>
    <s v="East Bodelteh"/>
    <s v="Bodelteh Islands"/>
    <x v="0"/>
    <x v="42"/>
    <n v="0"/>
    <n v="70"/>
    <s v="No demographics"/>
    <x v="1"/>
    <n v="0"/>
    <n v="0"/>
    <x v="0"/>
    <n v="1.4285714285714285E-2"/>
    <n v="0"/>
  </r>
  <r>
    <d v="2011-04-18T00:00:00"/>
    <x v="35"/>
    <s v="20110418_13"/>
    <n v="2011"/>
    <n v="4"/>
    <s v="East Bodelteh"/>
    <s v="Bodelteh Islands"/>
    <x v="1"/>
    <x v="115"/>
    <n v="0"/>
    <n v="345"/>
    <s v="1 entangled Zc.  Part of count was estimated as 50 and not a count of noses"/>
    <x v="1"/>
    <n v="0"/>
    <n v="0"/>
    <x v="0"/>
    <n v="2.8985507246376812E-3"/>
    <n v="0"/>
  </r>
  <r>
    <d v="2011-04-18T00:00:00"/>
    <x v="35"/>
    <s v="20110418_14"/>
    <n v="2011"/>
    <n v="4"/>
    <s v="West Bodelteh"/>
    <s v="Bodelteh Islands"/>
    <x v="0"/>
    <x v="116"/>
    <s v="16"/>
    <n v="213"/>
    <s v="13 males, 120 females, 83 juveniles, 16 pups. Brands: 296R."/>
    <x v="0"/>
    <n v="0"/>
    <n v="0"/>
    <x v="0"/>
    <n v="0"/>
    <n v="0"/>
  </r>
  <r>
    <d v="2011-04-18T00:00:00"/>
    <x v="35"/>
    <s v="20110418_15"/>
    <n v="2011"/>
    <n v="4"/>
    <s v="West Bodelteh"/>
    <s v="Bodelteh Islands"/>
    <x v="1"/>
    <x v="3"/>
    <n v="0"/>
    <n v="2"/>
    <s v=""/>
    <x v="0"/>
    <n v="0"/>
    <n v="0"/>
    <x v="0"/>
    <n v="0"/>
    <n v="0"/>
  </r>
  <r>
    <d v="2011-04-22T00:00:00"/>
    <x v="36"/>
    <s v="20110422_3"/>
    <n v="2011"/>
    <n v="4"/>
    <s v="Tatoosh East"/>
    <s v="Tatoosh"/>
    <x v="0"/>
    <x v="117"/>
    <s v="5"/>
    <n v="49"/>
    <s v="5 males, 21 females, 3 juveniles, 5 pups. 4 disturbed. No brands."/>
    <x v="0"/>
    <n v="0"/>
    <n v="0"/>
    <x v="0"/>
    <n v="0"/>
    <n v="0"/>
  </r>
  <r>
    <d v="2011-04-22T00:00:00"/>
    <x v="36"/>
    <s v="20110422_6"/>
    <n v="2011"/>
    <n v="4"/>
    <s v="Tatoosh"/>
    <s v="Tatoosh"/>
    <x v="0"/>
    <x v="4"/>
    <n v="0"/>
    <n v="1"/>
    <s v=""/>
    <x v="0"/>
    <n v="0"/>
    <n v="0"/>
    <x v="0"/>
    <n v="0"/>
    <n v="0"/>
  </r>
  <r>
    <d v="2011-04-22T00:00:00"/>
    <x v="36"/>
    <s v="20110422_13"/>
    <n v="2011"/>
    <n v="4"/>
    <s v="Guano"/>
    <s v="Bodelteh Islands"/>
    <x v="0"/>
    <x v="114"/>
    <s v="32"/>
    <n v="40"/>
    <s v="2 males, 13 females, 20 juveniles, 32 pups. 1 entangled with black rubber band. No brands."/>
    <x v="1"/>
    <n v="0"/>
    <n v="0"/>
    <x v="0"/>
    <n v="1.3888888888888888E-2"/>
    <n v="0"/>
  </r>
  <r>
    <d v="2011-04-22T00:00:00"/>
    <x v="36"/>
    <s v="20110422_15"/>
    <n v="2011"/>
    <n v="4"/>
    <s v="East Bodelteh"/>
    <s v="Bodelteh Islands"/>
    <x v="1"/>
    <x v="118"/>
    <n v="0"/>
    <n v="199"/>
    <s v=""/>
    <x v="0"/>
    <n v="0"/>
    <n v="0"/>
    <x v="0"/>
    <n v="0"/>
    <n v="0"/>
  </r>
  <r>
    <d v="2011-04-22T00:00:00"/>
    <x v="36"/>
    <s v="20110422_16"/>
    <n v="2011"/>
    <n v="4"/>
    <s v="East Bodelteh"/>
    <s v="Bodelteh Islands"/>
    <x v="0"/>
    <x v="39"/>
    <n v="0"/>
    <n v="37"/>
    <s v="12 Males, 10 females, 13 juveniles."/>
    <x v="0"/>
    <n v="0"/>
    <n v="0"/>
    <x v="0"/>
    <n v="0"/>
    <n v="0"/>
  </r>
  <r>
    <d v="2011-04-22T00:00:00"/>
    <x v="36"/>
    <s v="20110422_17"/>
    <n v="2011"/>
    <n v="4"/>
    <s v="West Bodelteh"/>
    <s v="Bodelteh Islands"/>
    <x v="0"/>
    <x v="27"/>
    <s v="33"/>
    <n v="87"/>
    <s v="9 males, 39 females, 47 juveniles, 33 pups."/>
    <x v="0"/>
    <n v="0"/>
    <n v="0"/>
    <x v="0"/>
    <n v="0"/>
    <n v="0"/>
  </r>
  <r>
    <d v="2011-04-22T00:00:00"/>
    <x v="36"/>
    <s v="20110422_18"/>
    <n v="2011"/>
    <n v="4"/>
    <s v="Carroll"/>
    <s v="Carroll"/>
    <x v="0"/>
    <x v="119"/>
    <s v="37"/>
    <n v="225"/>
    <s v="120 females, 11 males, 101 juveniles, 37 pups. 1 entangled Ej with black band. Brands: O12 with transmitter from Boneville, SMI 7799, 285R, U148 Boneville, 742R."/>
    <x v="1"/>
    <n v="0"/>
    <n v="0"/>
    <x v="0"/>
    <n v="3.8167938931297708E-3"/>
    <n v="0"/>
  </r>
  <r>
    <d v="2011-04-22T00:00:00"/>
    <x v="36"/>
    <s v="20110422_19"/>
    <n v="2011"/>
    <n v="4"/>
    <s v="Carroll"/>
    <s v="Carroll"/>
    <x v="1"/>
    <x v="13"/>
    <n v="0"/>
    <n v="40"/>
    <s v=""/>
    <x v="0"/>
    <n v="0"/>
    <n v="0"/>
    <x v="0"/>
    <n v="0"/>
    <n v="0"/>
  </r>
  <r>
    <d v="2011-04-22T00:00:00"/>
    <x v="36"/>
    <s v="20110422_20"/>
    <n v="2011"/>
    <n v="4"/>
    <s v="Sea Lion Rock"/>
    <s v="Sea Lion Rock"/>
    <x v="1"/>
    <x v="24"/>
    <n v="0"/>
    <n v="16"/>
    <s v=""/>
    <x v="0"/>
    <n v="0"/>
    <n v="0"/>
    <x v="0"/>
    <n v="0"/>
    <n v="0"/>
  </r>
  <r>
    <d v="2011-04-22T00:00:00"/>
    <x v="36"/>
    <s v="20110422_21"/>
    <n v="2011"/>
    <n v="4"/>
    <s v="Sea Lion Rock"/>
    <s v="Sea Lion Rock"/>
    <x v="0"/>
    <x v="120"/>
    <s v="25"/>
    <n v="238"/>
    <s v="83 females, 24 males, 131 juveniles, 25 pups. Brands: 581R, 204Y, bumped 75 Ej for scat landing. Collected 18 scat."/>
    <x v="1"/>
    <n v="1"/>
    <n v="0"/>
    <x v="1"/>
    <n v="3.8022813688212928E-3"/>
    <n v="0"/>
  </r>
  <r>
    <d v="2011-04-29T00:00:00"/>
    <x v="37"/>
    <s v="20110429_3"/>
    <n v="2011"/>
    <n v="4"/>
    <s v="Tatoosh East"/>
    <s v="Tatoosh"/>
    <x v="0"/>
    <x v="52"/>
    <s v="1"/>
    <n v="32"/>
    <s v="10 females, 4 males, 16 juveniles, 1 pup. 1 entanglement fishing lure. Brands: 42R.  Targeted landing but poor conditions."/>
    <x v="2"/>
    <n v="0"/>
    <n v="0"/>
    <x v="0"/>
    <n v="6.0606060606060608E-2"/>
    <n v="0"/>
  </r>
  <r>
    <d v="2011-04-29T00:00:00"/>
    <x v="37"/>
    <s v="20110429_4"/>
    <n v="2011"/>
    <n v="4"/>
    <s v="Tatoosh East"/>
    <s v="Tatoosh"/>
    <x v="1"/>
    <x v="3"/>
    <n v="0"/>
    <n v="2"/>
    <s v=""/>
    <x v="0"/>
    <n v="0"/>
    <n v="0"/>
    <x v="0"/>
    <n v="0"/>
    <n v="0"/>
  </r>
  <r>
    <d v="2011-04-29T00:00:00"/>
    <x v="37"/>
    <s v="20110429_5"/>
    <n v="2011"/>
    <n v="4"/>
    <s v="Tatoosh"/>
    <s v="Tatoosh"/>
    <x v="0"/>
    <x v="30"/>
    <n v="0"/>
    <n v="23"/>
    <s v="2 juveniles, rest are males."/>
    <x v="0"/>
    <n v="0"/>
    <n v="0"/>
    <x v="0"/>
    <n v="0"/>
    <n v="0"/>
  </r>
  <r>
    <d v="2011-05-01T00:00:00"/>
    <x v="38"/>
    <s v="20110501_3"/>
    <n v="2011"/>
    <n v="5"/>
    <s v="Tatoosh East"/>
    <s v="Tatoosh"/>
    <x v="0"/>
    <x v="12"/>
    <n v="0"/>
    <n v="5"/>
    <s v=""/>
    <x v="0"/>
    <n v="0"/>
    <n v="0"/>
    <x v="0"/>
    <n v="0"/>
    <n v="0"/>
  </r>
  <r>
    <d v="2011-05-01T00:00:00"/>
    <x v="38"/>
    <s v="20110501_4"/>
    <n v="2011"/>
    <n v="5"/>
    <s v="Tatoosh"/>
    <s v="Tatoosh"/>
    <x v="0"/>
    <x v="49"/>
    <n v="0"/>
    <n v="7"/>
    <s v="In water."/>
    <x v="0"/>
    <n v="0"/>
    <n v="0"/>
    <x v="0"/>
    <n v="0"/>
    <n v="0"/>
  </r>
  <r>
    <d v="2011-05-01T00:00:00"/>
    <x v="38"/>
    <s v="20110501_5"/>
    <n v="2011"/>
    <n v="5"/>
    <s v="Tatoosh"/>
    <s v="Tatoosh"/>
    <x v="0"/>
    <x v="4"/>
    <n v="0"/>
    <n v="1"/>
    <s v="1 male &quot;FUBAR&quot; hauled out."/>
    <x v="0"/>
    <n v="0"/>
    <n v="0"/>
    <x v="0"/>
    <n v="0"/>
    <n v="0"/>
  </r>
  <r>
    <d v="2011-05-01T00:00:00"/>
    <x v="38"/>
    <s v="20110501_6"/>
    <n v="2011"/>
    <n v="5"/>
    <s v="Tatoosh"/>
    <s v="Tatoosh"/>
    <x v="1"/>
    <x v="4"/>
    <n v="0"/>
    <n v="1"/>
    <s v=""/>
    <x v="0"/>
    <n v="0"/>
    <n v="0"/>
    <x v="0"/>
    <n v="0"/>
    <n v="0"/>
  </r>
  <r>
    <d v="2011-05-01T00:00:00"/>
    <x v="38"/>
    <s v="20110501_8"/>
    <n v="2011"/>
    <n v="5"/>
    <s v="Tatoosh"/>
    <s v="Tatoosh"/>
    <x v="0"/>
    <x v="65"/>
    <n v="0"/>
    <n v="8"/>
    <s v="Rest swimming, 2 males, 351R saw swimming but no photos."/>
    <x v="0"/>
    <n v="0"/>
    <n v="0"/>
    <x v="0"/>
    <n v="0"/>
    <n v="0"/>
  </r>
  <r>
    <d v="2011-05-01T00:00:00"/>
    <x v="38"/>
    <s v="20110501_10"/>
    <n v="2011"/>
    <n v="5"/>
    <s v="Guano"/>
    <s v="Bodelteh Islands"/>
    <x v="0"/>
    <x v="3"/>
    <s v="1"/>
    <n v="1"/>
    <s v="Pup appeared dead, mother nudging and calling but no response, after several minutes mother picked up pup by scruff and left into water. AA landed and collected placenta - sent to CDC, test fo Coxiella negative."/>
    <x v="0"/>
    <n v="0"/>
    <n v="0"/>
    <x v="0"/>
    <n v="0"/>
    <n v="0"/>
  </r>
  <r>
    <d v="2011-05-01T00:00:00"/>
    <x v="38"/>
    <s v="20110501_13"/>
    <n v="2011"/>
    <n v="5"/>
    <s v="East Bodelteh"/>
    <s v="Bodelteh Islands"/>
    <x v="0"/>
    <x v="121"/>
    <n v="0"/>
    <n v="60"/>
    <s v="25 males, 1 females, 16 juveniles. Brands: Ballard 845. No count done on South side."/>
    <x v="0"/>
    <n v="0"/>
    <n v="0"/>
    <x v="0"/>
    <n v="0"/>
    <n v="0"/>
  </r>
  <r>
    <d v="2011-05-01T00:00:00"/>
    <x v="38"/>
    <s v="20110501_14"/>
    <n v="2011"/>
    <n v="5"/>
    <s v="East Bodelteh"/>
    <s v="Bodelteh Islands"/>
    <x v="1"/>
    <x v="122"/>
    <n v="0"/>
    <n v="226"/>
    <s v="No count done on South side."/>
    <x v="1"/>
    <n v="0"/>
    <n v="1"/>
    <x v="1"/>
    <n v="4.4247787610619468E-3"/>
    <n v="4.4247787610619468E-3"/>
  </r>
  <r>
    <d v="2011-05-01T00:00:00"/>
    <x v="38"/>
    <s v="20110501_15"/>
    <n v="2011"/>
    <n v="5"/>
    <s v="West Bodelteh"/>
    <s v="Bodelteh Islands"/>
    <x v="0"/>
    <x v="123"/>
    <s v="25"/>
    <n v="130"/>
    <s v="4 males, 64 females, 65 juveniles, 25 pups. 2 entanglements: 1 female, 1 on juvenile. Brands: 42R, 741R, 828R (_0_0)."/>
    <x v="2"/>
    <n v="1"/>
    <n v="0"/>
    <x v="1"/>
    <n v="1.2903225806451613E-2"/>
    <n v="0"/>
  </r>
  <r>
    <d v="2011-05-01T00:00:00"/>
    <x v="38"/>
    <s v="20110501_16"/>
    <n v="2011"/>
    <n v="5"/>
    <s v="West Bodelteh"/>
    <s v="Bodelteh Islands"/>
    <x v="1"/>
    <x v="33"/>
    <n v="0"/>
    <n v="10"/>
    <s v=""/>
    <x v="0"/>
    <n v="0"/>
    <n v="0"/>
    <x v="0"/>
    <n v="0"/>
    <n v="0"/>
  </r>
  <r>
    <d v="2011-05-01T00:00:00"/>
    <x v="38"/>
    <s v="20110501_21"/>
    <n v="2011"/>
    <n v="5"/>
    <s v="Carroll"/>
    <s v="Carroll"/>
    <x v="1"/>
    <x v="109"/>
    <n v="0"/>
    <n v="34"/>
    <s v="Landed on Zc ledge, bumped 12 Zc and 20 Ej, collected 10 Zc scat."/>
    <x v="0"/>
    <n v="0"/>
    <n v="0"/>
    <x v="0"/>
    <n v="0"/>
    <n v="0"/>
  </r>
  <r>
    <d v="2011-05-01T00:00:00"/>
    <x v="38"/>
    <s v="20110501_22"/>
    <n v="2011"/>
    <n v="5"/>
    <s v="Carroll"/>
    <s v="Carroll"/>
    <x v="0"/>
    <x v="119"/>
    <s v="53"/>
    <n v="209"/>
    <s v="15 males, 102 females, 122 juveniles, 53 pups. Bumped 20 Ej for scat collected at Zc ledge. Brands: 632R, 204Y, 319R."/>
    <x v="0"/>
    <n v="0"/>
    <n v="0"/>
    <x v="0"/>
    <n v="0"/>
    <n v="0"/>
  </r>
  <r>
    <d v="2011-05-01T00:00:00"/>
    <x v="38"/>
    <s v="20110501_24"/>
    <n v="2011"/>
    <n v="5"/>
    <s v="Sea Lion Rock"/>
    <s v="Sea Lion Rock"/>
    <x v="0"/>
    <x v="124"/>
    <n v="0"/>
    <n v="211"/>
    <s v="24 males, 54 females, 92 juveniles, pups mixed with juveniles. Adrianne lands for resights and scat collected, bumped 70 for scat, collected 18 Ej scat. Brands: 280Y, 5R, 570R, 540R, 272Y, 402R, 662R, 393R, 809R, 353R. 1 entanglement."/>
    <x v="1"/>
    <n v="0"/>
    <n v="1"/>
    <x v="1"/>
    <n v="4.7393364928909956E-3"/>
    <n v="4.7393364928909956E-3"/>
  </r>
  <r>
    <d v="2011-05-01T00:00:00"/>
    <x v="38"/>
    <s v="20110501_25"/>
    <n v="2011"/>
    <n v="5"/>
    <s v="Sea Lion Rock"/>
    <s v="Sea Lion Rock"/>
    <x v="1"/>
    <x v="12"/>
    <n v="0"/>
    <n v="5"/>
    <s v=""/>
    <x v="0"/>
    <n v="0"/>
    <n v="0"/>
    <x v="0"/>
    <n v="0"/>
    <n v="0"/>
  </r>
  <r>
    <d v="2011-05-04T00:00:00"/>
    <x v="39"/>
    <s v="20110504_3"/>
    <n v="2011"/>
    <n v="5"/>
    <s v="Tatoosh"/>
    <s v="Tatoosh"/>
    <x v="0"/>
    <x v="106"/>
    <n v="0"/>
    <n v="13"/>
    <s v="In water"/>
    <x v="0"/>
    <n v="0"/>
    <n v="0"/>
    <x v="0"/>
    <n v="0"/>
    <n v="0"/>
  </r>
  <r>
    <d v="2011-05-04T00:00:00"/>
    <x v="39"/>
    <s v="20110504_10"/>
    <n v="2011"/>
    <n v="5"/>
    <s v="East Bodelteh"/>
    <s v="Bodelteh Islands"/>
    <x v="1"/>
    <x v="125"/>
    <n v="0"/>
    <n v="276"/>
    <s v=""/>
    <x v="0"/>
    <n v="0"/>
    <n v="0"/>
    <x v="0"/>
    <n v="0"/>
    <n v="0"/>
  </r>
  <r>
    <d v="2011-05-04T00:00:00"/>
    <x v="39"/>
    <s v="20110504_11"/>
    <n v="2011"/>
    <n v="5"/>
    <s v="East Bodelteh"/>
    <s v="Bodelteh Islands"/>
    <x v="0"/>
    <x v="59"/>
    <n v="0"/>
    <n v="57"/>
    <s v="29 males, 20 females, 10 juveniles. No brands."/>
    <x v="0"/>
    <n v="0"/>
    <n v="0"/>
    <x v="0"/>
    <n v="0"/>
    <n v="0"/>
  </r>
  <r>
    <d v="2011-05-04T00:00:00"/>
    <x v="39"/>
    <s v="20110504_12"/>
    <n v="2011"/>
    <n v="5"/>
    <s v="West Bodelteh"/>
    <s v="Bodelteh Islands"/>
    <x v="1"/>
    <x v="4"/>
    <n v="0"/>
    <n v="1"/>
    <s v=""/>
    <x v="0"/>
    <n v="0"/>
    <n v="0"/>
    <x v="0"/>
    <n v="0"/>
    <n v="0"/>
  </r>
  <r>
    <d v="2011-05-04T00:00:00"/>
    <x v="39"/>
    <s v="20110504_13"/>
    <n v="2011"/>
    <n v="5"/>
    <s v="West Bodelteh"/>
    <s v="Bodelteh Islands"/>
    <x v="0"/>
    <x v="126"/>
    <s v="49"/>
    <n v="82"/>
    <s v="6 males, 36 females, 33 juveniles, 49 pups. 2 entanglements. Brands: 291R Ided by tag. One adult female with uterus hanging out. Only found one entanglement photo."/>
    <x v="2"/>
    <n v="1"/>
    <n v="0"/>
    <x v="1"/>
    <n v="1.5267175572519083E-2"/>
    <n v="0"/>
  </r>
  <r>
    <d v="2011-05-05T00:00:00"/>
    <x v="40"/>
    <s v="20110505_3"/>
    <n v="2011"/>
    <n v="5"/>
    <s v="Tatoosh East"/>
    <s v="Tatoosh"/>
    <x v="0"/>
    <x v="4"/>
    <n v="0"/>
    <n v="1"/>
    <s v=""/>
    <x v="0"/>
    <n v="0"/>
    <n v="0"/>
    <x v="0"/>
    <n v="0"/>
    <n v="0"/>
  </r>
  <r>
    <d v="2011-05-05T00:00:00"/>
    <x v="40"/>
    <s v="20110505_5"/>
    <n v="2011"/>
    <n v="5"/>
    <s v="Tatoosh"/>
    <s v="Tatoosh"/>
    <x v="0"/>
    <x v="36"/>
    <n v="0"/>
    <n v="14"/>
    <s v=""/>
    <x v="0"/>
    <n v="0"/>
    <n v="0"/>
    <x v="0"/>
    <n v="0"/>
    <n v="0"/>
  </r>
  <r>
    <d v="2011-05-05T00:00:00"/>
    <x v="40"/>
    <s v="20110505_7"/>
    <n v="2011"/>
    <n v="5"/>
    <s v="East Bodelteh"/>
    <s v="Bodelteh Islands"/>
    <x v="1"/>
    <x v="127"/>
    <n v="0"/>
    <n v="437"/>
    <s v="Bumped 300 during scat collection and getting back to zodiac. Collected 35 scat. 1 entangled animal. Brands: C283, C900, C922, SMI 8493, SMI 7397, SMI 5970._x000a__x000a_Count from land"/>
    <x v="1"/>
    <n v="0"/>
    <n v="1"/>
    <x v="1"/>
    <n v="2.2883295194508009E-3"/>
    <n v="2.2883295194508009E-3"/>
  </r>
  <r>
    <d v="2011-05-05T00:00:00"/>
    <x v="40"/>
    <s v="20110505_8"/>
    <n v="2011"/>
    <n v="5"/>
    <s v="East Bodelteh"/>
    <s v="Bodelteh Islands"/>
    <x v="0"/>
    <x v="1"/>
    <n v="0"/>
    <n v="35"/>
    <s v="29 males, 6 juveniles, no brands. Bumped 25 during scat collection and returning to zodiac._x000a__x000a_Count from land"/>
    <x v="0"/>
    <n v="0"/>
    <n v="0"/>
    <x v="0"/>
    <n v="0"/>
    <n v="0"/>
  </r>
  <r>
    <d v="2011-05-09T00:00:00"/>
    <x v="41"/>
    <s v="20110509_3"/>
    <n v="2011"/>
    <n v="5"/>
    <s v="Tatoosh East"/>
    <s v="Tatoosh"/>
    <x v="0"/>
    <x v="128"/>
    <n v="0"/>
    <n v="41"/>
    <s v="11 Males, 4 females, 26 juveniles. No brands seen."/>
    <x v="0"/>
    <n v="0"/>
    <n v="0"/>
    <x v="0"/>
    <n v="0"/>
    <n v="0"/>
  </r>
  <r>
    <d v="2011-05-09T00:00:00"/>
    <x v="41"/>
    <s v="20110509_8"/>
    <n v="2011"/>
    <n v="5"/>
    <s v="West Bodelteh"/>
    <s v="Bodelteh Islands"/>
    <x v="1"/>
    <x v="129"/>
    <n v="0"/>
    <n v="65"/>
    <s v="East Bodelteh skipped."/>
    <x v="0"/>
    <n v="0"/>
    <n v="0"/>
    <x v="0"/>
    <n v="0"/>
    <n v="0"/>
  </r>
  <r>
    <d v="2011-05-09T00:00:00"/>
    <x v="41"/>
    <s v="20110509_9"/>
    <n v="2011"/>
    <n v="5"/>
    <s v="West Bodelteh"/>
    <s v="Bodelteh Islands"/>
    <x v="0"/>
    <x v="130"/>
    <s v="67"/>
    <n v="113"/>
    <s v="45 females, 6 males, 45 juveniles, 67 pups. Brand 212Y. No count at East Bodelteh."/>
    <x v="0"/>
    <n v="0"/>
    <n v="0"/>
    <x v="0"/>
    <n v="0"/>
    <n v="0"/>
  </r>
  <r>
    <d v="2011-05-09T00:00:00"/>
    <x v="41"/>
    <s v="20110509_12"/>
    <n v="2011"/>
    <n v="5"/>
    <s v="Carroll"/>
    <s v="Carroll"/>
    <x v="0"/>
    <x v="131"/>
    <s v="58"/>
    <n v="154"/>
    <s v="10 males, 100 females, 44 juveniles, 58 pups. Brands: 285R, 204Y, 151Y."/>
    <x v="0"/>
    <n v="0"/>
    <n v="0"/>
    <x v="0"/>
    <n v="0"/>
    <n v="0"/>
  </r>
  <r>
    <d v="2011-05-09T00:00:00"/>
    <x v="41"/>
    <s v="20110509_13"/>
    <n v="2011"/>
    <n v="5"/>
    <s v="Carroll"/>
    <s v="Carroll"/>
    <x v="1"/>
    <x v="132"/>
    <n v="0"/>
    <n v="42"/>
    <s v=""/>
    <x v="0"/>
    <n v="0"/>
    <n v="0"/>
    <x v="0"/>
    <n v="0"/>
    <n v="0"/>
  </r>
  <r>
    <d v="2011-05-09T00:00:00"/>
    <x v="41"/>
    <s v="20110509_14"/>
    <n v="2011"/>
    <n v="5"/>
    <s v="Sea Lion Rock"/>
    <s v="Sea Lion Rock"/>
    <x v="0"/>
    <x v="133"/>
    <s v="15"/>
    <n v="156"/>
    <s v="38 males, 52 females, 36 juveniles, 15 pups. Brand 76Y."/>
    <x v="0"/>
    <n v="0"/>
    <n v="0"/>
    <x v="0"/>
    <n v="0"/>
    <n v="0"/>
  </r>
  <r>
    <d v="2011-05-09T00:00:00"/>
    <x v="41"/>
    <s v="20110509_15"/>
    <n v="2011"/>
    <n v="5"/>
    <s v="Sea Lion Rock"/>
    <s v="Sea Lion Rock"/>
    <x v="1"/>
    <x v="56"/>
    <n v="0"/>
    <n v="6"/>
    <s v=""/>
    <x v="0"/>
    <n v="0"/>
    <n v="0"/>
    <x v="0"/>
    <n v="0"/>
    <n v="0"/>
  </r>
  <r>
    <d v="2011-05-18T00:00:00"/>
    <x v="42"/>
    <s v="20110518_8"/>
    <n v="2011"/>
    <n v="5"/>
    <s v="Tatoosh East"/>
    <s v="Tatoosh"/>
    <x v="0"/>
    <x v="38"/>
    <n v="0"/>
    <n v="49"/>
    <s v="13 males, 10 females, 16 juveniles. No brands."/>
    <x v="1"/>
    <n v="0"/>
    <n v="1"/>
    <x v="1"/>
    <n v="2.0408163265306121E-2"/>
    <n v="2.0408163265306121E-2"/>
  </r>
  <r>
    <d v="2011-05-18T00:00:00"/>
    <x v="42"/>
    <s v="20110518_9"/>
    <n v="2011"/>
    <n v="5"/>
    <s v="Tatoosh"/>
    <s v="Tatoosh"/>
    <x v="0"/>
    <x v="81"/>
    <n v="0"/>
    <n v="27"/>
    <s v="25 males, 2 juveniles. No brands. 1 entanglement D70 1210. Cant find photo."/>
    <x v="1"/>
    <n v="0"/>
    <n v="0"/>
    <x v="0"/>
    <n v="3.7037037037037035E-2"/>
    <n v="0"/>
  </r>
  <r>
    <d v="2011-05-18T00:00:00"/>
    <x v="42"/>
    <s v="20110518_11"/>
    <n v="2011"/>
    <n v="5"/>
    <s v="Tatoosh"/>
    <s v="Tatoosh"/>
    <x v="1"/>
    <x v="4"/>
    <n v="0"/>
    <n v="1"/>
    <s v=""/>
    <x v="0"/>
    <n v="0"/>
    <n v="0"/>
    <x v="0"/>
    <n v="0"/>
    <n v="0"/>
  </r>
  <r>
    <d v="2011-05-18T00:00:00"/>
    <x v="42"/>
    <s v="20110518_21"/>
    <n v="2011"/>
    <n v="5"/>
    <s v="East Bodelteh"/>
    <s v="Bodelteh Islands"/>
    <x v="1"/>
    <x v="134"/>
    <n v="0"/>
    <n v="224"/>
    <s v=""/>
    <x v="0"/>
    <n v="0"/>
    <n v="0"/>
    <x v="0"/>
    <n v="0"/>
    <n v="0"/>
  </r>
  <r>
    <d v="2011-05-18T00:00:00"/>
    <x v="42"/>
    <s v="20110518_22"/>
    <n v="2011"/>
    <n v="5"/>
    <s v="East Bodelteh"/>
    <s v="Bodelteh Islands"/>
    <x v="0"/>
    <x v="135"/>
    <n v="0"/>
    <n v="21"/>
    <s v="10 males, 5 females, 8 juveniles. Brands: 136Y - breeding size."/>
    <x v="1"/>
    <n v="0"/>
    <n v="0"/>
    <x v="0"/>
    <n v="4.7619047619047616E-2"/>
    <n v="0"/>
  </r>
  <r>
    <d v="2011-05-18T00:00:00"/>
    <x v="42"/>
    <s v="20110518_24"/>
    <n v="2011"/>
    <n v="5"/>
    <s v="West Bodelteh"/>
    <s v="Bodelteh Islands"/>
    <x v="0"/>
    <x v="42"/>
    <s v="24"/>
    <n v="46"/>
    <s v="12 males, 25 females, 7 juveniles, 24 pups. Brands: 5R."/>
    <x v="0"/>
    <n v="0"/>
    <n v="0"/>
    <x v="0"/>
    <n v="0"/>
    <n v="0"/>
  </r>
  <r>
    <d v="2011-05-18T00:00:00"/>
    <x v="42"/>
    <s v="20110518_25"/>
    <n v="2011"/>
    <n v="5"/>
    <s v="West Bodelteh"/>
    <s v="Bodelteh Islands"/>
    <x v="1"/>
    <x v="9"/>
    <n v="0"/>
    <n v="26"/>
    <s v=""/>
    <x v="0"/>
    <n v="0"/>
    <n v="0"/>
    <x v="0"/>
    <n v="0"/>
    <n v="0"/>
  </r>
  <r>
    <d v="2011-05-18T00:00:00"/>
    <x v="42"/>
    <s v="20110518_27"/>
    <n v="2011"/>
    <n v="5"/>
    <s v="Carroll"/>
    <s v="Carroll"/>
    <x v="0"/>
    <x v="136"/>
    <s v="13"/>
    <n v="153"/>
    <s v="19 males, 89 females, 64 juveniles, 13 pups. Brands: 285R. 2 Ej entangled: 1 sport gear, 1 neck. Only found one entanglement photo."/>
    <x v="4"/>
    <n v="0"/>
    <n v="1"/>
    <x v="0"/>
    <n v="2.4096385542168676E-2"/>
    <n v="6.024096385542169E-3"/>
  </r>
  <r>
    <d v="2011-05-18T00:00:00"/>
    <x v="42"/>
    <s v="20110518_28"/>
    <n v="2011"/>
    <n v="5"/>
    <s v="Carroll"/>
    <s v="Carroll"/>
    <x v="1"/>
    <x v="121"/>
    <n v="0"/>
    <n v="60"/>
    <s v="2 neck entanglements. No photos found."/>
    <x v="2"/>
    <n v="0"/>
    <n v="1"/>
    <x v="1"/>
    <n v="3.3333333333333333E-2"/>
    <n v="1.6666666666666666E-2"/>
  </r>
  <r>
    <d v="2011-05-18T00:00:00"/>
    <x v="42"/>
    <s v="20110518_29"/>
    <n v="2011"/>
    <n v="5"/>
    <s v="Sea Lion Rock"/>
    <s v="Sea Lion Rock"/>
    <x v="0"/>
    <x v="137"/>
    <s v="15"/>
    <n v="260"/>
    <s v="85 males, 91 females, 94 juveniles, 15 pups. Brands: 662R, 467R (pregnant?), 700R, 213Y, 319R. 1 entangled - thick neck band? Photo D7020110518_1505"/>
    <x v="1"/>
    <n v="1"/>
    <n v="0"/>
    <x v="1"/>
    <n v="3.6363636363636364E-3"/>
    <n v="0"/>
  </r>
  <r>
    <d v="2011-05-18T00:00:00"/>
    <x v="42"/>
    <s v="20110518_30"/>
    <n v="2011"/>
    <n v="5"/>
    <s v="Sea Lion Rock"/>
    <s v="Sea Lion Rock"/>
    <x v="1"/>
    <x v="18"/>
    <n v="0"/>
    <n v="31"/>
    <s v=""/>
    <x v="0"/>
    <n v="0"/>
    <n v="0"/>
    <x v="0"/>
    <n v="0"/>
    <n v="0"/>
  </r>
  <r>
    <d v="2011-05-19T00:00:00"/>
    <x v="43"/>
    <s v="20110519_5"/>
    <n v="2011"/>
    <n v="5"/>
    <s v="Tatoosh East"/>
    <s v="Tatoosh"/>
    <x v="0"/>
    <x v="138"/>
    <n v="0"/>
    <n v="68"/>
    <s v="Landed for scat and bumped all sea lions, 25 scat collected. Off Tatoosh at 12:54."/>
    <x v="1"/>
    <n v="0"/>
    <n v="1"/>
    <x v="1"/>
    <n v="1.4705882352941176E-2"/>
    <n v="1.4705882352941176E-2"/>
  </r>
  <r>
    <d v="2011-06-02T00:00:00"/>
    <x v="44"/>
    <s v="20110602_4"/>
    <n v="2011"/>
    <n v="6"/>
    <s v="Tatoosh East"/>
    <s v="Tatoosh"/>
    <x v="0"/>
    <x v="4"/>
    <n v="0"/>
    <n v="1"/>
    <s v="1 male."/>
    <x v="0"/>
    <n v="0"/>
    <n v="0"/>
    <x v="0"/>
    <n v="0"/>
    <n v="0"/>
  </r>
  <r>
    <d v="2011-06-02T00:00:00"/>
    <x v="44"/>
    <s v="20110602_5"/>
    <n v="2011"/>
    <n v="6"/>
    <s v="Tatoosh"/>
    <s v="Tatoosh"/>
    <x v="0"/>
    <x v="20"/>
    <n v="0"/>
    <n v="19"/>
    <s v="Several big males but did not count age classes, no brands."/>
    <x v="0"/>
    <n v="0"/>
    <n v="0"/>
    <x v="0"/>
    <n v="0"/>
    <n v="0"/>
  </r>
  <r>
    <d v="2011-06-02T00:00:00"/>
    <x v="44"/>
    <s v="20110602_6"/>
    <n v="2011"/>
    <n v="6"/>
    <s v="Tatoosh"/>
    <s v="Tatoosh"/>
    <x v="1"/>
    <x v="70"/>
    <n v="0"/>
    <n v="9"/>
    <s v=""/>
    <x v="0"/>
    <n v="0"/>
    <n v="0"/>
    <x v="0"/>
    <n v="0"/>
    <n v="0"/>
  </r>
  <r>
    <d v="2011-06-02T00:00:00"/>
    <x v="44"/>
    <s v="20110602_13"/>
    <n v="2011"/>
    <n v="6"/>
    <s v="Guano"/>
    <s v="Bodelteh Islands"/>
    <x v="0"/>
    <x v="4"/>
    <n v="0"/>
    <n v="1"/>
    <s v="1 juvenile, no brands."/>
    <x v="0"/>
    <n v="0"/>
    <n v="0"/>
    <x v="0"/>
    <n v="0"/>
    <n v="0"/>
  </r>
  <r>
    <d v="2011-06-02T00:00:00"/>
    <x v="44"/>
    <s v="20110602_14"/>
    <n v="2011"/>
    <n v="6"/>
    <s v="East Bodelteh"/>
    <s v="Bodelteh Islands"/>
    <x v="1"/>
    <x v="139"/>
    <n v="0"/>
    <n v="390"/>
    <s v="Mostly big males, few brands: SMI 7907, 68_, Jeff may have gotten a few more from pictures."/>
    <x v="1"/>
    <n v="0"/>
    <n v="1"/>
    <x v="1"/>
    <n v="2.5641025641025641E-3"/>
    <n v="2.5641025641025641E-3"/>
  </r>
  <r>
    <d v="2011-06-02T00:00:00"/>
    <x v="44"/>
    <s v="20110602_15"/>
    <n v="2011"/>
    <n v="6"/>
    <s v="East Bodelteh"/>
    <s v="Bodelteh Islands"/>
    <x v="0"/>
    <x v="25"/>
    <n v="0"/>
    <n v="20"/>
    <s v="Brands: 603R"/>
    <x v="0"/>
    <n v="0"/>
    <n v="0"/>
    <x v="0"/>
    <n v="0"/>
    <n v="0"/>
  </r>
  <r>
    <d v="2011-06-02T00:00:00"/>
    <x v="44"/>
    <s v="20110602_16"/>
    <n v="2011"/>
    <n v="6"/>
    <s v="West Bodelteh"/>
    <s v="Bodelteh Islands"/>
    <x v="1"/>
    <x v="37"/>
    <n v="0"/>
    <n v="28"/>
    <s v="No brands."/>
    <x v="0"/>
    <n v="0"/>
    <n v="0"/>
    <x v="0"/>
    <n v="0"/>
    <n v="0"/>
  </r>
  <r>
    <d v="2011-06-02T00:00:00"/>
    <x v="44"/>
    <s v="20110602_17"/>
    <n v="2011"/>
    <n v="6"/>
    <s v="West Bodelteh"/>
    <s v="Bodelteh Islands"/>
    <x v="0"/>
    <x v="82"/>
    <n v="0"/>
    <n v="44"/>
    <s v="No brands. Jeff did count so no age classes."/>
    <x v="0"/>
    <n v="0"/>
    <n v="0"/>
    <x v="0"/>
    <n v="0"/>
    <n v="0"/>
  </r>
  <r>
    <d v="2011-06-02T00:00:00"/>
    <x v="44"/>
    <s v="20110602_21"/>
    <n v="2011"/>
    <n v="6"/>
    <s v="Carroll"/>
    <s v="Carroll"/>
    <x v="0"/>
    <x v="140"/>
    <n v="0"/>
    <n v="280"/>
    <s v="No age class because Jeff did count. Brands: 70R, 662R, Jeff has pictures and found others in photos."/>
    <x v="0"/>
    <n v="0"/>
    <n v="0"/>
    <x v="0"/>
    <n v="0"/>
    <n v="0"/>
  </r>
  <r>
    <d v="2011-06-02T00:00:00"/>
    <x v="44"/>
    <s v="20110602_22"/>
    <n v="2011"/>
    <n v="6"/>
    <s v="Carroll"/>
    <s v="Carroll"/>
    <x v="1"/>
    <x v="40"/>
    <n v="0"/>
    <n v="55"/>
    <s v=""/>
    <x v="0"/>
    <n v="0"/>
    <n v="0"/>
    <x v="0"/>
    <n v="0"/>
    <n v="0"/>
  </r>
  <r>
    <d v="2011-06-02T00:00:00"/>
    <x v="44"/>
    <s v="20110602_23"/>
    <n v="2011"/>
    <n v="6"/>
    <s v="Sea Lion Rock"/>
    <s v="Sea Lion Rock"/>
    <x v="0"/>
    <x v="141"/>
    <n v="0"/>
    <n v="450"/>
    <s v="No age classes, Jeff did count. Brands not easily read, Jeff has pictures and found a few in photos."/>
    <x v="0"/>
    <n v="0"/>
    <n v="0"/>
    <x v="0"/>
    <n v="0"/>
    <n v="0"/>
  </r>
  <r>
    <d v="2011-06-02T00:00:00"/>
    <x v="44"/>
    <s v="20110602_24"/>
    <n v="2011"/>
    <n v="6"/>
    <s v="Sea Lion Rock"/>
    <s v="Sea Lion Rock"/>
    <x v="1"/>
    <x v="27"/>
    <n v="0"/>
    <n v="120"/>
    <s v="Not sure if brands found, Jeff has photos."/>
    <x v="0"/>
    <n v="0"/>
    <n v="0"/>
    <x v="0"/>
    <n v="0"/>
    <n v="0"/>
  </r>
  <r>
    <d v="2011-06-15T00:00:00"/>
    <x v="45"/>
    <s v="20110615_9"/>
    <n v="2011"/>
    <n v="6"/>
    <s v="Tatoosh"/>
    <s v="Tatoosh"/>
    <x v="0"/>
    <x v="142"/>
    <n v="0"/>
    <n v="25"/>
    <s v="4 males, 7 females, 13 juveniles"/>
    <x v="0"/>
    <n v="0"/>
    <n v="0"/>
    <x v="0"/>
    <n v="0"/>
    <n v="0"/>
  </r>
  <r>
    <d v="2011-06-15T00:00:00"/>
    <x v="45"/>
    <s v="20110615_10"/>
    <n v="2011"/>
    <n v="6"/>
    <s v="Tatoosh"/>
    <s v="Tatoosh"/>
    <x v="1"/>
    <x v="3"/>
    <n v="0"/>
    <n v="2"/>
    <s v=""/>
    <x v="0"/>
    <n v="0"/>
    <n v="0"/>
    <x v="0"/>
    <n v="0"/>
    <n v="0"/>
  </r>
  <r>
    <d v="2011-06-16T00:00:00"/>
    <x v="46"/>
    <s v="20110616_6"/>
    <n v="2011"/>
    <n v="6"/>
    <s v="Tatoosh"/>
    <s v="Tatoosh"/>
    <x v="0"/>
    <x v="15"/>
    <n v="0"/>
    <n v="4"/>
    <s v=""/>
    <x v="0"/>
    <n v="0"/>
    <n v="0"/>
    <x v="0"/>
    <n v="0"/>
    <n v="0"/>
  </r>
  <r>
    <d v="2011-06-16T00:00:00"/>
    <x v="46"/>
    <s v="20110616_7"/>
    <n v="2011"/>
    <n v="6"/>
    <s v="Tatoosh"/>
    <s v="Tatoosh"/>
    <x v="1"/>
    <x v="10"/>
    <n v="0"/>
    <n v="3"/>
    <s v=""/>
    <x v="0"/>
    <n v="0"/>
    <n v="0"/>
    <x v="0"/>
    <n v="0"/>
    <n v="0"/>
  </r>
  <r>
    <d v="2011-06-16T00:00:00"/>
    <x v="46"/>
    <s v="20110616_18"/>
    <n v="2011"/>
    <n v="6"/>
    <s v="Guano"/>
    <s v="Bodelteh Islands"/>
    <x v="0"/>
    <x v="4"/>
    <n v="0"/>
    <n v="1"/>
    <s v="In water"/>
    <x v="0"/>
    <n v="0"/>
    <n v="0"/>
    <x v="0"/>
    <n v="0"/>
    <n v="0"/>
  </r>
  <r>
    <d v="2011-06-16T00:00:00"/>
    <x v="46"/>
    <s v="20110616_19"/>
    <n v="2011"/>
    <n v="6"/>
    <s v="East Bodelteh"/>
    <s v="Bodelteh Islands"/>
    <x v="0"/>
    <x v="10"/>
    <n v="0"/>
    <n v="3"/>
    <s v=""/>
    <x v="0"/>
    <n v="0"/>
    <n v="0"/>
    <x v="0"/>
    <n v="0"/>
    <n v="0"/>
  </r>
  <r>
    <d v="2011-06-16T00:00:00"/>
    <x v="46"/>
    <s v="20110616_20"/>
    <n v="2011"/>
    <n v="6"/>
    <s v="East Bodelteh"/>
    <s v="Bodelteh Islands"/>
    <x v="1"/>
    <x v="46"/>
    <n v="0"/>
    <n v="30"/>
    <s v=""/>
    <x v="0"/>
    <n v="0"/>
    <n v="0"/>
    <x v="0"/>
    <n v="0"/>
    <n v="0"/>
  </r>
  <r>
    <d v="2011-06-16T00:00:00"/>
    <x v="46"/>
    <s v="20110616_22"/>
    <n v="2011"/>
    <n v="6"/>
    <s v="West Bodelteh"/>
    <s v="Bodelteh Islands"/>
    <x v="0"/>
    <x v="143"/>
    <n v="0"/>
    <n v="86"/>
    <s v="6 males, 26 females, 59 juveniles. 1 male entangled with packing band."/>
    <x v="2"/>
    <n v="1"/>
    <n v="1"/>
    <x v="2"/>
    <n v="2.3255813953488372E-2"/>
    <n v="1.1627906976744186E-2"/>
  </r>
  <r>
    <d v="2011-06-16T00:00:00"/>
    <x v="46"/>
    <s v="20110616_23"/>
    <n v="2011"/>
    <n v="6"/>
    <s v="West Bodelteh"/>
    <s v="Bodelteh Islands"/>
    <x v="1"/>
    <x v="3"/>
    <n v="0"/>
    <n v="2"/>
    <s v=""/>
    <x v="0"/>
    <n v="0"/>
    <n v="0"/>
    <x v="0"/>
    <n v="0"/>
    <n v="0"/>
  </r>
  <r>
    <d v="2011-06-16T00:00:00"/>
    <x v="46"/>
    <s v="20110616_28"/>
    <n v="2011"/>
    <n v="6"/>
    <s v="East Bodelteh"/>
    <s v="Bodelteh Islands"/>
    <x v="1"/>
    <x v="144"/>
    <n v="0"/>
    <n v="91"/>
    <s v="GPS is internet estimate."/>
    <x v="0"/>
    <n v="0"/>
    <n v="0"/>
    <x v="0"/>
    <n v="0"/>
    <n v="0"/>
  </r>
  <r>
    <d v="2011-06-16T00:00:00"/>
    <x v="46"/>
    <s v="20110616_29"/>
    <n v="2011"/>
    <n v="6"/>
    <s v="East Bodelteh"/>
    <s v="Bodelteh Islands"/>
    <x v="0"/>
    <x v="106"/>
    <n v="0"/>
    <n v="13"/>
    <s v="7 males, 2 females, 4 juveniles. GPS is internet estimate."/>
    <x v="0"/>
    <n v="0"/>
    <n v="0"/>
    <x v="0"/>
    <n v="0"/>
    <n v="0"/>
  </r>
  <r>
    <d v="2011-06-23T00:00:00"/>
    <x v="47"/>
    <s v="20110623_3"/>
    <n v="2011"/>
    <n v="6"/>
    <s v="Tatoosh East"/>
    <s v="Tatoosh"/>
    <x v="0"/>
    <x v="10"/>
    <n v="0"/>
    <n v="3"/>
    <s v="2 male, 1 juvenile."/>
    <x v="0"/>
    <n v="0"/>
    <n v="0"/>
    <x v="0"/>
    <n v="0"/>
    <n v="0"/>
  </r>
  <r>
    <d v="2011-06-23T00:00:00"/>
    <x v="47"/>
    <s v="20110623_13"/>
    <n v="2011"/>
    <n v="6"/>
    <s v="Guano"/>
    <s v="Bodelteh Islands"/>
    <x v="0"/>
    <x v="4"/>
    <n v="0"/>
    <n v="1"/>
    <s v="1 male."/>
    <x v="0"/>
    <n v="0"/>
    <n v="0"/>
    <x v="0"/>
    <n v="0"/>
    <n v="0"/>
  </r>
  <r>
    <d v="2011-06-23T00:00:00"/>
    <x v="47"/>
    <s v="20110623_14"/>
    <n v="2011"/>
    <n v="6"/>
    <s v="East Bodelteh"/>
    <s v="Bodelteh Islands"/>
    <x v="0"/>
    <x v="84"/>
    <n v="0"/>
    <n v="22"/>
    <s v="16 males, 6 juveniles."/>
    <x v="0"/>
    <n v="0"/>
    <n v="0"/>
    <x v="0"/>
    <n v="0"/>
    <n v="0"/>
  </r>
  <r>
    <d v="2011-06-23T00:00:00"/>
    <x v="47"/>
    <s v="20110623_17"/>
    <n v="2011"/>
    <n v="6"/>
    <s v="West Bodelteh"/>
    <s v="Bodelteh Islands"/>
    <x v="0"/>
    <x v="145"/>
    <n v="0"/>
    <n v="46"/>
    <s v="8 males, 3 females, rest juveniles, one entangled female."/>
    <x v="1"/>
    <n v="1"/>
    <n v="0"/>
    <x v="1"/>
    <n v="2.1739130434782608E-2"/>
    <n v="0"/>
  </r>
  <r>
    <d v="2011-06-23T00:00:00"/>
    <x v="47"/>
    <s v="20110623_18"/>
    <n v="2011"/>
    <n v="6"/>
    <s v="East Bodelteh"/>
    <s v="Bodelteh Islands"/>
    <x v="0"/>
    <x v="25"/>
    <n v="0"/>
    <n v="20"/>
    <s v="7 males, 8 females, rest juveniles."/>
    <x v="0"/>
    <n v="0"/>
    <n v="0"/>
    <x v="0"/>
    <n v="0"/>
    <n v="0"/>
  </r>
  <r>
    <d v="2011-06-23T00:00:00"/>
    <x v="47"/>
    <s v="20110623_19"/>
    <n v="2011"/>
    <n v="6"/>
    <s v="East Bodelteh"/>
    <s v="Bodelteh Islands"/>
    <x v="1"/>
    <x v="146"/>
    <n v="0"/>
    <n v="17"/>
    <s v=""/>
    <x v="0"/>
    <n v="0"/>
    <n v="0"/>
    <x v="0"/>
    <n v="0"/>
    <n v="0"/>
  </r>
  <r>
    <d v="2011-06-23T00:00:00"/>
    <x v="47"/>
    <s v="20110623_21"/>
    <n v="2011"/>
    <n v="6"/>
    <s v="Carroll"/>
    <s v="Carroll"/>
    <x v="0"/>
    <x v="147"/>
    <s v="9"/>
    <n v="240"/>
    <s v="28 males, 134 females, 102 juveniles, 9 pups.Brands; 285R, 205Y with pup!"/>
    <x v="0"/>
    <n v="0"/>
    <n v="0"/>
    <x v="0"/>
    <n v="0"/>
    <n v="0"/>
  </r>
  <r>
    <d v="2011-06-23T00:00:00"/>
    <x v="47"/>
    <s v="20110623_22"/>
    <n v="2011"/>
    <n v="6"/>
    <s v="Carroll"/>
    <s v="Carroll"/>
    <x v="1"/>
    <x v="37"/>
    <n v="0"/>
    <n v="28"/>
    <s v=""/>
    <x v="0"/>
    <n v="0"/>
    <n v="0"/>
    <x v="0"/>
    <n v="0"/>
    <n v="0"/>
  </r>
  <r>
    <d v="2011-06-23T00:00:00"/>
    <x v="47"/>
    <s v="20110623_23"/>
    <n v="2011"/>
    <n v="6"/>
    <s v="Sea Lion Rock"/>
    <s v="Sea Lion Rock"/>
    <x v="0"/>
    <x v="148"/>
    <s v="2"/>
    <n v="412"/>
    <s v="168 males, 91 females, 131 juveniles, 2 pups. Brands: 76Y. Bumped ~100 Ej when landed for scat. Collected 35 scat. 1 flasher on Ej. One Ej with packing band."/>
    <x v="3"/>
    <n v="2"/>
    <n v="0"/>
    <x v="2"/>
    <n v="7.246376811594203E-3"/>
    <n v="0"/>
  </r>
  <r>
    <d v="2011-06-23T00:00:00"/>
    <x v="47"/>
    <s v="20110623_24"/>
    <n v="2011"/>
    <n v="6"/>
    <s v="Sea Lion Rock"/>
    <s v="Sea Lion Rock"/>
    <x v="1"/>
    <x v="3"/>
    <n v="0"/>
    <n v="2"/>
    <s v=""/>
    <x v="0"/>
    <n v="0"/>
    <n v="0"/>
    <x v="0"/>
    <n v="0"/>
    <n v="0"/>
  </r>
  <r>
    <d v="2011-06-29T00:00:00"/>
    <x v="48"/>
    <s v="20110629_2"/>
    <n v="2011"/>
    <n v="6"/>
    <s v="Tatoosh East"/>
    <s v="Tatoosh"/>
    <x v="0"/>
    <x v="12"/>
    <n v="0"/>
    <n v="5"/>
    <s v="5 AD males."/>
    <x v="0"/>
    <n v="0"/>
    <n v="0"/>
    <x v="0"/>
    <n v="0"/>
    <n v="0"/>
  </r>
  <r>
    <d v="2011-06-29T00:00:00"/>
    <x v="48"/>
    <s v="20110629_7"/>
    <n v="2011"/>
    <n v="6"/>
    <s v="Guano"/>
    <s v="Bodelteh Islands"/>
    <x v="0"/>
    <x v="12"/>
    <n v="0"/>
    <n v="5"/>
    <s v="All AD males, bumped 3."/>
    <x v="0"/>
    <n v="0"/>
    <n v="0"/>
    <x v="0"/>
    <n v="0"/>
    <n v="0"/>
  </r>
  <r>
    <d v="2011-06-29T00:00:00"/>
    <x v="48"/>
    <s v="20110629_8"/>
    <n v="2011"/>
    <n v="6"/>
    <s v="East Bodelteh"/>
    <s v="Bodelteh Islands"/>
    <x v="0"/>
    <x v="2"/>
    <n v="0"/>
    <n v="15"/>
    <s v="11 males, 2 females, 2 juveniles."/>
    <x v="0"/>
    <n v="0"/>
    <n v="0"/>
    <x v="0"/>
    <n v="0"/>
    <n v="0"/>
  </r>
  <r>
    <d v="2011-06-29T00:00:00"/>
    <x v="48"/>
    <s v="20110629_15"/>
    <n v="2011"/>
    <n v="6"/>
    <s v="East Bodelteh"/>
    <s v="Bodelteh Islands"/>
    <x v="0"/>
    <x v="145"/>
    <n v="0"/>
    <n v="46"/>
    <s v="25 males, 7 females, 26 juveniles, no pups seen. Brands: 322R, 570R, 809R, 628R."/>
    <x v="0"/>
    <n v="0"/>
    <n v="0"/>
    <x v="0"/>
    <n v="0"/>
    <n v="0"/>
  </r>
  <r>
    <d v="2011-06-29T00:00:00"/>
    <x v="48"/>
    <s v="20110629_16"/>
    <n v="2011"/>
    <n v="6"/>
    <s v="East Bodelteh"/>
    <s v="Bodelteh Islands"/>
    <x v="1"/>
    <x v="10"/>
    <n v="0"/>
    <n v="3"/>
    <s v=""/>
    <x v="0"/>
    <n v="0"/>
    <n v="0"/>
    <x v="0"/>
    <n v="0"/>
    <n v="0"/>
  </r>
  <r>
    <d v="2011-06-29T00:00:00"/>
    <x v="48"/>
    <s v="20110629_17"/>
    <n v="2011"/>
    <n v="6"/>
    <s v="West Bodelteh"/>
    <s v="Bodelteh Islands"/>
    <x v="0"/>
    <x v="42"/>
    <s v="2"/>
    <n v="68"/>
    <s v="17 males, 18 females, 48 juveniles, 2 pups. No brands."/>
    <x v="1"/>
    <n v="0"/>
    <n v="0"/>
    <x v="0"/>
    <n v="1.4285714285714285E-2"/>
    <n v="0"/>
  </r>
  <r>
    <d v="2011-07-19T00:00:00"/>
    <x v="49"/>
    <s v="20110719_3"/>
    <n v="2011"/>
    <n v="7"/>
    <s v="Tatoosh East"/>
    <s v="Tatoosh"/>
    <x v="0"/>
    <x v="2"/>
    <n v="0"/>
    <n v="15"/>
    <s v="No brands"/>
    <x v="0"/>
    <n v="0"/>
    <n v="0"/>
    <x v="0"/>
    <n v="0"/>
    <n v="0"/>
  </r>
  <r>
    <d v="2011-07-19T00:00:00"/>
    <x v="49"/>
    <s v="20110719_5"/>
    <n v="2011"/>
    <n v="7"/>
    <s v="Tatoosh"/>
    <s v="Tatoosh"/>
    <x v="0"/>
    <x v="37"/>
    <n v="0"/>
    <n v="28"/>
    <s v="No brands; at least 5 big males"/>
    <x v="0"/>
    <n v="0"/>
    <n v="0"/>
    <x v="0"/>
    <n v="0"/>
    <n v="0"/>
  </r>
  <r>
    <d v="2011-07-19T00:00:00"/>
    <x v="49"/>
    <s v="20110719_6"/>
    <n v="2011"/>
    <n v="7"/>
    <s v="Tatoosh"/>
    <s v="Tatoosh"/>
    <x v="1"/>
    <x v="4"/>
    <n v="0"/>
    <n v="1"/>
    <s v=""/>
    <x v="0"/>
    <n v="0"/>
    <n v="0"/>
    <x v="0"/>
    <n v="0"/>
    <n v="0"/>
  </r>
  <r>
    <d v="2011-07-19T00:00:00"/>
    <x v="49"/>
    <s v="20110719_12"/>
    <n v="2011"/>
    <n v="7"/>
    <s v="Guano"/>
    <s v="Bodelteh Islands"/>
    <x v="0"/>
    <x v="18"/>
    <n v="0"/>
    <n v="31"/>
    <s v="Brands: 348R, 809R"/>
    <x v="0"/>
    <n v="0"/>
    <n v="0"/>
    <x v="0"/>
    <n v="0"/>
    <n v="0"/>
  </r>
  <r>
    <d v="2011-07-19T00:00:00"/>
    <x v="49"/>
    <s v="20110719_13"/>
    <n v="2011"/>
    <n v="7"/>
    <s v="East Bodelteh"/>
    <s v="Bodelteh Islands"/>
    <x v="0"/>
    <x v="40"/>
    <n v="0"/>
    <n v="55"/>
    <s v="No brands seen."/>
    <x v="0"/>
    <n v="0"/>
    <n v="0"/>
    <x v="0"/>
    <n v="0"/>
    <n v="0"/>
  </r>
  <r>
    <d v="2011-07-19T00:00:00"/>
    <x v="49"/>
    <s v="20110719_15"/>
    <n v="2011"/>
    <n v="7"/>
    <s v="East Bodelteh"/>
    <s v="Bodelteh Islands"/>
    <x v="1"/>
    <x v="12"/>
    <n v="0"/>
    <n v="5"/>
    <s v=""/>
    <x v="0"/>
    <n v="0"/>
    <n v="0"/>
    <x v="0"/>
    <n v="0"/>
    <n v="0"/>
  </r>
  <r>
    <d v="2011-07-19T00:00:00"/>
    <x v="49"/>
    <s v="20110719_17"/>
    <n v="2011"/>
    <n v="7"/>
    <s v="West Bodelteh"/>
    <s v="Bodelteh Islands"/>
    <x v="0"/>
    <x v="71"/>
    <n v="0"/>
    <n v="53"/>
    <s v="Fishing boat bumped 2 as we approached. We bumped ~5 animals. No brands, no pups seen. 48 hauled out, 5 in water."/>
    <x v="0"/>
    <n v="0"/>
    <n v="0"/>
    <x v="0"/>
    <n v="0"/>
    <n v="0"/>
  </r>
  <r>
    <d v="2011-07-19T00:00:00"/>
    <x v="49"/>
    <s v="20110719_19"/>
    <n v="2011"/>
    <n v="7"/>
    <s v="East Bodelteh"/>
    <s v="Bodelteh Islands"/>
    <x v="0"/>
    <x v="62"/>
    <n v="0"/>
    <n v="38"/>
    <s v="164Y"/>
    <x v="0"/>
    <n v="0"/>
    <n v="0"/>
    <x v="0"/>
    <n v="0"/>
    <n v="0"/>
  </r>
  <r>
    <d v="2011-07-21T00:00:00"/>
    <x v="50"/>
    <s v="20110721_2"/>
    <n v="2011"/>
    <n v="7"/>
    <s v="Tatoosh East"/>
    <s v="Tatoosh"/>
    <x v="0"/>
    <x v="46"/>
    <n v="0"/>
    <n v="30"/>
    <s v="20 males, 10 juveniles. Brands: 404R."/>
    <x v="0"/>
    <n v="0"/>
    <n v="0"/>
    <x v="0"/>
    <n v="0"/>
    <n v="0"/>
  </r>
  <r>
    <d v="2011-07-21T00:00:00"/>
    <x v="50"/>
    <s v="20110721_5"/>
    <n v="2011"/>
    <n v="7"/>
    <s v="Tatoosh"/>
    <s v="Tatoosh"/>
    <x v="1"/>
    <x v="4"/>
    <n v="0"/>
    <n v="1"/>
    <s v=""/>
    <x v="0"/>
    <n v="0"/>
    <n v="0"/>
    <x v="0"/>
    <n v="0"/>
    <n v="0"/>
  </r>
  <r>
    <d v="2011-07-21T00:00:00"/>
    <x v="50"/>
    <s v="20110721_6"/>
    <n v="2011"/>
    <n v="7"/>
    <s v="Tatoosh"/>
    <s v="Tatoosh"/>
    <x v="0"/>
    <x v="62"/>
    <n v="0"/>
    <n v="38"/>
    <s v=""/>
    <x v="0"/>
    <n v="0"/>
    <n v="0"/>
    <x v="0"/>
    <n v="0"/>
    <n v="0"/>
  </r>
  <r>
    <d v="2011-07-22T00:00:00"/>
    <x v="51"/>
    <s v="20110722_4"/>
    <n v="2011"/>
    <n v="7"/>
    <s v="Tatoosh"/>
    <s v="Tatoosh"/>
    <x v="0"/>
    <x v="2"/>
    <n v="0"/>
    <n v="15"/>
    <s v="14 males, 1 female."/>
    <x v="0"/>
    <n v="0"/>
    <n v="0"/>
    <x v="0"/>
    <n v="0"/>
    <n v="0"/>
  </r>
  <r>
    <d v="2011-07-22T00:00:00"/>
    <x v="51"/>
    <s v="20110722_6"/>
    <n v="2011"/>
    <n v="7"/>
    <s v="Tatoosh"/>
    <s v="Tatoosh"/>
    <x v="0"/>
    <x v="149"/>
    <n v="0"/>
    <n v="63"/>
    <s v="62 males, 1 juveniles"/>
    <x v="0"/>
    <n v="0"/>
    <n v="0"/>
    <x v="0"/>
    <n v="0"/>
    <n v="0"/>
  </r>
  <r>
    <d v="2011-07-22T00:00:00"/>
    <x v="51"/>
    <s v="20110722_8"/>
    <n v="2011"/>
    <n v="7"/>
    <s v="Tatoosh"/>
    <s v="Tatoosh"/>
    <x v="1"/>
    <x v="4"/>
    <n v="0"/>
    <n v="1"/>
    <s v=""/>
    <x v="0"/>
    <n v="0"/>
    <n v="0"/>
    <x v="0"/>
    <n v="0"/>
    <n v="0"/>
  </r>
  <r>
    <d v="2011-07-22T00:00:00"/>
    <x v="51"/>
    <s v="20110722_15"/>
    <n v="2011"/>
    <n v="7"/>
    <s v="Guano"/>
    <s v="Bodelteh Islands"/>
    <x v="0"/>
    <x v="95"/>
    <n v="0"/>
    <n v="18"/>
    <s v="M 12, J 6"/>
    <x v="0"/>
    <n v="0"/>
    <n v="0"/>
    <x v="0"/>
    <n v="0"/>
    <n v="0"/>
  </r>
  <r>
    <d v="2011-07-22T00:00:00"/>
    <x v="51"/>
    <s v="20110722_18"/>
    <n v="2011"/>
    <n v="7"/>
    <s v="East Bodelteh"/>
    <s v="Bodelteh Islands"/>
    <x v="0"/>
    <x v="35"/>
    <n v="0"/>
    <n v="45"/>
    <s v="36 males, 7 juveniles."/>
    <x v="0"/>
    <n v="0"/>
    <n v="0"/>
    <x v="0"/>
    <n v="0"/>
    <n v="0"/>
  </r>
  <r>
    <d v="2011-07-22T00:00:00"/>
    <x v="51"/>
    <s v="20110722_19"/>
    <n v="2011"/>
    <n v="7"/>
    <s v="East Bodelteh"/>
    <s v="Bodelteh Islands"/>
    <x v="1"/>
    <x v="10"/>
    <n v="0"/>
    <n v="3"/>
    <s v=""/>
    <x v="0"/>
    <n v="0"/>
    <n v="0"/>
    <x v="0"/>
    <n v="0"/>
    <n v="0"/>
  </r>
  <r>
    <d v="2011-07-22T00:00:00"/>
    <x v="51"/>
    <s v="20110722_20"/>
    <n v="2011"/>
    <n v="7"/>
    <s v="West Bodelteh"/>
    <s v="Bodelteh Islands"/>
    <x v="0"/>
    <x v="109"/>
    <n v="0"/>
    <n v="34"/>
    <s v="7 males, 14 juveniles, 11 females."/>
    <x v="0"/>
    <n v="0"/>
    <n v="0"/>
    <x v="0"/>
    <n v="0"/>
    <n v="0"/>
  </r>
  <r>
    <d v="2011-07-22T00:00:00"/>
    <x v="51"/>
    <s v="20110722_23"/>
    <n v="2011"/>
    <n v="7"/>
    <s v="East Bodelteh"/>
    <s v="Bodelteh Islands"/>
    <x v="0"/>
    <x v="41"/>
    <n v="0"/>
    <n v="100"/>
    <s v="65 males, 24 juveniles, 12 females. No brands seen."/>
    <x v="0"/>
    <n v="0"/>
    <n v="0"/>
    <x v="0"/>
    <n v="0"/>
    <n v="0"/>
  </r>
  <r>
    <d v="2011-07-22T00:00:00"/>
    <x v="51"/>
    <s v="20110722_24"/>
    <n v="2011"/>
    <n v="7"/>
    <s v="East Bodelteh"/>
    <s v="Bodelteh Islands"/>
    <x v="1"/>
    <x v="12"/>
    <n v="0"/>
    <n v="5"/>
    <s v=""/>
    <x v="0"/>
    <n v="0"/>
    <n v="0"/>
    <x v="0"/>
    <n v="0"/>
    <n v="0"/>
  </r>
  <r>
    <d v="2011-07-22T00:00:00"/>
    <x v="51"/>
    <s v="20110722_29"/>
    <n v="2011"/>
    <n v="7"/>
    <s v="Carroll"/>
    <s v="Carroll"/>
    <x v="0"/>
    <x v="150"/>
    <s v="14"/>
    <n v="398"/>
    <s v="52 males, 181 females, 100 juveniles - parts do not match total. Brands: 291R, 697R, 507R."/>
    <x v="0"/>
    <n v="0"/>
    <n v="0"/>
    <x v="0"/>
    <n v="0"/>
    <n v="0"/>
  </r>
  <r>
    <d v="2011-07-22T00:00:00"/>
    <x v="51"/>
    <s v="20110722_30"/>
    <n v="2011"/>
    <n v="7"/>
    <s v="Sea Lion Rock"/>
    <s v="Sea Lion Rock"/>
    <x v="0"/>
    <x v="151"/>
    <s v="1"/>
    <n v="518"/>
    <s v="81 males, 157 females, 227 juveniles, 1 pup. Brands: 311R, 244R, 136Y, SMI 9756, 402R, 16Y, 301R. Landing for scat collection, bumped 120 Ej, collected 35 scat.  Two entanglements."/>
    <x v="2"/>
    <n v="2"/>
    <n v="0"/>
    <x v="2"/>
    <n v="3.8535645472061657E-3"/>
    <n v="0"/>
  </r>
  <r>
    <d v="2011-07-22T00:00:00"/>
    <x v="51"/>
    <s v="20110722_31"/>
    <n v="2011"/>
    <n v="7"/>
    <s v="Sea Lion Rock"/>
    <s v="Sea Lion Rock"/>
    <x v="1"/>
    <x v="12"/>
    <n v="0"/>
    <n v="5"/>
    <s v=""/>
    <x v="0"/>
    <n v="0"/>
    <n v="0"/>
    <x v="0"/>
    <n v="0"/>
    <n v="0"/>
  </r>
  <r>
    <d v="2011-07-22T00:00:00"/>
    <x v="51"/>
    <s v="20110722_35"/>
    <n v="2011"/>
    <n v="7"/>
    <s v="Tatoosh East"/>
    <s v="Tatoosh"/>
    <x v="0"/>
    <x v="46"/>
    <n v="0"/>
    <n v="30"/>
    <s v="22 males, 8 juveniles. Brands: 404R."/>
    <x v="0"/>
    <n v="0"/>
    <n v="0"/>
    <x v="0"/>
    <n v="0"/>
    <n v="0"/>
  </r>
  <r>
    <d v="2011-07-28T00:00:00"/>
    <x v="52"/>
    <s v="20110728_1"/>
    <n v="2011"/>
    <n v="7"/>
    <s v="Tatoosh East"/>
    <s v="Tatoosh"/>
    <x v="0"/>
    <x v="65"/>
    <n v="0"/>
    <n v="8"/>
    <s v="3 males, 1 females, 1 juvenile. 3 swimming."/>
    <x v="0"/>
    <n v="0"/>
    <n v="0"/>
    <x v="0"/>
    <n v="0"/>
    <n v="0"/>
  </r>
  <r>
    <d v="2011-07-28T00:00:00"/>
    <x v="52"/>
    <s v="20110728_2"/>
    <n v="2011"/>
    <n v="7"/>
    <s v="Tatoosh"/>
    <s v="Tatoosh"/>
    <x v="0"/>
    <x v="24"/>
    <n v="0"/>
    <n v="16"/>
    <s v="15 males, 1 juvenile. No brands seen."/>
    <x v="1"/>
    <n v="1"/>
    <n v="0"/>
    <x v="1"/>
    <n v="6.25E-2"/>
    <n v="0"/>
  </r>
  <r>
    <d v="2011-07-28T00:00:00"/>
    <x v="52"/>
    <s v="20110728_9"/>
    <n v="2011"/>
    <n v="7"/>
    <s v="Guano"/>
    <s v="Bodelteh Islands"/>
    <x v="0"/>
    <x v="142"/>
    <n v="0"/>
    <n v="25"/>
    <s v="7 males, 18 juveniles."/>
    <x v="0"/>
    <n v="0"/>
    <n v="0"/>
    <x v="0"/>
    <n v="0"/>
    <n v="0"/>
  </r>
  <r>
    <d v="2011-07-28T00:00:00"/>
    <x v="52"/>
    <s v="20110728_10"/>
    <n v="2011"/>
    <n v="7"/>
    <s v="East Bodelteh"/>
    <s v="Bodelteh Islands"/>
    <x v="0"/>
    <x v="72"/>
    <n v="0"/>
    <n v="112"/>
    <s v="All males."/>
    <x v="0"/>
    <n v="0"/>
    <n v="0"/>
    <x v="0"/>
    <n v="0"/>
    <n v="0"/>
  </r>
  <r>
    <d v="2011-07-28T00:00:00"/>
    <x v="52"/>
    <s v="20110728_11"/>
    <n v="2011"/>
    <n v="7"/>
    <s v="East Bodelteh"/>
    <s v="Bodelteh Islands"/>
    <x v="1"/>
    <x v="53"/>
    <n v="0"/>
    <n v="66"/>
    <s v=""/>
    <x v="0"/>
    <n v="0"/>
    <n v="0"/>
    <x v="0"/>
    <n v="0"/>
    <n v="0"/>
  </r>
  <r>
    <d v="2011-07-28T00:00:00"/>
    <x v="52"/>
    <s v="20110728_14"/>
    <n v="2011"/>
    <n v="7"/>
    <s v="West Bodelteh"/>
    <s v="Bodelteh Islands"/>
    <x v="0"/>
    <x v="3"/>
    <n v="0"/>
    <n v="2"/>
    <s v="1 male, 1 juvenile."/>
    <x v="0"/>
    <n v="0"/>
    <n v="0"/>
    <x v="0"/>
    <n v="0"/>
    <n v="0"/>
  </r>
  <r>
    <d v="2011-07-28T00:00:00"/>
    <x v="52"/>
    <s v="20110728_16"/>
    <n v="2011"/>
    <n v="7"/>
    <s v="East Bodelteh"/>
    <s v="Bodelteh Islands"/>
    <x v="0"/>
    <x v="152"/>
    <n v="0"/>
    <n v="83"/>
    <s v="12 males, 35 females, 46 juveniles."/>
    <x v="0"/>
    <n v="0"/>
    <n v="0"/>
    <x v="0"/>
    <n v="0"/>
    <n v="0"/>
  </r>
  <r>
    <d v="2011-07-28T00:00:00"/>
    <x v="52"/>
    <s v="20110728_18"/>
    <n v="2011"/>
    <n v="7"/>
    <s v="East Bodelteh"/>
    <s v="Bodelteh Islands"/>
    <x v="1"/>
    <x v="2"/>
    <n v="0"/>
    <n v="15"/>
    <s v=""/>
    <x v="0"/>
    <n v="0"/>
    <n v="0"/>
    <x v="0"/>
    <n v="0"/>
    <n v="0"/>
  </r>
  <r>
    <d v="2011-07-28T00:00:00"/>
    <x v="52"/>
    <s v="20110728_22"/>
    <n v="2011"/>
    <n v="7"/>
    <s v="Carroll"/>
    <s v="Carroll"/>
    <x v="0"/>
    <x v="153"/>
    <s v="23"/>
    <n v="242"/>
    <s v="30 males, 93 juveniles, 116 females, 23 pups. Brands: 351R, 291R, 205Y (near pups but not sure if near hers), 818R, Roto tag 023 no brand."/>
    <x v="1"/>
    <n v="1"/>
    <n v="0"/>
    <x v="1"/>
    <n v="3.7735849056603774E-3"/>
    <n v="0"/>
  </r>
  <r>
    <d v="2011-07-28T00:00:00"/>
    <x v="52"/>
    <s v="20110728_23"/>
    <n v="2011"/>
    <n v="7"/>
    <s v="Carroll"/>
    <s v="Carroll"/>
    <x v="1"/>
    <x v="10"/>
    <n v="0"/>
    <n v="3"/>
    <s v=""/>
    <x v="0"/>
    <n v="0"/>
    <n v="0"/>
    <x v="0"/>
    <n v="0"/>
    <n v="0"/>
  </r>
  <r>
    <d v="2011-07-28T00:00:00"/>
    <x v="52"/>
    <s v="20110728_24"/>
    <n v="2011"/>
    <n v="7"/>
    <s v="Sea Lion Rock"/>
    <s v="Sea Lion Rock"/>
    <x v="0"/>
    <x v="154"/>
    <s v="1"/>
    <n v="346"/>
    <s v="63 males, 100 females, 152 juveniles, 1 pup. Brands: 635R, 581R, 250Y, 415R, 393R, 697R, 185R?. AA and interns land on SLR for resights."/>
    <x v="3"/>
    <n v="1"/>
    <n v="0"/>
    <x v="1"/>
    <n v="8.6455331412103754E-3"/>
    <n v="0"/>
  </r>
  <r>
    <d v="2011-07-28T00:00:00"/>
    <x v="52"/>
    <s v="20110728_25"/>
    <n v="2011"/>
    <n v="7"/>
    <s v="Sea Lion Rock"/>
    <s v="Sea Lion Rock"/>
    <x v="1"/>
    <x v="10"/>
    <n v="0"/>
    <n v="3"/>
    <s v=""/>
    <x v="0"/>
    <n v="0"/>
    <n v="0"/>
    <x v="0"/>
    <n v="0"/>
    <n v="0"/>
  </r>
  <r>
    <d v="2011-08-03T00:00:00"/>
    <x v="53"/>
    <s v="20110803_4"/>
    <n v="2011"/>
    <n v="8"/>
    <s v="West Bodelteh"/>
    <s v="Bodelteh Islands"/>
    <x v="0"/>
    <x v="132"/>
    <n v="0"/>
    <n v="42"/>
    <s v="10 males, 23 juveniles, 9 females. Brands: 581R."/>
    <x v="0"/>
    <n v="0"/>
    <n v="0"/>
    <x v="0"/>
    <n v="0"/>
    <n v="0"/>
  </r>
  <r>
    <d v="2011-08-03T00:00:00"/>
    <x v="53"/>
    <s v="20110803_5"/>
    <n v="2011"/>
    <n v="8"/>
    <s v="East Bodelteh"/>
    <s v="Bodelteh Islands"/>
    <x v="0"/>
    <x v="155"/>
    <n v="0"/>
    <n v="102"/>
    <s v="62 males, 27 juveniles, 13 females."/>
    <x v="0"/>
    <n v="0"/>
    <n v="0"/>
    <x v="0"/>
    <n v="0"/>
    <n v="0"/>
  </r>
  <r>
    <d v="2011-08-03T00:00:00"/>
    <x v="53"/>
    <s v="20110803_6"/>
    <n v="2011"/>
    <n v="8"/>
    <s v="East Bodelteh"/>
    <s v="Bodelteh Islands"/>
    <x v="1"/>
    <x v="156"/>
    <n v="0"/>
    <n v="160"/>
    <s v=""/>
    <x v="0"/>
    <n v="0"/>
    <n v="0"/>
    <x v="0"/>
    <n v="0"/>
    <n v="0"/>
  </r>
  <r>
    <d v="2011-08-03T00:00:00"/>
    <x v="53"/>
    <s v="20110803_7"/>
    <n v="2011"/>
    <n v="8"/>
    <s v="Guano"/>
    <s v="Bodelteh Islands"/>
    <x v="0"/>
    <x v="15"/>
    <n v="0"/>
    <n v="4"/>
    <s v="All males."/>
    <x v="0"/>
    <n v="0"/>
    <n v="0"/>
    <x v="0"/>
    <n v="0"/>
    <n v="0"/>
  </r>
  <r>
    <d v="2011-08-10T00:00:00"/>
    <x v="54"/>
    <s v="20110810_3"/>
    <n v="2011"/>
    <n v="8"/>
    <s v="Tatoosh East"/>
    <s v="Tatoosh"/>
    <x v="0"/>
    <x v="10"/>
    <n v="0"/>
    <n v="3"/>
    <s v=""/>
    <x v="0"/>
    <n v="0"/>
    <n v="0"/>
    <x v="0"/>
    <n v="0"/>
    <n v="0"/>
  </r>
  <r>
    <d v="2011-08-10T00:00:00"/>
    <x v="54"/>
    <s v="20110810_6"/>
    <n v="2011"/>
    <n v="8"/>
    <s v="Tatoosh"/>
    <s v="Tatoosh"/>
    <x v="1"/>
    <x v="3"/>
    <n v="0"/>
    <n v="2"/>
    <s v=""/>
    <x v="0"/>
    <n v="0"/>
    <n v="0"/>
    <x v="0"/>
    <n v="0"/>
    <n v="0"/>
  </r>
  <r>
    <d v="2011-08-10T00:00:00"/>
    <x v="54"/>
    <s v="20110810_7"/>
    <n v="2011"/>
    <n v="8"/>
    <s v="Tatoosh"/>
    <s v="Tatoosh"/>
    <x v="0"/>
    <x v="96"/>
    <n v="0"/>
    <n v="58"/>
    <s v="57 males, 1 juvenile."/>
    <x v="0"/>
    <n v="0"/>
    <n v="0"/>
    <x v="0"/>
    <n v="0"/>
    <n v="0"/>
  </r>
  <r>
    <d v="2011-08-10T00:00:00"/>
    <x v="54"/>
    <s v="20110810_9"/>
    <n v="2011"/>
    <n v="8"/>
    <s v="Guano"/>
    <s v="Bodelteh Islands"/>
    <x v="0"/>
    <x v="15"/>
    <n v="0"/>
    <n v="4"/>
    <s v="3 males, 1 female."/>
    <x v="0"/>
    <n v="0"/>
    <n v="0"/>
    <x v="0"/>
    <n v="0"/>
    <n v="0"/>
  </r>
  <r>
    <d v="2011-08-10T00:00:00"/>
    <x v="54"/>
    <s v="20110810_10"/>
    <n v="2011"/>
    <n v="8"/>
    <s v="East Bodelteh"/>
    <s v="Bodelteh Islands"/>
    <x v="1"/>
    <x v="157"/>
    <n v="0"/>
    <n v="240"/>
    <s v=""/>
    <x v="0"/>
    <n v="0"/>
    <n v="0"/>
    <x v="0"/>
    <n v="0"/>
    <n v="0"/>
  </r>
  <r>
    <d v="2011-08-10T00:00:00"/>
    <x v="54"/>
    <s v="20110810_11"/>
    <n v="2011"/>
    <n v="8"/>
    <s v="East Bodelteh"/>
    <s v="Bodelteh Islands"/>
    <x v="0"/>
    <x v="138"/>
    <n v="0"/>
    <n v="68"/>
    <s v="41 males, 23 juveniles, no females."/>
    <x v="0"/>
    <n v="0"/>
    <n v="0"/>
    <x v="0"/>
    <n v="0"/>
    <n v="0"/>
  </r>
  <r>
    <d v="2011-08-10T00:00:00"/>
    <x v="54"/>
    <s v="20110810_13"/>
    <n v="2011"/>
    <n v="8"/>
    <s v="East Bodelteh"/>
    <s v="Bodelteh Islands"/>
    <x v="0"/>
    <x v="8"/>
    <n v="0"/>
    <n v="144"/>
    <s v="13 males, 46 females, 71 juveniles. Brands: 747R-JH has photo."/>
    <x v="0"/>
    <n v="0"/>
    <n v="0"/>
    <x v="0"/>
    <n v="0"/>
    <n v="0"/>
  </r>
  <r>
    <d v="2011-08-10T00:00:00"/>
    <x v="54"/>
    <s v="20110810_14"/>
    <n v="2011"/>
    <n v="8"/>
    <s v="East Bodelteh"/>
    <s v="Bodelteh Islands"/>
    <x v="1"/>
    <x v="158"/>
    <n v="0"/>
    <n v="110"/>
    <s v=""/>
    <x v="0"/>
    <n v="0"/>
    <n v="0"/>
    <x v="0"/>
    <n v="0"/>
    <n v="0"/>
  </r>
  <r>
    <d v="2011-08-10T00:00:00"/>
    <x v="54"/>
    <s v="20110810_21"/>
    <n v="2011"/>
    <n v="8"/>
    <s v="Carroll"/>
    <s v="Carroll"/>
    <x v="0"/>
    <x v="45"/>
    <s v="21"/>
    <n v="207"/>
    <s v="23 males, 124 females, 88 juveniles. Brands: 319R, 415R, 291R (probably based on last few sightings but can't read)."/>
    <x v="2"/>
    <n v="1"/>
    <n v="0"/>
    <x v="1"/>
    <n v="8.771929824561403E-3"/>
    <n v="0"/>
  </r>
  <r>
    <d v="2011-08-10T00:00:00"/>
    <x v="54"/>
    <s v="20110810_22"/>
    <n v="2011"/>
    <n v="8"/>
    <s v="Carroll"/>
    <s v="Carroll"/>
    <x v="1"/>
    <x v="2"/>
    <n v="0"/>
    <n v="15"/>
    <s v=""/>
    <x v="0"/>
    <n v="0"/>
    <n v="0"/>
    <x v="0"/>
    <n v="0"/>
    <n v="0"/>
  </r>
  <r>
    <d v="2011-08-10T00:00:00"/>
    <x v="54"/>
    <s v="20110810_23"/>
    <n v="2011"/>
    <n v="8"/>
    <s v="Sea Lion Rock"/>
    <s v="Sea Lion Rock"/>
    <x v="0"/>
    <x v="115"/>
    <s v="9"/>
    <n v="336"/>
    <s v="48 males, 72 females, 119 juveniles, 9 pups. Brands: 25R, 581R, 635R, 860R."/>
    <x v="0"/>
    <n v="0"/>
    <n v="0"/>
    <x v="0"/>
    <n v="0"/>
    <n v="0"/>
  </r>
  <r>
    <d v="2011-08-10T00:00:00"/>
    <x v="54"/>
    <s v="20110810_24"/>
    <n v="2011"/>
    <n v="8"/>
    <s v="Sea Lion Rock"/>
    <s v="Sea Lion Rock"/>
    <x v="1"/>
    <x v="70"/>
    <n v="0"/>
    <n v="9"/>
    <s v=""/>
    <x v="0"/>
    <n v="0"/>
    <n v="0"/>
    <x v="0"/>
    <n v="0"/>
    <n v="0"/>
  </r>
  <r>
    <d v="2011-08-11T00:00:00"/>
    <x v="55"/>
    <s v="20110811_1"/>
    <n v="2011"/>
    <n v="8"/>
    <s v="Tatoosh East"/>
    <s v="Tatoosh"/>
    <x v="0"/>
    <x v="36"/>
    <n v="0"/>
    <n v="14"/>
    <s v="10 males, 1 female, 3 juvenile."/>
    <x v="0"/>
    <n v="0"/>
    <n v="0"/>
    <x v="0"/>
    <n v="0"/>
    <n v="0"/>
  </r>
  <r>
    <d v="2011-08-11T00:00:00"/>
    <x v="55"/>
    <s v="20110811_3"/>
    <n v="2011"/>
    <n v="8"/>
    <s v="Tatoosh"/>
    <s v="Tatoosh"/>
    <x v="0"/>
    <x v="83"/>
    <n v="0"/>
    <n v="77"/>
    <s v="75 males, 2 juveniles."/>
    <x v="0"/>
    <n v="0"/>
    <n v="0"/>
    <x v="0"/>
    <n v="0"/>
    <n v="0"/>
  </r>
  <r>
    <d v="2011-08-11T00:00:00"/>
    <x v="55"/>
    <s v="20110811_4"/>
    <n v="2011"/>
    <n v="8"/>
    <s v="Tatoosh"/>
    <s v="Tatoosh"/>
    <x v="1"/>
    <x v="3"/>
    <n v="0"/>
    <n v="2"/>
    <s v=""/>
    <x v="0"/>
    <n v="0"/>
    <n v="0"/>
    <x v="0"/>
    <n v="0"/>
    <n v="0"/>
  </r>
  <r>
    <d v="2011-08-11T00:00:00"/>
    <x v="55"/>
    <s v="20110811_12"/>
    <n v="2011"/>
    <n v="8"/>
    <s v="Sea Lion Rock"/>
    <s v="Sea Lion Rock"/>
    <x v="0"/>
    <x v="115"/>
    <s v="7"/>
    <n v="338"/>
    <s v="No age class counts. Brands: 809R, 832R, 581R, 567R, SMI 965_, 507R, SMI 975_, 700R."/>
    <x v="0"/>
    <n v="0"/>
    <n v="0"/>
    <x v="0"/>
    <n v="0"/>
    <n v="0"/>
  </r>
  <r>
    <d v="2011-08-11T00:00:00"/>
    <x v="55"/>
    <s v="20110811_13"/>
    <n v="2011"/>
    <n v="8"/>
    <s v="Sea Lion Rock"/>
    <s v="Sea Lion Rock"/>
    <x v="1"/>
    <x v="81"/>
    <n v="0"/>
    <n v="27"/>
    <s v=""/>
    <x v="0"/>
    <n v="0"/>
    <n v="0"/>
    <x v="0"/>
    <n v="0"/>
    <n v="0"/>
  </r>
  <r>
    <d v="2011-08-17T00:00:00"/>
    <x v="56"/>
    <s v="20110817_2"/>
    <n v="2011"/>
    <n v="8"/>
    <s v="Tatoosh East"/>
    <s v="Tatoosh"/>
    <x v="0"/>
    <x v="4"/>
    <n v="0"/>
    <n v="1"/>
    <s v="Very skinny male, snot hanging out of nose, not responsive"/>
    <x v="0"/>
    <n v="0"/>
    <n v="0"/>
    <x v="0"/>
    <n v="0"/>
    <n v="0"/>
  </r>
  <r>
    <d v="2011-08-17T00:00:00"/>
    <x v="56"/>
    <s v="20110817_3"/>
    <n v="2011"/>
    <n v="8"/>
    <s v="Tatoosh"/>
    <s v="Tatoosh"/>
    <x v="0"/>
    <x v="26"/>
    <n v="0"/>
    <n v="75"/>
    <s v="Mostly males and juveniles, no brands seen."/>
    <x v="0"/>
    <n v="0"/>
    <n v="0"/>
    <x v="0"/>
    <n v="0"/>
    <n v="0"/>
  </r>
  <r>
    <d v="2011-08-17T00:00:00"/>
    <x v="56"/>
    <s v="20110817_6"/>
    <n v="2011"/>
    <n v="8"/>
    <s v="Tatoosh"/>
    <s v="Tatoosh"/>
    <x v="1"/>
    <x v="4"/>
    <n v="0"/>
    <n v="1"/>
    <s v="1 male in water"/>
    <x v="0"/>
    <n v="0"/>
    <n v="0"/>
    <x v="0"/>
    <n v="0"/>
    <n v="0"/>
  </r>
  <r>
    <d v="2011-08-17T00:00:00"/>
    <x v="56"/>
    <s v="20110817_9"/>
    <n v="2011"/>
    <n v="8"/>
    <s v="Guano"/>
    <s v="Bodelteh Islands"/>
    <x v="0"/>
    <x v="4"/>
    <n v="0"/>
    <n v="1"/>
    <s v="Younger male"/>
    <x v="0"/>
    <n v="0"/>
    <n v="0"/>
    <x v="0"/>
    <n v="0"/>
    <n v="0"/>
  </r>
  <r>
    <d v="2011-08-17T00:00:00"/>
    <x v="56"/>
    <s v="20110817_11"/>
    <n v="2011"/>
    <n v="8"/>
    <s v="East Bodelteh"/>
    <s v="Bodelteh Islands"/>
    <x v="0"/>
    <x v="59"/>
    <n v="0"/>
    <n v="57"/>
    <s v="No pups or brands seen. Disturbed 16 animals into water."/>
    <x v="0"/>
    <n v="0"/>
    <n v="0"/>
    <x v="0"/>
    <n v="0"/>
    <n v="0"/>
  </r>
  <r>
    <d v="2011-08-17T00:00:00"/>
    <x v="56"/>
    <s v="20110817_12"/>
    <n v="2011"/>
    <n v="8"/>
    <s v="East Bodelteh"/>
    <s v="Bodelteh Islands"/>
    <x v="1"/>
    <x v="159"/>
    <n v="0"/>
    <n v="391"/>
    <s v="Brands: C694."/>
    <x v="0"/>
    <n v="0"/>
    <n v="0"/>
    <x v="0"/>
    <n v="0"/>
    <n v="0"/>
  </r>
  <r>
    <d v="2011-08-17T00:00:00"/>
    <x v="56"/>
    <s v="20110817_15"/>
    <n v="2011"/>
    <n v="8"/>
    <s v="East Bodelteh"/>
    <s v="Bodelteh Islands"/>
    <x v="0"/>
    <x v="9"/>
    <n v="0"/>
    <n v="26"/>
    <s v="No brands no pups."/>
    <x v="0"/>
    <n v="0"/>
    <n v="0"/>
    <x v="0"/>
    <n v="0"/>
    <n v="0"/>
  </r>
  <r>
    <d v="2011-08-17T00:00:00"/>
    <x v="56"/>
    <s v="20110817_16"/>
    <n v="2011"/>
    <n v="8"/>
    <s v="East Bodelteh"/>
    <s v="Bodelteh Islands"/>
    <x v="1"/>
    <x v="104"/>
    <n v="0"/>
    <n v="177"/>
    <s v="6 in water."/>
    <x v="0"/>
    <n v="0"/>
    <n v="0"/>
    <x v="0"/>
    <n v="0"/>
    <n v="0"/>
  </r>
  <r>
    <d v="2011-08-17T00:00:00"/>
    <x v="56"/>
    <s v="20110817_21"/>
    <n v="2011"/>
    <n v="8"/>
    <s v="Carroll"/>
    <s v="Carroll"/>
    <x v="0"/>
    <x v="160"/>
    <s v="19"/>
    <n v="178"/>
    <s v="5 pups hanging out alone on South side island, few adults in water nearby. No adult animals (only 1) hauled out on South side island. Some animals hauled out on rock off Southwest side all others on rock in &quot;toilet bowl&quot; on Northwest side. No brands seen,"/>
    <x v="1"/>
    <n v="1"/>
    <n v="0"/>
    <x v="1"/>
    <n v="5.076142131979695E-3"/>
    <n v="0"/>
  </r>
  <r>
    <d v="2011-08-17T00:00:00"/>
    <x v="56"/>
    <s v="20110817_22"/>
    <n v="2011"/>
    <n v="8"/>
    <s v="Carroll"/>
    <s v="Carroll"/>
    <x v="1"/>
    <x v="161"/>
    <n v="0"/>
    <n v="39"/>
    <s v=""/>
    <x v="0"/>
    <n v="0"/>
    <n v="0"/>
    <x v="0"/>
    <n v="0"/>
    <n v="0"/>
  </r>
  <r>
    <d v="2011-08-17T00:00:00"/>
    <x v="56"/>
    <s v="20110817_23"/>
    <n v="2011"/>
    <n v="8"/>
    <s v="Sea Lion Rock"/>
    <s v="Sea Lion Rock"/>
    <x v="0"/>
    <x v="155"/>
    <n v="0"/>
    <n v="102"/>
    <s v="No pups seen, one brand think is 175Y pics are hard to tell, no right flipper tag. All animal hauled out on South side island."/>
    <x v="0"/>
    <n v="0"/>
    <n v="0"/>
    <x v="0"/>
    <n v="0"/>
    <n v="0"/>
  </r>
  <r>
    <d v="2011-08-17T00:00:00"/>
    <x v="56"/>
    <s v="20110817_24"/>
    <n v="2011"/>
    <n v="8"/>
    <s v="Sea Lion Rock"/>
    <s v="Sea Lion Rock"/>
    <x v="1"/>
    <x v="70"/>
    <n v="0"/>
    <n v="9"/>
    <s v=""/>
    <x v="0"/>
    <n v="0"/>
    <n v="0"/>
    <x v="0"/>
    <n v="0"/>
    <n v="0"/>
  </r>
  <r>
    <d v="2011-08-24T00:00:00"/>
    <x v="57"/>
    <s v="20110824_1"/>
    <n v="2011"/>
    <n v="8"/>
    <s v="Tatoosh East"/>
    <s v="Tatoosh"/>
    <x v="0"/>
    <x v="101"/>
    <n v="0"/>
    <n v="36"/>
    <s v="19 males, 4 females, 11 juveniles. 1 entanglement, 1 brand: O002. No entanglement photo found."/>
    <x v="0"/>
    <n v="0"/>
    <n v="0"/>
    <x v="0"/>
    <n v="0"/>
    <n v="0"/>
  </r>
  <r>
    <d v="2011-08-24T00:00:00"/>
    <x v="57"/>
    <s v="20110824_2"/>
    <n v="2011"/>
    <n v="8"/>
    <s v="Tatoosh"/>
    <s v="Tatoosh"/>
    <x v="1"/>
    <x v="4"/>
    <n v="0"/>
    <n v="1"/>
    <s v=""/>
    <x v="0"/>
    <n v="0"/>
    <n v="0"/>
    <x v="0"/>
    <n v="0"/>
    <n v="0"/>
  </r>
  <r>
    <d v="2011-08-24T00:00:00"/>
    <x v="57"/>
    <s v="20110824_4"/>
    <n v="2011"/>
    <n v="8"/>
    <s v="Tatoosh"/>
    <s v="Tatoosh"/>
    <x v="0"/>
    <x v="132"/>
    <n v="0"/>
    <n v="42"/>
    <s v="All males, 1 brand: 140Y."/>
    <x v="0"/>
    <n v="0"/>
    <n v="0"/>
    <x v="0"/>
    <n v="0"/>
    <n v="0"/>
  </r>
  <r>
    <d v="2011-08-24T00:00:00"/>
    <x v="57"/>
    <s v="20110824_6"/>
    <n v="2011"/>
    <n v="8"/>
    <s v="Tatoosh"/>
    <s v="Tatoosh"/>
    <x v="1"/>
    <x v="4"/>
    <n v="0"/>
    <n v="1"/>
    <s v=""/>
    <x v="0"/>
    <n v="0"/>
    <n v="0"/>
    <x v="0"/>
    <n v="0"/>
    <n v="0"/>
  </r>
  <r>
    <d v="2011-08-24T00:00:00"/>
    <x v="57"/>
    <s v="20110824_16"/>
    <n v="2011"/>
    <n v="8"/>
    <s v="Guano"/>
    <s v="Bodelteh Islands"/>
    <x v="0"/>
    <x v="65"/>
    <n v="0"/>
    <n v="8"/>
    <s v=""/>
    <x v="0"/>
    <n v="0"/>
    <n v="0"/>
    <x v="0"/>
    <n v="0"/>
    <n v="0"/>
  </r>
  <r>
    <d v="2011-08-24T00:00:00"/>
    <x v="57"/>
    <s v="20110824_17"/>
    <n v="2011"/>
    <n v="8"/>
    <s v="East Bodelteh"/>
    <s v="Bodelteh Islands"/>
    <x v="1"/>
    <x v="162"/>
    <n v="0"/>
    <n v="813"/>
    <s v="Landing for observations, resights, and possible scat - no scat collected due to too mixed with Ej. Brands: C018, B87_, SMI 6709, B9__, B85_ with tag 1085, SMI 7509, SMI 5431, SMI 7817, SMI 97__, Rump brand _70, SMI 7119. 1-2 Zc entanglements. 4 dead Zc a"/>
    <x v="2"/>
    <n v="0"/>
    <n v="2"/>
    <x v="2"/>
    <n v="2.4600246002460025E-3"/>
    <n v="2.4600246002460025E-3"/>
  </r>
  <r>
    <d v="2011-08-24T00:00:00"/>
    <x v="57"/>
    <s v="20110824_18"/>
    <n v="2011"/>
    <n v="8"/>
    <s v="East Bodelteh"/>
    <s v="Bodelteh Islands"/>
    <x v="0"/>
    <x v="163"/>
    <s v="5"/>
    <n v="405"/>
    <s v="Landed around 12:30 and walk around island for resights and counts. 245 males, 55 females, 85 juveniles, 5 pups. ~4 entanglements. Brands: 570R, 115R, 486R, 393R, 348R, left tag no brand 023, 255R, 860R(not sure), 204Y, 269R, pup 9__R (can't see brand in "/>
    <x v="3"/>
    <n v="1"/>
    <n v="1"/>
    <x v="2"/>
    <n v="7.3170731707317077E-3"/>
    <n v="2.4390243902439024E-3"/>
  </r>
  <r>
    <d v="2011-08-31T00:00:00"/>
    <x v="58"/>
    <s v="20110831_12"/>
    <n v="2011"/>
    <n v="8"/>
    <s v="Tatoosh East"/>
    <s v="Tatoosh"/>
    <x v="0"/>
    <x v="2"/>
    <n v="0"/>
    <n v="15"/>
    <s v="2 big males, one Ej floating appeared dead at first with back up but next day same animal seen and is alive, possibly sick or injured based on behavior."/>
    <x v="0"/>
    <n v="0"/>
    <n v="0"/>
    <x v="0"/>
    <n v="0"/>
    <n v="0"/>
  </r>
  <r>
    <d v="2011-08-31T00:00:00"/>
    <x v="58"/>
    <s v="20110831_13"/>
    <n v="2011"/>
    <n v="8"/>
    <s v="Tatoosh"/>
    <s v="Tatoosh"/>
    <x v="0"/>
    <x v="30"/>
    <n v="0"/>
    <n v="23"/>
    <s v=""/>
    <x v="0"/>
    <n v="0"/>
    <n v="0"/>
    <x v="0"/>
    <n v="0"/>
    <n v="0"/>
  </r>
  <r>
    <d v="2011-09-01T00:00:00"/>
    <x v="59"/>
    <s v="20110901_3"/>
    <n v="2011"/>
    <n v="9"/>
    <s v="Tatoosh East"/>
    <s v="Tatoosh"/>
    <x v="0"/>
    <x v="93"/>
    <n v="0"/>
    <n v="97"/>
    <s v=""/>
    <x v="0"/>
    <n v="0"/>
    <n v="0"/>
    <x v="0"/>
    <n v="0"/>
    <n v="0"/>
  </r>
  <r>
    <d v="2011-09-01T00:00:00"/>
    <x v="59"/>
    <s v="20110901_4"/>
    <n v="2011"/>
    <n v="9"/>
    <s v="Tatoosh East"/>
    <s v="Tatoosh"/>
    <x v="1"/>
    <x v="4"/>
    <n v="0"/>
    <n v="1"/>
    <s v=""/>
    <x v="0"/>
    <n v="0"/>
    <n v="0"/>
    <x v="0"/>
    <n v="0"/>
    <n v="0"/>
  </r>
  <r>
    <d v="2011-09-01T00:00:00"/>
    <x v="59"/>
    <s v="20110901_6"/>
    <n v="2011"/>
    <n v="9"/>
    <s v="Tatoosh"/>
    <s v="Tatoosh"/>
    <x v="0"/>
    <x v="128"/>
    <n v="0"/>
    <n v="41"/>
    <s v=""/>
    <x v="0"/>
    <n v="0"/>
    <n v="0"/>
    <x v="0"/>
    <n v="0"/>
    <n v="0"/>
  </r>
  <r>
    <d v="2011-09-01T00:00:00"/>
    <x v="59"/>
    <s v="20110901_8"/>
    <n v="2011"/>
    <n v="9"/>
    <s v="Tatoosh"/>
    <s v="Tatoosh"/>
    <x v="1"/>
    <x v="24"/>
    <n v="0"/>
    <n v="16"/>
    <s v=""/>
    <x v="0"/>
    <n v="0"/>
    <n v="0"/>
    <x v="0"/>
    <n v="0"/>
    <n v="0"/>
  </r>
  <r>
    <d v="2011-09-01T00:00:00"/>
    <x v="59"/>
    <s v="20110901_19"/>
    <n v="2011"/>
    <n v="9"/>
    <s v="Guano"/>
    <s v="Bodelteh Islands"/>
    <x v="0"/>
    <x v="15"/>
    <n v="0"/>
    <n v="4"/>
    <s v="4 males"/>
    <x v="0"/>
    <n v="0"/>
    <n v="0"/>
    <x v="0"/>
    <n v="0"/>
    <n v="0"/>
  </r>
  <r>
    <d v="2011-09-01T00:00:00"/>
    <x v="59"/>
    <s v="20110901_22"/>
    <n v="2011"/>
    <n v="9"/>
    <s v="West Bodelteh"/>
    <s v="Bodelteh Islands"/>
    <x v="0"/>
    <x v="3"/>
    <n v="0"/>
    <n v="2"/>
    <s v="2 males"/>
    <x v="0"/>
    <n v="0"/>
    <n v="0"/>
    <x v="0"/>
    <n v="0"/>
    <n v="0"/>
  </r>
  <r>
    <d v="2011-09-01T00:00:00"/>
    <x v="59"/>
    <s v="20110901_26"/>
    <n v="2011"/>
    <n v="9"/>
    <s v="Carroll"/>
    <s v="Carroll"/>
    <x v="0"/>
    <x v="164"/>
    <s v="9"/>
    <n v="383"/>
    <s v="37 males, 135 females, 128 juveniles, 9 pups. Brands: 799R, 205Y, 76Y, U102. 1 engtangled Ej. Landed on Zc ledge and bumbed 5 Ej."/>
    <x v="1"/>
    <n v="1"/>
    <n v="0"/>
    <x v="1"/>
    <n v="2.5510204081632651E-3"/>
    <n v="0"/>
  </r>
  <r>
    <d v="2011-09-01T00:00:00"/>
    <x v="59"/>
    <s v="20110901_27"/>
    <n v="2011"/>
    <n v="9"/>
    <s v="Carroll"/>
    <s v="Carroll"/>
    <x v="1"/>
    <x v="165"/>
    <s v="1"/>
    <n v="204"/>
    <s v="One mom and pup Zc pair inside tunnel opening next to Zc scat ledge. Landed at ledge for scat collection and bumped 77 Zc, not scat collected. Mother and pup photographed, no tags seen on adult."/>
    <x v="0"/>
    <n v="0"/>
    <n v="0"/>
    <x v="0"/>
    <n v="0"/>
    <n v="0"/>
  </r>
  <r>
    <d v="2011-09-01T00:00:00"/>
    <x v="59"/>
    <s v="20110901_28"/>
    <n v="2011"/>
    <n v="9"/>
    <s v="Sea Lion Rock"/>
    <s v="Sea Lion Rock"/>
    <x v="0"/>
    <x v="43"/>
    <s v="3"/>
    <n v="81"/>
    <s v="20 males, 27 females, 28 juveniles, 3 pups. Brands: 635R."/>
    <x v="0"/>
    <n v="0"/>
    <n v="0"/>
    <x v="0"/>
    <n v="0"/>
    <n v="0"/>
  </r>
  <r>
    <d v="2011-09-01T00:00:00"/>
    <x v="59"/>
    <s v="20110901_29"/>
    <n v="2011"/>
    <n v="9"/>
    <s v="Sea Lion Rock"/>
    <s v="Sea Lion Rock"/>
    <x v="1"/>
    <x v="121"/>
    <n v="0"/>
    <n v="60"/>
    <s v="Brands: C_98 and U brand no read on."/>
    <x v="0"/>
    <n v="0"/>
    <n v="0"/>
    <x v="0"/>
    <n v="0"/>
    <n v="0"/>
  </r>
  <r>
    <d v="2011-09-14T00:00:00"/>
    <x v="60"/>
    <s v="20110914_13"/>
    <n v="2011"/>
    <n v="9"/>
    <s v="Tatoosh East"/>
    <s v="Tatoosh"/>
    <x v="0"/>
    <x v="166"/>
    <n v="0"/>
    <n v="59"/>
    <s v="7 males, 11 females, 41 juveniles. Landed for scat - bumped all animals, only 4 scat collected."/>
    <x v="0"/>
    <n v="0"/>
    <n v="0"/>
    <x v="0"/>
    <n v="0"/>
    <n v="0"/>
  </r>
  <r>
    <d v="2011-09-14T00:00:00"/>
    <x v="60"/>
    <s v="20110914_14"/>
    <n v="2011"/>
    <n v="9"/>
    <s v="Tatoosh"/>
    <s v="Tatoosh"/>
    <x v="0"/>
    <x v="161"/>
    <n v="0"/>
    <n v="39"/>
    <s v="9 males hauled out, 30 in water."/>
    <x v="0"/>
    <n v="0"/>
    <n v="0"/>
    <x v="0"/>
    <n v="0"/>
    <n v="0"/>
  </r>
  <r>
    <d v="2011-09-20T00:00:00"/>
    <x v="61"/>
    <s v="20110920_5"/>
    <n v="2011"/>
    <n v="9"/>
    <s v="Tatoosh East"/>
    <s v="Tatoosh"/>
    <x v="0"/>
    <x v="0"/>
    <s v="1"/>
    <n v="42"/>
    <s v="3 males, 8 females, 32 juveniles, 1 pup"/>
    <x v="0"/>
    <n v="0"/>
    <n v="0"/>
    <x v="0"/>
    <n v="0"/>
    <n v="0"/>
  </r>
  <r>
    <d v="2011-09-20T00:00:00"/>
    <x v="61"/>
    <s v="20110920_6"/>
    <n v="2011"/>
    <n v="9"/>
    <s v="Tatoosh"/>
    <s v="Tatoosh"/>
    <x v="0"/>
    <x v="12"/>
    <n v="0"/>
    <n v="5"/>
    <s v="All males"/>
    <x v="0"/>
    <n v="0"/>
    <n v="0"/>
    <x v="0"/>
    <n v="0"/>
    <n v="0"/>
  </r>
  <r>
    <d v="2011-09-20T00:00:00"/>
    <x v="61"/>
    <s v="20110920_7"/>
    <n v="2011"/>
    <n v="9"/>
    <s v="Tatoosh"/>
    <s v="Tatoosh"/>
    <x v="1"/>
    <x v="3"/>
    <n v="0"/>
    <n v="2"/>
    <s v=""/>
    <x v="0"/>
    <n v="0"/>
    <n v="0"/>
    <x v="0"/>
    <n v="0"/>
    <n v="0"/>
  </r>
  <r>
    <d v="2011-09-20T00:00:00"/>
    <x v="61"/>
    <s v="20110920_21"/>
    <n v="2011"/>
    <n v="9"/>
    <s v="Sail Bodelteh"/>
    <s v="Bodelteh Islands"/>
    <x v="0"/>
    <x v="3"/>
    <n v="0"/>
    <n v="2"/>
    <s v="2 males"/>
    <x v="0"/>
    <n v="0"/>
    <n v="0"/>
    <x v="0"/>
    <n v="0"/>
    <n v="0"/>
  </r>
  <r>
    <d v="2011-09-20T00:00:00"/>
    <x v="61"/>
    <s v="20110920_22"/>
    <n v="2011"/>
    <n v="9"/>
    <s v="West Bodelteh"/>
    <s v="Bodelteh Islands"/>
    <x v="0"/>
    <x v="15"/>
    <n v="0"/>
    <n v="4"/>
    <s v="All males"/>
    <x v="0"/>
    <n v="0"/>
    <n v="0"/>
    <x v="0"/>
    <n v="0"/>
    <n v="0"/>
  </r>
  <r>
    <d v="2011-09-20T00:00:00"/>
    <x v="61"/>
    <s v="20110920_30"/>
    <n v="2011"/>
    <n v="9"/>
    <s v="Carroll"/>
    <s v="Carroll"/>
    <x v="0"/>
    <x v="167"/>
    <s v="17"/>
    <n v="247"/>
    <s v="20 males, 116 females, 76 juveniles, 17 pups. Brands: 351R, 417R, 205Y with pup, 291R."/>
    <x v="0"/>
    <n v="0"/>
    <n v="0"/>
    <x v="0"/>
    <n v="0"/>
    <n v="0"/>
  </r>
  <r>
    <d v="2011-09-20T00:00:00"/>
    <x v="61"/>
    <s v="20110920_31"/>
    <n v="2011"/>
    <n v="9"/>
    <s v="Carroll"/>
    <s v="Carroll"/>
    <x v="1"/>
    <x v="47"/>
    <n v="0"/>
    <n v="24"/>
    <s v=""/>
    <x v="0"/>
    <n v="0"/>
    <n v="0"/>
    <x v="0"/>
    <n v="0"/>
    <n v="0"/>
  </r>
  <r>
    <d v="2011-09-20T00:00:00"/>
    <x v="61"/>
    <s v="20110920_32"/>
    <n v="2011"/>
    <n v="9"/>
    <s v="Sea Lion Rock"/>
    <s v="Sea Lion Rock"/>
    <x v="0"/>
    <x v="168"/>
    <s v="4"/>
    <n v="185"/>
    <s v="37 males, 62 females, 78 juveniles, 4 pups. Brands: 393R."/>
    <x v="0"/>
    <n v="0"/>
    <n v="0"/>
    <x v="0"/>
    <n v="0"/>
    <n v="0"/>
  </r>
  <r>
    <d v="2011-09-20T00:00:00"/>
    <x v="61"/>
    <s v="20110920_33"/>
    <n v="2011"/>
    <n v="9"/>
    <s v="Sea Lion Rock"/>
    <s v="Sea Lion Rock"/>
    <x v="1"/>
    <x v="169"/>
    <n v="0"/>
    <n v="73"/>
    <s v=""/>
    <x v="0"/>
    <n v="0"/>
    <n v="0"/>
    <x v="0"/>
    <n v="0"/>
    <n v="0"/>
  </r>
  <r>
    <d v="2011-10-07T00:00:00"/>
    <x v="62"/>
    <s v="20111007_6"/>
    <n v="2011"/>
    <n v="10"/>
    <s v="Tatoosh East"/>
    <s v="Tatoosh"/>
    <x v="1"/>
    <x v="10"/>
    <n v="0"/>
    <n v="3"/>
    <s v=""/>
    <x v="0"/>
    <n v="0"/>
    <n v="0"/>
    <x v="0"/>
    <n v="0"/>
    <n v="0"/>
  </r>
  <r>
    <d v="2011-10-07T00:00:00"/>
    <x v="62"/>
    <s v="20111007_7"/>
    <n v="2011"/>
    <n v="10"/>
    <s v="Tatoosh East"/>
    <s v="Tatoosh"/>
    <x v="0"/>
    <x v="4"/>
    <n v="0"/>
    <n v="1"/>
    <s v="Female"/>
    <x v="0"/>
    <n v="0"/>
    <n v="0"/>
    <x v="0"/>
    <n v="0"/>
    <n v="0"/>
  </r>
  <r>
    <d v="2011-10-07T00:00:00"/>
    <x v="62"/>
    <s v="20111007_8"/>
    <n v="2011"/>
    <n v="10"/>
    <s v="Tatoosh"/>
    <s v="Tatoosh"/>
    <x v="0"/>
    <x v="135"/>
    <n v="0"/>
    <n v="21"/>
    <s v="Swimming, helicopter over head and doing work on Tatoosh Island for several days."/>
    <x v="0"/>
    <n v="0"/>
    <n v="0"/>
    <x v="0"/>
    <n v="0"/>
    <n v="0"/>
  </r>
  <r>
    <d v="2011-10-07T00:00:00"/>
    <x v="62"/>
    <s v="20111007_23"/>
    <n v="2011"/>
    <n v="10"/>
    <s v="Guano"/>
    <s v="Bodelteh Islands"/>
    <x v="0"/>
    <x v="15"/>
    <n v="0"/>
    <n v="4"/>
    <s v=""/>
    <x v="0"/>
    <n v="0"/>
    <n v="0"/>
    <x v="0"/>
    <n v="0"/>
    <n v="0"/>
  </r>
  <r>
    <d v="2011-10-07T00:00:00"/>
    <x v="62"/>
    <s v="20111007_24"/>
    <n v="2011"/>
    <n v="10"/>
    <s v="West Bodelteh"/>
    <s v="Bodelteh Islands"/>
    <x v="0"/>
    <x v="36"/>
    <n v="0"/>
    <n v="14"/>
    <s v="6 juveniles, 5 males, 3 females."/>
    <x v="0"/>
    <n v="0"/>
    <n v="0"/>
    <x v="0"/>
    <n v="0"/>
    <n v="0"/>
  </r>
  <r>
    <d v="2011-10-13T00:00:00"/>
    <x v="63"/>
    <s v="20111013_7"/>
    <n v="2011"/>
    <n v="10"/>
    <s v="Guano"/>
    <s v="Bodelteh Islands"/>
    <x v="0"/>
    <x v="49"/>
    <n v="0"/>
    <n v="7"/>
    <s v="6 in water, 1 juvenile hauled out."/>
    <x v="0"/>
    <n v="0"/>
    <n v="0"/>
    <x v="0"/>
    <n v="0"/>
    <n v="0"/>
  </r>
  <r>
    <d v="2011-10-13T00:00:00"/>
    <x v="63"/>
    <s v="20111013_8"/>
    <n v="2011"/>
    <n v="10"/>
    <s v="West Bodelteh"/>
    <s v="Bodelteh Islands"/>
    <x v="0"/>
    <x v="146"/>
    <n v="0"/>
    <n v="17"/>
    <s v="2 males, 1 female, 5 juveniles, 10 in water."/>
    <x v="0"/>
    <n v="0"/>
    <n v="0"/>
    <x v="0"/>
    <n v="0"/>
    <n v="0"/>
  </r>
  <r>
    <d v="2011-10-15T00:00:00"/>
    <x v="64"/>
    <s v="20111015_2"/>
    <n v="2011"/>
    <n v="10"/>
    <s v="Tatoosh East"/>
    <s v="Tatoosh"/>
    <x v="0"/>
    <x v="1"/>
    <n v="0"/>
    <n v="35"/>
    <s v="1 male, 18 females, 17 juveniles."/>
    <x v="0"/>
    <n v="0"/>
    <n v="0"/>
    <x v="0"/>
    <n v="0"/>
    <n v="0"/>
  </r>
  <r>
    <d v="2011-10-15T00:00:00"/>
    <x v="64"/>
    <s v="20111015_12"/>
    <n v="2011"/>
    <n v="10"/>
    <s v="East Bodelteh"/>
    <s v="Bodelteh Islands"/>
    <x v="1"/>
    <x v="170"/>
    <n v="0"/>
    <n v="1500"/>
    <s v="The count is an estimate, hope to land soon"/>
    <x v="0"/>
    <n v="0"/>
    <n v="0"/>
    <x v="0"/>
    <n v="0"/>
    <n v="0"/>
  </r>
  <r>
    <d v="2011-10-15T00:00:00"/>
    <x v="64"/>
    <s v="20111015_13"/>
    <n v="2011"/>
    <n v="10"/>
    <s v="West Bodelteh"/>
    <s v="Bodelteh Islands"/>
    <x v="0"/>
    <x v="20"/>
    <n v="0"/>
    <n v="19"/>
    <s v="1 males, 8 females, rest juvenile."/>
    <x v="0"/>
    <n v="0"/>
    <n v="0"/>
    <x v="0"/>
    <n v="0"/>
    <n v="0"/>
  </r>
  <r>
    <d v="2011-10-15T00:00:00"/>
    <x v="64"/>
    <s v="20111015_14"/>
    <n v="2011"/>
    <n v="10"/>
    <s v="West Bodelteh"/>
    <s v="Bodelteh Islands"/>
    <x v="1"/>
    <x v="3"/>
    <n v="0"/>
    <n v="2"/>
    <s v=""/>
    <x v="0"/>
    <n v="0"/>
    <n v="0"/>
    <x v="0"/>
    <n v="0"/>
    <n v="0"/>
  </r>
  <r>
    <d v="2011-10-15T00:00:00"/>
    <x v="64"/>
    <s v="20111015_22"/>
    <n v="2011"/>
    <n v="10"/>
    <s v="Carroll"/>
    <s v="Carroll"/>
    <x v="0"/>
    <x v="20"/>
    <n v="0"/>
    <n v="19"/>
    <s v="1 male, 14 females, 2 juveniles, 3 pups."/>
    <x v="1"/>
    <n v="1"/>
    <n v="0"/>
    <x v="1"/>
    <n v="5.2631578947368418E-2"/>
    <n v="0"/>
  </r>
  <r>
    <d v="2011-10-15T00:00:00"/>
    <x v="64"/>
    <s v="20111015_23"/>
    <n v="2011"/>
    <n v="10"/>
    <s v="Carroll"/>
    <s v="Carroll"/>
    <x v="1"/>
    <x v="101"/>
    <n v="0"/>
    <n v="36"/>
    <s v=""/>
    <x v="0"/>
    <n v="0"/>
    <n v="0"/>
    <x v="0"/>
    <n v="0"/>
    <n v="0"/>
  </r>
  <r>
    <d v="2011-10-15T00:00:00"/>
    <x v="64"/>
    <s v="20111015_24"/>
    <n v="2011"/>
    <n v="10"/>
    <s v="Sea Lion Rock"/>
    <s v="Sea Lion Rock"/>
    <x v="0"/>
    <x v="104"/>
    <n v="0"/>
    <n v="177"/>
    <s v="12 males, 89 females, 67 juveniles, 13 pups. Brands: 175Y, 393R, 682R, 925R (pup brand), U_22. Landed at 13:55 for scat collection- collected 14 scat, off rock at 15:05."/>
    <x v="0"/>
    <n v="0"/>
    <n v="0"/>
    <x v="0"/>
    <n v="0"/>
    <n v="0"/>
  </r>
  <r>
    <d v="2011-10-15T00:00:00"/>
    <x v="64"/>
    <s v="20111015_25"/>
    <n v="2011"/>
    <n v="10"/>
    <s v="Sea Lion Rock"/>
    <s v="Sea Lion Rock"/>
    <x v="1"/>
    <x v="11"/>
    <n v="0"/>
    <n v="12"/>
    <s v=""/>
    <x v="0"/>
    <n v="0"/>
    <n v="0"/>
    <x v="0"/>
    <n v="0"/>
    <n v="0"/>
  </r>
  <r>
    <d v="2011-10-15T00:00:00"/>
    <x v="64"/>
    <s v="20111015_32"/>
    <n v="2011"/>
    <n v="10"/>
    <s v="East Bodelteh"/>
    <s v="Bodelteh Islands"/>
    <x v="0"/>
    <x v="171"/>
    <n v="0"/>
    <n v="300"/>
    <s v="These are minimum estimates; hope to land soon"/>
    <x v="0"/>
    <n v="0"/>
    <n v="0"/>
    <x v="0"/>
    <n v="0"/>
    <n v="0"/>
  </r>
  <r>
    <d v="2011-10-17T00:00:00"/>
    <x v="65"/>
    <s v="20111017_6"/>
    <n v="2011"/>
    <n v="10"/>
    <s v="Tatoosh East"/>
    <s v="Tatoosh"/>
    <x v="0"/>
    <x v="128"/>
    <n v="0"/>
    <n v="41"/>
    <s v="2 males, 14 females, rest juveniles. Landed for scat collection at 10:00, collected 7 scat."/>
    <x v="0"/>
    <n v="0"/>
    <n v="0"/>
    <x v="0"/>
    <n v="0"/>
    <n v="0"/>
  </r>
  <r>
    <d v="2011-10-19T00:00:00"/>
    <x v="66"/>
    <s v="20111019_6"/>
    <n v="2011"/>
    <n v="10"/>
    <s v="Tatoosh East"/>
    <s v="Tatoosh"/>
    <x v="0"/>
    <x v="1"/>
    <n v="0"/>
    <n v="35"/>
    <s v=""/>
    <x v="0"/>
    <n v="0"/>
    <n v="0"/>
    <x v="0"/>
    <n v="0"/>
    <n v="0"/>
  </r>
  <r>
    <d v="2011-10-19T00:00:00"/>
    <x v="66"/>
    <s v="20111019_7"/>
    <n v="2011"/>
    <n v="10"/>
    <s v="Tatoosh"/>
    <s v="Tatoosh"/>
    <x v="0"/>
    <x v="10"/>
    <n v="0"/>
    <n v="3"/>
    <s v="Hauled out on left side where Pv often haulout."/>
    <x v="0"/>
    <n v="0"/>
    <n v="0"/>
    <x v="0"/>
    <n v="0"/>
    <n v="0"/>
  </r>
  <r>
    <d v="2011-10-27T00:00:00"/>
    <x v="67"/>
    <s v="20111027_7"/>
    <n v="2011"/>
    <n v="10"/>
    <s v="Tatoosh East"/>
    <s v="Tatoosh"/>
    <x v="0"/>
    <x v="2"/>
    <n v="0"/>
    <n v="15"/>
    <s v="Rock washed over by swell, all animals in water."/>
    <x v="0"/>
    <n v="0"/>
    <n v="0"/>
    <x v="0"/>
    <n v="0"/>
    <n v="0"/>
  </r>
  <r>
    <d v="2011-10-27T00:00:00"/>
    <x v="67"/>
    <s v="20111027_8"/>
    <n v="2011"/>
    <n v="10"/>
    <s v="Tatoosh East"/>
    <s v="Tatoosh"/>
    <x v="1"/>
    <x v="4"/>
    <n v="0"/>
    <n v="1"/>
    <s v="Rock washed over by tide and swell, all animals in water."/>
    <x v="0"/>
    <n v="0"/>
    <n v="0"/>
    <x v="0"/>
    <n v="0"/>
    <n v="0"/>
  </r>
  <r>
    <d v="2011-10-27T00:00:00"/>
    <x v="67"/>
    <s v="20111027_12"/>
    <n v="2011"/>
    <n v="10"/>
    <s v="Tatoosh"/>
    <s v="Tatoosh"/>
    <x v="0"/>
    <x v="4"/>
    <n v="0"/>
    <n v="1"/>
    <s v="High tide, wash over rocks, all animals in water."/>
    <x v="0"/>
    <n v="0"/>
    <n v="0"/>
    <x v="0"/>
    <n v="0"/>
    <n v="0"/>
  </r>
  <r>
    <d v="2011-11-04T00:00:00"/>
    <x v="68"/>
    <s v="20111104_11"/>
    <n v="2011"/>
    <n v="11"/>
    <s v="Tatoosh East"/>
    <s v="Tatoosh"/>
    <x v="0"/>
    <x v="13"/>
    <n v="0"/>
    <n v="40"/>
    <s v="3 males, 17 females, 16 juveniles. Bumped 3."/>
    <x v="0"/>
    <n v="0"/>
    <n v="0"/>
    <x v="0"/>
    <n v="0"/>
    <n v="0"/>
  </r>
  <r>
    <d v="2011-11-04T00:00:00"/>
    <x v="68"/>
    <s v="20111104_12"/>
    <n v="2011"/>
    <n v="11"/>
    <s v="Tatoosh East"/>
    <s v="Tatoosh"/>
    <x v="1"/>
    <x v="4"/>
    <n v="0"/>
    <n v="1"/>
    <s v=""/>
    <x v="0"/>
    <n v="0"/>
    <n v="0"/>
    <x v="0"/>
    <n v="0"/>
    <n v="0"/>
  </r>
  <r>
    <d v="2011-11-04T00:00:00"/>
    <x v="68"/>
    <s v="20111104_13"/>
    <n v="2011"/>
    <n v="11"/>
    <s v="Tatoosh"/>
    <s v="Tatoosh"/>
    <x v="0"/>
    <x v="15"/>
    <n v="0"/>
    <n v="4"/>
    <s v="1 male, 3 females, bumped all."/>
    <x v="0"/>
    <n v="0"/>
    <n v="0"/>
    <x v="0"/>
    <n v="0"/>
    <n v="0"/>
  </r>
  <r>
    <d v="2011-11-05T00:00:00"/>
    <x v="69"/>
    <s v="20111105_7"/>
    <n v="2011"/>
    <n v="11"/>
    <s v="East Bodelteh"/>
    <s v="Bodelteh Islands"/>
    <x v="1"/>
    <x v="172"/>
    <n v="0"/>
    <n v="4299"/>
    <s v="50 Zc scat collected. Brands: SMI 6877, SMI 7379, SMI 3091, SMI 7948, SMI 8082, SMI 5931, SMI 8543, SMI 8029, SMI 7217, SMI_255, SMI6399, SMI879_, SMI7693, SMI 7010, SMI 57__, C849, C_19, U11_, U188. 8 entanglement."/>
    <x v="5"/>
    <n v="0"/>
    <n v="9"/>
    <x v="3"/>
    <n v="2.0935101186322401E-3"/>
    <n v="2.0935101186322401E-3"/>
  </r>
  <r>
    <d v="2011-11-05T00:00:00"/>
    <x v="69"/>
    <s v="20111105_8"/>
    <n v="2011"/>
    <n v="11"/>
    <s v="East Bodelteh"/>
    <s v="Bodelteh Islands"/>
    <x v="0"/>
    <x v="173"/>
    <s v="49"/>
    <n v="739"/>
    <s v="92 males, 328 females, 231 juveniles, 49 pups. Brands: 535R, 912R, 29_R, 714R, 482R, 299Y, 828R, 489R, 846R, 295Y, 205Y, 101Y, 742R, 10Y. 4 entanglements."/>
    <x v="4"/>
    <n v="2"/>
    <n v="0"/>
    <x v="2"/>
    <n v="5.076142131979695E-3"/>
    <n v="0"/>
  </r>
  <r>
    <d v="2011-11-15T00:00:00"/>
    <x v="70"/>
    <s v="20111115_3"/>
    <n v="2011"/>
    <n v="11"/>
    <s v="Tatoosh East"/>
    <s v="Tatoosh"/>
    <x v="0"/>
    <x v="174"/>
    <n v="0"/>
    <n v="62"/>
    <s v="3 males, 20 females, rest are juveniles."/>
    <x v="0"/>
    <n v="0"/>
    <n v="0"/>
    <x v="0"/>
    <n v="0"/>
    <n v="0"/>
  </r>
  <r>
    <d v="2011-11-15T00:00:00"/>
    <x v="70"/>
    <s v="20111115_9"/>
    <n v="2011"/>
    <n v="11"/>
    <s v="Guano"/>
    <s v="Bodelteh Islands"/>
    <x v="0"/>
    <x v="4"/>
    <n v="0"/>
    <n v="1"/>
    <s v=""/>
    <x v="0"/>
    <n v="0"/>
    <n v="0"/>
    <x v="0"/>
    <n v="0"/>
    <n v="0"/>
  </r>
  <r>
    <d v="2011-11-15T00:00:00"/>
    <x v="70"/>
    <s v="20111115_14"/>
    <n v="2011"/>
    <n v="11"/>
    <s v="Carroll"/>
    <s v="Carroll"/>
    <x v="0"/>
    <x v="155"/>
    <s v="9"/>
    <n v="93"/>
    <s v="19 males, 26 females counted but bumped several animals on approach, 11 juveniles but bumped animals on approach, 9 pups. At least 20 animals bumped at approach. One pup brand: think is 873R"/>
    <x v="0"/>
    <n v="0"/>
    <n v="0"/>
    <x v="0"/>
    <n v="0"/>
    <n v="0"/>
  </r>
  <r>
    <d v="2011-11-15T00:00:00"/>
    <x v="70"/>
    <s v="20111115_15"/>
    <n v="2011"/>
    <n v="11"/>
    <s v="Carroll"/>
    <s v="Carroll"/>
    <x v="1"/>
    <x v="37"/>
    <n v="0"/>
    <n v="28"/>
    <s v="1 entangled Zc."/>
    <x v="2"/>
    <n v="0"/>
    <n v="2"/>
    <x v="2"/>
    <n v="7.1428571428571425E-2"/>
    <n v="7.1428571428571425E-2"/>
  </r>
  <r>
    <d v="2011-11-15T00:00:00"/>
    <x v="70"/>
    <s v="20111115_16"/>
    <n v="2011"/>
    <n v="11"/>
    <s v="Sea Lion Rock"/>
    <s v="Sea Lion Rock"/>
    <x v="0"/>
    <x v="175"/>
    <n v="0"/>
    <n v="116"/>
    <s v="At least 31 males, 51 females, 59 juveniles, and 4 pups - think more pups but did not get full count. Brands:604R, 175Y, O00_, 570R. Bumped all for scat landing, collected 35 Ej scat.  The total count is low for some reason.  Hauled out up high on normal "/>
    <x v="0"/>
    <n v="0"/>
    <n v="0"/>
    <x v="0"/>
    <n v="0"/>
    <n v="0"/>
  </r>
  <r>
    <d v="2011-11-15T00:00:00"/>
    <x v="70"/>
    <s v="20111115_17"/>
    <n v="2011"/>
    <n v="11"/>
    <s v="Sea Lion Rock"/>
    <s v="Sea Lion Rock"/>
    <x v="1"/>
    <x v="4"/>
    <n v="0"/>
    <n v="1"/>
    <s v="Skinny"/>
    <x v="0"/>
    <n v="0"/>
    <n v="0"/>
    <x v="0"/>
    <n v="0"/>
    <n v="0"/>
  </r>
  <r>
    <d v="2012-02-15T00:00:00"/>
    <x v="71"/>
    <s v="20120215_5"/>
    <n v="2012"/>
    <n v="2"/>
    <s v="Tatoosh"/>
    <s v="Tatoosh"/>
    <x v="0"/>
    <x v="138"/>
    <n v="0"/>
    <n v="68"/>
    <s v="Brands: 319R, 351R. 1 entanglement._x000a_16M, 10F, 35J, 4P"/>
    <x v="1"/>
    <n v="0"/>
    <n v="0"/>
    <x v="0"/>
    <n v="1.4705882352941176E-2"/>
    <n v="0"/>
  </r>
  <r>
    <d v="2012-02-27T00:00:00"/>
    <x v="72"/>
    <s v="20120227_3"/>
    <n v="2012"/>
    <n v="2"/>
    <s v="Tatoosh East"/>
    <s v="Tatoosh"/>
    <x v="0"/>
    <x v="47"/>
    <s v="2"/>
    <n v="22"/>
    <s v="2 males, 3 females, 2 pups, rest juvenile"/>
    <x v="0"/>
    <n v="0"/>
    <n v="0"/>
    <x v="0"/>
    <n v="0"/>
    <n v="0"/>
  </r>
  <r>
    <d v="2012-02-27T00:00:00"/>
    <x v="72"/>
    <s v="20120227_4"/>
    <n v="2012"/>
    <n v="2"/>
    <s v="Tatoosh"/>
    <s v="Tatoosh"/>
    <x v="0"/>
    <x v="174"/>
    <s v="7"/>
    <n v="55"/>
    <s v="25 males, 8 females, 16 juveniles, 7 pups. Brands: 925R with mom._x000a__x000a_Bumped all"/>
    <x v="0"/>
    <n v="0"/>
    <n v="0"/>
    <x v="0"/>
    <n v="0"/>
    <n v="0"/>
  </r>
  <r>
    <d v="2012-02-27T00:00:00"/>
    <x v="72"/>
    <s v="20120227_9"/>
    <n v="2012"/>
    <n v="2"/>
    <s v="West Bodelteh"/>
    <s v="Bodelteh Islands"/>
    <x v="0"/>
    <x v="36"/>
    <n v="0"/>
    <n v="14"/>
    <s v="3 males, 9 females, 4 juveniles."/>
    <x v="0"/>
    <n v="0"/>
    <n v="0"/>
    <x v="0"/>
    <n v="0"/>
    <n v="0"/>
  </r>
  <r>
    <d v="2012-02-27T00:00:00"/>
    <x v="72"/>
    <s v="20120227_10"/>
    <n v="2012"/>
    <n v="2"/>
    <s v="East Bodelteh"/>
    <s v="Bodelteh Islands"/>
    <x v="0"/>
    <x v="108"/>
    <s v="19"/>
    <n v="215"/>
    <s v="36 males, 59 females, 43 juveniles, 19 pups."/>
    <x v="0"/>
    <n v="0"/>
    <n v="0"/>
    <x v="0"/>
    <n v="0"/>
    <n v="0"/>
  </r>
  <r>
    <d v="2012-02-27T00:00:00"/>
    <x v="72"/>
    <s v="20120227_11"/>
    <n v="2012"/>
    <n v="2"/>
    <s v="East Bodelteh"/>
    <s v="Bodelteh Islands"/>
    <x v="1"/>
    <x v="176"/>
    <n v="0"/>
    <n v="135"/>
    <s v=""/>
    <x v="0"/>
    <n v="0"/>
    <n v="0"/>
    <x v="0"/>
    <n v="0"/>
    <n v="0"/>
  </r>
  <r>
    <d v="2012-02-27T00:00:00"/>
    <x v="72"/>
    <s v="20120227_12"/>
    <n v="2012"/>
    <n v="2"/>
    <s v="Guano"/>
    <s v="Bodelteh Islands"/>
    <x v="0"/>
    <x v="110"/>
    <s v="26"/>
    <n v="91"/>
    <s v="No males, 48 females, 21 juveniles, 26 pups. Many other pups bailed. Brands: 182R, 293Y with mom, 303Y, 635R, 668R, 945R with mom."/>
    <x v="1"/>
    <n v="0"/>
    <n v="0"/>
    <x v="0"/>
    <n v="8.5470085470085479E-3"/>
    <n v="0"/>
  </r>
  <r>
    <d v="2012-03-07T00:00:00"/>
    <x v="73"/>
    <s v="20120307_9"/>
    <n v="2012"/>
    <n v="3"/>
    <s v="Guano"/>
    <s v="Bodelteh Islands"/>
    <x v="0"/>
    <x v="90"/>
    <s v="45"/>
    <n v="92"/>
    <s v="2males, 45 females, 35 juveniles, 45 pups. Brands 182R, 486R, 912 (Rogue pup), 931R, 947R. 1 entanglement."/>
    <x v="2"/>
    <n v="1"/>
    <n v="0"/>
    <x v="0"/>
    <n v="1.4598540145985401E-2"/>
    <n v="0"/>
  </r>
  <r>
    <d v="2012-03-07T00:00:00"/>
    <x v="73"/>
    <s v="20120307_10"/>
    <n v="2012"/>
    <n v="3"/>
    <s v="East Bodelteh"/>
    <s v="Bodelteh Islands"/>
    <x v="0"/>
    <x v="177"/>
    <s v="2"/>
    <n v="211"/>
    <s v="Combined count N and S Bodelteh. From N side: 34 males, 45 females, 21 juveniles, 2 pups but demography very hard to count due to location.  402R"/>
    <x v="0"/>
    <n v="0"/>
    <n v="0"/>
    <x v="0"/>
    <n v="0"/>
    <n v="0"/>
  </r>
  <r>
    <d v="2012-03-07T00:00:00"/>
    <x v="73"/>
    <s v="20120307_11"/>
    <n v="2012"/>
    <n v="3"/>
    <s v="East Bodelteh"/>
    <s v="Bodelteh Islands"/>
    <x v="1"/>
    <x v="178"/>
    <n v="0"/>
    <n v="71"/>
    <s v=""/>
    <x v="0"/>
    <n v="0"/>
    <n v="0"/>
    <x v="0"/>
    <n v="0"/>
    <n v="0"/>
  </r>
  <r>
    <d v="2012-03-07T00:00:00"/>
    <x v="73"/>
    <s v="20120307_12"/>
    <n v="2012"/>
    <n v="3"/>
    <s v="West Bodelteh"/>
    <s v="Bodelteh Islands"/>
    <x v="0"/>
    <x v="13"/>
    <s v="3"/>
    <n v="37"/>
    <s v="38 males, 11 females, 18 juveniles, 3 pups. No brands.  There looks to be error in field notes. 9/20/12 AA looked at photos, think that total male count should be 11, that cound of 30 males is probably only 3 males."/>
    <x v="0"/>
    <n v="0"/>
    <n v="0"/>
    <x v="0"/>
    <n v="0"/>
    <n v="0"/>
  </r>
  <r>
    <d v="2012-03-07T00:00:00"/>
    <x v="73"/>
    <s v="20120307_15"/>
    <n v="2012"/>
    <n v="3"/>
    <s v="Carroll"/>
    <s v="Carroll"/>
    <x v="0"/>
    <x v="179"/>
    <s v="12"/>
    <n v="195"/>
    <s v="26 males, 102 females, 77 juveniles, 12 pups. Brands: 927R, 957R.  Spooked 25.  1 entanglement."/>
    <x v="2"/>
    <n v="1"/>
    <n v="1"/>
    <x v="2"/>
    <n v="9.6618357487922701E-3"/>
    <n v="4.830917874396135E-3"/>
  </r>
  <r>
    <d v="2012-03-07T00:00:00"/>
    <x v="73"/>
    <s v="20120307_16"/>
    <n v="2012"/>
    <n v="3"/>
    <s v="Carroll"/>
    <s v="Carroll"/>
    <x v="1"/>
    <x v="10"/>
    <n v="0"/>
    <n v="3"/>
    <s v=""/>
    <x v="0"/>
    <n v="0"/>
    <n v="0"/>
    <x v="0"/>
    <n v="0"/>
    <n v="0"/>
  </r>
  <r>
    <d v="2012-03-07T00:00:00"/>
    <x v="73"/>
    <s v="20120307_18"/>
    <n v="2012"/>
    <n v="3"/>
    <s v="Sea Lion Rock"/>
    <s v="Sea Lion Rock"/>
    <x v="0"/>
    <x v="79"/>
    <s v="4"/>
    <n v="120"/>
    <s v="48 males, 28 females, 51 juveniles, 4 pups. Brands: 204Y, 353R, O22 (with transmitter from Bonneville 2012).  1 entanglement."/>
    <x v="1"/>
    <n v="0"/>
    <n v="1"/>
    <x v="1"/>
    <n v="8.0645161290322578E-3"/>
    <n v="8.0645161290322578E-3"/>
  </r>
  <r>
    <d v="2012-03-07T00:00:00"/>
    <x v="73"/>
    <s v="20120307_24"/>
    <n v="2012"/>
    <n v="3"/>
    <s v="Tatoosh"/>
    <s v="Tatoosh"/>
    <x v="0"/>
    <x v="57"/>
    <s v="4"/>
    <n v="46"/>
    <s v="4 males, 16 females, 19 juveniles, 4 pups. Brand: 334R."/>
    <x v="0"/>
    <n v="0"/>
    <n v="0"/>
    <x v="0"/>
    <n v="0"/>
    <n v="0"/>
  </r>
  <r>
    <d v="2012-03-26T00:00:00"/>
    <x v="74"/>
    <s v="20120326_10"/>
    <n v="2012"/>
    <n v="3"/>
    <s v="Tatoosh East"/>
    <s v="Tatoosh"/>
    <x v="0"/>
    <x v="39"/>
    <s v="2"/>
    <n v="35"/>
    <s v="6 males, 11 females, 11 juevniles, 2 pups. Brands: 70R."/>
    <x v="0"/>
    <n v="0"/>
    <n v="0"/>
    <x v="0"/>
    <n v="0"/>
    <n v="0"/>
  </r>
  <r>
    <d v="2012-03-26T00:00:00"/>
    <x v="74"/>
    <s v="20120326_11"/>
    <n v="2012"/>
    <n v="3"/>
    <s v="Tatoosh"/>
    <s v="Tatoosh"/>
    <x v="0"/>
    <x v="4"/>
    <n v="0"/>
    <n v="1"/>
    <s v="1 male hauled out on West Reef, bumped during scat landings."/>
    <x v="0"/>
    <n v="0"/>
    <n v="0"/>
    <x v="0"/>
    <n v="0"/>
    <n v="0"/>
  </r>
  <r>
    <d v="2012-04-11T00:00:00"/>
    <x v="75"/>
    <s v="20120411_8"/>
    <n v="2012"/>
    <n v="4"/>
    <s v="Tatoosh East"/>
    <s v="Tatoosh"/>
    <x v="0"/>
    <x v="113"/>
    <s v="9"/>
    <n v="80"/>
    <s v="11 males, 33 females, 36 juveniles, 9 pups. Bumped 4. Brand 872R."/>
    <x v="0"/>
    <n v="0"/>
    <n v="0"/>
    <x v="0"/>
    <n v="0"/>
    <n v="0"/>
  </r>
  <r>
    <d v="2012-04-11T00:00:00"/>
    <x v="75"/>
    <s v="20120411_9"/>
    <n v="2012"/>
    <n v="4"/>
    <s v="Tatoosh East"/>
    <s v="Tatoosh"/>
    <x v="1"/>
    <x v="3"/>
    <n v="0"/>
    <n v="2"/>
    <s v=""/>
    <x v="0"/>
    <n v="0"/>
    <n v="0"/>
    <x v="0"/>
    <n v="0"/>
    <n v="0"/>
  </r>
  <r>
    <d v="2012-04-11T00:00:00"/>
    <x v="75"/>
    <s v="20120411_17"/>
    <n v="2012"/>
    <n v="4"/>
    <s v="Guano"/>
    <s v="Bodelteh Islands"/>
    <x v="0"/>
    <x v="158"/>
    <s v="56"/>
    <n v="54"/>
    <s v="2 males, 22 females, 20 juveniles, 56 pups. Brands: 182R, 486R, 764R, 307Y, 904R, 938R, and 947R. Bumped all for scat landing at 14:13, collected 19 scat. 1 entangled black rubber band."/>
    <x v="3"/>
    <n v="0"/>
    <n v="0"/>
    <x v="0"/>
    <n v="2.7272727272727271E-2"/>
    <n v="0"/>
  </r>
  <r>
    <d v="2012-04-11T00:00:00"/>
    <x v="75"/>
    <s v="20120411_18"/>
    <n v="2012"/>
    <n v="4"/>
    <s v="East Bodelteh"/>
    <s v="Bodelteh Islands"/>
    <x v="0"/>
    <x v="180"/>
    <s v="16"/>
    <n v="99"/>
    <s v="Includes count from South side of island. 22 males, 36 females, 28 juveniles, 16 pups. Brands: 299Y on South side."/>
    <x v="0"/>
    <n v="0"/>
    <n v="0"/>
    <x v="0"/>
    <n v="0"/>
    <n v="0"/>
  </r>
  <r>
    <d v="2012-04-11T00:00:00"/>
    <x v="75"/>
    <s v="20120411_19"/>
    <n v="2012"/>
    <n v="4"/>
    <s v="East Bodelteh"/>
    <s v="Bodelteh Islands"/>
    <x v="1"/>
    <x v="181"/>
    <n v="0"/>
    <n v="227"/>
    <s v=""/>
    <x v="0"/>
    <n v="0"/>
    <n v="0"/>
    <x v="0"/>
    <n v="0"/>
    <n v="0"/>
  </r>
  <r>
    <d v="2012-04-11T00:00:00"/>
    <x v="75"/>
    <s v="20120411_21"/>
    <n v="2012"/>
    <n v="4"/>
    <s v="West Bodelteh"/>
    <s v="Bodelteh Islands"/>
    <x v="1"/>
    <x v="84"/>
    <n v="0"/>
    <n v="22"/>
    <s v=""/>
    <x v="0"/>
    <n v="0"/>
    <n v="0"/>
    <x v="0"/>
    <n v="0"/>
    <n v="0"/>
  </r>
  <r>
    <d v="2012-04-11T00:00:00"/>
    <x v="75"/>
    <s v="20120411_22"/>
    <n v="2012"/>
    <n v="4"/>
    <s v="West Bodelteh"/>
    <s v="Bodelteh Islands"/>
    <x v="0"/>
    <x v="23"/>
    <s v="38"/>
    <n v="165"/>
    <s v="5 males, 93 females, 56 juveniles, 38 pups. Brands: 212Y, 764R, 859R, 867R, 870R, 294Y (maybe hard to read), 931R, 945R, 954R, 958R, 962R, 963R, 971R. 1 entangled and 1 entanglement scar."/>
    <x v="2"/>
    <n v="1"/>
    <n v="0"/>
    <x v="1"/>
    <n v="9.852216748768473E-3"/>
    <n v="0"/>
  </r>
  <r>
    <d v="2012-04-11T00:00:00"/>
    <x v="75"/>
    <s v="20120411_23"/>
    <n v="2012"/>
    <n v="4"/>
    <s v="Sail Bodelteh"/>
    <s v="Bodelteh Islands"/>
    <x v="0"/>
    <x v="4"/>
    <n v="0"/>
    <n v="1"/>
    <s v=""/>
    <x v="0"/>
    <n v="0"/>
    <n v="0"/>
    <x v="0"/>
    <n v="0"/>
    <n v="0"/>
  </r>
  <r>
    <d v="2012-04-23T00:00:00"/>
    <x v="76"/>
    <s v="20120423_8"/>
    <n v="2012"/>
    <n v="4"/>
    <s v="Tatoosh East"/>
    <s v="Tatoosh"/>
    <x v="0"/>
    <x v="91"/>
    <s v="4"/>
    <n v="86"/>
    <s v="16 males, 44 females, 17 juveniles, 4 pups. Brands: 319R, 25R."/>
    <x v="0"/>
    <n v="0"/>
    <n v="0"/>
    <x v="0"/>
    <n v="0"/>
    <n v="0"/>
  </r>
  <r>
    <d v="2012-04-23T00:00:00"/>
    <x v="76"/>
    <s v="20120423_9"/>
    <n v="2012"/>
    <n v="4"/>
    <s v="Tatoosh East"/>
    <s v="Tatoosh"/>
    <x v="1"/>
    <x v="12"/>
    <n v="0"/>
    <n v="5"/>
    <s v=""/>
    <x v="0"/>
    <n v="0"/>
    <n v="0"/>
    <x v="0"/>
    <n v="0"/>
    <n v="0"/>
  </r>
  <r>
    <d v="2012-04-23T00:00:00"/>
    <x v="76"/>
    <s v="20120423_10"/>
    <n v="2012"/>
    <n v="4"/>
    <s v="Tatoosh"/>
    <s v="Tatoosh"/>
    <x v="0"/>
    <x v="12"/>
    <n v="0"/>
    <n v="5"/>
    <s v="All males"/>
    <x v="0"/>
    <n v="0"/>
    <n v="0"/>
    <x v="0"/>
    <n v="0"/>
    <n v="0"/>
  </r>
  <r>
    <d v="2012-04-23T00:00:00"/>
    <x v="76"/>
    <s v="20120423_17"/>
    <n v="2012"/>
    <n v="4"/>
    <s v="East Bodelteh"/>
    <s v="Bodelteh Islands"/>
    <x v="1"/>
    <x v="182"/>
    <n v="0"/>
    <n v="295"/>
    <s v="1 entangled Zc. Count is estimate."/>
    <x v="1"/>
    <n v="0"/>
    <n v="1"/>
    <x v="1"/>
    <n v="3.3898305084745762E-3"/>
    <n v="3.3898305084745762E-3"/>
  </r>
  <r>
    <d v="2012-04-23T00:00:00"/>
    <x v="76"/>
    <s v="20120423_18"/>
    <n v="2012"/>
    <n v="4"/>
    <s v="East Bodelteh"/>
    <s v="Bodelteh Islands"/>
    <x v="0"/>
    <x v="80"/>
    <n v="0"/>
    <n v="151"/>
    <s v="No age class count. Count is estimate."/>
    <x v="0"/>
    <n v="0"/>
    <n v="0"/>
    <x v="0"/>
    <n v="0"/>
    <n v="0"/>
  </r>
  <r>
    <d v="2012-04-23T00:00:00"/>
    <x v="76"/>
    <s v="20120423_20"/>
    <n v="2012"/>
    <n v="4"/>
    <s v="West Bodelteh"/>
    <s v="Bodelteh Islands"/>
    <x v="0"/>
    <x v="89"/>
    <s v="50"/>
    <n v="78"/>
    <s v="Time is based on photographs. 6 males, 41 females, 22 juveniles, 50 pups. Brands: 299Y, 212Y (pregnant?), 931R, 867R (8 is not raised), 963R, 962R. 2 entangled Ej. No Zc count recorded."/>
    <x v="2"/>
    <n v="2"/>
    <n v="0"/>
    <x v="2"/>
    <n v="1.5625E-2"/>
    <n v="0"/>
  </r>
  <r>
    <d v="2012-04-23T00:00:00"/>
    <x v="76"/>
    <s v="20120423_22"/>
    <n v="2012"/>
    <n v="4"/>
    <s v="Carroll"/>
    <s v="Carroll"/>
    <x v="0"/>
    <x v="183"/>
    <s v="30"/>
    <n v="300"/>
    <s v="Time is based on camera. 26 males, 189 females, 61 juveniles, 30 pups. Brands: 153R, _53R (353), 742R, 938R, 151Y, 217R, 204Y, 880R, 947R, 297R."/>
    <x v="0"/>
    <n v="0"/>
    <n v="0"/>
    <x v="0"/>
    <n v="0"/>
    <n v="0"/>
  </r>
  <r>
    <d v="2012-04-23T00:00:00"/>
    <x v="76"/>
    <s v="20120423_23"/>
    <n v="2012"/>
    <n v="4"/>
    <s v="Carroll"/>
    <s v="Carroll"/>
    <x v="1"/>
    <x v="184"/>
    <n v="0"/>
    <n v="52"/>
    <s v=""/>
    <x v="0"/>
    <n v="0"/>
    <n v="0"/>
    <x v="0"/>
    <n v="0"/>
    <n v="0"/>
  </r>
  <r>
    <d v="2012-04-23T00:00:00"/>
    <x v="76"/>
    <s v="20120423_24"/>
    <n v="2012"/>
    <n v="4"/>
    <s v="Sea Lion Rock"/>
    <s v="Sea Lion Rock"/>
    <x v="0"/>
    <x v="185"/>
    <s v="50"/>
    <n v="366"/>
    <s v="Time is based on camera. 103 males, 118 females, 109 juveniles, 50 pups. Brands: 809R, 393R, 570R (can't tell photo), 629R (? Crappy brand), 945R, 280Y. Scat landing, bumped 30 while landing and JS bumped 30 on other part of island. 35 scat collected. Off"/>
    <x v="0"/>
    <n v="0"/>
    <n v="0"/>
    <x v="0"/>
    <n v="0"/>
    <n v="0"/>
  </r>
  <r>
    <d v="2012-04-23T00:00:00"/>
    <x v="76"/>
    <s v="20120423_25"/>
    <n v="2012"/>
    <n v="4"/>
    <s v="Sea Lion Rock"/>
    <s v="Sea Lion Rock"/>
    <x v="1"/>
    <x v="25"/>
    <n v="0"/>
    <n v="20"/>
    <s v=""/>
    <x v="0"/>
    <n v="0"/>
    <n v="0"/>
    <x v="0"/>
    <n v="0"/>
    <n v="0"/>
  </r>
  <r>
    <d v="2012-05-07T00:00:00"/>
    <x v="77"/>
    <s v="20120507_6"/>
    <n v="2012"/>
    <n v="5"/>
    <s v="Tatoosh East"/>
    <s v="Tatoosh"/>
    <x v="0"/>
    <x v="186"/>
    <n v="0"/>
    <n v="47"/>
    <s v="4 males, 15 females, 28 juveniles. Brands: 205Y."/>
    <x v="0"/>
    <n v="0"/>
    <n v="0"/>
    <x v="0"/>
    <n v="0"/>
    <n v="0"/>
  </r>
  <r>
    <d v="2012-05-07T00:00:00"/>
    <x v="77"/>
    <s v="20120507_7"/>
    <n v="2012"/>
    <n v="5"/>
    <s v="Tatoosh"/>
    <s v="Tatoosh"/>
    <x v="0"/>
    <x v="25"/>
    <n v="0"/>
    <n v="20"/>
    <s v="18 males, 2 juveniles."/>
    <x v="0"/>
    <n v="0"/>
    <n v="0"/>
    <x v="0"/>
    <n v="0"/>
    <n v="0"/>
  </r>
  <r>
    <d v="2012-05-07T00:00:00"/>
    <x v="77"/>
    <s v="20120507_14"/>
    <n v="2012"/>
    <n v="5"/>
    <s v="East Bodelteh"/>
    <s v="Bodelteh Islands"/>
    <x v="0"/>
    <x v="84"/>
    <n v="0"/>
    <n v="22"/>
    <s v="13 males, 3 females, 6 juveniles."/>
    <x v="0"/>
    <n v="0"/>
    <n v="0"/>
    <x v="0"/>
    <n v="0"/>
    <n v="0"/>
  </r>
  <r>
    <d v="2012-05-07T00:00:00"/>
    <x v="77"/>
    <s v="20120507_15"/>
    <n v="2012"/>
    <n v="5"/>
    <s v="East Bodelteh"/>
    <s v="Bodelteh Islands"/>
    <x v="1"/>
    <x v="187"/>
    <n v="0"/>
    <n v="384"/>
    <s v="Brands: U17_"/>
    <x v="0"/>
    <n v="0"/>
    <n v="0"/>
    <x v="0"/>
    <n v="0"/>
    <n v="0"/>
  </r>
  <r>
    <d v="2012-05-07T00:00:00"/>
    <x v="77"/>
    <s v="20120507_17"/>
    <n v="2012"/>
    <n v="5"/>
    <s v="West Bodelteh"/>
    <s v="Bodelteh Islands"/>
    <x v="0"/>
    <x v="110"/>
    <n v="0"/>
    <n v="117"/>
    <s v="9 males, 27 females, 60 juveniles. 1 entangled small adult male. Brands: 307Y, 867R, _70R, 963R."/>
    <x v="1"/>
    <n v="0"/>
    <n v="1"/>
    <x v="1"/>
    <n v="8.5470085470085479E-3"/>
    <n v="8.5470085470085479E-3"/>
  </r>
  <r>
    <d v="2012-05-07T00:00:00"/>
    <x v="77"/>
    <s v="20120507_18"/>
    <n v="2012"/>
    <n v="5"/>
    <s v="West Bodelteh"/>
    <s v="Bodelteh Islands"/>
    <x v="1"/>
    <x v="20"/>
    <n v="0"/>
    <n v="19"/>
    <s v=""/>
    <x v="0"/>
    <n v="0"/>
    <n v="0"/>
    <x v="0"/>
    <n v="0"/>
    <n v="0"/>
  </r>
  <r>
    <d v="2012-05-07T00:00:00"/>
    <x v="77"/>
    <s v="20120507_20"/>
    <n v="2012"/>
    <n v="5"/>
    <s v="East Bodelteh"/>
    <s v="Bodelteh Islands"/>
    <x v="1"/>
    <x v="56"/>
    <n v="0"/>
    <n v="6"/>
    <s v=""/>
    <x v="0"/>
    <n v="0"/>
    <n v="0"/>
    <x v="0"/>
    <n v="0"/>
    <n v="0"/>
  </r>
  <r>
    <d v="2012-05-07T00:00:00"/>
    <x v="77"/>
    <s v="20120507_21"/>
    <n v="2012"/>
    <n v="5"/>
    <s v="East Bodelteh"/>
    <s v="Bodelteh Islands"/>
    <x v="0"/>
    <x v="30"/>
    <n v="0"/>
    <n v="23"/>
    <s v="1 males, 9 females, 11 juveniles."/>
    <x v="0"/>
    <n v="0"/>
    <n v="0"/>
    <x v="0"/>
    <n v="0"/>
    <n v="0"/>
  </r>
  <r>
    <d v="2012-05-07T00:00:00"/>
    <x v="77"/>
    <s v="20120507_22"/>
    <n v="2012"/>
    <n v="5"/>
    <s v="East Bodelteh"/>
    <s v="Bodelteh Islands"/>
    <x v="0"/>
    <x v="3"/>
    <n v="0"/>
    <n v="2"/>
    <s v="2 males."/>
    <x v="0"/>
    <n v="0"/>
    <n v="0"/>
    <x v="0"/>
    <n v="0"/>
    <n v="0"/>
  </r>
  <r>
    <d v="2012-05-07T00:00:00"/>
    <x v="77"/>
    <s v="20120507_23"/>
    <n v="2012"/>
    <n v="5"/>
    <s v="East Bodelteh"/>
    <s v="Bodelteh Islands"/>
    <x v="1"/>
    <x v="149"/>
    <n v="0"/>
    <n v="63"/>
    <s v=""/>
    <x v="0"/>
    <n v="0"/>
    <n v="0"/>
    <x v="0"/>
    <n v="0"/>
    <n v="0"/>
  </r>
  <r>
    <d v="2012-05-07T00:00:00"/>
    <x v="77"/>
    <s v="20120507_30"/>
    <n v="2012"/>
    <n v="5"/>
    <s v="Carroll"/>
    <s v="Carroll"/>
    <x v="0"/>
    <x v="188"/>
    <n v="0"/>
    <n v="309"/>
    <s v="30 males, 159 females, 120 juveniles. Brands: 253R, 293Y, 467R, 507R, 946_, 95_R changed to 957R, QT photo conifmation proir to modification."/>
    <x v="0"/>
    <n v="0"/>
    <n v="0"/>
    <x v="0"/>
    <n v="0"/>
    <n v="0"/>
  </r>
  <r>
    <d v="2012-05-07T00:00:00"/>
    <x v="77"/>
    <s v="20120507_31"/>
    <n v="2012"/>
    <n v="5"/>
    <s v="Carroll"/>
    <s v="Carroll"/>
    <x v="1"/>
    <x v="189"/>
    <n v="0"/>
    <n v="109"/>
    <s v=""/>
    <x v="0"/>
    <n v="0"/>
    <n v="0"/>
    <x v="0"/>
    <n v="0"/>
    <n v="0"/>
  </r>
  <r>
    <d v="2012-05-07T00:00:00"/>
    <x v="77"/>
    <s v="20120507_32"/>
    <n v="2012"/>
    <n v="5"/>
    <s v="Sea Lion Rock"/>
    <s v="Sea Lion Rock"/>
    <x v="0"/>
    <x v="120"/>
    <n v="0"/>
    <n v="263"/>
    <s v="49 males, 88 females, 115 juveniles. Brands: 662R"/>
    <x v="0"/>
    <n v="0"/>
    <n v="0"/>
    <x v="0"/>
    <n v="0"/>
    <n v="0"/>
  </r>
  <r>
    <d v="2012-05-07T00:00:00"/>
    <x v="77"/>
    <s v="20120507_33"/>
    <n v="2012"/>
    <n v="5"/>
    <s v="Sea Lion Rock"/>
    <s v="Sea Lion Rock"/>
    <x v="1"/>
    <x v="186"/>
    <n v="0"/>
    <n v="47"/>
    <s v=" SMI 6236 (hard to read)"/>
    <x v="0"/>
    <n v="0"/>
    <n v="0"/>
    <x v="0"/>
    <n v="0"/>
    <n v="0"/>
  </r>
  <r>
    <d v="2012-05-30T00:00:00"/>
    <x v="78"/>
    <s v="20120530_10"/>
    <n v="2012"/>
    <n v="5"/>
    <s v="Tatoosh"/>
    <s v="Tatoosh"/>
    <x v="0"/>
    <x v="24"/>
    <n v="0"/>
    <n v="16"/>
    <s v="15 male, 1 juvenile."/>
    <x v="0"/>
    <n v="0"/>
    <n v="0"/>
    <x v="0"/>
    <n v="0"/>
    <n v="0"/>
  </r>
  <r>
    <d v="2012-05-31T00:00:00"/>
    <x v="79"/>
    <s v="20120531_5"/>
    <n v="2012"/>
    <n v="5"/>
    <s v="Tatoosh East"/>
    <s v="Tatoosh"/>
    <x v="0"/>
    <x v="132"/>
    <n v="0"/>
    <n v="42"/>
    <s v="10 males, 21 females, 15 juveniles. Brands: 205Y, can't see Y in photo but animal is female."/>
    <x v="0"/>
    <n v="0"/>
    <n v="0"/>
    <x v="0"/>
    <n v="0"/>
    <n v="0"/>
  </r>
  <r>
    <d v="2012-05-31T00:00:00"/>
    <x v="79"/>
    <s v="20120531_6"/>
    <n v="2012"/>
    <n v="5"/>
    <s v="Tatoosh East"/>
    <s v="Tatoosh"/>
    <x v="1"/>
    <x v="4"/>
    <n v="0"/>
    <n v="1"/>
    <s v=""/>
    <x v="0"/>
    <n v="0"/>
    <n v="0"/>
    <x v="0"/>
    <n v="0"/>
    <n v="0"/>
  </r>
  <r>
    <d v="2012-05-31T00:00:00"/>
    <x v="79"/>
    <s v="20120531_7"/>
    <n v="2012"/>
    <n v="5"/>
    <s v="Tatoosh"/>
    <s v="Tatoosh"/>
    <x v="0"/>
    <x v="47"/>
    <n v="0"/>
    <n v="24"/>
    <s v="All males. Brands: 224Y."/>
    <x v="0"/>
    <n v="0"/>
    <n v="0"/>
    <x v="0"/>
    <n v="0"/>
    <n v="0"/>
  </r>
  <r>
    <d v="2012-05-31T00:00:00"/>
    <x v="79"/>
    <s v="20120531_8"/>
    <n v="2012"/>
    <n v="5"/>
    <s v="Tatoosh"/>
    <s v="Tatoosh"/>
    <x v="1"/>
    <x v="20"/>
    <n v="0"/>
    <n v="19"/>
    <s v=""/>
    <x v="0"/>
    <n v="0"/>
    <n v="0"/>
    <x v="0"/>
    <n v="0"/>
    <n v="0"/>
  </r>
  <r>
    <d v="2012-05-31T00:00:00"/>
    <x v="79"/>
    <s v="20120531_20"/>
    <n v="2012"/>
    <n v="5"/>
    <s v="Guano"/>
    <s v="Bodelteh Islands"/>
    <x v="0"/>
    <x v="4"/>
    <n v="0"/>
    <n v="1"/>
    <s v=""/>
    <x v="0"/>
    <n v="0"/>
    <n v="0"/>
    <x v="0"/>
    <n v="0"/>
    <n v="0"/>
  </r>
  <r>
    <d v="2012-05-31T00:00:00"/>
    <x v="79"/>
    <s v="20120531_21"/>
    <n v="2012"/>
    <n v="5"/>
    <s v="East Bodelteh"/>
    <s v="Bodelteh Islands"/>
    <x v="1"/>
    <x v="190"/>
    <n v="0"/>
    <n v="650"/>
    <s v="1 brand seen, photo taken but hard to read. Brand 812_, QT confirmed at least 3 digits, almost certain it's 8128."/>
    <x v="0"/>
    <n v="0"/>
    <n v="0"/>
    <x v="0"/>
    <n v="0"/>
    <n v="0"/>
  </r>
  <r>
    <d v="2012-05-31T00:00:00"/>
    <x v="79"/>
    <s v="20120531_22"/>
    <n v="2012"/>
    <n v="5"/>
    <s v="East Bodelteh"/>
    <s v="Bodelteh Islands"/>
    <x v="0"/>
    <x v="1"/>
    <n v="0"/>
    <n v="35"/>
    <s v="20 males, 7 females, 8 juveniles."/>
    <x v="0"/>
    <n v="0"/>
    <n v="0"/>
    <x v="0"/>
    <n v="0"/>
    <n v="0"/>
  </r>
  <r>
    <d v="2012-05-31T00:00:00"/>
    <x v="79"/>
    <s v="20120531_24"/>
    <n v="2012"/>
    <n v="5"/>
    <s v="West Bodelteh"/>
    <s v="Bodelteh Islands"/>
    <x v="0"/>
    <x v="191"/>
    <n v="0"/>
    <n v="88"/>
    <s v="7 males, 24 females, 55  juveniles. Brands: 963R, 809R, 247R, 867R."/>
    <x v="0"/>
    <n v="0"/>
    <n v="0"/>
    <x v="0"/>
    <n v="0"/>
    <n v="0"/>
  </r>
  <r>
    <d v="2012-05-31T00:00:00"/>
    <x v="79"/>
    <s v="20120531_25"/>
    <n v="2012"/>
    <n v="5"/>
    <s v="West Bodelteh"/>
    <s v="Bodelteh Islands"/>
    <x v="1"/>
    <x v="12"/>
    <n v="0"/>
    <n v="5"/>
    <s v=""/>
    <x v="0"/>
    <n v="0"/>
    <n v="0"/>
    <x v="0"/>
    <n v="0"/>
    <n v="0"/>
  </r>
  <r>
    <d v="2012-05-31T00:00:00"/>
    <x v="79"/>
    <s v="20120531_31"/>
    <n v="2012"/>
    <n v="5"/>
    <s v="Carroll"/>
    <s v="Carroll"/>
    <x v="0"/>
    <x v="192"/>
    <n v="0"/>
    <n v="149"/>
    <s v="26 males, 82 females, 49 juveniles. Brands: 952R, 581R, 880R, 293Y, 897R."/>
    <x v="0"/>
    <n v="0"/>
    <n v="0"/>
    <x v="0"/>
    <n v="0"/>
    <n v="0"/>
  </r>
  <r>
    <d v="2012-05-31T00:00:00"/>
    <x v="79"/>
    <s v="20120531_32"/>
    <n v="2012"/>
    <n v="5"/>
    <s v="Carroll"/>
    <s v="Carroll"/>
    <x v="1"/>
    <x v="47"/>
    <n v="0"/>
    <n v="24"/>
    <s v=""/>
    <x v="0"/>
    <n v="0"/>
    <n v="0"/>
    <x v="0"/>
    <n v="0"/>
    <n v="0"/>
  </r>
  <r>
    <d v="2012-05-31T00:00:00"/>
    <x v="79"/>
    <s v="20120531_33"/>
    <n v="2012"/>
    <n v="5"/>
    <s v="Sea Lion Rock"/>
    <s v="Sea Lion Rock"/>
    <x v="0"/>
    <x v="105"/>
    <n v="0"/>
    <n v="254"/>
    <s v="93 males, 84 females, 81 juveniles. Brands: 16Y, _53_, 285R, 8Y (maybe 2Y), 971R, 945R, 307R but no photos, one tag no brand (pregnant). JS landed for scat, collected 35 scat. Did not write number of bumped animals."/>
    <x v="0"/>
    <n v="0"/>
    <n v="0"/>
    <x v="0"/>
    <n v="0"/>
    <n v="0"/>
  </r>
  <r>
    <d v="2012-05-31T00:00:00"/>
    <x v="79"/>
    <s v="20120531_34"/>
    <n v="2012"/>
    <n v="5"/>
    <s v="Sea Lion Rock"/>
    <s v="Sea Lion Rock"/>
    <x v="1"/>
    <x v="69"/>
    <n v="0"/>
    <n v="51"/>
    <s v=""/>
    <x v="0"/>
    <n v="0"/>
    <n v="0"/>
    <x v="0"/>
    <n v="0"/>
    <n v="0"/>
  </r>
  <r>
    <d v="2012-06-04T00:00:00"/>
    <x v="80"/>
    <s v="20120604_6"/>
    <n v="2012"/>
    <n v="6"/>
    <s v="Tatoosh East"/>
    <s v="Tatoosh"/>
    <x v="0"/>
    <x v="84"/>
    <n v="0"/>
    <n v="22"/>
    <s v="3 males, 8 females, 11 juveniles. Brand: 206R. D70 camera broke while trying to photograph sea lions."/>
    <x v="0"/>
    <n v="0"/>
    <n v="0"/>
    <x v="0"/>
    <n v="0"/>
    <n v="0"/>
  </r>
  <r>
    <d v="2012-06-04T00:00:00"/>
    <x v="80"/>
    <s v="20120604_7"/>
    <n v="2012"/>
    <n v="6"/>
    <s v="Tatoosh"/>
    <s v="Tatoosh"/>
    <x v="0"/>
    <x v="13"/>
    <n v="0"/>
    <n v="40"/>
    <s v="37 males, 3 juveniles."/>
    <x v="0"/>
    <n v="0"/>
    <n v="0"/>
    <x v="0"/>
    <n v="0"/>
    <n v="0"/>
  </r>
  <r>
    <d v="2012-06-04T00:00:00"/>
    <x v="80"/>
    <s v="20120604_8"/>
    <n v="2012"/>
    <n v="6"/>
    <s v="Tatoosh"/>
    <s v="Tatoosh"/>
    <x v="1"/>
    <x v="65"/>
    <n v="0"/>
    <n v="8"/>
    <s v=""/>
    <x v="0"/>
    <n v="0"/>
    <n v="0"/>
    <x v="0"/>
    <n v="0"/>
    <n v="0"/>
  </r>
  <r>
    <d v="2012-06-04T00:00:00"/>
    <x v="80"/>
    <s v="20120604_11"/>
    <n v="2012"/>
    <n v="6"/>
    <s v="East Bodelteh"/>
    <s v="Bodelteh Islands"/>
    <x v="1"/>
    <x v="193"/>
    <n v="0"/>
    <n v="685"/>
    <s v="Landing at East Bodelteh. Collected ~50 scat (47 scat). 4 brands sighted, only 2 photographs: SMI 9057, SMI 8731, U203, SMI 7271. 6 entangled Zc. Only found 4 Zc entanglement photos."/>
    <x v="6"/>
    <n v="0"/>
    <n v="4"/>
    <x v="0"/>
    <n v="1.0218978102189781E-2"/>
    <n v="5.8394160583941602E-3"/>
  </r>
  <r>
    <d v="2012-06-04T00:00:00"/>
    <x v="80"/>
    <s v="20120604_12"/>
    <n v="2012"/>
    <n v="6"/>
    <s v="East Bodelteh"/>
    <s v="Bodelteh Islands"/>
    <x v="0"/>
    <x v="81"/>
    <n v="0"/>
    <n v="27"/>
    <s v="23 males, 4 juveniles, 1 entangled, no photo found. No brands seen."/>
    <x v="0"/>
    <n v="0"/>
    <n v="0"/>
    <x v="0"/>
    <n v="0"/>
    <n v="0"/>
  </r>
  <r>
    <d v="2012-06-12T00:00:00"/>
    <x v="81"/>
    <s v="20120612_3"/>
    <n v="2012"/>
    <n v="6"/>
    <s v="Tatoosh East"/>
    <s v="Tatoosh"/>
    <x v="0"/>
    <x v="56"/>
    <n v="0"/>
    <n v="6"/>
    <s v="2 males, 4 juveniles. 1 big male branded: looks like 269Y."/>
    <x v="0"/>
    <n v="0"/>
    <n v="0"/>
    <x v="0"/>
    <n v="0"/>
    <n v="0"/>
  </r>
  <r>
    <d v="2012-06-12T00:00:00"/>
    <x v="81"/>
    <s v="20120612_4"/>
    <n v="2012"/>
    <n v="6"/>
    <s v="Tatoosh"/>
    <s v="Tatoosh"/>
    <x v="0"/>
    <x v="9"/>
    <n v="0"/>
    <n v="26"/>
    <s v="1 with flasher in its mouth. Brands: 628R."/>
    <x v="1"/>
    <n v="0"/>
    <n v="1"/>
    <x v="1"/>
    <n v="3.8461538461538464E-2"/>
    <n v="3.8461538461538464E-2"/>
  </r>
  <r>
    <d v="2012-06-12T00:00:00"/>
    <x v="81"/>
    <s v="20120612_5"/>
    <n v="2012"/>
    <n v="6"/>
    <s v="Tatoosh"/>
    <s v="Tatoosh"/>
    <x v="1"/>
    <x v="65"/>
    <n v="0"/>
    <n v="8"/>
    <s v=""/>
    <x v="0"/>
    <n v="0"/>
    <n v="0"/>
    <x v="0"/>
    <n v="0"/>
    <n v="0"/>
  </r>
  <r>
    <d v="2012-06-12T00:00:00"/>
    <x v="81"/>
    <s v="20120612_10"/>
    <n v="2012"/>
    <n v="6"/>
    <s v="Guano"/>
    <s v="Bodelteh Islands"/>
    <x v="0"/>
    <x v="4"/>
    <n v="0"/>
    <n v="1"/>
    <s v="Branded but animal bailed into water, no brand read."/>
    <x v="0"/>
    <n v="0"/>
    <n v="0"/>
    <x v="0"/>
    <n v="0"/>
    <n v="0"/>
  </r>
  <r>
    <d v="2012-06-12T00:00:00"/>
    <x v="81"/>
    <s v="20120612_12"/>
    <n v="2012"/>
    <n v="6"/>
    <s v="East Bodelteh"/>
    <s v="Bodelteh Islands"/>
    <x v="1"/>
    <x v="87"/>
    <n v="0"/>
    <n v="200"/>
    <s v="Estimated 200 hauled out. 3 Zc entangled. 2 rump brands: one where only a 2 is visible, other is U_03 probably 203 because was sighted here last week."/>
    <x v="3"/>
    <n v="0"/>
    <n v="3"/>
    <x v="4"/>
    <n v="1.4999999999999999E-2"/>
    <n v="1.4999999999999999E-2"/>
  </r>
  <r>
    <d v="2012-06-12T00:00:00"/>
    <x v="81"/>
    <s v="20120612_13"/>
    <n v="2012"/>
    <n v="6"/>
    <s v="East Bodelteh"/>
    <s v="Bodelteh Islands"/>
    <x v="0"/>
    <x v="13"/>
    <n v="0"/>
    <n v="40"/>
    <s v="No brands seen."/>
    <x v="0"/>
    <n v="0"/>
    <n v="0"/>
    <x v="0"/>
    <n v="0"/>
    <n v="0"/>
  </r>
  <r>
    <d v="2012-06-12T00:00:00"/>
    <x v="81"/>
    <s v="20120612_14"/>
    <n v="2012"/>
    <n v="6"/>
    <s v="West Bodelteh"/>
    <s v="Bodelteh Islands"/>
    <x v="0"/>
    <x v="149"/>
    <n v="0"/>
    <n v="63"/>
    <s v="4 big males. Brands: 247R (big male), 931R, 954R."/>
    <x v="0"/>
    <n v="0"/>
    <n v="0"/>
    <x v="0"/>
    <n v="0"/>
    <n v="0"/>
  </r>
  <r>
    <d v="2012-06-12T00:00:00"/>
    <x v="81"/>
    <s v="20120612_15"/>
    <n v="2012"/>
    <n v="6"/>
    <s v="Carroll"/>
    <s v="Carroll"/>
    <x v="0"/>
    <x v="21"/>
    <s v="4"/>
    <n v="149"/>
    <s v="4 new pups seen. Brands: 294Y, 790R, 880R, 947R(Jon- I added this one on 17-Dec-12 becaue is in photos but was not written on sheet), 974R."/>
    <x v="0"/>
    <n v="0"/>
    <n v="0"/>
    <x v="0"/>
    <n v="0"/>
    <n v="0"/>
  </r>
  <r>
    <d v="2012-06-12T00:00:00"/>
    <x v="81"/>
    <s v="20120612_16"/>
    <n v="2012"/>
    <n v="6"/>
    <s v="Carroll"/>
    <s v="Carroll"/>
    <x v="1"/>
    <x v="85"/>
    <n v="0"/>
    <n v="11"/>
    <s v=""/>
    <x v="0"/>
    <n v="0"/>
    <n v="0"/>
    <x v="0"/>
    <n v="0"/>
    <n v="0"/>
  </r>
  <r>
    <d v="2012-06-12T00:00:00"/>
    <x v="81"/>
    <s v="20120612_17"/>
    <n v="2012"/>
    <n v="6"/>
    <s v="Sea Lion Rock"/>
    <s v="Sea Lion Rock"/>
    <x v="0"/>
    <x v="194"/>
    <n v="0"/>
    <n v="186"/>
    <s v="No pups seen yet. Brands: 137Y, 486R, 581R, 662R, 809R, __5R(read as 915 but picture doesn't look like this)."/>
    <x v="0"/>
    <n v="0"/>
    <n v="0"/>
    <x v="0"/>
    <n v="0"/>
    <n v="0"/>
  </r>
  <r>
    <d v="2012-06-12T00:00:00"/>
    <x v="81"/>
    <s v="20120612_18"/>
    <n v="2012"/>
    <n v="6"/>
    <s v="Sea Lion Rock"/>
    <s v="Sea Lion Rock"/>
    <x v="1"/>
    <x v="20"/>
    <n v="0"/>
    <n v="19"/>
    <s v=""/>
    <x v="0"/>
    <n v="0"/>
    <n v="0"/>
    <x v="0"/>
    <n v="0"/>
    <n v="0"/>
  </r>
  <r>
    <d v="2012-06-14T00:00:00"/>
    <x v="82"/>
    <s v="20120614_3"/>
    <n v="2012"/>
    <n v="6"/>
    <s v="Tatoosh East"/>
    <s v="Tatoosh"/>
    <x v="0"/>
    <x v="146"/>
    <n v="0"/>
    <n v="17"/>
    <s v="1 male (269Y), others females or juveniles."/>
    <x v="0"/>
    <n v="0"/>
    <n v="0"/>
    <x v="0"/>
    <n v="0"/>
    <n v="0"/>
  </r>
  <r>
    <d v="2012-06-14T00:00:00"/>
    <x v="82"/>
    <s v="20120614_4"/>
    <n v="2012"/>
    <n v="6"/>
    <s v="Tatoosh"/>
    <s v="Tatoosh"/>
    <x v="0"/>
    <x v="29"/>
    <n v="0"/>
    <n v="32"/>
    <s v="Brand: 628R (may be 623 hard to read)."/>
    <x v="0"/>
    <n v="0"/>
    <n v="0"/>
    <x v="0"/>
    <n v="0"/>
    <n v="0"/>
  </r>
  <r>
    <d v="2012-06-14T00:00:00"/>
    <x v="82"/>
    <s v="20120614_6"/>
    <n v="2012"/>
    <n v="6"/>
    <s v="Tatoosh"/>
    <s v="Tatoosh"/>
    <x v="1"/>
    <x v="65"/>
    <n v="0"/>
    <n v="8"/>
    <s v=""/>
    <x v="0"/>
    <n v="0"/>
    <n v="0"/>
    <x v="0"/>
    <n v="0"/>
    <n v="0"/>
  </r>
  <r>
    <d v="2012-06-14T00:00:00"/>
    <x v="82"/>
    <s v="20120614_14"/>
    <n v="2012"/>
    <n v="6"/>
    <s v="Guano"/>
    <s v="Bodelteh Islands"/>
    <x v="0"/>
    <x v="3"/>
    <n v="0"/>
    <n v="2"/>
    <s v=""/>
    <x v="0"/>
    <n v="0"/>
    <n v="0"/>
    <x v="0"/>
    <n v="0"/>
    <n v="0"/>
  </r>
  <r>
    <d v="2012-06-14T00:00:00"/>
    <x v="82"/>
    <s v="20120614_15"/>
    <n v="2012"/>
    <n v="6"/>
    <s v="East Bodelteh"/>
    <s v="Bodelteh Islands"/>
    <x v="0"/>
    <x v="0"/>
    <n v="0"/>
    <n v="43"/>
    <s v="1 entangled Ej. 1 big male."/>
    <x v="1"/>
    <n v="0"/>
    <n v="0"/>
    <x v="0"/>
    <n v="2.3255813953488372E-2"/>
    <n v="0"/>
  </r>
  <r>
    <d v="2012-06-14T00:00:00"/>
    <x v="82"/>
    <s v="20120614_16"/>
    <n v="2012"/>
    <n v="6"/>
    <s v="East Bodelteh"/>
    <s v="Bodelteh Islands"/>
    <x v="1"/>
    <x v="195"/>
    <n v="0"/>
    <n v="230"/>
    <s v="1 entangled Zc. Brand: SMI 8734"/>
    <x v="1"/>
    <n v="0"/>
    <n v="1"/>
    <x v="1"/>
    <n v="4.3478260869565218E-3"/>
    <n v="4.3478260869565218E-3"/>
  </r>
  <r>
    <d v="2012-06-14T00:00:00"/>
    <x v="82"/>
    <s v="20120614_17"/>
    <n v="2012"/>
    <n v="6"/>
    <s v="West Bodelteh"/>
    <s v="Bodelteh Islands"/>
    <x v="0"/>
    <x v="169"/>
    <n v="0"/>
    <n v="73"/>
    <s v="5 big males. Brands: 247R, 867R, 954R, 963R."/>
    <x v="0"/>
    <n v="0"/>
    <n v="0"/>
    <x v="0"/>
    <n v="0"/>
    <n v="0"/>
  </r>
  <r>
    <d v="2012-06-14T00:00:00"/>
    <x v="82"/>
    <s v="20120614_18"/>
    <n v="2012"/>
    <n v="6"/>
    <s v="West Bodelteh"/>
    <s v="Bodelteh Islands"/>
    <x v="1"/>
    <x v="4"/>
    <n v="0"/>
    <n v="1"/>
    <s v="Very small - 1 or 2 year old?"/>
    <x v="0"/>
    <n v="0"/>
    <n v="0"/>
    <x v="0"/>
    <n v="0"/>
    <n v="0"/>
  </r>
  <r>
    <d v="2012-06-14T00:00:00"/>
    <x v="82"/>
    <s v="20120614_21"/>
    <n v="2012"/>
    <n v="6"/>
    <s v="Carroll"/>
    <s v="Carroll"/>
    <x v="0"/>
    <x v="196"/>
    <s v="6"/>
    <n v="170"/>
    <s v="13 males, 6 pups. Brands: 205Y, 294Y, 880R (hard to read), 897R."/>
    <x v="0"/>
    <n v="0"/>
    <n v="0"/>
    <x v="0"/>
    <n v="0"/>
    <n v="0"/>
  </r>
  <r>
    <d v="2012-06-14T00:00:00"/>
    <x v="82"/>
    <s v="20120614_22"/>
    <n v="2012"/>
    <n v="6"/>
    <s v="Carroll"/>
    <s v="Carroll"/>
    <x v="1"/>
    <x v="24"/>
    <n v="0"/>
    <n v="16"/>
    <s v=""/>
    <x v="0"/>
    <n v="0"/>
    <n v="0"/>
    <x v="0"/>
    <n v="0"/>
    <n v="0"/>
  </r>
  <r>
    <d v="2012-06-14T00:00:00"/>
    <x v="82"/>
    <s v="20120614_23"/>
    <n v="2012"/>
    <n v="6"/>
    <s v="Sea Lion Rock"/>
    <s v="Sea Lion Rock"/>
    <x v="0"/>
    <x v="197"/>
    <s v="2"/>
    <n v="268"/>
    <s v="11 males, 2 pups. Brands: 76Y, 137Y (no photo- AA sight in water and was harrassing me while I was trying to collect scat), 260Y, 809R, 945R,  also maybe 662R but I did not get photo. Scat landing - bumped 30 sea lions, collected 28 scat."/>
    <x v="1"/>
    <n v="0"/>
    <n v="1"/>
    <x v="1"/>
    <n v="3.7037037037037038E-3"/>
    <n v="3.7037037037037038E-3"/>
  </r>
  <r>
    <d v="2012-06-14T00:00:00"/>
    <x v="82"/>
    <s v="20120614_24"/>
    <n v="2012"/>
    <n v="6"/>
    <s v="Sea Lion Rock"/>
    <s v="Sea Lion Rock"/>
    <x v="1"/>
    <x v="65"/>
    <n v="0"/>
    <n v="8"/>
    <s v="Brands: SMI 9239"/>
    <x v="0"/>
    <n v="0"/>
    <n v="0"/>
    <x v="0"/>
    <n v="0"/>
    <n v="0"/>
  </r>
  <r>
    <d v="2012-06-20T00:00:00"/>
    <x v="83"/>
    <s v="20120620_5"/>
    <n v="2012"/>
    <n v="6"/>
    <s v="West Bodelteh"/>
    <s v="Bodelteh Islands"/>
    <x v="0"/>
    <x v="83"/>
    <s v="2"/>
    <n v="75"/>
    <s v="5 males, 2 pups. 1 pup with placenta nearby. Brands: 247Y (bull), 4___, 905R, 93_R, 954R - Pat has photos."/>
    <x v="0"/>
    <n v="0"/>
    <n v="0"/>
    <x v="0"/>
    <n v="0"/>
    <n v="0"/>
  </r>
  <r>
    <d v="2012-06-20T00:00:00"/>
    <x v="83"/>
    <s v="20120620_9"/>
    <n v="2012"/>
    <n v="6"/>
    <s v="Carroll"/>
    <s v="Carroll"/>
    <x v="0"/>
    <x v="177"/>
    <s v="11"/>
    <n v="202"/>
    <s v="15 big males, 11 pups. Brands: 205Y, 742R? - Pat has photos of these."/>
    <x v="0"/>
    <n v="0"/>
    <n v="0"/>
    <x v="0"/>
    <n v="0"/>
    <n v="0"/>
  </r>
  <r>
    <d v="2012-06-20T00:00:00"/>
    <x v="83"/>
    <s v="20120620_10"/>
    <n v="2012"/>
    <n v="6"/>
    <s v="Carroll"/>
    <s v="Carroll"/>
    <x v="1"/>
    <x v="198"/>
    <n v="0"/>
    <n v="79"/>
    <s v=""/>
    <x v="2"/>
    <n v="0"/>
    <n v="2"/>
    <x v="2"/>
    <n v="2.5316455696202531E-2"/>
    <n v="2.5316455696202531E-2"/>
  </r>
  <r>
    <d v="2012-06-20T00:00:00"/>
    <x v="83"/>
    <s v="20120620_11"/>
    <n v="2012"/>
    <n v="6"/>
    <s v="Sea Lion Rock"/>
    <s v="Sea Lion Rock"/>
    <x v="0"/>
    <x v="199"/>
    <s v="4"/>
    <n v="363"/>
    <s v="30 males, 4 pups. Brands: 76Y, 250R, 273R, 353R, 524R, 974R, 945R, __3R, ___Y - Pat has photos. Bumped ten animals while trying to get brand read."/>
    <x v="0"/>
    <n v="0"/>
    <n v="0"/>
    <x v="0"/>
    <n v="0"/>
    <n v="0"/>
  </r>
  <r>
    <d v="2012-06-20T00:00:00"/>
    <x v="83"/>
    <s v="20120620_12"/>
    <n v="2012"/>
    <n v="6"/>
    <s v="Sea Lion Rock"/>
    <s v="Sea Lion Rock"/>
    <x v="1"/>
    <x v="85"/>
    <n v="0"/>
    <n v="11"/>
    <s v="Brand: SMI975_"/>
    <x v="0"/>
    <n v="0"/>
    <n v="0"/>
    <x v="0"/>
    <n v="0"/>
    <n v="0"/>
  </r>
  <r>
    <d v="2012-06-20T00:00:00"/>
    <x v="83"/>
    <s v="20120620_18"/>
    <n v="2012"/>
    <n v="6"/>
    <s v="Tatoosh"/>
    <s v="Tatoosh"/>
    <x v="0"/>
    <x v="4"/>
    <n v="0"/>
    <n v="1"/>
    <s v=""/>
    <x v="0"/>
    <n v="0"/>
    <n v="0"/>
    <x v="0"/>
    <n v="0"/>
    <n v="0"/>
  </r>
  <r>
    <d v="2012-06-20T00:00:00"/>
    <x v="83"/>
    <s v="20120620_21"/>
    <n v="2012"/>
    <n v="6"/>
    <s v="Tatoosh East"/>
    <s v="Tatoosh"/>
    <x v="0"/>
    <x v="84"/>
    <n v="0"/>
    <n v="22"/>
    <s v="2 males. Brand: 260 or 269Y (bull) - Pat has photos but is likely 269Y which we have resighted there lately."/>
    <x v="0"/>
    <n v="0"/>
    <n v="0"/>
    <x v="0"/>
    <n v="0"/>
    <n v="0"/>
  </r>
  <r>
    <d v="2012-06-27T00:00:00"/>
    <x v="84"/>
    <s v="20120627_2"/>
    <n v="2012"/>
    <n v="6"/>
    <s v="Tatoosh East"/>
    <s v="Tatoosh"/>
    <x v="0"/>
    <x v="15"/>
    <n v="0"/>
    <n v="4"/>
    <s v="2 in water, 1 hauled out is branded male 269Y. Count includes 1 hauled out on rock on North side of Tatoosh."/>
    <x v="0"/>
    <n v="0"/>
    <n v="0"/>
    <x v="0"/>
    <n v="0"/>
    <n v="0"/>
  </r>
  <r>
    <d v="2012-06-27T00:00:00"/>
    <x v="84"/>
    <s v="20120627_15"/>
    <n v="2012"/>
    <n v="6"/>
    <s v="Guano"/>
    <s v="Bodelteh Islands"/>
    <x v="0"/>
    <x v="3"/>
    <n v="0"/>
    <n v="2"/>
    <s v="Both males."/>
    <x v="0"/>
    <n v="0"/>
    <n v="0"/>
    <x v="0"/>
    <n v="0"/>
    <n v="0"/>
  </r>
  <r>
    <d v="2012-06-27T00:00:00"/>
    <x v="84"/>
    <s v="20120627_16"/>
    <n v="2012"/>
    <n v="6"/>
    <s v="East Bodelteh"/>
    <s v="Bodelteh Islands"/>
    <x v="0"/>
    <x v="109"/>
    <n v="0"/>
    <n v="34"/>
    <s v="On rocks on South and Southeast side of island."/>
    <x v="0"/>
    <n v="0"/>
    <n v="0"/>
    <x v="0"/>
    <n v="0"/>
    <n v="0"/>
  </r>
  <r>
    <d v="2012-06-27T00:00:00"/>
    <x v="84"/>
    <s v="20120627_19"/>
    <n v="2012"/>
    <n v="6"/>
    <s v="West Bodelteh"/>
    <s v="Bodelteh Islands"/>
    <x v="0"/>
    <x v="57"/>
    <s v="1"/>
    <n v="49"/>
    <s v="2 big males, only see one pup today but saw 2 last week. One animal up in crack may be female with pup. Brand: 861R."/>
    <x v="0"/>
    <n v="0"/>
    <n v="0"/>
    <x v="0"/>
    <n v="0"/>
    <n v="0"/>
  </r>
  <r>
    <d v="2012-06-27T00:00:00"/>
    <x v="84"/>
    <s v="20120627_20"/>
    <n v="2012"/>
    <n v="6"/>
    <s v="West Bodelteh"/>
    <s v="Bodelteh Islands"/>
    <x v="0"/>
    <x v="65"/>
    <n v="0"/>
    <n v="8"/>
    <s v="Animals hauled out on one of the rocks just to the South of West Bodelteh."/>
    <x v="0"/>
    <n v="0"/>
    <n v="0"/>
    <x v="0"/>
    <n v="0"/>
    <n v="0"/>
  </r>
  <r>
    <d v="2012-06-27T00:00:00"/>
    <x v="84"/>
    <s v="20120627_21"/>
    <n v="2012"/>
    <n v="6"/>
    <s v="East Bodelteh"/>
    <s v="Bodelteh Islands"/>
    <x v="1"/>
    <x v="10"/>
    <n v="0"/>
    <n v="3"/>
    <s v="Could not see any Zc from other side during EBOD count - hauled out on rock off South side of EBOD with Stellers."/>
    <x v="0"/>
    <n v="0"/>
    <n v="0"/>
    <x v="0"/>
    <n v="0"/>
    <n v="0"/>
  </r>
  <r>
    <d v="2012-06-27T00:00:00"/>
    <x v="84"/>
    <s v="20120627_24"/>
    <n v="2012"/>
    <n v="6"/>
    <s v="Carroll"/>
    <s v="Carroll"/>
    <x v="0"/>
    <x v="23"/>
    <s v="11"/>
    <n v="192"/>
    <s v="10 big males, 11 pups. Brands: 137Y, 575R, 880R, 940R, 947R (in water, not sure about 9). Lots of pelicans on island seem to have displaces sea lions."/>
    <x v="0"/>
    <n v="0"/>
    <n v="0"/>
    <x v="0"/>
    <n v="0"/>
    <n v="0"/>
  </r>
  <r>
    <d v="2012-06-27T00:00:00"/>
    <x v="84"/>
    <s v="20120627_25"/>
    <n v="2012"/>
    <n v="6"/>
    <s v="Carroll"/>
    <s v="Carroll"/>
    <x v="1"/>
    <x v="56"/>
    <n v="0"/>
    <n v="6"/>
    <s v=""/>
    <x v="0"/>
    <n v="0"/>
    <n v="0"/>
    <x v="0"/>
    <n v="0"/>
    <n v="0"/>
  </r>
  <r>
    <d v="2012-06-27T00:00:00"/>
    <x v="84"/>
    <s v="20120627_26"/>
    <n v="2012"/>
    <n v="6"/>
    <s v="Sea Lion Rock"/>
    <s v="Sea Lion Rock"/>
    <x v="0"/>
    <x v="200"/>
    <s v="3"/>
    <n v="278"/>
    <s v="18 big males, 3 pups - saw 4 pups last time. 2 entangled animals - one appears to just be scar but no longer entangled. Brands: 273R, 353R, 411R (I think), 524R, 809R, 974R."/>
    <x v="2"/>
    <n v="2"/>
    <n v="0"/>
    <x v="2"/>
    <n v="7.1174377224199285E-3"/>
    <n v="0"/>
  </r>
  <r>
    <d v="2012-06-27T00:00:00"/>
    <x v="84"/>
    <s v="20120627_27"/>
    <n v="2012"/>
    <n v="6"/>
    <s v="Sea Lion Rock"/>
    <s v="Sea Lion Rock"/>
    <x v="1"/>
    <x v="12"/>
    <n v="0"/>
    <n v="5"/>
    <s v=""/>
    <x v="0"/>
    <n v="0"/>
    <n v="0"/>
    <x v="0"/>
    <n v="0"/>
    <n v="0"/>
  </r>
  <r>
    <d v="2012-07-01T00:00:00"/>
    <x v="85"/>
    <s v="20120701_1"/>
    <n v="2012"/>
    <n v="7"/>
    <s v="Tatoosh East"/>
    <s v="Tatoosh"/>
    <x v="0"/>
    <x v="1"/>
    <n v="0"/>
    <n v="35"/>
    <s v="No demo count."/>
    <x v="0"/>
    <n v="0"/>
    <n v="0"/>
    <x v="0"/>
    <n v="0"/>
    <n v="0"/>
  </r>
  <r>
    <d v="2012-07-01T00:00:00"/>
    <x v="85"/>
    <s v="20120701_2"/>
    <n v="2012"/>
    <n v="7"/>
    <s v="Tatoosh"/>
    <s v="Tatoosh"/>
    <x v="0"/>
    <x v="56"/>
    <n v="0"/>
    <n v="6"/>
    <s v="Hauled out on rock that Pat calls North Middle Rock - on North side of Tatoosh Island."/>
    <x v="0"/>
    <n v="0"/>
    <n v="0"/>
    <x v="0"/>
    <n v="0"/>
    <n v="0"/>
  </r>
  <r>
    <d v="2012-07-01T00:00:00"/>
    <x v="85"/>
    <s v="20120701_3"/>
    <n v="2012"/>
    <n v="7"/>
    <s v="Tatoosh"/>
    <s v="Tatoosh"/>
    <x v="0"/>
    <x v="81"/>
    <n v="0"/>
    <n v="27"/>
    <s v="No demo count."/>
    <x v="0"/>
    <n v="0"/>
    <n v="0"/>
    <x v="0"/>
    <n v="0"/>
    <n v="0"/>
  </r>
  <r>
    <d v="2012-07-01T00:00:00"/>
    <x v="85"/>
    <s v="20120701_13"/>
    <n v="2012"/>
    <n v="7"/>
    <s v="Guano"/>
    <s v="Bodelteh Islands"/>
    <x v="0"/>
    <x v="3"/>
    <n v="0"/>
    <n v="2"/>
    <s v=""/>
    <x v="0"/>
    <n v="0"/>
    <n v="0"/>
    <x v="0"/>
    <n v="0"/>
    <n v="0"/>
  </r>
  <r>
    <d v="2012-07-02T00:00:00"/>
    <x v="86"/>
    <s v="20120702_1"/>
    <n v="2012"/>
    <n v="7"/>
    <s v="Tatoosh East"/>
    <s v="Tatoosh"/>
    <x v="0"/>
    <x v="29"/>
    <n v="0"/>
    <n v="32"/>
    <s v="Brands: 165Y. Report of large male Ej dead on Tatoosh East Rock, not found. May have been animal we saw on 6/27 which was branded male 269Y. No demo count."/>
    <x v="0"/>
    <n v="0"/>
    <n v="0"/>
    <x v="0"/>
    <n v="0"/>
    <n v="0"/>
  </r>
  <r>
    <d v="2012-07-02T00:00:00"/>
    <x v="86"/>
    <s v="20120702_2"/>
    <n v="2012"/>
    <n v="7"/>
    <s v="Tatoosh"/>
    <s v="Tatoosh"/>
    <x v="0"/>
    <x v="70"/>
    <n v="0"/>
    <n v="9"/>
    <s v="Tatoosh Island North Middle Rock"/>
    <x v="0"/>
    <n v="0"/>
    <n v="0"/>
    <x v="0"/>
    <n v="0"/>
    <n v="0"/>
  </r>
  <r>
    <d v="2012-07-02T00:00:00"/>
    <x v="86"/>
    <s v="20120702_3"/>
    <n v="2012"/>
    <n v="7"/>
    <s v="Tatoosh"/>
    <s v="Tatoosh"/>
    <x v="0"/>
    <x v="2"/>
    <n v="0"/>
    <n v="15"/>
    <s v="No demo count."/>
    <x v="0"/>
    <n v="0"/>
    <n v="0"/>
    <x v="0"/>
    <n v="0"/>
    <n v="0"/>
  </r>
  <r>
    <d v="2012-07-05T00:00:00"/>
    <x v="87"/>
    <s v="20120705_1"/>
    <n v="2012"/>
    <n v="7"/>
    <s v="Tatoosh East"/>
    <s v="Tatoosh"/>
    <x v="0"/>
    <x v="29"/>
    <n v="0"/>
    <n v="32"/>
    <s v="12 males, 20 juveniles. No brands."/>
    <x v="0"/>
    <n v="0"/>
    <n v="0"/>
    <x v="0"/>
    <n v="0"/>
    <n v="0"/>
  </r>
  <r>
    <d v="2012-07-05T00:00:00"/>
    <x v="87"/>
    <s v="20120705_3"/>
    <n v="2012"/>
    <n v="7"/>
    <s v="Tatoosh"/>
    <s v="Tatoosh"/>
    <x v="0"/>
    <x v="9"/>
    <n v="0"/>
    <n v="26"/>
    <s v="All males."/>
    <x v="0"/>
    <n v="0"/>
    <n v="0"/>
    <x v="0"/>
    <n v="0"/>
    <n v="0"/>
  </r>
  <r>
    <d v="2012-07-13T00:00:00"/>
    <x v="88"/>
    <s v="20120713_4"/>
    <n v="2012"/>
    <n v="7"/>
    <s v="Tatoosh"/>
    <s v="Tatoosh"/>
    <x v="0"/>
    <x v="109"/>
    <n v="0"/>
    <n v="34"/>
    <s v="All male."/>
    <x v="0"/>
    <n v="0"/>
    <n v="0"/>
    <x v="0"/>
    <n v="0"/>
    <n v="0"/>
  </r>
  <r>
    <d v="2012-07-17T00:00:00"/>
    <x v="89"/>
    <s v="20120717_2"/>
    <n v="2012"/>
    <n v="7"/>
    <s v="Tatoosh"/>
    <s v="Tatoosh"/>
    <x v="0"/>
    <x v="201"/>
    <n v="0"/>
    <n v="48"/>
    <s v="No demo count."/>
    <x v="0"/>
    <n v="0"/>
    <n v="0"/>
    <x v="0"/>
    <n v="0"/>
    <n v="0"/>
  </r>
  <r>
    <d v="2012-07-18T00:00:00"/>
    <x v="90"/>
    <s v="20120718_1"/>
    <n v="2012"/>
    <n v="7"/>
    <s v="Tatoosh East"/>
    <s v="Tatoosh"/>
    <x v="0"/>
    <x v="4"/>
    <n v="0"/>
    <n v="1"/>
    <s v=""/>
    <x v="0"/>
    <n v="0"/>
    <n v="0"/>
    <x v="0"/>
    <n v="0"/>
    <n v="0"/>
  </r>
  <r>
    <d v="2012-07-18T00:00:00"/>
    <x v="90"/>
    <s v="20120718_3"/>
    <n v="2012"/>
    <n v="7"/>
    <s v="Tatoosh"/>
    <s v="Tatoosh"/>
    <x v="0"/>
    <x v="128"/>
    <n v="0"/>
    <n v="41"/>
    <s v="All male."/>
    <x v="0"/>
    <n v="0"/>
    <n v="0"/>
    <x v="0"/>
    <n v="0"/>
    <n v="0"/>
  </r>
  <r>
    <d v="2012-07-18T00:00:00"/>
    <x v="90"/>
    <s v="20120718_13"/>
    <n v="2012"/>
    <n v="7"/>
    <s v="Guano"/>
    <s v="Bodelteh Islands"/>
    <x v="0"/>
    <x v="15"/>
    <n v="0"/>
    <n v="4"/>
    <s v="2  juveniles, 2 males."/>
    <x v="0"/>
    <n v="0"/>
    <n v="0"/>
    <x v="0"/>
    <n v="0"/>
    <n v="0"/>
  </r>
  <r>
    <d v="2012-07-18T00:00:00"/>
    <x v="90"/>
    <s v="20120718_14"/>
    <n v="2012"/>
    <n v="7"/>
    <s v="East Bodelteh"/>
    <s v="Bodelteh Islands"/>
    <x v="0"/>
    <x v="168"/>
    <n v="0"/>
    <n v="189"/>
    <s v="Added South side Bodelteh counts to this sighting. 6 juvenile, 100 males counted on North end. South side count: 11 males, 30 females, 36 juveniles."/>
    <x v="0"/>
    <n v="0"/>
    <n v="0"/>
    <x v="0"/>
    <n v="0"/>
    <n v="0"/>
  </r>
  <r>
    <d v="2012-07-18T00:00:00"/>
    <x v="90"/>
    <s v="20120718_15"/>
    <n v="2012"/>
    <n v="7"/>
    <s v="East Bodelteh"/>
    <s v="Bodelteh Islands"/>
    <x v="1"/>
    <x v="11"/>
    <n v="0"/>
    <n v="12"/>
    <s v="1 entangled Zc - no photo. 12 on North side, 1 on South side."/>
    <x v="1"/>
    <n v="0"/>
    <n v="1"/>
    <x v="1"/>
    <n v="8.3333333333333329E-2"/>
    <n v="8.3333333333333329E-2"/>
  </r>
  <r>
    <d v="2012-07-18T00:00:00"/>
    <x v="90"/>
    <s v="20120718_16"/>
    <n v="2012"/>
    <n v="7"/>
    <s v="West Bodelteh"/>
    <s v="Bodelteh Islands"/>
    <x v="0"/>
    <x v="85"/>
    <s v="1"/>
    <n v="10"/>
    <s v="1 males, 1 female, 8 juveniles, 1 pup. Brands: 247R. Debris: one animal with flasher."/>
    <x v="1"/>
    <n v="0"/>
    <n v="0"/>
    <x v="0"/>
    <n v="9.0909090909090912E-2"/>
    <n v="0"/>
  </r>
  <r>
    <d v="2012-07-25T00:00:00"/>
    <x v="91"/>
    <s v="20120725_4"/>
    <n v="2012"/>
    <n v="7"/>
    <s v="Tatoosh"/>
    <s v="Tatoosh"/>
    <x v="0"/>
    <x v="91"/>
    <n v="0"/>
    <n v="90"/>
    <s v="Brands: 206R and 224Y."/>
    <x v="0"/>
    <n v="0"/>
    <n v="0"/>
    <x v="0"/>
    <n v="0"/>
    <n v="0"/>
  </r>
  <r>
    <d v="2012-07-27T00:00:00"/>
    <x v="92"/>
    <s v="20120727_3"/>
    <n v="2012"/>
    <n v="7"/>
    <s v="Tatoosh"/>
    <s v="Tatoosh"/>
    <x v="0"/>
    <x v="49"/>
    <n v="0"/>
    <n v="7"/>
    <s v="All male."/>
    <x v="0"/>
    <n v="0"/>
    <n v="0"/>
    <x v="0"/>
    <n v="0"/>
    <n v="0"/>
  </r>
  <r>
    <d v="2012-07-27T00:00:00"/>
    <x v="92"/>
    <s v="20120727_4"/>
    <n v="2012"/>
    <n v="7"/>
    <s v="Tatoosh"/>
    <s v="Tatoosh"/>
    <x v="0"/>
    <x v="143"/>
    <n v="0"/>
    <n v="86"/>
    <s v="All male. Brands: 224Y, 164Y."/>
    <x v="0"/>
    <n v="0"/>
    <n v="0"/>
    <x v="0"/>
    <n v="0"/>
    <n v="0"/>
  </r>
  <r>
    <d v="2012-07-27T00:00:00"/>
    <x v="92"/>
    <s v="20120727_20"/>
    <n v="2012"/>
    <n v="7"/>
    <s v="Guano"/>
    <s v="Bodelteh Islands"/>
    <x v="0"/>
    <x v="15"/>
    <n v="0"/>
    <n v="4"/>
    <s v="2 juveniles and 2 males."/>
    <x v="0"/>
    <n v="0"/>
    <n v="0"/>
    <x v="0"/>
    <n v="0"/>
    <n v="0"/>
  </r>
  <r>
    <d v="2012-07-27T00:00:00"/>
    <x v="92"/>
    <s v="20120727_22"/>
    <n v="2012"/>
    <n v="7"/>
    <s v="East Bodelteh"/>
    <s v="Bodelteh Islands"/>
    <x v="0"/>
    <x v="72"/>
    <n v="0"/>
    <n v="112"/>
    <s v="95 males, 19 juveniles, 3 females. Brands: 581R."/>
    <x v="0"/>
    <n v="0"/>
    <n v="0"/>
    <x v="0"/>
    <n v="0"/>
    <n v="0"/>
  </r>
  <r>
    <d v="2012-07-27T00:00:00"/>
    <x v="92"/>
    <s v="20120727_23"/>
    <n v="2012"/>
    <n v="7"/>
    <s v="East Bodelteh"/>
    <s v="Bodelteh Islands"/>
    <x v="1"/>
    <x v="1"/>
    <n v="0"/>
    <n v="35"/>
    <s v=""/>
    <x v="0"/>
    <n v="0"/>
    <n v="0"/>
    <x v="0"/>
    <n v="0"/>
    <n v="0"/>
  </r>
  <r>
    <d v="2012-07-27T00:00:00"/>
    <x v="92"/>
    <s v="20120727_25"/>
    <n v="2012"/>
    <n v="7"/>
    <s v="West Bodelteh"/>
    <s v="Bodelteh Islands"/>
    <x v="0"/>
    <x v="2"/>
    <n v="0"/>
    <n v="15"/>
    <s v="7 males, 1 female, 8 juveniles. Brands: 974R and one large male 2__R likely 247 but did not get read."/>
    <x v="0"/>
    <n v="0"/>
    <n v="0"/>
    <x v="0"/>
    <n v="0"/>
    <n v="0"/>
  </r>
  <r>
    <d v="2012-07-27T00:00:00"/>
    <x v="92"/>
    <s v="20120727_30"/>
    <n v="2012"/>
    <n v="7"/>
    <s v="Sea Lion Rock"/>
    <s v="Sea Lion Rock"/>
    <x v="0"/>
    <x v="202"/>
    <s v="3"/>
    <n v="383"/>
    <s v="89 males, 77 females, 170 juveniles, 3 pups. Brands: 76Y, 303Y, 603R (not sure about 6), 878R, 915R (not sure about 1), 940R, 951R."/>
    <x v="1"/>
    <n v="0"/>
    <n v="0"/>
    <x v="0"/>
    <n v="2.5906735751295338E-3"/>
    <n v="0"/>
  </r>
  <r>
    <d v="2012-07-27T00:00:00"/>
    <x v="92"/>
    <s v="20120727_31"/>
    <n v="2012"/>
    <n v="7"/>
    <s v="Sea Lion Rock"/>
    <s v="Sea Lion Rock"/>
    <x v="1"/>
    <x v="15"/>
    <n v="0"/>
    <n v="4"/>
    <s v=""/>
    <x v="0"/>
    <n v="0"/>
    <n v="0"/>
    <x v="0"/>
    <n v="0"/>
    <n v="0"/>
  </r>
  <r>
    <d v="2012-07-27T00:00:00"/>
    <x v="92"/>
    <s v="20120727_32"/>
    <n v="2012"/>
    <n v="7"/>
    <s v="Carroll"/>
    <s v="Carroll"/>
    <x v="0"/>
    <x v="203"/>
    <s v="16"/>
    <n v="146"/>
    <s v="17 males, 80 females, 47 juveniles, 16 pups. Brands: 971R."/>
    <x v="0"/>
    <n v="0"/>
    <n v="0"/>
    <x v="0"/>
    <n v="0"/>
    <n v="0"/>
  </r>
  <r>
    <d v="2012-07-27T00:00:00"/>
    <x v="92"/>
    <s v="20120727_33"/>
    <n v="2012"/>
    <n v="7"/>
    <s v="Carroll"/>
    <s v="Carroll"/>
    <x v="1"/>
    <x v="10"/>
    <n v="0"/>
    <n v="3"/>
    <s v=""/>
    <x v="0"/>
    <n v="0"/>
    <n v="0"/>
    <x v="0"/>
    <n v="0"/>
    <n v="0"/>
  </r>
  <r>
    <d v="2012-08-01T00:00:00"/>
    <x v="93"/>
    <s v="20120801_3"/>
    <n v="2012"/>
    <n v="8"/>
    <s v="Tatoosh East"/>
    <s v="Tatoosh"/>
    <x v="0"/>
    <x v="146"/>
    <n v="0"/>
    <n v="17"/>
    <s v="10 males, 2 females, 5 juveniles, 1 with flasher."/>
    <x v="1"/>
    <n v="0"/>
    <n v="1"/>
    <x v="1"/>
    <n v="5.8823529411764705E-2"/>
    <n v="5.8823529411764705E-2"/>
  </r>
  <r>
    <d v="2012-08-01T00:00:00"/>
    <x v="93"/>
    <s v="20120801_4"/>
    <n v="2012"/>
    <n v="8"/>
    <s v="Tatoosh"/>
    <s v="Tatoosh"/>
    <x v="0"/>
    <x v="59"/>
    <n v="0"/>
    <n v="57"/>
    <s v="53 males, 4 juveniles. Brands: 224Y and O06 (not sure of 6 because not in photos)."/>
    <x v="0"/>
    <n v="0"/>
    <n v="0"/>
    <x v="0"/>
    <n v="0"/>
    <n v="0"/>
  </r>
  <r>
    <d v="2012-08-01T00:00:00"/>
    <x v="93"/>
    <s v="20120801_14"/>
    <n v="2012"/>
    <n v="8"/>
    <s v="Guano"/>
    <s v="Bodelteh Islands"/>
    <x v="0"/>
    <x v="12"/>
    <n v="0"/>
    <n v="5"/>
    <s v="All male."/>
    <x v="0"/>
    <n v="0"/>
    <n v="0"/>
    <x v="0"/>
    <n v="0"/>
    <n v="0"/>
  </r>
  <r>
    <d v="2012-08-01T00:00:00"/>
    <x v="93"/>
    <s v="20120801_17"/>
    <n v="2012"/>
    <n v="8"/>
    <s v="East Bodelteh"/>
    <s v="Bodelteh Islands"/>
    <x v="0"/>
    <x v="86"/>
    <n v="0"/>
    <n v="81"/>
    <s v="75 males, 6 juveniles. Brands: 603R."/>
    <x v="0"/>
    <n v="0"/>
    <n v="0"/>
    <x v="0"/>
    <n v="0"/>
    <n v="0"/>
  </r>
  <r>
    <d v="2012-08-01T00:00:00"/>
    <x v="93"/>
    <s v="20120801_18"/>
    <n v="2012"/>
    <n v="8"/>
    <s v="East Bodelteh"/>
    <s v="Bodelteh Islands"/>
    <x v="1"/>
    <x v="27"/>
    <n v="0"/>
    <n v="120"/>
    <s v=""/>
    <x v="0"/>
    <n v="0"/>
    <n v="0"/>
    <x v="0"/>
    <n v="0"/>
    <n v="0"/>
  </r>
  <r>
    <d v="2012-08-01T00:00:00"/>
    <x v="93"/>
    <s v="20120801_19"/>
    <n v="2012"/>
    <n v="8"/>
    <s v="West Bodelteh"/>
    <s v="Bodelteh Islands"/>
    <x v="0"/>
    <x v="30"/>
    <n v="0"/>
    <n v="23"/>
    <s v="6 males, 5 females, 14 juveniles."/>
    <x v="0"/>
    <n v="0"/>
    <n v="0"/>
    <x v="0"/>
    <n v="0"/>
    <n v="0"/>
  </r>
  <r>
    <d v="2012-08-01T00:00:00"/>
    <x v="93"/>
    <s v="20120801_20"/>
    <n v="2012"/>
    <n v="8"/>
    <s v="West Bodelteh"/>
    <s v="Bodelteh Islands"/>
    <x v="1"/>
    <x v="4"/>
    <n v="0"/>
    <n v="1"/>
    <s v=""/>
    <x v="0"/>
    <n v="0"/>
    <n v="0"/>
    <x v="0"/>
    <n v="0"/>
    <n v="0"/>
  </r>
  <r>
    <d v="2012-08-01T00:00:00"/>
    <x v="93"/>
    <s v="20120801_23"/>
    <n v="2012"/>
    <n v="8"/>
    <s v="Sea Lion Rock"/>
    <s v="Sea Lion Rock"/>
    <x v="0"/>
    <x v="204"/>
    <s v="3"/>
    <n v="256"/>
    <s v="Sighting time based on photos. 74 males, 57 females, 116 juveniles, 3 pups. Brands: 940R, 303Y."/>
    <x v="0"/>
    <n v="0"/>
    <n v="0"/>
    <x v="0"/>
    <n v="0"/>
    <n v="0"/>
  </r>
  <r>
    <d v="2012-08-01T00:00:00"/>
    <x v="93"/>
    <s v="20120801_24"/>
    <n v="2012"/>
    <n v="8"/>
    <s v="Sea Lion Rock"/>
    <s v="Sea Lion Rock"/>
    <x v="1"/>
    <x v="33"/>
    <n v="0"/>
    <n v="10"/>
    <s v="One entangled. One very tiny Zc."/>
    <x v="0"/>
    <n v="0"/>
    <n v="0"/>
    <x v="0"/>
    <n v="0"/>
    <n v="0"/>
  </r>
  <r>
    <d v="2012-08-01T00:00:00"/>
    <x v="93"/>
    <s v="20120801_25"/>
    <n v="2012"/>
    <n v="8"/>
    <s v="Carroll"/>
    <s v="Carroll"/>
    <x v="0"/>
    <x v="61"/>
    <s v="23"/>
    <n v="259"/>
    <s v="23 males, 108 females, 122 juveniles, 23 pups. Brands: 971R, 205Y (seen with pup), 951R, 880R, 790R. 1 entangled Ej."/>
    <x v="1"/>
    <n v="0"/>
    <n v="0"/>
    <x v="0"/>
    <n v="3.5460992907801418E-3"/>
    <n v="0"/>
  </r>
  <r>
    <d v="2012-08-01T00:00:00"/>
    <x v="93"/>
    <s v="20120801_26"/>
    <n v="2012"/>
    <n v="8"/>
    <s v="Carroll"/>
    <s v="Carroll"/>
    <x v="1"/>
    <x v="62"/>
    <n v="0"/>
    <n v="38"/>
    <s v=""/>
    <x v="0"/>
    <n v="0"/>
    <n v="0"/>
    <x v="0"/>
    <n v="0"/>
    <n v="0"/>
  </r>
  <r>
    <d v="2012-08-06T00:00:00"/>
    <x v="94"/>
    <s v="20120806_14"/>
    <n v="2012"/>
    <n v="8"/>
    <s v="Guano"/>
    <s v="Bodelteh Islands"/>
    <x v="0"/>
    <x v="11"/>
    <n v="0"/>
    <n v="12"/>
    <s v="11 males, 1 juvenile."/>
    <x v="0"/>
    <n v="0"/>
    <n v="0"/>
    <x v="0"/>
    <n v="0"/>
    <n v="0"/>
  </r>
  <r>
    <d v="2012-08-06T00:00:00"/>
    <x v="94"/>
    <s v="20120806_16"/>
    <n v="2012"/>
    <n v="8"/>
    <s v="West Bodelteh"/>
    <s v="Bodelteh Islands"/>
    <x v="0"/>
    <x v="128"/>
    <n v="0"/>
    <n v="41"/>
    <s v="2 males, 30 juveniles, 9 females. 1 brand- _35R bailed into water. 1 entanglement scar."/>
    <x v="1"/>
    <n v="1"/>
    <n v="0"/>
    <x v="1"/>
    <n v="2.4390243902439025E-2"/>
    <n v="0"/>
  </r>
  <r>
    <d v="2012-08-15T00:00:00"/>
    <x v="95"/>
    <s v="20120815_2"/>
    <n v="2012"/>
    <n v="8"/>
    <s v="Tatoosh East"/>
    <s v="Tatoosh"/>
    <x v="0"/>
    <x v="184"/>
    <n v="0"/>
    <n v="52"/>
    <s v="13 males, 9 females, 28 juveniles."/>
    <x v="0"/>
    <n v="0"/>
    <n v="0"/>
    <x v="0"/>
    <n v="0"/>
    <n v="0"/>
  </r>
  <r>
    <d v="2012-08-15T00:00:00"/>
    <x v="95"/>
    <s v="20120815_3"/>
    <n v="2012"/>
    <n v="8"/>
    <s v="Tatoosh"/>
    <s v="Tatoosh"/>
    <x v="0"/>
    <x v="146"/>
    <n v="0"/>
    <n v="17"/>
    <s v="All male."/>
    <x v="0"/>
    <n v="0"/>
    <n v="0"/>
    <x v="0"/>
    <n v="0"/>
    <n v="0"/>
  </r>
  <r>
    <d v="2012-08-15T00:00:00"/>
    <x v="95"/>
    <s v="20120815_4"/>
    <n v="2012"/>
    <n v="8"/>
    <s v="Tatoosh"/>
    <s v="Tatoosh"/>
    <x v="1"/>
    <x v="4"/>
    <n v="0"/>
    <n v="1"/>
    <s v=""/>
    <x v="0"/>
    <n v="0"/>
    <n v="0"/>
    <x v="0"/>
    <n v="0"/>
    <n v="0"/>
  </r>
  <r>
    <d v="2012-08-15T00:00:00"/>
    <x v="95"/>
    <s v="20120815_6"/>
    <n v="2012"/>
    <n v="8"/>
    <s v="Tatoosh"/>
    <s v="Tatoosh"/>
    <x v="0"/>
    <x v="0"/>
    <n v="0"/>
    <n v="43"/>
    <s v="38 males, 5 juveniles. Brands: 183R. 1 Entanglement added 4-11-16 QT."/>
    <x v="1"/>
    <n v="0"/>
    <n v="1"/>
    <x v="1"/>
    <n v="2.3255813953488372E-2"/>
    <n v="2.3255813953488372E-2"/>
  </r>
  <r>
    <d v="2012-08-15T00:00:00"/>
    <x v="95"/>
    <s v="20120815_7"/>
    <n v="2012"/>
    <n v="8"/>
    <s v="Tatoosh"/>
    <s v="Tatoosh"/>
    <x v="1"/>
    <x v="3"/>
    <n v="0"/>
    <n v="2"/>
    <s v=""/>
    <x v="0"/>
    <n v="0"/>
    <n v="0"/>
    <x v="0"/>
    <n v="0"/>
    <n v="0"/>
  </r>
  <r>
    <d v="2012-08-15T00:00:00"/>
    <x v="95"/>
    <s v="20120815_17"/>
    <n v="2012"/>
    <n v="8"/>
    <s v="Guano"/>
    <s v="Bodelteh Islands"/>
    <x v="0"/>
    <x v="12"/>
    <n v="0"/>
    <n v="5"/>
    <s v="All male."/>
    <x v="0"/>
    <n v="0"/>
    <n v="0"/>
    <x v="0"/>
    <n v="0"/>
    <n v="0"/>
  </r>
  <r>
    <d v="2012-08-15T00:00:00"/>
    <x v="95"/>
    <s v="20120815_19"/>
    <n v="2012"/>
    <n v="8"/>
    <s v="East Bodelteh"/>
    <s v="Bodelteh Islands"/>
    <x v="0"/>
    <x v="205"/>
    <n v="0"/>
    <n v="94"/>
    <s v="All male."/>
    <x v="0"/>
    <n v="0"/>
    <n v="0"/>
    <x v="0"/>
    <n v="0"/>
    <n v="0"/>
  </r>
  <r>
    <d v="2012-08-15T00:00:00"/>
    <x v="95"/>
    <s v="20120815_20"/>
    <n v="2012"/>
    <n v="8"/>
    <s v="East Bodelteh"/>
    <s v="Bodelteh Islands"/>
    <x v="1"/>
    <x v="206"/>
    <n v="0"/>
    <n v="800"/>
    <s v="Count is estimate."/>
    <x v="0"/>
    <n v="0"/>
    <n v="0"/>
    <x v="0"/>
    <n v="0"/>
    <n v="0"/>
  </r>
  <r>
    <d v="2012-08-15T00:00:00"/>
    <x v="95"/>
    <s v="20120815_21"/>
    <n v="2012"/>
    <n v="8"/>
    <s v="West Bodelteh"/>
    <s v="Bodelteh Islands"/>
    <x v="0"/>
    <x v="35"/>
    <n v="0"/>
    <n v="45"/>
    <s v="2 males, 6 females, 37 juveniles. Brands: 880R, 714R."/>
    <x v="0"/>
    <n v="0"/>
    <n v="0"/>
    <x v="0"/>
    <n v="0"/>
    <n v="0"/>
  </r>
  <r>
    <d v="2012-08-15T00:00:00"/>
    <x v="95"/>
    <s v="20120815_23"/>
    <n v="2012"/>
    <n v="8"/>
    <s v="Carroll"/>
    <s v="Carroll"/>
    <x v="0"/>
    <x v="207"/>
    <s v="14"/>
    <n v="360"/>
    <s v="28 males, 118 females, 159 juveniles, 14 pups. Brands: 302Y, 897R, _74R-tag read."/>
    <x v="0"/>
    <n v="0"/>
    <n v="0"/>
    <x v="0"/>
    <n v="0"/>
    <n v="0"/>
  </r>
  <r>
    <d v="2012-08-15T00:00:00"/>
    <x v="95"/>
    <s v="20120815_24"/>
    <n v="2012"/>
    <n v="8"/>
    <s v="Carroll"/>
    <s v="Carroll"/>
    <x v="1"/>
    <x v="47"/>
    <n v="0"/>
    <n v="24"/>
    <s v=""/>
    <x v="0"/>
    <n v="0"/>
    <n v="0"/>
    <x v="0"/>
    <n v="0"/>
    <n v="0"/>
  </r>
  <r>
    <d v="2012-08-15T00:00:00"/>
    <x v="95"/>
    <s v="20120815_25"/>
    <n v="2012"/>
    <n v="8"/>
    <s v="Sea Lion Rock"/>
    <s v="Sea Lion Rock"/>
    <x v="0"/>
    <x v="23"/>
    <s v="2"/>
    <n v="201"/>
    <s v="30 males, 58 females, 81 juveniles, 2 pups. Brands: 175Y, 575R with a nursing pup, 971R, and 979R. 1 entangled. Bumped 25 during scat landing. Collected 18 scat."/>
    <x v="2"/>
    <n v="2"/>
    <n v="0"/>
    <x v="2"/>
    <n v="9.852216748768473E-3"/>
    <n v="0"/>
  </r>
  <r>
    <d v="2012-08-15T00:00:00"/>
    <x v="95"/>
    <s v="20120815_26"/>
    <n v="2012"/>
    <n v="8"/>
    <s v="Sea Lion Rock"/>
    <s v="Sea Lion Rock"/>
    <x v="1"/>
    <x v="85"/>
    <n v="0"/>
    <n v="11"/>
    <s v=""/>
    <x v="0"/>
    <n v="0"/>
    <n v="0"/>
    <x v="0"/>
    <n v="0"/>
    <n v="0"/>
  </r>
  <r>
    <d v="2012-08-31T00:00:00"/>
    <x v="96"/>
    <s v="20120831_4"/>
    <n v="2012"/>
    <n v="8"/>
    <s v="Tatoosh East"/>
    <s v="Tatoosh"/>
    <x v="0"/>
    <x v="142"/>
    <n v="0"/>
    <n v="25"/>
    <s v="8 males, 5 females, 10 juveniles. AA landed on TAT E. for scat @ 17:30, bumped 45 Ej, mixed, collected 2 scat."/>
    <x v="0"/>
    <n v="0"/>
    <n v="0"/>
    <x v="0"/>
    <n v="0"/>
    <n v="0"/>
  </r>
  <r>
    <d v="2012-08-31T00:00:00"/>
    <x v="96"/>
    <s v="20120831_5"/>
    <n v="2012"/>
    <n v="8"/>
    <s v="Tatoosh"/>
    <s v="Tatoosh"/>
    <x v="0"/>
    <x v="149"/>
    <n v="0"/>
    <n v="63"/>
    <s v="51 males, 12 juveniles. Brands: 175R maybe but hard to read. Played with lighting and confirmed brand to be 175R. QT 4-11-16 AA landed on TAT C, @17:50, bumped 70 Ej, many juviniles, collected 12 scat."/>
    <x v="0"/>
    <n v="0"/>
    <n v="0"/>
    <x v="0"/>
    <n v="0"/>
    <n v="0"/>
  </r>
  <r>
    <d v="2012-08-31T00:00:00"/>
    <x v="96"/>
    <s v="20120831_26"/>
    <n v="2012"/>
    <n v="8"/>
    <s v="Guano"/>
    <s v="Bodelteh Islands"/>
    <x v="0"/>
    <x v="15"/>
    <n v="0"/>
    <n v="4"/>
    <s v="All male. AA landed on Guano for scat @ 16:20, bumped 8 Ej males, collected 5 scat."/>
    <x v="0"/>
    <n v="0"/>
    <n v="0"/>
    <x v="0"/>
    <n v="0"/>
    <n v="0"/>
  </r>
  <r>
    <d v="2012-08-31T00:00:00"/>
    <x v="96"/>
    <s v="20120831_27"/>
    <n v="2012"/>
    <n v="8"/>
    <s v="East Bodelteh"/>
    <s v="Bodelteh Islands"/>
    <x v="1"/>
    <x v="208"/>
    <n v="0"/>
    <n v="3330"/>
    <s v="Sighting start time based on photos. Count is estimate."/>
    <x v="0"/>
    <n v="0"/>
    <n v="0"/>
    <x v="0"/>
    <n v="0"/>
    <n v="0"/>
  </r>
  <r>
    <d v="2012-08-31T00:00:00"/>
    <x v="96"/>
    <s v="20120831_30"/>
    <n v="2012"/>
    <n v="8"/>
    <s v="West Bodelteh"/>
    <s v="Bodelteh Islands"/>
    <x v="0"/>
    <x v="20"/>
    <s v="1"/>
    <n v="18"/>
    <s v="Sighting start time based on photos. 4 males, 5 females, 8 juveniles, 1 pup."/>
    <x v="0"/>
    <n v="0"/>
    <n v="0"/>
    <x v="0"/>
    <n v="0"/>
    <n v="0"/>
  </r>
  <r>
    <d v="2012-09-06T00:00:00"/>
    <x v="97"/>
    <s v="20120906_18"/>
    <n v="2012"/>
    <n v="9"/>
    <s v="Tatoosh East"/>
    <s v="Tatoosh"/>
    <x v="0"/>
    <x v="191"/>
    <n v="0"/>
    <n v="88"/>
    <s v="3 males, 19 females, 62 juveniles. Bumped 10 animals."/>
    <x v="0"/>
    <n v="0"/>
    <n v="0"/>
    <x v="0"/>
    <n v="0"/>
    <n v="0"/>
  </r>
  <r>
    <d v="2012-09-06T00:00:00"/>
    <x v="97"/>
    <s v="20120906_19"/>
    <n v="2012"/>
    <n v="9"/>
    <s v="Tatoosh East"/>
    <s v="Tatoosh"/>
    <x v="1"/>
    <x v="3"/>
    <n v="0"/>
    <n v="2"/>
    <s v=""/>
    <x v="0"/>
    <n v="0"/>
    <n v="0"/>
    <x v="0"/>
    <n v="0"/>
    <n v="0"/>
  </r>
  <r>
    <d v="2012-09-06T00:00:00"/>
    <x v="97"/>
    <s v="20120906_22"/>
    <n v="2012"/>
    <n v="9"/>
    <s v="Tatoosh"/>
    <s v="Tatoosh"/>
    <x v="0"/>
    <x v="95"/>
    <n v="0"/>
    <n v="18"/>
    <s v="All males."/>
    <x v="0"/>
    <n v="0"/>
    <n v="0"/>
    <x v="0"/>
    <n v="0"/>
    <n v="0"/>
  </r>
  <r>
    <d v="2012-09-06T00:00:00"/>
    <x v="97"/>
    <s v="20120906_23"/>
    <n v="2012"/>
    <n v="9"/>
    <s v="Tatoosh"/>
    <s v="Tatoosh"/>
    <x v="1"/>
    <x v="10"/>
    <n v="0"/>
    <n v="3"/>
    <s v=""/>
    <x v="0"/>
    <n v="0"/>
    <n v="0"/>
    <x v="0"/>
    <n v="0"/>
    <n v="0"/>
  </r>
  <r>
    <d v="2012-09-12T00:00:00"/>
    <x v="98"/>
    <s v="20120912_3"/>
    <n v="2012"/>
    <n v="9"/>
    <s v="Tatoosh East"/>
    <s v="Tatoosh"/>
    <x v="0"/>
    <x v="33"/>
    <n v="0"/>
    <n v="10"/>
    <s v="4 males, 2 females, 6 juveniles."/>
    <x v="0"/>
    <n v="0"/>
    <n v="0"/>
    <x v="0"/>
    <n v="0"/>
    <n v="0"/>
  </r>
  <r>
    <d v="2012-09-12T00:00:00"/>
    <x v="98"/>
    <s v="20120912_4"/>
    <n v="2012"/>
    <n v="9"/>
    <s v="Tatoosh"/>
    <s v="Tatoosh"/>
    <x v="0"/>
    <x v="46"/>
    <n v="0"/>
    <n v="30"/>
    <s v="23 males, 8 juveniles."/>
    <x v="0"/>
    <n v="0"/>
    <n v="0"/>
    <x v="0"/>
    <n v="0"/>
    <n v="0"/>
  </r>
  <r>
    <d v="2012-09-12T00:00:00"/>
    <x v="98"/>
    <s v="20120912_22"/>
    <n v="2012"/>
    <n v="9"/>
    <s v="Guano"/>
    <s v="Bodelteh Islands"/>
    <x v="0"/>
    <x v="3"/>
    <n v="0"/>
    <n v="2"/>
    <s v="Both males."/>
    <x v="0"/>
    <n v="0"/>
    <n v="0"/>
    <x v="0"/>
    <n v="0"/>
    <n v="0"/>
  </r>
  <r>
    <d v="2012-09-12T00:00:00"/>
    <x v="98"/>
    <s v="20120912_24"/>
    <n v="2012"/>
    <n v="9"/>
    <s v="East Bodelteh"/>
    <s v="Bodelteh Islands"/>
    <x v="0"/>
    <x v="209"/>
    <s v="5"/>
    <n v="880"/>
    <s v="JS, AA, and DM landed on East Bodelteh for counts while PG and MG continued south. These counts include counts done by PG on offshore rocks. 225 males, 189 females, 337 juveniles. Brands: 535R, 945R, 872R, 951R, 943R, 832R, O29 Rump, 786Y, 878R, 683R, 962"/>
    <x v="4"/>
    <n v="1"/>
    <n v="2"/>
    <x v="4"/>
    <n v="4.5197740112994352E-3"/>
    <n v="2.2598870056497176E-3"/>
  </r>
  <r>
    <d v="2012-09-12T00:00:00"/>
    <x v="98"/>
    <s v="20120912_25"/>
    <n v="2012"/>
    <n v="9"/>
    <s v="East Bodelteh"/>
    <s v="Bodelteh Islands"/>
    <x v="1"/>
    <x v="210"/>
    <n v="0"/>
    <n v="2824"/>
    <s v="JS, AA, and DM landed on East Bodelteh for counts while PG and MG continued south. These counts include counts done by PG on offshore rocks. Brands: SMI brands - 6504, 5106, 7668, 7045, 76__, 8240, 7697, 9057, 9238, 8053, 8421, 887_, 8125, 4925, 8427, 769"/>
    <x v="7"/>
    <n v="0"/>
    <n v="14"/>
    <x v="5"/>
    <n v="5.3116147308781871E-3"/>
    <n v="4.9575070821529744E-3"/>
  </r>
  <r>
    <d v="2012-09-12T00:00:00"/>
    <x v="98"/>
    <s v="20120912_29"/>
    <n v="2012"/>
    <n v="9"/>
    <s v="West Bodelteh"/>
    <s v="Bodelteh Islands"/>
    <x v="0"/>
    <x v="12"/>
    <n v="0"/>
    <n v="5"/>
    <s v="Sighting and counts by PG and MG."/>
    <x v="0"/>
    <n v="0"/>
    <n v="0"/>
    <x v="0"/>
    <n v="0"/>
    <n v="0"/>
  </r>
  <r>
    <d v="2012-09-12T00:00:00"/>
    <x v="98"/>
    <s v="20120912_30"/>
    <n v="2012"/>
    <n v="9"/>
    <s v="Carroll"/>
    <s v="Carroll"/>
    <x v="0"/>
    <x v="211"/>
    <s v="32"/>
    <n v="291"/>
    <s v="Sighting and counts by PG and MG. Brands: 297R, 8__R, 205Y, 581R, 957R, 967R, 304Y, 302Y, 854R. No photos found for this sighting."/>
    <x v="0"/>
    <n v="0"/>
    <n v="0"/>
    <x v="0"/>
    <n v="0"/>
    <n v="0"/>
  </r>
  <r>
    <d v="2012-09-12T00:00:00"/>
    <x v="98"/>
    <s v="20120912_31"/>
    <n v="2012"/>
    <n v="9"/>
    <s v="Carroll"/>
    <s v="Carroll"/>
    <x v="1"/>
    <x v="25"/>
    <n v="0"/>
    <n v="20"/>
    <s v="Sighting and counts by PG and MG."/>
    <x v="0"/>
    <n v="0"/>
    <n v="0"/>
    <x v="0"/>
    <n v="0"/>
    <n v="0"/>
  </r>
  <r>
    <d v="2012-09-12T00:00:00"/>
    <x v="98"/>
    <s v="20120912_32"/>
    <n v="2012"/>
    <n v="9"/>
    <s v="Sea Lion Rock"/>
    <s v="Sea Lion Rock"/>
    <x v="0"/>
    <x v="212"/>
    <s v="1"/>
    <n v="164"/>
    <s v="Sighting and counts by PG and MG."/>
    <x v="0"/>
    <n v="0"/>
    <n v="0"/>
    <x v="0"/>
    <n v="0"/>
    <n v="0"/>
  </r>
  <r>
    <d v="2012-09-12T00:00:00"/>
    <x v="98"/>
    <s v="20120912_33"/>
    <n v="2012"/>
    <n v="9"/>
    <s v="Sea Lion Rock"/>
    <s v="Sea Lion Rock"/>
    <x v="1"/>
    <x v="20"/>
    <n v="0"/>
    <n v="19"/>
    <s v="Sighting and counts by PG and MG."/>
    <x v="0"/>
    <n v="0"/>
    <n v="0"/>
    <x v="0"/>
    <n v="0"/>
    <n v="0"/>
  </r>
  <r>
    <d v="2012-09-21T00:00:00"/>
    <x v="99"/>
    <s v="20120921_14"/>
    <n v="2012"/>
    <n v="9"/>
    <s v="Tatoosh East"/>
    <s v="Tatoosh"/>
    <x v="0"/>
    <x v="84"/>
    <n v="0"/>
    <n v="22"/>
    <s v="11 males, 1 female, 11 juveniles. Brands: 954R, 120Y. 1 entanglement."/>
    <x v="2"/>
    <n v="0"/>
    <n v="0"/>
    <x v="0"/>
    <n v="9.0909090909090912E-2"/>
    <n v="0"/>
  </r>
  <r>
    <d v="2012-09-21T00:00:00"/>
    <x v="99"/>
    <s v="20120921_16"/>
    <n v="2012"/>
    <n v="9"/>
    <s v="Tatoosh"/>
    <s v="Tatoosh"/>
    <x v="0"/>
    <x v="10"/>
    <n v="0"/>
    <n v="3"/>
    <s v="All males."/>
    <x v="0"/>
    <n v="0"/>
    <n v="0"/>
    <x v="0"/>
    <n v="0"/>
    <n v="0"/>
  </r>
  <r>
    <d v="2012-09-26T00:00:00"/>
    <x v="100"/>
    <s v="20120926_3"/>
    <n v="2012"/>
    <n v="9"/>
    <s v="Tatoosh East"/>
    <s v="Tatoosh"/>
    <x v="0"/>
    <x v="39"/>
    <n v="0"/>
    <n v="37"/>
    <s v="13 males, 4 females, 23 juveniles. Brands: 619R."/>
    <x v="0"/>
    <n v="0"/>
    <n v="0"/>
    <x v="0"/>
    <n v="0"/>
    <n v="0"/>
  </r>
  <r>
    <d v="2012-09-26T00:00:00"/>
    <x v="100"/>
    <s v="20120926_6"/>
    <n v="2012"/>
    <n v="9"/>
    <s v="Tatoosh"/>
    <s v="Tatoosh"/>
    <x v="0"/>
    <x v="10"/>
    <n v="0"/>
    <n v="3"/>
    <s v="In water eating some kind of fish."/>
    <x v="0"/>
    <n v="0"/>
    <n v="0"/>
    <x v="0"/>
    <n v="0"/>
    <n v="0"/>
  </r>
  <r>
    <d v="2012-09-26T00:00:00"/>
    <x v="100"/>
    <s v="20120926_23"/>
    <n v="2012"/>
    <n v="9"/>
    <s v="Guano"/>
    <s v="Bodelteh Islands"/>
    <x v="0"/>
    <x v="15"/>
    <n v="0"/>
    <n v="4"/>
    <s v="All males."/>
    <x v="0"/>
    <n v="0"/>
    <n v="0"/>
    <x v="0"/>
    <n v="0"/>
    <n v="0"/>
  </r>
  <r>
    <d v="2012-09-26T00:00:00"/>
    <x v="100"/>
    <s v="20120926_25"/>
    <n v="2012"/>
    <n v="9"/>
    <s v="East Bodelteh"/>
    <s v="Bodelteh Islands"/>
    <x v="0"/>
    <x v="213"/>
    <s v="2"/>
    <n v="530"/>
    <s v="Only partial demographic count: 51 males, 16 females, 38 juveniles, 2 pups. Brands: 348R."/>
    <x v="0"/>
    <n v="0"/>
    <n v="0"/>
    <x v="0"/>
    <n v="0"/>
    <n v="0"/>
  </r>
  <r>
    <d v="2012-09-26T00:00:00"/>
    <x v="100"/>
    <s v="20120926_26"/>
    <n v="2012"/>
    <n v="9"/>
    <s v="East Bodelteh"/>
    <s v="Bodelteh Islands"/>
    <x v="1"/>
    <x v="214"/>
    <n v="0"/>
    <n v="1760"/>
    <s v="Brands: SMI 7814, U70. 2 entanglements, only found photo of one."/>
    <x v="2"/>
    <n v="0"/>
    <n v="1"/>
    <x v="1"/>
    <n v="1.1363636363636363E-3"/>
    <n v="5.6818181818181815E-4"/>
  </r>
  <r>
    <d v="2012-09-26T00:00:00"/>
    <x v="100"/>
    <s v="20120926_27"/>
    <n v="2012"/>
    <n v="9"/>
    <s v="West Bodelteh"/>
    <s v="Bodelteh Islands"/>
    <x v="0"/>
    <x v="12"/>
    <n v="0"/>
    <n v="5"/>
    <s v="All males."/>
    <x v="0"/>
    <n v="0"/>
    <n v="0"/>
    <x v="0"/>
    <n v="0"/>
    <n v="0"/>
  </r>
  <r>
    <d v="2012-09-26T00:00:00"/>
    <x v="100"/>
    <s v="20120926_34"/>
    <n v="2012"/>
    <n v="9"/>
    <s v="Carroll"/>
    <s v="Carroll"/>
    <x v="0"/>
    <x v="215"/>
    <s v="11"/>
    <n v="233"/>
    <s v="Sighting start time from camera. 27 males, 112 females, 107 juveniles, 11 pups. 1 with entanglement scar. Ej. Brands: 401R, 799R, Tag no brand, 635R, 967R (photo but not written), 294Y (photo but not written), one big male looks like 128R not sure about 1"/>
    <x v="1"/>
    <n v="0"/>
    <n v="1"/>
    <x v="1"/>
    <n v="4.0983606557377051E-3"/>
    <n v="4.0983606557377051E-3"/>
  </r>
  <r>
    <d v="2012-09-26T00:00:00"/>
    <x v="100"/>
    <s v="20120926_35"/>
    <n v="2012"/>
    <n v="9"/>
    <s v="Carroll"/>
    <s v="Carroll"/>
    <x v="1"/>
    <x v="146"/>
    <n v="0"/>
    <n v="17"/>
    <s v="1 entangled Zc."/>
    <x v="1"/>
    <n v="0"/>
    <n v="1"/>
    <x v="1"/>
    <n v="5.8823529411764705E-2"/>
    <n v="5.8823529411764705E-2"/>
  </r>
  <r>
    <d v="2012-09-26T00:00:00"/>
    <x v="100"/>
    <s v="20120926_36"/>
    <n v="2012"/>
    <n v="9"/>
    <s v="Sea Lion Rock"/>
    <s v="Sea Lion Rock"/>
    <x v="0"/>
    <x v="216"/>
    <s v="6"/>
    <n v="432"/>
    <s v="96 males, 134 females, 200 juveniles, 6 pups. Brands: 16Y, _14R, 862R (not sure of 8), 818R, 581R, 275R, O2_ Rump brand. 1 entangled Ej. Scat landing, collected 35 scat, bumped 50 Ej, 65% male and 35% juveniles."/>
    <x v="2"/>
    <n v="1"/>
    <n v="1"/>
    <x v="2"/>
    <n v="4.5662100456621002E-3"/>
    <n v="2.2831050228310501E-3"/>
  </r>
  <r>
    <d v="2012-09-26T00:00:00"/>
    <x v="100"/>
    <s v="20120926_37"/>
    <n v="2012"/>
    <n v="9"/>
    <s v="Sea Lion Rock"/>
    <s v="Sea Lion Rock"/>
    <x v="1"/>
    <x v="106"/>
    <n v="0"/>
    <n v="13"/>
    <s v=""/>
    <x v="0"/>
    <n v="0"/>
    <n v="0"/>
    <x v="0"/>
    <n v="0"/>
    <n v="0"/>
  </r>
  <r>
    <d v="2012-09-27T00:00:00"/>
    <x v="101"/>
    <s v="20120927_11"/>
    <n v="2012"/>
    <n v="9"/>
    <s v="Tatoosh East"/>
    <s v="Tatoosh"/>
    <x v="0"/>
    <x v="62"/>
    <n v="0"/>
    <n v="38"/>
    <s v="11 males, 4 females, 22 juveniles."/>
    <x v="0"/>
    <n v="0"/>
    <n v="0"/>
    <x v="0"/>
    <n v="0"/>
    <n v="0"/>
  </r>
  <r>
    <d v="2012-10-01T00:00:00"/>
    <x v="102"/>
    <s v="20121001_7"/>
    <n v="2012"/>
    <n v="10"/>
    <s v="Tatoosh East"/>
    <s v="Tatoosh"/>
    <x v="0"/>
    <x v="95"/>
    <n v="0"/>
    <n v="18"/>
    <s v="4 males, 5 females, 9 juveniles."/>
    <x v="0"/>
    <n v="0"/>
    <n v="0"/>
    <x v="0"/>
    <n v="0"/>
    <n v="0"/>
  </r>
  <r>
    <d v="2012-10-01T00:00:00"/>
    <x v="102"/>
    <s v="20121001_9"/>
    <n v="2012"/>
    <n v="10"/>
    <s v="Tatoosh"/>
    <s v="Tatoosh"/>
    <x v="1"/>
    <x v="4"/>
    <n v="0"/>
    <n v="1"/>
    <s v=""/>
    <x v="0"/>
    <n v="0"/>
    <n v="0"/>
    <x v="0"/>
    <n v="0"/>
    <n v="0"/>
  </r>
  <r>
    <d v="2012-10-25T00:00:00"/>
    <x v="103"/>
    <s v="20121025_4"/>
    <n v="2012"/>
    <n v="10"/>
    <s v="Tatoosh East"/>
    <s v="Tatoosh"/>
    <x v="0"/>
    <x v="37"/>
    <n v="0"/>
    <n v="28"/>
    <s v="6 males, 13 females, 6 juveniles."/>
    <x v="0"/>
    <n v="0"/>
    <n v="0"/>
    <x v="0"/>
    <n v="0"/>
    <n v="0"/>
  </r>
  <r>
    <d v="2012-10-25T00:00:00"/>
    <x v="103"/>
    <s v="20121025_5"/>
    <n v="2012"/>
    <n v="10"/>
    <s v="Tatoosh East"/>
    <s v="Tatoosh"/>
    <x v="1"/>
    <x v="3"/>
    <n v="0"/>
    <n v="2"/>
    <s v=""/>
    <x v="0"/>
    <n v="0"/>
    <n v="0"/>
    <x v="0"/>
    <n v="0"/>
    <n v="0"/>
  </r>
  <r>
    <d v="2012-10-25T00:00:00"/>
    <x v="103"/>
    <s v="20121025_14"/>
    <n v="2012"/>
    <n v="10"/>
    <s v="East Bodelteh"/>
    <s v="Bodelteh Islands"/>
    <x v="0"/>
    <x v="217"/>
    <s v="65"/>
    <n v="329"/>
    <s v="JS and DS dropped off at EBOD while AA and PG headed South. 12 males, 174 females, 138 juveniles, 65 pups. Brands: 971R (no photo), 878R, 931R, 814R, 951R, 582R, 341R, 873R, 975R, 954R, 205Y, 337R, 535R, 692R. 3 entangled Ej."/>
    <x v="3"/>
    <n v="2"/>
    <n v="0"/>
    <x v="2"/>
    <n v="7.6142131979695434E-3"/>
    <n v="0"/>
  </r>
  <r>
    <d v="2012-10-25T00:00:00"/>
    <x v="103"/>
    <s v="20121025_15"/>
    <n v="2012"/>
    <n v="10"/>
    <s v="East Bodelteh"/>
    <s v="Bodelteh Islands"/>
    <x v="1"/>
    <x v="218"/>
    <n v="0"/>
    <n v="1100"/>
    <s v="JS and DS dropped off at EBOD while AA and PG headed South. Brands: 7631, 7691, C959 (left tag), 8624, 9240 (no photo), U11_, U266 (brand looks like U_88??), 7921 (no photo), 9717 (no photo), 5684. 5 entangled Zc, 1 with net - no photo. 3 dead Zc."/>
    <x v="8"/>
    <n v="0"/>
    <n v="7"/>
    <x v="6"/>
    <n v="7.2727272727272727E-3"/>
    <n v="6.3636363636363638E-3"/>
  </r>
  <r>
    <d v="2012-10-25T00:00:00"/>
    <x v="103"/>
    <s v="20121025_17"/>
    <n v="2012"/>
    <n v="10"/>
    <s v="West Bodelteh"/>
    <s v="Bodelteh Islands"/>
    <x v="0"/>
    <x v="65"/>
    <n v="0"/>
    <n v="8"/>
    <s v="1 female with pup, 3 juveniles, not sure about other ones behind. Brands: 507R."/>
    <x v="0"/>
    <n v="0"/>
    <n v="0"/>
    <x v="0"/>
    <n v="0"/>
    <n v="0"/>
  </r>
  <r>
    <d v="2012-10-25T00:00:00"/>
    <x v="103"/>
    <s v="20121025_19"/>
    <n v="2012"/>
    <n v="10"/>
    <s v="Carroll"/>
    <s v="Carroll"/>
    <x v="0"/>
    <x v="32"/>
    <s v="7"/>
    <n v="57"/>
    <s v="JS - SEE PHOTOS. I tried to count via photos. Without photos, total was 62 and pups was 5."/>
    <x v="0"/>
    <n v="0"/>
    <n v="0"/>
    <x v="0"/>
    <n v="0"/>
    <n v="0"/>
  </r>
  <r>
    <d v="2012-10-25T00:00:00"/>
    <x v="103"/>
    <s v="20121025_20"/>
    <n v="2012"/>
    <n v="10"/>
    <s v="Carroll"/>
    <s v="Carroll"/>
    <x v="1"/>
    <x v="29"/>
    <n v="0"/>
    <n v="32"/>
    <s v="JS - SEE PHOTOS without photos count was 35."/>
    <x v="0"/>
    <n v="0"/>
    <n v="0"/>
    <x v="0"/>
    <n v="0"/>
    <n v="0"/>
  </r>
  <r>
    <d v="2012-10-25T00:00:00"/>
    <x v="103"/>
    <s v="20121025_22"/>
    <n v="2012"/>
    <n v="10"/>
    <s v="Sea Lion Rock"/>
    <s v="Sea Lion Rock"/>
    <x v="0"/>
    <x v="219"/>
    <s v="5"/>
    <n v="149"/>
    <s v="JS - SEE PHOTOS I tried to count with photos and came up with 107 Ej on East side with 5 pups and was having a hard time counting West side and determining which ones I had already counted. Brands in photos but not sighted at time: 303Y, 832R. Both hard t"/>
    <x v="0"/>
    <n v="0"/>
    <n v="0"/>
    <x v="0"/>
    <n v="0"/>
    <n v="0"/>
  </r>
  <r>
    <d v="2012-10-25T00:00:00"/>
    <x v="103"/>
    <s v="20121025_23"/>
    <n v="2012"/>
    <n v="10"/>
    <s v="Sea Lion Rock"/>
    <s v="Sea Lion Rock"/>
    <x v="1"/>
    <x v="65"/>
    <n v="0"/>
    <n v="8"/>
    <s v="JS - SEE PHOTOS I counted 10 in photos."/>
    <x v="0"/>
    <n v="0"/>
    <n v="0"/>
    <x v="0"/>
    <n v="0"/>
    <n v="0"/>
  </r>
  <r>
    <d v="2012-11-02T00:00:00"/>
    <x v="104"/>
    <s v="20121102_15"/>
    <n v="2012"/>
    <n v="11"/>
    <s v="Tatoosh East"/>
    <s v="Tatoosh"/>
    <x v="0"/>
    <x v="46"/>
    <n v="0"/>
    <n v="30"/>
    <s v="Sighting start time based on camera. 3 males, 11 females, 16 juveniles. Brands: 872R."/>
    <x v="0"/>
    <n v="0"/>
    <n v="0"/>
    <x v="0"/>
    <n v="0"/>
    <n v="0"/>
  </r>
  <r>
    <d v="2012-11-02T00:00:00"/>
    <x v="104"/>
    <s v="20121102_16"/>
    <n v="2012"/>
    <n v="11"/>
    <s v="Tatoosh East"/>
    <s v="Tatoosh"/>
    <x v="1"/>
    <x v="10"/>
    <n v="0"/>
    <n v="3"/>
    <s v=""/>
    <x v="0"/>
    <n v="0"/>
    <n v="0"/>
    <x v="0"/>
    <n v="0"/>
    <n v="0"/>
  </r>
  <r>
    <d v="2012-11-09T00:00:00"/>
    <x v="105"/>
    <s v="20121109_2"/>
    <n v="2012"/>
    <n v="11"/>
    <s v="Tatoosh East"/>
    <s v="Tatoosh"/>
    <x v="0"/>
    <x v="146"/>
    <n v="0"/>
    <n v="17"/>
    <s v="1 male and 1 juvenile hauled out, 15 in water."/>
    <x v="0"/>
    <n v="0"/>
    <n v="0"/>
    <x v="0"/>
    <n v="0"/>
    <n v="0"/>
  </r>
  <r>
    <d v="2012-11-09T00:00:00"/>
    <x v="105"/>
    <s v="20121109_3"/>
    <n v="2012"/>
    <n v="11"/>
    <s v="Tatoosh"/>
    <s v="Tatoosh"/>
    <x v="0"/>
    <x v="10"/>
    <n v="0"/>
    <n v="3"/>
    <s v="All males."/>
    <x v="0"/>
    <n v="0"/>
    <n v="0"/>
    <x v="0"/>
    <n v="0"/>
    <n v="0"/>
  </r>
  <r>
    <d v="2012-11-09T00:00:00"/>
    <x v="105"/>
    <s v="20121109_9"/>
    <n v="2012"/>
    <n v="11"/>
    <s v="Guano"/>
    <s v="Bodelteh Islands"/>
    <x v="0"/>
    <x v="4"/>
    <n v="0"/>
    <n v="1"/>
    <s v="1 female, looked very pregnant, bumped from rock."/>
    <x v="0"/>
    <n v="0"/>
    <n v="0"/>
    <x v="0"/>
    <n v="0"/>
    <n v="0"/>
  </r>
  <r>
    <d v="2012-11-09T00:00:00"/>
    <x v="105"/>
    <s v="20121109_10"/>
    <n v="2012"/>
    <n v="11"/>
    <s v="East Bodelteh"/>
    <s v="Bodelteh Islands"/>
    <x v="0"/>
    <x v="220"/>
    <n v="0"/>
    <n v="175"/>
    <s v="10 males, 28 females, 21 juveniles.  Count not complete"/>
    <x v="0"/>
    <n v="0"/>
    <n v="0"/>
    <x v="0"/>
    <n v="0"/>
    <n v="0"/>
  </r>
  <r>
    <d v="2012-11-09T00:00:00"/>
    <x v="105"/>
    <s v="20121109_11"/>
    <n v="2012"/>
    <n v="11"/>
    <s v="East Bodelteh"/>
    <s v="Bodelteh Islands"/>
    <x v="1"/>
    <x v="221"/>
    <n v="0"/>
    <n v="615"/>
    <s v=""/>
    <x v="0"/>
    <n v="0"/>
    <n v="0"/>
    <x v="0"/>
    <n v="0"/>
    <n v="0"/>
  </r>
  <r>
    <d v="2012-11-15T00:00:00"/>
    <x v="106"/>
    <s v="20121115_3"/>
    <n v="2012"/>
    <n v="11"/>
    <s v="Tatoosh East"/>
    <s v="Tatoosh"/>
    <x v="0"/>
    <x v="174"/>
    <n v="0"/>
    <n v="62"/>
    <s v="3 males, 20 females, 41 juveniles. Brands: 880R."/>
    <x v="0"/>
    <n v="0"/>
    <n v="0"/>
    <x v="0"/>
    <n v="0"/>
    <n v="0"/>
  </r>
  <r>
    <d v="2012-11-15T00:00:00"/>
    <x v="106"/>
    <s v="20121115_4"/>
    <n v="2012"/>
    <n v="11"/>
    <s v="Tatoosh East"/>
    <s v="Tatoosh"/>
    <x v="1"/>
    <x v="10"/>
    <n v="0"/>
    <n v="3"/>
    <s v=""/>
    <x v="0"/>
    <n v="0"/>
    <n v="0"/>
    <x v="0"/>
    <n v="0"/>
    <n v="0"/>
  </r>
  <r>
    <d v="2012-11-15T00:00:00"/>
    <x v="106"/>
    <s v="20121115_5"/>
    <n v="2012"/>
    <n v="11"/>
    <s v="Tatoosh"/>
    <s v="Tatoosh"/>
    <x v="0"/>
    <x v="2"/>
    <n v="0"/>
    <n v="15"/>
    <s v="3 males, 9 females, 3 juveniles. Collected scat - 17 collected. Scat location called West Reef."/>
    <x v="0"/>
    <n v="0"/>
    <n v="0"/>
    <x v="0"/>
    <n v="0"/>
    <n v="0"/>
  </r>
  <r>
    <d v="2012-11-15T00:00:00"/>
    <x v="106"/>
    <s v="20121115_11"/>
    <n v="2012"/>
    <n v="11"/>
    <s v="East Bodelteh"/>
    <s v="Bodelteh Islands"/>
    <x v="0"/>
    <x v="222"/>
    <s v="11"/>
    <n v="173"/>
    <s v="14 males, 77 females, 57 juveniles, 11 pups. Brands: 212Y maybe, hard to read. Bumped 10 Ej attempting scat landing at West rock. No scat collected."/>
    <x v="0"/>
    <n v="0"/>
    <n v="0"/>
    <x v="0"/>
    <n v="0"/>
    <n v="0"/>
  </r>
  <r>
    <d v="2012-11-15T00:00:00"/>
    <x v="106"/>
    <s v="20121115_12"/>
    <n v="2012"/>
    <n v="11"/>
    <s v="East Bodelteh"/>
    <s v="Bodelteh Islands"/>
    <x v="1"/>
    <x v="223"/>
    <n v="0"/>
    <n v="640"/>
    <s v="Bumped 45 from West rock for scat landing. No scat collected. 1 animal that either has entanglement or scar."/>
    <x v="1"/>
    <n v="0"/>
    <n v="1"/>
    <x v="1"/>
    <n v="1.5625000000000001E-3"/>
    <n v="1.5625000000000001E-3"/>
  </r>
  <r>
    <d v="2012-11-15T00:00:00"/>
    <x v="106"/>
    <s v="20121115_13"/>
    <n v="2012"/>
    <n v="11"/>
    <s v="West Bodelteh"/>
    <s v="Bodelteh Islands"/>
    <x v="0"/>
    <x v="101"/>
    <s v="3"/>
    <n v="33"/>
    <s v="2 males, 10 females, 13 juveniles, 3 pups. Brands: 974R. 3 bailed."/>
    <x v="0"/>
    <n v="0"/>
    <n v="0"/>
    <x v="0"/>
    <n v="0"/>
    <n v="0"/>
  </r>
  <r>
    <d v="2012-11-15T00:00:00"/>
    <x v="106"/>
    <s v="20121115_14"/>
    <n v="2012"/>
    <n v="11"/>
    <s v="West Bodelteh"/>
    <s v="Bodelteh Islands"/>
    <x v="1"/>
    <x v="4"/>
    <n v="0"/>
    <n v="1"/>
    <s v=""/>
    <x v="0"/>
    <n v="0"/>
    <n v="0"/>
    <x v="0"/>
    <n v="0"/>
    <n v="0"/>
  </r>
  <r>
    <d v="2012-11-15T00:00:00"/>
    <x v="106"/>
    <s v="20121115_18"/>
    <n v="2012"/>
    <n v="11"/>
    <s v="Carroll"/>
    <s v="Carroll"/>
    <x v="0"/>
    <x v="224"/>
    <s v="10"/>
    <n v="66"/>
    <s v="9 males, 41 females, 25 juveniles, 10 pups. 64 bailed. Brands: 692R maybe, 9 is hard to read."/>
    <x v="0"/>
    <n v="0"/>
    <n v="0"/>
    <x v="0"/>
    <n v="0"/>
    <n v="0"/>
  </r>
  <r>
    <d v="2012-11-15T00:00:00"/>
    <x v="106"/>
    <s v="20121115_19"/>
    <n v="2012"/>
    <n v="11"/>
    <s v="Carroll"/>
    <s v="Carroll"/>
    <x v="1"/>
    <x v="84"/>
    <n v="0"/>
    <n v="22"/>
    <s v="15 bailed."/>
    <x v="0"/>
    <n v="0"/>
    <n v="0"/>
    <x v="0"/>
    <n v="0"/>
    <n v="0"/>
  </r>
  <r>
    <d v="2012-11-15T00:00:00"/>
    <x v="106"/>
    <s v="20121115_21"/>
    <n v="2012"/>
    <n v="11"/>
    <s v="Sea Lion Rock"/>
    <s v="Sea Lion Rock"/>
    <x v="0"/>
    <x v="225"/>
    <s v="2"/>
    <n v="170"/>
    <s v="All but 5 bumped for scat landing. 27 males, 58 females, 68 juveniles, 2 pups. Brands: 260Y. 2 entangled Ej."/>
    <x v="2"/>
    <n v="1"/>
    <n v="0"/>
    <x v="2"/>
    <n v="1.1627906976744186E-2"/>
    <n v="0"/>
  </r>
  <r>
    <d v="2012-12-10T00:00:00"/>
    <x v="107"/>
    <s v="20121210_5"/>
    <n v="2012"/>
    <n v="12"/>
    <s v="Tatoosh East"/>
    <s v="Tatoosh"/>
    <x v="0"/>
    <x v="145"/>
    <n v="0"/>
    <n v="46"/>
    <s v="5 males, 13 females, 25 juveniles."/>
    <x v="0"/>
    <n v="0"/>
    <n v="0"/>
    <x v="0"/>
    <n v="0"/>
    <n v="0"/>
  </r>
  <r>
    <d v="2012-12-10T00:00:00"/>
    <x v="107"/>
    <s v="20121210_6"/>
    <n v="2012"/>
    <n v="12"/>
    <s v="Tatoosh East"/>
    <s v="Tatoosh"/>
    <x v="0"/>
    <x v="142"/>
    <n v="0"/>
    <n v="25"/>
    <s v="In water"/>
    <x v="0"/>
    <n v="0"/>
    <n v="0"/>
    <x v="0"/>
    <n v="0"/>
    <n v="0"/>
  </r>
  <r>
    <d v="2012-12-10T00:00:00"/>
    <x v="107"/>
    <s v="20121210_7"/>
    <n v="2012"/>
    <n v="12"/>
    <s v="Tatoosh"/>
    <s v="Tatoosh"/>
    <x v="0"/>
    <x v="186"/>
    <n v="0"/>
    <n v="47"/>
    <s v="17 males, 17 females, 17 juveniles."/>
    <x v="0"/>
    <n v="0"/>
    <n v="0"/>
    <x v="0"/>
    <n v="0"/>
    <n v="0"/>
  </r>
  <r>
    <d v="2012-12-10T00:00:00"/>
    <x v="107"/>
    <s v="20121210_8"/>
    <n v="2012"/>
    <n v="12"/>
    <s v="Tatoosh"/>
    <s v="Tatoosh"/>
    <x v="0"/>
    <x v="33"/>
    <n v="0"/>
    <n v="10"/>
    <s v="2 males, 3 females, 3 juvenile."/>
    <x v="0"/>
    <n v="0"/>
    <n v="0"/>
    <x v="0"/>
    <n v="0"/>
    <n v="0"/>
  </r>
  <r>
    <d v="2012-12-10T00:00:00"/>
    <x v="107"/>
    <s v="20121210_13"/>
    <n v="2012"/>
    <n v="12"/>
    <s v="Guano"/>
    <s v="Bodelteh Islands"/>
    <x v="0"/>
    <x v="26"/>
    <s v="42"/>
    <n v="33"/>
    <s v="Sighting start time based on camera. 1 male, 40 females, 16 juveniles, 42 pups. Brands: 95Y."/>
    <x v="0"/>
    <n v="0"/>
    <n v="0"/>
    <x v="0"/>
    <n v="0"/>
    <n v="0"/>
  </r>
  <r>
    <d v="2012-12-10T00:00:00"/>
    <x v="107"/>
    <s v="20121210_14"/>
    <n v="2012"/>
    <n v="12"/>
    <s v="East Bodelteh"/>
    <s v="Bodelteh Islands"/>
    <x v="1"/>
    <x v="43"/>
    <n v="0"/>
    <n v="84"/>
    <s v=""/>
    <x v="0"/>
    <n v="0"/>
    <n v="0"/>
    <x v="0"/>
    <n v="0"/>
    <n v="0"/>
  </r>
  <r>
    <d v="2012-12-10T00:00:00"/>
    <x v="107"/>
    <s v="20121210_15"/>
    <n v="2012"/>
    <n v="12"/>
    <s v="East Bodelteh"/>
    <s v="Bodelteh Islands"/>
    <x v="0"/>
    <x v="5"/>
    <n v="0"/>
    <n v="111"/>
    <s v="No demo count on 100 sea lions. Others: 5 males, 2 females, 4 juveniles."/>
    <x v="0"/>
    <n v="0"/>
    <n v="0"/>
    <x v="0"/>
    <n v="0"/>
    <n v="0"/>
  </r>
  <r>
    <d v="2012-12-10T00:00:00"/>
    <x v="107"/>
    <s v="20121210_17"/>
    <n v="2012"/>
    <n v="12"/>
    <s v=""/>
    <s v="Bodelteh Islands"/>
    <x v="0"/>
    <x v="135"/>
    <n v="0"/>
    <n v="21"/>
    <s v="Sighting start time based on camera. 1 males, 15 females, 5 juveniles. Brands: 217R."/>
    <x v="0"/>
    <n v="0"/>
    <n v="0"/>
    <x v="0"/>
    <n v="0"/>
    <n v="0"/>
  </r>
  <r>
    <d v="2012-12-10T00:00:00"/>
    <x v="107"/>
    <s v="20121210_19"/>
    <n v="2012"/>
    <n v="12"/>
    <s v="Carroll"/>
    <s v="Carroll"/>
    <x v="0"/>
    <x v="226"/>
    <s v="2"/>
    <n v="90"/>
    <s v="Sighting start time based on camera. 21 males, 34 females, 27 juveniles, 2 pups. Brands: __7R- bailed and did not get good pictures."/>
    <x v="0"/>
    <n v="0"/>
    <n v="0"/>
    <x v="0"/>
    <n v="0"/>
    <n v="0"/>
  </r>
  <r>
    <d v="2012-12-10T00:00:00"/>
    <x v="107"/>
    <s v="20121210_20"/>
    <n v="2012"/>
    <n v="12"/>
    <s v="Carroll"/>
    <s v="Carroll"/>
    <x v="1"/>
    <x v="106"/>
    <n v="0"/>
    <n v="13"/>
    <s v=""/>
    <x v="0"/>
    <n v="0"/>
    <n v="0"/>
    <x v="0"/>
    <n v="0"/>
    <n v="0"/>
  </r>
  <r>
    <d v="2012-12-10T00:00:00"/>
    <x v="107"/>
    <s v="20121210_22"/>
    <n v="2012"/>
    <n v="12"/>
    <s v="Sea Lion Rock"/>
    <s v="Sea Lion Rock"/>
    <x v="0"/>
    <x v="103"/>
    <n v="0"/>
    <n v="141"/>
    <s v="Sighting start time based on camera. 25 males, 43 females, 44 juveniles. Brands: 250Y, 360R."/>
    <x v="0"/>
    <n v="0"/>
    <n v="0"/>
    <x v="0"/>
    <n v="0"/>
    <n v="0"/>
  </r>
  <r>
    <d v="2012-12-14T00:00:00"/>
    <x v="108"/>
    <s v="20121214_2"/>
    <n v="2012"/>
    <n v="12"/>
    <s v="Tatoosh East"/>
    <s v="Tatoosh"/>
    <x v="0"/>
    <x v="201"/>
    <n v="0"/>
    <n v="48"/>
    <s v="5 males, 19 females, 26 juveniles. 1 entangled with black rubber band, no photo found."/>
    <x v="1"/>
    <n v="0"/>
    <n v="0"/>
    <x v="0"/>
    <n v="2.0833333333333332E-2"/>
    <n v="0"/>
  </r>
  <r>
    <d v="2012-12-14T00:00:00"/>
    <x v="108"/>
    <s v="20121214_3"/>
    <n v="2012"/>
    <n v="12"/>
    <s v="Tatoosh"/>
    <s v="Tatoosh"/>
    <x v="0"/>
    <x v="142"/>
    <n v="0"/>
    <n v="25"/>
    <s v="Bumped all from West Reef for scat collection, landed on inside ledge. 14 males, 6 females, 5 juveniles."/>
    <x v="0"/>
    <n v="0"/>
    <n v="0"/>
    <x v="0"/>
    <n v="0"/>
    <n v="0"/>
  </r>
  <r>
    <d v="2012-12-14T00:00:00"/>
    <x v="108"/>
    <s v="20121214_9"/>
    <n v="2012"/>
    <n v="12"/>
    <s v="Guano"/>
    <s v="Bodelteh Islands"/>
    <x v="0"/>
    <x v="178"/>
    <s v="27"/>
    <n v="44"/>
    <s v="3 males, 34 females, 12 juveniles, 27 pups. Brands: 95Y, 931R."/>
    <x v="0"/>
    <n v="0"/>
    <n v="0"/>
    <x v="0"/>
    <n v="0"/>
    <n v="0"/>
  </r>
  <r>
    <d v="2013-01-14T00:00:00"/>
    <x v="109"/>
    <s v="20130114_5"/>
    <n v="2013"/>
    <n v="1"/>
    <s v="Tatoosh East"/>
    <s v="Tatoosh"/>
    <x v="0"/>
    <x v="25"/>
    <n v="0"/>
    <n v="20"/>
    <s v="1 male, 11 females, 8 juveniles."/>
    <x v="0"/>
    <n v="0"/>
    <n v="0"/>
    <x v="0"/>
    <n v="0"/>
    <n v="0"/>
  </r>
  <r>
    <d v="2013-01-14T00:00:00"/>
    <x v="109"/>
    <s v="20130114_6"/>
    <n v="2013"/>
    <n v="1"/>
    <s v="Tatoosh"/>
    <s v="Tatoosh"/>
    <x v="0"/>
    <x v="109"/>
    <n v="0"/>
    <n v="34"/>
    <s v="Bumped all for scat landing. 16 males, 3 females, 13 juveniles."/>
    <x v="0"/>
    <n v="0"/>
    <n v="0"/>
    <x v="0"/>
    <n v="0"/>
    <n v="0"/>
  </r>
  <r>
    <d v="2013-01-14T00:00:00"/>
    <x v="109"/>
    <s v="20130114_13"/>
    <n v="2013"/>
    <n v="1"/>
    <s v="Guano"/>
    <s v="Bodelteh Islands"/>
    <x v="0"/>
    <x v="93"/>
    <s v="48"/>
    <n v="49"/>
    <s v="25 in water. 2 males, 25 females, 7 juveniles, 48 pups. Brands: 293Y."/>
    <x v="1"/>
    <n v="0"/>
    <n v="1"/>
    <x v="1"/>
    <n v="1.0309278350515464E-2"/>
    <n v="1.0309278350515464E-2"/>
  </r>
  <r>
    <d v="2013-01-14T00:00:00"/>
    <x v="109"/>
    <s v="20130114_14"/>
    <n v="2013"/>
    <n v="1"/>
    <s v="East Bodelteh"/>
    <s v="Bodelteh Islands"/>
    <x v="1"/>
    <x v="165"/>
    <n v="0"/>
    <n v="205"/>
    <s v=""/>
    <x v="0"/>
    <n v="0"/>
    <n v="0"/>
    <x v="0"/>
    <n v="0"/>
    <n v="0"/>
  </r>
  <r>
    <d v="2013-01-14T00:00:00"/>
    <x v="109"/>
    <s v="20130114_15"/>
    <n v="2013"/>
    <n v="1"/>
    <s v="East Bodelteh"/>
    <s v="Bodelteh Islands"/>
    <x v="0"/>
    <x v="86"/>
    <n v="0"/>
    <n v="81"/>
    <s v="14 male; 35 female; 48 juvenile"/>
    <x v="0"/>
    <n v="0"/>
    <n v="0"/>
    <x v="0"/>
    <n v="0"/>
    <n v="0"/>
  </r>
  <r>
    <d v="2013-01-14T00:00:00"/>
    <x v="109"/>
    <s v="20130114_16"/>
    <n v="2013"/>
    <n v="1"/>
    <s v="West Bodelteh"/>
    <s v="Bodelteh Islands"/>
    <x v="0"/>
    <x v="95"/>
    <s v="1"/>
    <n v="17"/>
    <s v="1 males, 10 females, 7 juveniles, 1 pup."/>
    <x v="0"/>
    <n v="0"/>
    <n v="0"/>
    <x v="0"/>
    <n v="0"/>
    <n v="0"/>
  </r>
  <r>
    <d v="2013-01-16T00:00:00"/>
    <x v="110"/>
    <s v="20130116_3"/>
    <n v="2013"/>
    <n v="1"/>
    <s v="Tatoosh East"/>
    <s v="Tatoosh"/>
    <x v="0"/>
    <x v="20"/>
    <n v="0"/>
    <n v="19"/>
    <s v="2 males, 6 females, 12 juveniles."/>
    <x v="0"/>
    <n v="0"/>
    <n v="0"/>
    <x v="0"/>
    <n v="0"/>
    <n v="0"/>
  </r>
  <r>
    <d v="2013-01-16T00:00:00"/>
    <x v="110"/>
    <s v="20130116_6"/>
    <n v="2013"/>
    <n v="1"/>
    <s v="West Bodelteh"/>
    <s v="Bodelteh Islands"/>
    <x v="0"/>
    <x v="0"/>
    <s v="3"/>
    <n v="40"/>
    <s v="17 females, 24 juveniles, 3 pups."/>
    <x v="0"/>
    <n v="0"/>
    <n v="0"/>
    <x v="0"/>
    <n v="0"/>
    <n v="0"/>
  </r>
  <r>
    <d v="2013-01-16T00:00:00"/>
    <x v="110"/>
    <s v="20130116_7"/>
    <n v="2013"/>
    <n v="1"/>
    <s v="Carroll"/>
    <s v="Carroll"/>
    <x v="0"/>
    <x v="114"/>
    <s v="3"/>
    <n v="69"/>
    <s v="17 males, 18 females, 22 juveniles, 3 pups. Bumped 11."/>
    <x v="0"/>
    <n v="0"/>
    <n v="0"/>
    <x v="0"/>
    <n v="0"/>
    <n v="0"/>
  </r>
  <r>
    <d v="2013-01-16T00:00:00"/>
    <x v="110"/>
    <s v="20130116_9"/>
    <n v="2013"/>
    <n v="1"/>
    <s v="Carroll"/>
    <s v="Carroll"/>
    <x v="1"/>
    <x v="4"/>
    <n v="0"/>
    <n v="1"/>
    <s v=""/>
    <x v="0"/>
    <n v="0"/>
    <n v="0"/>
    <x v="0"/>
    <n v="0"/>
    <n v="0"/>
  </r>
  <r>
    <d v="2013-01-16T00:00:00"/>
    <x v="110"/>
    <s v="20130116_10"/>
    <n v="2013"/>
    <n v="1"/>
    <s v="Sea Lion Rock"/>
    <s v="Sea Lion Rock"/>
    <x v="0"/>
    <x v="107"/>
    <n v="0"/>
    <n v="103"/>
    <s v="41 males, 11 females, 42 juveniles, 1 entangled. Brands: 260Y."/>
    <x v="1"/>
    <n v="1"/>
    <n v="0"/>
    <x v="1"/>
    <n v="9.7087378640776691E-3"/>
    <n v="0"/>
  </r>
  <r>
    <d v="2013-01-16T00:00:00"/>
    <x v="110"/>
    <s v="20130116_14"/>
    <n v="2013"/>
    <n v="1"/>
    <s v="Guano"/>
    <s v="Bodelteh Islands"/>
    <x v="0"/>
    <x v="227"/>
    <s v="68"/>
    <n v="66"/>
    <s v="2 males, 48 females, 34 juveniles, 68 pups. Brands: 971R, 42R. 809R, 931R (photos didn't download)."/>
    <x v="0"/>
    <n v="0"/>
    <n v="0"/>
    <x v="0"/>
    <n v="0"/>
    <n v="0"/>
  </r>
  <r>
    <d v="2013-02-14T00:00:00"/>
    <x v="111"/>
    <s v="20130214_6"/>
    <n v="2013"/>
    <n v="2"/>
    <s v="Tatoosh East"/>
    <s v="Tatoosh"/>
    <x v="0"/>
    <x v="34"/>
    <n v="0"/>
    <n v="29"/>
    <s v="1 male, 15 females, 9 juveniles. Brands: 205Y."/>
    <x v="0"/>
    <n v="0"/>
    <n v="0"/>
    <x v="0"/>
    <n v="0"/>
    <n v="0"/>
  </r>
  <r>
    <d v="2013-02-14T00:00:00"/>
    <x v="111"/>
    <s v="20130214_7"/>
    <n v="2013"/>
    <n v="2"/>
    <s v="Tatoosh"/>
    <s v="Tatoosh"/>
    <x v="0"/>
    <x v="33"/>
    <n v="0"/>
    <n v="10"/>
    <s v="4 hauled out and 6 in the water. All males. Landed at 14:50 and bumped 22 sea lions."/>
    <x v="0"/>
    <n v="0"/>
    <n v="0"/>
    <x v="0"/>
    <n v="0"/>
    <n v="0"/>
  </r>
  <r>
    <d v="2013-02-14T00:00:00"/>
    <x v="111"/>
    <s v="20130214_10"/>
    <n v="2013"/>
    <n v="2"/>
    <s v="Guano"/>
    <s v="Bodelteh Islands"/>
    <x v="0"/>
    <x v="44"/>
    <s v="45"/>
    <n v="94"/>
    <s v="54 females, 45 juveniles, 45 pups. Brands: 293Y, 880R, 947R. 25 bailed."/>
    <x v="0"/>
    <n v="0"/>
    <n v="0"/>
    <x v="0"/>
    <n v="0"/>
    <n v="0"/>
  </r>
  <r>
    <d v="2013-02-14T00:00:00"/>
    <x v="111"/>
    <s v="20130214_11"/>
    <n v="2013"/>
    <n v="2"/>
    <s v="East Bodelteh"/>
    <s v="Bodelteh Islands"/>
    <x v="0"/>
    <x v="8"/>
    <n v="0"/>
    <n v="144"/>
    <s v="Estimated count, partial demographics: 14 males, 19 females, 40 juveniles. Brands: 70R."/>
    <x v="0"/>
    <n v="0"/>
    <n v="0"/>
    <x v="0"/>
    <n v="0"/>
    <n v="0"/>
  </r>
  <r>
    <d v="2013-02-14T00:00:00"/>
    <x v="111"/>
    <s v="20130214_12"/>
    <n v="2013"/>
    <n v="2"/>
    <s v="East Bodelteh"/>
    <s v="Bodelteh Islands"/>
    <x v="1"/>
    <x v="169"/>
    <n v="0"/>
    <n v="73"/>
    <s v=""/>
    <x v="0"/>
    <n v="0"/>
    <n v="0"/>
    <x v="0"/>
    <n v="0"/>
    <n v="0"/>
  </r>
  <r>
    <d v="2013-02-14T00:00:00"/>
    <x v="111"/>
    <s v="20130214_14"/>
    <n v="2013"/>
    <n v="2"/>
    <s v="West Bodelteh"/>
    <s v="Bodelteh Islands"/>
    <x v="0"/>
    <x v="41"/>
    <s v="13"/>
    <n v="87"/>
    <s v="1 male, 41 females, 48 juveniles, 12 pups. Thought one entanglement but when looked at photo looks like flipper of other sea lion."/>
    <x v="0"/>
    <n v="0"/>
    <n v="0"/>
    <x v="0"/>
    <n v="0"/>
    <n v="0"/>
  </r>
  <r>
    <d v="2013-02-14T00:00:00"/>
    <x v="111"/>
    <s v="20130214_17"/>
    <n v="2013"/>
    <n v="2"/>
    <s v="Carroll"/>
    <s v="Carroll"/>
    <x v="0"/>
    <x v="228"/>
    <s v="1"/>
    <n v="100"/>
    <s v="28 males, 20 females, 34 juveniles, 1 pup. Brands: 4__R (hard to read brand)."/>
    <x v="1"/>
    <n v="1"/>
    <n v="0"/>
    <x v="1"/>
    <n v="9.9009900990099011E-3"/>
    <n v="0"/>
  </r>
  <r>
    <d v="2013-02-14T00:00:00"/>
    <x v="111"/>
    <s v="20130214_18"/>
    <n v="2013"/>
    <n v="2"/>
    <s v="Carroll"/>
    <s v="Carroll"/>
    <x v="1"/>
    <x v="3"/>
    <n v="0"/>
    <n v="2"/>
    <s v=""/>
    <x v="0"/>
    <n v="0"/>
    <n v="0"/>
    <x v="0"/>
    <n v="0"/>
    <n v="0"/>
  </r>
  <r>
    <d v="2013-02-14T00:00:00"/>
    <x v="111"/>
    <s v="20130214_20"/>
    <n v="2013"/>
    <n v="2"/>
    <s v="Sea Lion Rock"/>
    <s v="Sea Lion Rock"/>
    <x v="0"/>
    <x v="189"/>
    <s v="1"/>
    <n v="108"/>
    <s v="22 males, 54 females, 32 juveniles, 1 pup. 1 entanglement- looks like in photo."/>
    <x v="1"/>
    <n v="0"/>
    <n v="0"/>
    <x v="0"/>
    <n v="9.1743119266055051E-3"/>
    <n v="0"/>
  </r>
  <r>
    <d v="2013-02-14T00:00:00"/>
    <x v="111"/>
    <s v="20130214_21"/>
    <n v="2013"/>
    <n v="2"/>
    <s v="Sea Lion Rock"/>
    <s v="Sea Lion Rock"/>
    <x v="1"/>
    <x v="4"/>
    <n v="0"/>
    <n v="1"/>
    <s v=""/>
    <x v="0"/>
    <n v="0"/>
    <n v="0"/>
    <x v="0"/>
    <n v="0"/>
    <n v="0"/>
  </r>
  <r>
    <d v="2013-03-08T00:00:00"/>
    <x v="112"/>
    <s v="20130308_3"/>
    <n v="2013"/>
    <n v="3"/>
    <s v="Tatoosh East"/>
    <s v="Tatoosh"/>
    <x v="0"/>
    <x v="30"/>
    <n v="0"/>
    <n v="23"/>
    <s v="3 males, 11 females, 8 juveniles."/>
    <x v="1"/>
    <n v="1"/>
    <n v="0"/>
    <x v="1"/>
    <n v="4.3478260869565216E-2"/>
    <n v="0"/>
  </r>
  <r>
    <d v="2013-03-08T00:00:00"/>
    <x v="112"/>
    <s v="20130308_4"/>
    <n v="2013"/>
    <n v="3"/>
    <s v="Tatoosh East"/>
    <s v="Tatoosh"/>
    <x v="1"/>
    <x v="4"/>
    <n v="0"/>
    <n v="1"/>
    <s v=""/>
    <x v="0"/>
    <n v="0"/>
    <n v="0"/>
    <x v="0"/>
    <n v="0"/>
    <n v="0"/>
  </r>
  <r>
    <d v="2013-03-08T00:00:00"/>
    <x v="112"/>
    <s v="20130308_5"/>
    <n v="2013"/>
    <n v="3"/>
    <s v="Tatoosh"/>
    <s v="Tatoosh"/>
    <x v="0"/>
    <x v="161"/>
    <n v="0"/>
    <n v="39"/>
    <s v="7 males, 30 juveniles, 2 females. 1 female with entanglement scar."/>
    <x v="0"/>
    <n v="0"/>
    <n v="0"/>
    <x v="0"/>
    <n v="0"/>
    <n v="0"/>
  </r>
  <r>
    <d v="2013-03-08T00:00:00"/>
    <x v="112"/>
    <s v="20130308_12"/>
    <n v="2013"/>
    <n v="3"/>
    <s v="Guano"/>
    <s v="Bodelteh Islands"/>
    <x v="0"/>
    <x v="189"/>
    <s v="32"/>
    <n v="77"/>
    <s v="1 male, 48 females, 30 juveniles, 32 pups. Bumped 30. Brands: 153R, 182R, 29_R, 947R."/>
    <x v="0"/>
    <n v="0"/>
    <n v="0"/>
    <x v="0"/>
    <n v="0"/>
    <n v="0"/>
  </r>
  <r>
    <d v="2013-03-08T00:00:00"/>
    <x v="112"/>
    <s v="20130308_13"/>
    <n v="2013"/>
    <n v="3"/>
    <s v="Guano"/>
    <s v="Bodelteh Islands"/>
    <x v="1"/>
    <x v="4"/>
    <n v="0"/>
    <n v="1"/>
    <s v=""/>
    <x v="0"/>
    <n v="0"/>
    <n v="0"/>
    <x v="0"/>
    <n v="0"/>
    <n v="0"/>
  </r>
  <r>
    <d v="2013-03-08T00:00:00"/>
    <x v="112"/>
    <s v="20130308_14"/>
    <n v="2013"/>
    <n v="3"/>
    <s v="East Bodelteh"/>
    <s v="Bodelteh Islands"/>
    <x v="1"/>
    <x v="224"/>
    <n v="0"/>
    <n v="76"/>
    <s v=""/>
    <x v="0"/>
    <n v="0"/>
    <n v="0"/>
    <x v="0"/>
    <n v="0"/>
    <n v="0"/>
  </r>
  <r>
    <d v="2013-03-08T00:00:00"/>
    <x v="112"/>
    <s v="20130308_15"/>
    <n v="2013"/>
    <n v="3"/>
    <s v="East Bodelteh"/>
    <s v="Bodelteh Islands"/>
    <x v="0"/>
    <x v="135"/>
    <s v="1"/>
    <n v="20"/>
    <s v="10 females, 10 juveniles, 1 pup, 1 male"/>
    <x v="0"/>
    <n v="0"/>
    <n v="0"/>
    <x v="0"/>
    <n v="0"/>
    <n v="0"/>
  </r>
  <r>
    <d v="2013-03-08T00:00:00"/>
    <x v="112"/>
    <s v="20130308_17"/>
    <n v="2013"/>
    <n v="3"/>
    <s v="West Bodelteh"/>
    <s v="Bodelteh Islands"/>
    <x v="1"/>
    <x v="30"/>
    <n v="0"/>
    <n v="23"/>
    <s v=""/>
    <x v="0"/>
    <n v="0"/>
    <n v="0"/>
    <x v="0"/>
    <n v="0"/>
    <n v="0"/>
  </r>
  <r>
    <d v="2013-03-08T00:00:00"/>
    <x v="112"/>
    <s v="20130308_18"/>
    <n v="2013"/>
    <n v="3"/>
    <s v="West Bodelteh"/>
    <s v="Bodelteh Islands"/>
    <x v="0"/>
    <x v="229"/>
    <n v="0"/>
    <n v="167"/>
    <s v="101 females, 85 juveniles - partial counts higher than total count. Brands: 962R."/>
    <x v="0"/>
    <n v="0"/>
    <n v="0"/>
    <x v="0"/>
    <n v="0"/>
    <n v="0"/>
  </r>
  <r>
    <d v="2013-03-26T00:00:00"/>
    <x v="113"/>
    <s v="20130326_5"/>
    <n v="2013"/>
    <n v="3"/>
    <s v="Tatoosh East"/>
    <s v="Tatoosh"/>
    <x v="0"/>
    <x v="166"/>
    <n v="0"/>
    <n v="59"/>
    <s v="5 males, 15 females, 32 juveniles. 10 bailed."/>
    <x v="0"/>
    <n v="0"/>
    <n v="0"/>
    <x v="0"/>
    <n v="0"/>
    <n v="0"/>
  </r>
  <r>
    <d v="2013-03-26T00:00:00"/>
    <x v="113"/>
    <s v="20130326_6"/>
    <n v="2013"/>
    <n v="3"/>
    <s v="Tatoosh"/>
    <s v="Tatoosh"/>
    <x v="0"/>
    <x v="3"/>
    <n v="0"/>
    <n v="2"/>
    <s v="1 male, 1 female. AA landed on inside ledge for scat collection. Collected ~6 mostly dry."/>
    <x v="0"/>
    <n v="0"/>
    <n v="0"/>
    <x v="0"/>
    <n v="0"/>
    <n v="0"/>
  </r>
  <r>
    <d v="2013-03-26T00:00:00"/>
    <x v="113"/>
    <s v="20130326_11"/>
    <n v="2013"/>
    <n v="3"/>
    <s v="Guano"/>
    <s v="Bodelteh Islands"/>
    <x v="0"/>
    <x v="191"/>
    <s v="38"/>
    <n v="50"/>
    <s v="2 males, 30 females, 17 juveniles, 38 pups. Brands: 182R, 253R, 486R, 870R (target lesions on rt side)"/>
    <x v="0"/>
    <n v="0"/>
    <n v="0"/>
    <x v="0"/>
    <n v="0"/>
    <n v="0"/>
  </r>
  <r>
    <d v="2013-03-26T00:00:00"/>
    <x v="113"/>
    <s v="20130326_12"/>
    <n v="2013"/>
    <n v="3"/>
    <s v="East Bodelteh"/>
    <s v="Bodelteh Islands"/>
    <x v="1"/>
    <x v="230"/>
    <n v="0"/>
    <n v="301"/>
    <s v="Most on West island."/>
    <x v="0"/>
    <n v="0"/>
    <n v="0"/>
    <x v="0"/>
    <n v="0"/>
    <n v="0"/>
  </r>
  <r>
    <d v="2013-03-26T00:00:00"/>
    <x v="113"/>
    <s v="20130326_13"/>
    <n v="2013"/>
    <n v="3"/>
    <s v="East Bodelteh"/>
    <s v="Bodelteh Islands"/>
    <x v="0"/>
    <x v="166"/>
    <n v="0"/>
    <n v="59"/>
    <s v="7 males, 29 females, 20 juveniles. Brands: on West rock and S side rock, 153R, 205Y, 832R, 954R."/>
    <x v="0"/>
    <n v="0"/>
    <n v="0"/>
    <x v="0"/>
    <n v="0"/>
    <n v="0"/>
  </r>
  <r>
    <d v="2013-03-26T00:00:00"/>
    <x v="113"/>
    <s v="20130326_14"/>
    <n v="2013"/>
    <n v="3"/>
    <s v="West Bodelteh"/>
    <s v="Bodelteh Islands"/>
    <x v="1"/>
    <x v="128"/>
    <n v="0"/>
    <n v="41"/>
    <s v=""/>
    <x v="0"/>
    <n v="0"/>
    <n v="0"/>
    <x v="0"/>
    <n v="0"/>
    <n v="0"/>
  </r>
  <r>
    <d v="2013-03-26T00:00:00"/>
    <x v="113"/>
    <s v="20130326_15"/>
    <n v="2013"/>
    <n v="3"/>
    <s v="West Bodelteh"/>
    <s v="Bodelteh Islands"/>
    <x v="0"/>
    <x v="203"/>
    <s v="31"/>
    <n v="131"/>
    <s v="2 males, 64 females, 51 juveniles, 31 pups. 1 entangled Ej. Brands: 93R, 296R, 867R, 963R."/>
    <x v="1"/>
    <n v="0"/>
    <n v="0"/>
    <x v="1"/>
    <n v="6.1728395061728392E-3"/>
    <n v="0"/>
  </r>
  <r>
    <d v="2013-03-26T00:00:00"/>
    <x v="113"/>
    <s v="20130326_17"/>
    <n v="2013"/>
    <n v="3"/>
    <s v="Carroll"/>
    <s v="Carroll"/>
    <x v="0"/>
    <x v="231"/>
    <s v="25"/>
    <n v="173"/>
    <s v="27 males, 66 females, 51 juveniles, 25 pups. Brands: 250Y, 285R, 297R, 299Y. One female with large healed shark bite on left side abdomen, but no photo."/>
    <x v="0"/>
    <n v="0"/>
    <n v="0"/>
    <x v="0"/>
    <n v="0"/>
    <n v="0"/>
  </r>
  <r>
    <d v="2013-03-26T00:00:00"/>
    <x v="113"/>
    <s v="20130326_18"/>
    <n v="2013"/>
    <n v="3"/>
    <s v="Carroll"/>
    <s v="Carroll"/>
    <x v="1"/>
    <x v="59"/>
    <n v="0"/>
    <n v="57"/>
    <s v=""/>
    <x v="0"/>
    <n v="0"/>
    <n v="0"/>
    <x v="0"/>
    <n v="0"/>
    <n v="0"/>
  </r>
  <r>
    <d v="2013-03-26T00:00:00"/>
    <x v="113"/>
    <s v="20130326_20"/>
    <n v="2013"/>
    <n v="3"/>
    <s v="Sea Lion Rock"/>
    <s v="Sea Lion Rock"/>
    <x v="1"/>
    <x v="52"/>
    <n v="0"/>
    <n v="33"/>
    <s v=""/>
    <x v="0"/>
    <n v="0"/>
    <n v="0"/>
    <x v="0"/>
    <n v="0"/>
    <n v="0"/>
  </r>
  <r>
    <d v="2013-03-26T00:00:00"/>
    <x v="113"/>
    <s v="20130326_21"/>
    <n v="2013"/>
    <n v="3"/>
    <s v="Sea Lion Rock"/>
    <s v="Sea Lion Rock"/>
    <x v="0"/>
    <x v="232"/>
    <s v="7"/>
    <n v="195"/>
    <s v="24 males, 41 females, 78 juveniles, 7 pups. 1 entanglement and 1 entangement scar. Brands: 341R, 570R, 862R, T406 (animal branded at Marmot)."/>
    <x v="2"/>
    <n v="0"/>
    <n v="2"/>
    <x v="2"/>
    <n v="9.9009900990099011E-3"/>
    <n v="9.9009900990099011E-3"/>
  </r>
  <r>
    <d v="2013-04-22T00:00:00"/>
    <x v="114"/>
    <s v="20130422_4"/>
    <n v="2013"/>
    <n v="4"/>
    <s v="Tatoosh East"/>
    <s v="Tatoosh"/>
    <x v="0"/>
    <x v="227"/>
    <n v="0"/>
    <n v="134"/>
    <s v="6 males, 39 females, 86 juveniles. Brands: _54R, 319R."/>
    <x v="0"/>
    <n v="0"/>
    <n v="0"/>
    <x v="0"/>
    <n v="0"/>
    <n v="0"/>
  </r>
  <r>
    <d v="2013-04-22T00:00:00"/>
    <x v="114"/>
    <s v="20130422_5"/>
    <n v="2013"/>
    <n v="4"/>
    <s v="Tatoosh East"/>
    <s v="Tatoosh"/>
    <x v="1"/>
    <x v="3"/>
    <n v="0"/>
    <n v="2"/>
    <s v=""/>
    <x v="0"/>
    <n v="0"/>
    <n v="0"/>
    <x v="0"/>
    <n v="0"/>
    <n v="0"/>
  </r>
  <r>
    <d v="2013-04-22T00:00:00"/>
    <x v="114"/>
    <s v="20130422_6"/>
    <n v="2013"/>
    <n v="4"/>
    <s v="Tatoosh"/>
    <s v="Tatoosh"/>
    <x v="0"/>
    <x v="38"/>
    <n v="0"/>
    <n v="49"/>
    <s v="24 males, 5 females, 26 juveniles. Bumped 3."/>
    <x v="0"/>
    <n v="0"/>
    <n v="0"/>
    <x v="0"/>
    <n v="0"/>
    <n v="0"/>
  </r>
  <r>
    <d v="2013-04-22T00:00:00"/>
    <x v="114"/>
    <s v="20130422_13"/>
    <n v="2013"/>
    <n v="4"/>
    <s v="Guano"/>
    <s v="Bodelteh Islands"/>
    <x v="0"/>
    <x v="29"/>
    <s v="9"/>
    <n v="23"/>
    <s v="2 males, 16 females, 11 juveniles, 9 pups. Brands: 971R."/>
    <x v="0"/>
    <n v="0"/>
    <n v="0"/>
    <x v="0"/>
    <n v="0"/>
    <n v="0"/>
  </r>
  <r>
    <d v="2013-04-22T00:00:00"/>
    <x v="114"/>
    <s v="20130422_14"/>
    <n v="2013"/>
    <n v="4"/>
    <s v="East Bodelteh"/>
    <s v="Bodelteh Islands"/>
    <x v="1"/>
    <x v="233"/>
    <n v="0"/>
    <n v="637"/>
    <s v="Brands: SMI 8120"/>
    <x v="0"/>
    <n v="0"/>
    <n v="0"/>
    <x v="0"/>
    <n v="0"/>
    <n v="0"/>
  </r>
  <r>
    <d v="2013-04-22T00:00:00"/>
    <x v="114"/>
    <s v="20130422_15"/>
    <n v="2013"/>
    <n v="4"/>
    <s v="East Bodelteh"/>
    <s v="Bodelteh Islands"/>
    <x v="0"/>
    <x v="234"/>
    <n v="0"/>
    <n v="98"/>
    <s v="No demographic count. One entanglement, fishing lure."/>
    <x v="1"/>
    <n v="0"/>
    <n v="0"/>
    <x v="0"/>
    <n v="1.020408163265306E-2"/>
    <n v="0"/>
  </r>
  <r>
    <d v="2013-04-22T00:00:00"/>
    <x v="114"/>
    <s v="20130422_18"/>
    <n v="2013"/>
    <n v="4"/>
    <s v="West Bodelteh"/>
    <s v="Bodelteh Islands"/>
    <x v="0"/>
    <x v="235"/>
    <s v="23"/>
    <n v="82"/>
    <s v="10 males, 26 females, 20 juveniles, 23 pups. Brands: 963R. 3 recorded as entangled, 2 photographed."/>
    <x v="3"/>
    <n v="2"/>
    <n v="0"/>
    <x v="2"/>
    <n v="2.8571428571428571E-2"/>
    <n v="0"/>
  </r>
  <r>
    <d v="2013-04-22T00:00:00"/>
    <x v="114"/>
    <s v="20130422_19"/>
    <n v="2013"/>
    <n v="4"/>
    <s v="West Bodelteh"/>
    <s v="Bodelteh Islands"/>
    <x v="1"/>
    <x v="13"/>
    <n v="0"/>
    <n v="40"/>
    <s v="Brands: SMI 9132, U325."/>
    <x v="0"/>
    <n v="0"/>
    <n v="0"/>
    <x v="0"/>
    <n v="0"/>
    <n v="0"/>
  </r>
  <r>
    <d v="2013-04-22T00:00:00"/>
    <x v="114"/>
    <s v="20130422_26"/>
    <n v="2013"/>
    <n v="4"/>
    <s v="Carroll"/>
    <s v="Carroll"/>
    <x v="1"/>
    <x v="96"/>
    <n v="0"/>
    <n v="58"/>
    <s v=""/>
    <x v="0"/>
    <n v="0"/>
    <n v="0"/>
    <x v="0"/>
    <n v="0"/>
    <n v="0"/>
  </r>
  <r>
    <d v="2013-04-22T00:00:00"/>
    <x v="114"/>
    <s v="20130422_27"/>
    <n v="2013"/>
    <n v="4"/>
    <s v="Carroll"/>
    <s v="Carroll"/>
    <x v="0"/>
    <x v="236"/>
    <s v="69"/>
    <n v="234"/>
    <s v="14 males, 135 females, 78 juveniles, 69 pups. Brands: 662R, 291R."/>
    <x v="0"/>
    <n v="0"/>
    <n v="0"/>
    <x v="0"/>
    <n v="0"/>
    <n v="0"/>
  </r>
  <r>
    <d v="2013-04-22T00:00:00"/>
    <x v="114"/>
    <s v="20130422_29"/>
    <n v="2013"/>
    <n v="4"/>
    <s v="Sea Lion Rock"/>
    <s v="Sea Lion Rock"/>
    <x v="0"/>
    <x v="237"/>
    <s v="10"/>
    <n v="269"/>
    <s v="102 males, 45 females, 118 juveniles, 10 pups. Brands: 204Y, 393R."/>
    <x v="1"/>
    <n v="0"/>
    <n v="0"/>
    <x v="0"/>
    <n v="3.5842293906810036E-3"/>
    <n v="0"/>
  </r>
  <r>
    <d v="2013-04-22T00:00:00"/>
    <x v="114"/>
    <s v="20130422_30"/>
    <n v="2013"/>
    <n v="4"/>
    <s v="Sea Lion Rock"/>
    <s v="Sea Lion Rock"/>
    <x v="1"/>
    <x v="2"/>
    <n v="0"/>
    <n v="15"/>
    <s v=""/>
    <x v="0"/>
    <n v="0"/>
    <n v="0"/>
    <x v="0"/>
    <n v="0"/>
    <n v="0"/>
  </r>
  <r>
    <d v="2013-04-24T00:00:00"/>
    <x v="115"/>
    <s v="20130424_2"/>
    <n v="2013"/>
    <n v="4"/>
    <s v="Tatoosh East"/>
    <s v="Tatoosh"/>
    <x v="0"/>
    <x v="179"/>
    <n v="0"/>
    <n v="207"/>
    <s v="No demo count. Brands: 867R."/>
    <x v="0"/>
    <n v="0"/>
    <n v="0"/>
    <x v="0"/>
    <n v="0"/>
    <n v="0"/>
  </r>
  <r>
    <d v="2013-04-24T00:00:00"/>
    <x v="115"/>
    <s v="20130424_3"/>
    <n v="2013"/>
    <n v="4"/>
    <s v="Tatoosh East"/>
    <s v="Tatoosh"/>
    <x v="1"/>
    <x v="3"/>
    <n v="0"/>
    <n v="2"/>
    <s v=""/>
    <x v="0"/>
    <n v="0"/>
    <n v="0"/>
    <x v="0"/>
    <n v="0"/>
    <n v="0"/>
  </r>
  <r>
    <d v="2013-04-24T00:00:00"/>
    <x v="115"/>
    <s v="20130424_4"/>
    <n v="2013"/>
    <n v="4"/>
    <s v="Tatoosh"/>
    <s v="Tatoosh"/>
    <x v="0"/>
    <x v="36"/>
    <n v="0"/>
    <n v="14"/>
    <s v=""/>
    <x v="0"/>
    <n v="0"/>
    <n v="0"/>
    <x v="0"/>
    <n v="0"/>
    <n v="0"/>
  </r>
  <r>
    <d v="2013-04-24T00:00:00"/>
    <x v="115"/>
    <s v="20130424_17"/>
    <n v="2013"/>
    <n v="4"/>
    <s v="Guano"/>
    <s v="Bodelteh Islands"/>
    <x v="0"/>
    <x v="101"/>
    <n v="0"/>
    <n v="36"/>
    <s v="NO TIME RECORDED. 30 animals bumped."/>
    <x v="0"/>
    <n v="0"/>
    <n v="0"/>
    <x v="0"/>
    <n v="0"/>
    <n v="0"/>
  </r>
  <r>
    <d v="2013-05-01T00:00:00"/>
    <x v="116"/>
    <s v="20130501_3"/>
    <n v="2013"/>
    <n v="5"/>
    <s v="Tatoosh East"/>
    <s v="Tatoosh"/>
    <x v="0"/>
    <x v="55"/>
    <s v="22"/>
    <n v="148"/>
    <s v="3 males, 27 females, 103 juveniles, 22 pups."/>
    <x v="0"/>
    <n v="0"/>
    <n v="0"/>
    <x v="0"/>
    <n v="0"/>
    <n v="0"/>
  </r>
  <r>
    <d v="2013-05-01T00:00:00"/>
    <x v="116"/>
    <s v="20130501_4"/>
    <n v="2013"/>
    <n v="5"/>
    <s v="Tatoosh East"/>
    <s v="Tatoosh"/>
    <x v="1"/>
    <x v="12"/>
    <n v="0"/>
    <n v="5"/>
    <s v=""/>
    <x v="0"/>
    <n v="0"/>
    <n v="0"/>
    <x v="0"/>
    <n v="0"/>
    <n v="0"/>
  </r>
  <r>
    <d v="2013-05-01T00:00:00"/>
    <x v="116"/>
    <s v="20130501_5"/>
    <n v="2013"/>
    <n v="5"/>
    <s v="Tatoosh"/>
    <s v="Tatoosh"/>
    <x v="0"/>
    <x v="29"/>
    <n v="0"/>
    <n v="32"/>
    <s v="31 males, 1 juvenile."/>
    <x v="0"/>
    <n v="0"/>
    <n v="0"/>
    <x v="0"/>
    <n v="0"/>
    <n v="0"/>
  </r>
  <r>
    <d v="2013-05-01T00:00:00"/>
    <x v="116"/>
    <s v="20130501_13"/>
    <n v="2013"/>
    <n v="5"/>
    <s v="Guano"/>
    <s v="Bodelteh Islands"/>
    <x v="0"/>
    <x v="30"/>
    <s v="12"/>
    <n v="11"/>
    <s v="TOTAL AND DEMO COUNTS DO NOT MATCH. 10 males, 5 females, 14 juveniles, 12 pups. Brands: 890R."/>
    <x v="0"/>
    <n v="0"/>
    <n v="0"/>
    <x v="0"/>
    <n v="0"/>
    <n v="0"/>
  </r>
  <r>
    <d v="2013-05-01T00:00:00"/>
    <x v="116"/>
    <s v="20130501_14"/>
    <n v="2013"/>
    <n v="5"/>
    <s v="East Bodelteh"/>
    <s v="Bodelteh Islands"/>
    <x v="0"/>
    <x v="39"/>
    <n v="0"/>
    <n v="37"/>
    <s v="26 males, 1 female, 10 juveniles. 1 entangled."/>
    <x v="1"/>
    <n v="1"/>
    <n v="0"/>
    <x v="1"/>
    <n v="2.7027027027027029E-2"/>
    <n v="0"/>
  </r>
  <r>
    <d v="2013-05-01T00:00:00"/>
    <x v="116"/>
    <s v="20130501_15"/>
    <n v="2013"/>
    <n v="5"/>
    <s v="East Bodelteh"/>
    <s v="Bodelteh Islands"/>
    <x v="1"/>
    <x v="238"/>
    <n v="0"/>
    <n v="325"/>
    <s v="Brands: SMI 9757."/>
    <x v="0"/>
    <n v="0"/>
    <n v="0"/>
    <x v="0"/>
    <n v="0"/>
    <n v="0"/>
  </r>
  <r>
    <d v="2013-05-01T00:00:00"/>
    <x v="116"/>
    <s v="20130501_16"/>
    <n v="2013"/>
    <n v="5"/>
    <s v="West Bodelteh"/>
    <s v="Bodelteh Islands"/>
    <x v="0"/>
    <x v="169"/>
    <s v="8"/>
    <n v="65"/>
    <s v="TIME BASED ON TIME OF FIRST PHOTOGRAPH. 2 males, 34 females, 32 juveniles, 8 pups.1 entangled."/>
    <x v="1"/>
    <n v="1"/>
    <n v="0"/>
    <x v="1"/>
    <n v="1.3698630136986301E-2"/>
    <n v="0"/>
  </r>
  <r>
    <d v="2013-05-01T00:00:00"/>
    <x v="116"/>
    <s v="20130501_17"/>
    <n v="2013"/>
    <n v="5"/>
    <s v="West Bodelteh"/>
    <s v="Bodelteh Islands"/>
    <x v="1"/>
    <x v="117"/>
    <n v="0"/>
    <n v="54"/>
    <s v="TIME BASED ON FIRST PHOTO.  Brands: SMI9132."/>
    <x v="0"/>
    <n v="0"/>
    <n v="0"/>
    <x v="0"/>
    <n v="0"/>
    <n v="0"/>
  </r>
  <r>
    <d v="2013-05-01T00:00:00"/>
    <x v="116"/>
    <s v="20130501_19"/>
    <n v="2013"/>
    <n v="5"/>
    <s v="Carroll"/>
    <s v="Carroll"/>
    <x v="1"/>
    <x v="239"/>
    <n v="0"/>
    <n v="80"/>
    <s v="Brands: SMI9081, U325."/>
    <x v="0"/>
    <n v="0"/>
    <n v="0"/>
    <x v="0"/>
    <n v="0"/>
    <n v="0"/>
  </r>
  <r>
    <d v="2013-05-01T00:00:00"/>
    <x v="116"/>
    <s v="20130501_20"/>
    <n v="2013"/>
    <n v="5"/>
    <s v="Carroll"/>
    <s v="Carroll"/>
    <x v="0"/>
    <x v="112"/>
    <s v="40"/>
    <n v="124"/>
    <s v="16 males, 15 females, 51 juveniles, 40 pups. Parts lower than total. Brands: 947R, 971R, 205Y with pup from 2012, 293Y."/>
    <x v="1"/>
    <n v="0"/>
    <n v="0"/>
    <x v="0"/>
    <n v="6.0975609756097563E-3"/>
    <n v="0"/>
  </r>
  <r>
    <d v="2013-05-01T00:00:00"/>
    <x v="116"/>
    <s v="20130501_21"/>
    <n v="2013"/>
    <n v="5"/>
    <s v="Sea Lion Rock"/>
    <s v="Sea Lion Rock"/>
    <x v="1"/>
    <x v="13"/>
    <n v="0"/>
    <n v="40"/>
    <s v="SMI 9222 no photo. Datasheet says 37 + 3 but has total of 50 written."/>
    <x v="0"/>
    <n v="0"/>
    <n v="0"/>
    <x v="0"/>
    <n v="0"/>
    <n v="0"/>
  </r>
  <r>
    <d v="2013-05-01T00:00:00"/>
    <x v="116"/>
    <s v="20130501_22"/>
    <n v="2013"/>
    <n v="5"/>
    <s v="Sea Lion Rock"/>
    <s v="Sea Lion Rock"/>
    <x v="0"/>
    <x v="120"/>
    <s v="14"/>
    <n v="249"/>
    <s v="96 males, 40 females, 123 juveniles, 14 pups. Brands: 224Y, 839R(see photo), 175Y. 2 entanglements. Bumped 30."/>
    <x v="2"/>
    <n v="1"/>
    <n v="0"/>
    <x v="1"/>
    <n v="7.6045627376425855E-3"/>
    <n v="0"/>
  </r>
  <r>
    <d v="2013-05-06T00:00:00"/>
    <x v="117"/>
    <s v="20130506_2"/>
    <n v="2013"/>
    <n v="5"/>
    <s v="Tatoosh East"/>
    <s v="Tatoosh"/>
    <x v="1"/>
    <x v="3"/>
    <n v="0"/>
    <n v="2"/>
    <s v=""/>
    <x v="0"/>
    <n v="0"/>
    <n v="0"/>
    <x v="0"/>
    <n v="0"/>
    <n v="0"/>
  </r>
  <r>
    <d v="2013-05-06T00:00:00"/>
    <x v="117"/>
    <s v="20130506_3"/>
    <n v="2013"/>
    <n v="5"/>
    <s v="Tatoosh East"/>
    <s v="Tatoosh"/>
    <x v="0"/>
    <x v="93"/>
    <s v="24"/>
    <n v="73"/>
    <s v="2 males, 27 females, 58 juveniles, 24 pups. Brands: 861R in water, 963R."/>
    <x v="0"/>
    <n v="0"/>
    <n v="0"/>
    <x v="0"/>
    <n v="0"/>
    <n v="0"/>
  </r>
  <r>
    <d v="2013-05-17T00:00:00"/>
    <x v="118"/>
    <s v="20130517_6"/>
    <n v="2013"/>
    <n v="5"/>
    <s v="Tatoosh East"/>
    <s v="Tatoosh"/>
    <x v="0"/>
    <x v="175"/>
    <s v="6"/>
    <n v="110"/>
    <s v="6 males, 33 females, 82 juveniles, 6 pups. 1 entanglement. Brands: 351R, 880R."/>
    <x v="1"/>
    <n v="1"/>
    <n v="0"/>
    <x v="1"/>
    <n v="8.6206896551724137E-3"/>
    <n v="0"/>
  </r>
  <r>
    <d v="2013-05-17T00:00:00"/>
    <x v="118"/>
    <s v="20130517_7"/>
    <n v="2013"/>
    <n v="5"/>
    <s v="Tatoosh East"/>
    <s v="Tatoosh"/>
    <x v="1"/>
    <x v="56"/>
    <n v="0"/>
    <n v="6"/>
    <s v=""/>
    <x v="0"/>
    <n v="0"/>
    <n v="0"/>
    <x v="0"/>
    <n v="0"/>
    <n v="0"/>
  </r>
  <r>
    <d v="2013-05-17T00:00:00"/>
    <x v="118"/>
    <s v="20130517_8"/>
    <n v="2013"/>
    <n v="5"/>
    <s v="Tatoosh"/>
    <s v="Tatoosh"/>
    <x v="1"/>
    <x v="70"/>
    <n v="0"/>
    <n v="9"/>
    <s v=""/>
    <x v="0"/>
    <n v="0"/>
    <n v="0"/>
    <x v="0"/>
    <n v="0"/>
    <n v="0"/>
  </r>
  <r>
    <d v="2013-05-17T00:00:00"/>
    <x v="118"/>
    <s v="20130517_10"/>
    <n v="2013"/>
    <n v="5"/>
    <s v="Tatoosh"/>
    <s v="Tatoosh"/>
    <x v="0"/>
    <x v="117"/>
    <n v="0"/>
    <n v="54"/>
    <s v="50 males, 4 juveniles."/>
    <x v="0"/>
    <n v="0"/>
    <n v="0"/>
    <x v="0"/>
    <n v="0"/>
    <n v="0"/>
  </r>
  <r>
    <d v="2013-05-17T00:00:00"/>
    <x v="118"/>
    <s v="20130517_13"/>
    <n v="2013"/>
    <n v="5"/>
    <s v="East Bodelteh"/>
    <s v="Bodelteh Islands"/>
    <x v="1"/>
    <x v="197"/>
    <n v="0"/>
    <n v="270"/>
    <s v="Brands: SMI7907. 2 entangeled."/>
    <x v="2"/>
    <n v="0"/>
    <n v="2"/>
    <x v="2"/>
    <n v="7.4074074074074077E-3"/>
    <n v="7.4074074074074077E-3"/>
  </r>
  <r>
    <d v="2013-05-17T00:00:00"/>
    <x v="118"/>
    <s v="20130517_14"/>
    <n v="2013"/>
    <n v="5"/>
    <s v="East Bodelteh"/>
    <s v="Bodelteh Islands"/>
    <x v="0"/>
    <x v="25"/>
    <n v="0"/>
    <n v="20"/>
    <s v="5 males, 6 females, 9 juveniles."/>
    <x v="0"/>
    <n v="0"/>
    <n v="0"/>
    <x v="0"/>
    <n v="0"/>
    <n v="0"/>
  </r>
  <r>
    <d v="2013-05-17T00:00:00"/>
    <x v="118"/>
    <s v="20130517_15"/>
    <n v="2013"/>
    <n v="5"/>
    <s v="West Bodelteh"/>
    <s v="Bodelteh Islands"/>
    <x v="1"/>
    <x v="34"/>
    <n v="0"/>
    <n v="29"/>
    <s v="Brands: U35_"/>
    <x v="0"/>
    <n v="0"/>
    <n v="0"/>
    <x v="0"/>
    <n v="0"/>
    <n v="0"/>
  </r>
  <r>
    <d v="2013-05-17T00:00:00"/>
    <x v="118"/>
    <s v="20130517_16"/>
    <n v="2013"/>
    <n v="5"/>
    <s v="West Bodelteh"/>
    <s v="Bodelteh Islands"/>
    <x v="0"/>
    <x v="149"/>
    <s v="22"/>
    <n v="41"/>
    <s v="7 males, 14 females, 33 juveniles, 22 pups. Brands: 247R, 581R, 940R."/>
    <x v="0"/>
    <n v="0"/>
    <n v="0"/>
    <x v="0"/>
    <n v="0"/>
    <n v="0"/>
  </r>
  <r>
    <d v="2013-06-06T00:00:00"/>
    <x v="119"/>
    <s v="20130606_2"/>
    <n v="2013"/>
    <n v="6"/>
    <s v="Tatoosh East"/>
    <s v="Tatoosh"/>
    <x v="0"/>
    <x v="10"/>
    <n v="0"/>
    <n v="3"/>
    <s v="1 male"/>
    <x v="0"/>
    <n v="0"/>
    <n v="0"/>
    <x v="0"/>
    <n v="0"/>
    <n v="0"/>
  </r>
  <r>
    <d v="2013-06-06T00:00:00"/>
    <x v="119"/>
    <s v="20130606_3"/>
    <n v="2013"/>
    <n v="6"/>
    <s v="Tatoosh"/>
    <s v="Tatoosh"/>
    <x v="0"/>
    <x v="240"/>
    <n v="0"/>
    <n v="95"/>
    <s v="Mixed demographics. 1 tag - no read. 1 entanglement. No photo of either."/>
    <x v="0"/>
    <n v="0"/>
    <n v="0"/>
    <x v="0"/>
    <n v="0"/>
    <n v="0"/>
  </r>
  <r>
    <d v="2013-06-06T00:00:00"/>
    <x v="119"/>
    <s v="20130606_8"/>
    <n v="2013"/>
    <n v="6"/>
    <s v="East Bodelteh"/>
    <s v="Bodelteh Islands"/>
    <x v="0"/>
    <x v="24"/>
    <n v="0"/>
    <n v="16"/>
    <s v=""/>
    <x v="0"/>
    <n v="0"/>
    <n v="0"/>
    <x v="0"/>
    <n v="0"/>
    <n v="0"/>
  </r>
  <r>
    <d v="2013-06-06T00:00:00"/>
    <x v="119"/>
    <s v="20130606_9"/>
    <n v="2013"/>
    <n v="6"/>
    <s v="East Bodelteh"/>
    <s v="Bodelteh Islands"/>
    <x v="1"/>
    <x v="183"/>
    <n v="0"/>
    <n v="330"/>
    <s v="2 entangled"/>
    <x v="0"/>
    <n v="0"/>
    <n v="0"/>
    <x v="0"/>
    <n v="0"/>
    <n v="0"/>
  </r>
  <r>
    <d v="2013-06-06T00:00:00"/>
    <x v="119"/>
    <s v="20130606_11"/>
    <n v="2013"/>
    <n v="6"/>
    <s v="West Bodelteh"/>
    <s v="Bodelteh Islands"/>
    <x v="0"/>
    <x v="145"/>
    <n v="0"/>
    <n v="46"/>
    <s v="3 big males. Brands: 247R."/>
    <x v="0"/>
    <n v="0"/>
    <n v="0"/>
    <x v="0"/>
    <n v="0"/>
    <n v="0"/>
  </r>
  <r>
    <d v="2013-06-06T00:00:00"/>
    <x v="119"/>
    <s v="20130606_12"/>
    <n v="2013"/>
    <n v="6"/>
    <s v="West Bodelteh"/>
    <s v="Bodelteh Islands"/>
    <x v="1"/>
    <x v="4"/>
    <n v="0"/>
    <n v="1"/>
    <s v=""/>
    <x v="0"/>
    <n v="0"/>
    <n v="0"/>
    <x v="0"/>
    <n v="0"/>
    <n v="0"/>
  </r>
  <r>
    <d v="2013-06-06T00:00:00"/>
    <x v="119"/>
    <s v="20130606_13"/>
    <n v="2013"/>
    <n v="6"/>
    <s v="Carroll"/>
    <s v="Carroll"/>
    <x v="0"/>
    <x v="241"/>
    <s v="2"/>
    <n v="192"/>
    <s v="13 males, 2 pups. 2 entangled. Brands: 137Y, 205Y, 900R."/>
    <x v="2"/>
    <n v="0"/>
    <n v="0"/>
    <x v="1"/>
    <n v="1.0309278350515464E-2"/>
    <n v="0"/>
  </r>
  <r>
    <d v="2013-06-06T00:00:00"/>
    <x v="119"/>
    <s v="20130606_14"/>
    <n v="2013"/>
    <n v="6"/>
    <s v="Carroll"/>
    <s v="Carroll"/>
    <x v="1"/>
    <x v="226"/>
    <n v="0"/>
    <n v="92"/>
    <s v="1 entangled Zc, no photo."/>
    <x v="0"/>
    <n v="0"/>
    <n v="0"/>
    <x v="0"/>
    <n v="0"/>
    <n v="0"/>
  </r>
  <r>
    <d v="2013-06-06T00:00:00"/>
    <x v="119"/>
    <s v="20130606_15"/>
    <n v="2013"/>
    <n v="6"/>
    <s v="Sea Lion Rock"/>
    <s v="Sea Lion Rock"/>
    <x v="0"/>
    <x v="164"/>
    <n v="0"/>
    <n v="392"/>
    <s v="21 males. No pups yet. 2 entangled. Brands: 213Y, 947R(not sure hard to read), 222Y, 195R."/>
    <x v="3"/>
    <n v="2"/>
    <n v="1"/>
    <x v="4"/>
    <n v="7.6530612244897957E-3"/>
    <n v="2.5510204081632651E-3"/>
  </r>
  <r>
    <d v="2013-06-06T00:00:00"/>
    <x v="119"/>
    <s v="20130606_16"/>
    <n v="2013"/>
    <n v="6"/>
    <s v="Sea Lion Rock"/>
    <s v="Sea Lion Rock"/>
    <x v="1"/>
    <x v="4"/>
    <n v="0"/>
    <n v="1"/>
    <s v="Entangled"/>
    <x v="1"/>
    <n v="0"/>
    <n v="1"/>
    <x v="1"/>
    <n v="1"/>
    <n v="1"/>
  </r>
  <r>
    <d v="2013-06-19T00:00:00"/>
    <x v="120"/>
    <s v="20130619_3"/>
    <n v="2013"/>
    <n v="6"/>
    <s v="Tatoosh"/>
    <s v="Tatoosh"/>
    <x v="0"/>
    <x v="212"/>
    <n v="0"/>
    <n v="165"/>
    <s v="74 males, 10 females, 86 juveniles. 1 entanglement, but no photo. Brands: 206R."/>
    <x v="1"/>
    <n v="0"/>
    <n v="1"/>
    <x v="1"/>
    <n v="6.0606060606060606E-3"/>
    <n v="6.0606060606060606E-3"/>
  </r>
  <r>
    <d v="2013-06-19T00:00:00"/>
    <x v="120"/>
    <s v="20130619_12"/>
    <n v="2013"/>
    <n v="6"/>
    <s v="Guano"/>
    <s v="Bodelteh Islands"/>
    <x v="0"/>
    <x v="3"/>
    <n v="0"/>
    <n v="2"/>
    <s v="Both male"/>
    <x v="0"/>
    <n v="0"/>
    <n v="0"/>
    <x v="0"/>
    <n v="0"/>
    <n v="0"/>
  </r>
  <r>
    <d v="2013-06-19T00:00:00"/>
    <x v="120"/>
    <s v="20130619_13"/>
    <n v="2013"/>
    <n v="6"/>
    <s v="East Bodelteh"/>
    <s v="Bodelteh Islands"/>
    <x v="0"/>
    <x v="106"/>
    <n v="0"/>
    <n v="13"/>
    <s v=""/>
    <x v="0"/>
    <n v="0"/>
    <n v="0"/>
    <x v="0"/>
    <n v="0"/>
    <n v="0"/>
  </r>
  <r>
    <d v="2013-06-19T00:00:00"/>
    <x v="120"/>
    <s v="20130619_14"/>
    <n v="2013"/>
    <n v="6"/>
    <s v="East Bodelteh"/>
    <s v="Bodelteh Islands"/>
    <x v="1"/>
    <x v="25"/>
    <n v="0"/>
    <n v="20"/>
    <s v="2 entangled"/>
    <x v="2"/>
    <n v="0"/>
    <n v="2"/>
    <x v="2"/>
    <n v="0.1"/>
    <n v="0.1"/>
  </r>
  <r>
    <d v="2013-06-19T00:00:00"/>
    <x v="120"/>
    <s v="20130619_16"/>
    <n v="2013"/>
    <n v="6"/>
    <s v="Sail Bodelteh"/>
    <s v="Bodelteh Islands"/>
    <x v="0"/>
    <x v="56"/>
    <n v="0"/>
    <n v="6"/>
    <s v="6 males hauled out on Sail Bod. Time is estimate- last photo at EBOD was at 12:06 and first photo at WBOD was at 12:08."/>
    <x v="0"/>
    <n v="0"/>
    <n v="0"/>
    <x v="0"/>
    <n v="0"/>
    <n v="0"/>
  </r>
  <r>
    <d v="2013-06-19T00:00:00"/>
    <x v="120"/>
    <s v="20130619_17"/>
    <n v="2013"/>
    <n v="6"/>
    <s v="West Bodelteh"/>
    <s v="Bodelteh Islands"/>
    <x v="0"/>
    <x v="186"/>
    <s v="3"/>
    <n v="44"/>
    <s v="4 males, 12 females, 30 juveniles, 3 pups. Brands: 247R."/>
    <x v="0"/>
    <n v="0"/>
    <n v="0"/>
    <x v="0"/>
    <n v="0"/>
    <n v="0"/>
  </r>
  <r>
    <d v="2013-06-19T00:00:00"/>
    <x v="120"/>
    <s v="20130619_18"/>
    <n v="2013"/>
    <n v="6"/>
    <s v="West Bodelteh"/>
    <s v="Bodelteh Islands"/>
    <x v="1"/>
    <x v="4"/>
    <n v="0"/>
    <n v="1"/>
    <s v=""/>
    <x v="0"/>
    <n v="0"/>
    <n v="0"/>
    <x v="0"/>
    <n v="0"/>
    <n v="0"/>
  </r>
  <r>
    <d v="2013-06-19T00:00:00"/>
    <x v="120"/>
    <s v="20130619_21"/>
    <n v="2013"/>
    <n v="6"/>
    <s v="Carroll"/>
    <s v="Carroll"/>
    <x v="0"/>
    <x v="242"/>
    <s v="17"/>
    <n v="198"/>
    <s v="Time adjusted based on camera- time written was time we left Carroll. 26 males, 102 females, 76 juveniles, 17 pups. 1 entangled female. 137Y, 581R with pup, 575R possibly with pup,  839, and 943R."/>
    <x v="1"/>
    <n v="0"/>
    <n v="0"/>
    <x v="0"/>
    <n v="4.6511627906976744E-3"/>
    <n v="0"/>
  </r>
  <r>
    <d v="2013-06-19T00:00:00"/>
    <x v="120"/>
    <s v="20130619_22"/>
    <n v="2013"/>
    <n v="6"/>
    <s v="Sea Lion Rock"/>
    <s v="Sea Lion Rock"/>
    <x v="0"/>
    <x v="243"/>
    <s v="8"/>
    <n v="290"/>
    <s v="Parts are larger than total. 68 males, 117 females, 132 juveniles, 8-10 pups (8 for sure, possibly 2 more that could be seen from the boat but not from landing on island). Brands: 76Y, 182R, 195R, 212Y, 213Y, 222Y, adult male-photo looks like 277R but bad"/>
    <x v="4"/>
    <n v="4"/>
    <n v="0"/>
    <x v="7"/>
    <n v="1.3422818791946308E-2"/>
    <n v="0"/>
  </r>
  <r>
    <d v="2013-06-19T00:00:00"/>
    <x v="120"/>
    <s v="20130619_23"/>
    <n v="2013"/>
    <n v="6"/>
    <s v="Sea Lion Rock"/>
    <s v="Sea Lion Rock"/>
    <x v="1"/>
    <x v="4"/>
    <n v="0"/>
    <n v="1"/>
    <s v=""/>
    <x v="0"/>
    <n v="0"/>
    <n v="0"/>
    <x v="0"/>
    <n v="0"/>
    <n v="0"/>
  </r>
  <r>
    <d v="2013-06-22T00:00:00"/>
    <x v="121"/>
    <s v="20130622_2"/>
    <n v="2013"/>
    <n v="6"/>
    <s v="Tatoosh East"/>
    <s v="Tatoosh"/>
    <x v="0"/>
    <x v="4"/>
    <n v="0"/>
    <n v="1"/>
    <s v="1 male"/>
    <x v="0"/>
    <n v="0"/>
    <n v="0"/>
    <x v="0"/>
    <n v="0"/>
    <n v="0"/>
  </r>
  <r>
    <d v="2013-06-22T00:00:00"/>
    <x v="121"/>
    <s v="20130622_4"/>
    <n v="2013"/>
    <n v="6"/>
    <s v="Tatoosh"/>
    <s v="Tatoosh"/>
    <x v="0"/>
    <x v="3"/>
    <n v="0"/>
    <n v="2"/>
    <s v="Jumping around humpback whale"/>
    <x v="0"/>
    <n v="0"/>
    <n v="0"/>
    <x v="0"/>
    <n v="0"/>
    <n v="0"/>
  </r>
  <r>
    <d v="2013-06-22T00:00:00"/>
    <x v="121"/>
    <s v="20130622_5"/>
    <n v="2013"/>
    <n v="6"/>
    <s v="Tatoosh"/>
    <s v="Tatoosh"/>
    <x v="0"/>
    <x v="52"/>
    <n v="0"/>
    <n v="33"/>
    <s v="25 males, 2 females, 6 juveniles."/>
    <x v="1"/>
    <n v="0"/>
    <n v="0"/>
    <x v="1"/>
    <n v="3.0303030303030304E-2"/>
    <n v="0"/>
  </r>
  <r>
    <d v="2013-06-28T00:00:00"/>
    <x v="122"/>
    <s v="20130628_3"/>
    <n v="2013"/>
    <n v="6"/>
    <s v="Tatoosh East"/>
    <s v="Tatoosh"/>
    <x v="0"/>
    <x v="56"/>
    <n v="0"/>
    <n v="6"/>
    <s v="4 males, 2 juveniles."/>
    <x v="1"/>
    <n v="0"/>
    <n v="1"/>
    <x v="1"/>
    <n v="0.16666666666666666"/>
    <n v="0.16666666666666666"/>
  </r>
  <r>
    <d v="2013-06-28T00:00:00"/>
    <x v="122"/>
    <s v="20130628_5"/>
    <n v="2013"/>
    <n v="6"/>
    <s v="Tatoosh"/>
    <s v="Tatoosh"/>
    <x v="0"/>
    <x v="48"/>
    <n v="0"/>
    <n v="56"/>
    <s v="17 males, 8 female, 28 juveniles. 1 entangled, but no photo."/>
    <x v="0"/>
    <n v="0"/>
    <n v="0"/>
    <x v="0"/>
    <n v="0"/>
    <n v="0"/>
  </r>
  <r>
    <d v="2013-06-28T00:00:00"/>
    <x v="122"/>
    <s v="20130628_16"/>
    <n v="2013"/>
    <n v="6"/>
    <s v="Guano"/>
    <s v="Bodelteh Islands"/>
    <x v="0"/>
    <x v="15"/>
    <n v="0"/>
    <n v="4"/>
    <s v="1 male, 3 juveniles."/>
    <x v="0"/>
    <n v="0"/>
    <n v="0"/>
    <x v="0"/>
    <n v="0"/>
    <n v="0"/>
  </r>
  <r>
    <d v="2013-06-28T00:00:00"/>
    <x v="122"/>
    <s v="20130628_17"/>
    <n v="2013"/>
    <n v="6"/>
    <s v="East Bodelteh"/>
    <s v="Bodelteh Islands"/>
    <x v="0"/>
    <x v="38"/>
    <n v="0"/>
    <n v="49"/>
    <s v="15 males, 16 females, 18 juveniles - parts add up to 59 total count written as 49."/>
    <x v="4"/>
    <n v="4"/>
    <n v="0"/>
    <x v="7"/>
    <n v="8.1632653061224483E-2"/>
    <n v="0"/>
  </r>
  <r>
    <d v="2013-06-28T00:00:00"/>
    <x v="122"/>
    <s v="20130628_18"/>
    <n v="2013"/>
    <n v="6"/>
    <s v="East Bodelteh"/>
    <s v="Bodelteh Islands"/>
    <x v="1"/>
    <x v="56"/>
    <n v="0"/>
    <n v="6"/>
    <s v=""/>
    <x v="0"/>
    <n v="0"/>
    <n v="0"/>
    <x v="0"/>
    <n v="0"/>
    <n v="0"/>
  </r>
  <r>
    <d v="2013-06-28T00:00:00"/>
    <x v="122"/>
    <s v="20130628_20"/>
    <n v="2013"/>
    <n v="6"/>
    <s v="West Bodelteh"/>
    <s v="Bodelteh Islands"/>
    <x v="0"/>
    <x v="228"/>
    <s v="2"/>
    <n v="99"/>
    <s v="6 males, 28 females, 70 juveniles, 2 pups. Brands: 247R, 809R."/>
    <x v="0"/>
    <n v="0"/>
    <n v="0"/>
    <x v="0"/>
    <n v="0"/>
    <n v="0"/>
  </r>
  <r>
    <d v="2013-06-28T00:00:00"/>
    <x v="122"/>
    <s v="20130628_27"/>
    <n v="2013"/>
    <n v="6"/>
    <s v="Carroll"/>
    <s v="Carroll"/>
    <x v="0"/>
    <x v="67"/>
    <s v="21"/>
    <n v="197"/>
    <s v="26 males, 90 females, 76 juveniles, 21 pups. Brands: 137Y, 205Y (with yearling), 381R (territorial), 575R, 581R(nursing pup), 940R. 1 entangled, but no photo."/>
    <x v="0"/>
    <n v="0"/>
    <n v="0"/>
    <x v="0"/>
    <n v="0"/>
    <n v="0"/>
  </r>
  <r>
    <d v="2013-06-28T00:00:00"/>
    <x v="122"/>
    <s v="20130628_28"/>
    <n v="2013"/>
    <n v="6"/>
    <s v="Sea Lion Rock"/>
    <s v="Sea Lion Rock"/>
    <x v="0"/>
    <x v="188"/>
    <s v="10"/>
    <n v="299"/>
    <s v="79 males, 73 females, 165 juveniles, 10 pups. Brands: 76Y, 165Y, 195R, 250R, 261R, 281R, 603R, 791R, 839R, 947R (tag read, 7 on brand hard to read), T406."/>
    <x v="0"/>
    <n v="0"/>
    <n v="0"/>
    <x v="0"/>
    <n v="0"/>
    <n v="0"/>
  </r>
  <r>
    <d v="2013-06-28T00:00:00"/>
    <x v="122"/>
    <s v="20130628_29"/>
    <n v="2013"/>
    <n v="6"/>
    <s v="Sea Lion Rock"/>
    <s v="Sea Lion Rock"/>
    <x v="1"/>
    <x v="4"/>
    <n v="0"/>
    <n v="1"/>
    <s v=""/>
    <x v="0"/>
    <n v="0"/>
    <n v="0"/>
    <x v="0"/>
    <n v="0"/>
    <n v="0"/>
  </r>
  <r>
    <d v="2013-07-10T00:00:00"/>
    <x v="123"/>
    <s v="20130710_4"/>
    <n v="2013"/>
    <n v="7"/>
    <s v="Tatoosh"/>
    <s v="Tatoosh"/>
    <x v="0"/>
    <x v="244"/>
    <n v="0"/>
    <n v="121"/>
    <s v="74 males, 5 females, 49 juveniles. One very skinny animal. Brands: 882R, 945R(photo hard to tell if second number is a 4)."/>
    <x v="0"/>
    <n v="0"/>
    <n v="0"/>
    <x v="0"/>
    <n v="0"/>
    <n v="0"/>
  </r>
  <r>
    <d v="2013-07-10T00:00:00"/>
    <x v="123"/>
    <s v="20130710_10"/>
    <n v="2013"/>
    <n v="7"/>
    <s v="East Bodelteh"/>
    <s v="Bodelteh Islands"/>
    <x v="1"/>
    <x v="15"/>
    <n v="0"/>
    <n v="4"/>
    <s v=""/>
    <x v="0"/>
    <n v="0"/>
    <n v="0"/>
    <x v="0"/>
    <n v="0"/>
    <n v="0"/>
  </r>
  <r>
    <d v="2013-07-10T00:00:00"/>
    <x v="123"/>
    <s v="20130710_11"/>
    <n v="2013"/>
    <n v="7"/>
    <s v="East Bodelteh"/>
    <s v="Bodelteh Islands"/>
    <x v="0"/>
    <x v="32"/>
    <n v="0"/>
    <n v="64"/>
    <s v="23 male, 9 juv on south side"/>
    <x v="0"/>
    <n v="0"/>
    <n v="0"/>
    <x v="0"/>
    <n v="0"/>
    <n v="0"/>
  </r>
  <r>
    <d v="2013-07-10T00:00:00"/>
    <x v="123"/>
    <s v="20130710_12"/>
    <n v="2013"/>
    <n v="7"/>
    <s v="Sail Bodelteh"/>
    <s v="Bodelteh Islands"/>
    <x v="0"/>
    <x v="4"/>
    <n v="0"/>
    <n v="1"/>
    <s v="Hauled out on Sail Bod"/>
    <x v="0"/>
    <n v="0"/>
    <n v="0"/>
    <x v="0"/>
    <n v="0"/>
    <n v="0"/>
  </r>
  <r>
    <d v="2013-07-10T00:00:00"/>
    <x v="123"/>
    <s v="20130710_13"/>
    <n v="2013"/>
    <n v="7"/>
    <s v="West Bodelteh"/>
    <s v="Bodelteh Islands"/>
    <x v="0"/>
    <x v="30"/>
    <n v="0"/>
    <n v="23"/>
    <s v="2 males, 8 females, 13 juveniles, no pups observed. Brands: 247R."/>
    <x v="1"/>
    <n v="0"/>
    <n v="0"/>
    <x v="0"/>
    <n v="4.3478260869565216E-2"/>
    <n v="0"/>
  </r>
  <r>
    <d v="2013-07-10T00:00:00"/>
    <x v="123"/>
    <s v="20130710_16"/>
    <n v="2013"/>
    <n v="7"/>
    <s v="Carroll"/>
    <s v="Carroll"/>
    <x v="0"/>
    <x v="245"/>
    <s v="18"/>
    <n v="156"/>
    <s v="15 males, 83 females, 66 juveniles, 18 pups. Brands: T406(seen in photo can't read whole brands but this animal seen here several surveys this year), 575R with pup. One entangled female."/>
    <x v="2"/>
    <n v="2"/>
    <n v="0"/>
    <x v="2"/>
    <n v="1.1494252873563218E-2"/>
    <n v="0"/>
  </r>
  <r>
    <d v="2013-07-10T00:00:00"/>
    <x v="123"/>
    <s v="20130710_17"/>
    <n v="2013"/>
    <n v="7"/>
    <s v="Sea Lion Rock"/>
    <s v="Sea Lion Rock"/>
    <x v="0"/>
    <x v="246"/>
    <s v="6"/>
    <n v="262"/>
    <s v="88 males, 44 females, 112 juveniles, 6 pups. Brands: 76Y, 291R, 415R(big male not written on sheet but photos), 692R, 791R, 809R(not written on sheet but good photos), 940R, 946R(not written on sheet but good photos), 947R. 2 entangled females."/>
    <x v="2"/>
    <n v="2"/>
    <n v="0"/>
    <x v="2"/>
    <n v="7.462686567164179E-3"/>
    <n v="0"/>
  </r>
  <r>
    <d v="2013-07-10T00:00:00"/>
    <x v="123"/>
    <s v="20130710_18"/>
    <n v="2013"/>
    <n v="7"/>
    <s v="Sea Lion Rock"/>
    <s v="Sea Lion Rock"/>
    <x v="1"/>
    <x v="4"/>
    <n v="0"/>
    <n v="1"/>
    <s v=""/>
    <x v="0"/>
    <n v="0"/>
    <n v="0"/>
    <x v="0"/>
    <n v="0"/>
    <n v="0"/>
  </r>
  <r>
    <d v="2013-07-15T00:00:00"/>
    <x v="124"/>
    <s v="20130715_1"/>
    <n v="2013"/>
    <n v="7"/>
    <s v="Tatoosh"/>
    <s v="Tatoosh"/>
    <x v="0"/>
    <x v="247"/>
    <n v="0"/>
    <n v="192"/>
    <s v="139 males, 48 juveniles. Brands: looks like 445R, could be 945R but can't tell. 445R is a female, 945R would be a 2 year old."/>
    <x v="0"/>
    <n v="0"/>
    <n v="0"/>
    <x v="0"/>
    <n v="0"/>
    <n v="0"/>
  </r>
  <r>
    <d v="2013-07-15T00:00:00"/>
    <x v="124"/>
    <s v="20130715_9"/>
    <n v="2013"/>
    <n v="7"/>
    <s v="Guano"/>
    <s v="Bodelteh Islands"/>
    <x v="0"/>
    <x v="4"/>
    <n v="0"/>
    <n v="1"/>
    <s v="1 male"/>
    <x v="0"/>
    <n v="0"/>
    <n v="0"/>
    <x v="0"/>
    <n v="0"/>
    <n v="0"/>
  </r>
  <r>
    <d v="2013-07-15T00:00:00"/>
    <x v="124"/>
    <s v="20130715_10"/>
    <n v="2013"/>
    <n v="7"/>
    <s v="East Bodelteh"/>
    <s v="Bodelteh Islands"/>
    <x v="0"/>
    <x v="35"/>
    <n v="0"/>
    <n v="45"/>
    <s v="JS wrote total as 30 Ej but where T count is adds up to 45 Ej and demo count adds up to 44. 29 males, 3 females, 12 juveniles. Brands: 967R. One entanglement."/>
    <x v="1"/>
    <n v="0"/>
    <n v="0"/>
    <x v="0"/>
    <n v="2.2222222222222223E-2"/>
    <n v="0"/>
  </r>
  <r>
    <d v="2013-07-15T00:00:00"/>
    <x v="124"/>
    <s v="20130715_11"/>
    <n v="2013"/>
    <n v="7"/>
    <s v="East Bodelteh"/>
    <s v="Bodelteh Islands"/>
    <x v="1"/>
    <x v="10"/>
    <n v="0"/>
    <n v="3"/>
    <s v=""/>
    <x v="0"/>
    <n v="0"/>
    <n v="0"/>
    <x v="0"/>
    <n v="0"/>
    <n v="0"/>
  </r>
  <r>
    <d v="2013-07-15T00:00:00"/>
    <x v="124"/>
    <s v="20130715_13"/>
    <n v="2013"/>
    <n v="7"/>
    <s v="West Bodelteh"/>
    <s v="Bodelteh Islands"/>
    <x v="0"/>
    <x v="9"/>
    <n v="0"/>
    <n v="26"/>
    <s v="5 males, 4 females, 19 juveniles, no pups observed. Count  includes 2 hauled out at Sail Bod."/>
    <x v="0"/>
    <n v="0"/>
    <n v="0"/>
    <x v="0"/>
    <n v="0"/>
    <n v="0"/>
  </r>
  <r>
    <d v="2013-07-15T00:00:00"/>
    <x v="124"/>
    <s v="20130715_19"/>
    <n v="2013"/>
    <n v="7"/>
    <s v="Carroll"/>
    <s v="Carroll"/>
    <x v="0"/>
    <x v="160"/>
    <s v="21"/>
    <n v="176"/>
    <s v="22 males, 80 females, 74 juveniles, 21 pups. 4 entangled females. Brands: 205Y, 222Y(written down as 223 but photo shows 222), 253Y, 361R, 575R (not written down but in photo), 581R, 791R (not written down, on one of ledges hard to see from water, in phot"/>
    <x v="9"/>
    <n v="5"/>
    <n v="0"/>
    <x v="8"/>
    <n v="2.5380710659898477E-2"/>
    <n v="0"/>
  </r>
  <r>
    <d v="2013-07-15T00:00:00"/>
    <x v="124"/>
    <s v="20130715_20"/>
    <n v="2013"/>
    <n v="7"/>
    <s v="Sea Lion Rock"/>
    <s v="Sea Lion Rock"/>
    <x v="0"/>
    <x v="248"/>
    <s v="10"/>
    <n v="233"/>
    <s v="72 males, 51 females, 117 juveniles, 10 pups. 4 entangled females, 1 entangled male, found 3 photos. Brands: 76Y, 212Y, 213Y, 291R, 402R, 603R, 652R, 764R, 790R, 800R, 839R, 940R, and T406."/>
    <x v="10"/>
    <n v="4"/>
    <n v="2"/>
    <x v="9"/>
    <n v="2.4691358024691357E-2"/>
    <n v="8.23045267489712E-3"/>
  </r>
  <r>
    <d v="2013-07-15T00:00:00"/>
    <x v="124"/>
    <s v="20130715_21"/>
    <n v="2013"/>
    <n v="7"/>
    <s v="Sea Lion Rock"/>
    <s v="Sea Lion Rock"/>
    <x v="1"/>
    <x v="4"/>
    <n v="0"/>
    <n v="1"/>
    <s v=""/>
    <x v="0"/>
    <n v="0"/>
    <n v="0"/>
    <x v="0"/>
    <n v="0"/>
    <n v="0"/>
  </r>
  <r>
    <d v="2013-07-25T00:00:00"/>
    <x v="125"/>
    <s v="20130725_4"/>
    <n v="2013"/>
    <n v="7"/>
    <s v="Tatoosh East"/>
    <s v="Tatoosh"/>
    <x v="0"/>
    <x v="56"/>
    <n v="0"/>
    <n v="6"/>
    <s v="All males"/>
    <x v="0"/>
    <n v="0"/>
    <n v="0"/>
    <x v="0"/>
    <n v="0"/>
    <n v="0"/>
  </r>
  <r>
    <d v="2013-07-25T00:00:00"/>
    <x v="125"/>
    <s v="20130725_5"/>
    <n v="2013"/>
    <n v="7"/>
    <s v="Tatoosh"/>
    <s v="Tatoosh"/>
    <x v="0"/>
    <x v="249"/>
    <n v="0"/>
    <n v="294"/>
    <s v="107 males, 37 females, 114 juveniles. 2 entangled female. Brands: 348R (looks like 8 but not sure), 952R."/>
    <x v="2"/>
    <n v="2"/>
    <n v="0"/>
    <x v="2"/>
    <n v="6.8027210884353739E-3"/>
    <n v="0"/>
  </r>
  <r>
    <d v="2013-07-25T00:00:00"/>
    <x v="125"/>
    <s v="20130725_8"/>
    <n v="2013"/>
    <n v="7"/>
    <s v="Tatoosh"/>
    <s v="Tatoosh"/>
    <x v="1"/>
    <x v="4"/>
    <n v="0"/>
    <n v="1"/>
    <s v="Female?"/>
    <x v="0"/>
    <n v="0"/>
    <n v="0"/>
    <x v="0"/>
    <n v="0"/>
    <n v="0"/>
  </r>
  <r>
    <d v="2013-07-25T00:00:00"/>
    <x v="125"/>
    <s v="20130725_18"/>
    <n v="2013"/>
    <n v="7"/>
    <s v="East Bodelteh"/>
    <s v="Bodelteh Islands"/>
    <x v="0"/>
    <x v="250"/>
    <n v="0"/>
    <n v="69"/>
    <s v="54 males, 16 juveniles. 1 female entangled. Bumped 12."/>
    <x v="1"/>
    <n v="1"/>
    <n v="0"/>
    <x v="1"/>
    <n v="1.4492753623188406E-2"/>
    <n v="0"/>
  </r>
  <r>
    <d v="2013-07-25T00:00:00"/>
    <x v="125"/>
    <s v="20130725_19"/>
    <n v="2013"/>
    <n v="7"/>
    <s v="East Bodelteh"/>
    <s v="Bodelteh Islands"/>
    <x v="1"/>
    <x v="70"/>
    <n v="0"/>
    <n v="9"/>
    <s v="Brands: SMI 7668"/>
    <x v="0"/>
    <n v="0"/>
    <n v="0"/>
    <x v="0"/>
    <n v="0"/>
    <n v="0"/>
  </r>
  <r>
    <d v="2013-07-25T00:00:00"/>
    <x v="125"/>
    <s v="20130725_20"/>
    <n v="2013"/>
    <n v="7"/>
    <s v="West Bodelteh"/>
    <s v="Bodelteh Islands"/>
    <x v="0"/>
    <x v="49"/>
    <n v="0"/>
    <n v="7"/>
    <s v="6 males, 1 unsure. Brands: 247R."/>
    <x v="0"/>
    <n v="0"/>
    <n v="0"/>
    <x v="0"/>
    <n v="0"/>
    <n v="0"/>
  </r>
  <r>
    <d v="2013-08-07T00:00:00"/>
    <x v="126"/>
    <s v="20130807_4"/>
    <n v="2013"/>
    <n v="8"/>
    <s v="Tatoosh East"/>
    <s v="Tatoosh"/>
    <x v="0"/>
    <x v="4"/>
    <n v="0"/>
    <n v="1"/>
    <s v="Female"/>
    <x v="0"/>
    <n v="0"/>
    <n v="0"/>
    <x v="0"/>
    <n v="0"/>
    <n v="0"/>
  </r>
  <r>
    <d v="2013-08-07T00:00:00"/>
    <x v="126"/>
    <s v="20130807_7"/>
    <n v="2013"/>
    <n v="8"/>
    <s v="Tatoosh"/>
    <s v="Tatoosh"/>
    <x v="0"/>
    <x v="77"/>
    <n v="0"/>
    <n v="369"/>
    <s v="172 males, 36 females, 152 juveniles. Brands: O_02 rump brand, 299Y, 603R, 872R, 873R, 963R, 973R, T406. 1 entangled."/>
    <x v="1"/>
    <n v="0"/>
    <n v="0"/>
    <x v="0"/>
    <n v="2.7100271002710027E-3"/>
    <n v="0"/>
  </r>
  <r>
    <d v="2013-08-07T00:00:00"/>
    <x v="126"/>
    <s v="20130807_13"/>
    <n v="2013"/>
    <n v="8"/>
    <s v="Guano"/>
    <s v="Bodelteh Islands"/>
    <x v="0"/>
    <x v="49"/>
    <n v="0"/>
    <n v="7"/>
    <s v="6 males, 1 unknown"/>
    <x v="0"/>
    <n v="0"/>
    <n v="0"/>
    <x v="0"/>
    <n v="0"/>
    <n v="0"/>
  </r>
  <r>
    <d v="2013-08-07T00:00:00"/>
    <x v="126"/>
    <s v="20130807_14"/>
    <n v="2013"/>
    <n v="8"/>
    <s v="West Bodelteh"/>
    <s v="Bodelteh Islands"/>
    <x v="0"/>
    <x v="4"/>
    <n v="0"/>
    <n v="1"/>
    <s v="1 male"/>
    <x v="0"/>
    <n v="0"/>
    <n v="0"/>
    <x v="0"/>
    <n v="0"/>
    <n v="0"/>
  </r>
  <r>
    <d v="2013-08-07T00:00:00"/>
    <x v="126"/>
    <s v="20130807_16"/>
    <n v="2013"/>
    <n v="8"/>
    <s v="Carroll"/>
    <s v="Carroll"/>
    <x v="1"/>
    <x v="106"/>
    <n v="0"/>
    <n v="13"/>
    <s v=""/>
    <x v="0"/>
    <n v="0"/>
    <n v="0"/>
    <x v="0"/>
    <n v="0"/>
    <n v="0"/>
  </r>
  <r>
    <d v="2013-08-07T00:00:00"/>
    <x v="126"/>
    <s v="20130807_17"/>
    <n v="2013"/>
    <n v="8"/>
    <s v="Carroll"/>
    <s v="Carroll"/>
    <x v="0"/>
    <x v="251"/>
    <s v="31"/>
    <n v="288"/>
    <s v="14 males, 128 females, 123 juveniles, 31 pups. Brands: 212Y, 222Y with juvenile (not sure of first number but likely based on recent sightings), 764R, 791R, 867R, 947R, 967R (in water phot only of 67R). 4 entanglments."/>
    <x v="10"/>
    <n v="5"/>
    <n v="1"/>
    <x v="9"/>
    <n v="1.8808777429467086E-2"/>
    <n v="3.134796238244514E-3"/>
  </r>
  <r>
    <d v="2013-08-07T00:00:00"/>
    <x v="126"/>
    <s v="20130807_18"/>
    <n v="2013"/>
    <n v="8"/>
    <s v="Sea Lion Rock"/>
    <s v="Sea Lion Rock"/>
    <x v="0"/>
    <x v="194"/>
    <s v="2"/>
    <n v="184"/>
    <s v="45 males, 29 females, 107 juveniles, 2 pups. Brands: O28 rump, 151Y, 435R, 790R, on 4-13-16 QT changed brand 8_9R to 889R through photo confirmation after playing with tone curves. 2 entanglements."/>
    <x v="3"/>
    <n v="0"/>
    <n v="3"/>
    <x v="4"/>
    <n v="1.6129032258064516E-2"/>
    <n v="1.6129032258064516E-2"/>
  </r>
  <r>
    <d v="2013-08-07T00:00:00"/>
    <x v="126"/>
    <s v="20130807_19"/>
    <n v="2013"/>
    <n v="8"/>
    <s v="Sea Lion Rock"/>
    <s v="Sea Lion Rock"/>
    <x v="1"/>
    <x v="15"/>
    <n v="0"/>
    <n v="4"/>
    <s v=""/>
    <x v="0"/>
    <n v="0"/>
    <n v="0"/>
    <x v="0"/>
    <n v="0"/>
    <n v="0"/>
  </r>
  <r>
    <d v="2013-08-07T00:00:00"/>
    <x v="126"/>
    <s v="20130807_24"/>
    <n v="2013"/>
    <n v="8"/>
    <s v="East Bodelteh"/>
    <s v="Bodelteh Islands"/>
    <x v="0"/>
    <x v="174"/>
    <n v="0"/>
    <n v="62"/>
    <s v="Only partial demo count. 25 males, 2 females, 8 juveniles."/>
    <x v="0"/>
    <n v="0"/>
    <n v="0"/>
    <x v="0"/>
    <n v="0"/>
    <n v="0"/>
  </r>
  <r>
    <d v="2013-08-07T00:00:00"/>
    <x v="126"/>
    <s v="20130807_25"/>
    <n v="2013"/>
    <n v="8"/>
    <s v="East Bodelteh"/>
    <s v="Bodelteh Islands"/>
    <x v="1"/>
    <x v="252"/>
    <n v="0"/>
    <n v="267"/>
    <s v="Brands: SMI 89__, SMI 8135. 1 entangled Zc."/>
    <x v="1"/>
    <n v="0"/>
    <n v="1"/>
    <x v="1"/>
    <n v="3.7453183520599251E-3"/>
    <n v="3.7453183520599251E-3"/>
  </r>
  <r>
    <d v="2013-08-16T00:00:00"/>
    <x v="127"/>
    <s v="20130816_5"/>
    <n v="2013"/>
    <n v="8"/>
    <s v="Tatoosh East"/>
    <s v="Tatoosh"/>
    <x v="0"/>
    <x v="12"/>
    <n v="0"/>
    <n v="5"/>
    <s v="All male."/>
    <x v="0"/>
    <n v="0"/>
    <n v="0"/>
    <x v="0"/>
    <n v="0"/>
    <n v="0"/>
  </r>
  <r>
    <d v="2013-08-16T00:00:00"/>
    <x v="127"/>
    <s v="20130816_6"/>
    <n v="2013"/>
    <n v="8"/>
    <s v="Tatoosh"/>
    <s v="Tatoosh"/>
    <x v="0"/>
    <x v="253"/>
    <n v="0"/>
    <n v="216"/>
    <s v="Brands: 183R, 965R (looks like 6 and not 985). 57 males, 43 females, 81 juveniles. Bumped 40."/>
    <x v="0"/>
    <n v="0"/>
    <n v="0"/>
    <x v="0"/>
    <n v="0"/>
    <n v="0"/>
  </r>
  <r>
    <d v="2013-08-16T00:00:00"/>
    <x v="127"/>
    <s v="20130816_24"/>
    <n v="2013"/>
    <n v="8"/>
    <s v="Guano"/>
    <s v="Bodelteh Islands"/>
    <x v="0"/>
    <x v="65"/>
    <n v="0"/>
    <n v="8"/>
    <s v="6 males, 2 juveniles."/>
    <x v="0"/>
    <n v="0"/>
    <n v="0"/>
    <x v="0"/>
    <n v="0"/>
    <n v="0"/>
  </r>
  <r>
    <d v="2013-08-16T00:00:00"/>
    <x v="127"/>
    <s v="20130816_25"/>
    <n v="2013"/>
    <n v="8"/>
    <s v="Guano"/>
    <s v="Bodelteh Islands"/>
    <x v="1"/>
    <x v="4"/>
    <n v="0"/>
    <n v="1"/>
    <s v=""/>
    <x v="0"/>
    <n v="0"/>
    <n v="0"/>
    <x v="0"/>
    <n v="0"/>
    <n v="0"/>
  </r>
  <r>
    <d v="2013-08-16T00:00:00"/>
    <x v="127"/>
    <s v="20130816_26"/>
    <n v="2013"/>
    <n v="8"/>
    <s v="East Bodelteh"/>
    <s v="Bodelteh Islands"/>
    <x v="1"/>
    <x v="254"/>
    <n v="0"/>
    <n v="683"/>
    <s v="4 entangled. Brands: SMI 8595, Rump brand U_37, SMI _120"/>
    <x v="4"/>
    <n v="0"/>
    <n v="4"/>
    <x v="7"/>
    <n v="5.8565153733528552E-3"/>
    <n v="5.8565153733528552E-3"/>
  </r>
  <r>
    <d v="2013-08-16T00:00:00"/>
    <x v="127"/>
    <s v="20130816_28"/>
    <n v="2013"/>
    <n v="8"/>
    <s v="East Bodelteh"/>
    <s v="Bodelteh Islands"/>
    <x v="0"/>
    <x v="152"/>
    <n v="0"/>
    <n v="83"/>
    <s v="30 males, 15 females, 32 juveniles. 1 entangled. Brands: 404R."/>
    <x v="2"/>
    <n v="1"/>
    <n v="1"/>
    <x v="2"/>
    <n v="2.4096385542168676E-2"/>
    <n v="1.2048192771084338E-2"/>
  </r>
  <r>
    <d v="2013-08-16T00:00:00"/>
    <x v="127"/>
    <s v="20130816_31"/>
    <n v="2013"/>
    <n v="8"/>
    <s v="West Bodelteh"/>
    <s v="Bodelteh Islands"/>
    <x v="0"/>
    <x v="3"/>
    <n v="0"/>
    <n v="2"/>
    <s v="2 males."/>
    <x v="0"/>
    <n v="0"/>
    <n v="0"/>
    <x v="0"/>
    <n v="0"/>
    <n v="0"/>
  </r>
  <r>
    <d v="2013-08-21T00:00:00"/>
    <x v="128"/>
    <s v="20130821_3"/>
    <n v="2013"/>
    <n v="8"/>
    <s v="Tatoosh East"/>
    <s v="Tatoosh"/>
    <x v="0"/>
    <x v="250"/>
    <n v="0"/>
    <n v="69"/>
    <s v="16 males, 8 females, 40 juveniles. Brands: 334R. 1 entanglement. No photos."/>
    <x v="0"/>
    <n v="0"/>
    <n v="0"/>
    <x v="0"/>
    <n v="0"/>
    <n v="0"/>
  </r>
  <r>
    <d v="2013-08-21T00:00:00"/>
    <x v="128"/>
    <s v="20130821_5"/>
    <n v="2013"/>
    <n v="8"/>
    <s v="Tatoosh"/>
    <s v="Tatoosh"/>
    <x v="0"/>
    <x v="81"/>
    <n v="0"/>
    <n v="27"/>
    <s v="All males. Many in water not counted."/>
    <x v="1"/>
    <n v="0"/>
    <n v="1"/>
    <x v="1"/>
    <n v="3.7037037037037035E-2"/>
    <n v="3.7037037037037035E-2"/>
  </r>
  <r>
    <d v="2013-08-21T00:00:00"/>
    <x v="128"/>
    <s v="20130821_17"/>
    <n v="2013"/>
    <n v="8"/>
    <s v="West Bodelteh"/>
    <s v="Bodelteh Islands"/>
    <x v="0"/>
    <x v="10"/>
    <n v="0"/>
    <n v="3"/>
    <s v="3 males."/>
    <x v="0"/>
    <n v="0"/>
    <n v="0"/>
    <x v="0"/>
    <n v="0"/>
    <n v="0"/>
  </r>
  <r>
    <d v="2013-08-21T00:00:00"/>
    <x v="128"/>
    <s v="20130821_19"/>
    <n v="2013"/>
    <n v="8"/>
    <s v="Guano"/>
    <s v="Bodelteh Islands"/>
    <x v="0"/>
    <x v="25"/>
    <n v="0"/>
    <n v="20"/>
    <s v="5 M, 8 F, 13 J"/>
    <x v="0"/>
    <n v="0"/>
    <n v="0"/>
    <x v="0"/>
    <n v="0"/>
    <n v="0"/>
  </r>
  <r>
    <d v="2013-08-21T00:00:00"/>
    <x v="128"/>
    <s v="20130821_20"/>
    <n v="2013"/>
    <n v="8"/>
    <s v="Guano"/>
    <s v="Bodelteh Islands"/>
    <x v="1"/>
    <x v="4"/>
    <n v="0"/>
    <n v="1"/>
    <s v=""/>
    <x v="0"/>
    <n v="0"/>
    <n v="0"/>
    <x v="0"/>
    <n v="0"/>
    <n v="0"/>
  </r>
  <r>
    <d v="2013-08-21T00:00:00"/>
    <x v="128"/>
    <s v="20130821_21"/>
    <n v="2013"/>
    <n v="8"/>
    <s v="East Bodelteh"/>
    <s v="Bodelteh Islands"/>
    <x v="1"/>
    <x v="255"/>
    <n v="0"/>
    <n v="1057"/>
    <s v=""/>
    <x v="1"/>
    <n v="0"/>
    <n v="1"/>
    <x v="1"/>
    <n v="9.4607379375591296E-4"/>
    <n v="9.4607379375591296E-4"/>
  </r>
  <r>
    <d v="2013-08-21T00:00:00"/>
    <x v="128"/>
    <s v="20130821_22"/>
    <n v="2013"/>
    <n v="8"/>
    <s v="East Bodelteh"/>
    <s v="Bodelteh Islands"/>
    <x v="0"/>
    <x v="256"/>
    <n v="0"/>
    <n v="119"/>
    <s v=""/>
    <x v="0"/>
    <n v="0"/>
    <n v="0"/>
    <x v="0"/>
    <n v="0"/>
    <n v="0"/>
  </r>
  <r>
    <d v="2013-08-21T00:00:00"/>
    <x v="128"/>
    <s v="20130821_27"/>
    <n v="2013"/>
    <n v="8"/>
    <s v="Carroll"/>
    <s v="Carroll"/>
    <x v="0"/>
    <x v="257"/>
    <s v="17"/>
    <n v="342"/>
    <s v="23 males, 200 females, 148 juveniles, 17 pups. Brands: 213Y with juvenile, 205Y, 581R with pup, 952R."/>
    <x v="0"/>
    <n v="0"/>
    <n v="0"/>
    <x v="0"/>
    <n v="0"/>
    <n v="0"/>
  </r>
  <r>
    <d v="2013-08-21T00:00:00"/>
    <x v="128"/>
    <s v="20130821_28"/>
    <n v="2013"/>
    <n v="8"/>
    <s v="Sea Lion Rock"/>
    <s v="Sea Lion Rock"/>
    <x v="0"/>
    <x v="258"/>
    <s v="3"/>
    <n v="376"/>
    <s v="85 males, 109 females, 150 juveniles, 3 pups. Brands: 714R, 791R, 809R, 925R, 967R. 2 entanglements, but no photos."/>
    <x v="2"/>
    <n v="2"/>
    <n v="0"/>
    <x v="2"/>
    <n v="5.2770448548812663E-3"/>
    <n v="0"/>
  </r>
  <r>
    <d v="2013-09-04T00:00:00"/>
    <x v="129"/>
    <s v="20130904_5"/>
    <n v="2013"/>
    <n v="9"/>
    <s v="Tatoosh East"/>
    <s v="Tatoosh"/>
    <x v="0"/>
    <x v="65"/>
    <n v="0"/>
    <n v="8"/>
    <s v="7 males, 1 juvenile."/>
    <x v="0"/>
    <n v="0"/>
    <n v="0"/>
    <x v="0"/>
    <n v="0"/>
    <n v="0"/>
  </r>
  <r>
    <d v="2013-09-04T00:00:00"/>
    <x v="129"/>
    <s v="20130904_7"/>
    <n v="2013"/>
    <n v="9"/>
    <s v="Tatoosh"/>
    <s v="Tatoosh"/>
    <x v="0"/>
    <x v="4"/>
    <n v="0"/>
    <n v="1"/>
    <s v=""/>
    <x v="0"/>
    <n v="0"/>
    <n v="0"/>
    <x v="0"/>
    <n v="0"/>
    <n v="0"/>
  </r>
  <r>
    <d v="2013-09-04T00:00:00"/>
    <x v="129"/>
    <s v="20130904_22"/>
    <n v="2013"/>
    <n v="9"/>
    <s v="Guano"/>
    <s v="Bodelteh Islands"/>
    <x v="0"/>
    <x v="10"/>
    <n v="0"/>
    <n v="3"/>
    <s v="All males"/>
    <x v="0"/>
    <n v="0"/>
    <n v="0"/>
    <x v="0"/>
    <n v="0"/>
    <n v="0"/>
  </r>
  <r>
    <d v="2013-09-04T00:00:00"/>
    <x v="129"/>
    <s v="20130904_25"/>
    <n v="2013"/>
    <n v="9"/>
    <s v="East Bodelteh"/>
    <s v="Bodelteh Islands"/>
    <x v="0"/>
    <x v="259"/>
    <s v="1"/>
    <n v="388"/>
    <s v="144 males, 86 females, 133 juveniles, 1 pup. Brands: 640R maybe. Entanglements: 1 Ej."/>
    <x v="1"/>
    <n v="1"/>
    <n v="0"/>
    <x v="1"/>
    <n v="2.5706940874035988E-3"/>
    <n v="0"/>
  </r>
  <r>
    <d v="2013-09-04T00:00:00"/>
    <x v="129"/>
    <s v="20130904_26"/>
    <n v="2013"/>
    <n v="9"/>
    <s v="East Bodelteh"/>
    <s v="Bodelteh Islands"/>
    <x v="1"/>
    <x v="260"/>
    <n v="0"/>
    <n v="1435"/>
    <s v="4 entangled Zc"/>
    <x v="4"/>
    <n v="0"/>
    <n v="4"/>
    <x v="7"/>
    <n v="2.7874564459930314E-3"/>
    <n v="2.7874564459930314E-3"/>
  </r>
  <r>
    <d v="2013-09-04T00:00:00"/>
    <x v="129"/>
    <s v="20130904_29"/>
    <n v="2013"/>
    <n v="9"/>
    <s v="West Bodelteh"/>
    <s v="Bodelteh Islands"/>
    <x v="0"/>
    <x v="65"/>
    <n v="0"/>
    <n v="8"/>
    <s v="All males"/>
    <x v="0"/>
    <n v="0"/>
    <n v="0"/>
    <x v="0"/>
    <n v="0"/>
    <n v="0"/>
  </r>
  <r>
    <d v="2013-09-04T00:00:00"/>
    <x v="129"/>
    <s v="20130904_41"/>
    <n v="2013"/>
    <n v="9"/>
    <s v="Carroll"/>
    <s v="Carroll"/>
    <x v="0"/>
    <x v="105"/>
    <s v="27"/>
    <n v="227"/>
    <s v="14 males, 118 females, 81 juveniles, 27 pups. Brands 212Y nursing juvenile. 1 entanglement."/>
    <x v="1"/>
    <n v="1"/>
    <n v="0"/>
    <x v="1"/>
    <n v="3.937007874015748E-3"/>
    <n v="0"/>
  </r>
  <r>
    <d v="2013-09-04T00:00:00"/>
    <x v="129"/>
    <s v="20130904_42"/>
    <n v="2013"/>
    <n v="9"/>
    <s v="Carroll"/>
    <s v="Carroll"/>
    <x v="1"/>
    <x v="10"/>
    <n v="0"/>
    <n v="3"/>
    <s v=""/>
    <x v="0"/>
    <n v="0"/>
    <n v="0"/>
    <x v="0"/>
    <n v="0"/>
    <n v="0"/>
  </r>
  <r>
    <d v="2013-09-04T00:00:00"/>
    <x v="129"/>
    <s v="20130904_43"/>
    <n v="2013"/>
    <n v="9"/>
    <s v="Sea Lion Rock"/>
    <s v="Sea Lion Rock"/>
    <x v="0"/>
    <x v="261"/>
    <s v="13"/>
    <n v="303"/>
    <s v="42 males, 74 females, 181 juveniles, 13 pups. Brands: 86Y, 253R, 291R, 303Y (on sheet written as 302Y but photos shows 303Y), 809R, 860R, 940R, 957R."/>
    <x v="1"/>
    <n v="0"/>
    <n v="0"/>
    <x v="0"/>
    <n v="3.1645569620253164E-3"/>
    <n v="0"/>
  </r>
  <r>
    <d v="2013-09-10T00:00:00"/>
    <x v="130"/>
    <s v="20130910_3"/>
    <n v="2013"/>
    <n v="9"/>
    <s v="Tatoosh East"/>
    <s v="Tatoosh"/>
    <x v="1"/>
    <x v="4"/>
    <n v="0"/>
    <n v="1"/>
    <s v=""/>
    <x v="0"/>
    <n v="0"/>
    <n v="0"/>
    <x v="0"/>
    <n v="0"/>
    <n v="0"/>
  </r>
  <r>
    <d v="2013-09-10T00:00:00"/>
    <x v="130"/>
    <s v="20130910_4"/>
    <n v="2013"/>
    <n v="9"/>
    <s v="Tatoosh East"/>
    <s v="Tatoosh"/>
    <x v="0"/>
    <x v="239"/>
    <n v="0"/>
    <n v="80"/>
    <s v="12 males, 60 juveniles, 7 females."/>
    <x v="0"/>
    <n v="0"/>
    <n v="0"/>
    <x v="0"/>
    <n v="0"/>
    <n v="0"/>
  </r>
  <r>
    <d v="2013-09-10T00:00:00"/>
    <x v="130"/>
    <s v="20130910_18"/>
    <n v="2013"/>
    <n v="9"/>
    <s v="Guano"/>
    <s v="Bodelteh Islands"/>
    <x v="0"/>
    <x v="10"/>
    <n v="0"/>
    <n v="3"/>
    <s v="No demo written"/>
    <x v="0"/>
    <n v="0"/>
    <n v="0"/>
    <x v="0"/>
    <n v="0"/>
    <n v="0"/>
  </r>
  <r>
    <d v="2013-09-10T00:00:00"/>
    <x v="130"/>
    <s v="20130910_19"/>
    <n v="2013"/>
    <n v="9"/>
    <s v="Guano"/>
    <s v="Bodelteh Islands"/>
    <x v="1"/>
    <x v="3"/>
    <n v="0"/>
    <n v="2"/>
    <s v=""/>
    <x v="0"/>
    <n v="0"/>
    <n v="0"/>
    <x v="0"/>
    <n v="0"/>
    <n v="0"/>
  </r>
  <r>
    <d v="2013-09-10T00:00:00"/>
    <x v="130"/>
    <s v="20130910_25"/>
    <n v="2013"/>
    <n v="9"/>
    <s v="West Bodelteh"/>
    <s v="Bodelteh Islands"/>
    <x v="0"/>
    <x v="10"/>
    <n v="0"/>
    <n v="3"/>
    <s v="All males"/>
    <x v="0"/>
    <n v="0"/>
    <n v="0"/>
    <x v="0"/>
    <n v="0"/>
    <n v="0"/>
  </r>
  <r>
    <d v="2013-09-17T00:00:00"/>
    <x v="131"/>
    <s v="20130917_13"/>
    <n v="2013"/>
    <n v="9"/>
    <s v="Guano"/>
    <s v="Bodelteh Islands"/>
    <x v="0"/>
    <x v="3"/>
    <n v="0"/>
    <n v="2"/>
    <s v="Both male"/>
    <x v="0"/>
    <n v="0"/>
    <n v="0"/>
    <x v="0"/>
    <n v="0"/>
    <n v="0"/>
  </r>
  <r>
    <d v="2013-09-17T00:00:00"/>
    <x v="131"/>
    <s v="20130917_14"/>
    <n v="2013"/>
    <n v="9"/>
    <s v="East Bodelteh"/>
    <s v="Bodelteh Islands"/>
    <x v="0"/>
    <x v="137"/>
    <n v="0"/>
    <n v="275"/>
    <s v="Only partial demo: 55 males, 40 females, 79 juveniles. Brands: O002, 535R, 93_, 962R. 2 entangled Ej with photo."/>
    <x v="2"/>
    <n v="1"/>
    <n v="0"/>
    <x v="1"/>
    <n v="7.2727272727272727E-3"/>
    <n v="0"/>
  </r>
  <r>
    <d v="2013-09-17T00:00:00"/>
    <x v="131"/>
    <s v="20130917_15"/>
    <n v="2013"/>
    <n v="9"/>
    <s v="East Bodelteh"/>
    <s v="Bodelteh Islands"/>
    <x v="1"/>
    <x v="262"/>
    <n v="0"/>
    <n v="1315"/>
    <s v="2 entanglements with photo. Brands: U20_ and U23_."/>
    <x v="2"/>
    <n v="0"/>
    <n v="2"/>
    <x v="2"/>
    <n v="1.520912547528517E-3"/>
    <n v="1.520912547528517E-3"/>
  </r>
  <r>
    <d v="2013-09-17T00:00:00"/>
    <x v="131"/>
    <s v="20130917_16"/>
    <n v="2013"/>
    <n v="9"/>
    <s v="West Bodelteh"/>
    <s v="Bodelteh Islands"/>
    <x v="0"/>
    <x v="25"/>
    <n v="0"/>
    <n v="20"/>
    <s v="2 males, 1 female, 17 juveniles."/>
    <x v="0"/>
    <n v="0"/>
    <n v="0"/>
    <x v="0"/>
    <n v="0"/>
    <n v="0"/>
  </r>
  <r>
    <d v="2013-09-17T00:00:00"/>
    <x v="131"/>
    <s v="20130917_21"/>
    <n v="2013"/>
    <n v="9"/>
    <s v="Carroll"/>
    <s v="Carroll"/>
    <x v="0"/>
    <x v="134"/>
    <s v="20"/>
    <n v="204"/>
    <s v="12 males, 113 females, 81 juveniles, 20 pups. Brands: 253R. 1 entanglement with photo."/>
    <x v="2"/>
    <n v="2"/>
    <n v="0"/>
    <x v="2"/>
    <n v="8.9285714285714281E-3"/>
    <n v="0"/>
  </r>
  <r>
    <d v="2013-09-17T00:00:00"/>
    <x v="131"/>
    <s v="20130917_22"/>
    <n v="2013"/>
    <n v="9"/>
    <s v="Carroll"/>
    <s v="Carroll"/>
    <x v="1"/>
    <x v="56"/>
    <n v="0"/>
    <n v="6"/>
    <s v=""/>
    <x v="0"/>
    <n v="0"/>
    <n v="0"/>
    <x v="0"/>
    <n v="0"/>
    <n v="0"/>
  </r>
  <r>
    <d v="2013-09-17T00:00:00"/>
    <x v="131"/>
    <s v="20130917_23"/>
    <n v="2013"/>
    <n v="9"/>
    <s v="Sea Lion Rock"/>
    <s v="Sea Lion Rock"/>
    <x v="0"/>
    <x v="126"/>
    <s v="4"/>
    <n v="127"/>
    <s v="23 males, 41 females, 59 juveniles, 4 pups. Brands: 752R, _91R. 1 yearling with injury on flipper."/>
    <x v="1"/>
    <n v="1"/>
    <n v="0"/>
    <x v="1"/>
    <n v="7.6335877862595417E-3"/>
    <n v="0"/>
  </r>
  <r>
    <d v="2013-09-17T00:00:00"/>
    <x v="131"/>
    <s v="20130917_24"/>
    <n v="2013"/>
    <n v="9"/>
    <s v="Sea Lion Rock"/>
    <s v="Sea Lion Rock"/>
    <x v="1"/>
    <x v="3"/>
    <n v="0"/>
    <n v="2"/>
    <s v=""/>
    <x v="0"/>
    <n v="0"/>
    <n v="0"/>
    <x v="0"/>
    <n v="0"/>
    <n v="0"/>
  </r>
  <r>
    <d v="2013-10-15T00:00:00"/>
    <x v="132"/>
    <s v="20131015_5"/>
    <n v="2013"/>
    <n v="10"/>
    <s v="Tatoosh East"/>
    <s v="Tatoosh"/>
    <x v="0"/>
    <x v="3"/>
    <n v="0"/>
    <n v="2"/>
    <s v=""/>
    <x v="0"/>
    <n v="0"/>
    <n v="0"/>
    <x v="0"/>
    <n v="0"/>
    <n v="0"/>
  </r>
  <r>
    <d v="2013-10-15T00:00:00"/>
    <x v="132"/>
    <s v="20131015_7"/>
    <n v="2013"/>
    <n v="10"/>
    <s v="Tatoosh"/>
    <s v="Tatoosh"/>
    <x v="0"/>
    <x v="10"/>
    <n v="0"/>
    <n v="3"/>
    <s v=""/>
    <x v="0"/>
    <n v="0"/>
    <n v="0"/>
    <x v="0"/>
    <n v="0"/>
    <n v="0"/>
  </r>
  <r>
    <d v="2013-10-15T00:00:00"/>
    <x v="132"/>
    <s v="20131015_14"/>
    <n v="2013"/>
    <n v="10"/>
    <s v="East Bodelteh"/>
    <s v="Bodelteh Islands"/>
    <x v="1"/>
    <x v="263"/>
    <n v="0"/>
    <n v="980"/>
    <s v="1 entangled Zc, no photo."/>
    <x v="1"/>
    <n v="0"/>
    <n v="1"/>
    <x v="1"/>
    <n v="1.0204081632653062E-3"/>
    <n v="1.0204081632653062E-3"/>
  </r>
  <r>
    <d v="2013-10-15T00:00:00"/>
    <x v="132"/>
    <s v="20131015_15"/>
    <n v="2013"/>
    <n v="10"/>
    <s v="East Bodelteh"/>
    <s v="Bodelteh Islands"/>
    <x v="0"/>
    <x v="264"/>
    <s v="17"/>
    <n v="288"/>
    <s v="1 entangled female. Brand: 435R (JS wrote 353R in field notes but brand photo is of 435R)."/>
    <x v="1"/>
    <n v="1"/>
    <n v="0"/>
    <x v="1"/>
    <n v="3.2786885245901639E-3"/>
    <n v="0"/>
  </r>
  <r>
    <d v="2013-10-15T00:00:00"/>
    <x v="132"/>
    <s v="20131015_16"/>
    <n v="2013"/>
    <n v="10"/>
    <s v="West Bodelteh"/>
    <s v="Bodelteh Islands"/>
    <x v="0"/>
    <x v="3"/>
    <n v="0"/>
    <n v="2"/>
    <s v=""/>
    <x v="0"/>
    <n v="0"/>
    <n v="0"/>
    <x v="0"/>
    <n v="0"/>
    <n v="0"/>
  </r>
  <r>
    <d v="2013-10-15T00:00:00"/>
    <x v="132"/>
    <s v="20131015_19"/>
    <n v="2013"/>
    <n v="10"/>
    <s v="Carroll"/>
    <s v="Carroll"/>
    <x v="1"/>
    <x v="33"/>
    <n v="0"/>
    <n v="10"/>
    <s v="7 Zc bailed"/>
    <x v="0"/>
    <n v="0"/>
    <n v="0"/>
    <x v="0"/>
    <n v="0"/>
    <n v="0"/>
  </r>
  <r>
    <d v="2013-10-15T00:00:00"/>
    <x v="132"/>
    <s v="20131015_20"/>
    <n v="2013"/>
    <n v="10"/>
    <s v="Carroll"/>
    <s v="Carroll"/>
    <x v="0"/>
    <x v="71"/>
    <s v="13"/>
    <n v="40"/>
    <s v="10 Ej bailed"/>
    <x v="0"/>
    <n v="0"/>
    <n v="0"/>
    <x v="0"/>
    <n v="0"/>
    <n v="0"/>
  </r>
  <r>
    <d v="2013-10-15T00:00:00"/>
    <x v="132"/>
    <s v="20131015_23"/>
    <n v="2013"/>
    <n v="10"/>
    <s v="Sea Lion Rock"/>
    <s v="Sea Lion Rock"/>
    <x v="0"/>
    <x v="142"/>
    <n v="0"/>
    <n v="25"/>
    <s v="Yes only 25 hauled out!"/>
    <x v="0"/>
    <n v="0"/>
    <n v="0"/>
    <x v="0"/>
    <n v="0"/>
    <n v="0"/>
  </r>
  <r>
    <d v="2013-10-29T00:00:00"/>
    <x v="133"/>
    <s v="20131029_6"/>
    <n v="2013"/>
    <n v="10"/>
    <s v="Tatoosh East"/>
    <s v="Tatoosh"/>
    <x v="0"/>
    <x v="38"/>
    <n v="0"/>
    <n v="49"/>
    <s v="COUNT IS PARTIAL. ALL SEA LIONS BAILED ON APROACH, UNABLE TO COUNT BACK SIDE. Brand 435R."/>
    <x v="0"/>
    <n v="0"/>
    <n v="0"/>
    <x v="0"/>
    <n v="0"/>
    <n v="0"/>
  </r>
  <r>
    <d v="2013-10-29T00:00:00"/>
    <x v="133"/>
    <s v="20131029_7"/>
    <n v="2013"/>
    <n v="10"/>
    <s v="Tatoosh East"/>
    <s v="Tatoosh"/>
    <x v="1"/>
    <x v="4"/>
    <n v="0"/>
    <n v="1"/>
    <s v="Bailed with other sea lions"/>
    <x v="0"/>
    <n v="0"/>
    <n v="0"/>
    <x v="0"/>
    <n v="0"/>
    <n v="0"/>
  </r>
  <r>
    <d v="2013-10-29T00:00:00"/>
    <x v="133"/>
    <s v="20131029_9"/>
    <n v="2013"/>
    <n v="10"/>
    <s v="Tatoosh"/>
    <s v="Tatoosh"/>
    <x v="0"/>
    <x v="3"/>
    <n v="0"/>
    <n v="2"/>
    <s v=""/>
    <x v="0"/>
    <n v="0"/>
    <n v="0"/>
    <x v="0"/>
    <n v="0"/>
    <n v="0"/>
  </r>
  <r>
    <d v="2013-10-31T00:00:00"/>
    <x v="134"/>
    <s v="20131031_7"/>
    <n v="2013"/>
    <n v="10"/>
    <s v="Tatoosh East"/>
    <s v="Tatoosh"/>
    <x v="0"/>
    <x v="2"/>
    <n v="0"/>
    <n v="15"/>
    <s v="All bailed"/>
    <x v="0"/>
    <n v="0"/>
    <n v="0"/>
    <x v="0"/>
    <n v="0"/>
    <n v="0"/>
  </r>
  <r>
    <d v="2013-10-31T00:00:00"/>
    <x v="134"/>
    <s v="20131031_8"/>
    <n v="2013"/>
    <n v="10"/>
    <s v="Tatoosh"/>
    <s v="Tatoosh"/>
    <x v="0"/>
    <x v="4"/>
    <n v="0"/>
    <n v="1"/>
    <s v="1 male"/>
    <x v="0"/>
    <n v="0"/>
    <n v="0"/>
    <x v="0"/>
    <n v="0"/>
    <n v="0"/>
  </r>
  <r>
    <d v="2013-11-14T00:00:00"/>
    <x v="135"/>
    <s v="20131114_4"/>
    <n v="2013"/>
    <n v="11"/>
    <s v="Tatoosh"/>
    <s v="Tatoosh"/>
    <x v="0"/>
    <x v="65"/>
    <n v="0"/>
    <n v="8"/>
    <s v="8 hauled out inside west reef, ~ 10 in water"/>
    <x v="0"/>
    <n v="0"/>
    <n v="0"/>
    <x v="0"/>
    <n v="0"/>
    <n v="0"/>
  </r>
  <r>
    <d v="2013-11-14T00:00:00"/>
    <x v="135"/>
    <s v="20131114_5"/>
    <n v="2013"/>
    <n v="11"/>
    <s v="Tatoosh"/>
    <s v="Tatoosh"/>
    <x v="1"/>
    <x v="85"/>
    <n v="0"/>
    <n v="11"/>
    <s v="West side cut"/>
    <x v="0"/>
    <n v="0"/>
    <n v="0"/>
    <x v="0"/>
    <n v="0"/>
    <n v="0"/>
  </r>
  <r>
    <d v="2013-11-14T00:00:00"/>
    <x v="135"/>
    <s v="20131114_10"/>
    <n v="2013"/>
    <n v="11"/>
    <s v="Guano"/>
    <s v="Bodelteh Islands"/>
    <x v="0"/>
    <x v="37"/>
    <n v="0"/>
    <n v="28"/>
    <s v="No pups. 25 bailed."/>
    <x v="0"/>
    <n v="0"/>
    <n v="0"/>
    <x v="0"/>
    <n v="0"/>
    <n v="0"/>
  </r>
  <r>
    <d v="2013-11-14T00:00:00"/>
    <x v="135"/>
    <s v="20131114_11"/>
    <n v="2013"/>
    <n v="11"/>
    <s v="East Bodelteh"/>
    <s v="Bodelteh Islands"/>
    <x v="0"/>
    <x v="265"/>
    <n v="0"/>
    <n v="500"/>
    <s v="COUNT IS ESTIMATE. Brands: 206R, 48_R."/>
    <x v="0"/>
    <n v="0"/>
    <n v="0"/>
    <x v="0"/>
    <n v="0"/>
    <n v="0"/>
  </r>
  <r>
    <d v="2013-11-14T00:00:00"/>
    <x v="135"/>
    <s v="20131114_12"/>
    <n v="2013"/>
    <n v="11"/>
    <s v="East Bodelteh"/>
    <s v="Bodelteh Islands"/>
    <x v="1"/>
    <x v="266"/>
    <n v="0"/>
    <n v="3000"/>
    <s v="COUNT IS ESTIMATE 3000 at least."/>
    <x v="0"/>
    <n v="0"/>
    <n v="0"/>
    <x v="0"/>
    <n v="0"/>
    <n v="0"/>
  </r>
  <r>
    <d v="2013-11-20T00:00:00"/>
    <x v="136"/>
    <s v="20131120_8"/>
    <n v="2013"/>
    <n v="11"/>
    <s v="Tatoosh East"/>
    <s v="Tatoosh"/>
    <x v="0"/>
    <x v="152"/>
    <n v="0"/>
    <n v="83"/>
    <s v="Brands: 970R (++++), 947R (++++)."/>
    <x v="0"/>
    <n v="0"/>
    <n v="0"/>
    <x v="0"/>
    <n v="0"/>
    <n v="0"/>
  </r>
  <r>
    <d v="2013-11-20T00:00:00"/>
    <x v="136"/>
    <s v="20131120_9"/>
    <n v="2013"/>
    <n v="11"/>
    <s v="Tatoosh East"/>
    <s v="Tatoosh"/>
    <x v="1"/>
    <x v="3"/>
    <n v="0"/>
    <n v="2"/>
    <s v=""/>
    <x v="0"/>
    <n v="0"/>
    <n v="0"/>
    <x v="0"/>
    <n v="0"/>
    <n v="0"/>
  </r>
  <r>
    <d v="2013-11-20T00:00:00"/>
    <x v="136"/>
    <s v="20131120_10"/>
    <n v="2013"/>
    <n v="11"/>
    <s v="Tatoosh"/>
    <s v="Tatoosh"/>
    <x v="0"/>
    <x v="25"/>
    <n v="0"/>
    <n v="20"/>
    <s v="Inside ledge of West Reef. All bailed."/>
    <x v="0"/>
    <n v="0"/>
    <n v="0"/>
    <x v="0"/>
    <n v="0"/>
    <n v="0"/>
  </r>
  <r>
    <d v="2013-11-20T00:00:00"/>
    <x v="136"/>
    <s v="20131120_11"/>
    <n v="2013"/>
    <n v="11"/>
    <s v="Tatoosh"/>
    <s v="Tatoosh"/>
    <x v="1"/>
    <x v="10"/>
    <n v="0"/>
    <n v="3"/>
    <s v=""/>
    <x v="0"/>
    <n v="0"/>
    <n v="0"/>
    <x v="0"/>
    <n v="0"/>
    <n v="0"/>
  </r>
  <r>
    <d v="2014-04-09T00:00:00"/>
    <x v="137"/>
    <s v="20140409_4"/>
    <n v="2014"/>
    <n v="4"/>
    <s v="Tatoosh East"/>
    <s v="Tatoosh"/>
    <x v="0"/>
    <x v="72"/>
    <n v="0"/>
    <n v="112"/>
    <s v="Count estimate based on counting photographs after the survey. Estimate on water was at least 100 Ej."/>
    <x v="0"/>
    <n v="0"/>
    <n v="0"/>
    <x v="0"/>
    <n v="0"/>
    <n v="0"/>
  </r>
  <r>
    <d v="2014-04-09T00:00:00"/>
    <x v="137"/>
    <s v="20140409_5"/>
    <n v="2014"/>
    <n v="4"/>
    <s v="Tatoosh East"/>
    <s v="Tatoosh"/>
    <x v="1"/>
    <x v="12"/>
    <n v="0"/>
    <n v="5"/>
    <s v="Count based on 5 Zc visible in photographs."/>
    <x v="0"/>
    <n v="0"/>
    <n v="0"/>
    <x v="0"/>
    <n v="0"/>
    <n v="0"/>
  </r>
  <r>
    <d v="2014-04-22T00:00:00"/>
    <x v="138"/>
    <s v="20140422_6"/>
    <n v="2014"/>
    <n v="4"/>
    <s v="Tatoosh East"/>
    <s v="Tatoosh"/>
    <x v="0"/>
    <x v="53"/>
    <n v="0"/>
    <n v="66"/>
    <s v="bumped 10 ej"/>
    <x v="0"/>
    <n v="0"/>
    <n v="0"/>
    <x v="0"/>
    <n v="0"/>
    <n v="0"/>
  </r>
  <r>
    <d v="2014-04-22T00:00:00"/>
    <x v="138"/>
    <s v="20140422_7"/>
    <n v="2014"/>
    <n v="4"/>
    <s v="Tatoosh East"/>
    <s v="Tatoosh"/>
    <x v="1"/>
    <x v="24"/>
    <n v="0"/>
    <n v="16"/>
    <s v=""/>
    <x v="0"/>
    <n v="0"/>
    <n v="0"/>
    <x v="0"/>
    <n v="0"/>
    <n v="0"/>
  </r>
  <r>
    <d v="2014-04-22T00:00:00"/>
    <x v="138"/>
    <s v="20140422_8"/>
    <n v="2014"/>
    <n v="4"/>
    <s v="Tatoosh"/>
    <s v="Tatoosh"/>
    <x v="0"/>
    <x v="59"/>
    <n v="0"/>
    <n v="57"/>
    <s v="around 10 pups"/>
    <x v="0"/>
    <n v="0"/>
    <n v="0"/>
    <x v="0"/>
    <n v="0"/>
    <n v="0"/>
  </r>
  <r>
    <d v="2014-04-22T00:00:00"/>
    <x v="138"/>
    <s v="20140422_9"/>
    <n v="2014"/>
    <n v="4"/>
    <s v="Tatoosh"/>
    <s v="Tatoosh"/>
    <x v="1"/>
    <x v="4"/>
    <n v="0"/>
    <n v="1"/>
    <s v=""/>
    <x v="0"/>
    <n v="0"/>
    <n v="0"/>
    <x v="0"/>
    <n v="0"/>
    <n v="0"/>
  </r>
  <r>
    <d v="2014-05-02T00:00:00"/>
    <x v="139"/>
    <s v="20140502_8"/>
    <n v="2014"/>
    <n v="5"/>
    <s v="Tatoosh East"/>
    <s v="Tatoosh"/>
    <x v="1"/>
    <x v="3"/>
    <n v="0"/>
    <n v="2"/>
    <s v=""/>
    <x v="0"/>
    <n v="0"/>
    <n v="0"/>
    <x v="0"/>
    <n v="0"/>
    <n v="0"/>
  </r>
  <r>
    <d v="2014-05-02T00:00:00"/>
    <x v="139"/>
    <s v="20140502_9"/>
    <n v="2014"/>
    <n v="5"/>
    <s v="Tatoosh East"/>
    <s v="Tatoosh"/>
    <x v="0"/>
    <x v="244"/>
    <n v="0"/>
    <n v="121"/>
    <s v="Brands 683R and changed 415Y to 416Y through photo confirmation."/>
    <x v="0"/>
    <n v="0"/>
    <n v="0"/>
    <x v="0"/>
    <n v="0"/>
    <n v="0"/>
  </r>
  <r>
    <d v="2014-05-02T00:00:00"/>
    <x v="139"/>
    <s v="20140502_11"/>
    <n v="2014"/>
    <n v="5"/>
    <s v="Tatoosh"/>
    <s v="Tatoosh"/>
    <x v="0"/>
    <x v="3"/>
    <n v="0"/>
    <n v="2"/>
    <s v=""/>
    <x v="0"/>
    <n v="0"/>
    <n v="0"/>
    <x v="0"/>
    <n v="0"/>
    <n v="0"/>
  </r>
  <r>
    <d v="2014-05-07T00:00:00"/>
    <x v="140"/>
    <s v="20140507_9"/>
    <n v="2014"/>
    <n v="5"/>
    <s v="Tatoosh East"/>
    <s v="Tatoosh"/>
    <x v="0"/>
    <x v="105"/>
    <n v="0"/>
    <n v="254"/>
    <s v="64 Ej in water. Brands 931R, 299Y, 383Y"/>
    <x v="1"/>
    <n v="0"/>
    <n v="0"/>
    <x v="1"/>
    <n v="3.937007874015748E-3"/>
    <n v="0"/>
  </r>
  <r>
    <d v="2014-05-07T00:00:00"/>
    <x v="140"/>
    <s v="20140507_10"/>
    <n v="2014"/>
    <n v="5"/>
    <s v="Tatoosh East"/>
    <s v="Tatoosh"/>
    <x v="1"/>
    <x v="56"/>
    <n v="0"/>
    <n v="6"/>
    <s v=""/>
    <x v="0"/>
    <n v="0"/>
    <n v="0"/>
    <x v="0"/>
    <n v="0"/>
    <n v="0"/>
  </r>
  <r>
    <d v="2014-05-07T00:00:00"/>
    <x v="140"/>
    <s v="20140507_11"/>
    <n v="2014"/>
    <n v="5"/>
    <s v="Tatoosh"/>
    <s v="Tatoosh"/>
    <x v="0"/>
    <x v="235"/>
    <n v="0"/>
    <n v="105"/>
    <s v=""/>
    <x v="0"/>
    <n v="0"/>
    <n v="0"/>
    <x v="0"/>
    <n v="0"/>
    <n v="0"/>
  </r>
  <r>
    <d v="2014-05-07T00:00:00"/>
    <x v="140"/>
    <s v="20140507_12"/>
    <n v="2014"/>
    <n v="5"/>
    <s v="Tatoosh"/>
    <s v="Tatoosh"/>
    <x v="1"/>
    <x v="24"/>
    <n v="0"/>
    <n v="16"/>
    <s v=""/>
    <x v="0"/>
    <n v="0"/>
    <n v="0"/>
    <x v="0"/>
    <n v="0"/>
    <n v="0"/>
  </r>
  <r>
    <d v="2014-05-07T00:00:00"/>
    <x v="140"/>
    <s v="20140507_23"/>
    <n v="2014"/>
    <n v="5"/>
    <s v="Guano"/>
    <s v="Bodelteh Islands"/>
    <x v="0"/>
    <x v="11"/>
    <s v="7"/>
    <n v="5"/>
    <s v=""/>
    <x v="0"/>
    <n v="0"/>
    <n v="0"/>
    <x v="0"/>
    <n v="0"/>
    <n v="0"/>
  </r>
  <r>
    <d v="2014-05-07T00:00:00"/>
    <x v="140"/>
    <s v="20140507_24"/>
    <n v="2014"/>
    <n v="5"/>
    <s v="East Bodelteh"/>
    <s v="Bodelteh Islands"/>
    <x v="0"/>
    <x v="47"/>
    <n v="0"/>
    <n v="24"/>
    <s v=""/>
    <x v="0"/>
    <n v="0"/>
    <n v="0"/>
    <x v="0"/>
    <n v="0"/>
    <n v="0"/>
  </r>
  <r>
    <d v="2014-05-07T00:00:00"/>
    <x v="140"/>
    <s v="20140507_25"/>
    <n v="2014"/>
    <n v="5"/>
    <s v="East Bodelteh"/>
    <s v="Bodelteh Islands"/>
    <x v="1"/>
    <x v="16"/>
    <n v="0"/>
    <n v="210"/>
    <s v="Female Zc? U brand U_00. 1 entangled Zc."/>
    <x v="1"/>
    <n v="0"/>
    <n v="1"/>
    <x v="1"/>
    <n v="4.7619047619047623E-3"/>
    <n v="4.7619047619047623E-3"/>
  </r>
  <r>
    <d v="2014-05-07T00:00:00"/>
    <x v="140"/>
    <s v="20140507_27"/>
    <n v="2014"/>
    <n v="5"/>
    <s v="West Bodelteh"/>
    <s v="Bodelteh Islands"/>
    <x v="1"/>
    <x v="46"/>
    <n v="0"/>
    <n v="30"/>
    <s v=""/>
    <x v="0"/>
    <n v="0"/>
    <n v="0"/>
    <x v="0"/>
    <n v="0"/>
    <n v="0"/>
  </r>
  <r>
    <d v="2014-05-07T00:00:00"/>
    <x v="140"/>
    <s v="20140507_28"/>
    <n v="2014"/>
    <n v="5"/>
    <s v="West Bodelteh"/>
    <s v="Bodelteh Islands"/>
    <x v="0"/>
    <x v="149"/>
    <n v="0"/>
    <n v="63"/>
    <s v="247R. 15 bailed."/>
    <x v="0"/>
    <n v="0"/>
    <n v="0"/>
    <x v="0"/>
    <n v="0"/>
    <n v="0"/>
  </r>
  <r>
    <d v="2014-05-07T00:00:00"/>
    <x v="140"/>
    <s v="20140507_31"/>
    <n v="2014"/>
    <n v="5"/>
    <s v="Carroll"/>
    <s v="Carroll"/>
    <x v="0"/>
    <x v="122"/>
    <n v="0"/>
    <n v="226"/>
    <s v="319Y, 359Y, 317Y.  30 reacted and jumped in water"/>
    <x v="0"/>
    <n v="0"/>
    <n v="0"/>
    <x v="0"/>
    <n v="0"/>
    <n v="0"/>
  </r>
  <r>
    <d v="2014-05-07T00:00:00"/>
    <x v="140"/>
    <s v="20140507_32"/>
    <n v="2014"/>
    <n v="5"/>
    <s v=""/>
    <s v="Carroll"/>
    <x v="1"/>
    <x v="38"/>
    <n v="0"/>
    <n v="49"/>
    <s v=""/>
    <x v="0"/>
    <n v="0"/>
    <n v="0"/>
    <x v="0"/>
    <n v="0"/>
    <n v="0"/>
  </r>
  <r>
    <d v="2014-05-07T00:00:00"/>
    <x v="140"/>
    <s v="20140507_33"/>
    <n v="2014"/>
    <n v="5"/>
    <s v="Sea Lion Rock"/>
    <s v="Sea Lion Rock"/>
    <x v="0"/>
    <x v="267"/>
    <n v="0"/>
    <n v="402"/>
    <s v="376Y, 362Y, 351Y, 662R, 809R, 421Y, 5R, 337Y (third digit hard to read), ___R. 2 entangled Ej. Bumped 15."/>
    <x v="3"/>
    <n v="2"/>
    <n v="0"/>
    <x v="2"/>
    <n v="7.462686567164179E-3"/>
    <n v="0"/>
  </r>
  <r>
    <d v="2014-05-07T00:00:00"/>
    <x v="140"/>
    <s v="20140507_34"/>
    <n v="2014"/>
    <n v="5"/>
    <s v="Sea Lion Rock"/>
    <s v="Sea Lion Rock"/>
    <x v="1"/>
    <x v="53"/>
    <n v="0"/>
    <n v="66"/>
    <s v=""/>
    <x v="0"/>
    <n v="0"/>
    <n v="0"/>
    <x v="0"/>
    <n v="0"/>
    <n v="0"/>
  </r>
  <r>
    <d v="2014-06-11T00:00:00"/>
    <x v="141"/>
    <s v="20140611_9"/>
    <n v="2014"/>
    <n v="6"/>
    <s v="Tatoosh"/>
    <s v="Tatoosh"/>
    <x v="0"/>
    <x v="268"/>
    <n v="0"/>
    <n v="220"/>
    <s v="Brands: 317Y, 833R, 925R. 3 Ej entangled (maybe it is only 2 but hard to tell from photos if is the same animal)."/>
    <x v="3"/>
    <n v="1"/>
    <n v="1"/>
    <x v="2"/>
    <n v="1.3636363636363636E-2"/>
    <n v="4.5454545454545452E-3"/>
  </r>
  <r>
    <d v="2014-06-11T00:00:00"/>
    <x v="141"/>
    <s v="20140611_10"/>
    <n v="2014"/>
    <n v="6"/>
    <s v="Tatoosh"/>
    <s v="Tatoosh"/>
    <x v="1"/>
    <x v="10"/>
    <n v="0"/>
    <n v="3"/>
    <s v=""/>
    <x v="0"/>
    <n v="0"/>
    <n v="0"/>
    <x v="0"/>
    <n v="0"/>
    <n v="0"/>
  </r>
  <r>
    <d v="2014-06-11T00:00:00"/>
    <x v="141"/>
    <s v="20140611_20"/>
    <n v="2014"/>
    <n v="6"/>
    <s v="East Bodelteh"/>
    <s v="Bodelteh Islands"/>
    <x v="1"/>
    <x v="32"/>
    <n v="0"/>
    <n v="64"/>
    <s v="2 entangled Zc, but no photos. SMI 6198"/>
    <x v="3"/>
    <n v="0"/>
    <n v="2"/>
    <x v="2"/>
    <n v="4.6875E-2"/>
    <n v="3.125E-2"/>
  </r>
  <r>
    <d v="2014-06-11T00:00:00"/>
    <x v="141"/>
    <s v="20140611_22"/>
    <n v="2014"/>
    <n v="6"/>
    <s v="East Bodelteh"/>
    <s v="Bodelteh Islands"/>
    <x v="0"/>
    <x v="12"/>
    <s v="0"/>
    <n v="5"/>
    <s v=""/>
    <x v="0"/>
    <n v="0"/>
    <n v="0"/>
    <x v="0"/>
    <n v="0"/>
    <n v="0"/>
  </r>
  <r>
    <d v="2014-06-11T00:00:00"/>
    <x v="141"/>
    <s v="20140611_23"/>
    <n v="2014"/>
    <n v="6"/>
    <s v="West Bodelteh"/>
    <s v="Bodelteh Islands"/>
    <x v="0"/>
    <x v="95"/>
    <s v="0"/>
    <n v="18"/>
    <s v="Brands: 247R"/>
    <x v="0"/>
    <n v="0"/>
    <n v="0"/>
    <x v="0"/>
    <n v="0"/>
    <n v="0"/>
  </r>
  <r>
    <d v="2014-06-11T00:00:00"/>
    <x v="141"/>
    <s v="20140611_28"/>
    <n v="2014"/>
    <n v="6"/>
    <s v="Carroll"/>
    <s v="Carroll"/>
    <x v="0"/>
    <x v="269"/>
    <s v="17"/>
    <n v="164"/>
    <s v="Brands: 205Y with pup, 359Y, 361R, 421Y, 450Y, 524R, 575R, 940R. 1 pregnant female seen."/>
    <x v="0"/>
    <n v="0"/>
    <n v="0"/>
    <x v="0"/>
    <n v="0"/>
    <n v="0"/>
  </r>
  <r>
    <d v="2014-06-11T00:00:00"/>
    <x v="141"/>
    <s v="20140611_29"/>
    <n v="2014"/>
    <n v="6"/>
    <s v="Carroll"/>
    <s v="Carroll"/>
    <x v="1"/>
    <x v="49"/>
    <n v="0"/>
    <n v="7"/>
    <s v=""/>
    <x v="0"/>
    <n v="0"/>
    <n v="0"/>
    <x v="0"/>
    <n v="0"/>
    <n v="0"/>
  </r>
  <r>
    <d v="2014-06-11T00:00:00"/>
    <x v="141"/>
    <s v="20140611_30"/>
    <n v="2014"/>
    <n v="6"/>
    <s v="Sea Lion Rock"/>
    <s v="Sea Lion Rock"/>
    <x v="0"/>
    <x v="242"/>
    <s v="0"/>
    <n v="215"/>
    <s v="Brands: 76Y, 195Y changed to 195R, 212Y, 314Y, 317Y, 368Y, 603R, 791R. 2 entangled Ej."/>
    <x v="2"/>
    <n v="2"/>
    <n v="0"/>
    <x v="2"/>
    <n v="9.3023255813953487E-3"/>
    <n v="0"/>
  </r>
  <r>
    <d v="2014-06-11T00:00:00"/>
    <x v="141"/>
    <s v="20140611_31"/>
    <n v="2014"/>
    <n v="6"/>
    <s v="Sea Lion Rock"/>
    <s v="Sea Lion Rock"/>
    <x v="1"/>
    <x v="49"/>
    <n v="0"/>
    <n v="7"/>
    <s v=""/>
    <x v="0"/>
    <n v="0"/>
    <n v="0"/>
    <x v="0"/>
    <n v="0"/>
    <n v="0"/>
  </r>
  <r>
    <d v="2014-06-17T00:00:00"/>
    <x v="142"/>
    <s v="20140617_13"/>
    <n v="2014"/>
    <n v="6"/>
    <s v="Tatoosh East"/>
    <s v="Tatoosh"/>
    <x v="0"/>
    <x v="4"/>
    <n v="0"/>
    <n v="1"/>
    <s v="1 male hauled out, bumped."/>
    <x v="0"/>
    <n v="0"/>
    <n v="0"/>
    <x v="0"/>
    <n v="0"/>
    <n v="0"/>
  </r>
  <r>
    <d v="2014-06-17T00:00:00"/>
    <x v="142"/>
    <s v="20140617_16"/>
    <n v="2014"/>
    <n v="6"/>
    <s v="Tatoosh"/>
    <s v="Tatoosh"/>
    <x v="0"/>
    <x v="270"/>
    <n v="0"/>
    <n v="287"/>
    <s v="2 entanglements - 1 branded Ej (946R) and one other female. Brands: 317Y, 323Y, 409Y, 412Y, 416Y, 443Y, 833R, 872R, 882R, 942R, 946R (entangled)."/>
    <x v="2"/>
    <n v="2"/>
    <n v="0"/>
    <x v="2"/>
    <n v="6.9686411149825784E-3"/>
    <n v="0"/>
  </r>
  <r>
    <d v="2014-06-18T00:00:00"/>
    <x v="143"/>
    <s v="20140618_3"/>
    <n v="2014"/>
    <n v="6"/>
    <s v="Tatoosh"/>
    <s v="Tatoosh"/>
    <x v="0"/>
    <x v="271"/>
    <n v="0"/>
    <n v="285"/>
    <s v="2 entangled including branded one (946R). Brands: 323Y, 652R, 873R, 946R, T40_ (probably T406)."/>
    <x v="2"/>
    <n v="1"/>
    <n v="0"/>
    <x v="2"/>
    <n v="7.0175438596491229E-3"/>
    <n v="0"/>
  </r>
  <r>
    <d v="2014-06-18T00:00:00"/>
    <x v="143"/>
    <s v="20140618_4"/>
    <n v="2014"/>
    <n v="6"/>
    <s v="Tatoosh"/>
    <s v="Tatoosh"/>
    <x v="1"/>
    <x v="4"/>
    <n v="0"/>
    <n v="1"/>
    <s v=""/>
    <x v="0"/>
    <n v="0"/>
    <n v="0"/>
    <x v="0"/>
    <n v="0"/>
    <n v="0"/>
  </r>
  <r>
    <d v="2014-06-18T00:00:00"/>
    <x v="143"/>
    <s v="20140618_15"/>
    <n v="2014"/>
    <n v="6"/>
    <s v="East Bodelteh"/>
    <s v="Bodelteh Islands"/>
    <x v="0"/>
    <x v="85"/>
    <n v="0"/>
    <n v="11"/>
    <s v=""/>
    <x v="0"/>
    <n v="0"/>
    <n v="0"/>
    <x v="0"/>
    <n v="0"/>
    <n v="0"/>
  </r>
  <r>
    <d v="2014-06-18T00:00:00"/>
    <x v="143"/>
    <s v="20140618_16"/>
    <n v="2014"/>
    <n v="6"/>
    <s v="East Bodelteh"/>
    <s v="Bodelteh Islands"/>
    <x v="1"/>
    <x v="47"/>
    <n v="0"/>
    <n v="24"/>
    <s v="6 entangled"/>
    <x v="9"/>
    <n v="0"/>
    <n v="5"/>
    <x v="8"/>
    <n v="0.20833333333333334"/>
    <n v="0.20833333333333334"/>
  </r>
  <r>
    <d v="2014-06-18T00:00:00"/>
    <x v="143"/>
    <s v="20140618_17"/>
    <n v="2014"/>
    <n v="6"/>
    <s v="West Bodelteh"/>
    <s v="Bodelteh Islands"/>
    <x v="0"/>
    <x v="84"/>
    <n v="0"/>
    <n v="22"/>
    <s v="1 entangled female. Brands: 419Y."/>
    <x v="1"/>
    <n v="1"/>
    <n v="0"/>
    <x v="1"/>
    <n v="4.5454545454545456E-2"/>
    <n v="0"/>
  </r>
  <r>
    <d v="2014-06-18T00:00:00"/>
    <x v="143"/>
    <s v="20140618_22"/>
    <n v="2014"/>
    <n v="6"/>
    <s v="Carroll"/>
    <s v="Carroll"/>
    <x v="0"/>
    <x v="272"/>
    <s v="39"/>
    <n v="175"/>
    <s v="1 shark bite, but no photo found. Brands: 205Y, 361R, 392Y, 450Y, 880R."/>
    <x v="0"/>
    <n v="0"/>
    <n v="0"/>
    <x v="0"/>
    <n v="0"/>
    <n v="0"/>
  </r>
  <r>
    <d v="2014-06-18T00:00:00"/>
    <x v="143"/>
    <s v="20140618_23"/>
    <n v="2014"/>
    <n v="6"/>
    <s v="Sea Lion Rock"/>
    <s v="Sea Lion Rock"/>
    <x v="0"/>
    <x v="182"/>
    <s v="10"/>
    <n v="285"/>
    <s v="4 entanglements. Brands:212Y, 273R, 314Y, 368Y, 420Y, 453Y, 507R (nursing juvenile), 662R, 791R, 945R."/>
    <x v="4"/>
    <n v="1"/>
    <n v="3"/>
    <x v="7"/>
    <n v="1.3559322033898305E-2"/>
    <n v="1.0169491525423728E-2"/>
  </r>
  <r>
    <d v="2014-06-18T00:00:00"/>
    <x v="143"/>
    <s v="20140618_24"/>
    <n v="2014"/>
    <n v="6"/>
    <s v="Sea Lion Rock"/>
    <s v="Sea Lion Rock"/>
    <x v="1"/>
    <x v="10"/>
    <n v="0"/>
    <n v="3"/>
    <s v=""/>
    <x v="0"/>
    <n v="0"/>
    <n v="0"/>
    <x v="0"/>
    <n v="0"/>
    <n v="0"/>
  </r>
  <r>
    <d v="2014-07-01T00:00:00"/>
    <x v="144"/>
    <s v="20140701_3"/>
    <n v="2014"/>
    <n v="7"/>
    <s v="Tatoosh East"/>
    <s v="Tatoosh"/>
    <x v="0"/>
    <x v="4"/>
    <n v="0"/>
    <n v="1"/>
    <s v="1 male"/>
    <x v="0"/>
    <n v="0"/>
    <n v="0"/>
    <x v="0"/>
    <n v="0"/>
    <n v="0"/>
  </r>
  <r>
    <d v="2014-07-01T00:00:00"/>
    <x v="144"/>
    <s v="20140701_4"/>
    <n v="2014"/>
    <n v="7"/>
    <s v="Tatoosh"/>
    <s v="Tatoosh"/>
    <x v="0"/>
    <x v="246"/>
    <n v="0"/>
    <n v="268"/>
    <s v="Brands: 323Y, 359Y, 405Y, 971R"/>
    <x v="1"/>
    <n v="0"/>
    <n v="0"/>
    <x v="0"/>
    <n v="3.7313432835820895E-3"/>
    <n v="0"/>
  </r>
  <r>
    <d v="2014-07-01T00:00:00"/>
    <x v="144"/>
    <s v="20140701_12"/>
    <n v="2014"/>
    <n v="7"/>
    <s v="Guano"/>
    <s v="Bodelteh Islands"/>
    <x v="0"/>
    <x v="56"/>
    <s v="1"/>
    <n v="5"/>
    <s v="Pup from this year, no mom seen with it. Brands: 317Y."/>
    <x v="0"/>
    <n v="0"/>
    <n v="0"/>
    <x v="0"/>
    <n v="0"/>
    <n v="0"/>
  </r>
  <r>
    <d v="2014-07-01T00:00:00"/>
    <x v="144"/>
    <s v="20140701_15"/>
    <n v="2014"/>
    <n v="7"/>
    <s v="East Bodelteh"/>
    <s v="Bodelteh Islands"/>
    <x v="0"/>
    <x v="2"/>
    <n v="0"/>
    <n v="15"/>
    <s v="1 entangled Ej"/>
    <x v="1"/>
    <n v="0"/>
    <n v="0"/>
    <x v="0"/>
    <n v="6.6666666666666666E-2"/>
    <n v="0"/>
  </r>
  <r>
    <d v="2014-07-01T00:00:00"/>
    <x v="144"/>
    <s v="20140701_16"/>
    <n v="2014"/>
    <n v="7"/>
    <s v="East Bodelteh"/>
    <s v="Bodelteh Islands"/>
    <x v="1"/>
    <x v="4"/>
    <n v="0"/>
    <n v="1"/>
    <s v=""/>
    <x v="0"/>
    <n v="0"/>
    <n v="0"/>
    <x v="0"/>
    <n v="0"/>
    <n v="0"/>
  </r>
  <r>
    <d v="2014-07-01T00:00:00"/>
    <x v="144"/>
    <s v="20140701_18"/>
    <n v="2014"/>
    <n v="7"/>
    <s v="West Bodelteh"/>
    <s v="Bodelteh Islands"/>
    <x v="0"/>
    <x v="142"/>
    <n v="0"/>
    <n v="25"/>
    <s v=""/>
    <x v="0"/>
    <n v="0"/>
    <n v="0"/>
    <x v="0"/>
    <n v="0"/>
    <n v="0"/>
  </r>
  <r>
    <d v="2014-07-02T00:00:00"/>
    <x v="145"/>
    <s v="20140702_4"/>
    <n v="2014"/>
    <n v="7"/>
    <s v="Tatoosh"/>
    <s v="Tatoosh"/>
    <x v="0"/>
    <x v="271"/>
    <n v="0"/>
    <n v="285"/>
    <s v="Bumped 15+. Brands: 319Y, 405Y, 412Y no tag on right, 443Y, 447Y, 971R.  Entanglement scar? Entangled 4, but no photos found."/>
    <x v="4"/>
    <n v="0"/>
    <n v="0"/>
    <x v="0"/>
    <n v="1.4035087719298246E-2"/>
    <n v="0"/>
  </r>
  <r>
    <d v="2014-07-02T00:00:00"/>
    <x v="145"/>
    <s v="20140702_16"/>
    <n v="2014"/>
    <n v="7"/>
    <s v="Guano"/>
    <s v="Bodelteh Islands"/>
    <x v="0"/>
    <x v="10"/>
    <s v="1"/>
    <n v="2"/>
    <s v="Pup of the year, this time with young female - female bailed off rock."/>
    <x v="0"/>
    <n v="0"/>
    <n v="0"/>
    <x v="0"/>
    <n v="0"/>
    <n v="0"/>
  </r>
  <r>
    <d v="2014-07-02T00:00:00"/>
    <x v="145"/>
    <s v="20140702_17"/>
    <n v="2014"/>
    <n v="7"/>
    <s v="East Bodelteh"/>
    <s v="Bodelteh Islands"/>
    <x v="0"/>
    <x v="70"/>
    <n v="0"/>
    <n v="9"/>
    <s v="1 entangled Ej"/>
    <x v="1"/>
    <n v="0"/>
    <n v="1"/>
    <x v="1"/>
    <n v="0.1111111111111111"/>
    <n v="0.1111111111111111"/>
  </r>
  <r>
    <d v="2014-07-02T00:00:00"/>
    <x v="145"/>
    <s v="20140702_19"/>
    <n v="2014"/>
    <n v="7"/>
    <s v="East Bodelteh"/>
    <s v="Bodelteh Islands"/>
    <x v="1"/>
    <x v="15"/>
    <n v="0"/>
    <n v="4"/>
    <s v="2 entangled Zc"/>
    <x v="2"/>
    <n v="0"/>
    <n v="2"/>
    <x v="2"/>
    <n v="0.5"/>
    <n v="0.5"/>
  </r>
  <r>
    <d v="2014-07-02T00:00:00"/>
    <x v="145"/>
    <s v="20140702_21"/>
    <n v="2014"/>
    <n v="7"/>
    <s v="West Bodelteh"/>
    <s v="Bodelteh Islands"/>
    <x v="0"/>
    <x v="25"/>
    <s v="1"/>
    <n v="19"/>
    <s v="Brands: 317Y, 581R"/>
    <x v="0"/>
    <n v="0"/>
    <n v="0"/>
    <x v="0"/>
    <n v="0"/>
    <n v="0"/>
  </r>
  <r>
    <d v="2014-07-02T00:00:00"/>
    <x v="145"/>
    <s v="20140702_27"/>
    <n v="2014"/>
    <n v="7"/>
    <s v="Carroll"/>
    <s v="Carroll"/>
    <x v="0"/>
    <x v="179"/>
    <s v="48"/>
    <n v="159"/>
    <s v="50 total pups, 2 are dead. 878R"/>
    <x v="2"/>
    <n v="2"/>
    <n v="0"/>
    <x v="2"/>
    <n v="9.6618357487922701E-3"/>
    <n v="0"/>
  </r>
  <r>
    <d v="2014-07-02T00:00:00"/>
    <x v="145"/>
    <s v="20140702_28"/>
    <n v="2014"/>
    <n v="7"/>
    <s v="Sea Lion Rock"/>
    <s v="Sea Lion Rock"/>
    <x v="0"/>
    <x v="273"/>
    <s v="10"/>
    <n v="177"/>
    <s v="930R, 339Y, 250R, 414Y, T406, 453Y, 337Y, 667R, 368Y, 76Y, 314Y.  Boat count of pups was 8 and land count was 10"/>
    <x v="2"/>
    <n v="1"/>
    <n v="1"/>
    <x v="2"/>
    <n v="1.06951871657754E-2"/>
    <n v="5.3475935828877002E-3"/>
  </r>
  <r>
    <d v="2014-07-02T00:00:00"/>
    <x v="145"/>
    <s v="20140702_29"/>
    <n v="2014"/>
    <n v="7"/>
    <s v="Sea Lion Rock"/>
    <s v="Sea Lion Rock"/>
    <x v="1"/>
    <x v="4"/>
    <n v="0"/>
    <n v="1"/>
    <s v=""/>
    <x v="0"/>
    <n v="0"/>
    <n v="0"/>
    <x v="0"/>
    <n v="0"/>
    <n v="0"/>
  </r>
  <r>
    <d v="2014-07-15T00:00:00"/>
    <x v="146"/>
    <s v="20140715_12"/>
    <n v="2014"/>
    <n v="7"/>
    <s v="Tatoosh"/>
    <s v="Tatoosh"/>
    <x v="0"/>
    <x v="274"/>
    <n v="0"/>
    <n v="250"/>
    <s v="Count is estimate! Brands: 261R"/>
    <x v="1"/>
    <n v="1"/>
    <n v="0"/>
    <x v="1"/>
    <n v="4.0000000000000001E-3"/>
    <n v="0"/>
  </r>
  <r>
    <d v="2014-07-21T00:00:00"/>
    <x v="147"/>
    <s v="20140721_4"/>
    <n v="2014"/>
    <n v="7"/>
    <s v="Tatoosh East"/>
    <s v="Tatoosh"/>
    <x v="0"/>
    <x v="57"/>
    <n v="0"/>
    <n v="50"/>
    <s v="Brand: 293Y"/>
    <x v="0"/>
    <n v="0"/>
    <n v="0"/>
    <x v="0"/>
    <n v="0"/>
    <n v="0"/>
  </r>
  <r>
    <d v="2014-07-21T00:00:00"/>
    <x v="147"/>
    <s v="20140721_5"/>
    <n v="2014"/>
    <n v="7"/>
    <s v="Tatoosh"/>
    <s v="Tatoosh"/>
    <x v="0"/>
    <x v="275"/>
    <n v="0"/>
    <n v="342"/>
    <s v="Brands: 962R and another not photographed."/>
    <x v="0"/>
    <n v="0"/>
    <n v="0"/>
    <x v="0"/>
    <n v="0"/>
    <n v="0"/>
  </r>
  <r>
    <d v="2014-07-21T00:00:00"/>
    <x v="147"/>
    <s v="20140721_12"/>
    <n v="2014"/>
    <n v="7"/>
    <s v="Guano"/>
    <s v="Bodelteh Islands"/>
    <x v="0"/>
    <x v="4"/>
    <n v="0"/>
    <n v="1"/>
    <s v=""/>
    <x v="0"/>
    <n v="0"/>
    <n v="0"/>
    <x v="0"/>
    <n v="0"/>
    <n v="0"/>
  </r>
  <r>
    <d v="2014-07-21T00:00:00"/>
    <x v="147"/>
    <s v="20140721_13"/>
    <n v="2014"/>
    <n v="7"/>
    <s v="East Bodelteh"/>
    <s v="Bodelteh Islands"/>
    <x v="0"/>
    <x v="86"/>
    <n v="0"/>
    <n v="81"/>
    <s v="1 entangled, but photo looks like Zc. Left it on Ej sighting due to no Zc sighting at EBOD on data sheet. Brand 14Y."/>
    <x v="1"/>
    <n v="0"/>
    <n v="0"/>
    <x v="0"/>
    <n v="1.2345679012345678E-2"/>
    <n v="0"/>
  </r>
  <r>
    <d v="2014-07-21T00:00:00"/>
    <x v="147"/>
    <s v="20140721_16"/>
    <n v="2014"/>
    <n v="7"/>
    <s v="West Bodelteh"/>
    <s v="Bodelteh Islands"/>
    <x v="0"/>
    <x v="52"/>
    <n v="0"/>
    <n v="33"/>
    <s v="Brands: 247R"/>
    <x v="0"/>
    <n v="0"/>
    <n v="0"/>
    <x v="0"/>
    <n v="0"/>
    <n v="0"/>
  </r>
  <r>
    <d v="2014-07-21T00:00:00"/>
    <x v="147"/>
    <s v="20140721_19"/>
    <n v="2014"/>
    <n v="7"/>
    <s v="Carroll"/>
    <s v="Carroll"/>
    <x v="0"/>
    <x v="276"/>
    <s v="42"/>
    <n v="247"/>
    <s v="Brands: 799R. 1 entanglement."/>
    <x v="2"/>
    <n v="1"/>
    <n v="0"/>
    <x v="1"/>
    <n v="6.920415224913495E-3"/>
    <n v="0"/>
  </r>
  <r>
    <d v="2014-07-21T00:00:00"/>
    <x v="147"/>
    <s v="20140721_20"/>
    <n v="2014"/>
    <n v="7"/>
    <s v="Sea Lion Rock"/>
    <s v="Sea Lion Rock"/>
    <x v="0"/>
    <x v="116"/>
    <s v="7"/>
    <n v="222"/>
    <s v="2 entanglement. Brands: 195R, 212Y, 414Y (nursing), 662R"/>
    <x v="10"/>
    <n v="3"/>
    <n v="0"/>
    <x v="4"/>
    <n v="2.6200873362445413E-2"/>
    <n v="0"/>
  </r>
  <r>
    <d v="2014-07-21T00:00:00"/>
    <x v="147"/>
    <s v="20140721_21"/>
    <n v="2014"/>
    <n v="7"/>
    <s v="Sea Lion Rock"/>
    <s v="Sea Lion Rock"/>
    <x v="1"/>
    <x v="4"/>
    <n v="0"/>
    <n v="1"/>
    <s v=""/>
    <x v="0"/>
    <n v="0"/>
    <n v="0"/>
    <x v="0"/>
    <n v="0"/>
    <n v="0"/>
  </r>
  <r>
    <d v="2014-08-01T00:00:00"/>
    <x v="148"/>
    <s v="20140801_1"/>
    <n v="2014"/>
    <n v="8"/>
    <s v="Tatoosh East"/>
    <s v="Tatoosh"/>
    <x v="0"/>
    <x v="56"/>
    <n v="0"/>
    <n v="6"/>
    <s v="1 entanglement"/>
    <x v="2"/>
    <n v="1"/>
    <n v="0"/>
    <x v="1"/>
    <n v="0.33333333333333331"/>
    <n v="0"/>
  </r>
  <r>
    <d v="2014-08-01T00:00:00"/>
    <x v="148"/>
    <s v="20140801_2"/>
    <n v="2014"/>
    <n v="8"/>
    <s v="Tatoosh"/>
    <s v="Tatoosh"/>
    <x v="0"/>
    <x v="277"/>
    <n v="0"/>
    <n v="286"/>
    <s v="1 entanglement. Fog, hard to count. Brands: 224Y, 164Y, 447Y, 419Y? (written down but photos are too hard to tell)"/>
    <x v="1"/>
    <n v="0"/>
    <n v="0"/>
    <x v="0"/>
    <n v="3.4965034965034965E-3"/>
    <n v="0"/>
  </r>
  <r>
    <d v="2014-08-01T00:00:00"/>
    <x v="148"/>
    <s v="20140801_4"/>
    <n v="2014"/>
    <n v="8"/>
    <s v="Tatoosh"/>
    <s v="Tatoosh"/>
    <x v="1"/>
    <x v="4"/>
    <n v="0"/>
    <n v="1"/>
    <s v=""/>
    <x v="0"/>
    <n v="0"/>
    <n v="0"/>
    <x v="0"/>
    <n v="0"/>
    <n v="0"/>
  </r>
  <r>
    <d v="2014-08-08T00:00:00"/>
    <x v="149"/>
    <s v="20140808_7"/>
    <n v="2014"/>
    <n v="8"/>
    <s v="Tatoosh East"/>
    <s v="Tatoosh"/>
    <x v="0"/>
    <x v="62"/>
    <n v="0"/>
    <n v="38"/>
    <s v=""/>
    <x v="0"/>
    <n v="0"/>
    <n v="0"/>
    <x v="0"/>
    <n v="0"/>
    <n v="0"/>
  </r>
  <r>
    <d v="2014-08-08T00:00:00"/>
    <x v="149"/>
    <s v="20140808_8"/>
    <n v="2014"/>
    <n v="8"/>
    <s v="Tatoosh"/>
    <s v="Tatoosh"/>
    <x v="0"/>
    <x v="278"/>
    <n v="0"/>
    <n v="429"/>
    <s v="4 entangled Ej, but only three photos found. Brands: 347Y, 405Y (entangled), 946R, 971R, T406."/>
    <x v="4"/>
    <n v="2"/>
    <n v="0"/>
    <x v="2"/>
    <n v="9.324009324009324E-3"/>
    <n v="0"/>
  </r>
  <r>
    <d v="2014-08-08T00:00:00"/>
    <x v="149"/>
    <s v="20140808_9"/>
    <n v="2014"/>
    <n v="8"/>
    <s v="Tatoosh"/>
    <s v="Tatoosh"/>
    <x v="1"/>
    <x v="15"/>
    <n v="0"/>
    <n v="4"/>
    <s v=""/>
    <x v="0"/>
    <n v="0"/>
    <n v="0"/>
    <x v="0"/>
    <n v="0"/>
    <n v="0"/>
  </r>
  <r>
    <d v="2014-08-08T00:00:00"/>
    <x v="149"/>
    <s v="20140808_19"/>
    <n v="2014"/>
    <n v="8"/>
    <s v="East Bodelteh"/>
    <s v="Bodelteh Islands"/>
    <x v="0"/>
    <x v="42"/>
    <n v="0"/>
    <n v="70"/>
    <s v="Brands: 652R"/>
    <x v="0"/>
    <n v="0"/>
    <n v="0"/>
    <x v="0"/>
    <n v="0"/>
    <n v="0"/>
  </r>
  <r>
    <d v="2014-08-08T00:00:00"/>
    <x v="149"/>
    <s v="20140808_20"/>
    <n v="2014"/>
    <n v="8"/>
    <s v="East Bodelteh"/>
    <s v="Bodelteh Islands"/>
    <x v="1"/>
    <x v="279"/>
    <n v="0"/>
    <n v="815"/>
    <s v="Brands: U587 (in photos), U415, U580. 3 entangled Zc."/>
    <x v="3"/>
    <n v="0"/>
    <n v="3"/>
    <x v="4"/>
    <n v="3.6809815950920245E-3"/>
    <n v="3.6809815950920245E-3"/>
  </r>
  <r>
    <d v="2014-08-08T00:00:00"/>
    <x v="149"/>
    <s v="20140808_22"/>
    <n v="2014"/>
    <n v="8"/>
    <s v="West Bodelteh"/>
    <s v="Bodelteh Islands"/>
    <x v="0"/>
    <x v="49"/>
    <n v="0"/>
    <n v="7"/>
    <s v=""/>
    <x v="0"/>
    <n v="0"/>
    <n v="0"/>
    <x v="0"/>
    <n v="0"/>
    <n v="0"/>
  </r>
  <r>
    <d v="2014-08-08T00:00:00"/>
    <x v="149"/>
    <s v="20140808_33"/>
    <n v="2014"/>
    <n v="8"/>
    <s v="Carroll"/>
    <s v="Carroll"/>
    <x v="0"/>
    <x v="280"/>
    <s v="45"/>
    <n v="450"/>
    <s v="Brands: 314Y (suckling), 336Y, 581R. 1 Entangled Ej, 1 entangled Zc (no photo)."/>
    <x v="1"/>
    <n v="1"/>
    <n v="0"/>
    <x v="1"/>
    <n v="2.0202020202020202E-3"/>
    <n v="0"/>
  </r>
  <r>
    <d v="2014-08-08T00:00:00"/>
    <x v="149"/>
    <s v="20140808_34"/>
    <n v="2014"/>
    <n v="8"/>
    <s v="Carroll"/>
    <s v="Carroll"/>
    <x v="1"/>
    <x v="161"/>
    <n v="0"/>
    <n v="39"/>
    <s v="Brands: SMI8001 (entangled); 1 entangled overall"/>
    <x v="1"/>
    <n v="0"/>
    <n v="1"/>
    <x v="1"/>
    <n v="2.564102564102564E-2"/>
    <n v="2.564102564102564E-2"/>
  </r>
  <r>
    <d v="2014-08-08T00:00:00"/>
    <x v="149"/>
    <s v="20140808_35"/>
    <n v="2014"/>
    <n v="8"/>
    <s v="Sea Lion Rock"/>
    <s v="Sea Lion Rock"/>
    <x v="0"/>
    <x v="31"/>
    <n v="0"/>
    <n v="129"/>
    <s v="2 entangled Ej. Brands: 175Y"/>
    <x v="3"/>
    <n v="2"/>
    <n v="1"/>
    <x v="4"/>
    <n v="2.3255813953488372E-2"/>
    <n v="7.7519379844961239E-3"/>
  </r>
  <r>
    <d v="2014-08-11T00:00:00"/>
    <x v="150"/>
    <s v="20140811_10"/>
    <n v="2014"/>
    <n v="8"/>
    <s v="Tatoosh East"/>
    <s v="Tatoosh"/>
    <x v="0"/>
    <x v="186"/>
    <n v="0"/>
    <n v="47"/>
    <s v=""/>
    <x v="0"/>
    <n v="0"/>
    <n v="0"/>
    <x v="0"/>
    <n v="0"/>
    <n v="0"/>
  </r>
  <r>
    <d v="2014-08-11T00:00:00"/>
    <x v="150"/>
    <s v="20140811_12"/>
    <n v="2014"/>
    <n v="8"/>
    <s v="Tatoosh"/>
    <s v="Tatoosh"/>
    <x v="0"/>
    <x v="231"/>
    <n v="0"/>
    <n v="198"/>
    <s v="1 entangled. Brands: 40__ (young animal)"/>
    <x v="1"/>
    <n v="0"/>
    <n v="0"/>
    <x v="0"/>
    <n v="5.0505050505050509E-3"/>
    <n v="0"/>
  </r>
  <r>
    <d v="2014-08-11T00:00:00"/>
    <x v="150"/>
    <s v="20140811_18"/>
    <n v="2014"/>
    <n v="8"/>
    <s v="East Bodelteh"/>
    <s v="Bodelteh Islands"/>
    <x v="0"/>
    <x v="273"/>
    <n v="0"/>
    <n v="187"/>
    <s v="1 entangled Ej no photo"/>
    <x v="2"/>
    <n v="0"/>
    <n v="1"/>
    <x v="0"/>
    <n v="1.06951871657754E-2"/>
    <n v="5.3475935828877002E-3"/>
  </r>
  <r>
    <d v="2014-08-11T00:00:00"/>
    <x v="150"/>
    <s v="20140811_19"/>
    <n v="2014"/>
    <n v="8"/>
    <s v="East Bodelteh"/>
    <s v="Bodelteh Islands"/>
    <x v="1"/>
    <x v="281"/>
    <n v="0"/>
    <n v="1200"/>
    <s v="1 entangled Zc. U59_"/>
    <x v="1"/>
    <n v="0"/>
    <n v="1"/>
    <x v="1"/>
    <n v="8.3333333333333339E-4"/>
    <n v="8.3333333333333339E-4"/>
  </r>
  <r>
    <d v="2014-08-11T00:00:00"/>
    <x v="150"/>
    <s v="20140811_21"/>
    <n v="2014"/>
    <n v="8"/>
    <s v="West Bodelteh"/>
    <s v="Bodelteh Islands"/>
    <x v="0"/>
    <x v="49"/>
    <n v="0"/>
    <n v="7"/>
    <s v=""/>
    <x v="0"/>
    <n v="0"/>
    <n v="0"/>
    <x v="0"/>
    <n v="0"/>
    <n v="0"/>
  </r>
  <r>
    <d v="2014-08-18T00:00:00"/>
    <x v="151"/>
    <s v="20140818_3"/>
    <n v="2014"/>
    <n v="8"/>
    <s v="Tatoosh East"/>
    <s v="Tatoosh"/>
    <x v="0"/>
    <x v="282"/>
    <n v="0"/>
    <n v="106"/>
    <s v=""/>
    <x v="0"/>
    <n v="0"/>
    <n v="0"/>
    <x v="0"/>
    <n v="0"/>
    <n v="0"/>
  </r>
  <r>
    <d v="2014-08-18T00:00:00"/>
    <x v="151"/>
    <s v="20140818_5"/>
    <n v="2014"/>
    <n v="8"/>
    <s v="Tatoosh"/>
    <s v="Tatoosh"/>
    <x v="0"/>
    <x v="283"/>
    <n v="0"/>
    <n v="352"/>
    <s v="171 Ej were at Tatoosh North Rock. Brands: 946R (entangled). 3 entangled, but only two photos found, (2 at North Rock, 1 in cut)."/>
    <x v="4"/>
    <n v="1"/>
    <n v="0"/>
    <x v="2"/>
    <n v="1.1363636363636364E-2"/>
    <n v="0"/>
  </r>
  <r>
    <d v="2014-08-18T00:00:00"/>
    <x v="151"/>
    <s v="20140818_18"/>
    <n v="2014"/>
    <n v="8"/>
    <s v="Guano"/>
    <s v="Bodelteh Islands"/>
    <x v="1"/>
    <x v="4"/>
    <n v="0"/>
    <n v="1"/>
    <s v=""/>
    <x v="0"/>
    <n v="0"/>
    <n v="0"/>
    <x v="0"/>
    <n v="0"/>
    <n v="0"/>
  </r>
  <r>
    <d v="2014-08-18T00:00:00"/>
    <x v="151"/>
    <s v="20140818_19"/>
    <n v="2014"/>
    <n v="8"/>
    <s v="Guano"/>
    <s v="Bodelteh Islands"/>
    <x v="0"/>
    <x v="4"/>
    <n v="0"/>
    <n v="1"/>
    <s v=""/>
    <x v="0"/>
    <n v="0"/>
    <n v="0"/>
    <x v="0"/>
    <n v="0"/>
    <n v="0"/>
  </r>
  <r>
    <d v="2014-08-18T00:00:00"/>
    <x v="151"/>
    <s v="20140818_20"/>
    <n v="2014"/>
    <n v="8"/>
    <s v="East Bodelteh"/>
    <s v="Bodelteh Islands"/>
    <x v="0"/>
    <x v="8"/>
    <n v="0"/>
    <n v="144"/>
    <s v=""/>
    <x v="0"/>
    <n v="0"/>
    <n v="0"/>
    <x v="0"/>
    <n v="0"/>
    <n v="0"/>
  </r>
  <r>
    <d v="2014-08-18T00:00:00"/>
    <x v="151"/>
    <s v="20140818_21"/>
    <n v="2014"/>
    <n v="8"/>
    <s v="East Bodelteh"/>
    <s v="Bodelteh Islands"/>
    <x v="1"/>
    <x v="284"/>
    <n v="0"/>
    <n v="740"/>
    <s v=""/>
    <x v="0"/>
    <n v="0"/>
    <n v="0"/>
    <x v="0"/>
    <n v="0"/>
    <n v="0"/>
  </r>
  <r>
    <d v="2014-08-18T00:00:00"/>
    <x v="151"/>
    <s v="20140818_23"/>
    <n v="2014"/>
    <n v="8"/>
    <s v="West Bodelteh"/>
    <s v="Bodelteh Islands"/>
    <x v="0"/>
    <x v="95"/>
    <n v="0"/>
    <n v="18"/>
    <s v="1 entangled. All bailed"/>
    <x v="0"/>
    <n v="0"/>
    <n v="0"/>
    <x v="0"/>
    <n v="0"/>
    <n v="0"/>
  </r>
  <r>
    <d v="2014-09-03T00:00:00"/>
    <x v="152"/>
    <s v="20140903_17"/>
    <n v="2014"/>
    <n v="9"/>
    <s v="Tatoosh East"/>
    <s v="Tatoosh"/>
    <x v="0"/>
    <x v="285"/>
    <n v="0"/>
    <n v="130"/>
    <s v=""/>
    <x v="0"/>
    <n v="0"/>
    <n v="0"/>
    <x v="0"/>
    <n v="0"/>
    <n v="0"/>
  </r>
  <r>
    <d v="2014-09-03T00:00:00"/>
    <x v="152"/>
    <s v="20140903_18"/>
    <n v="2014"/>
    <n v="9"/>
    <s v="Tatoosh East"/>
    <s v="Tatoosh"/>
    <x v="1"/>
    <x v="4"/>
    <n v="0"/>
    <n v="1"/>
    <s v=""/>
    <x v="0"/>
    <n v="0"/>
    <n v="0"/>
    <x v="0"/>
    <n v="0"/>
    <n v="0"/>
  </r>
  <r>
    <d v="2014-09-03T00:00:00"/>
    <x v="152"/>
    <s v="20140903_19"/>
    <n v="2014"/>
    <n v="9"/>
    <s v="Tatoosh"/>
    <s v="Tatoosh"/>
    <x v="0"/>
    <x v="12"/>
    <n v="0"/>
    <n v="5"/>
    <s v=""/>
    <x v="0"/>
    <n v="0"/>
    <n v="0"/>
    <x v="0"/>
    <n v="0"/>
    <n v="0"/>
  </r>
  <r>
    <d v="2014-09-05T00:00:00"/>
    <x v="153"/>
    <s v="20140905_7"/>
    <n v="2014"/>
    <n v="9"/>
    <s v="Tatoosh East"/>
    <s v="Tatoosh"/>
    <x v="0"/>
    <x v="27"/>
    <n v="0"/>
    <n v="120"/>
    <s v=""/>
    <x v="0"/>
    <n v="0"/>
    <n v="0"/>
    <x v="0"/>
    <n v="0"/>
    <n v="0"/>
  </r>
  <r>
    <d v="2014-09-05T00:00:00"/>
    <x v="153"/>
    <s v="20140905_9"/>
    <n v="2014"/>
    <n v="9"/>
    <s v="Tatoosh"/>
    <s v="Tatoosh"/>
    <x v="0"/>
    <x v="10"/>
    <n v="0"/>
    <n v="3"/>
    <s v=""/>
    <x v="0"/>
    <n v="0"/>
    <n v="0"/>
    <x v="0"/>
    <n v="0"/>
    <n v="0"/>
  </r>
  <r>
    <d v="2014-09-05T00:00:00"/>
    <x v="153"/>
    <s v="20140905_22"/>
    <n v="2014"/>
    <n v="9"/>
    <s v="Guano"/>
    <s v="Bodelteh Islands"/>
    <x v="0"/>
    <x v="3"/>
    <n v="0"/>
    <n v="2"/>
    <s v="both males"/>
    <x v="0"/>
    <n v="0"/>
    <n v="0"/>
    <x v="0"/>
    <n v="0"/>
    <n v="0"/>
  </r>
  <r>
    <d v="2014-09-05T00:00:00"/>
    <x v="153"/>
    <s v="20140905_23"/>
    <n v="2014"/>
    <n v="9"/>
    <s v="Guano"/>
    <s v="Bodelteh Islands"/>
    <x v="1"/>
    <x v="4"/>
    <n v="0"/>
    <n v="1"/>
    <s v="either a female or juvenile"/>
    <x v="0"/>
    <n v="0"/>
    <n v="0"/>
    <x v="0"/>
    <n v="0"/>
    <n v="0"/>
  </r>
  <r>
    <d v="2014-09-05T00:00:00"/>
    <x v="153"/>
    <s v="20140905_25"/>
    <n v="2014"/>
    <n v="9"/>
    <s v="East Bodelteh"/>
    <s v="Bodelteh Islands"/>
    <x v="1"/>
    <x v="286"/>
    <n v="0"/>
    <n v="1165"/>
    <s v="No sighting 25 in datasheet; 1 entangled zc"/>
    <x v="1"/>
    <n v="0"/>
    <n v="1"/>
    <x v="1"/>
    <n v="8.5836909871244631E-4"/>
    <n v="8.5836909871244631E-4"/>
  </r>
  <r>
    <d v="2014-09-05T00:00:00"/>
    <x v="153"/>
    <s v="20140905_26"/>
    <n v="2014"/>
    <n v="9"/>
    <s v="East Bodelteh"/>
    <s v="Bodelteh Islands"/>
    <x v="0"/>
    <x v="287"/>
    <n v="0"/>
    <n v="306"/>
    <s v="954R, 120Y, 2 entanglements"/>
    <x v="2"/>
    <n v="0"/>
    <n v="0"/>
    <x v="2"/>
    <n v="6.5359477124183009E-3"/>
    <n v="0"/>
  </r>
  <r>
    <d v="2014-09-05T00:00:00"/>
    <x v="153"/>
    <s v="20140905_28"/>
    <n v="2014"/>
    <n v="9"/>
    <s v="West Bodelteh"/>
    <s v="Bodelteh Islands"/>
    <x v="0"/>
    <x v="56"/>
    <n v="0"/>
    <n v="6"/>
    <s v=""/>
    <x v="0"/>
    <n v="0"/>
    <n v="0"/>
    <x v="0"/>
    <n v="0"/>
    <n v="0"/>
  </r>
  <r>
    <d v="2014-09-05T00:00:00"/>
    <x v="153"/>
    <s v="20140905_35"/>
    <n v="2014"/>
    <n v="9"/>
    <s v="Carroll"/>
    <s v="Carroll"/>
    <x v="0"/>
    <x v="134"/>
    <s v="21"/>
    <n v="203"/>
    <s v="1 entangled ej; 431Y, 414Y"/>
    <x v="1"/>
    <n v="0"/>
    <n v="0"/>
    <x v="1"/>
    <n v="4.464285714285714E-3"/>
    <n v="0"/>
  </r>
  <r>
    <d v="2014-09-05T00:00:00"/>
    <x v="153"/>
    <s v="20140905_36"/>
    <n v="2014"/>
    <n v="9"/>
    <s v="Carroll"/>
    <s v="Carroll"/>
    <x v="1"/>
    <x v="10"/>
    <n v="0"/>
    <n v="3"/>
    <s v=""/>
    <x v="0"/>
    <n v="0"/>
    <n v="0"/>
    <x v="0"/>
    <n v="0"/>
    <n v="0"/>
  </r>
  <r>
    <d v="2014-09-05T00:00:00"/>
    <x v="153"/>
    <s v="20140905_37"/>
    <n v="2014"/>
    <n v="9"/>
    <s v="Sea Lion Rock"/>
    <s v="Sea Lion Rock"/>
    <x v="0"/>
    <x v="288"/>
    <s v="7"/>
    <n v="423"/>
    <s v="2 entangled ej, but only one photo found.; 354Y, 359Y (No photo), 667R, 273R, 341R"/>
    <x v="2"/>
    <n v="1"/>
    <n v="0"/>
    <x v="1"/>
    <n v="4.6511627906976744E-3"/>
    <n v="0"/>
  </r>
  <r>
    <d v="2014-09-05T00:00:00"/>
    <x v="153"/>
    <s v="20140905_38"/>
    <n v="2014"/>
    <n v="9"/>
    <s v="Sea Lion Rock"/>
    <s v="Sea Lion Rock"/>
    <x v="1"/>
    <x v="3"/>
    <n v="0"/>
    <n v="2"/>
    <s v=""/>
    <x v="0"/>
    <n v="0"/>
    <n v="0"/>
    <x v="0"/>
    <n v="0"/>
    <n v="0"/>
  </r>
  <r>
    <d v="2014-09-09T00:00:00"/>
    <x v="154"/>
    <s v="20140909_6"/>
    <n v="2014"/>
    <n v="9"/>
    <s v="Tatoosh East"/>
    <s v="Tatoosh"/>
    <x v="0"/>
    <x v="289"/>
    <n v="0"/>
    <n v="168"/>
    <s v=""/>
    <x v="0"/>
    <n v="0"/>
    <n v="0"/>
    <x v="0"/>
    <n v="0"/>
    <n v="0"/>
  </r>
  <r>
    <d v="2014-09-09T00:00:00"/>
    <x v="154"/>
    <s v="20140909_15"/>
    <n v="2014"/>
    <n v="9"/>
    <s v="Guano"/>
    <s v="Bodelteh Islands"/>
    <x v="0"/>
    <x v="15"/>
    <n v="0"/>
    <n v="4"/>
    <s v=""/>
    <x v="0"/>
    <n v="0"/>
    <n v="0"/>
    <x v="0"/>
    <n v="0"/>
    <n v="0"/>
  </r>
  <r>
    <d v="2014-09-09T00:00:00"/>
    <x v="154"/>
    <s v="20140909_18"/>
    <n v="2014"/>
    <n v="9"/>
    <s v="East Bodelteh"/>
    <s v="Bodelteh Islands"/>
    <x v="0"/>
    <x v="290"/>
    <n v="0"/>
    <n v="346"/>
    <s v="337Y observed swimming, 1 entanglement branded ej 946R"/>
    <x v="1"/>
    <n v="1"/>
    <n v="0"/>
    <x v="1"/>
    <n v="2.8901734104046241E-3"/>
    <n v="0"/>
  </r>
  <r>
    <d v="2014-09-09T00:00:00"/>
    <x v="154"/>
    <s v="20140909_19"/>
    <n v="2014"/>
    <n v="9"/>
    <s v="East Bodelteh"/>
    <s v="Bodelteh Islands"/>
    <x v="1"/>
    <x v="291"/>
    <n v="0"/>
    <n v="1530"/>
    <s v="1 entangled"/>
    <x v="1"/>
    <n v="0"/>
    <n v="1"/>
    <x v="1"/>
    <n v="6.5359477124183002E-4"/>
    <n v="6.5359477124183002E-4"/>
  </r>
  <r>
    <d v="2014-09-09T00:00:00"/>
    <x v="154"/>
    <s v="20140909_21"/>
    <n v="2014"/>
    <n v="9"/>
    <s v="West Bodelteh"/>
    <s v="Bodelteh Islands"/>
    <x v="0"/>
    <x v="65"/>
    <n v="0"/>
    <n v="8"/>
    <s v=""/>
    <x v="0"/>
    <n v="0"/>
    <n v="0"/>
    <x v="0"/>
    <n v="0"/>
    <n v="0"/>
  </r>
  <r>
    <d v="2014-09-09T00:00:00"/>
    <x v="154"/>
    <s v="20140909_22"/>
    <n v="2014"/>
    <n v="9"/>
    <s v="West Bodelteh"/>
    <s v="Bodelteh Islands"/>
    <x v="1"/>
    <x v="3"/>
    <n v="0"/>
    <n v="2"/>
    <s v=""/>
    <x v="0"/>
    <n v="0"/>
    <n v="0"/>
    <x v="0"/>
    <n v="0"/>
    <n v="0"/>
  </r>
  <r>
    <d v="2014-09-09T00:00:00"/>
    <x v="154"/>
    <s v="20140909_23"/>
    <n v="2014"/>
    <n v="9"/>
    <s v="Carroll"/>
    <s v="Carroll"/>
    <x v="0"/>
    <x v="21"/>
    <s v="10"/>
    <n v="143"/>
    <s v="No sea lions on N or E side; 1 entanglement; 1 potential shark bite"/>
    <x v="1"/>
    <n v="0"/>
    <n v="0"/>
    <x v="1"/>
    <n v="6.5359477124183009E-3"/>
    <n v="0"/>
  </r>
  <r>
    <d v="2014-09-09T00:00:00"/>
    <x v="154"/>
    <s v="20140909_24"/>
    <n v="2014"/>
    <n v="9"/>
    <s v="Sea Lion Rock"/>
    <s v="Sea Lion Rock"/>
    <x v="0"/>
    <x v="292"/>
    <s v="3"/>
    <n v="368"/>
    <s v="273R; 957R; 2 entangled"/>
    <x v="1"/>
    <n v="0"/>
    <n v="0"/>
    <x v="0"/>
    <n v="2.6954177897574125E-3"/>
    <n v="0"/>
  </r>
  <r>
    <d v="2014-09-09T00:00:00"/>
    <x v="154"/>
    <s v="20140909_25"/>
    <n v="2014"/>
    <n v="9"/>
    <s v="Sea Lion Rock"/>
    <s v="Sea Lion Rock"/>
    <x v="1"/>
    <x v="3"/>
    <n v="0"/>
    <n v="2"/>
    <s v=""/>
    <x v="1"/>
    <n v="0"/>
    <n v="0"/>
    <x v="0"/>
    <n v="0.5"/>
    <n v="0"/>
  </r>
  <r>
    <d v="2014-09-17T00:00:00"/>
    <x v="155"/>
    <s v="20140917_6"/>
    <n v="2014"/>
    <n v="9"/>
    <s v="Tatoosh East"/>
    <s v="Tatoosh"/>
    <x v="0"/>
    <x v="102"/>
    <n v="0"/>
    <n v="118"/>
    <s v="323Y"/>
    <x v="0"/>
    <n v="0"/>
    <n v="0"/>
    <x v="0"/>
    <n v="0"/>
    <n v="0"/>
  </r>
  <r>
    <d v="2014-09-17T00:00:00"/>
    <x v="155"/>
    <s v="20140917_7"/>
    <n v="2014"/>
    <n v="9"/>
    <s v="Tatoosh East"/>
    <s v="Tatoosh"/>
    <x v="1"/>
    <x v="3"/>
    <n v="0"/>
    <n v="2"/>
    <s v=""/>
    <x v="0"/>
    <n v="0"/>
    <n v="0"/>
    <x v="0"/>
    <n v="0"/>
    <n v="0"/>
  </r>
  <r>
    <d v="2014-09-17T00:00:00"/>
    <x v="155"/>
    <s v="20140917_21"/>
    <n v="2014"/>
    <n v="9"/>
    <s v=""/>
    <s v="Bodelteh Islands"/>
    <x v="0"/>
    <x v="15"/>
    <n v="0"/>
    <n v="4"/>
    <s v=""/>
    <x v="0"/>
    <n v="0"/>
    <n v="0"/>
    <x v="0"/>
    <n v="0"/>
    <n v="0"/>
  </r>
  <r>
    <d v="2014-09-17T00:00:00"/>
    <x v="155"/>
    <s v="20140917_22"/>
    <n v="2014"/>
    <n v="9"/>
    <s v="East Bodelteh"/>
    <s v="Bodelteh Islands"/>
    <x v="1"/>
    <x v="293"/>
    <n v="0"/>
    <n v="711"/>
    <s v="1 entangled zc"/>
    <x v="1"/>
    <n v="0"/>
    <n v="1"/>
    <x v="1"/>
    <n v="1.4064697609001407E-3"/>
    <n v="1.4064697609001407E-3"/>
  </r>
  <r>
    <d v="2014-09-17T00:00:00"/>
    <x v="155"/>
    <s v="20140917_23"/>
    <n v="2014"/>
    <n v="9"/>
    <s v="East Bodelteh"/>
    <s v="Bodelteh Islands"/>
    <x v="0"/>
    <x v="294"/>
    <n v="0"/>
    <n v="355"/>
    <s v="1 entanglement, but no photo found."/>
    <x v="1"/>
    <n v="0"/>
    <n v="0"/>
    <x v="0"/>
    <n v="2.8169014084507044E-3"/>
    <n v="0"/>
  </r>
  <r>
    <d v="2014-09-17T00:00:00"/>
    <x v="155"/>
    <s v="20140917_25"/>
    <n v="2014"/>
    <n v="9"/>
    <s v=""/>
    <s v="Bodelteh Islands"/>
    <x v="0"/>
    <x v="10"/>
    <n v="0"/>
    <n v="3"/>
    <s v="962R"/>
    <x v="0"/>
    <n v="0"/>
    <n v="0"/>
    <x v="0"/>
    <n v="0"/>
    <n v="0"/>
  </r>
  <r>
    <d v="2014-09-17T00:00:00"/>
    <x v="155"/>
    <s v="20140917_31"/>
    <n v="2014"/>
    <n v="9"/>
    <s v="Carroll"/>
    <s v="Carroll"/>
    <x v="0"/>
    <x v="295"/>
    <s v="25"/>
    <n v="168"/>
    <s v=""/>
    <x v="1"/>
    <n v="0"/>
    <n v="0"/>
    <x v="1"/>
    <n v="5.1813471502590676E-3"/>
    <n v="0"/>
  </r>
  <r>
    <d v="2014-09-17T00:00:00"/>
    <x v="155"/>
    <s v="20140917_32"/>
    <n v="2014"/>
    <n v="9"/>
    <s v="Carroll"/>
    <s v="Carroll"/>
    <x v="1"/>
    <x v="106"/>
    <n v="0"/>
    <n v="13"/>
    <s v=""/>
    <x v="0"/>
    <n v="0"/>
    <n v="0"/>
    <x v="0"/>
    <n v="0"/>
    <n v="0"/>
  </r>
  <r>
    <d v="2014-09-17T00:00:00"/>
    <x v="155"/>
    <s v="20140917_33"/>
    <n v="2014"/>
    <n v="9"/>
    <s v=""/>
    <s v="Sea Lion Rock"/>
    <x v="0"/>
    <x v="296"/>
    <s v="7"/>
    <n v="448"/>
    <s v="Tag no brand, 1 entangled, 957R"/>
    <x v="1"/>
    <n v="1"/>
    <n v="0"/>
    <x v="1"/>
    <n v="2.1978021978021978E-3"/>
    <n v="0"/>
  </r>
  <r>
    <d v="2014-10-08T00:00:00"/>
    <x v="156"/>
    <s v="20141008_3"/>
    <n v="2014"/>
    <n v="10"/>
    <s v="East Bodelteh"/>
    <s v="Bodelteh Islands"/>
    <x v="0"/>
    <x v="115"/>
    <s v="23"/>
    <n v="322"/>
    <s v="Land based count; 4 entangled EJ, no photos of entanglements.; entangled Ej nursing a pup; 662R, 428Y, 493R, 760R, 337Y suckling, 408Y, 453Y, 419Y Photos were taken by Jeff Harris and I do not have a copy to confirm brand reads.  Female Ej observed with w"/>
    <x v="0"/>
    <n v="0"/>
    <n v="0"/>
    <x v="1"/>
    <n v="0"/>
    <n v="0"/>
  </r>
  <r>
    <d v="2014-10-08T00:00:00"/>
    <x v="156"/>
    <s v="20141008_4"/>
    <n v="2014"/>
    <n v="10"/>
    <s v=""/>
    <s v="Bodelteh Islands"/>
    <x v="1"/>
    <x v="297"/>
    <n v="0"/>
    <n v="1671"/>
    <s v="LAND BASED COUNT; female zc observed; 9 entangled Zc, no entanglement photos found.; 8631, u177, u640, 8624, 8484, 8082, 7631 photos of brands by Jeff Harris - I don't have the photos to confirm brand numbers"/>
    <x v="0"/>
    <n v="0"/>
    <n v="0"/>
    <x v="0"/>
    <n v="0"/>
    <n v="0"/>
  </r>
  <r>
    <d v="2014-10-08T00:00:00"/>
    <x v="156"/>
    <s v="20141008_14"/>
    <n v="2014"/>
    <n v="10"/>
    <s v="Tatoosh"/>
    <s v="Tatoosh"/>
    <x v="0"/>
    <x v="4"/>
    <n v="0"/>
    <n v="1"/>
    <s v=""/>
    <x v="0"/>
    <n v="0"/>
    <n v="0"/>
    <x v="0"/>
    <n v="0"/>
    <n v="0"/>
  </r>
  <r>
    <d v="2014-10-08T00:00:00"/>
    <x v="156"/>
    <s v="20141008_15"/>
    <n v="2014"/>
    <n v="10"/>
    <s v=""/>
    <s v="Tatoosh"/>
    <x v="0"/>
    <x v="298"/>
    <n v="0"/>
    <n v="113"/>
    <s v="447Y"/>
    <x v="0"/>
    <n v="0"/>
    <n v="0"/>
    <x v="0"/>
    <n v="0"/>
    <n v="0"/>
  </r>
  <r>
    <d v="2014-10-22T00:00:00"/>
    <x v="157"/>
    <s v="20141022_16"/>
    <n v="2014"/>
    <n v="10"/>
    <s v="Tatoosh East"/>
    <s v="Tatoosh"/>
    <x v="0"/>
    <x v="135"/>
    <n v="0"/>
    <n v="21"/>
    <s v=""/>
    <x v="0"/>
    <n v="0"/>
    <n v="0"/>
    <x v="0"/>
    <n v="0"/>
    <n v="0"/>
  </r>
  <r>
    <d v="2015-01-07T00:00:00"/>
    <x v="158"/>
    <s v="20150107_8"/>
    <n v="2015"/>
    <n v="1"/>
    <s v="Tatoosh East"/>
    <s v="Tatoosh"/>
    <x v="0"/>
    <x v="9"/>
    <n v="0"/>
    <n v="26"/>
    <s v=""/>
    <x v="0"/>
    <n v="0"/>
    <n v="0"/>
    <x v="0"/>
    <n v="0"/>
    <n v="0"/>
  </r>
  <r>
    <d v="2015-01-07T00:00:00"/>
    <x v="158"/>
    <s v="20150107_9"/>
    <n v="2015"/>
    <n v="1"/>
    <s v="Tatoosh"/>
    <s v="Tatoosh"/>
    <x v="0"/>
    <x v="299"/>
    <n v="0"/>
    <n v="158"/>
    <s v="10 bailed"/>
    <x v="0"/>
    <n v="0"/>
    <n v="0"/>
    <x v="0"/>
    <n v="0"/>
    <n v="0"/>
  </r>
  <r>
    <d v="2015-01-07T00:00:00"/>
    <x v="158"/>
    <s v="20150107_10"/>
    <n v="2015"/>
    <n v="1"/>
    <s v="Tatoosh"/>
    <s v="Tatoosh"/>
    <x v="1"/>
    <x v="3"/>
    <n v="0"/>
    <n v="2"/>
    <s v=""/>
    <x v="0"/>
    <n v="0"/>
    <n v="0"/>
    <x v="0"/>
    <n v="0"/>
    <n v="0"/>
  </r>
  <r>
    <d v="2015-01-07T00:00:00"/>
    <x v="158"/>
    <s v="20150107_14"/>
    <n v="2015"/>
    <n v="1"/>
    <s v="Guano"/>
    <s v="Bodelteh Islands"/>
    <x v="0"/>
    <x v="300"/>
    <n v="0"/>
    <n v="78"/>
    <s v="1 entangled 296r 486r"/>
    <x v="1"/>
    <n v="1"/>
    <n v="0"/>
    <x v="1"/>
    <n v="1.282051282051282E-2"/>
    <n v="0"/>
  </r>
  <r>
    <d v="2015-01-07T00:00:00"/>
    <x v="158"/>
    <s v="20150107_15"/>
    <n v="2015"/>
    <n v="1"/>
    <s v="East Bodelteh"/>
    <s v="Bodelteh Islands"/>
    <x v="0"/>
    <x v="87"/>
    <n v="0"/>
    <n v="200"/>
    <s v="estimate; count likely low"/>
    <x v="0"/>
    <n v="0"/>
    <n v="0"/>
    <x v="0"/>
    <n v="0"/>
    <n v="0"/>
  </r>
  <r>
    <d v="2015-01-07T00:00:00"/>
    <x v="158"/>
    <s v="20150107_16"/>
    <n v="2015"/>
    <n v="1"/>
    <s v="East Bodelteh"/>
    <s v="Bodelteh Islands"/>
    <x v="1"/>
    <x v="87"/>
    <n v="0"/>
    <n v="200"/>
    <s v="estimate; 1 entangled zc count likely low"/>
    <x v="1"/>
    <n v="0"/>
    <n v="1"/>
    <x v="1"/>
    <n v="5.0000000000000001E-3"/>
    <n v="5.0000000000000001E-3"/>
  </r>
  <r>
    <d v="2015-01-07T00:00:00"/>
    <x v="158"/>
    <s v="20150107_18"/>
    <n v="2015"/>
    <n v="1"/>
    <s v="West Bodelteh"/>
    <s v="Bodelteh Islands"/>
    <x v="0"/>
    <x v="146"/>
    <n v="0"/>
    <n v="17"/>
    <s v=""/>
    <x v="0"/>
    <n v="0"/>
    <n v="0"/>
    <x v="0"/>
    <n v="0"/>
    <n v="0"/>
  </r>
  <r>
    <d v="2015-01-07T00:00:00"/>
    <x v="158"/>
    <s v="20150107_22"/>
    <n v="2015"/>
    <n v="1"/>
    <s v="Carroll"/>
    <s v="Carroll"/>
    <x v="1"/>
    <x v="12"/>
    <n v="0"/>
    <n v="5"/>
    <s v=""/>
    <x v="0"/>
    <n v="0"/>
    <n v="0"/>
    <x v="0"/>
    <n v="0"/>
    <n v="0"/>
  </r>
  <r>
    <d v="2015-01-07T00:00:00"/>
    <x v="158"/>
    <s v="20150107_23"/>
    <n v="2015"/>
    <n v="1"/>
    <s v="Carroll"/>
    <s v="Carroll"/>
    <x v="0"/>
    <x v="239"/>
    <n v="0"/>
    <n v="80"/>
    <s v="50 bailed"/>
    <x v="0"/>
    <n v="0"/>
    <n v="0"/>
    <x v="0"/>
    <n v="0"/>
    <n v="0"/>
  </r>
  <r>
    <d v="2015-01-07T00:00:00"/>
    <x v="158"/>
    <s v="20150107_26"/>
    <n v="2015"/>
    <n v="1"/>
    <s v="Sea Lion Rock"/>
    <s v="Sea Lion Rock"/>
    <x v="0"/>
    <x v="176"/>
    <n v="0"/>
    <n v="135"/>
    <s v="__9r"/>
    <x v="0"/>
    <n v="0"/>
    <n v="0"/>
    <x v="0"/>
    <n v="0"/>
    <n v="0"/>
  </r>
  <r>
    <d v="2015-01-07T00:00:00"/>
    <x v="158"/>
    <s v="20150107_27"/>
    <n v="2015"/>
    <n v="1"/>
    <s v="Sea Lion Rock"/>
    <s v="Sea Lion Rock"/>
    <x v="1"/>
    <x v="4"/>
    <n v="0"/>
    <n v="1"/>
    <s v=""/>
    <x v="0"/>
    <n v="0"/>
    <n v="0"/>
    <x v="0"/>
    <n v="0"/>
    <n v="0"/>
  </r>
  <r>
    <d v="2015-01-13T00:00:00"/>
    <x v="159"/>
    <s v="20150113_7"/>
    <n v="2015"/>
    <n v="1"/>
    <s v="Tatoosh East"/>
    <s v="Tatoosh"/>
    <x v="1"/>
    <x v="4"/>
    <n v="0"/>
    <n v="1"/>
    <s v=""/>
    <x v="0"/>
    <n v="0"/>
    <n v="0"/>
    <x v="0"/>
    <n v="0"/>
    <n v="0"/>
  </r>
  <r>
    <d v="2015-01-13T00:00:00"/>
    <x v="159"/>
    <s v="20150113_8"/>
    <n v="2015"/>
    <n v="1"/>
    <s v="Tatoosh East"/>
    <s v="Tatoosh"/>
    <x v="0"/>
    <x v="169"/>
    <n v="0"/>
    <n v="73"/>
    <s v="963R,20 bailed,688R?"/>
    <x v="0"/>
    <n v="0"/>
    <n v="0"/>
    <x v="0"/>
    <n v="0"/>
    <n v="0"/>
  </r>
  <r>
    <d v="2015-01-13T00:00:00"/>
    <x v="159"/>
    <s v="20150113_9"/>
    <n v="2015"/>
    <n v="1"/>
    <s v="Tatoosh"/>
    <s v="Tatoosh"/>
    <x v="0"/>
    <x v="66"/>
    <n v="0"/>
    <n v="152"/>
    <s v="30 bailed"/>
    <x v="0"/>
    <n v="0"/>
    <n v="0"/>
    <x v="0"/>
    <n v="0"/>
    <n v="0"/>
  </r>
  <r>
    <d v="2015-01-13T00:00:00"/>
    <x v="159"/>
    <s v="20150113_10"/>
    <n v="2015"/>
    <n v="1"/>
    <s v="Tatoosh"/>
    <s v="Tatoosh"/>
    <x v="1"/>
    <x v="3"/>
    <n v="0"/>
    <n v="2"/>
    <s v=""/>
    <x v="0"/>
    <n v="0"/>
    <n v="0"/>
    <x v="0"/>
    <n v="0"/>
    <n v="0"/>
  </r>
  <r>
    <d v="2015-01-13T00:00:00"/>
    <x v="159"/>
    <s v="20150113_14"/>
    <n v="2015"/>
    <n v="1"/>
    <s v="West Bodelteh"/>
    <s v="Bodelteh Islands"/>
    <x v="1"/>
    <x v="15"/>
    <n v="0"/>
    <n v="4"/>
    <s v=""/>
    <x v="0"/>
    <n v="0"/>
    <n v="0"/>
    <x v="0"/>
    <n v="0"/>
    <n v="0"/>
  </r>
  <r>
    <d v="2015-01-13T00:00:00"/>
    <x v="159"/>
    <s v="20150113_15"/>
    <n v="2015"/>
    <n v="1"/>
    <s v="West Bodelteh"/>
    <s v="Bodelteh Islands"/>
    <x v="0"/>
    <x v="39"/>
    <n v="0"/>
    <n v="37"/>
    <s v=""/>
    <x v="0"/>
    <n v="0"/>
    <n v="0"/>
    <x v="0"/>
    <n v="0"/>
    <n v="0"/>
  </r>
  <r>
    <d v="2015-01-13T00:00:00"/>
    <x v="159"/>
    <s v="20150113_16"/>
    <n v="2015"/>
    <n v="1"/>
    <s v="Guano"/>
    <s v="Bodelteh Islands"/>
    <x v="0"/>
    <x v="13"/>
    <n v="0"/>
    <n v="40"/>
    <s v="296R"/>
    <x v="0"/>
    <n v="0"/>
    <n v="0"/>
    <x v="0"/>
    <n v="0"/>
    <n v="0"/>
  </r>
  <r>
    <d v="2015-01-13T00:00:00"/>
    <x v="159"/>
    <s v="20150113_17"/>
    <n v="2015"/>
    <n v="1"/>
    <s v="East Bodelteh"/>
    <s v="Bodelteh Islands"/>
    <x v="1"/>
    <x v="19"/>
    <n v="0"/>
    <n v="208"/>
    <s v="1 entangled zc"/>
    <x v="1"/>
    <n v="0"/>
    <n v="1"/>
    <x v="1"/>
    <n v="4.807692307692308E-3"/>
    <n v="4.807692307692308E-3"/>
  </r>
  <r>
    <d v="2015-01-13T00:00:00"/>
    <x v="159"/>
    <s v="20150113_18"/>
    <n v="2015"/>
    <n v="1"/>
    <s v="East Bodelteh"/>
    <s v="Bodelteh Islands"/>
    <x v="0"/>
    <x v="121"/>
    <n v="0"/>
    <n v="60"/>
    <s v=""/>
    <x v="0"/>
    <n v="0"/>
    <n v="0"/>
    <x v="0"/>
    <n v="0"/>
    <n v="0"/>
  </r>
  <r>
    <d v="2015-01-28T00:00:00"/>
    <x v="160"/>
    <s v="20150128_6"/>
    <n v="2015"/>
    <n v="1"/>
    <s v="Tatoosh East"/>
    <s v="Tatoosh"/>
    <x v="0"/>
    <x v="301"/>
    <n v="0"/>
    <n v="87"/>
    <s v="7 bailed, 945R, 872R,"/>
    <x v="0"/>
    <n v="0"/>
    <n v="0"/>
    <x v="0"/>
    <n v="0"/>
    <n v="0"/>
  </r>
  <r>
    <d v="2015-01-28T00:00:00"/>
    <x v="160"/>
    <s v="20150128_7"/>
    <n v="2015"/>
    <n v="1"/>
    <s v="Tatoosh"/>
    <s v="Tatoosh"/>
    <x v="1"/>
    <x v="25"/>
    <n v="0"/>
    <n v="20"/>
    <s v="Y73"/>
    <x v="0"/>
    <n v="0"/>
    <n v="0"/>
    <x v="0"/>
    <n v="0"/>
    <n v="0"/>
  </r>
  <r>
    <d v="2015-01-28T00:00:00"/>
    <x v="160"/>
    <s v="20150128_8"/>
    <n v="2015"/>
    <n v="1"/>
    <s v="Tatoosh"/>
    <s v="Tatoosh"/>
    <x v="0"/>
    <x v="179"/>
    <n v="0"/>
    <n v="207"/>
    <s v="861R"/>
    <x v="0"/>
    <n v="0"/>
    <n v="0"/>
    <x v="0"/>
    <n v="0"/>
    <n v="0"/>
  </r>
  <r>
    <d v="2015-01-28T00:00:00"/>
    <x v="160"/>
    <s v="20150128_13"/>
    <n v="2015"/>
    <n v="1"/>
    <s v="Carroll"/>
    <s v="Carroll"/>
    <x v="0"/>
    <x v="250"/>
    <n v="0"/>
    <n v="69"/>
    <s v="1 entangled ej"/>
    <x v="1"/>
    <n v="0"/>
    <n v="1"/>
    <x v="1"/>
    <n v="1.4492753623188406E-2"/>
    <n v="1.4492753623188406E-2"/>
  </r>
  <r>
    <d v="2015-01-28T00:00:00"/>
    <x v="160"/>
    <s v="20150128_14"/>
    <n v="2015"/>
    <n v="1"/>
    <s v="Carroll"/>
    <s v="Carroll"/>
    <x v="1"/>
    <x v="12"/>
    <n v="0"/>
    <n v="5"/>
    <s v=""/>
    <x v="0"/>
    <n v="0"/>
    <n v="0"/>
    <x v="0"/>
    <n v="0"/>
    <n v="0"/>
  </r>
  <r>
    <d v="2015-01-28T00:00:00"/>
    <x v="160"/>
    <s v="20150128_16"/>
    <n v="2015"/>
    <n v="1"/>
    <s v="Sea Lion Rock"/>
    <s v="Sea Lion Rock"/>
    <x v="0"/>
    <x v="124"/>
    <n v="0"/>
    <n v="211"/>
    <s v="2 entangled Ej females,1 entangled Ej male, 213y"/>
    <x v="4"/>
    <n v="3"/>
    <n v="0"/>
    <x v="4"/>
    <n v="1.8957345971563982E-2"/>
    <n v="0"/>
  </r>
  <r>
    <d v="2015-01-28T00:00:00"/>
    <x v="160"/>
    <s v="20150128_19"/>
    <n v="2015"/>
    <n v="1"/>
    <s v="East Bodelteh"/>
    <s v="Bodelteh Islands"/>
    <x v="0"/>
    <x v="302"/>
    <n v="0"/>
    <n v="122"/>
    <s v=""/>
    <x v="0"/>
    <n v="0"/>
    <n v="0"/>
    <x v="0"/>
    <n v="0"/>
    <n v="0"/>
  </r>
  <r>
    <d v="2015-01-28T00:00:00"/>
    <x v="160"/>
    <s v="20150128_20"/>
    <n v="2015"/>
    <n v="1"/>
    <s v="East Bodelteh"/>
    <s v="Bodelteh Islands"/>
    <x v="1"/>
    <x v="118"/>
    <n v="0"/>
    <n v="199"/>
    <s v=""/>
    <x v="0"/>
    <n v="0"/>
    <n v="0"/>
    <x v="0"/>
    <n v="0"/>
    <n v="0"/>
  </r>
  <r>
    <d v="2015-01-28T00:00:00"/>
    <x v="160"/>
    <s v="20150128_21"/>
    <n v="2015"/>
    <n v="1"/>
    <s v="West Bodelteh"/>
    <s v="Bodelteh Islands"/>
    <x v="0"/>
    <x v="114"/>
    <n v="0"/>
    <n v="72"/>
    <s v="entangled Ej male ,337y ,931R"/>
    <x v="1"/>
    <n v="1"/>
    <n v="0"/>
    <x v="1"/>
    <n v="1.3888888888888888E-2"/>
    <n v="0"/>
  </r>
  <r>
    <d v="2015-01-28T00:00:00"/>
    <x v="160"/>
    <s v="20150128_22"/>
    <n v="2015"/>
    <n v="1"/>
    <s v=""/>
    <s v="Bodelteh Islands"/>
    <x v="0"/>
    <x v="180"/>
    <n v="0"/>
    <n v="115"/>
    <s v="296R, 957R, Headed northwest."/>
    <x v="0"/>
    <n v="0"/>
    <n v="0"/>
    <x v="0"/>
    <n v="0"/>
    <n v="0"/>
  </r>
  <r>
    <d v="2015-02-20T00:00:00"/>
    <x v="161"/>
    <s v="20150220_7"/>
    <n v="2015"/>
    <n v="2"/>
    <s v="Tatoosh East"/>
    <s v="Tatoosh"/>
    <x v="0"/>
    <x v="234"/>
    <n v="0"/>
    <n v="98"/>
    <s v="2 brands not read"/>
    <x v="0"/>
    <n v="0"/>
    <n v="0"/>
    <x v="0"/>
    <n v="0"/>
    <n v="0"/>
  </r>
  <r>
    <d v="2015-02-20T00:00:00"/>
    <x v="161"/>
    <s v="20150220_8"/>
    <n v="2015"/>
    <n v="2"/>
    <s v="Tatoosh"/>
    <s v="Tatoosh"/>
    <x v="0"/>
    <x v="225"/>
    <n v="0"/>
    <n v="172"/>
    <s v="1 entangled female; 418 or 419Y (no photo)"/>
    <x v="1"/>
    <n v="1"/>
    <n v="0"/>
    <x v="1"/>
    <n v="5.8139534883720929E-3"/>
    <n v="0"/>
  </r>
  <r>
    <d v="2015-02-20T00:00:00"/>
    <x v="161"/>
    <s v="20150220_9"/>
    <n v="2015"/>
    <n v="2"/>
    <s v="Tatoosh"/>
    <s v="Tatoosh"/>
    <x v="1"/>
    <x v="4"/>
    <n v="0"/>
    <n v="1"/>
    <s v=""/>
    <x v="0"/>
    <n v="0"/>
    <n v="0"/>
    <x v="0"/>
    <n v="0"/>
    <n v="0"/>
  </r>
  <r>
    <d v="2015-02-20T00:00:00"/>
    <x v="161"/>
    <s v="20150220_13"/>
    <n v="2015"/>
    <n v="2"/>
    <s v="Carroll"/>
    <s v="Carroll"/>
    <x v="1"/>
    <x v="15"/>
    <n v="0"/>
    <n v="4"/>
    <s v=""/>
    <x v="0"/>
    <n v="0"/>
    <n v="0"/>
    <x v="0"/>
    <n v="0"/>
    <n v="0"/>
  </r>
  <r>
    <d v="2015-02-20T00:00:00"/>
    <x v="161"/>
    <s v="20150220_14"/>
    <n v="2015"/>
    <n v="2"/>
    <s v="Carroll"/>
    <s v="Carroll"/>
    <x v="0"/>
    <x v="59"/>
    <n v="0"/>
    <n v="57"/>
    <s v="brand 4 _ _ _"/>
    <x v="0"/>
    <n v="0"/>
    <n v="0"/>
    <x v="0"/>
    <n v="0"/>
    <n v="0"/>
  </r>
  <r>
    <d v="2015-02-20T00:00:00"/>
    <x v="161"/>
    <s v="20150220_17"/>
    <n v="2015"/>
    <n v="2"/>
    <s v="Sea Lion Rock"/>
    <s v="Sea Lion Rock"/>
    <x v="0"/>
    <x v="303"/>
    <n v="0"/>
    <n v="260"/>
    <s v="662R, 213Y, 250Y; 2 entangled EJ one may not have had a photo"/>
    <x v="2"/>
    <n v="1"/>
    <n v="0"/>
    <x v="2"/>
    <n v="7.6923076923076927E-3"/>
    <n v="0"/>
  </r>
  <r>
    <d v="2015-02-20T00:00:00"/>
    <x v="161"/>
    <s v="20150220_18"/>
    <n v="2015"/>
    <n v="2"/>
    <s v="Sea Lion Rock"/>
    <s v="Sea Lion Rock"/>
    <x v="1"/>
    <x v="11"/>
    <n v="0"/>
    <n v="12"/>
    <s v=""/>
    <x v="0"/>
    <n v="0"/>
    <n v="0"/>
    <x v="0"/>
    <n v="0"/>
    <n v="0"/>
  </r>
  <r>
    <d v="2015-02-20T00:00:00"/>
    <x v="161"/>
    <s v="20150220_21"/>
    <n v="2015"/>
    <n v="2"/>
    <s v="East Bodelteh"/>
    <s v="Bodelteh Islands"/>
    <x v="0"/>
    <x v="304"/>
    <n v="0"/>
    <n v="146"/>
    <s v="bumped 5; 212Y"/>
    <x v="0"/>
    <n v="0"/>
    <n v="0"/>
    <x v="0"/>
    <n v="0"/>
    <n v="0"/>
  </r>
  <r>
    <d v="2015-02-20T00:00:00"/>
    <x v="161"/>
    <s v="20150220_22"/>
    <n v="2015"/>
    <n v="2"/>
    <s v=""/>
    <s v="Bodelteh Islands"/>
    <x v="1"/>
    <x v="305"/>
    <n v="0"/>
    <n v="296"/>
    <s v=""/>
    <x v="0"/>
    <n v="0"/>
    <n v="0"/>
    <x v="0"/>
    <n v="0"/>
    <n v="0"/>
  </r>
  <r>
    <d v="2015-02-20T00:00:00"/>
    <x v="161"/>
    <s v="20150220_23"/>
    <n v="2015"/>
    <n v="2"/>
    <s v="West Bodelteh"/>
    <s v="Bodelteh Islands"/>
    <x v="0"/>
    <x v="73"/>
    <n v="0"/>
    <n v="104"/>
    <s v="bumped 15"/>
    <x v="0"/>
    <n v="0"/>
    <n v="0"/>
    <x v="0"/>
    <n v="0"/>
    <n v="0"/>
  </r>
  <r>
    <d v="2015-02-20T00:00:00"/>
    <x v="161"/>
    <s v="20150220_24"/>
    <n v="2015"/>
    <n v="2"/>
    <s v="Guano"/>
    <s v="Bodelteh Islands"/>
    <x v="0"/>
    <x v="152"/>
    <n v="0"/>
    <n v="83"/>
    <s v="bumped 20; 42R"/>
    <x v="0"/>
    <n v="0"/>
    <n v="0"/>
    <x v="0"/>
    <n v="0"/>
    <n v="0"/>
  </r>
  <r>
    <d v="2015-02-24T00:00:00"/>
    <x v="162"/>
    <s v="20150224_6"/>
    <n v="2015"/>
    <n v="2"/>
    <s v="Tatoosh East"/>
    <s v="Tatoosh"/>
    <x v="0"/>
    <x v="175"/>
    <n v="0"/>
    <n v="116"/>
    <s v="945R, 416Y"/>
    <x v="0"/>
    <n v="0"/>
    <n v="0"/>
    <x v="0"/>
    <n v="0"/>
    <n v="0"/>
  </r>
  <r>
    <d v="2015-02-24T00:00:00"/>
    <x v="162"/>
    <s v="20150224_7"/>
    <n v="2015"/>
    <n v="2"/>
    <s v="Tatoosh East"/>
    <s v="Tatoosh"/>
    <x v="1"/>
    <x v="4"/>
    <n v="0"/>
    <n v="1"/>
    <s v=""/>
    <x v="0"/>
    <n v="0"/>
    <n v="0"/>
    <x v="0"/>
    <n v="0"/>
    <n v="0"/>
  </r>
  <r>
    <d v="2015-02-24T00:00:00"/>
    <x v="162"/>
    <s v="20150224_8"/>
    <n v="2015"/>
    <n v="2"/>
    <s v="Tatoosh"/>
    <s v="Tatoosh"/>
    <x v="1"/>
    <x v="15"/>
    <n v="0"/>
    <n v="4"/>
    <s v=""/>
    <x v="0"/>
    <n v="0"/>
    <n v="0"/>
    <x v="0"/>
    <n v="0"/>
    <n v="0"/>
  </r>
  <r>
    <d v="2015-02-24T00:00:00"/>
    <x v="162"/>
    <s v="20150224_11"/>
    <n v="2015"/>
    <n v="2"/>
    <s v="Tatoosh"/>
    <s v="Tatoosh"/>
    <x v="0"/>
    <x v="306"/>
    <n v="0"/>
    <n v="147"/>
    <s v="Heading out to 120ft isobath."/>
    <x v="0"/>
    <n v="0"/>
    <n v="0"/>
    <x v="0"/>
    <n v="0"/>
    <n v="0"/>
  </r>
  <r>
    <d v="2015-02-24T00:00:00"/>
    <x v="162"/>
    <s v="20150224_13"/>
    <n v="2015"/>
    <n v="2"/>
    <s v="West Bodelteh"/>
    <s v="Bodelteh Islands"/>
    <x v="0"/>
    <x v="89"/>
    <n v="0"/>
    <n v="128"/>
    <s v="2 entangled; 421Y, 337Y, 962R"/>
    <x v="2"/>
    <n v="1"/>
    <n v="1"/>
    <x v="2"/>
    <n v="1.5625E-2"/>
    <n v="7.8125E-3"/>
  </r>
  <r>
    <d v="2015-02-24T00:00:00"/>
    <x v="162"/>
    <s v="20150224_14"/>
    <n v="2015"/>
    <n v="2"/>
    <s v="West Bodelteh"/>
    <s v="Bodelteh Islands"/>
    <x v="1"/>
    <x v="12"/>
    <n v="0"/>
    <n v="5"/>
    <s v=""/>
    <x v="0"/>
    <n v="0"/>
    <n v="0"/>
    <x v="0"/>
    <n v="0"/>
    <n v="0"/>
  </r>
  <r>
    <d v="2015-02-24T00:00:00"/>
    <x v="162"/>
    <s v="20150224_15"/>
    <n v="2015"/>
    <n v="2"/>
    <s v="East Bodelteh"/>
    <s v="Bodelteh Islands"/>
    <x v="0"/>
    <x v="282"/>
    <n v="0"/>
    <n v="106"/>
    <s v="319Y , 332Y , 419Y , 1 entangled Ej"/>
    <x v="1"/>
    <n v="0"/>
    <n v="0"/>
    <x v="0"/>
    <n v="9.433962264150943E-3"/>
    <n v="0"/>
  </r>
  <r>
    <d v="2015-02-24T00:00:00"/>
    <x v="162"/>
    <s v="20150224_16"/>
    <n v="2015"/>
    <n v="2"/>
    <s v="East Bodelteh"/>
    <s v="Bodelteh Islands"/>
    <x v="1"/>
    <x v="68"/>
    <n v="0"/>
    <n v="246"/>
    <s v=""/>
    <x v="0"/>
    <n v="0"/>
    <n v="0"/>
    <x v="0"/>
    <n v="0"/>
    <n v="0"/>
  </r>
  <r>
    <d v="2015-02-24T00:00:00"/>
    <x v="162"/>
    <s v="20150224_17"/>
    <n v="2015"/>
    <n v="2"/>
    <s v="Guano"/>
    <s v="Bodelteh Islands"/>
    <x v="0"/>
    <x v="152"/>
    <n v="0"/>
    <n v="83"/>
    <s v="296R"/>
    <x v="0"/>
    <n v="0"/>
    <n v="0"/>
    <x v="0"/>
    <n v="0"/>
    <n v="0"/>
  </r>
  <r>
    <d v="2015-03-17T00:00:00"/>
    <x v="163"/>
    <s v="20150317_3"/>
    <n v="2015"/>
    <n v="3"/>
    <s v="Tatoosh East"/>
    <s v="Tatoosh"/>
    <x v="0"/>
    <x v="244"/>
    <n v="0"/>
    <n v="121"/>
    <s v=""/>
    <x v="0"/>
    <n v="0"/>
    <n v="0"/>
    <x v="0"/>
    <n v="0"/>
    <n v="0"/>
  </r>
  <r>
    <d v="2015-03-17T00:00:00"/>
    <x v="163"/>
    <s v="20150317_4"/>
    <n v="2015"/>
    <n v="3"/>
    <s v="Tatoosh East"/>
    <s v="Tatoosh"/>
    <x v="1"/>
    <x v="4"/>
    <n v="0"/>
    <n v="1"/>
    <s v=""/>
    <x v="0"/>
    <n v="0"/>
    <n v="0"/>
    <x v="0"/>
    <n v="0"/>
    <n v="0"/>
  </r>
  <r>
    <d v="2015-03-17T00:00:00"/>
    <x v="163"/>
    <s v="20150317_6"/>
    <n v="2015"/>
    <n v="3"/>
    <s v="Tatoosh"/>
    <s v="Tatoosh"/>
    <x v="0"/>
    <x v="289"/>
    <n v="0"/>
    <n v="168"/>
    <s v="319Y , 205Y"/>
    <x v="0"/>
    <n v="0"/>
    <n v="0"/>
    <x v="0"/>
    <n v="0"/>
    <n v="0"/>
  </r>
  <r>
    <d v="2015-03-17T00:00:00"/>
    <x v="163"/>
    <s v="20150317_11"/>
    <n v="2015"/>
    <n v="3"/>
    <s v="Guano"/>
    <s v="Bodelteh Islands"/>
    <x v="0"/>
    <x v="69"/>
    <n v="0"/>
    <n v="51"/>
    <s v="182_"/>
    <x v="0"/>
    <n v="0"/>
    <n v="0"/>
    <x v="0"/>
    <n v="0"/>
    <n v="0"/>
  </r>
  <r>
    <d v="2015-03-17T00:00:00"/>
    <x v="163"/>
    <s v="20150317_12"/>
    <n v="2015"/>
    <n v="3"/>
    <s v="East Bodelteh"/>
    <s v="Bodelteh Islands"/>
    <x v="0"/>
    <x v="144"/>
    <n v="0"/>
    <n v="91"/>
    <s v="52R , 861R"/>
    <x v="0"/>
    <n v="0"/>
    <n v="0"/>
    <x v="0"/>
    <n v="0"/>
    <n v="0"/>
  </r>
  <r>
    <d v="2015-03-17T00:00:00"/>
    <x v="163"/>
    <s v="20150317_13"/>
    <n v="2015"/>
    <n v="3"/>
    <s v=""/>
    <s v="Bodelteh Islands"/>
    <x v="1"/>
    <x v="273"/>
    <n v="0"/>
    <n v="187"/>
    <s v="9464"/>
    <x v="1"/>
    <n v="0"/>
    <n v="1"/>
    <x v="1"/>
    <n v="5.3475935828877002E-3"/>
    <n v="5.3475935828877002E-3"/>
  </r>
  <r>
    <d v="2015-03-17T00:00:00"/>
    <x v="163"/>
    <s v="20150317_14"/>
    <n v="2015"/>
    <n v="3"/>
    <s v="West Bodelteh"/>
    <s v="Bodelteh Islands"/>
    <x v="0"/>
    <x v="54"/>
    <n v="0"/>
    <n v="299"/>
    <s v="294R , 867R (recorded as 862R) , 337Y , 42R"/>
    <x v="0"/>
    <n v="0"/>
    <n v="0"/>
    <x v="0"/>
    <n v="0"/>
    <n v="0"/>
  </r>
  <r>
    <d v="2015-03-17T00:00:00"/>
    <x v="163"/>
    <s v="20150317_15"/>
    <n v="2015"/>
    <n v="3"/>
    <s v="West Bodelteh"/>
    <s v="Bodelteh Islands"/>
    <x v="1"/>
    <x v="10"/>
    <n v="0"/>
    <n v="3"/>
    <s v=""/>
    <x v="0"/>
    <n v="0"/>
    <n v="0"/>
    <x v="0"/>
    <n v="0"/>
    <n v="0"/>
  </r>
  <r>
    <d v="2015-04-07T00:00:00"/>
    <x v="164"/>
    <s v="20150407_3"/>
    <n v="2015"/>
    <n v="4"/>
    <s v="Tatoosh East"/>
    <s v="Tatoosh"/>
    <x v="0"/>
    <x v="307"/>
    <n v="0"/>
    <n v="245"/>
    <s v="963R, 507R"/>
    <x v="0"/>
    <n v="0"/>
    <n v="0"/>
    <x v="0"/>
    <n v="0"/>
    <n v="0"/>
  </r>
  <r>
    <d v="2015-04-07T00:00:00"/>
    <x v="164"/>
    <s v="20150407_4"/>
    <n v="2015"/>
    <n v="4"/>
    <s v="Tatoosh East"/>
    <s v="Tatoosh"/>
    <x v="1"/>
    <x v="15"/>
    <n v="0"/>
    <n v="4"/>
    <s v=""/>
    <x v="0"/>
    <n v="0"/>
    <n v="0"/>
    <x v="0"/>
    <n v="0"/>
    <n v="0"/>
  </r>
  <r>
    <d v="2015-04-07T00:00:00"/>
    <x v="164"/>
    <s v="20150407_5"/>
    <n v="2015"/>
    <n v="4"/>
    <s v="Tatoosh"/>
    <s v="Tatoosh"/>
    <x v="0"/>
    <x v="101"/>
    <n v="0"/>
    <n v="36"/>
    <s v="14 in water , 20 bailed"/>
    <x v="0"/>
    <n v="0"/>
    <n v="0"/>
    <x v="0"/>
    <n v="0"/>
    <n v="0"/>
  </r>
  <r>
    <d v="2015-04-08T00:00:00"/>
    <x v="165"/>
    <s v="20150408_11"/>
    <n v="2015"/>
    <n v="4"/>
    <s v="Tatoosh"/>
    <s v="Tatoosh"/>
    <x v="0"/>
    <x v="53"/>
    <n v="0"/>
    <n v="66"/>
    <s v="1 entangled female"/>
    <x v="1"/>
    <n v="1"/>
    <n v="0"/>
    <x v="1"/>
    <n v="1.5151515151515152E-2"/>
    <n v="0"/>
  </r>
  <r>
    <d v="2015-04-08T00:00:00"/>
    <x v="165"/>
    <s v="20150408_12"/>
    <n v="2015"/>
    <n v="4"/>
    <s v="Tatoosh East"/>
    <s v="Tatoosh"/>
    <x v="0"/>
    <x v="28"/>
    <n v="0"/>
    <n v="204"/>
    <s v="1 entangled female , 880R , Y486"/>
    <x v="1"/>
    <n v="1"/>
    <n v="0"/>
    <x v="1"/>
    <n v="4.9019607843137254E-3"/>
    <n v="0"/>
  </r>
  <r>
    <d v="2015-04-08T00:00:00"/>
    <x v="165"/>
    <s v="20150408_13"/>
    <n v="2015"/>
    <n v="4"/>
    <s v="Tatoosh East"/>
    <s v="Tatoosh"/>
    <x v="1"/>
    <x v="70"/>
    <n v="0"/>
    <n v="9"/>
    <s v=""/>
    <x v="0"/>
    <n v="0"/>
    <n v="0"/>
    <x v="0"/>
    <n v="0"/>
    <n v="0"/>
  </r>
  <r>
    <d v="2015-04-15T00:00:00"/>
    <x v="166"/>
    <s v="20150415_6"/>
    <n v="2015"/>
    <n v="4"/>
    <s v="Tatoosh East"/>
    <s v="Tatoosh"/>
    <x v="1"/>
    <x v="4"/>
    <n v="0"/>
    <n v="1"/>
    <s v=""/>
    <x v="0"/>
    <n v="0"/>
    <n v="0"/>
    <x v="0"/>
    <n v="0"/>
    <n v="0"/>
  </r>
  <r>
    <d v="2015-04-15T00:00:00"/>
    <x v="166"/>
    <s v="20150415_7"/>
    <n v="2015"/>
    <n v="4"/>
    <s v="Tatoosh East"/>
    <s v="Tatoosh"/>
    <x v="0"/>
    <x v="250"/>
    <n v="0"/>
    <n v="69"/>
    <s v=""/>
    <x v="0"/>
    <n v="0"/>
    <n v="0"/>
    <x v="0"/>
    <n v="0"/>
    <n v="0"/>
  </r>
  <r>
    <d v="2015-04-15T00:00:00"/>
    <x v="166"/>
    <s v="20150415_8"/>
    <n v="2015"/>
    <n v="4"/>
    <s v="Tatoosh East"/>
    <s v="Tatoosh"/>
    <x v="0"/>
    <x v="25"/>
    <n v="0"/>
    <n v="20"/>
    <s v="in water raft"/>
    <x v="0"/>
    <n v="0"/>
    <n v="0"/>
    <x v="0"/>
    <n v="0"/>
    <n v="0"/>
  </r>
  <r>
    <d v="2015-04-15T00:00:00"/>
    <x v="166"/>
    <s v="20150415_9"/>
    <n v="2015"/>
    <n v="4"/>
    <s v="Tatoosh"/>
    <s v="Tatoosh"/>
    <x v="0"/>
    <x v="308"/>
    <n v="0"/>
    <n v="307"/>
    <s v="428Y , 420Y, 975R"/>
    <x v="0"/>
    <n v="0"/>
    <n v="0"/>
    <x v="0"/>
    <n v="0"/>
    <n v="0"/>
  </r>
  <r>
    <d v="2015-04-15T00:00:00"/>
    <x v="166"/>
    <s v="20150415_11"/>
    <n v="2015"/>
    <n v="4"/>
    <s v="Tatoosh"/>
    <s v="Tatoosh"/>
    <x v="1"/>
    <x v="4"/>
    <n v="0"/>
    <n v="1"/>
    <s v=""/>
    <x v="0"/>
    <n v="0"/>
    <n v="0"/>
    <x v="0"/>
    <n v="0"/>
    <n v="0"/>
  </r>
  <r>
    <d v="2015-04-15T00:00:00"/>
    <x v="166"/>
    <s v="20150415_19"/>
    <n v="2015"/>
    <n v="4"/>
    <s v="West Bodelteh"/>
    <s v="Bodelteh Islands"/>
    <x v="1"/>
    <x v="11"/>
    <n v="0"/>
    <n v="12"/>
    <s v=""/>
    <x v="0"/>
    <n v="0"/>
    <n v="0"/>
    <x v="0"/>
    <n v="0"/>
    <n v="0"/>
  </r>
  <r>
    <d v="2015-04-15T00:00:00"/>
    <x v="166"/>
    <s v="20150415_20"/>
    <n v="2015"/>
    <n v="4"/>
    <s v="West Bodelteh"/>
    <s v="Bodelteh Islands"/>
    <x v="0"/>
    <x v="198"/>
    <n v="0"/>
    <n v="79"/>
    <s v="20 bailed , 867R"/>
    <x v="1"/>
    <n v="1"/>
    <n v="0"/>
    <x v="1"/>
    <n v="1.2658227848101266E-2"/>
    <n v="0"/>
  </r>
  <r>
    <d v="2015-04-15T00:00:00"/>
    <x v="166"/>
    <s v="20150415_21"/>
    <n v="2015"/>
    <n v="4"/>
    <s v="East Bodelteh"/>
    <s v="Bodelteh Islands"/>
    <x v="1"/>
    <x v="7"/>
    <n v="0"/>
    <n v="123"/>
    <s v=""/>
    <x v="0"/>
    <n v="0"/>
    <n v="0"/>
    <x v="0"/>
    <n v="0"/>
    <n v="0"/>
  </r>
  <r>
    <d v="2015-04-15T00:00:00"/>
    <x v="166"/>
    <s v="20150415_22"/>
    <n v="2015"/>
    <n v="4"/>
    <s v="East Bodelteh"/>
    <s v="Bodelteh Islands"/>
    <x v="0"/>
    <x v="161"/>
    <n v="0"/>
    <n v="39"/>
    <s v=""/>
    <x v="0"/>
    <n v="0"/>
    <n v="0"/>
    <x v="0"/>
    <n v="0"/>
    <n v="0"/>
  </r>
  <r>
    <d v="2015-04-15T00:00:00"/>
    <x v="166"/>
    <s v="20150415_28"/>
    <n v="2015"/>
    <n v="4"/>
    <s v="Guano"/>
    <s v="Bodelteh Islands"/>
    <x v="0"/>
    <x v="129"/>
    <n v="0"/>
    <n v="65"/>
    <s v="507R"/>
    <x v="0"/>
    <n v="0"/>
    <n v="0"/>
    <x v="0"/>
    <n v="0"/>
    <n v="0"/>
  </r>
  <r>
    <d v="2015-05-07T00:00:00"/>
    <x v="167"/>
    <s v="20150507_4"/>
    <n v="2015"/>
    <n v="5"/>
    <s v="Tatoosh"/>
    <s v="Tatoosh"/>
    <x v="0"/>
    <x v="309"/>
    <n v="0"/>
    <n v="138"/>
    <s v="2 entangled females 447Y , 872R , Ej on westside only"/>
    <x v="2"/>
    <n v="1"/>
    <n v="0"/>
    <x v="2"/>
    <n v="1.4492753623188406E-2"/>
    <n v="0"/>
  </r>
  <r>
    <d v="2015-05-07T00:00:00"/>
    <x v="167"/>
    <s v="20150507_7"/>
    <n v="2015"/>
    <n v="5"/>
    <s v="Tatoosh"/>
    <s v="Tatoosh"/>
    <x v="1"/>
    <x v="4"/>
    <n v="0"/>
    <n v="1"/>
    <s v=""/>
    <x v="0"/>
    <n v="0"/>
    <n v="0"/>
    <x v="0"/>
    <n v="0"/>
    <n v="0"/>
  </r>
  <r>
    <d v="2015-05-07T00:00:00"/>
    <x v="167"/>
    <s v="20150507_11"/>
    <n v="2015"/>
    <n v="5"/>
    <s v="East Bodelteh"/>
    <s v="Bodelteh Islands"/>
    <x v="1"/>
    <x v="310"/>
    <n v="0"/>
    <n v="660"/>
    <s v="1 entangled zc"/>
    <x v="1"/>
    <n v="0"/>
    <n v="1"/>
    <x v="1"/>
    <n v="1.5151515151515152E-3"/>
    <n v="1.5151515151515152E-3"/>
  </r>
  <r>
    <d v="2015-05-07T00:00:00"/>
    <x v="167"/>
    <s v="20150507_12"/>
    <n v="2015"/>
    <n v="5"/>
    <s v="East Bodelteh"/>
    <s v="Bodelteh Islands"/>
    <x v="0"/>
    <x v="143"/>
    <n v="0"/>
    <n v="86"/>
    <s v="1 entangled Ej , 7 bailed"/>
    <x v="1"/>
    <n v="1"/>
    <n v="0"/>
    <x v="1"/>
    <n v="1.1627906976744186E-2"/>
    <n v="0"/>
  </r>
  <r>
    <d v="2015-05-07T00:00:00"/>
    <x v="167"/>
    <s v="20150507_14"/>
    <n v="2015"/>
    <n v="5"/>
    <s v="West Bodelteh"/>
    <s v="Bodelteh Islands"/>
    <x v="0"/>
    <x v="219"/>
    <n v="0"/>
    <n v="154"/>
    <s v="861R"/>
    <x v="1"/>
    <n v="0"/>
    <n v="1"/>
    <x v="1"/>
    <n v="6.4935064935064939E-3"/>
    <n v="6.4935064935064939E-3"/>
  </r>
  <r>
    <d v="2015-05-07T00:00:00"/>
    <x v="167"/>
    <s v="20150507_15"/>
    <n v="2015"/>
    <n v="5"/>
    <s v="West Bodelteh"/>
    <s v="Bodelteh Islands"/>
    <x v="1"/>
    <x v="85"/>
    <n v="0"/>
    <n v="11"/>
    <s v=""/>
    <x v="0"/>
    <n v="0"/>
    <n v="0"/>
    <x v="0"/>
    <n v="0"/>
    <n v="0"/>
  </r>
  <r>
    <d v="2015-05-21T00:00:00"/>
    <x v="168"/>
    <s v="20150521_1"/>
    <n v="2015"/>
    <n v="5"/>
    <s v="West Bodelteh"/>
    <s v="Bodelteh Islands"/>
    <x v="0"/>
    <x v="169"/>
    <n v="0"/>
    <n v="73"/>
    <s v="247R , 860R"/>
    <x v="0"/>
    <n v="0"/>
    <n v="0"/>
    <x v="0"/>
    <n v="0"/>
    <n v="0"/>
  </r>
  <r>
    <d v="2015-05-21T00:00:00"/>
    <x v="168"/>
    <s v="20150521_2"/>
    <n v="2015"/>
    <n v="5"/>
    <s v="Carroll"/>
    <s v="Carroll"/>
    <x v="0"/>
    <x v="311"/>
    <n v="0"/>
    <n v="247"/>
    <s v="291R , 450Y photo after SLR photos"/>
    <x v="1"/>
    <n v="1"/>
    <n v="0"/>
    <x v="1"/>
    <n v="4.048582995951417E-3"/>
    <n v="0"/>
  </r>
  <r>
    <d v="2015-05-21T00:00:00"/>
    <x v="168"/>
    <s v="20150521_3"/>
    <n v="2015"/>
    <n v="5"/>
    <s v="Carroll"/>
    <s v="Carroll"/>
    <x v="1"/>
    <x v="24"/>
    <n v="0"/>
    <n v="16"/>
    <s v=""/>
    <x v="0"/>
    <n v="0"/>
    <n v="0"/>
    <x v="0"/>
    <n v="0"/>
    <n v="0"/>
  </r>
  <r>
    <d v="2015-05-21T00:00:00"/>
    <x v="168"/>
    <s v="20150521_4"/>
    <n v="2015"/>
    <n v="5"/>
    <s v="Sea Lion Rock"/>
    <s v="Sea Lion Rock"/>
    <x v="0"/>
    <x v="115"/>
    <n v="0"/>
    <n v="345"/>
    <s v="1 entangled Ej female 742R , 809R , 353R , 931R , 273R , 581R , 791R , 209R"/>
    <x v="1"/>
    <n v="0"/>
    <n v="0"/>
    <x v="0"/>
    <n v="2.8985507246376812E-3"/>
    <n v="0"/>
  </r>
  <r>
    <d v="2015-05-21T00:00:00"/>
    <x v="168"/>
    <s v="20150521_5"/>
    <n v="2015"/>
    <n v="5"/>
    <s v="Sea Lion Rock"/>
    <s v="Sea Lion Rock"/>
    <x v="1"/>
    <x v="10"/>
    <n v="0"/>
    <n v="3"/>
    <s v=""/>
    <x v="0"/>
    <n v="0"/>
    <n v="0"/>
    <x v="0"/>
    <n v="0"/>
    <n v="0"/>
  </r>
  <r>
    <d v="2015-06-17T00:00:00"/>
    <x v="169"/>
    <s v="20150617_3"/>
    <n v="2015"/>
    <n v="6"/>
    <s v="Tatoosh"/>
    <s v="Tatoosh"/>
    <x v="1"/>
    <x v="3"/>
    <n v="0"/>
    <n v="2"/>
    <s v="rafted"/>
    <x v="0"/>
    <n v="0"/>
    <n v="0"/>
    <x v="0"/>
    <n v="0"/>
    <n v="0"/>
  </r>
  <r>
    <d v="2015-06-17T00:00:00"/>
    <x v="169"/>
    <s v="20150617_15"/>
    <n v="2015"/>
    <n v="6"/>
    <s v="East Bodelteh"/>
    <s v="Bodelteh Islands"/>
    <x v="1"/>
    <x v="128"/>
    <n v="0"/>
    <n v="41"/>
    <s v="1 entangled Zc"/>
    <x v="1"/>
    <n v="0"/>
    <n v="1"/>
    <x v="1"/>
    <n v="2.4390243902439025E-2"/>
    <n v="2.4390243902439025E-2"/>
  </r>
  <r>
    <d v="2015-06-17T00:00:00"/>
    <x v="169"/>
    <s v="20150617_16"/>
    <n v="2015"/>
    <n v="6"/>
    <s v="East Bodelteh"/>
    <s v="Bodelteh Islands"/>
    <x v="0"/>
    <x v="85"/>
    <n v="0"/>
    <n v="11"/>
    <s v=""/>
    <x v="0"/>
    <n v="0"/>
    <n v="0"/>
    <x v="0"/>
    <n v="0"/>
    <n v="0"/>
  </r>
  <r>
    <d v="2015-06-17T00:00:00"/>
    <x v="169"/>
    <s v="20150617_18"/>
    <n v="2015"/>
    <n v="6"/>
    <s v="West Bodelteh"/>
    <s v="Bodelteh Islands"/>
    <x v="0"/>
    <x v="107"/>
    <n v="0"/>
    <n v="103"/>
    <s v="1 entangled female Ej.  2 adult females, 2 adult males, rest were juveniles.  419Y, 443Y"/>
    <x v="1"/>
    <n v="1"/>
    <n v="0"/>
    <x v="1"/>
    <n v="9.7087378640776691E-3"/>
    <n v="0"/>
  </r>
  <r>
    <d v="2015-06-17T00:00:00"/>
    <x v="169"/>
    <s v="20150617_24"/>
    <n v="2015"/>
    <n v="6"/>
    <s v="Carroll"/>
    <s v="Carroll"/>
    <x v="0"/>
    <x v="116"/>
    <s v="32"/>
    <n v="197"/>
    <s v="42R , 291R with suckling juvenile"/>
    <x v="0"/>
    <n v="0"/>
    <n v="0"/>
    <x v="0"/>
    <n v="0"/>
    <n v="0"/>
  </r>
  <r>
    <d v="2015-06-17T00:00:00"/>
    <x v="169"/>
    <s v="20150617_25"/>
    <n v="2015"/>
    <n v="6"/>
    <s v="Sea Lion Rock"/>
    <s v="Sea Lion Rock"/>
    <x v="0"/>
    <x v="163"/>
    <s v="22"/>
    <n v="388"/>
    <s v="273R , 667R , 701R , 355Y , counted pups from above 22 total, likely 2-3 not visible that were seen from water, 1 entangled female, 2 entangled males.  Pup counts from above"/>
    <x v="3"/>
    <n v="2"/>
    <n v="0"/>
    <x v="2"/>
    <n v="7.3170731707317077E-3"/>
    <n v="0"/>
  </r>
  <r>
    <d v="2015-06-17T00:00:00"/>
    <x v="169"/>
    <s v="20150617_26"/>
    <n v="2015"/>
    <n v="6"/>
    <s v="Sea Lion Rock"/>
    <s v="Sea Lion Rock"/>
    <x v="1"/>
    <x v="15"/>
    <n v="0"/>
    <n v="4"/>
    <s v=" Landed; off rock at 14:44"/>
    <x v="0"/>
    <n v="0"/>
    <n v="0"/>
    <x v="0"/>
    <n v="0"/>
    <n v="0"/>
  </r>
  <r>
    <d v="2015-06-30T00:00:00"/>
    <x v="170"/>
    <s v="20150630_8"/>
    <n v="2015"/>
    <n v="6"/>
    <s v="Tatoosh East"/>
    <s v="Tatoosh"/>
    <x v="0"/>
    <x v="10"/>
    <n v="0"/>
    <n v="3"/>
    <s v="no murres"/>
    <x v="0"/>
    <n v="0"/>
    <n v="0"/>
    <x v="0"/>
    <n v="0"/>
    <n v="0"/>
  </r>
  <r>
    <d v="2015-06-30T00:00:00"/>
    <x v="170"/>
    <s v="20150630_26"/>
    <n v="2015"/>
    <n v="6"/>
    <s v="East Bodelteh"/>
    <s v="Bodelteh Islands"/>
    <x v="0"/>
    <x v="12"/>
    <n v="0"/>
    <n v="5"/>
    <s v=""/>
    <x v="0"/>
    <n v="0"/>
    <n v="0"/>
    <x v="0"/>
    <n v="0"/>
    <n v="0"/>
  </r>
  <r>
    <d v="2015-06-30T00:00:00"/>
    <x v="170"/>
    <s v="20150630_28"/>
    <n v="2015"/>
    <n v="6"/>
    <s v="East Bodelteh"/>
    <s v="Bodelteh Islands"/>
    <x v="1"/>
    <x v="65"/>
    <n v="0"/>
    <n v="8"/>
    <s v="2 entangled Zc , Zc with goiter"/>
    <x v="3"/>
    <n v="0"/>
    <n v="3"/>
    <x v="4"/>
    <n v="0.375"/>
    <n v="0.375"/>
  </r>
  <r>
    <d v="2015-06-30T00:00:00"/>
    <x v="170"/>
    <s v="20150630_29"/>
    <n v="2015"/>
    <n v="6"/>
    <s v="West Bodelteh"/>
    <s v="Bodelteh Islands"/>
    <x v="0"/>
    <x v="224"/>
    <n v="0"/>
    <n v="76"/>
    <s v="247R NR/NS"/>
    <x v="0"/>
    <n v="0"/>
    <n v="0"/>
    <x v="0"/>
    <n v="0"/>
    <n v="0"/>
  </r>
  <r>
    <d v="2015-07-08T00:00:00"/>
    <x v="171"/>
    <s v="20150708_2"/>
    <n v="2015"/>
    <n v="7"/>
    <s v="Tatoosh East"/>
    <s v="Tatoosh"/>
    <x v="0"/>
    <x v="11"/>
    <n v="0"/>
    <n v="12"/>
    <s v="all male"/>
    <x v="0"/>
    <n v="0"/>
    <n v="0"/>
    <x v="0"/>
    <n v="0"/>
    <n v="0"/>
  </r>
  <r>
    <d v="2015-07-08T00:00:00"/>
    <x v="171"/>
    <s v="20150708_16"/>
    <n v="2015"/>
    <n v="7"/>
    <s v="East Bodelteh"/>
    <s v="Bodelteh Islands"/>
    <x v="0"/>
    <x v="142"/>
    <n v="0"/>
    <n v="25"/>
    <s v=""/>
    <x v="0"/>
    <n v="0"/>
    <n v="0"/>
    <x v="0"/>
    <n v="0"/>
    <n v="0"/>
  </r>
  <r>
    <d v="2015-07-08T00:00:00"/>
    <x v="171"/>
    <s v="20150708_17"/>
    <n v="2015"/>
    <n v="7"/>
    <s v="East Bodelteh"/>
    <s v="Bodelteh Islands"/>
    <x v="1"/>
    <x v="56"/>
    <n v="0"/>
    <n v="6"/>
    <s v="2 Entangled Zc"/>
    <x v="2"/>
    <n v="0"/>
    <n v="2"/>
    <x v="2"/>
    <n v="0.33333333333333331"/>
    <n v="0.33333333333333331"/>
  </r>
  <r>
    <d v="2015-07-08T00:00:00"/>
    <x v="171"/>
    <s v="20150708_19"/>
    <n v="2015"/>
    <n v="7"/>
    <s v=""/>
    <s v="Bodelteh Islands"/>
    <x v="0"/>
    <x v="184"/>
    <n v="0"/>
    <n v="52"/>
    <s v="247 R"/>
    <x v="0"/>
    <n v="0"/>
    <n v="0"/>
    <x v="0"/>
    <n v="0"/>
    <n v="0"/>
  </r>
  <r>
    <d v="2015-07-08T00:00:00"/>
    <x v="171"/>
    <s v="20150708_26"/>
    <n v="2015"/>
    <n v="7"/>
    <s v="Carroll"/>
    <s v="Carroll"/>
    <x v="0"/>
    <x v="287"/>
    <s v="48"/>
    <n v="258"/>
    <s v=""/>
    <x v="0"/>
    <n v="0"/>
    <n v="0"/>
    <x v="0"/>
    <n v="0"/>
    <n v="0"/>
  </r>
  <r>
    <d v="2015-07-08T00:00:00"/>
    <x v="171"/>
    <s v="20150708_27"/>
    <n v="2015"/>
    <n v="7"/>
    <s v="Carroll"/>
    <s v="Carroll"/>
    <x v="1"/>
    <x v="3"/>
    <n v="0"/>
    <n v="2"/>
    <s v=""/>
    <x v="0"/>
    <n v="0"/>
    <n v="0"/>
    <x v="0"/>
    <n v="0"/>
    <n v="0"/>
  </r>
  <r>
    <d v="2015-07-08T00:00:00"/>
    <x v="171"/>
    <s v="20150708_28"/>
    <n v="2015"/>
    <n v="7"/>
    <s v="Sea Lion Rock"/>
    <s v="Sea Lion Rock"/>
    <x v="0"/>
    <x v="312"/>
    <s v="23"/>
    <n v="316"/>
    <s v="195R, 76Y. Landed JM,DD,JG. 21 pups counted from above"/>
    <x v="2"/>
    <n v="2"/>
    <n v="0"/>
    <x v="2"/>
    <n v="5.8997050147492625E-3"/>
    <n v="0"/>
  </r>
  <r>
    <d v="2015-07-10T00:00:00"/>
    <x v="172"/>
    <s v="20150710_6"/>
    <n v="2015"/>
    <n v="7"/>
    <s v="Tatoosh East"/>
    <s v="Tatoosh"/>
    <x v="0"/>
    <x v="84"/>
    <n v="0"/>
    <n v="22"/>
    <s v=""/>
    <x v="0"/>
    <n v="0"/>
    <n v="0"/>
    <x v="0"/>
    <n v="0"/>
    <n v="0"/>
  </r>
  <r>
    <d v="2015-07-10T00:00:00"/>
    <x v="172"/>
    <s v="20150710_9"/>
    <n v="2015"/>
    <n v="7"/>
    <s v="Tatoosh"/>
    <s v="Tatoosh"/>
    <x v="0"/>
    <x v="64"/>
    <n v="0"/>
    <n v="67"/>
    <s v=""/>
    <x v="0"/>
    <n v="0"/>
    <n v="0"/>
    <x v="0"/>
    <n v="0"/>
    <n v="0"/>
  </r>
  <r>
    <d v="2015-07-22T00:00:00"/>
    <x v="173"/>
    <s v="20150722_2"/>
    <n v="2015"/>
    <n v="7"/>
    <s v="Tatoosh East"/>
    <s v="Tatoosh"/>
    <x v="0"/>
    <x v="9"/>
    <n v="0"/>
    <n v="26"/>
    <s v="Counts by Josh"/>
    <x v="0"/>
    <n v="0"/>
    <n v="0"/>
    <x v="0"/>
    <n v="0"/>
    <n v="0"/>
  </r>
  <r>
    <d v="2015-07-22T00:00:00"/>
    <x v="173"/>
    <s v="20150722_3"/>
    <n v="2015"/>
    <n v="7"/>
    <s v="Tatoosh"/>
    <s v="Tatoosh"/>
    <x v="0"/>
    <x v="313"/>
    <n v="0"/>
    <n v="108"/>
    <s v="Counts by Josh"/>
    <x v="0"/>
    <n v="0"/>
    <n v="0"/>
    <x v="0"/>
    <n v="0"/>
    <n v="0"/>
  </r>
  <r>
    <d v="2015-07-22T00:00:00"/>
    <x v="173"/>
    <s v="20150722_8"/>
    <n v="2015"/>
    <n v="7"/>
    <s v="East Bodelteh"/>
    <s v="Bodelteh Islands"/>
    <x v="1"/>
    <x v="12"/>
    <n v="0"/>
    <n v="5"/>
    <s v=""/>
    <x v="0"/>
    <n v="0"/>
    <n v="0"/>
    <x v="0"/>
    <n v="0"/>
    <n v="0"/>
  </r>
  <r>
    <d v="2015-07-22T00:00:00"/>
    <x v="173"/>
    <s v="20150722_9"/>
    <n v="2015"/>
    <n v="7"/>
    <s v="East Bodelteh"/>
    <s v="Bodelteh Islands"/>
    <x v="0"/>
    <x v="40"/>
    <n v="0"/>
    <n v="55"/>
    <s v="Counts by Josh"/>
    <x v="0"/>
    <n v="0"/>
    <n v="0"/>
    <x v="0"/>
    <n v="0"/>
    <n v="0"/>
  </r>
  <r>
    <d v="2015-07-22T00:00:00"/>
    <x v="173"/>
    <s v="20150722_11"/>
    <n v="2015"/>
    <n v="7"/>
    <s v="Carroll"/>
    <s v="Carroll"/>
    <x v="0"/>
    <x v="261"/>
    <s v="88"/>
    <n v="228"/>
    <s v=""/>
    <x v="0"/>
    <n v="0"/>
    <n v="0"/>
    <x v="0"/>
    <n v="0"/>
    <n v="0"/>
  </r>
  <r>
    <d v="2015-07-22T00:00:00"/>
    <x v="173"/>
    <s v="20150722_12"/>
    <n v="2015"/>
    <n v="7"/>
    <s v="Sea Lion Rock"/>
    <s v="Sea Lion Rock"/>
    <x v="0"/>
    <x v="314"/>
    <s v="4"/>
    <n v="268"/>
    <s v=""/>
    <x v="0"/>
    <n v="0"/>
    <n v="0"/>
    <x v="0"/>
    <n v="0"/>
    <n v="0"/>
  </r>
  <r>
    <d v="2015-07-22T00:00:00"/>
    <x v="173"/>
    <s v="20150722_13"/>
    <n v="2015"/>
    <n v="7"/>
    <s v="Sea Lion Rock"/>
    <s v="Sea Lion Rock"/>
    <x v="1"/>
    <x v="10"/>
    <n v="0"/>
    <n v="3"/>
    <s v=""/>
    <x v="0"/>
    <n v="0"/>
    <n v="0"/>
    <x v="0"/>
    <n v="0"/>
    <n v="0"/>
  </r>
  <r>
    <d v="2015-07-23T00:00:00"/>
    <x v="174"/>
    <s v="20150723_4"/>
    <n v="2015"/>
    <n v="7"/>
    <s v="Tatoosh East"/>
    <s v="Tatoosh"/>
    <x v="0"/>
    <x v="128"/>
    <n v="0"/>
    <n v="41"/>
    <s v=" 1entangled female"/>
    <x v="1"/>
    <n v="1"/>
    <n v="0"/>
    <x v="1"/>
    <n v="2.4390243902439025E-2"/>
    <n v="0"/>
  </r>
  <r>
    <d v="2015-07-23T00:00:00"/>
    <x v="174"/>
    <s v="20150723_7"/>
    <n v="2015"/>
    <n v="7"/>
    <s v="Tatoosh"/>
    <s v="Tatoosh"/>
    <x v="0"/>
    <x v="73"/>
    <n v="0"/>
    <n v="104"/>
    <s v="299Y, 975R, 1 entangled flasher"/>
    <x v="1"/>
    <n v="1"/>
    <n v="0"/>
    <x v="1"/>
    <n v="9.6153846153846159E-3"/>
    <n v="0"/>
  </r>
  <r>
    <d v="2015-08-05T00:00:00"/>
    <x v="175"/>
    <s v="20150805_14"/>
    <n v="2015"/>
    <n v="8"/>
    <s v="Tatoosh East"/>
    <s v="Tatoosh"/>
    <x v="0"/>
    <x v="191"/>
    <n v="0"/>
    <n v="88"/>
    <s v="954R"/>
    <x v="0"/>
    <n v="0"/>
    <n v="0"/>
    <x v="0"/>
    <n v="0"/>
    <n v="0"/>
  </r>
  <r>
    <d v="2015-08-05T00:00:00"/>
    <x v="175"/>
    <s v="20150805_16"/>
    <n v="2015"/>
    <n v="8"/>
    <s v="Tatoosh"/>
    <s v="Tatoosh"/>
    <x v="0"/>
    <x v="161"/>
    <n v="0"/>
    <n v="39"/>
    <s v=""/>
    <x v="0"/>
    <n v="0"/>
    <n v="0"/>
    <x v="0"/>
    <n v="0"/>
    <n v="0"/>
  </r>
  <r>
    <d v="2015-08-06T00:00:00"/>
    <x v="176"/>
    <s v="20150806_5"/>
    <n v="2015"/>
    <n v="8"/>
    <s v="Tatoosh East"/>
    <s v="Tatoosh"/>
    <x v="0"/>
    <x v="53"/>
    <n v="0"/>
    <n v="66"/>
    <s v="no cut, too foggy"/>
    <x v="0"/>
    <n v="0"/>
    <n v="0"/>
    <x v="0"/>
    <n v="0"/>
    <n v="0"/>
  </r>
  <r>
    <d v="2015-08-06T00:00:00"/>
    <x v="176"/>
    <s v="20150806_28"/>
    <n v="2015"/>
    <n v="8"/>
    <s v="East Bodelteh"/>
    <s v="Bodelteh Islands"/>
    <x v="0"/>
    <x v="235"/>
    <n v="0"/>
    <n v="105"/>
    <s v="1 entangled Ej"/>
    <x v="1"/>
    <n v="0"/>
    <n v="0"/>
    <x v="0"/>
    <n v="9.5238095238095247E-3"/>
    <n v="0"/>
  </r>
  <r>
    <d v="2015-08-06T00:00:00"/>
    <x v="176"/>
    <s v="20150806_29"/>
    <n v="2015"/>
    <n v="8"/>
    <s v="East Bodelteh"/>
    <s v="Bodelteh Islands"/>
    <x v="1"/>
    <x v="315"/>
    <n v="0"/>
    <n v="930"/>
    <s v="1 entangled Zc"/>
    <x v="1"/>
    <n v="0"/>
    <n v="0"/>
    <x v="0"/>
    <n v="1.0752688172043011E-3"/>
    <n v="0"/>
  </r>
  <r>
    <d v="2015-08-18T00:00:00"/>
    <x v="177"/>
    <s v="20150818_7"/>
    <n v="2015"/>
    <n v="8"/>
    <s v="Tatoosh East"/>
    <s v="Tatoosh"/>
    <x v="0"/>
    <x v="102"/>
    <n v="0"/>
    <n v="118"/>
    <s v="975R"/>
    <x v="0"/>
    <n v="0"/>
    <n v="0"/>
    <x v="0"/>
    <n v="0"/>
    <n v="0"/>
  </r>
  <r>
    <d v="2015-08-18T00:00:00"/>
    <x v="177"/>
    <s v="20150818_9"/>
    <n v="2015"/>
    <n v="8"/>
    <s v="Tatoosh"/>
    <s v="Tatoosh"/>
    <x v="0"/>
    <x v="34"/>
    <n v="0"/>
    <n v="29"/>
    <s v=""/>
    <x v="0"/>
    <n v="0"/>
    <n v="0"/>
    <x v="0"/>
    <n v="0"/>
    <n v="0"/>
  </r>
  <r>
    <d v="2015-08-18T00:00:00"/>
    <x v="177"/>
    <s v="20150818_24"/>
    <n v="2015"/>
    <n v="8"/>
    <s v="East Bodelteh"/>
    <s v="Bodelteh Islands"/>
    <x v="0"/>
    <x v="92"/>
    <n v="0"/>
    <n v="126"/>
    <s v=""/>
    <x v="0"/>
    <n v="0"/>
    <n v="0"/>
    <x v="0"/>
    <n v="0"/>
    <n v="0"/>
  </r>
  <r>
    <d v="2015-08-18T00:00:00"/>
    <x v="177"/>
    <s v="20150818_25"/>
    <n v="2015"/>
    <n v="8"/>
    <s v="East Bodelteh"/>
    <s v="Bodelteh Islands"/>
    <x v="1"/>
    <x v="316"/>
    <n v="0"/>
    <n v="974"/>
    <s v=""/>
    <x v="0"/>
    <n v="0"/>
    <n v="0"/>
    <x v="0"/>
    <n v="0"/>
    <n v="0"/>
  </r>
  <r>
    <d v="2015-08-18T00:00:00"/>
    <x v="177"/>
    <s v="20150818_27"/>
    <n v="2015"/>
    <n v="8"/>
    <s v="Carroll"/>
    <s v="Carroll"/>
    <x v="1"/>
    <x v="15"/>
    <n v="0"/>
    <n v="4"/>
    <s v=""/>
    <x v="0"/>
    <n v="0"/>
    <n v="0"/>
    <x v="0"/>
    <n v="0"/>
    <n v="0"/>
  </r>
  <r>
    <d v="2015-08-18T00:00:00"/>
    <x v="177"/>
    <s v="20150818_28"/>
    <n v="2015"/>
    <n v="8"/>
    <s v="Carroll"/>
    <s v="Carroll"/>
    <x v="0"/>
    <x v="268"/>
    <s v="34"/>
    <n v="186"/>
    <s v=""/>
    <x v="0"/>
    <n v="0"/>
    <n v="0"/>
    <x v="0"/>
    <n v="0"/>
    <n v="0"/>
  </r>
  <r>
    <d v="2015-08-18T00:00:00"/>
    <x v="177"/>
    <s v="20150818_29"/>
    <n v="2015"/>
    <n v="8"/>
    <s v="Sea Lion Rock"/>
    <s v="Sea Lion Rock"/>
    <x v="0"/>
    <x v="317"/>
    <n v="0"/>
    <n v="179"/>
    <s v="too hazy for pup count, one entangled male, flasher"/>
    <x v="1"/>
    <n v="0"/>
    <n v="1"/>
    <x v="1"/>
    <n v="5.5865921787709499E-3"/>
    <n v="5.5865921787709499E-3"/>
  </r>
  <r>
    <d v="2015-08-18T00:00:00"/>
    <x v="177"/>
    <s v="20150818_30"/>
    <n v="2015"/>
    <n v="8"/>
    <s v="Sea Lion Rock"/>
    <s v="Sea Lion Rock"/>
    <x v="1"/>
    <x v="10"/>
    <n v="0"/>
    <n v="3"/>
    <s v=""/>
    <x v="0"/>
    <n v="0"/>
    <n v="0"/>
    <x v="0"/>
    <n v="0"/>
    <n v="0"/>
  </r>
  <r>
    <d v="2015-08-20T00:00:00"/>
    <x v="178"/>
    <s v="20150820_4"/>
    <n v="2015"/>
    <n v="8"/>
    <s v="Tatoosh East"/>
    <s v="Tatoosh"/>
    <x v="0"/>
    <x v="318"/>
    <n v="0"/>
    <n v="85"/>
    <s v="bumped 4 ej"/>
    <x v="0"/>
    <n v="0"/>
    <n v="0"/>
    <x v="0"/>
    <n v="0"/>
    <n v="0"/>
  </r>
  <r>
    <d v="2015-08-20T00:00:00"/>
    <x v="178"/>
    <s v="20150820_5"/>
    <n v="2015"/>
    <n v="8"/>
    <s v="Tatoosh East"/>
    <s v="Tatoosh"/>
    <x v="1"/>
    <x v="49"/>
    <n v="0"/>
    <n v="7"/>
    <s v=""/>
    <x v="0"/>
    <n v="0"/>
    <n v="0"/>
    <x v="0"/>
    <n v="0"/>
    <n v="0"/>
  </r>
  <r>
    <d v="2015-08-20T00:00:00"/>
    <x v="178"/>
    <s v="20150820_6"/>
    <n v="2015"/>
    <n v="8"/>
    <s v="Tatoosh"/>
    <s v="Tatoosh"/>
    <x v="0"/>
    <x v="15"/>
    <n v="0"/>
    <n v="4"/>
    <s v=""/>
    <x v="0"/>
    <n v="0"/>
    <n v="0"/>
    <x v="0"/>
    <n v="0"/>
    <n v="0"/>
  </r>
  <r>
    <d v="2015-08-25T00:00:00"/>
    <x v="179"/>
    <s v="20150825_6"/>
    <n v="2015"/>
    <n v="8"/>
    <s v="Tatoosh East"/>
    <s v="Tatoosh"/>
    <x v="0"/>
    <x v="226"/>
    <n v="0"/>
    <n v="92"/>
    <s v=""/>
    <x v="0"/>
    <n v="0"/>
    <n v="0"/>
    <x v="0"/>
    <n v="0"/>
    <n v="0"/>
  </r>
  <r>
    <d v="2015-08-25T00:00:00"/>
    <x v="179"/>
    <s v="20150825_8"/>
    <n v="2015"/>
    <n v="8"/>
    <s v="Tatoosh"/>
    <s v="Tatoosh"/>
    <x v="0"/>
    <x v="36"/>
    <n v="0"/>
    <n v="14"/>
    <s v="435R"/>
    <x v="0"/>
    <n v="0"/>
    <n v="0"/>
    <x v="0"/>
    <n v="0"/>
    <n v="0"/>
  </r>
  <r>
    <d v="2015-08-25T00:00:00"/>
    <x v="179"/>
    <s v="20150825_25"/>
    <n v="2015"/>
    <n v="8"/>
    <s v="Guano"/>
    <s v="Bodelteh Islands"/>
    <x v="0"/>
    <x v="4"/>
    <n v="0"/>
    <n v="1"/>
    <s v=""/>
    <x v="0"/>
    <n v="0"/>
    <n v="0"/>
    <x v="0"/>
    <n v="0"/>
    <n v="0"/>
  </r>
  <r>
    <d v="2015-08-25T00:00:00"/>
    <x v="179"/>
    <s v="20150825_26"/>
    <n v="2015"/>
    <n v="8"/>
    <s v="East Bodelteh"/>
    <s v="Bodelteh Islands"/>
    <x v="0"/>
    <x v="120"/>
    <n v="0"/>
    <n v="263"/>
    <s v="873R, 293Y, 238R?, 6_2R (bad brand)"/>
    <x v="0"/>
    <n v="0"/>
    <n v="0"/>
    <x v="0"/>
    <n v="0"/>
    <n v="0"/>
  </r>
  <r>
    <d v="2015-08-25T00:00:00"/>
    <x v="179"/>
    <s v="20150825_27"/>
    <n v="2015"/>
    <n v="8"/>
    <s v="East Bodelteh"/>
    <s v="Bodelteh Islands"/>
    <x v="1"/>
    <x v="185"/>
    <n v="0"/>
    <n v="416"/>
    <s v=""/>
    <x v="0"/>
    <n v="0"/>
    <n v="0"/>
    <x v="0"/>
    <n v="0"/>
    <n v="0"/>
  </r>
  <r>
    <d v="2015-08-25T00:00:00"/>
    <x v="179"/>
    <s v="20150825_30"/>
    <n v="2015"/>
    <n v="8"/>
    <s v="West Bodelteh"/>
    <s v="Bodelteh Islands"/>
    <x v="1"/>
    <x v="4"/>
    <n v="0"/>
    <n v="1"/>
    <s v=""/>
    <x v="0"/>
    <n v="0"/>
    <n v="0"/>
    <x v="0"/>
    <n v="0"/>
    <n v="0"/>
  </r>
  <r>
    <d v="2015-08-25T00:00:00"/>
    <x v="179"/>
    <s v="20150825_38"/>
    <n v="2015"/>
    <n v="8"/>
    <s v="Carroll"/>
    <s v="Carroll"/>
    <x v="0"/>
    <x v="319"/>
    <s v="30"/>
    <n v="367"/>
    <s v="304Y, entangled male, 6 bailed"/>
    <x v="1"/>
    <n v="0"/>
    <n v="1"/>
    <x v="1"/>
    <n v="2.5188916876574307E-3"/>
    <n v="2.5188916876574307E-3"/>
  </r>
  <r>
    <d v="2015-08-25T00:00:00"/>
    <x v="179"/>
    <s v="20150825_39"/>
    <n v="2015"/>
    <n v="8"/>
    <s v="Carroll"/>
    <s v="Carroll"/>
    <x v="1"/>
    <x v="39"/>
    <n v="0"/>
    <n v="37"/>
    <s v=""/>
    <x v="0"/>
    <n v="0"/>
    <n v="0"/>
    <x v="0"/>
    <n v="0"/>
    <n v="0"/>
  </r>
  <r>
    <d v="2015-08-25T00:00:00"/>
    <x v="179"/>
    <s v="20150825_40"/>
    <n v="2015"/>
    <n v="8"/>
    <s v="Sea Lion Rock"/>
    <s v="Sea Lion Rock"/>
    <x v="0"/>
    <x v="134"/>
    <s v="18"/>
    <n v="206"/>
    <s v="710R, photo of unread brand- not good photo, 15 bailed"/>
    <x v="0"/>
    <n v="0"/>
    <n v="0"/>
    <x v="0"/>
    <n v="0"/>
    <n v="0"/>
  </r>
  <r>
    <d v="2015-08-25T00:00:00"/>
    <x v="179"/>
    <s v="20150825_41"/>
    <n v="2015"/>
    <n v="8"/>
    <s v="Sea Lion Rock"/>
    <s v="Sea Lion Rock"/>
    <x v="1"/>
    <x v="15"/>
    <n v="0"/>
    <n v="4"/>
    <s v=""/>
    <x v="0"/>
    <n v="0"/>
    <n v="0"/>
    <x v="0"/>
    <n v="0"/>
    <n v="0"/>
  </r>
  <r>
    <d v="2015-09-05T00:00:00"/>
    <x v="180"/>
    <s v="20150905_15"/>
    <n v="2015"/>
    <n v="9"/>
    <s v="Tatoosh East"/>
    <s v="Tatoosh"/>
    <x v="0"/>
    <x v="205"/>
    <n v="0"/>
    <n v="94"/>
    <s v="415R, 30 bailed, no cut count"/>
    <x v="0"/>
    <n v="0"/>
    <n v="0"/>
    <x v="0"/>
    <n v="0"/>
    <n v="0"/>
  </r>
  <r>
    <d v="2015-09-09T00:00:00"/>
    <x v="181"/>
    <s v="20150909_7"/>
    <n v="2015"/>
    <n v="9"/>
    <s v=""/>
    <s v="Bodelteh Islands"/>
    <x v="0"/>
    <x v="4"/>
    <n v="0"/>
    <n v="1"/>
    <s v="will land east bodelteh later"/>
    <x v="0"/>
    <n v="0"/>
    <n v="0"/>
    <x v="0"/>
    <n v="0"/>
    <n v="0"/>
  </r>
  <r>
    <d v="2015-09-09T00:00:00"/>
    <x v="181"/>
    <s v="20150909_8"/>
    <n v="2015"/>
    <n v="9"/>
    <s v="West Bodelteh"/>
    <s v="Bodelteh Islands"/>
    <x v="0"/>
    <x v="47"/>
    <n v="0"/>
    <n v="24"/>
    <s v=""/>
    <x v="0"/>
    <n v="0"/>
    <n v="0"/>
    <x v="0"/>
    <n v="0"/>
    <n v="0"/>
  </r>
  <r>
    <d v="2015-09-09T00:00:00"/>
    <x v="181"/>
    <s v="20150909_9"/>
    <n v="2015"/>
    <n v="9"/>
    <s v="West Bodelteh"/>
    <s v="Bodelteh Islands"/>
    <x v="1"/>
    <x v="4"/>
    <n v="0"/>
    <n v="1"/>
    <s v=""/>
    <x v="0"/>
    <n v="0"/>
    <n v="0"/>
    <x v="0"/>
    <n v="0"/>
    <n v="0"/>
  </r>
  <r>
    <d v="2015-09-09T00:00:00"/>
    <x v="181"/>
    <s v="20150909_11"/>
    <n v="2015"/>
    <n v="9"/>
    <s v="East Bodelteh"/>
    <s v="Bodelteh Islands"/>
    <x v="0"/>
    <x v="315"/>
    <s v="19"/>
    <n v="911"/>
    <s v="one entangled Ej juvenile, 334Y, 760R, 752R, 575R, 408Y, 878R, 967R, 334R, 809R, 317Y, 385Y, 416Y"/>
    <x v="1"/>
    <n v="0"/>
    <n v="0"/>
    <x v="0"/>
    <n v="1.0752688172043011E-3"/>
    <n v="0"/>
  </r>
  <r>
    <d v="2015-09-09T00:00:00"/>
    <x v="181"/>
    <s v="20150909_12"/>
    <n v="2015"/>
    <n v="9"/>
    <s v="East Bodelteh"/>
    <s v="Bodelteh Islands"/>
    <x v="1"/>
    <x v="320"/>
    <n v="0"/>
    <n v="1171"/>
    <s v="4 dead Zc, 6 entangled Zc, 9903, 9237, 7132, 4894, 8848, 8369, 7688, 4179, 8624, 4735, 9238, 9240, 7738, 9002, 4631, 4975, 8024, 9034, U49, U894, U179, U735, U631, U975, U215, U581, C853, C093, C215, X26, X38, X31, U52_, U14_, U49_,"/>
    <x v="9"/>
    <n v="0"/>
    <n v="4"/>
    <x v="7"/>
    <n v="4.269854824935952E-3"/>
    <n v="3.4158838599487617E-3"/>
  </r>
  <r>
    <d v="2015-09-25T00:00:00"/>
    <x v="182"/>
    <s v="20150925_7"/>
    <n v="2015"/>
    <n v="9"/>
    <s v="Tatoosh East"/>
    <s v="Tatoosh"/>
    <x v="0"/>
    <x v="22"/>
    <n v="0"/>
    <n v="132"/>
    <s v="419Y, 347Y; 26 in water"/>
    <x v="0"/>
    <n v="0"/>
    <n v="0"/>
    <x v="0"/>
    <n v="0"/>
    <n v="0"/>
  </r>
  <r>
    <d v="2015-09-25T00:00:00"/>
    <x v="182"/>
    <s v="20150925_8"/>
    <n v="2015"/>
    <n v="9"/>
    <s v="Tatoosh East"/>
    <s v="Tatoosh"/>
    <x v="1"/>
    <x v="3"/>
    <n v="0"/>
    <n v="2"/>
    <s v="in the water"/>
    <x v="0"/>
    <n v="0"/>
    <n v="0"/>
    <x v="0"/>
    <n v="0"/>
    <n v="0"/>
  </r>
  <r>
    <d v="2015-09-25T00:00:00"/>
    <x v="182"/>
    <s v="20150925_9"/>
    <n v="2015"/>
    <n v="9"/>
    <s v="Tatoosh"/>
    <s v="Tatoosh"/>
    <x v="0"/>
    <x v="20"/>
    <n v="0"/>
    <n v="19"/>
    <s v="872R"/>
    <x v="0"/>
    <n v="0"/>
    <n v="0"/>
    <x v="0"/>
    <n v="0"/>
    <n v="0"/>
  </r>
  <r>
    <d v="2015-09-25T00:00:00"/>
    <x v="182"/>
    <s v="20150925_27"/>
    <n v="2015"/>
    <n v="9"/>
    <s v="East Bodelteh"/>
    <s v="Bodelteh Islands"/>
    <x v="0"/>
    <x v="223"/>
    <s v="2"/>
    <n v="638"/>
    <s v=""/>
    <x v="0"/>
    <n v="0"/>
    <n v="0"/>
    <x v="0"/>
    <n v="0"/>
    <n v="0"/>
  </r>
  <r>
    <d v="2015-09-25T00:00:00"/>
    <x v="182"/>
    <s v="20150925_28"/>
    <n v="2015"/>
    <n v="9"/>
    <s v="East Bodelteh"/>
    <s v="Bodelteh Islands"/>
    <x v="1"/>
    <x v="321"/>
    <n v="0"/>
    <n v="856"/>
    <s v="One entangled Zc"/>
    <x v="1"/>
    <n v="0"/>
    <n v="1"/>
    <x v="1"/>
    <n v="1.1682242990654205E-3"/>
    <n v="1.1682242990654205E-3"/>
  </r>
  <r>
    <d v="2015-09-25T00:00:00"/>
    <x v="182"/>
    <s v="20150925_35"/>
    <n v="2015"/>
    <n v="9"/>
    <s v="Carroll"/>
    <s v="Carroll"/>
    <x v="0"/>
    <x v="322"/>
    <s v="63"/>
    <n v="154"/>
    <s v="Pup count may be mixed with Zc count, I think 27 was Zc.  Branded pup, photos not suitable for brand read."/>
    <x v="0"/>
    <n v="0"/>
    <n v="0"/>
    <x v="0"/>
    <n v="0"/>
    <n v="0"/>
  </r>
  <r>
    <d v="2015-09-25T00:00:00"/>
    <x v="182"/>
    <s v="20150925_36"/>
    <n v="2015"/>
    <n v="9"/>
    <s v="Carroll"/>
    <s v="Carroll"/>
    <x v="1"/>
    <x v="3"/>
    <n v="0"/>
    <n v="2"/>
    <s v="there may be 37 more that had count accidentaly included under EJ pup"/>
    <x v="0"/>
    <n v="0"/>
    <n v="0"/>
    <x v="0"/>
    <n v="0"/>
    <n v="0"/>
  </r>
  <r>
    <d v="2015-09-25T00:00:00"/>
    <x v="182"/>
    <s v="20150925_37"/>
    <n v="2015"/>
    <n v="9"/>
    <s v="Sea Lion Rock"/>
    <s v="Sea Lion Rock"/>
    <x v="0"/>
    <x v="122"/>
    <s v="12"/>
    <n v="214"/>
    <s v="bumped 40; 341R; flipper scar photo - shark bite?; 355Y"/>
    <x v="0"/>
    <n v="0"/>
    <n v="0"/>
    <x v="0"/>
    <n v="0"/>
    <n v="0"/>
  </r>
  <r>
    <d v="2015-09-25T00:00:00"/>
    <x v="182"/>
    <s v="20150925_38"/>
    <n v="2015"/>
    <n v="9"/>
    <s v="Sea Lion Rock"/>
    <s v="Sea Lion Rock"/>
    <x v="1"/>
    <x v="4"/>
    <n v="0"/>
    <n v="1"/>
    <s v=""/>
    <x v="0"/>
    <n v="0"/>
    <n v="0"/>
    <x v="0"/>
    <n v="0"/>
    <n v="0"/>
  </r>
  <r>
    <d v="2015-09-30T00:00:00"/>
    <x v="183"/>
    <s v="20150930_5"/>
    <n v="2015"/>
    <n v="9"/>
    <s v="Tatoosh East"/>
    <s v="Tatoosh"/>
    <x v="0"/>
    <x v="113"/>
    <s v="1"/>
    <n v="88"/>
    <s v="30 bailed"/>
    <x v="0"/>
    <n v="0"/>
    <n v="0"/>
    <x v="0"/>
    <n v="0"/>
    <n v="0"/>
  </r>
  <r>
    <d v="2015-09-30T00:00:00"/>
    <x v="183"/>
    <s v="20150930_6"/>
    <n v="2015"/>
    <n v="9"/>
    <s v="Tatoosh East"/>
    <s v="Tatoosh"/>
    <x v="1"/>
    <x v="33"/>
    <n v="0"/>
    <n v="10"/>
    <s v="30 bailed"/>
    <x v="0"/>
    <n v="0"/>
    <n v="0"/>
    <x v="0"/>
    <n v="0"/>
    <n v="0"/>
  </r>
  <r>
    <d v="2015-09-30T00:00:00"/>
    <x v="183"/>
    <s v="20150930_39"/>
    <n v="2015"/>
    <n v="9"/>
    <s v="West Bodelteh"/>
    <s v="Bodelteh Islands"/>
    <x v="0"/>
    <x v="46"/>
    <n v="0"/>
    <n v="30"/>
    <s v=""/>
    <x v="0"/>
    <n v="0"/>
    <n v="0"/>
    <x v="0"/>
    <n v="0"/>
    <n v="0"/>
  </r>
  <r>
    <d v="2015-09-30T00:00:00"/>
    <x v="183"/>
    <s v="20150930_40"/>
    <n v="2015"/>
    <n v="9"/>
    <s v="West Bodelteh"/>
    <s v="Bodelteh Islands"/>
    <x v="1"/>
    <x v="2"/>
    <n v="0"/>
    <n v="15"/>
    <s v="One entangled Zc no photo."/>
    <x v="0"/>
    <n v="0"/>
    <n v="0"/>
    <x v="0"/>
    <n v="0"/>
    <n v="0"/>
  </r>
  <r>
    <d v="2015-10-05T00:00:00"/>
    <x v="184"/>
    <s v="20151005_5"/>
    <n v="2015"/>
    <n v="10"/>
    <s v="Tatoosh East"/>
    <s v="Tatoosh"/>
    <x v="0"/>
    <x v="2"/>
    <n v="0"/>
    <n v="15"/>
    <s v="In water."/>
    <x v="0"/>
    <n v="0"/>
    <n v="0"/>
    <x v="0"/>
    <n v="0"/>
    <n v="0"/>
  </r>
  <r>
    <d v="2015-10-05T00:00:00"/>
    <x v="184"/>
    <s v="20151005_22"/>
    <n v="2015"/>
    <n v="10"/>
    <s v="West Bodelteh"/>
    <s v="Bodelteh Islands"/>
    <x v="0"/>
    <x v="3"/>
    <n v="0"/>
    <n v="2"/>
    <s v=""/>
    <x v="1"/>
    <n v="0"/>
    <n v="0"/>
    <x v="1"/>
    <n v="0.5"/>
    <n v="0"/>
  </r>
  <r>
    <d v="2015-11-19T00:00:00"/>
    <x v="185"/>
    <s v="20151119_26"/>
    <n v="2015"/>
    <n v="11"/>
    <s v="Tatoosh"/>
    <s v="Tatoosh"/>
    <x v="1"/>
    <x v="146"/>
    <n v="0"/>
    <n v="17"/>
    <s v=""/>
    <x v="0"/>
    <n v="0"/>
    <n v="0"/>
    <x v="0"/>
    <n v="0"/>
    <n v="0"/>
  </r>
  <r>
    <d v="2015-11-19T00:00:00"/>
    <x v="185"/>
    <s v="20151119_27"/>
    <n v="2015"/>
    <n v="11"/>
    <s v="Tatoosh"/>
    <s v="Tatoosh"/>
    <x v="0"/>
    <x v="91"/>
    <n v="0"/>
    <n v="90"/>
    <s v="1 entangled Ej female. 70R, 213Y (misread as 217R in field), 809R"/>
    <x v="1"/>
    <n v="0"/>
    <n v="1"/>
    <x v="1"/>
    <n v="1.1111111111111112E-2"/>
    <n v="1.1111111111111112E-2"/>
  </r>
  <r>
    <d v="2016-01-08T00:00:00"/>
    <x v="186"/>
    <s v="20160108_11"/>
    <n v="2016"/>
    <n v="1"/>
    <s v="Tatoosh"/>
    <s v="Tatoosh"/>
    <x v="0"/>
    <x v="189"/>
    <n v="0"/>
    <n v="109"/>
    <s v=""/>
    <x v="1"/>
    <n v="1"/>
    <n v="0"/>
    <x v="1"/>
    <n v="9.1743119266055051E-3"/>
    <n v="0"/>
  </r>
  <r>
    <d v="2016-01-08T00:00:00"/>
    <x v="186"/>
    <s v="20160108_13"/>
    <n v="2016"/>
    <n v="1"/>
    <s v="Tatoosh"/>
    <s v="Tatoosh"/>
    <x v="1"/>
    <x v="15"/>
    <n v="0"/>
    <n v="4"/>
    <s v=""/>
    <x v="0"/>
    <n v="0"/>
    <n v="0"/>
    <x v="0"/>
    <n v="0"/>
    <n v="0"/>
  </r>
  <r>
    <d v="2016-01-08T00:00:00"/>
    <x v="186"/>
    <s v="20160108_14"/>
    <n v="2016"/>
    <n v="1"/>
    <s v="Guano"/>
    <s v="Bodelteh Islands"/>
    <x v="0"/>
    <x v="166"/>
    <s v="19"/>
    <n v="40"/>
    <s v=""/>
    <x v="0"/>
    <n v="0"/>
    <n v="0"/>
    <x v="0"/>
    <n v="0"/>
    <n v="0"/>
  </r>
  <r>
    <d v="2016-01-08T00:00:00"/>
    <x v="186"/>
    <s v="20160108_15"/>
    <n v="2016"/>
    <n v="1"/>
    <s v="East Bodelteh"/>
    <s v="Bodelteh Islands"/>
    <x v="0"/>
    <x v="323"/>
    <n v="0"/>
    <n v="253"/>
    <s v="One entangled Ej"/>
    <x v="1"/>
    <n v="0"/>
    <n v="0"/>
    <x v="1"/>
    <n v="3.952569169960474E-3"/>
    <n v="0"/>
  </r>
  <r>
    <d v="2016-01-08T00:00:00"/>
    <x v="186"/>
    <s v="20160108_16"/>
    <n v="2016"/>
    <n v="1"/>
    <s v="East Bodelteh"/>
    <s v="Bodelteh Islands"/>
    <x v="1"/>
    <x v="324"/>
    <n v="0"/>
    <n v="353"/>
    <s v=""/>
    <x v="0"/>
    <n v="0"/>
    <n v="0"/>
    <x v="0"/>
    <n v="0"/>
    <n v="0"/>
  </r>
  <r>
    <d v="2016-01-08T00:00:00"/>
    <x v="186"/>
    <s v="20160108_18"/>
    <n v="2016"/>
    <n v="1"/>
    <s v="West Bodelteh"/>
    <s v="Bodelteh Islands"/>
    <x v="0"/>
    <x v="49"/>
    <n v="0"/>
    <n v="7"/>
    <s v=""/>
    <x v="0"/>
    <n v="0"/>
    <n v="0"/>
    <x v="0"/>
    <n v="0"/>
    <n v="0"/>
  </r>
  <r>
    <d v="2016-01-08T00:00:00"/>
    <x v="186"/>
    <s v="20160108_20"/>
    <n v="2016"/>
    <n v="1"/>
    <s v="Carroll"/>
    <s v="Carroll"/>
    <x v="0"/>
    <x v="1"/>
    <s v="4"/>
    <n v="31"/>
    <s v=""/>
    <x v="0"/>
    <n v="0"/>
    <n v="0"/>
    <x v="0"/>
    <n v="0"/>
    <n v="0"/>
  </r>
  <r>
    <d v="2016-01-08T00:00:00"/>
    <x v="186"/>
    <s v="20160108_21"/>
    <n v="2016"/>
    <n v="1"/>
    <s v="Carroll"/>
    <s v="Carroll"/>
    <x v="1"/>
    <x v="95"/>
    <n v="0"/>
    <n v="18"/>
    <s v=""/>
    <x v="0"/>
    <n v="0"/>
    <n v="0"/>
    <x v="0"/>
    <n v="0"/>
    <n v="0"/>
  </r>
  <r>
    <d v="2016-01-08T00:00:00"/>
    <x v="186"/>
    <s v="20160108_24"/>
    <n v="2016"/>
    <n v="1"/>
    <s v="Sea Lion Rock"/>
    <s v="Sea Lion Rock"/>
    <x v="0"/>
    <x v="313"/>
    <n v="0"/>
    <n v="108"/>
    <s v=""/>
    <x v="1"/>
    <n v="1"/>
    <n v="0"/>
    <x v="1"/>
    <n v="9.2592592592592587E-3"/>
    <n v="0"/>
  </r>
  <r>
    <d v="2016-01-08T00:00:00"/>
    <x v="186"/>
    <s v="20160108_25"/>
    <n v="2016"/>
    <n v="1"/>
    <s v="Sea Lion Rock"/>
    <s v="Sea Lion Rock"/>
    <x v="1"/>
    <x v="65"/>
    <n v="0"/>
    <n v="8"/>
    <s v=""/>
    <x v="0"/>
    <n v="0"/>
    <n v="0"/>
    <x v="0"/>
    <n v="0"/>
    <n v="0"/>
  </r>
  <r>
    <d v="2016-03-16T00:00:00"/>
    <x v="187"/>
    <s v="20160316_4"/>
    <n v="2016"/>
    <n v="3"/>
    <s v="Tatoosh"/>
    <s v="Tatoosh"/>
    <x v="0"/>
    <x v="90"/>
    <n v="0"/>
    <n v="137"/>
    <s v="Landed to collect poop.  Bumped all Ej and Zc."/>
    <x v="0"/>
    <n v="0"/>
    <n v="0"/>
    <x v="0"/>
    <n v="0"/>
    <n v="0"/>
  </r>
  <r>
    <d v="2016-03-16T00:00:00"/>
    <x v="187"/>
    <s v="20160316_5"/>
    <n v="2016"/>
    <n v="3"/>
    <s v="Tatoosh"/>
    <s v="Tatoosh"/>
    <x v="1"/>
    <x v="65"/>
    <n v="0"/>
    <n v="8"/>
    <s v="Disturbed Zc while landing for scat"/>
    <x v="0"/>
    <n v="0"/>
    <n v="0"/>
    <x v="0"/>
    <n v="0"/>
    <n v="0"/>
  </r>
  <r>
    <d v="2016-03-17T00:00:00"/>
    <x v="188"/>
    <s v="20160317_1"/>
    <n v="2016"/>
    <n v="3"/>
    <s v="Tatoosh East"/>
    <s v="Tatoosh"/>
    <x v="0"/>
    <x v="184"/>
    <n v="0"/>
    <n v="52"/>
    <s v="Brand: 880R, bumped 15 on approach."/>
    <x v="0"/>
    <n v="0"/>
    <n v="0"/>
    <x v="0"/>
    <n v="0"/>
    <n v="0"/>
  </r>
  <r>
    <d v="2016-03-17T00:00:00"/>
    <x v="188"/>
    <s v="20160317_2"/>
    <n v="2016"/>
    <n v="3"/>
    <s v="Tatoosh East"/>
    <s v="Tatoosh"/>
    <x v="1"/>
    <x v="4"/>
    <n v="0"/>
    <n v="1"/>
    <s v=""/>
    <x v="0"/>
    <n v="0"/>
    <n v="0"/>
    <x v="0"/>
    <n v="0"/>
    <n v="0"/>
  </r>
  <r>
    <d v="2016-03-17T00:00:00"/>
    <x v="188"/>
    <s v="20160317_3"/>
    <n v="2016"/>
    <n v="3"/>
    <s v="Tatoosh"/>
    <s v="Tatoosh"/>
    <x v="0"/>
    <x v="34"/>
    <n v="0"/>
    <n v="29"/>
    <s v=""/>
    <x v="0"/>
    <n v="0"/>
    <n v="0"/>
    <x v="0"/>
    <n v="0"/>
    <n v="0"/>
  </r>
  <r>
    <d v="2016-03-17T00:00:00"/>
    <x v="188"/>
    <s v="20160317_4"/>
    <n v="2016"/>
    <n v="3"/>
    <s v="Tatoosh"/>
    <s v="Tatoosh"/>
    <x v="1"/>
    <x v="15"/>
    <n v="0"/>
    <n v="4"/>
    <s v=""/>
    <x v="0"/>
    <n v="0"/>
    <n v="0"/>
    <x v="0"/>
    <n v="0"/>
    <n v="0"/>
  </r>
  <r>
    <d v="2016-03-29T00:00:00"/>
    <x v="189"/>
    <s v="20160329_9"/>
    <n v="2016"/>
    <n v="3"/>
    <s v="Tatoosh East"/>
    <s v="Tatoosh"/>
    <x v="0"/>
    <x v="175"/>
    <n v="0"/>
    <n v="116"/>
    <s v=""/>
    <x v="1"/>
    <n v="0"/>
    <n v="1"/>
    <x v="1"/>
    <n v="8.6206896551724137E-3"/>
    <n v="8.6206896551724137E-3"/>
  </r>
  <r>
    <d v="2016-03-29T00:00:00"/>
    <x v="189"/>
    <s v="20160329_11"/>
    <n v="2016"/>
    <n v="3"/>
    <s v="Tatoosh"/>
    <s v="Tatoosh"/>
    <x v="0"/>
    <x v="1"/>
    <n v="0"/>
    <n v="35"/>
    <s v=""/>
    <x v="0"/>
    <n v="0"/>
    <n v="0"/>
    <x v="0"/>
    <n v="0"/>
    <n v="0"/>
  </r>
  <r>
    <d v="2016-03-30T00:00:00"/>
    <x v="190"/>
    <s v="20160330_3"/>
    <n v="2016"/>
    <n v="3"/>
    <s v="Tatoosh East"/>
    <s v="Tatoosh"/>
    <x v="0"/>
    <x v="43"/>
    <n v="0"/>
    <n v="84"/>
    <s v=""/>
    <x v="0"/>
    <n v="0"/>
    <n v="0"/>
    <x v="0"/>
    <n v="0"/>
    <n v="0"/>
  </r>
  <r>
    <d v="2016-04-01T00:00:00"/>
    <x v="191"/>
    <s v="20160401_6"/>
    <n v="2016"/>
    <n v="4"/>
    <s v="Tatoosh East"/>
    <s v="Tatoosh"/>
    <x v="0"/>
    <x v="168"/>
    <n v="0"/>
    <n v="189"/>
    <s v=""/>
    <x v="0"/>
    <n v="0"/>
    <n v="0"/>
    <x v="0"/>
    <n v="0"/>
    <n v="0"/>
  </r>
  <r>
    <d v="2016-04-01T00:00:00"/>
    <x v="191"/>
    <s v="20160401_7"/>
    <n v="2016"/>
    <n v="4"/>
    <s v="Tatoosh East"/>
    <s v="Tatoosh"/>
    <x v="1"/>
    <x v="15"/>
    <n v="0"/>
    <n v="4"/>
    <s v=""/>
    <x v="0"/>
    <n v="0"/>
    <n v="0"/>
    <x v="0"/>
    <n v="0"/>
    <n v="0"/>
  </r>
  <r>
    <d v="2016-04-01T00:00:00"/>
    <x v="191"/>
    <s v="20160401_9"/>
    <n v="2016"/>
    <n v="4"/>
    <s v="Tatoosh"/>
    <s v="Tatoosh"/>
    <x v="0"/>
    <x v="20"/>
    <n v="0"/>
    <n v="19"/>
    <s v=""/>
    <x v="0"/>
    <n v="0"/>
    <n v="0"/>
    <x v="0"/>
    <n v="0"/>
    <n v="0"/>
  </r>
  <r>
    <d v="2016-04-01T00:00:00"/>
    <x v="191"/>
    <s v="20160401_24"/>
    <n v="2016"/>
    <n v="4"/>
    <s v="Guano"/>
    <s v="Bodelteh Islands"/>
    <x v="0"/>
    <x v="198"/>
    <n v="0"/>
    <n v="79"/>
    <s v=""/>
    <x v="0"/>
    <n v="0"/>
    <n v="0"/>
    <x v="0"/>
    <n v="0"/>
    <n v="0"/>
  </r>
  <r>
    <d v="2016-04-01T00:00:00"/>
    <x v="191"/>
    <s v="20160401_25"/>
    <n v="2016"/>
    <n v="4"/>
    <s v="East Bodelteh"/>
    <s v="Bodelteh Islands"/>
    <x v="1"/>
    <x v="1"/>
    <n v="0"/>
    <n v="35"/>
    <s v=""/>
    <x v="0"/>
    <n v="0"/>
    <n v="0"/>
    <x v="0"/>
    <n v="0"/>
    <n v="0"/>
  </r>
  <r>
    <d v="2016-04-01T00:00:00"/>
    <x v="191"/>
    <s v="20160401_26"/>
    <n v="2016"/>
    <n v="4"/>
    <s v="East Bodelteh"/>
    <s v="Bodelteh Islands"/>
    <x v="0"/>
    <x v="133"/>
    <n v="0"/>
    <n v="171"/>
    <s v=""/>
    <x v="0"/>
    <n v="0"/>
    <n v="0"/>
    <x v="0"/>
    <n v="0"/>
    <n v="0"/>
  </r>
  <r>
    <d v="2016-04-01T00:00:00"/>
    <x v="191"/>
    <s v="20160401_27"/>
    <n v="2016"/>
    <n v="4"/>
    <s v="West Bodelteh"/>
    <s v="Bodelteh Islands"/>
    <x v="0"/>
    <x v="325"/>
    <n v="0"/>
    <n v="163"/>
    <s v=""/>
    <x v="0"/>
    <n v="0"/>
    <n v="0"/>
    <x v="0"/>
    <n v="0"/>
    <n v="0"/>
  </r>
  <r>
    <d v="2016-04-01T00:00:00"/>
    <x v="191"/>
    <s v="20160401_28"/>
    <n v="2016"/>
    <n v="4"/>
    <s v="West Bodelteh"/>
    <s v="Bodelteh Islands"/>
    <x v="1"/>
    <x v="12"/>
    <n v="0"/>
    <n v="5"/>
    <s v=""/>
    <x v="0"/>
    <n v="0"/>
    <n v="0"/>
    <x v="0"/>
    <n v="0"/>
    <n v="0"/>
  </r>
  <r>
    <d v="2016-05-03T00:00:00"/>
    <x v="192"/>
    <s v="20160503_8"/>
    <n v="2016"/>
    <n v="5"/>
    <s v="Tatoosh East"/>
    <s v="Tatoosh"/>
    <x v="0"/>
    <x v="298"/>
    <n v="0"/>
    <n v="113"/>
    <s v=""/>
    <x v="0"/>
    <n v="0"/>
    <n v="0"/>
    <x v="0"/>
    <n v="0"/>
    <n v="0"/>
  </r>
  <r>
    <d v="2016-05-03T00:00:00"/>
    <x v="192"/>
    <s v="20160503_10"/>
    <n v="2016"/>
    <n v="5"/>
    <s v="Tatoosh"/>
    <s v="Tatoosh"/>
    <x v="0"/>
    <x v="240"/>
    <n v="0"/>
    <n v="95"/>
    <s v=""/>
    <x v="0"/>
    <n v="0"/>
    <n v="0"/>
    <x v="0"/>
    <n v="0"/>
    <n v="0"/>
  </r>
  <r>
    <d v="2016-05-03T00:00:00"/>
    <x v="192"/>
    <s v="20160503_11"/>
    <n v="2016"/>
    <n v="5"/>
    <s v="Tatoosh"/>
    <s v="Tatoosh"/>
    <x v="0"/>
    <x v="10"/>
    <n v="0"/>
    <n v="3"/>
    <s v=""/>
    <x v="0"/>
    <n v="0"/>
    <n v="0"/>
    <x v="0"/>
    <n v="0"/>
    <n v="0"/>
  </r>
  <r>
    <d v="2016-05-05T00:00:00"/>
    <x v="193"/>
    <s v="20160505_2"/>
    <n v="2016"/>
    <n v="5"/>
    <s v="Tatoosh East"/>
    <s v="Tatoosh"/>
    <x v="0"/>
    <x v="326"/>
    <n v="0"/>
    <n v="99"/>
    <s v=""/>
    <x v="1"/>
    <n v="1"/>
    <n v="0"/>
    <x v="1"/>
    <n v="1.0101010101010102E-2"/>
    <n v="0"/>
  </r>
  <r>
    <d v="2016-05-05T00:00:00"/>
    <x v="193"/>
    <s v="20160505_3"/>
    <n v="2016"/>
    <n v="5"/>
    <s v="Tatoosh"/>
    <s v="Tatoosh"/>
    <x v="0"/>
    <x v="169"/>
    <n v="0"/>
    <n v="73"/>
    <s v=""/>
    <x v="0"/>
    <n v="0"/>
    <n v="0"/>
    <x v="0"/>
    <n v="0"/>
    <n v="0"/>
  </r>
  <r>
    <d v="2016-05-05T00:00:00"/>
    <x v="193"/>
    <s v="20160505_4"/>
    <n v="2016"/>
    <n v="5"/>
    <s v="Tatoosh"/>
    <s v="Tatoosh"/>
    <x v="1"/>
    <x v="3"/>
    <n v="0"/>
    <n v="2"/>
    <s v=""/>
    <x v="0"/>
    <n v="0"/>
    <n v="0"/>
    <x v="0"/>
    <n v="0"/>
    <n v="0"/>
  </r>
  <r>
    <d v="2016-05-05T00:00:00"/>
    <x v="193"/>
    <s v="20160505_9"/>
    <n v="2016"/>
    <n v="5"/>
    <s v="West Bodelteh"/>
    <s v="Bodelteh Islands"/>
    <x v="0"/>
    <x v="327"/>
    <n v="0"/>
    <n v="96"/>
    <s v=""/>
    <x v="0"/>
    <n v="0"/>
    <n v="0"/>
    <x v="0"/>
    <n v="0"/>
    <n v="0"/>
  </r>
  <r>
    <d v="2016-05-05T00:00:00"/>
    <x v="193"/>
    <s v="20160505_10"/>
    <n v="2016"/>
    <n v="5"/>
    <s v="West Bodelteh"/>
    <s v="Bodelteh Islands"/>
    <x v="1"/>
    <x v="65"/>
    <n v="0"/>
    <n v="8"/>
    <s v=""/>
    <x v="0"/>
    <n v="0"/>
    <n v="0"/>
    <x v="0"/>
    <n v="0"/>
    <n v="0"/>
  </r>
  <r>
    <d v="2016-05-05T00:00:00"/>
    <x v="193"/>
    <s v="20160505_11"/>
    <n v="2016"/>
    <n v="5"/>
    <s v="East Bodelteh"/>
    <s v="Bodelteh Islands"/>
    <x v="0"/>
    <x v="302"/>
    <n v="0"/>
    <n v="122"/>
    <s v=""/>
    <x v="0"/>
    <n v="0"/>
    <n v="0"/>
    <x v="0"/>
    <n v="0"/>
    <n v="0"/>
  </r>
  <r>
    <d v="2016-05-05T00:00:00"/>
    <x v="193"/>
    <s v="20160505_12"/>
    <n v="2016"/>
    <n v="5"/>
    <s v="East Bodelteh"/>
    <s v="Bodelteh Islands"/>
    <x v="1"/>
    <x v="105"/>
    <n v="0"/>
    <n v="254"/>
    <s v=""/>
    <x v="0"/>
    <n v="0"/>
    <n v="0"/>
    <x v="0"/>
    <n v="0"/>
    <n v="0"/>
  </r>
  <r>
    <d v="2016-05-10T00:00:00"/>
    <x v="194"/>
    <s v="20160510_4"/>
    <n v="2016"/>
    <n v="5"/>
    <s v="Tatoosh East"/>
    <s v="Tatoosh"/>
    <x v="0"/>
    <x v="4"/>
    <n v="0"/>
    <n v="1"/>
    <s v="Ej male with shoulder injury."/>
    <x v="0"/>
    <n v="0"/>
    <n v="0"/>
    <x v="0"/>
    <n v="0"/>
    <n v="0"/>
  </r>
  <r>
    <d v="2016-05-10T00:00:00"/>
    <x v="194"/>
    <s v="20160510_5"/>
    <n v="2016"/>
    <n v="5"/>
    <s v="Tatoosh"/>
    <s v="Tatoosh"/>
    <x v="0"/>
    <x v="26"/>
    <n v="0"/>
    <n v="75"/>
    <s v=""/>
    <x v="0"/>
    <n v="0"/>
    <n v="0"/>
    <x v="0"/>
    <n v="0"/>
    <n v="0"/>
  </r>
  <r>
    <d v="2016-05-10T00:00:00"/>
    <x v="194"/>
    <s v="20160510_7"/>
    <n v="2016"/>
    <n v="5"/>
    <s v="Tatoosh"/>
    <s v="Tatoosh"/>
    <x v="1"/>
    <x v="4"/>
    <n v="0"/>
    <n v="1"/>
    <s v=""/>
    <x v="0"/>
    <n v="0"/>
    <n v="0"/>
    <x v="0"/>
    <n v="0"/>
    <n v="0"/>
  </r>
  <r>
    <d v="2016-05-10T00:00:00"/>
    <x v="194"/>
    <s v="20160510_9"/>
    <n v="2016"/>
    <n v="5"/>
    <s v="West Bodelteh"/>
    <s v="Bodelteh Islands"/>
    <x v="0"/>
    <x v="86"/>
    <n v="0"/>
    <n v="81"/>
    <s v=""/>
    <x v="0"/>
    <n v="0"/>
    <n v="0"/>
    <x v="0"/>
    <n v="0"/>
    <n v="0"/>
  </r>
  <r>
    <d v="2016-05-10T00:00:00"/>
    <x v="194"/>
    <s v="20160510_10"/>
    <n v="2016"/>
    <n v="5"/>
    <s v="West Bodelteh"/>
    <s v="Bodelteh Islands"/>
    <x v="1"/>
    <x v="15"/>
    <n v="0"/>
    <n v="4"/>
    <s v=""/>
    <x v="0"/>
    <n v="0"/>
    <n v="0"/>
    <x v="0"/>
    <n v="0"/>
    <n v="0"/>
  </r>
  <r>
    <d v="2016-05-10T00:00:00"/>
    <x v="194"/>
    <s v="20160510_11"/>
    <n v="2016"/>
    <n v="5"/>
    <s v="Guano"/>
    <s v="Bodelteh Islands"/>
    <x v="0"/>
    <x v="4"/>
    <n v="0"/>
    <n v="1"/>
    <s v="Yearling."/>
    <x v="0"/>
    <n v="0"/>
    <n v="0"/>
    <x v="0"/>
    <n v="0"/>
    <n v="0"/>
  </r>
  <r>
    <d v="2016-05-10T00:00:00"/>
    <x v="194"/>
    <s v="20160510_13"/>
    <n v="2016"/>
    <n v="5"/>
    <s v="East Bodelteh"/>
    <s v="Bodelteh Islands"/>
    <x v="0"/>
    <x v="178"/>
    <n v="0"/>
    <n v="71"/>
    <s v=""/>
    <x v="0"/>
    <n v="0"/>
    <n v="0"/>
    <x v="0"/>
    <n v="0"/>
    <n v="0"/>
  </r>
  <r>
    <d v="2016-05-10T00:00:00"/>
    <x v="194"/>
    <s v="20160510_14"/>
    <n v="2016"/>
    <n v="5"/>
    <s v="East Bodelteh"/>
    <s v="Bodelteh Islands"/>
    <x v="1"/>
    <x v="328"/>
    <n v="0"/>
    <n v="232"/>
    <s v=""/>
    <x v="0"/>
    <n v="0"/>
    <n v="0"/>
    <x v="0"/>
    <n v="0"/>
    <n v="0"/>
  </r>
  <r>
    <d v="2016-05-10T00:00:00"/>
    <x v="194"/>
    <s v="20160510_17"/>
    <n v="2016"/>
    <n v="5"/>
    <s v="Carroll"/>
    <s v="Carroll"/>
    <x v="0"/>
    <x v="329"/>
    <n v="0"/>
    <n v="366"/>
    <s v=""/>
    <x v="1"/>
    <n v="0"/>
    <n v="1"/>
    <x v="1"/>
    <n v="2.7322404371584699E-3"/>
    <n v="2.7322404371584699E-3"/>
  </r>
  <r>
    <d v="2016-05-10T00:00:00"/>
    <x v="194"/>
    <s v="20160510_18"/>
    <n v="2016"/>
    <n v="5"/>
    <s v="Carroll"/>
    <s v="Carroll"/>
    <x v="1"/>
    <x v="306"/>
    <n v="0"/>
    <n v="147"/>
    <s v=""/>
    <x v="0"/>
    <n v="0"/>
    <n v="0"/>
    <x v="0"/>
    <n v="0"/>
    <n v="0"/>
  </r>
  <r>
    <d v="2016-05-10T00:00:00"/>
    <x v="194"/>
    <s v="20160510_19"/>
    <n v="2016"/>
    <n v="5"/>
    <s v="Sea Lion Rock"/>
    <s v="Sea Lion Rock"/>
    <x v="0"/>
    <x v="330"/>
    <n v="0"/>
    <n v="409"/>
    <s v=""/>
    <x v="4"/>
    <n v="4"/>
    <n v="0"/>
    <x v="7"/>
    <n v="9.7799511002444987E-3"/>
    <n v="0"/>
  </r>
  <r>
    <d v="2016-05-10T00:00:00"/>
    <x v="194"/>
    <s v="20160510_20"/>
    <n v="2016"/>
    <n v="5"/>
    <s v="Sea Lion Rock"/>
    <s v="Sea Lion Rock"/>
    <x v="1"/>
    <x v="39"/>
    <n v="0"/>
    <n v="37"/>
    <s v=""/>
    <x v="0"/>
    <n v="0"/>
    <n v="0"/>
    <x v="0"/>
    <n v="0"/>
    <n v="0"/>
  </r>
  <r>
    <d v="2016-05-17T00:00:00"/>
    <x v="195"/>
    <s v="20160517_6"/>
    <n v="2016"/>
    <n v="5"/>
    <s v="Tatoosh East"/>
    <s v="Tatoosh"/>
    <x v="0"/>
    <x v="36"/>
    <n v="0"/>
    <n v="14"/>
    <s v="Landed QT for scat, bumped 8, 6 already in water."/>
    <x v="0"/>
    <n v="0"/>
    <n v="0"/>
    <x v="0"/>
    <n v="0"/>
    <n v="0"/>
  </r>
  <r>
    <d v="2016-05-17T00:00:00"/>
    <x v="195"/>
    <s v="20160517_8"/>
    <n v="2016"/>
    <n v="5"/>
    <s v="Tatoosh"/>
    <s v="Tatoosh"/>
    <x v="1"/>
    <x v="2"/>
    <n v="0"/>
    <n v="15"/>
    <s v="1 entangled Zc female, packing band."/>
    <x v="0"/>
    <n v="0"/>
    <n v="0"/>
    <x v="0"/>
    <n v="0"/>
    <n v="0"/>
  </r>
  <r>
    <d v="2016-05-17T00:00:00"/>
    <x v="195"/>
    <s v="20160517_10"/>
    <n v="2016"/>
    <n v="5"/>
    <s v="Tatoosh"/>
    <s v="Tatoosh"/>
    <x v="0"/>
    <x v="118"/>
    <n v="0"/>
    <n v="199"/>
    <s v=""/>
    <x v="1"/>
    <n v="0"/>
    <n v="0"/>
    <x v="0"/>
    <n v="5.0251256281407036E-3"/>
    <n v="0"/>
  </r>
  <r>
    <d v="2016-05-17T00:00:00"/>
    <x v="195"/>
    <s v="20160517_15"/>
    <n v="2016"/>
    <n v="5"/>
    <s v="East Bodelteh"/>
    <s v="Bodelteh Islands"/>
    <x v="1"/>
    <x v="265"/>
    <n v="0"/>
    <n v="500"/>
    <s v=""/>
    <x v="0"/>
    <n v="0"/>
    <n v="0"/>
    <x v="0"/>
    <n v="0"/>
    <n v="0"/>
  </r>
  <r>
    <d v="2016-05-17T00:00:00"/>
    <x v="195"/>
    <s v="20160517_16"/>
    <n v="2016"/>
    <n v="5"/>
    <s v="East Bodelteh"/>
    <s v="Bodelteh Islands"/>
    <x v="0"/>
    <x v="184"/>
    <n v="0"/>
    <n v="52"/>
    <s v=""/>
    <x v="0"/>
    <n v="0"/>
    <n v="0"/>
    <x v="0"/>
    <n v="0"/>
    <n v="0"/>
  </r>
  <r>
    <d v="2016-05-17T00:00:00"/>
    <x v="195"/>
    <s v="20160517_17"/>
    <n v="2016"/>
    <n v="5"/>
    <s v="West Bodelteh"/>
    <s v="Bodelteh Islands"/>
    <x v="0"/>
    <x v="0"/>
    <n v="0"/>
    <n v="43"/>
    <s v="10 were in water when we approached"/>
    <x v="0"/>
    <n v="0"/>
    <n v="0"/>
    <x v="0"/>
    <n v="0"/>
    <n v="0"/>
  </r>
  <r>
    <d v="2016-05-17T00:00:00"/>
    <x v="195"/>
    <s v="20160517_18"/>
    <n v="2016"/>
    <n v="5"/>
    <s v="West Bodelteh"/>
    <s v="Bodelteh Islands"/>
    <x v="1"/>
    <x v="4"/>
    <n v="0"/>
    <n v="1"/>
    <s v=""/>
    <x v="0"/>
    <n v="0"/>
    <n v="0"/>
    <x v="0"/>
    <n v="0"/>
    <n v="0"/>
  </r>
  <r>
    <d v="2016-05-17T00:00:00"/>
    <x v="195"/>
    <s v="20160517_21"/>
    <n v="2016"/>
    <n v="5"/>
    <s v="Carroll"/>
    <s v="Carroll"/>
    <x v="0"/>
    <x v="137"/>
    <n v="0"/>
    <n v="275"/>
    <s v=""/>
    <x v="0"/>
    <n v="0"/>
    <n v="0"/>
    <x v="0"/>
    <n v="0"/>
    <n v="0"/>
  </r>
  <r>
    <d v="2016-05-17T00:00:00"/>
    <x v="195"/>
    <s v="20160517_22"/>
    <n v="2016"/>
    <n v="5"/>
    <s v="Carroll"/>
    <s v="Carroll"/>
    <x v="1"/>
    <x v="156"/>
    <n v="0"/>
    <n v="160"/>
    <s v=""/>
    <x v="0"/>
    <n v="0"/>
    <n v="0"/>
    <x v="0"/>
    <n v="0"/>
    <n v="0"/>
  </r>
  <r>
    <d v="2016-05-17T00:00:00"/>
    <x v="195"/>
    <s v="20160517_23"/>
    <n v="2016"/>
    <n v="5"/>
    <s v="Sea Lion Rock"/>
    <s v="Sea Lion Rock"/>
    <x v="0"/>
    <x v="331"/>
    <n v="0"/>
    <n v="442"/>
    <s v=""/>
    <x v="0"/>
    <n v="0"/>
    <n v="0"/>
    <x v="0"/>
    <n v="0"/>
    <n v="0"/>
  </r>
  <r>
    <d v="2016-05-17T00:00:00"/>
    <x v="195"/>
    <s v="20160517_24"/>
    <n v="2016"/>
    <n v="5"/>
    <s v="Sea Lion Rock"/>
    <s v="Sea Lion Rock"/>
    <x v="1"/>
    <x v="92"/>
    <n v="0"/>
    <n v="126"/>
    <s v=""/>
    <x v="0"/>
    <n v="0"/>
    <n v="0"/>
    <x v="0"/>
    <n v="0"/>
    <n v="0"/>
  </r>
  <r>
    <d v="2016-05-31T00:00:00"/>
    <x v="196"/>
    <s v="20160531_10"/>
    <n v="2016"/>
    <n v="5"/>
    <s v="Tatoosh"/>
    <s v="Tatoosh"/>
    <x v="0"/>
    <x v="155"/>
    <n v="0"/>
    <n v="102"/>
    <s v=""/>
    <x v="0"/>
    <n v="0"/>
    <n v="0"/>
    <x v="0"/>
    <n v="0"/>
    <n v="0"/>
  </r>
  <r>
    <d v="2016-05-31T00:00:00"/>
    <x v="196"/>
    <s v="20160531_12"/>
    <n v="2016"/>
    <n v="5"/>
    <s v="Tatoosh"/>
    <s v="Tatoosh"/>
    <x v="1"/>
    <x v="4"/>
    <n v="0"/>
    <n v="1"/>
    <s v=""/>
    <x v="0"/>
    <n v="0"/>
    <n v="0"/>
    <x v="0"/>
    <n v="0"/>
    <n v="0"/>
  </r>
  <r>
    <d v="2016-05-31T00:00:00"/>
    <x v="196"/>
    <s v="20160531_29"/>
    <n v="2016"/>
    <n v="5"/>
    <s v="East Bodelteh"/>
    <s v="Bodelteh Islands"/>
    <x v="1"/>
    <x v="332"/>
    <n v="0"/>
    <n v="357"/>
    <s v=""/>
    <x v="1"/>
    <n v="0"/>
    <n v="1"/>
    <x v="1"/>
    <n v="2.8011204481792717E-3"/>
    <n v="2.8011204481792717E-3"/>
  </r>
  <r>
    <d v="2016-05-31T00:00:00"/>
    <x v="196"/>
    <s v="20160531_30"/>
    <n v="2016"/>
    <n v="5"/>
    <s v="East Bodelteh"/>
    <s v="Bodelteh Islands"/>
    <x v="0"/>
    <x v="71"/>
    <n v="0"/>
    <n v="53"/>
    <s v=""/>
    <x v="0"/>
    <n v="0"/>
    <n v="0"/>
    <x v="0"/>
    <n v="0"/>
    <n v="0"/>
  </r>
  <r>
    <d v="2016-05-31T00:00:00"/>
    <x v="196"/>
    <s v="20160531_32"/>
    <n v="2016"/>
    <n v="5"/>
    <s v="West Bodelteh"/>
    <s v="Bodelteh Islands"/>
    <x v="0"/>
    <x v="34"/>
    <n v="0"/>
    <n v="29"/>
    <s v=""/>
    <x v="0"/>
    <n v="0"/>
    <n v="0"/>
    <x v="0"/>
    <n v="0"/>
    <n v="0"/>
  </r>
  <r>
    <d v="2016-05-31T00:00:00"/>
    <x v="196"/>
    <s v="20160531_39"/>
    <n v="2016"/>
    <n v="5"/>
    <s v="Carroll"/>
    <s v="Carroll"/>
    <x v="0"/>
    <x v="136"/>
    <n v="0"/>
    <n v="166"/>
    <s v=""/>
    <x v="0"/>
    <n v="0"/>
    <n v="0"/>
    <x v="0"/>
    <n v="0"/>
    <n v="0"/>
  </r>
  <r>
    <d v="2016-05-31T00:00:00"/>
    <x v="196"/>
    <s v="20160531_40"/>
    <n v="2016"/>
    <n v="5"/>
    <s v="Carroll"/>
    <s v="Carroll"/>
    <x v="1"/>
    <x v="52"/>
    <n v="0"/>
    <n v="33"/>
    <s v=""/>
    <x v="0"/>
    <n v="0"/>
    <n v="0"/>
    <x v="0"/>
    <n v="0"/>
    <n v="0"/>
  </r>
  <r>
    <d v="2016-05-31T00:00:00"/>
    <x v="196"/>
    <s v="20160531_41"/>
    <n v="2016"/>
    <n v="5"/>
    <s v="Sea Lion Rock"/>
    <s v="Sea Lion Rock"/>
    <x v="0"/>
    <x v="137"/>
    <n v="0"/>
    <n v="275"/>
    <s v="Headed NW to 5mi offshore."/>
    <x v="2"/>
    <n v="2"/>
    <n v="0"/>
    <x v="2"/>
    <n v="7.2727272727272727E-3"/>
    <n v="0"/>
  </r>
  <r>
    <d v="2016-05-31T00:00:00"/>
    <x v="196"/>
    <s v="20160531_42"/>
    <n v="2016"/>
    <n v="5"/>
    <s v="Sea Lion Rock"/>
    <s v="Sea Lion Rock"/>
    <x v="1"/>
    <x v="4"/>
    <n v="0"/>
    <n v="1"/>
    <s v=""/>
    <x v="0"/>
    <n v="0"/>
    <n v="0"/>
    <x v="0"/>
    <n v="0"/>
    <n v="0"/>
  </r>
  <r>
    <d v="2016-06-01T00:00:00"/>
    <x v="197"/>
    <s v="20160601_7"/>
    <n v="2016"/>
    <n v="6"/>
    <s v="Tatoosh East"/>
    <s v="Tatoosh"/>
    <x v="0"/>
    <x v="4"/>
    <n v="0"/>
    <n v="1"/>
    <s v=""/>
    <x v="0"/>
    <n v="0"/>
    <n v="0"/>
    <x v="0"/>
    <n v="0"/>
    <n v="0"/>
  </r>
  <r>
    <d v="2016-06-01T00:00:00"/>
    <x v="197"/>
    <s v="20160601_9"/>
    <n v="2016"/>
    <n v="6"/>
    <s v="Tatoosh"/>
    <s v="Tatoosh"/>
    <x v="0"/>
    <x v="333"/>
    <n v="0"/>
    <n v="133"/>
    <s v=""/>
    <x v="0"/>
    <n v="0"/>
    <n v="0"/>
    <x v="0"/>
    <n v="0"/>
    <n v="0"/>
  </r>
  <r>
    <d v="2016-06-01T00:00:00"/>
    <x v="197"/>
    <s v="20160601_10"/>
    <n v="2016"/>
    <n v="6"/>
    <s v="Tatoosh"/>
    <s v="Tatoosh"/>
    <x v="1"/>
    <x v="4"/>
    <n v="0"/>
    <n v="1"/>
    <s v=""/>
    <x v="0"/>
    <n v="0"/>
    <n v="0"/>
    <x v="0"/>
    <n v="0"/>
    <n v="0"/>
  </r>
  <r>
    <d v="2016-06-01T00:00:00"/>
    <x v="197"/>
    <s v="20160601_19"/>
    <n v="2016"/>
    <n v="6"/>
    <s v="East Bodelteh"/>
    <s v="Bodelteh Islands"/>
    <x v="1"/>
    <x v="331"/>
    <n v="0"/>
    <n v="442"/>
    <s v="One dead Zc on beach."/>
    <x v="0"/>
    <n v="0"/>
    <n v="0"/>
    <x v="0"/>
    <n v="0"/>
    <n v="0"/>
  </r>
  <r>
    <d v="2016-06-01T00:00:00"/>
    <x v="197"/>
    <s v="20160601_20"/>
    <n v="2016"/>
    <n v="6"/>
    <s v="East Bodelteh"/>
    <s v="Bodelteh Islands"/>
    <x v="0"/>
    <x v="1"/>
    <n v="0"/>
    <n v="35"/>
    <s v=""/>
    <x v="0"/>
    <n v="0"/>
    <n v="0"/>
    <x v="0"/>
    <n v="0"/>
    <n v="0"/>
  </r>
  <r>
    <d v="2016-06-01T00:00:00"/>
    <x v="197"/>
    <s v="20160601_21"/>
    <n v="2016"/>
    <n v="6"/>
    <s v="West Bodelteh"/>
    <s v="Bodelteh Islands"/>
    <x v="0"/>
    <x v="161"/>
    <n v="0"/>
    <n v="39"/>
    <s v=""/>
    <x v="0"/>
    <n v="0"/>
    <n v="0"/>
    <x v="0"/>
    <n v="0"/>
    <n v="0"/>
  </r>
  <r>
    <d v="2016-06-01T00:00:00"/>
    <x v="197"/>
    <s v="20160601_25"/>
    <n v="2016"/>
    <n v="6"/>
    <s v="Carroll"/>
    <s v="Carroll"/>
    <x v="0"/>
    <x v="87"/>
    <s v="1"/>
    <n v="199"/>
    <s v="Pup not with mom."/>
    <x v="0"/>
    <n v="0"/>
    <n v="0"/>
    <x v="0"/>
    <n v="0"/>
    <n v="0"/>
  </r>
  <r>
    <d v="2016-06-01T00:00:00"/>
    <x v="197"/>
    <s v="20160601_26"/>
    <n v="2016"/>
    <n v="6"/>
    <s v="Carroll"/>
    <s v="Carroll"/>
    <x v="1"/>
    <x v="85"/>
    <n v="0"/>
    <n v="11"/>
    <s v=""/>
    <x v="0"/>
    <n v="0"/>
    <n v="0"/>
    <x v="0"/>
    <n v="0"/>
    <n v="0"/>
  </r>
  <r>
    <d v="2016-06-01T00:00:00"/>
    <x v="197"/>
    <s v="20160601_27"/>
    <n v="2016"/>
    <n v="6"/>
    <s v="Sea Lion Rock"/>
    <s v="Sea Lion Rock"/>
    <x v="0"/>
    <x v="249"/>
    <s v="1"/>
    <n v="293"/>
    <s v="Landed Quinton on south middle section, 1 pup seen on landing. No scat."/>
    <x v="2"/>
    <n v="1"/>
    <n v="0"/>
    <x v="1"/>
    <n v="6.8027210884353739E-3"/>
    <n v="0"/>
  </r>
  <r>
    <d v="2016-06-01T00:00:00"/>
    <x v="197"/>
    <s v="20160601_28"/>
    <n v="2016"/>
    <n v="6"/>
    <s v="Sea Lion Rock"/>
    <s v="Sea Lion Rock"/>
    <x v="1"/>
    <x v="36"/>
    <n v="0"/>
    <n v="14"/>
    <s v=""/>
    <x v="0"/>
    <n v="0"/>
    <n v="0"/>
    <x v="0"/>
    <n v="0"/>
    <n v="0"/>
  </r>
  <r>
    <d v="2016-07-08T00:00:00"/>
    <x v="198"/>
    <s v="20160708_2"/>
    <n v="2016"/>
    <n v="7"/>
    <s v="Tatoosh East"/>
    <s v="Tatoosh"/>
    <x v="0"/>
    <x v="4"/>
    <n v="0"/>
    <n v="1"/>
    <s v=""/>
    <x v="0"/>
    <n v="0"/>
    <n v="0"/>
    <x v="0"/>
    <n v="0"/>
    <n v="0"/>
  </r>
  <r>
    <d v="2016-07-08T00:00:00"/>
    <x v="198"/>
    <s v="20160708_3"/>
    <n v="2016"/>
    <n v="7"/>
    <s v="Tatoosh"/>
    <s v="Tatoosh"/>
    <x v="0"/>
    <x v="72"/>
    <n v="0"/>
    <n v="112"/>
    <s v=""/>
    <x v="1"/>
    <n v="0"/>
    <n v="0"/>
    <x v="0"/>
    <n v="8.9285714285714281E-3"/>
    <n v="0"/>
  </r>
  <r>
    <d v="2016-07-12T00:00:00"/>
    <x v="199"/>
    <s v="20160712_5"/>
    <n v="2016"/>
    <n v="7"/>
    <s v="Tatoosh East"/>
    <s v="Tatoosh"/>
    <x v="0"/>
    <x v="24"/>
    <n v="0"/>
    <n v="16"/>
    <s v=""/>
    <x v="0"/>
    <n v="0"/>
    <n v="0"/>
    <x v="0"/>
    <n v="0"/>
    <n v="0"/>
  </r>
  <r>
    <d v="2016-07-12T00:00:00"/>
    <x v="199"/>
    <s v="20160712_6"/>
    <n v="2016"/>
    <n v="7"/>
    <s v="Tatoosh"/>
    <s v="Tatoosh"/>
    <x v="0"/>
    <x v="72"/>
    <n v="0"/>
    <n v="112"/>
    <s v="Inner ledge all male."/>
    <x v="2"/>
    <n v="0"/>
    <n v="0"/>
    <x v="0"/>
    <n v="1.7857142857142856E-2"/>
    <n v="0"/>
  </r>
  <r>
    <d v="2016-07-12T00:00:00"/>
    <x v="199"/>
    <s v="20160712_14"/>
    <n v="2016"/>
    <n v="7"/>
    <s v="East Bodelteh"/>
    <s v="Bodelteh Islands"/>
    <x v="0"/>
    <x v="149"/>
    <n v="0"/>
    <n v="63"/>
    <s v=""/>
    <x v="0"/>
    <n v="0"/>
    <n v="0"/>
    <x v="0"/>
    <n v="0"/>
    <n v="0"/>
  </r>
  <r>
    <d v="2016-07-12T00:00:00"/>
    <x v="199"/>
    <s v="20160712_15"/>
    <n v="2016"/>
    <n v="7"/>
    <s v="East Bodelteh"/>
    <s v="Bodelteh Islands"/>
    <x v="1"/>
    <x v="49"/>
    <n v="0"/>
    <n v="7"/>
    <s v=""/>
    <x v="0"/>
    <n v="0"/>
    <n v="0"/>
    <x v="0"/>
    <n v="0"/>
    <n v="0"/>
  </r>
  <r>
    <d v="2016-07-12T00:00:00"/>
    <x v="199"/>
    <s v="20160712_16"/>
    <n v="2016"/>
    <n v="7"/>
    <s v="West Bodelteh"/>
    <s v="Bodelteh Islands"/>
    <x v="0"/>
    <x v="95"/>
    <n v="0"/>
    <n v="18"/>
    <s v=""/>
    <x v="0"/>
    <n v="0"/>
    <n v="0"/>
    <x v="0"/>
    <n v="0"/>
    <n v="0"/>
  </r>
  <r>
    <d v="2016-07-12T00:00:00"/>
    <x v="199"/>
    <s v="20160712_20"/>
    <n v="2016"/>
    <n v="7"/>
    <s v="Carroll"/>
    <s v="Carroll"/>
    <x v="0"/>
    <x v="334"/>
    <s v="43"/>
    <n v="230"/>
    <s v=""/>
    <x v="1"/>
    <n v="0"/>
    <n v="1"/>
    <x v="1"/>
    <n v="3.663003663003663E-3"/>
    <n v="3.663003663003663E-3"/>
  </r>
  <r>
    <d v="2016-07-12T00:00:00"/>
    <x v="199"/>
    <s v="20160712_21"/>
    <n v="2016"/>
    <n v="7"/>
    <s v="Carroll"/>
    <s v="Carroll"/>
    <x v="1"/>
    <x v="4"/>
    <n v="0"/>
    <n v="1"/>
    <s v=""/>
    <x v="0"/>
    <n v="0"/>
    <n v="0"/>
    <x v="0"/>
    <n v="0"/>
    <n v="0"/>
  </r>
  <r>
    <d v="2016-07-12T00:00:00"/>
    <x v="199"/>
    <s v="20160712_22"/>
    <n v="2016"/>
    <n v="7"/>
    <s v="Sea Lion Rock"/>
    <s v="Sea Lion Rock"/>
    <x v="1"/>
    <x v="10"/>
    <s v="1"/>
    <n v="2"/>
    <s v="Landed Jon for pup count."/>
    <x v="0"/>
    <n v="0"/>
    <n v="0"/>
    <x v="0"/>
    <n v="0"/>
    <n v="0"/>
  </r>
  <r>
    <d v="2016-07-12T00:00:00"/>
    <x v="199"/>
    <s v="20160712_23"/>
    <n v="2016"/>
    <n v="7"/>
    <s v="Sea Lion Rock"/>
    <s v="Sea Lion Rock"/>
    <x v="0"/>
    <x v="204"/>
    <s v="30"/>
    <n v="229"/>
    <s v="Jon off rock 14:47."/>
    <x v="0"/>
    <n v="0"/>
    <n v="0"/>
    <x v="0"/>
    <n v="0"/>
    <n v="0"/>
  </r>
  <r>
    <d v="2016-07-19T00:00:00"/>
    <x v="200"/>
    <s v="20160719_2"/>
    <n v="2016"/>
    <n v="7"/>
    <s v="Tatoosh East"/>
    <s v="Tatoosh"/>
    <x v="0"/>
    <x v="152"/>
    <n v="0"/>
    <n v="83"/>
    <s v=""/>
    <x v="0"/>
    <n v="0"/>
    <n v="0"/>
    <x v="0"/>
    <n v="0"/>
    <n v="0"/>
  </r>
  <r>
    <d v="2016-07-19T00:00:00"/>
    <x v="200"/>
    <s v="20160719_5"/>
    <n v="2016"/>
    <n v="7"/>
    <s v="Tatoosh"/>
    <s v="Tatoosh"/>
    <x v="0"/>
    <x v="335"/>
    <n v="0"/>
    <n v="221"/>
    <s v=""/>
    <x v="2"/>
    <n v="1"/>
    <n v="0"/>
    <x v="1"/>
    <n v="9.0497737556561094E-3"/>
    <n v="0"/>
  </r>
  <r>
    <d v="2016-07-21T00:00:00"/>
    <x v="201"/>
    <s v="20160721_1"/>
    <n v="2016"/>
    <n v="7"/>
    <s v="Tatoosh East"/>
    <s v="Tatoosh"/>
    <x v="0"/>
    <x v="38"/>
    <n v="0"/>
    <n v="49"/>
    <s v=""/>
    <x v="0"/>
    <n v="0"/>
    <n v="0"/>
    <x v="0"/>
    <n v="0"/>
    <n v="0"/>
  </r>
  <r>
    <d v="2016-07-21T00:00:00"/>
    <x v="201"/>
    <s v="20160721_2"/>
    <n v="2016"/>
    <n v="7"/>
    <s v="Tatoosh"/>
    <s v="Tatoosh"/>
    <x v="0"/>
    <x v="248"/>
    <n v="0"/>
    <n v="243"/>
    <s v=""/>
    <x v="0"/>
    <n v="0"/>
    <n v="0"/>
    <x v="0"/>
    <n v="0"/>
    <n v="0"/>
  </r>
  <r>
    <d v="2016-07-21T00:00:00"/>
    <x v="201"/>
    <s v="20160721_14"/>
    <n v="2016"/>
    <n v="7"/>
    <s v="East Bodelteh"/>
    <s v="Bodelteh Islands"/>
    <x v="0"/>
    <x v="91"/>
    <n v="0"/>
    <n v="90"/>
    <s v=""/>
    <x v="0"/>
    <n v="0"/>
    <n v="0"/>
    <x v="0"/>
    <n v="0"/>
    <n v="0"/>
  </r>
  <r>
    <d v="2016-07-21T00:00:00"/>
    <x v="201"/>
    <s v="20160721_15"/>
    <n v="2016"/>
    <n v="7"/>
    <s v="East Bodelteh"/>
    <s v="Bodelteh Islands"/>
    <x v="1"/>
    <x v="106"/>
    <n v="0"/>
    <n v="13"/>
    <s v=""/>
    <x v="4"/>
    <n v="0"/>
    <n v="4"/>
    <x v="7"/>
    <n v="0.30769230769230771"/>
    <n v="0.30769230769230771"/>
  </r>
  <r>
    <d v="2016-07-21T00:00:00"/>
    <x v="201"/>
    <s v="20160721_23"/>
    <n v="2016"/>
    <n v="7"/>
    <s v="Carroll"/>
    <s v="Carroll"/>
    <x v="0"/>
    <x v="140"/>
    <s v="71"/>
    <n v="209"/>
    <s v=""/>
    <x v="1"/>
    <n v="1"/>
    <n v="0"/>
    <x v="1"/>
    <n v="3.5714285714285713E-3"/>
    <n v="0"/>
  </r>
  <r>
    <d v="2016-07-21T00:00:00"/>
    <x v="201"/>
    <s v="20160721_24"/>
    <n v="2016"/>
    <n v="7"/>
    <s v="Carroll"/>
    <s v="Carroll"/>
    <x v="1"/>
    <x v="4"/>
    <n v="0"/>
    <n v="1"/>
    <s v=""/>
    <x v="0"/>
    <n v="0"/>
    <n v="0"/>
    <x v="0"/>
    <n v="0"/>
    <n v="0"/>
  </r>
  <r>
    <d v="2016-07-21T00:00:00"/>
    <x v="201"/>
    <s v="20160721_25"/>
    <n v="2016"/>
    <n v="7"/>
    <s v="Carroll"/>
    <s v="Carroll"/>
    <x v="2"/>
    <x v="4"/>
    <n v="0"/>
    <n v="1"/>
    <s v="Ej/Zc hybrid. Photo crop_Hybrid_Ej_Zc_CAR_20160721_JON_8035.JPG in field highlights for 2016."/>
    <x v="0"/>
    <n v="0"/>
    <n v="0"/>
    <x v="0"/>
    <n v="0"/>
    <n v="0"/>
  </r>
  <r>
    <d v="2016-07-21T00:00:00"/>
    <x v="201"/>
    <s v="20160721_26"/>
    <n v="2016"/>
    <n v="7"/>
    <s v="Sea Lion Rock"/>
    <s v="Sea Lion Rock"/>
    <x v="1"/>
    <x v="10"/>
    <s v="1"/>
    <n v="2"/>
    <s v=""/>
    <x v="0"/>
    <n v="0"/>
    <n v="0"/>
    <x v="0"/>
    <n v="0"/>
    <n v="0"/>
  </r>
  <r>
    <d v="2016-07-21T00:00:00"/>
    <x v="201"/>
    <s v="20160721_27"/>
    <n v="2016"/>
    <n v="7"/>
    <s v="Sea Lion Rock"/>
    <s v="Sea Lion Rock"/>
    <x v="0"/>
    <x v="336"/>
    <s v="35"/>
    <n v="289"/>
    <s v=""/>
    <x v="0"/>
    <n v="0"/>
    <n v="0"/>
    <x v="0"/>
    <n v="0"/>
    <n v="0"/>
  </r>
  <r>
    <d v="2016-08-10T00:00:00"/>
    <x v="202"/>
    <s v="20160810_2"/>
    <n v="2016"/>
    <n v="8"/>
    <s v="Tatoosh East"/>
    <s v="Tatoosh"/>
    <x v="0"/>
    <x v="53"/>
    <n v="0"/>
    <n v="66"/>
    <s v=""/>
    <x v="1"/>
    <n v="1"/>
    <n v="0"/>
    <x v="1"/>
    <n v="1.5151515151515152E-2"/>
    <n v="0"/>
  </r>
  <r>
    <d v="2016-08-10T00:00:00"/>
    <x v="202"/>
    <s v="20160810_3"/>
    <n v="2016"/>
    <n v="8"/>
    <s v="Tatoosh East"/>
    <s v="Tatoosh"/>
    <x v="1"/>
    <x v="10"/>
    <n v="0"/>
    <n v="3"/>
    <s v=""/>
    <x v="0"/>
    <n v="0"/>
    <n v="0"/>
    <x v="0"/>
    <n v="0"/>
    <n v="0"/>
  </r>
  <r>
    <d v="2016-08-10T00:00:00"/>
    <x v="202"/>
    <s v="20160810_5"/>
    <n v="2016"/>
    <n v="8"/>
    <s v="Tatoosh"/>
    <s v="Tatoosh"/>
    <x v="0"/>
    <x v="135"/>
    <n v="0"/>
    <n v="21"/>
    <s v=""/>
    <x v="0"/>
    <n v="0"/>
    <n v="0"/>
    <x v="0"/>
    <n v="0"/>
    <n v="0"/>
  </r>
  <r>
    <d v="2016-08-11T00:00:00"/>
    <x v="203"/>
    <s v="20160811_7"/>
    <n v="2016"/>
    <n v="8"/>
    <s v="Tatoosh East"/>
    <s v="Tatoosh"/>
    <x v="0"/>
    <x v="83"/>
    <n v="0"/>
    <n v="77"/>
    <s v=""/>
    <x v="1"/>
    <n v="1"/>
    <n v="0"/>
    <x v="1"/>
    <n v="1.2987012987012988E-2"/>
    <n v="0"/>
  </r>
  <r>
    <d v="2016-08-11T00:00:00"/>
    <x v="203"/>
    <s v="20160811_9"/>
    <n v="2016"/>
    <n v="8"/>
    <s v="Tatoosh"/>
    <s v="Tatoosh"/>
    <x v="0"/>
    <x v="186"/>
    <n v="0"/>
    <n v="47"/>
    <s v=""/>
    <x v="0"/>
    <n v="0"/>
    <n v="0"/>
    <x v="0"/>
    <n v="0"/>
    <n v="0"/>
  </r>
  <r>
    <d v="2016-08-17T00:00:00"/>
    <x v="204"/>
    <s v="20160817_5"/>
    <n v="2016"/>
    <n v="8"/>
    <s v="Tatoosh East"/>
    <s v="Tatoosh"/>
    <x v="0"/>
    <x v="27"/>
    <n v="0"/>
    <n v="120"/>
    <s v=""/>
    <x v="0"/>
    <n v="0"/>
    <n v="0"/>
    <x v="0"/>
    <n v="0"/>
    <n v="0"/>
  </r>
  <r>
    <d v="2016-08-17T00:00:00"/>
    <x v="204"/>
    <s v="20160817_6"/>
    <n v="2016"/>
    <n v="8"/>
    <s v="Tatoosh"/>
    <s v="Tatoosh"/>
    <x v="0"/>
    <x v="33"/>
    <n v="0"/>
    <n v="10"/>
    <s v="4 swimming and 6 hauled out"/>
    <x v="0"/>
    <n v="0"/>
    <n v="0"/>
    <x v="0"/>
    <n v="0"/>
    <n v="0"/>
  </r>
  <r>
    <d v="2016-08-17T00:00:00"/>
    <x v="204"/>
    <s v="20160817_18"/>
    <n v="2016"/>
    <n v="8"/>
    <s v="East Bodelteh"/>
    <s v="Bodelteh Islands"/>
    <x v="0"/>
    <x v="319"/>
    <n v="0"/>
    <n v="397"/>
    <s v=""/>
    <x v="1"/>
    <n v="1"/>
    <n v="0"/>
    <x v="1"/>
    <n v="2.5188916876574307E-3"/>
    <n v="0"/>
  </r>
  <r>
    <d v="2016-08-17T00:00:00"/>
    <x v="204"/>
    <s v="20160817_19"/>
    <n v="2016"/>
    <n v="8"/>
    <s v="East Bodelteh"/>
    <s v="Bodelteh Islands"/>
    <x v="1"/>
    <x v="337"/>
    <n v="0"/>
    <n v="719"/>
    <s v=""/>
    <x v="0"/>
    <n v="0"/>
    <n v="0"/>
    <x v="0"/>
    <n v="0"/>
    <n v="0"/>
  </r>
  <r>
    <d v="2016-08-17T00:00:00"/>
    <x v="204"/>
    <s v="20160817_21"/>
    <n v="2016"/>
    <n v="8"/>
    <s v="West Bodelteh"/>
    <s v="Bodelteh Islands"/>
    <x v="0"/>
    <x v="4"/>
    <n v="0"/>
    <n v="1"/>
    <s v=""/>
    <x v="0"/>
    <n v="0"/>
    <n v="0"/>
    <x v="0"/>
    <n v="0"/>
    <n v="0"/>
  </r>
  <r>
    <d v="2016-08-17T00:00:00"/>
    <x v="204"/>
    <s v="20160817_26"/>
    <n v="2016"/>
    <n v="8"/>
    <s v="Carroll"/>
    <s v="Carroll"/>
    <x v="0"/>
    <x v="305"/>
    <s v="33"/>
    <n v="263"/>
    <s v=""/>
    <x v="0"/>
    <n v="0"/>
    <n v="0"/>
    <x v="0"/>
    <n v="0"/>
    <n v="0"/>
  </r>
  <r>
    <d v="2016-08-17T00:00:00"/>
    <x v="204"/>
    <s v="20160817_27"/>
    <n v="2016"/>
    <n v="8"/>
    <s v="Carroll"/>
    <s v="Carroll"/>
    <x v="1"/>
    <x v="36"/>
    <n v="0"/>
    <n v="14"/>
    <s v=""/>
    <x v="0"/>
    <n v="0"/>
    <n v="0"/>
    <x v="0"/>
    <n v="0"/>
    <n v="0"/>
  </r>
  <r>
    <d v="2016-08-17T00:00:00"/>
    <x v="204"/>
    <s v="20160817_28"/>
    <n v="2016"/>
    <n v="8"/>
    <s v="Sea Lion Rock"/>
    <s v="Sea Lion Rock"/>
    <x v="0"/>
    <x v="338"/>
    <s v="11"/>
    <n v="311"/>
    <s v=""/>
    <x v="0"/>
    <n v="0"/>
    <n v="0"/>
    <x v="0"/>
    <n v="0"/>
    <n v="0"/>
  </r>
  <r>
    <d v="2016-08-17T00:00:00"/>
    <x v="204"/>
    <s v="20160817_29"/>
    <n v="2016"/>
    <n v="8"/>
    <s v="Sea Lion Rock"/>
    <s v="Sea Lion Rock"/>
    <x v="1"/>
    <x v="4"/>
    <n v="0"/>
    <n v="1"/>
    <s v=""/>
    <x v="0"/>
    <n v="0"/>
    <n v="0"/>
    <x v="0"/>
    <n v="0"/>
    <n v="0"/>
  </r>
  <r>
    <d v="2016-08-23T00:00:00"/>
    <x v="205"/>
    <s v="20160823_10"/>
    <n v="2016"/>
    <n v="8"/>
    <s v="Tatoosh"/>
    <s v="Tatoosh"/>
    <x v="1"/>
    <x v="3"/>
    <n v="0"/>
    <n v="2"/>
    <s v=""/>
    <x v="0"/>
    <n v="0"/>
    <n v="0"/>
    <x v="0"/>
    <n v="0"/>
    <n v="0"/>
  </r>
  <r>
    <d v="2016-08-23T00:00:00"/>
    <x v="205"/>
    <s v="20160823_23"/>
    <n v="2016"/>
    <n v="8"/>
    <s v="East Bodelteh"/>
    <s v="Bodelteh Islands"/>
    <x v="0"/>
    <x v="66"/>
    <n v="0"/>
    <n v="152"/>
    <s v=""/>
    <x v="0"/>
    <n v="0"/>
    <n v="0"/>
    <x v="0"/>
    <n v="0"/>
    <n v="0"/>
  </r>
  <r>
    <d v="2016-08-23T00:00:00"/>
    <x v="205"/>
    <s v="20160823_24"/>
    <n v="2016"/>
    <n v="8"/>
    <s v="East Bodelteh"/>
    <s v="Bodelteh Islands"/>
    <x v="1"/>
    <x v="339"/>
    <n v="0"/>
    <n v="481"/>
    <s v=""/>
    <x v="0"/>
    <n v="0"/>
    <n v="0"/>
    <x v="0"/>
    <n v="0"/>
    <n v="0"/>
  </r>
  <r>
    <d v="2016-08-23T00:00:00"/>
    <x v="205"/>
    <s v="20160823_25"/>
    <n v="2016"/>
    <n v="8"/>
    <s v="West Bodelteh"/>
    <s v="Bodelteh Islands"/>
    <x v="0"/>
    <x v="4"/>
    <n v="0"/>
    <n v="1"/>
    <s v=""/>
    <x v="0"/>
    <n v="0"/>
    <n v="0"/>
    <x v="0"/>
    <n v="0"/>
    <n v="0"/>
  </r>
  <r>
    <d v="2016-08-23T00:00:00"/>
    <x v="205"/>
    <s v="20160823_31"/>
    <n v="2016"/>
    <n v="8"/>
    <s v="Carroll"/>
    <s v="Carroll"/>
    <x v="0"/>
    <x v="270"/>
    <s v="43"/>
    <n v="244"/>
    <s v=""/>
    <x v="0"/>
    <n v="0"/>
    <n v="0"/>
    <x v="0"/>
    <n v="0"/>
    <n v="0"/>
  </r>
  <r>
    <d v="2016-08-23T00:00:00"/>
    <x v="205"/>
    <s v="20160823_32"/>
    <n v="2016"/>
    <n v="8"/>
    <s v="Carroll"/>
    <s v="Carroll"/>
    <x v="1"/>
    <x v="49"/>
    <n v="0"/>
    <n v="7"/>
    <s v=""/>
    <x v="0"/>
    <n v="0"/>
    <n v="0"/>
    <x v="0"/>
    <n v="0"/>
    <n v="0"/>
  </r>
  <r>
    <d v="2016-08-23T00:00:00"/>
    <x v="205"/>
    <s v="20160823_33"/>
    <n v="2016"/>
    <n v="8"/>
    <s v="Sea Lion Rock"/>
    <s v="Sea Lion Rock"/>
    <x v="0"/>
    <x v="340"/>
    <s v="15"/>
    <n v="333"/>
    <s v=""/>
    <x v="0"/>
    <n v="0"/>
    <n v="0"/>
    <x v="0"/>
    <n v="0"/>
    <n v="0"/>
  </r>
  <r>
    <d v="2016-08-23T00:00:00"/>
    <x v="205"/>
    <s v="20160823_34"/>
    <n v="2016"/>
    <n v="8"/>
    <s v="Sea Lion Rock"/>
    <s v="Sea Lion Rock"/>
    <x v="1"/>
    <x v="70"/>
    <s v="1"/>
    <n v="8"/>
    <s v=""/>
    <x v="0"/>
    <n v="0"/>
    <n v="0"/>
    <x v="0"/>
    <n v="0"/>
    <n v="0"/>
  </r>
  <r>
    <d v="2016-08-23T00:00:00"/>
    <x v="205"/>
    <s v="20160823_6"/>
    <n v="2016"/>
    <n v="8"/>
    <s v="Tatoosh East"/>
    <s v="Tatoosh"/>
    <x v="0"/>
    <x v="282"/>
    <n v="0"/>
    <n v="106"/>
    <s v="1 entangled adult female, 97$R"/>
    <x v="1"/>
    <n v="1"/>
    <n v="0"/>
    <x v="1"/>
    <n v="9.433962264150943E-3"/>
    <n v="0"/>
  </r>
  <r>
    <d v="2016-08-23T00:00:00"/>
    <x v="205"/>
    <s v="20160823_7"/>
    <n v="2016"/>
    <n v="8"/>
    <s v="Tatoosh East"/>
    <s v="Tatoosh"/>
    <x v="1"/>
    <x v="4"/>
    <n v="0"/>
    <n v="1"/>
    <s v=""/>
    <x v="0"/>
    <n v="0"/>
    <n v="0"/>
    <x v="0"/>
    <n v="0"/>
    <n v="0"/>
  </r>
  <r>
    <d v="2016-08-23T00:00:00"/>
    <x v="205"/>
    <s v="20160823_9"/>
    <n v="2016"/>
    <n v="8"/>
    <s v="Tatoosh"/>
    <s v="Tatoosh"/>
    <x v="0"/>
    <x v="13"/>
    <n v="0"/>
    <n v="40"/>
    <s v=""/>
    <x v="0"/>
    <n v="0"/>
    <n v="0"/>
    <x v="0"/>
    <n v="0"/>
    <n v="0"/>
  </r>
  <r>
    <d v="2016-09-06T00:00:00"/>
    <x v="206"/>
    <s v="20160906_22"/>
    <n v="2016"/>
    <n v="9"/>
    <s v="East Bodelteh"/>
    <s v="Bodelteh Islands"/>
    <x v="1"/>
    <x v="88"/>
    <n v="0"/>
    <n v="328"/>
    <s v="Counts likely low"/>
    <x v="0"/>
    <n v="0"/>
    <n v="0"/>
    <x v="0"/>
    <n v="0"/>
    <n v="0"/>
  </r>
  <r>
    <d v="2016-09-06T00:00:00"/>
    <x v="206"/>
    <s v="20160906_23"/>
    <n v="2016"/>
    <n v="9"/>
    <s v="East Bodelteh"/>
    <s v="Bodelteh Islands"/>
    <x v="0"/>
    <x v="244"/>
    <n v="0"/>
    <n v="121"/>
    <s v="Counts likely low"/>
    <x v="0"/>
    <n v="0"/>
    <n v="0"/>
    <x v="0"/>
    <n v="0"/>
    <n v="0"/>
  </r>
  <r>
    <d v="2016-09-06T00:00:00"/>
    <x v="206"/>
    <s v="20160906_24"/>
    <n v="2016"/>
    <n v="9"/>
    <s v="West Bodelteh"/>
    <s v="Bodelteh Islands"/>
    <x v="0"/>
    <x v="56"/>
    <n v="0"/>
    <n v="6"/>
    <s v="All alert"/>
    <x v="0"/>
    <n v="0"/>
    <n v="0"/>
    <x v="0"/>
    <n v="0"/>
    <n v="0"/>
  </r>
  <r>
    <d v="2016-09-06T00:00:00"/>
    <x v="206"/>
    <s v="20160906_31"/>
    <n v="2016"/>
    <n v="9"/>
    <s v="Carroll"/>
    <s v="Carroll"/>
    <x v="0"/>
    <x v="341"/>
    <s v="27"/>
    <n v="281"/>
    <s v=""/>
    <x v="0"/>
    <n v="0"/>
    <n v="0"/>
    <x v="0"/>
    <n v="0"/>
    <n v="0"/>
  </r>
  <r>
    <d v="2016-09-06T00:00:00"/>
    <x v="206"/>
    <s v="20160906_32"/>
    <n v="2016"/>
    <n v="9"/>
    <s v="Carroll"/>
    <s v="Carroll"/>
    <x v="1"/>
    <x v="3"/>
    <n v="0"/>
    <n v="2"/>
    <s v=""/>
    <x v="0"/>
    <n v="0"/>
    <n v="0"/>
    <x v="0"/>
    <n v="0"/>
    <n v="0"/>
  </r>
  <r>
    <d v="2016-09-06T00:00:00"/>
    <x v="206"/>
    <s v="20160906_33"/>
    <n v="2016"/>
    <n v="9"/>
    <s v="Sea Lion Rock"/>
    <s v="Sea Lion Rock"/>
    <x v="0"/>
    <x v="342"/>
    <s v="15"/>
    <n v="312"/>
    <s v=""/>
    <x v="1"/>
    <n v="0"/>
    <n v="0"/>
    <x v="1"/>
    <n v="3.0581039755351682E-3"/>
    <n v="0"/>
  </r>
  <r>
    <d v="2016-09-06T00:00:00"/>
    <x v="206"/>
    <s v="20160906_5"/>
    <n v="2016"/>
    <n v="9"/>
    <s v="Tatoosh East"/>
    <s v="Tatoosh"/>
    <x v="0"/>
    <x v="343"/>
    <n v="0"/>
    <n v="169"/>
    <s v=""/>
    <x v="0"/>
    <n v="0"/>
    <n v="0"/>
    <x v="0"/>
    <n v="0"/>
    <n v="0"/>
  </r>
  <r>
    <d v="2016-09-06T00:00:00"/>
    <x v="206"/>
    <s v="20160906_6"/>
    <n v="2016"/>
    <n v="9"/>
    <s v="Tatoosh East"/>
    <s v="Tatoosh"/>
    <x v="1"/>
    <x v="15"/>
    <n v="0"/>
    <n v="4"/>
    <s v=""/>
    <x v="0"/>
    <n v="0"/>
    <n v="0"/>
    <x v="0"/>
    <n v="0"/>
    <n v="0"/>
  </r>
  <r>
    <d v="2016-09-06T00:00:00"/>
    <x v="206"/>
    <s v="20160906_7"/>
    <n v="2016"/>
    <n v="9"/>
    <s v="Tatoosh"/>
    <s v="Tatoosh"/>
    <x v="0"/>
    <x v="12"/>
    <n v="0"/>
    <n v="5"/>
    <s v=""/>
    <x v="0"/>
    <n v="0"/>
    <n v="0"/>
    <x v="0"/>
    <n v="0"/>
    <n v="0"/>
  </r>
  <r>
    <d v="2016-09-07T00:00:00"/>
    <x v="207"/>
    <s v="20160907_16"/>
    <n v="2016"/>
    <n v="9"/>
    <s v="East Bodelteh"/>
    <s v="Bodelteh Islands"/>
    <x v="0"/>
    <x v="344"/>
    <n v="0"/>
    <n v="744"/>
    <s v="May be a low count.  1 dead Ej.  In field notes I have 3 entangled EJ and 3 EJ with entanglement scars. Entanglement on juvenile stilll looks active but I do not have any active entanglements of adult female or male (as written in notes) and am unsure if "/>
    <x v="10"/>
    <n v="2"/>
    <n v="2"/>
    <x v="7"/>
    <n v="8.0645161290322578E-3"/>
    <n v="2.6881720430107529E-3"/>
  </r>
  <r>
    <d v="2016-09-07T00:00:00"/>
    <x v="207"/>
    <s v="20160907_18"/>
    <n v="2016"/>
    <n v="9"/>
    <s v="East Bodelteh"/>
    <s v="Bodelteh Islands"/>
    <x v="1"/>
    <x v="345"/>
    <n v="0"/>
    <n v="1931"/>
    <s v="Count may be low.  Felt like more animals.  1 dead Zc"/>
    <x v="8"/>
    <n v="0"/>
    <n v="8"/>
    <x v="10"/>
    <n v="4.142931123770067E-3"/>
    <n v="4.142931123770067E-3"/>
  </r>
  <r>
    <d v="2016-09-07T00:00:00"/>
    <x v="207"/>
    <s v="20160907_20"/>
    <n v="2016"/>
    <n v="9"/>
    <s v="Carroll"/>
    <s v="Carroll"/>
    <x v="0"/>
    <x v="148"/>
    <s v="36"/>
    <n v="378"/>
    <s v="Photos by Jeff Harris"/>
    <x v="0"/>
    <n v="0"/>
    <n v="0"/>
    <x v="0"/>
    <n v="0"/>
    <n v="0"/>
  </r>
  <r>
    <d v="2016-09-07T00:00:00"/>
    <x v="207"/>
    <s v="20160907_21"/>
    <n v="2016"/>
    <n v="9"/>
    <s v="Sea Lion Rock"/>
    <s v="Sea Lion Rock"/>
    <x v="0"/>
    <x v="346"/>
    <s v="18"/>
    <n v="253"/>
    <s v=""/>
    <x v="2"/>
    <n v="1"/>
    <n v="1"/>
    <x v="2"/>
    <n v="7.3800738007380072E-3"/>
    <n v="3.6900369003690036E-3"/>
  </r>
  <r>
    <d v="2016-09-07T00:00:00"/>
    <x v="207"/>
    <s v="20160907_4"/>
    <n v="2016"/>
    <n v="9"/>
    <s v="Tatoosh East"/>
    <s v="Tatoosh"/>
    <x v="0"/>
    <x v="235"/>
    <n v="0"/>
    <n v="105"/>
    <s v="Helicopter work going at Tatoosh.  No visible reaction.  There were 21 swimming and not hauled."/>
    <x v="0"/>
    <n v="0"/>
    <n v="0"/>
    <x v="0"/>
    <n v="0"/>
    <n v="0"/>
  </r>
  <r>
    <d v="2016-09-07T00:00:00"/>
    <x v="207"/>
    <s v="20160907_5"/>
    <n v="2016"/>
    <n v="9"/>
    <s v="Tatoosh East"/>
    <s v="Tatoosh"/>
    <x v="1"/>
    <x v="3"/>
    <n v="0"/>
    <n v="2"/>
    <s v=""/>
    <x v="0"/>
    <n v="0"/>
    <n v="0"/>
    <x v="0"/>
    <n v="0"/>
    <n v="0"/>
  </r>
  <r>
    <d v="2016-09-07T00:00:00"/>
    <x v="207"/>
    <s v="20160907_7"/>
    <n v="2016"/>
    <n v="9"/>
    <s v="Tatoosh"/>
    <s v="Tatoosh"/>
    <x v="0"/>
    <x v="65"/>
    <n v="0"/>
    <n v="8"/>
    <s v=""/>
    <x v="0"/>
    <n v="0"/>
    <n v="0"/>
    <x v="0"/>
    <n v="0"/>
    <n v="0"/>
  </r>
  <r>
    <d v="2016-09-07T00:00:00"/>
    <x v="207"/>
    <s v="20160907_9"/>
    <n v="2016"/>
    <n v="9"/>
    <s v="Tatoosh"/>
    <s v="Tatoosh"/>
    <x v="1"/>
    <x v="4"/>
    <n v="0"/>
    <n v="1"/>
    <s v=""/>
    <x v="0"/>
    <n v="0"/>
    <n v="0"/>
    <x v="0"/>
    <n v="0"/>
    <n v="0"/>
  </r>
  <r>
    <d v="2016-09-21T00:00:00"/>
    <x v="208"/>
    <s v="20160921_17"/>
    <n v="2016"/>
    <n v="9"/>
    <s v="East Bodelteh"/>
    <s v="Bodelteh Islands"/>
    <x v="0"/>
    <x v="347"/>
    <s v="6"/>
    <n v="331"/>
    <s v=""/>
    <x v="1"/>
    <n v="0"/>
    <n v="1"/>
    <x v="1"/>
    <n v="2.967359050445104E-3"/>
    <n v="2.967359050445104E-3"/>
  </r>
  <r>
    <d v="2016-09-21T00:00:00"/>
    <x v="208"/>
    <s v="20160921_18"/>
    <n v="2016"/>
    <n v="9"/>
    <s v="East Bodelteh"/>
    <s v="Bodelteh Islands"/>
    <x v="1"/>
    <x v="348"/>
    <n v="0"/>
    <n v="901"/>
    <s v=""/>
    <x v="0"/>
    <n v="0"/>
    <n v="0"/>
    <x v="0"/>
    <n v="0"/>
    <n v="0"/>
  </r>
  <r>
    <d v="2016-09-21T00:00:00"/>
    <x v="208"/>
    <s v="20160921_20"/>
    <n v="2016"/>
    <n v="9"/>
    <s v="West Bodelteh"/>
    <s v="Bodelteh Islands"/>
    <x v="0"/>
    <x v="3"/>
    <n v="0"/>
    <n v="2"/>
    <s v=""/>
    <x v="0"/>
    <n v="0"/>
    <n v="0"/>
    <x v="0"/>
    <n v="0"/>
    <n v="0"/>
  </r>
  <r>
    <d v="2016-09-21T00:00:00"/>
    <x v="208"/>
    <s v="20160921_25"/>
    <n v="2016"/>
    <n v="9"/>
    <s v="Carroll"/>
    <s v="Carroll"/>
    <x v="0"/>
    <x v="122"/>
    <s v="26"/>
    <n v="200"/>
    <s v=""/>
    <x v="1"/>
    <n v="0"/>
    <n v="1"/>
    <x v="1"/>
    <n v="4.4247787610619468E-3"/>
    <n v="4.4247787610619468E-3"/>
  </r>
  <r>
    <d v="2016-09-21T00:00:00"/>
    <x v="208"/>
    <s v="20160921_26"/>
    <n v="2016"/>
    <n v="9"/>
    <s v="Carroll"/>
    <s v="Carroll"/>
    <x v="1"/>
    <x v="33"/>
    <n v="0"/>
    <n v="10"/>
    <s v=""/>
    <x v="0"/>
    <n v="0"/>
    <n v="0"/>
    <x v="0"/>
    <n v="0"/>
    <n v="0"/>
  </r>
  <r>
    <d v="2016-09-21T00:00:00"/>
    <x v="208"/>
    <s v="20160921_27"/>
    <n v="2016"/>
    <n v="9"/>
    <s v="Sea Lion Rock"/>
    <s v="Sea Lion Rock"/>
    <x v="0"/>
    <x v="232"/>
    <s v="8"/>
    <n v="194"/>
    <s v=""/>
    <x v="2"/>
    <n v="0"/>
    <n v="1"/>
    <x v="1"/>
    <n v="9.9009900990099011E-3"/>
    <n v="4.9504950495049506E-3"/>
  </r>
  <r>
    <d v="2016-09-21T00:00:00"/>
    <x v="208"/>
    <s v="20160921_6"/>
    <n v="2016"/>
    <n v="9"/>
    <s v="Tatoosh East"/>
    <s v="Tatoosh"/>
    <x v="0"/>
    <x v="26"/>
    <n v="0"/>
    <n v="75"/>
    <s v=""/>
    <x v="0"/>
    <n v="0"/>
    <n v="0"/>
    <x v="0"/>
    <n v="0"/>
    <n v="0"/>
  </r>
  <r>
    <d v="2016-09-21T00:00:00"/>
    <x v="208"/>
    <s v="20160921_7"/>
    <n v="2016"/>
    <n v="9"/>
    <s v="Tatoosh East"/>
    <s v="Tatoosh"/>
    <x v="1"/>
    <x v="49"/>
    <n v="0"/>
    <n v="7"/>
    <s v="Swimming"/>
    <x v="0"/>
    <n v="0"/>
    <n v="0"/>
    <x v="0"/>
    <n v="0"/>
    <n v="0"/>
  </r>
  <r>
    <d v="2016-09-21T00:00:00"/>
    <x v="208"/>
    <s v="20160921_9"/>
    <n v="2016"/>
    <n v="9"/>
    <s v="Tatoosh"/>
    <s v="Tatoosh"/>
    <x v="0"/>
    <x v="4"/>
    <n v="0"/>
    <n v="1"/>
    <s v=""/>
    <x v="0"/>
    <n v="0"/>
    <n v="0"/>
    <x v="0"/>
    <n v="0"/>
    <n v="0"/>
  </r>
  <r>
    <d v="2016-10-02T00:00:00"/>
    <x v="209"/>
    <s v="20161002_3"/>
    <n v="2016"/>
    <n v="10"/>
    <s v="Tatoosh East"/>
    <s v="Tatoosh"/>
    <x v="0"/>
    <x v="205"/>
    <n v="0"/>
    <n v="94"/>
    <s v=""/>
    <x v="0"/>
    <n v="0"/>
    <n v="0"/>
    <x v="0"/>
    <n v="0"/>
    <n v="0"/>
  </r>
  <r>
    <d v="2016-10-02T00:00:00"/>
    <x v="209"/>
    <s v="20161002_4"/>
    <n v="2016"/>
    <n v="10"/>
    <s v="Tatoosh East"/>
    <s v="Tatoosh"/>
    <x v="1"/>
    <x v="4"/>
    <n v="0"/>
    <n v="1"/>
    <s v=""/>
    <x v="0"/>
    <n v="0"/>
    <n v="0"/>
    <x v="0"/>
    <n v="0"/>
    <n v="0"/>
  </r>
  <r>
    <d v="2016-10-02T00:00:00"/>
    <x v="209"/>
    <s v="20161002_6"/>
    <n v="2016"/>
    <n v="10"/>
    <s v="Tatoosh"/>
    <s v="Tatoosh"/>
    <x v="1"/>
    <x v="3"/>
    <n v="0"/>
    <n v="2"/>
    <s v=""/>
    <x v="0"/>
    <n v="0"/>
    <n v="0"/>
    <x v="0"/>
    <n v="0"/>
    <n v="0"/>
  </r>
  <r>
    <d v="2016-10-02T00:00:00"/>
    <x v="209"/>
    <s v="20161002_7"/>
    <n v="2016"/>
    <n v="10"/>
    <s v="East Bodelteh"/>
    <s v="Bodelteh Islands"/>
    <x v="1"/>
    <x v="349"/>
    <n v="0"/>
    <n v="1947"/>
    <s v="Landed on East Bodelteh.  Objective was to dart entangled sea lions for disentanglement._x000a__x000a_Female observed, frame Crop_Zc Female1_EBOD_20161002_D200_9644.JPG and Crop_ZcFemale_EBOD_20161002_D200_9539.JPG, Crop_FemaleZc_20161002_WS_4928.JPG"/>
    <x v="5"/>
    <n v="0"/>
    <n v="9"/>
    <x v="3"/>
    <n v="4.6224961479198771E-3"/>
    <n v="4.6224961479198771E-3"/>
  </r>
  <r>
    <d v="2016-10-02T00:00:00"/>
    <x v="209"/>
    <s v="20161002_8"/>
    <n v="2016"/>
    <n v="10"/>
    <s v="East Bodelteh"/>
    <s v="Bodelteh Islands"/>
    <x v="0"/>
    <x v="350"/>
    <s v="30"/>
    <n v="573"/>
    <s v=""/>
    <x v="1"/>
    <n v="1"/>
    <n v="0"/>
    <x v="1"/>
    <n v="1.658374792703151E-3"/>
    <n v="0"/>
  </r>
  <r>
    <d v="2016-10-02T00:00:00"/>
    <x v="209"/>
    <s v="20161002_10"/>
    <n v="2016"/>
    <n v="10"/>
    <s v="Carroll"/>
    <s v="Carroll"/>
    <x v="0"/>
    <x v="73"/>
    <s v="35"/>
    <n v="69"/>
    <s v=""/>
    <x v="0"/>
    <n v="0"/>
    <n v="0"/>
    <x v="0"/>
    <n v="0"/>
    <n v="0"/>
  </r>
  <r>
    <d v="2016-10-02T00:00:00"/>
    <x v="209"/>
    <s v="20161002_11"/>
    <n v="2016"/>
    <n v="10"/>
    <s v="Carroll"/>
    <s v="Carroll"/>
    <x v="1"/>
    <x v="142"/>
    <n v="0"/>
    <n v="25"/>
    <s v=""/>
    <x v="0"/>
    <n v="0"/>
    <n v="0"/>
    <x v="0"/>
    <n v="0"/>
    <n v="0"/>
  </r>
  <r>
    <d v="2016-10-02T00:00:00"/>
    <x v="209"/>
    <s v="20161002_12"/>
    <n v="2016"/>
    <n v="10"/>
    <s v="Sea Lion Rock"/>
    <s v="Sea Lion Rock"/>
    <x v="0"/>
    <x v="256"/>
    <s v="25"/>
    <n v="94"/>
    <s v=""/>
    <x v="1"/>
    <n v="0"/>
    <n v="1"/>
    <x v="1"/>
    <n v="8.4033613445378148E-3"/>
    <n v="8.4033613445378148E-3"/>
  </r>
  <r>
    <d v="2016-10-02T00:00:00"/>
    <x v="209"/>
    <s v="20161002_13"/>
    <n v="2016"/>
    <n v="10"/>
    <s v="Sea Lion Rock"/>
    <s v="Sea Lion Rock"/>
    <x v="1"/>
    <x v="56"/>
    <n v="0"/>
    <n v="6"/>
    <s v=""/>
    <x v="0"/>
    <n v="0"/>
    <n v="0"/>
    <x v="0"/>
    <n v="0"/>
    <n v="0"/>
  </r>
  <r>
    <d v="2016-10-03T00:00:00"/>
    <x v="210"/>
    <s v="20161003_1"/>
    <n v="2016"/>
    <n v="10"/>
    <s v="Tatoosh East"/>
    <s v="Tatoosh"/>
    <x v="0"/>
    <x v="138"/>
    <n v="0"/>
    <n v="68"/>
    <s v=""/>
    <x v="0"/>
    <n v="0"/>
    <n v="0"/>
    <x v="0"/>
    <n v="0"/>
    <n v="0"/>
  </r>
  <r>
    <d v="2016-10-03T00:00:00"/>
    <x v="210"/>
    <s v="20161003_2"/>
    <n v="2016"/>
    <n v="10"/>
    <s v="Tatoosh East"/>
    <s v="Tatoosh"/>
    <x v="1"/>
    <x v="4"/>
    <n v="0"/>
    <n v="1"/>
    <s v=""/>
    <x v="0"/>
    <n v="0"/>
    <n v="0"/>
    <x v="0"/>
    <n v="0"/>
    <n v="0"/>
  </r>
  <r>
    <d v="2016-10-03T00:00:00"/>
    <x v="210"/>
    <s v="20161003_4"/>
    <n v="2016"/>
    <n v="10"/>
    <s v="Tatoosh"/>
    <s v="Tatoosh"/>
    <x v="0"/>
    <x v="3"/>
    <n v="0"/>
    <n v="2"/>
    <s v=""/>
    <x v="0"/>
    <n v="0"/>
    <n v="0"/>
    <x v="0"/>
    <n v="0"/>
    <n v="0"/>
  </r>
  <r>
    <d v="2016-10-03T00:00:00"/>
    <x v="210"/>
    <s v="20161003_5"/>
    <n v="2016"/>
    <n v="10"/>
    <s v="Tatoosh"/>
    <s v="Tatoosh"/>
    <x v="1"/>
    <x v="4"/>
    <n v="0"/>
    <n v="1"/>
    <s v=""/>
    <x v="0"/>
    <n v="0"/>
    <n v="0"/>
    <x v="0"/>
    <n v="0"/>
    <n v="0"/>
  </r>
  <r>
    <d v="2016-10-03T00:00:00"/>
    <x v="210"/>
    <s v="20161003_6"/>
    <n v="2016"/>
    <n v="10"/>
    <s v="East Bodelteh"/>
    <s v="Bodelteh Islands"/>
    <x v="1"/>
    <x v="351"/>
    <n v="0"/>
    <n v="1375"/>
    <s v=""/>
    <x v="4"/>
    <n v="0"/>
    <n v="4"/>
    <x v="7"/>
    <n v="2.9090909090909089E-3"/>
    <n v="2.9090909090909089E-3"/>
  </r>
  <r>
    <d v="2016-10-03T00:00:00"/>
    <x v="210"/>
    <s v="20161003_7"/>
    <n v="2016"/>
    <n v="10"/>
    <s v="East Bodelteh"/>
    <s v="Bodelteh Islands"/>
    <x v="0"/>
    <x v="352"/>
    <n v="0"/>
    <n v="340"/>
    <s v=""/>
    <x v="3"/>
    <n v="2"/>
    <n v="1"/>
    <x v="4"/>
    <n v="8.8235294117647058E-3"/>
    <n v="2.9411764705882353E-3"/>
  </r>
  <r>
    <d v="2016-10-31T00:00:00"/>
    <x v="211"/>
    <s v="20161031_17"/>
    <n v="2016"/>
    <n v="10"/>
    <s v="Tatoosh East"/>
    <s v="Tatoosh"/>
    <x v="0"/>
    <x v="35"/>
    <n v="0"/>
    <n v="45"/>
    <s v="12 hauled out the rest were swimming"/>
    <x v="0"/>
    <n v="0"/>
    <n v="0"/>
    <x v="0"/>
    <n v="0"/>
    <n v="0"/>
  </r>
  <r>
    <d v="2016-10-31T00:00:00"/>
    <x v="211"/>
    <s v="20161031_18"/>
    <n v="2016"/>
    <n v="10"/>
    <s v="Tatoosh"/>
    <s v="Tatoosh"/>
    <x v="1"/>
    <x v="4"/>
    <n v="0"/>
    <n v="1"/>
    <s v=""/>
    <x v="0"/>
    <n v="0"/>
    <n v="0"/>
    <x v="0"/>
    <n v="0"/>
    <n v="0"/>
  </r>
  <r>
    <d v="2016-12-15T00:00:00"/>
    <x v="212"/>
    <s v="20161215_12"/>
    <n v="2016"/>
    <n v="12"/>
    <s v="Sea Lion Rock"/>
    <s v="Sea Lion Rock"/>
    <x v="0"/>
    <x v="326"/>
    <n v="0"/>
    <n v="99"/>
    <s v=""/>
    <x v="0"/>
    <n v="0"/>
    <n v="0"/>
    <x v="0"/>
    <n v="0"/>
    <n v="0"/>
  </r>
  <r>
    <d v="2016-12-15T00:00:00"/>
    <x v="212"/>
    <s v="20161215_13"/>
    <n v="2016"/>
    <n v="12"/>
    <s v="Sea Lion Rock"/>
    <s v="Sea Lion Rock"/>
    <x v="1"/>
    <x v="15"/>
    <n v="0"/>
    <n v="4"/>
    <s v=""/>
    <x v="0"/>
    <n v="0"/>
    <n v="0"/>
    <x v="0"/>
    <n v="0"/>
    <n v="0"/>
  </r>
  <r>
    <d v="2016-12-15T00:00:00"/>
    <x v="212"/>
    <s v="20161215_15"/>
    <n v="2016"/>
    <n v="12"/>
    <s v="Carroll"/>
    <s v="Carroll"/>
    <x v="0"/>
    <x v="24"/>
    <n v="0"/>
    <n v="16"/>
    <s v=""/>
    <x v="0"/>
    <n v="0"/>
    <n v="0"/>
    <x v="0"/>
    <n v="0"/>
    <n v="0"/>
  </r>
  <r>
    <d v="2016-12-15T00:00:00"/>
    <x v="212"/>
    <s v="20161215_16"/>
    <n v="2016"/>
    <n v="12"/>
    <s v="Carroll"/>
    <s v="Carroll"/>
    <x v="1"/>
    <x v="36"/>
    <n v="0"/>
    <n v="14"/>
    <s v=""/>
    <x v="0"/>
    <n v="0"/>
    <n v="0"/>
    <x v="0"/>
    <n v="0"/>
    <n v="0"/>
  </r>
  <r>
    <d v="2016-12-15T00:00:00"/>
    <x v="212"/>
    <s v="20161215_18"/>
    <n v="2016"/>
    <n v="12"/>
    <s v="East Bodelteh"/>
    <s v="Bodelteh Islands"/>
    <x v="0"/>
    <x v="353"/>
    <n v="0"/>
    <n v="496"/>
    <s v=""/>
    <x v="0"/>
    <n v="0"/>
    <n v="0"/>
    <x v="0"/>
    <n v="0"/>
    <n v="0"/>
  </r>
  <r>
    <d v="2016-12-15T00:00:00"/>
    <x v="212"/>
    <s v="20161215_19"/>
    <n v="2016"/>
    <n v="12"/>
    <s v="East Bodelteh"/>
    <s v="Bodelteh Islands"/>
    <x v="1"/>
    <x v="354"/>
    <n v="0"/>
    <n v="1000"/>
    <s v=""/>
    <x v="1"/>
    <n v="0"/>
    <n v="1"/>
    <x v="1"/>
    <n v="1E-3"/>
    <n v="1E-3"/>
  </r>
  <r>
    <d v="2016-12-15T00:00:00"/>
    <x v="212"/>
    <s v="20161215_21"/>
    <n v="2016"/>
    <n v="12"/>
    <s v="West Bodelteh"/>
    <s v="Bodelteh Islands"/>
    <x v="0"/>
    <x v="18"/>
    <n v="0"/>
    <n v="31"/>
    <s v=""/>
    <x v="0"/>
    <n v="0"/>
    <n v="0"/>
    <x v="0"/>
    <n v="0"/>
    <n v="0"/>
  </r>
  <r>
    <d v="2016-12-15T00:00:00"/>
    <x v="212"/>
    <s v="20161215_22"/>
    <n v="2016"/>
    <n v="12"/>
    <s v="Guano"/>
    <s v="Bodelteh Islands"/>
    <x v="0"/>
    <x v="70"/>
    <n v="0"/>
    <n v="9"/>
    <s v=""/>
    <x v="0"/>
    <n v="0"/>
    <n v="0"/>
    <x v="0"/>
    <n v="0"/>
    <n v="0"/>
  </r>
  <r>
    <d v="2016-12-15T00:00:00"/>
    <x v="212"/>
    <s v="20161215_4"/>
    <n v="2016"/>
    <n v="12"/>
    <s v="Tatoosh East"/>
    <s v="Tatoosh"/>
    <x v="0"/>
    <x v="37"/>
    <n v="0"/>
    <n v="28"/>
    <s v=""/>
    <x v="0"/>
    <n v="0"/>
    <n v="0"/>
    <x v="0"/>
    <n v="0"/>
    <n v="0"/>
  </r>
  <r>
    <d v="2016-12-15T00:00:00"/>
    <x v="212"/>
    <s v="20161215_5"/>
    <n v="2016"/>
    <n v="12"/>
    <s v="Tatoosh"/>
    <s v="Tatoosh"/>
    <x v="0"/>
    <x v="250"/>
    <n v="0"/>
    <n v="69"/>
    <s v=""/>
    <x v="2"/>
    <n v="2"/>
    <n v="0"/>
    <x v="2"/>
    <n v="2.8985507246376812E-2"/>
    <n v="0"/>
  </r>
  <r>
    <d v="2017-01-05T00:00:00"/>
    <x v="213"/>
    <s v="20170105_7"/>
    <n v="2017"/>
    <n v="1"/>
    <s v="Tatoosh East"/>
    <s v="Tatoosh"/>
    <x v="0"/>
    <x v="106"/>
    <n v="0"/>
    <n v="13"/>
    <s v=""/>
    <x v="1"/>
    <n v="1"/>
    <n v="0"/>
    <x v="0"/>
    <n v="7.6923076923076927E-2"/>
    <n v="0"/>
  </r>
  <r>
    <d v="2017-01-05T00:00:00"/>
    <x v="213"/>
    <s v="20170105_8"/>
    <n v="2017"/>
    <n v="1"/>
    <s v="Tatoosh East"/>
    <s v="Tatoosh"/>
    <x v="1"/>
    <x v="15"/>
    <n v="0"/>
    <n v="4"/>
    <s v=""/>
    <x v="0"/>
    <n v="0"/>
    <n v="0"/>
    <x v="0"/>
    <n v="0"/>
    <n v="0"/>
  </r>
  <r>
    <d v="2017-01-05T00:00:00"/>
    <x v="213"/>
    <s v="20170105_9"/>
    <n v="2017"/>
    <n v="1"/>
    <s v="Tatoosh"/>
    <s v="Tatoosh"/>
    <x v="0"/>
    <x v="355"/>
    <n v="0"/>
    <n v="143"/>
    <s v="Disturbed 5 Zc"/>
    <x v="1"/>
    <n v="1"/>
    <n v="0"/>
    <x v="1"/>
    <n v="6.993006993006993E-3"/>
    <n v="0"/>
  </r>
  <r>
    <d v="2017-01-05T00:00:00"/>
    <x v="213"/>
    <s v="20170105_11"/>
    <n v="2017"/>
    <n v="1"/>
    <s v="Tatoosh"/>
    <s v="Tatoosh"/>
    <x v="1"/>
    <x v="132"/>
    <n v="0"/>
    <n v="42"/>
    <s v=""/>
    <x v="0"/>
    <n v="0"/>
    <n v="0"/>
    <x v="0"/>
    <n v="0"/>
    <n v="0"/>
  </r>
  <r>
    <d v="2017-01-05T00:00:00"/>
    <x v="213"/>
    <s v="20170105_19"/>
    <n v="2017"/>
    <n v="1"/>
    <s v="Sea Lion Rock"/>
    <s v="Sea Lion Rock"/>
    <x v="0"/>
    <x v="356"/>
    <n v="0"/>
    <n v="185"/>
    <s v=""/>
    <x v="0"/>
    <n v="0"/>
    <n v="0"/>
    <x v="0"/>
    <n v="0"/>
    <n v="0"/>
  </r>
  <r>
    <d v="2017-01-05T00:00:00"/>
    <x v="213"/>
    <s v="20170105_20"/>
    <n v="2017"/>
    <n v="1"/>
    <s v="Sea Lion Rock"/>
    <s v="Sea Lion Rock"/>
    <x v="1"/>
    <x v="70"/>
    <n v="0"/>
    <n v="9"/>
    <s v=""/>
    <x v="0"/>
    <n v="0"/>
    <n v="0"/>
    <x v="0"/>
    <n v="0"/>
    <n v="0"/>
  </r>
  <r>
    <d v="2017-01-05T00:00:00"/>
    <x v="213"/>
    <s v="20170105_22"/>
    <n v="2017"/>
    <n v="1"/>
    <s v="Carroll"/>
    <s v="Carroll"/>
    <x v="0"/>
    <x v="357"/>
    <n v="0"/>
    <n v="61"/>
    <s v=""/>
    <x v="0"/>
    <n v="0"/>
    <n v="0"/>
    <x v="0"/>
    <n v="0"/>
    <n v="0"/>
  </r>
  <r>
    <d v="2017-01-05T00:00:00"/>
    <x v="213"/>
    <s v="20170105_23"/>
    <n v="2017"/>
    <n v="1"/>
    <s v="Carroll"/>
    <s v="Carroll"/>
    <x v="1"/>
    <x v="146"/>
    <n v="0"/>
    <n v="17"/>
    <s v=""/>
    <x v="0"/>
    <n v="0"/>
    <n v="0"/>
    <x v="0"/>
    <n v="0"/>
    <n v="0"/>
  </r>
  <r>
    <d v="2017-01-05T00:00:00"/>
    <x v="213"/>
    <s v="20170105_26"/>
    <n v="2017"/>
    <n v="1"/>
    <s v="East Bodelteh"/>
    <s v="Bodelteh Islands"/>
    <x v="0"/>
    <x v="358"/>
    <n v="0"/>
    <n v="314"/>
    <s v="Most on west part of island and isthmus"/>
    <x v="0"/>
    <n v="0"/>
    <n v="0"/>
    <x v="0"/>
    <n v="0"/>
    <n v="0"/>
  </r>
  <r>
    <d v="2017-01-05T00:00:00"/>
    <x v="213"/>
    <s v="20170105_27"/>
    <n v="2017"/>
    <n v="1"/>
    <s v="East Bodelteh"/>
    <s v="Bodelteh Islands"/>
    <x v="1"/>
    <x v="359"/>
    <n v="0"/>
    <n v="926"/>
    <s v="Most in W island and isthumus"/>
    <x v="0"/>
    <n v="0"/>
    <n v="0"/>
    <x v="0"/>
    <n v="0"/>
    <n v="0"/>
  </r>
  <r>
    <d v="2017-01-05T00:00:00"/>
    <x v="213"/>
    <s v="20170105_29"/>
    <n v="2017"/>
    <n v="1"/>
    <s v="West Bodelteh"/>
    <s v="Bodelteh Islands"/>
    <x v="0"/>
    <x v="186"/>
    <n v="0"/>
    <n v="47"/>
    <s v=""/>
    <x v="0"/>
    <n v="0"/>
    <n v="0"/>
    <x v="0"/>
    <n v="0"/>
    <n v="0"/>
  </r>
  <r>
    <d v="2017-01-05T00:00:00"/>
    <x v="213"/>
    <s v="20170105_30"/>
    <n v="2017"/>
    <n v="1"/>
    <s v="West Bodelteh"/>
    <s v="Bodelteh Islands"/>
    <x v="1"/>
    <x v="4"/>
    <n v="0"/>
    <n v="1"/>
    <s v=""/>
    <x v="0"/>
    <n v="0"/>
    <n v="0"/>
    <x v="0"/>
    <n v="0"/>
    <n v="0"/>
  </r>
  <r>
    <d v="2017-02-22T00:00:00"/>
    <x v="214"/>
    <s v="20170222_5"/>
    <n v="2017"/>
    <n v="2"/>
    <s v="Tatoosh East"/>
    <s v="Tatoosh"/>
    <x v="0"/>
    <x v="81"/>
    <n v="0"/>
    <n v="27"/>
    <s v=""/>
    <x v="1"/>
    <n v="0"/>
    <n v="1"/>
    <x v="1"/>
    <n v="3.7037037037037035E-2"/>
    <n v="3.7037037037037035E-2"/>
  </r>
  <r>
    <d v="2017-02-22T00:00:00"/>
    <x v="214"/>
    <s v="20170222_7"/>
    <n v="2017"/>
    <n v="2"/>
    <s v="Tatoosh"/>
    <s v="Tatoosh"/>
    <x v="0"/>
    <x v="81"/>
    <n v="0"/>
    <n v="27"/>
    <s v=""/>
    <x v="0"/>
    <n v="0"/>
    <n v="0"/>
    <x v="0"/>
    <n v="0"/>
    <n v="0"/>
  </r>
  <r>
    <d v="2017-02-22T00:00:00"/>
    <x v="214"/>
    <s v="20170222_11"/>
    <n v="2017"/>
    <n v="2"/>
    <s v="West Bodelteh"/>
    <s v="Bodelteh Islands"/>
    <x v="0"/>
    <x v="91"/>
    <n v="0"/>
    <n v="90"/>
    <s v=""/>
    <x v="0"/>
    <n v="0"/>
    <n v="0"/>
    <x v="0"/>
    <n v="0"/>
    <n v="0"/>
  </r>
  <r>
    <d v="2017-02-22T00:00:00"/>
    <x v="214"/>
    <s v="20170222_12"/>
    <n v="2017"/>
    <n v="2"/>
    <s v="West Bodelteh"/>
    <s v="Bodelteh Islands"/>
    <x v="1"/>
    <x v="3"/>
    <n v="0"/>
    <n v="2"/>
    <s v=""/>
    <x v="0"/>
    <n v="0"/>
    <n v="0"/>
    <x v="0"/>
    <n v="0"/>
    <n v="0"/>
  </r>
  <r>
    <d v="2017-02-22T00:00:00"/>
    <x v="214"/>
    <s v="20170222_14"/>
    <n v="2017"/>
    <n v="2"/>
    <s v="East Bodelteh"/>
    <s v="Bodelteh Islands"/>
    <x v="1"/>
    <x v="360"/>
    <n v="0"/>
    <n v="257"/>
    <s v=""/>
    <x v="0"/>
    <n v="0"/>
    <n v="0"/>
    <x v="0"/>
    <n v="0"/>
    <n v="0"/>
  </r>
  <r>
    <d v="2017-02-22T00:00:00"/>
    <x v="214"/>
    <s v="20170222_15"/>
    <n v="2017"/>
    <n v="2"/>
    <s v="East Bodelteh"/>
    <s v="Bodelteh Islands"/>
    <x v="0"/>
    <x v="361"/>
    <s v="25"/>
    <n v="211"/>
    <s v=""/>
    <x v="0"/>
    <n v="0"/>
    <n v="0"/>
    <x v="0"/>
    <n v="0"/>
    <n v="0"/>
  </r>
  <r>
    <d v="2017-02-22T00:00:00"/>
    <x v="214"/>
    <s v="20170222_17"/>
    <n v="2017"/>
    <n v="2"/>
    <s v="Carroll"/>
    <s v="Carroll"/>
    <x v="1"/>
    <x v="62"/>
    <n v="0"/>
    <n v="38"/>
    <s v=""/>
    <x v="0"/>
    <n v="0"/>
    <n v="0"/>
    <x v="0"/>
    <n v="0"/>
    <n v="0"/>
  </r>
  <r>
    <d v="2017-02-22T00:00:00"/>
    <x v="214"/>
    <s v="20170222_18"/>
    <n v="2017"/>
    <n v="2"/>
    <s v="Carroll"/>
    <s v="Carroll"/>
    <x v="0"/>
    <x v="83"/>
    <s v="14"/>
    <n v="63"/>
    <s v=""/>
    <x v="1"/>
    <n v="0"/>
    <n v="1"/>
    <x v="1"/>
    <n v="1.2987012987012988E-2"/>
    <n v="1.2987012987012988E-2"/>
  </r>
  <r>
    <d v="2017-02-22T00:00:00"/>
    <x v="214"/>
    <s v="20170222_22"/>
    <n v="2017"/>
    <n v="2"/>
    <s v="Sea Lion Rock"/>
    <s v="Sea Lion Rock"/>
    <x v="1"/>
    <x v="15"/>
    <n v="0"/>
    <n v="4"/>
    <s v=""/>
    <x v="0"/>
    <n v="0"/>
    <n v="0"/>
    <x v="0"/>
    <n v="0"/>
    <n v="0"/>
  </r>
  <r>
    <d v="2017-02-22T00:00:00"/>
    <x v="214"/>
    <s v="20170222_23"/>
    <n v="2017"/>
    <n v="2"/>
    <s v="Sea Lion Rock"/>
    <s v="Sea Lion Rock"/>
    <x v="0"/>
    <x v="87"/>
    <s v="25"/>
    <n v="175"/>
    <s v=""/>
    <x v="1"/>
    <n v="0"/>
    <n v="1"/>
    <x v="1"/>
    <n v="5.0000000000000001E-3"/>
    <n v="5.0000000000000001E-3"/>
  </r>
  <r>
    <d v="2017-02-22T00:00:00"/>
    <x v="214"/>
    <s v="20170222_25"/>
    <n v="2017"/>
    <n v="2"/>
    <s v="Guano"/>
    <s v="Bodelteh Islands"/>
    <x v="0"/>
    <x v="226"/>
    <s v="66"/>
    <n v="26"/>
    <s v=""/>
    <x v="0"/>
    <n v="0"/>
    <n v="0"/>
    <x v="0"/>
    <n v="0"/>
    <n v="0"/>
  </r>
  <r>
    <d v="2017-02-24T00:00:00"/>
    <x v="215"/>
    <s v="20170224_7"/>
    <n v="2017"/>
    <n v="2"/>
    <s v="Tatoosh East"/>
    <s v="Tatoosh"/>
    <x v="0"/>
    <x v="95"/>
    <n v="0"/>
    <n v="18"/>
    <s v=""/>
    <x v="0"/>
    <n v="0"/>
    <n v="0"/>
    <x v="0"/>
    <n v="0"/>
    <n v="0"/>
  </r>
  <r>
    <d v="2017-02-24T00:00:00"/>
    <x v="215"/>
    <s v="20170224_8"/>
    <n v="2017"/>
    <n v="2"/>
    <s v="Tatoosh East"/>
    <s v="Tatoosh"/>
    <x v="1"/>
    <x v="4"/>
    <n v="0"/>
    <n v="1"/>
    <s v=""/>
    <x v="0"/>
    <n v="0"/>
    <n v="0"/>
    <x v="0"/>
    <n v="0"/>
    <n v="0"/>
  </r>
  <r>
    <d v="2017-02-24T00:00:00"/>
    <x v="215"/>
    <s v="20170224_9"/>
    <n v="2017"/>
    <n v="2"/>
    <s v="Tatoosh"/>
    <s v="Tatoosh"/>
    <x v="0"/>
    <x v="5"/>
    <s v="12"/>
    <n v="99"/>
    <s v=""/>
    <x v="0"/>
    <n v="0"/>
    <n v="0"/>
    <x v="0"/>
    <n v="0"/>
    <n v="0"/>
  </r>
  <r>
    <d v="2017-02-24T00:00:00"/>
    <x v="215"/>
    <s v="20170224_10"/>
    <n v="2017"/>
    <n v="2"/>
    <s v="Tatoosh"/>
    <s v="Tatoosh"/>
    <x v="1"/>
    <x v="42"/>
    <n v="0"/>
    <n v="70"/>
    <s v=""/>
    <x v="0"/>
    <n v="0"/>
    <n v="0"/>
    <x v="0"/>
    <n v="0"/>
    <n v="0"/>
  </r>
  <r>
    <d v="2017-03-31T00:00:00"/>
    <x v="216"/>
    <s v="20170331_6"/>
    <n v="2017"/>
    <n v="3"/>
    <s v="Tatoosh East"/>
    <s v="Tatoosh"/>
    <x v="0"/>
    <x v="234"/>
    <n v="0"/>
    <n v="98"/>
    <s v="3 brands present, tide prevents view."/>
    <x v="0"/>
    <n v="0"/>
    <n v="0"/>
    <x v="0"/>
    <n v="0"/>
    <n v="0"/>
  </r>
  <r>
    <d v="2017-03-31T00:00:00"/>
    <x v="216"/>
    <s v="20170331_7"/>
    <n v="2017"/>
    <n v="3"/>
    <s v="Tatoosh"/>
    <s v="Tatoosh"/>
    <x v="0"/>
    <x v="29"/>
    <n v="0"/>
    <n v="32"/>
    <s v=""/>
    <x v="0"/>
    <n v="0"/>
    <n v="0"/>
    <x v="0"/>
    <n v="0"/>
    <n v="0"/>
  </r>
  <r>
    <d v="2017-06-07T00:00:00"/>
    <x v="217"/>
    <s v="20170607_5"/>
    <n v="2017"/>
    <n v="6"/>
    <s v="Tatoosh"/>
    <s v="Tatoosh"/>
    <x v="0"/>
    <x v="64"/>
    <n v="0"/>
    <n v="67"/>
    <s v="41 hauled out"/>
    <x v="0"/>
    <n v="0"/>
    <n v="0"/>
    <x v="0"/>
    <n v="0"/>
    <n v="0"/>
  </r>
  <r>
    <d v="2017-06-07T00:00:00"/>
    <x v="217"/>
    <s v="20170607_6"/>
    <n v="2017"/>
    <n v="6"/>
    <s v="Tatoosh"/>
    <s v="Tatoosh"/>
    <x v="1"/>
    <x v="15"/>
    <n v="0"/>
    <n v="4"/>
    <s v=""/>
    <x v="0"/>
    <n v="0"/>
    <n v="0"/>
    <x v="0"/>
    <n v="0"/>
    <n v="0"/>
  </r>
  <r>
    <d v="2017-06-07T00:00:00"/>
    <x v="217"/>
    <s v="20170607_11"/>
    <n v="2017"/>
    <n v="6"/>
    <s v="East Bodelteh"/>
    <s v="Bodelteh Islands"/>
    <x v="0"/>
    <x v="362"/>
    <n v="0"/>
    <n v="343"/>
    <s v=""/>
    <x v="0"/>
    <n v="0"/>
    <n v="0"/>
    <x v="0"/>
    <n v="0"/>
    <n v="0"/>
  </r>
  <r>
    <d v="2017-06-07T00:00:00"/>
    <x v="217"/>
    <s v="20170607_12"/>
    <n v="2017"/>
    <n v="6"/>
    <s v="East Bodelteh"/>
    <s v="Bodelteh Islands"/>
    <x v="1"/>
    <x v="184"/>
    <n v="0"/>
    <n v="52"/>
    <s v=""/>
    <x v="10"/>
    <n v="0"/>
    <n v="6"/>
    <x v="9"/>
    <n v="0.11538461538461539"/>
    <n v="0.11538461538461539"/>
  </r>
  <r>
    <d v="2017-06-07T00:00:00"/>
    <x v="217"/>
    <s v="20170607_15"/>
    <n v="2017"/>
    <n v="6"/>
    <s v="West Bodelteh"/>
    <s v="Bodelteh Islands"/>
    <x v="0"/>
    <x v="178"/>
    <n v="0"/>
    <n v="71"/>
    <s v="waves washimg over rock a bit"/>
    <x v="0"/>
    <n v="0"/>
    <n v="0"/>
    <x v="0"/>
    <n v="0"/>
    <n v="0"/>
  </r>
  <r>
    <d v="2017-06-07T00:00:00"/>
    <x v="217"/>
    <s v="20170607_18"/>
    <n v="2017"/>
    <n v="6"/>
    <s v="Sea Lion Rock"/>
    <s v="Sea Lion Rock"/>
    <x v="0"/>
    <x v="363"/>
    <s v="8"/>
    <n v="296"/>
    <s v="Landed JS, JH and TO to install cameras; counted pups from above while landed (7 counted from above not visible from boat)"/>
    <x v="3"/>
    <n v="2"/>
    <n v="1"/>
    <x v="4"/>
    <n v="9.8684210526315784E-3"/>
    <n v="3.2894736842105261E-3"/>
  </r>
  <r>
    <d v="2017-06-07T00:00:00"/>
    <x v="217"/>
    <s v="20170607_19"/>
    <n v="2017"/>
    <n v="6"/>
    <s v="Sea Lion Rock"/>
    <s v="Sea Lion Rock"/>
    <x v="1"/>
    <x v="3"/>
    <n v="0"/>
    <n v="2"/>
    <s v=""/>
    <x v="0"/>
    <n v="0"/>
    <n v="0"/>
    <x v="0"/>
    <n v="0"/>
    <n v="0"/>
  </r>
  <r>
    <d v="2017-06-07T00:00:00"/>
    <x v="217"/>
    <s v="20170607_20"/>
    <n v="2017"/>
    <n v="6"/>
    <s v="Carroll"/>
    <s v="Carroll"/>
    <x v="0"/>
    <x v="273"/>
    <s v="16"/>
    <n v="171"/>
    <s v=""/>
    <x v="2"/>
    <n v="1"/>
    <n v="1"/>
    <x v="2"/>
    <n v="1.06951871657754E-2"/>
    <n v="5.3475935828877002E-3"/>
  </r>
  <r>
    <d v="2017-06-07T00:00:00"/>
    <x v="217"/>
    <s v="20170607_21"/>
    <n v="2017"/>
    <n v="6"/>
    <s v="Carroll"/>
    <s v="Carroll"/>
    <x v="1"/>
    <x v="15"/>
    <n v="0"/>
    <n v="4"/>
    <s v=""/>
    <x v="0"/>
    <n v="0"/>
    <n v="0"/>
    <x v="0"/>
    <n v="0"/>
    <n v="0"/>
  </r>
  <r>
    <d v="2017-06-19T00:00:00"/>
    <x v="218"/>
    <s v="20170619_3"/>
    <n v="2017"/>
    <n v="6"/>
    <s v="Tatoosh East"/>
    <s v="Tatoosh"/>
    <x v="0"/>
    <x v="4"/>
    <n v="0"/>
    <n v="1"/>
    <s v=""/>
    <x v="0"/>
    <n v="0"/>
    <n v="0"/>
    <x v="0"/>
    <n v="0"/>
    <n v="0"/>
  </r>
  <r>
    <d v="2017-06-19T00:00:00"/>
    <x v="218"/>
    <s v="20170619_5"/>
    <n v="2017"/>
    <n v="6"/>
    <s v="Tatoosh East"/>
    <s v="Tatoosh"/>
    <x v="1"/>
    <x v="4"/>
    <n v="0"/>
    <n v="1"/>
    <s v=""/>
    <x v="0"/>
    <n v="0"/>
    <n v="0"/>
    <x v="0"/>
    <n v="0"/>
    <n v="0"/>
  </r>
  <r>
    <d v="2017-06-19T00:00:00"/>
    <x v="218"/>
    <s v="20170619_7"/>
    <n v="2017"/>
    <n v="6"/>
    <s v="Tatoosh"/>
    <s v="Tatoosh"/>
    <x v="0"/>
    <x v="128"/>
    <n v="0"/>
    <n v="41"/>
    <s v=""/>
    <x v="1"/>
    <n v="0"/>
    <n v="1"/>
    <x v="1"/>
    <n v="2.4390243902439025E-2"/>
    <n v="2.4390243902439025E-2"/>
  </r>
  <r>
    <d v="2017-06-19T00:00:00"/>
    <x v="218"/>
    <s v="20170619_15"/>
    <n v="2017"/>
    <n v="6"/>
    <s v="East Bodelteh"/>
    <s v="Bodelteh Islands"/>
    <x v="0"/>
    <x v="121"/>
    <n v="0"/>
    <n v="60"/>
    <s v=""/>
    <x v="0"/>
    <n v="0"/>
    <n v="0"/>
    <x v="0"/>
    <n v="0"/>
    <n v="0"/>
  </r>
  <r>
    <d v="2017-06-19T00:00:00"/>
    <x v="218"/>
    <s v="20170619_16"/>
    <n v="2017"/>
    <n v="6"/>
    <s v="East Bodelteh"/>
    <s v="Bodelteh Islands"/>
    <x v="1"/>
    <x v="9"/>
    <n v="0"/>
    <n v="26"/>
    <s v=""/>
    <x v="1"/>
    <n v="0"/>
    <n v="1"/>
    <x v="1"/>
    <n v="3.8461538461538464E-2"/>
    <n v="3.8461538461538464E-2"/>
  </r>
  <r>
    <d v="2017-06-19T00:00:00"/>
    <x v="218"/>
    <s v="20170619_18"/>
    <n v="2017"/>
    <n v="6"/>
    <s v="West Bodelteh"/>
    <s v="Bodelteh Islands"/>
    <x v="0"/>
    <x v="149"/>
    <n v="0"/>
    <n v="63"/>
    <s v=""/>
    <x v="0"/>
    <n v="0"/>
    <n v="0"/>
    <x v="0"/>
    <n v="0"/>
    <n v="0"/>
  </r>
  <r>
    <d v="2017-06-19T00:00:00"/>
    <x v="218"/>
    <s v="20170619_29"/>
    <n v="2017"/>
    <n v="6"/>
    <s v="Carroll"/>
    <s v="Carroll"/>
    <x v="0"/>
    <x v="364"/>
    <s v="48"/>
    <n v="193"/>
    <s v="25 terretorial bulls"/>
    <x v="0"/>
    <n v="0"/>
    <n v="0"/>
    <x v="0"/>
    <n v="0"/>
    <n v="0"/>
  </r>
  <r>
    <d v="2017-06-19T00:00:00"/>
    <x v="218"/>
    <s v="20170619_30"/>
    <n v="2017"/>
    <n v="6"/>
    <s v="Carroll"/>
    <s v="Carroll"/>
    <x v="1"/>
    <x v="4"/>
    <n v="0"/>
    <n v="1"/>
    <s v="JUVENILE LIKELY A YEARLING"/>
    <x v="0"/>
    <n v="0"/>
    <n v="0"/>
    <x v="0"/>
    <n v="0"/>
    <n v="0"/>
  </r>
  <r>
    <d v="2017-06-19T00:00:00"/>
    <x v="218"/>
    <s v="20170619_31"/>
    <n v="2017"/>
    <n v="6"/>
    <s v="Sea Lion Rock"/>
    <s v="Sea Lion Rock"/>
    <x v="0"/>
    <x v="277"/>
    <s v="36"/>
    <n v="250"/>
    <s v="landed to count pups"/>
    <x v="1"/>
    <n v="1"/>
    <n v="0"/>
    <x v="1"/>
    <n v="3.4965034965034965E-3"/>
    <n v="0"/>
  </r>
  <r>
    <d v="2017-06-24T00:00:00"/>
    <x v="219"/>
    <s v="20170624_7"/>
    <n v="2017"/>
    <n v="6"/>
    <s v="Tatoosh"/>
    <s v="Tatoosh"/>
    <x v="0"/>
    <x v="53"/>
    <n v="0"/>
    <n v="66"/>
    <s v=""/>
    <x v="0"/>
    <n v="0"/>
    <n v="0"/>
    <x v="0"/>
    <n v="0"/>
    <n v="0"/>
  </r>
  <r>
    <d v="2017-06-24T00:00:00"/>
    <x v="219"/>
    <s v="20170624_10"/>
    <n v="2017"/>
    <n v="6"/>
    <s v="East Bodelteh"/>
    <s v="Bodelteh Islands"/>
    <x v="0"/>
    <x v="69"/>
    <n v="0"/>
    <n v="51"/>
    <s v=""/>
    <x v="0"/>
    <n v="0"/>
    <n v="0"/>
    <x v="0"/>
    <n v="0"/>
    <n v="0"/>
  </r>
  <r>
    <d v="2017-06-24T00:00:00"/>
    <x v="219"/>
    <s v="20170624_11"/>
    <n v="2017"/>
    <n v="6"/>
    <s v="East Bodelteh"/>
    <s v="Bodelteh Islands"/>
    <x v="1"/>
    <x v="11"/>
    <s v="1"/>
    <n v="11"/>
    <s v="PUP!"/>
    <x v="0"/>
    <n v="0"/>
    <n v="0"/>
    <x v="0"/>
    <n v="0"/>
    <n v="0"/>
  </r>
  <r>
    <d v="2017-06-24T00:00:00"/>
    <x v="219"/>
    <s v="20170624_13"/>
    <n v="2017"/>
    <n v="6"/>
    <s v="West Bodelteh"/>
    <s v="Bodelteh Islands"/>
    <x v="0"/>
    <x v="42"/>
    <n v="0"/>
    <n v="70"/>
    <s v="2 territorial bulls"/>
    <x v="0"/>
    <n v="0"/>
    <n v="0"/>
    <x v="0"/>
    <n v="0"/>
    <n v="0"/>
  </r>
  <r>
    <d v="2017-06-24T00:00:00"/>
    <x v="219"/>
    <s v="20170624_21"/>
    <n v="2017"/>
    <n v="6"/>
    <s v="Carroll"/>
    <s v="Carroll"/>
    <x v="0"/>
    <x v="342"/>
    <s v="49"/>
    <n v="278"/>
    <s v="16 TB"/>
    <x v="0"/>
    <n v="0"/>
    <n v="0"/>
    <x v="0"/>
    <n v="0"/>
    <n v="0"/>
  </r>
  <r>
    <d v="2017-06-24T00:00:00"/>
    <x v="219"/>
    <s v="20170624_22"/>
    <n v="2017"/>
    <n v="6"/>
    <s v="Sea Lion Rock"/>
    <s v="Sea Lion Rock"/>
    <x v="0"/>
    <x v="365"/>
    <s v="15"/>
    <n v="316"/>
    <s v="pup count from boat"/>
    <x v="2"/>
    <n v="0"/>
    <n v="2"/>
    <x v="2"/>
    <n v="6.0422960725075529E-3"/>
    <n v="6.0422960725075529E-3"/>
  </r>
  <r>
    <d v="2017-06-24T00:00:00"/>
    <x v="219"/>
    <s v="20170624_23"/>
    <n v="2017"/>
    <n v="6"/>
    <s v="Sea Lion Rock"/>
    <s v="Sea Lion Rock"/>
    <x v="1"/>
    <x v="4"/>
    <n v="0"/>
    <n v="1"/>
    <s v=""/>
    <x v="0"/>
    <n v="0"/>
    <n v="0"/>
    <x v="0"/>
    <n v="0"/>
    <n v="0"/>
  </r>
  <r>
    <d v="2017-07-20T00:00:00"/>
    <x v="220"/>
    <s v="20170720_4"/>
    <n v="2017"/>
    <n v="7"/>
    <s v="Tatoosh East"/>
    <s v="Tatoosh"/>
    <x v="0"/>
    <x v="3"/>
    <n v="0"/>
    <n v="2"/>
    <s v=""/>
    <x v="0"/>
    <n v="0"/>
    <n v="0"/>
    <x v="0"/>
    <n v="0"/>
    <n v="0"/>
  </r>
  <r>
    <d v="2017-07-20T00:00:00"/>
    <x v="220"/>
    <s v="20170720_5"/>
    <n v="2017"/>
    <n v="7"/>
    <s v="Tatoosh"/>
    <s v="Tatoosh"/>
    <x v="0"/>
    <x v="16"/>
    <n v="0"/>
    <n v="210"/>
    <s v=""/>
    <x v="3"/>
    <n v="2"/>
    <n v="0"/>
    <x v="2"/>
    <n v="1.4285714285714285E-2"/>
    <n v="0"/>
  </r>
  <r>
    <d v="2017-07-20T00:00:00"/>
    <x v="220"/>
    <s v="20170720_6"/>
    <n v="2017"/>
    <n v="7"/>
    <s v="Tatoosh"/>
    <s v="Tatoosh"/>
    <x v="1"/>
    <x v="4"/>
    <n v="0"/>
    <n v="1"/>
    <s v=""/>
    <x v="1"/>
    <n v="0"/>
    <n v="1"/>
    <x v="1"/>
    <n v="1"/>
    <n v="1"/>
  </r>
  <r>
    <d v="2017-07-20T00:00:00"/>
    <x v="220"/>
    <s v="20170720_15"/>
    <n v="2017"/>
    <n v="7"/>
    <s v="East Bodelteh"/>
    <s v="Bodelteh Islands"/>
    <x v="0"/>
    <x v="212"/>
    <n v="0"/>
    <n v="165"/>
    <s v=""/>
    <x v="0"/>
    <n v="0"/>
    <n v="0"/>
    <x v="0"/>
    <n v="0"/>
    <n v="0"/>
  </r>
  <r>
    <d v="2017-07-20T00:00:00"/>
    <x v="220"/>
    <s v="20170720_16"/>
    <n v="2017"/>
    <n v="7"/>
    <s v="East Bodelteh"/>
    <s v="Bodelteh Islands"/>
    <x v="1"/>
    <x v="65"/>
    <n v="0"/>
    <n v="8"/>
    <s v="2 females"/>
    <x v="0"/>
    <n v="0"/>
    <n v="0"/>
    <x v="0"/>
    <n v="0"/>
    <n v="0"/>
  </r>
  <r>
    <d v="2017-07-20T00:00:00"/>
    <x v="220"/>
    <s v="20170720_19"/>
    <n v="2017"/>
    <n v="7"/>
    <s v="West Bodelteh"/>
    <s v="Bodelteh Islands"/>
    <x v="0"/>
    <x v="10"/>
    <n v="0"/>
    <n v="3"/>
    <s v=""/>
    <x v="0"/>
    <n v="0"/>
    <n v="0"/>
    <x v="0"/>
    <n v="0"/>
    <n v="0"/>
  </r>
  <r>
    <d v="2017-07-20T00:00:00"/>
    <x v="220"/>
    <s v="20170720_25"/>
    <n v="2017"/>
    <n v="7"/>
    <s v="Carroll"/>
    <s v="Carroll"/>
    <x v="0"/>
    <x v="366"/>
    <s v="46"/>
    <n v="330"/>
    <s v=""/>
    <x v="0"/>
    <n v="0"/>
    <n v="0"/>
    <x v="0"/>
    <n v="0"/>
    <n v="0"/>
  </r>
  <r>
    <d v="2017-07-20T00:00:00"/>
    <x v="220"/>
    <s v="20170720_26"/>
    <n v="2017"/>
    <n v="7"/>
    <s v="Sea Lion Rock"/>
    <s v="Sea Lion Rock"/>
    <x v="0"/>
    <x v="367"/>
    <s v="28"/>
    <n v="335"/>
    <s v="Maria landed and took photos for pup counts; count of 19 from the water.  Maria photographed 24 and 4 were in areas not visible from the top - makes 28 total."/>
    <x v="0"/>
    <n v="0"/>
    <n v="0"/>
    <x v="0"/>
    <n v="0"/>
    <n v="0"/>
  </r>
  <r>
    <d v="2017-08-01T00:00:00"/>
    <x v="221"/>
    <s v="20170801_4"/>
    <n v="2017"/>
    <n v="8"/>
    <s v="Tatoosh East"/>
    <s v="Tatoosh"/>
    <x v="0"/>
    <x v="138"/>
    <n v="0"/>
    <n v="68"/>
    <s v=""/>
    <x v="0"/>
    <n v="0"/>
    <n v="0"/>
    <x v="0"/>
    <n v="0"/>
    <n v="0"/>
  </r>
  <r>
    <d v="2017-08-01T00:00:00"/>
    <x v="221"/>
    <s v="20170801_5"/>
    <n v="2017"/>
    <n v="8"/>
    <s v="Tatoosh"/>
    <s v="Tatoosh"/>
    <x v="0"/>
    <x v="301"/>
    <n v="0"/>
    <n v="87"/>
    <s v=""/>
    <x v="0"/>
    <n v="0"/>
    <n v="0"/>
    <x v="0"/>
    <n v="0"/>
    <n v="0"/>
  </r>
  <r>
    <d v="2017-08-01T00:00:00"/>
    <x v="221"/>
    <s v="20170801_22"/>
    <n v="2017"/>
    <n v="8"/>
    <s v="East Bodelteh"/>
    <s v="Bodelteh Islands"/>
    <x v="0"/>
    <x v="256"/>
    <n v="0"/>
    <n v="119"/>
    <s v=""/>
    <x v="1"/>
    <n v="0"/>
    <n v="0"/>
    <x v="1"/>
    <n v="8.4033613445378148E-3"/>
    <n v="0"/>
  </r>
  <r>
    <d v="2017-08-01T00:00:00"/>
    <x v="221"/>
    <s v="20170801_24"/>
    <n v="2017"/>
    <n v="8"/>
    <s v="East Bodelteh"/>
    <s v="Bodelteh Islands"/>
    <x v="1"/>
    <x v="42"/>
    <n v="0"/>
    <n v="70"/>
    <s v=""/>
    <x v="0"/>
    <n v="0"/>
    <n v="0"/>
    <x v="0"/>
    <n v="0"/>
    <n v="0"/>
  </r>
  <r>
    <d v="2017-08-01T00:00:00"/>
    <x v="221"/>
    <s v="20170801_26"/>
    <n v="2017"/>
    <n v="8"/>
    <s v="West Bodelteh"/>
    <s v="Bodelteh Islands"/>
    <x v="0"/>
    <x v="52"/>
    <n v="0"/>
    <n v="33"/>
    <s v=""/>
    <x v="0"/>
    <n v="0"/>
    <n v="0"/>
    <x v="0"/>
    <n v="0"/>
    <n v="0"/>
  </r>
  <r>
    <d v="2017-08-01T00:00:00"/>
    <x v="221"/>
    <s v="20170801_27"/>
    <n v="2017"/>
    <n v="8"/>
    <s v="West Bodelteh"/>
    <s v="Bodelteh Islands"/>
    <x v="0"/>
    <x v="56"/>
    <n v="0"/>
    <n v="6"/>
    <s v=""/>
    <x v="0"/>
    <n v="0"/>
    <n v="0"/>
    <x v="0"/>
    <n v="0"/>
    <n v="0"/>
  </r>
  <r>
    <d v="2017-08-01T00:00:00"/>
    <x v="221"/>
    <s v="20170801_33"/>
    <n v="2017"/>
    <n v="8"/>
    <s v="Carroll"/>
    <s v="Carroll"/>
    <x v="0"/>
    <x v="368"/>
    <s v="51"/>
    <n v="494"/>
    <s v=""/>
    <x v="1"/>
    <n v="0"/>
    <n v="0"/>
    <x v="0"/>
    <n v="1.834862385321101E-3"/>
    <n v="0"/>
  </r>
  <r>
    <d v="2017-08-01T00:00:00"/>
    <x v="221"/>
    <s v="20170801_34"/>
    <n v="2017"/>
    <n v="8"/>
    <s v="Sea Lion Rock"/>
    <s v="Sea Lion Rock"/>
    <x v="0"/>
    <x v="369"/>
    <s v="25"/>
    <n v="435"/>
    <s v=""/>
    <x v="1"/>
    <n v="1"/>
    <n v="0"/>
    <x v="1"/>
    <n v="2.1739130434782609E-3"/>
    <n v="0"/>
  </r>
  <r>
    <d v="2017-08-24T00:00:00"/>
    <x v="222"/>
    <s v="20170824_6"/>
    <n v="2017"/>
    <n v="8"/>
    <s v="Tatoosh East"/>
    <s v="Tatoosh"/>
    <x v="0"/>
    <x v="129"/>
    <n v="0"/>
    <n v="65"/>
    <s v=""/>
    <x v="0"/>
    <n v="0"/>
    <n v="0"/>
    <x v="0"/>
    <n v="0"/>
    <n v="0"/>
  </r>
  <r>
    <d v="2017-08-24T00:00:00"/>
    <x v="222"/>
    <s v="20170824_7"/>
    <n v="2017"/>
    <n v="8"/>
    <s v="Tatoosh"/>
    <s v="Tatoosh"/>
    <x v="0"/>
    <x v="11"/>
    <n v="0"/>
    <n v="12"/>
    <s v=""/>
    <x v="0"/>
    <n v="0"/>
    <n v="0"/>
    <x v="0"/>
    <n v="0"/>
    <n v="0"/>
  </r>
  <r>
    <d v="2017-08-24T00:00:00"/>
    <x v="222"/>
    <s v="20170824_22"/>
    <n v="2017"/>
    <n v="8"/>
    <s v="East Bodelteh"/>
    <s v="Bodelteh Islands"/>
    <x v="0"/>
    <x v="331"/>
    <s v="1"/>
    <n v="441"/>
    <s v="Estimated 700 suggesting a low count."/>
    <x v="3"/>
    <n v="0"/>
    <n v="1"/>
    <x v="1"/>
    <n v="6.7873303167420816E-3"/>
    <n v="2.2624434389140274E-3"/>
  </r>
  <r>
    <d v="2017-08-24T00:00:00"/>
    <x v="222"/>
    <s v="20170824_23"/>
    <n v="2017"/>
    <n v="8"/>
    <s v="East Bodelteh"/>
    <s v="Bodelteh Islands"/>
    <x v="1"/>
    <x v="279"/>
    <n v="0"/>
    <n v="815"/>
    <s v="Estimated 1500 Zc suggested a low count."/>
    <x v="0"/>
    <n v="0"/>
    <n v="0"/>
    <x v="0"/>
    <n v="0"/>
    <n v="0"/>
  </r>
  <r>
    <d v="2017-08-24T00:00:00"/>
    <x v="222"/>
    <s v="20170824_24"/>
    <n v="2017"/>
    <n v="8"/>
    <s v="West Bodelteh"/>
    <s v="Bodelteh Islands"/>
    <x v="0"/>
    <x v="12"/>
    <n v="0"/>
    <n v="5"/>
    <s v=""/>
    <x v="0"/>
    <n v="0"/>
    <n v="0"/>
    <x v="0"/>
    <n v="0"/>
    <n v="0"/>
  </r>
  <r>
    <d v="2017-08-24T00:00:00"/>
    <x v="222"/>
    <s v="20170824_29"/>
    <n v="2017"/>
    <n v="8"/>
    <s v="Carroll"/>
    <s v="Carroll"/>
    <x v="0"/>
    <x v="370"/>
    <s v="33"/>
    <n v="236"/>
    <s v=""/>
    <x v="0"/>
    <n v="0"/>
    <n v="0"/>
    <x v="0"/>
    <n v="0"/>
    <n v="0"/>
  </r>
  <r>
    <d v="2017-08-24T00:00:00"/>
    <x v="222"/>
    <s v="20170824_30"/>
    <n v="2017"/>
    <n v="8"/>
    <s v="Carroll"/>
    <s v="Carroll"/>
    <x v="1"/>
    <x v="36"/>
    <n v="0"/>
    <n v="14"/>
    <s v=""/>
    <x v="0"/>
    <n v="0"/>
    <n v="0"/>
    <x v="0"/>
    <n v="0"/>
    <n v="0"/>
  </r>
  <r>
    <d v="2017-08-24T00:00:00"/>
    <x v="222"/>
    <s v="20170824_31"/>
    <n v="2017"/>
    <n v="8"/>
    <s v="Sea Lion Rock"/>
    <s v="Sea Lion Rock"/>
    <x v="0"/>
    <x v="241"/>
    <s v="7"/>
    <n v="187"/>
    <s v=""/>
    <x v="2"/>
    <n v="2"/>
    <n v="0"/>
    <x v="2"/>
    <n v="1.0309278350515464E-2"/>
    <n v="0"/>
  </r>
  <r>
    <d v="2017-08-30T00:00:00"/>
    <x v="223"/>
    <s v="20170830_2"/>
    <n v="2017"/>
    <n v="8"/>
    <s v="Tatoosh East"/>
    <s v="Tatoosh"/>
    <x v="0"/>
    <x v="224"/>
    <n v="0"/>
    <n v="76"/>
    <s v=""/>
    <x v="0"/>
    <n v="0"/>
    <n v="0"/>
    <x v="0"/>
    <n v="0"/>
    <n v="0"/>
  </r>
  <r>
    <d v="2017-08-30T00:00:00"/>
    <x v="223"/>
    <s v="20170830_3"/>
    <n v="2017"/>
    <n v="8"/>
    <s v="Tatoosh East"/>
    <s v="Tatoosh"/>
    <x v="1"/>
    <x v="135"/>
    <n v="0"/>
    <n v="21"/>
    <s v=""/>
    <x v="0"/>
    <n v="0"/>
    <n v="0"/>
    <x v="0"/>
    <n v="0"/>
    <n v="0"/>
  </r>
  <r>
    <d v="2017-08-30T00:00:00"/>
    <x v="223"/>
    <s v="20170830_4"/>
    <n v="2017"/>
    <n v="8"/>
    <s v="Tatoosh"/>
    <s v="Tatoosh"/>
    <x v="0"/>
    <x v="18"/>
    <n v="0"/>
    <n v="31"/>
    <s v=""/>
    <x v="1"/>
    <n v="0"/>
    <n v="1"/>
    <x v="0"/>
    <n v="3.2258064516129031E-2"/>
    <n v="3.2258064516129031E-2"/>
  </r>
  <r>
    <d v="2017-08-30T00:00:00"/>
    <x v="223"/>
    <s v="20170830_5"/>
    <n v="2017"/>
    <n v="8"/>
    <s v="Tatoosh"/>
    <s v="Tatoosh"/>
    <x v="1"/>
    <x v="3"/>
    <n v="0"/>
    <n v="2"/>
    <s v=""/>
    <x v="0"/>
    <n v="0"/>
    <n v="0"/>
    <x v="0"/>
    <n v="0"/>
    <n v="0"/>
  </r>
  <r>
    <d v="2017-08-30T00:00:00"/>
    <x v="223"/>
    <s v="20170830_29"/>
    <n v="2017"/>
    <n v="8"/>
    <s v="East Bodelteh"/>
    <s v="Bodelteh Islands"/>
    <x v="0"/>
    <x v="371"/>
    <n v="0"/>
    <n v="494"/>
    <s v=""/>
    <x v="0"/>
    <n v="0"/>
    <n v="0"/>
    <x v="0"/>
    <n v="0"/>
    <n v="0"/>
  </r>
  <r>
    <d v="2017-08-30T00:00:00"/>
    <x v="223"/>
    <s v="20170830_30"/>
    <n v="2017"/>
    <n v="8"/>
    <s v="East Bodelteh"/>
    <s v="Bodelteh Islands"/>
    <x v="1"/>
    <x v="372"/>
    <n v="0"/>
    <n v="1095"/>
    <s v=""/>
    <x v="0"/>
    <n v="0"/>
    <n v="0"/>
    <x v="0"/>
    <n v="0"/>
    <n v="0"/>
  </r>
  <r>
    <d v="2017-08-30T00:00:00"/>
    <x v="223"/>
    <s v="20170830_32"/>
    <n v="2017"/>
    <n v="8"/>
    <s v="West Bodelteh"/>
    <s v="Bodelteh Islands"/>
    <x v="0"/>
    <x v="12"/>
    <n v="0"/>
    <n v="5"/>
    <s v=""/>
    <x v="0"/>
    <n v="0"/>
    <n v="0"/>
    <x v="0"/>
    <n v="0"/>
    <n v="0"/>
  </r>
  <r>
    <d v="2017-08-30T00:00:00"/>
    <x v="223"/>
    <s v="20170830_35"/>
    <n v="2017"/>
    <n v="8"/>
    <s v="Carroll"/>
    <s v="Carroll"/>
    <x v="0"/>
    <x v="163"/>
    <s v="40"/>
    <n v="370"/>
    <s v=""/>
    <x v="0"/>
    <n v="0"/>
    <n v="0"/>
    <x v="0"/>
    <n v="0"/>
    <n v="0"/>
  </r>
  <r>
    <d v="2017-08-30T00:00:00"/>
    <x v="223"/>
    <s v="20170830_36"/>
    <n v="2017"/>
    <n v="8"/>
    <s v="Carroll"/>
    <s v="Carroll"/>
    <x v="1"/>
    <x v="47"/>
    <n v="0"/>
    <n v="24"/>
    <s v=""/>
    <x v="0"/>
    <n v="0"/>
    <n v="0"/>
    <x v="0"/>
    <n v="0"/>
    <n v="0"/>
  </r>
  <r>
    <d v="2017-08-30T00:00:00"/>
    <x v="223"/>
    <s v="20170830_37"/>
    <n v="2017"/>
    <n v="8"/>
    <s v="Sea Lion Rock"/>
    <s v="Sea Lion Rock"/>
    <x v="0"/>
    <x v="137"/>
    <s v="16"/>
    <n v="259"/>
    <s v="Landed for cameras."/>
    <x v="1"/>
    <n v="0"/>
    <n v="1"/>
    <x v="0"/>
    <n v="3.6363636363636364E-3"/>
    <n v="3.6363636363636364E-3"/>
  </r>
  <r>
    <d v="2017-08-30T00:00:00"/>
    <x v="223"/>
    <s v="20170830_38"/>
    <n v="2017"/>
    <n v="8"/>
    <s v="Sea Lion Rock"/>
    <s v="Sea Lion Rock"/>
    <x v="1"/>
    <x v="11"/>
    <n v="0"/>
    <n v="12"/>
    <s v=""/>
    <x v="0"/>
    <n v="0"/>
    <n v="0"/>
    <x v="0"/>
    <n v="0"/>
    <n v="0"/>
  </r>
  <r>
    <d v="2017-08-31T00:00:00"/>
    <x v="224"/>
    <s v="20170831_2"/>
    <n v="2017"/>
    <n v="8"/>
    <s v="Tatoosh East"/>
    <s v="Tatoosh"/>
    <x v="0"/>
    <x v="184"/>
    <n v="0"/>
    <n v="52"/>
    <s v=""/>
    <x v="0"/>
    <n v="0"/>
    <n v="0"/>
    <x v="0"/>
    <n v="0"/>
    <n v="0"/>
  </r>
  <r>
    <d v="2017-08-31T00:00:00"/>
    <x v="224"/>
    <s v="20170831_3"/>
    <n v="2017"/>
    <n v="8"/>
    <s v="Tatoosh East"/>
    <s v="Tatoosh"/>
    <x v="1"/>
    <x v="10"/>
    <n v="0"/>
    <n v="3"/>
    <s v=""/>
    <x v="0"/>
    <n v="0"/>
    <n v="0"/>
    <x v="0"/>
    <n v="0"/>
    <n v="0"/>
  </r>
  <r>
    <d v="2017-08-31T00:00:00"/>
    <x v="224"/>
    <s v="20170831_5"/>
    <n v="2017"/>
    <n v="8"/>
    <s v="Tatoosh"/>
    <s v="Tatoosh"/>
    <x v="0"/>
    <x v="128"/>
    <n v="0"/>
    <n v="41"/>
    <s v=""/>
    <x v="0"/>
    <n v="0"/>
    <n v="0"/>
    <x v="0"/>
    <n v="0"/>
    <n v="0"/>
  </r>
  <r>
    <d v="2017-08-31T00:00:00"/>
    <x v="224"/>
    <s v="20170831_6"/>
    <n v="2017"/>
    <n v="8"/>
    <s v="Tatoosh"/>
    <s v="Tatoosh"/>
    <x v="1"/>
    <x v="4"/>
    <n v="0"/>
    <n v="1"/>
    <s v=""/>
    <x v="0"/>
    <n v="0"/>
    <n v="0"/>
    <x v="0"/>
    <n v="0"/>
    <n v="0"/>
  </r>
  <r>
    <d v="2017-09-14T00:00:00"/>
    <x v="225"/>
    <s v="20170914_5"/>
    <n v="2017"/>
    <n v="9"/>
    <s v="Tatoosh East"/>
    <s v="Tatoosh"/>
    <x v="0"/>
    <x v="144"/>
    <n v="0"/>
    <n v="91"/>
    <s v=""/>
    <x v="0"/>
    <n v="0"/>
    <n v="0"/>
    <x v="0"/>
    <n v="0"/>
    <n v="0"/>
  </r>
  <r>
    <d v="2017-09-14T00:00:00"/>
    <x v="225"/>
    <s v="20170914_7"/>
    <n v="2017"/>
    <n v="9"/>
    <s v="Tatoosh"/>
    <s v="Tatoosh"/>
    <x v="0"/>
    <x v="85"/>
    <n v="0"/>
    <n v="11"/>
    <s v=""/>
    <x v="0"/>
    <n v="0"/>
    <n v="0"/>
    <x v="0"/>
    <n v="0"/>
    <n v="0"/>
  </r>
  <r>
    <d v="2017-09-14T00:00:00"/>
    <x v="225"/>
    <s v="20170914_9"/>
    <n v="2017"/>
    <n v="9"/>
    <s v="Tatoosh"/>
    <s v="Tatoosh"/>
    <x v="1"/>
    <x v="15"/>
    <n v="0"/>
    <n v="4"/>
    <s v=""/>
    <x v="0"/>
    <n v="0"/>
    <n v="0"/>
    <x v="0"/>
    <n v="0"/>
    <n v="0"/>
  </r>
  <r>
    <d v="2017-09-14T00:00:00"/>
    <x v="225"/>
    <s v="20170914_19"/>
    <n v="2017"/>
    <n v="9"/>
    <s v="East Bodelteh"/>
    <s v="Bodelteh Islands"/>
    <x v="1"/>
    <x v="373"/>
    <s v="1"/>
    <n v="2984"/>
    <s v=""/>
    <x v="10"/>
    <n v="0"/>
    <n v="6"/>
    <x v="9"/>
    <n v="2.0100502512562816E-3"/>
    <n v="2.0100502512562816E-3"/>
  </r>
  <r>
    <d v="2017-09-14T00:00:00"/>
    <x v="225"/>
    <s v="20170914_20"/>
    <n v="2017"/>
    <n v="9"/>
    <s v=""/>
    <s v="Bodelteh Islands"/>
    <x v="0"/>
    <x v="374"/>
    <s v="10"/>
    <n v="1244"/>
    <s v=""/>
    <x v="10"/>
    <n v="1"/>
    <n v="5"/>
    <x v="8"/>
    <n v="4.7846889952153108E-3"/>
    <n v="3.9872408293460922E-3"/>
  </r>
  <r>
    <d v="2017-09-14T00:00:00"/>
    <x v="225"/>
    <s v="20170914_22"/>
    <n v="2017"/>
    <n v="9"/>
    <s v="West Bodelteh"/>
    <s v="Bodelteh Islands"/>
    <x v="0"/>
    <x v="65"/>
    <n v="0"/>
    <n v="8"/>
    <s v=""/>
    <x v="0"/>
    <n v="0"/>
    <n v="0"/>
    <x v="0"/>
    <n v="0"/>
    <n v="0"/>
  </r>
  <r>
    <d v="2017-09-27T00:00:00"/>
    <x v="226"/>
    <s v="20170927_2"/>
    <n v="2017"/>
    <n v="9"/>
    <s v="Tatoosh East"/>
    <s v="Tatoosh"/>
    <x v="0"/>
    <x v="121"/>
    <n v="0"/>
    <n v="60"/>
    <s v=""/>
    <x v="0"/>
    <n v="0"/>
    <n v="0"/>
    <x v="0"/>
    <n v="0"/>
    <n v="0"/>
  </r>
  <r>
    <d v="2017-09-27T00:00:00"/>
    <x v="226"/>
    <s v="20170927_3"/>
    <n v="2017"/>
    <n v="9"/>
    <s v="Tatoosh East"/>
    <s v="Tatoosh"/>
    <x v="1"/>
    <x v="4"/>
    <n v="0"/>
    <n v="1"/>
    <s v=""/>
    <x v="0"/>
    <n v="0"/>
    <n v="0"/>
    <x v="0"/>
    <n v="0"/>
    <n v="0"/>
  </r>
  <r>
    <d v="2017-09-27T00:00:00"/>
    <x v="226"/>
    <s v="20170927_5"/>
    <n v="2017"/>
    <n v="9"/>
    <s v="Tatoosh"/>
    <s v="Tatoosh"/>
    <x v="1"/>
    <x v="3"/>
    <n v="0"/>
    <n v="2"/>
    <s v=""/>
    <x v="0"/>
    <n v="0"/>
    <n v="0"/>
    <x v="0"/>
    <n v="0"/>
    <n v="0"/>
  </r>
  <r>
    <d v="2017-09-27T00:00:00"/>
    <x v="226"/>
    <s v="20170927_6"/>
    <n v="2017"/>
    <n v="9"/>
    <s v="Tatoosh"/>
    <s v="Tatoosh"/>
    <x v="0"/>
    <x v="33"/>
    <n v="0"/>
    <n v="10"/>
    <s v=""/>
    <x v="0"/>
    <n v="0"/>
    <n v="0"/>
    <x v="0"/>
    <n v="0"/>
    <n v="0"/>
  </r>
  <r>
    <d v="2017-09-27T00:00:00"/>
    <x v="226"/>
    <s v="20170927_15"/>
    <n v="2017"/>
    <n v="9"/>
    <s v="East Bodelteh"/>
    <s v="Bodelteh Islands"/>
    <x v="0"/>
    <x v="375"/>
    <s v="2"/>
    <n v="447"/>
    <s v=""/>
    <x v="1"/>
    <n v="0"/>
    <n v="0"/>
    <x v="0"/>
    <n v="2.2271714922048997E-3"/>
    <n v="0"/>
  </r>
  <r>
    <d v="2017-09-27T00:00:00"/>
    <x v="226"/>
    <s v="20170927_17"/>
    <n v="2017"/>
    <n v="9"/>
    <s v="East Bodelteh"/>
    <s v="Bodelteh Islands"/>
    <x v="1"/>
    <x v="376"/>
    <n v="0"/>
    <n v="490"/>
    <s v=""/>
    <x v="1"/>
    <n v="0"/>
    <n v="1"/>
    <x v="1"/>
    <n v="2.0408163265306124E-3"/>
    <n v="2.0408163265306124E-3"/>
  </r>
  <r>
    <d v="2017-09-27T00:00:00"/>
    <x v="226"/>
    <s v="20170927_24"/>
    <n v="2017"/>
    <n v="9"/>
    <s v="Carroll"/>
    <s v="Carroll"/>
    <x v="0"/>
    <x v="377"/>
    <s v="22"/>
    <n v="239"/>
    <s v=""/>
    <x v="1"/>
    <n v="1"/>
    <n v="0"/>
    <x v="1"/>
    <n v="3.8314176245210726E-3"/>
    <n v="0"/>
  </r>
  <r>
    <d v="2017-09-27T00:00:00"/>
    <x v="226"/>
    <s v="20170927_25"/>
    <n v="2017"/>
    <n v="9"/>
    <s v="Carroll"/>
    <s v="Carroll"/>
    <x v="1"/>
    <x v="36"/>
    <n v="0"/>
    <n v="14"/>
    <s v=""/>
    <x v="0"/>
    <n v="0"/>
    <n v="0"/>
    <x v="0"/>
    <n v="0"/>
    <n v="0"/>
  </r>
  <r>
    <d v="2017-09-27T00:00:00"/>
    <x v="226"/>
    <s v="20170927_26"/>
    <n v="2017"/>
    <n v="9"/>
    <s v="Sea Lion Rock"/>
    <s v="Sea Lion Rock"/>
    <x v="0"/>
    <x v="127"/>
    <s v="20"/>
    <n v="417"/>
    <s v=""/>
    <x v="0"/>
    <n v="0"/>
    <n v="0"/>
    <x v="0"/>
    <n v="0"/>
    <n v="0"/>
  </r>
  <r>
    <d v="2017-09-27T00:00:00"/>
    <x v="226"/>
    <s v="20170927_27"/>
    <n v="2017"/>
    <n v="9"/>
    <s v="Sea Lion Rock"/>
    <s v="Sea Lion Rock"/>
    <x v="1"/>
    <x v="3"/>
    <n v="0"/>
    <n v="2"/>
    <s v=""/>
    <x v="0"/>
    <n v="0"/>
    <n v="0"/>
    <x v="0"/>
    <n v="0"/>
    <n v="0"/>
  </r>
  <r>
    <d v="2017-09-28T00:00:00"/>
    <x v="227"/>
    <s v="20170928_1"/>
    <n v="2017"/>
    <n v="9"/>
    <s v="Tatoosh East"/>
    <s v="Tatoosh"/>
    <x v="0"/>
    <x v="145"/>
    <n v="0"/>
    <n v="46"/>
    <s v=""/>
    <x v="0"/>
    <n v="0"/>
    <n v="0"/>
    <x v="0"/>
    <n v="0"/>
    <n v="0"/>
  </r>
  <r>
    <d v="2017-09-28T00:00:00"/>
    <x v="227"/>
    <s v="20170928_2"/>
    <n v="2017"/>
    <n v="9"/>
    <s v="Tatoosh"/>
    <s v="Tatoosh"/>
    <x v="1"/>
    <x v="3"/>
    <n v="0"/>
    <n v="2"/>
    <s v=""/>
    <x v="0"/>
    <n v="0"/>
    <n v="0"/>
    <x v="0"/>
    <n v="0"/>
    <n v="0"/>
  </r>
  <r>
    <d v="2017-09-28T00:00:00"/>
    <x v="227"/>
    <s v="20170928_3"/>
    <n v="2017"/>
    <n v="9"/>
    <s v="Tatoosh"/>
    <s v="Tatoosh"/>
    <x v="0"/>
    <x v="95"/>
    <n v="0"/>
    <n v="18"/>
    <s v=""/>
    <x v="0"/>
    <n v="0"/>
    <n v="0"/>
    <x v="0"/>
    <n v="0"/>
    <n v="0"/>
  </r>
  <r>
    <d v="2017-09-28T00:00:00"/>
    <x v="227"/>
    <s v="20170928_11"/>
    <n v="2017"/>
    <n v="9"/>
    <s v="West Bodelteh"/>
    <s v="Bodelteh Islands"/>
    <x v="0"/>
    <x v="33"/>
    <n v="0"/>
    <n v="10"/>
    <s v=""/>
    <x v="0"/>
    <n v="0"/>
    <n v="0"/>
    <x v="0"/>
    <n v="0"/>
    <n v="0"/>
  </r>
  <r>
    <d v="2017-10-26T00:00:00"/>
    <x v="228"/>
    <s v="20171026_2"/>
    <n v="2017"/>
    <n v="10"/>
    <s v="Tatoosh East"/>
    <s v="Tatoosh"/>
    <x v="0"/>
    <x v="300"/>
    <n v="0"/>
    <n v="78"/>
    <s v=""/>
    <x v="0"/>
    <n v="0"/>
    <n v="0"/>
    <x v="0"/>
    <n v="0"/>
    <n v="0"/>
  </r>
  <r>
    <d v="2017-10-26T00:00:00"/>
    <x v="228"/>
    <s v="20171026_4"/>
    <n v="2017"/>
    <n v="10"/>
    <s v="Tatoosh"/>
    <s v="Tatoosh"/>
    <x v="1"/>
    <x v="4"/>
    <n v="0"/>
    <n v="1"/>
    <s v="Field notes recorded as female.  Need to check photos from day to confirm."/>
    <x v="0"/>
    <n v="0"/>
    <n v="0"/>
    <x v="0"/>
    <n v="0"/>
    <n v="0"/>
  </r>
  <r>
    <d v="2017-10-26T00:00:00"/>
    <x v="228"/>
    <s v="20171026_8"/>
    <n v="2017"/>
    <n v="10"/>
    <s v="East Bodelteh"/>
    <s v="Bodelteh Islands"/>
    <x v="0"/>
    <x v="378"/>
    <s v="167"/>
    <n v="1147"/>
    <s v="Count and sightings from shore"/>
    <x v="8"/>
    <n v="3"/>
    <n v="4"/>
    <x v="6"/>
    <n v="6.0882800608828003E-3"/>
    <n v="3.0441400304414001E-3"/>
  </r>
  <r>
    <d v="2017-10-26T00:00:00"/>
    <x v="228"/>
    <s v="20171026_9"/>
    <n v="2017"/>
    <n v="10"/>
    <s v="East Bodelteh"/>
    <s v="Bodelteh Islands"/>
    <x v="1"/>
    <x v="379"/>
    <n v="0"/>
    <n v="1513"/>
    <s v=""/>
    <x v="11"/>
    <n v="0"/>
    <n v="11"/>
    <x v="11"/>
    <n v="7.2703238598810314E-3"/>
    <n v="7.2703238598810314E-3"/>
  </r>
  <r>
    <d v="2017-10-26T00:00:00"/>
    <x v="228"/>
    <s v="20171026_13"/>
    <n v="2017"/>
    <n v="10"/>
    <s v="East Bodelteh"/>
    <s v="Bodelteh Islands"/>
    <x v="1"/>
    <x v="9"/>
    <n v="0"/>
    <n v="26"/>
    <s v=""/>
    <x v="0"/>
    <n v="0"/>
    <n v="0"/>
    <x v="0"/>
    <n v="0"/>
    <n v="0"/>
  </r>
  <r>
    <d v="2017-10-26T00:00:00"/>
    <x v="228"/>
    <s v="20171026_14"/>
    <n v="2017"/>
    <n v="10"/>
    <s v="East Bodelteh"/>
    <s v="Bodelteh Islands"/>
    <x v="0"/>
    <x v="2"/>
    <n v="0"/>
    <n v="15"/>
    <s v=""/>
    <x v="0"/>
    <n v="0"/>
    <n v="0"/>
    <x v="0"/>
    <n v="0"/>
    <n v="0"/>
  </r>
  <r>
    <d v="2017-10-26T00:00:00"/>
    <x v="228"/>
    <s v="20171026_15"/>
    <n v="2017"/>
    <n v="10"/>
    <s v="Carroll"/>
    <s v="Carroll"/>
    <x v="1"/>
    <x v="11"/>
    <n v="0"/>
    <n v="12"/>
    <s v="count by Pat"/>
    <x v="0"/>
    <n v="0"/>
    <n v="0"/>
    <x v="0"/>
    <n v="0"/>
    <n v="0"/>
  </r>
  <r>
    <d v="2017-10-26T00:00:00"/>
    <x v="228"/>
    <s v="20171026_16"/>
    <n v="2017"/>
    <n v="10"/>
    <s v="Carroll"/>
    <s v="Carroll"/>
    <x v="0"/>
    <x v="38"/>
    <s v="4"/>
    <n v="45"/>
    <s v="count by Pat"/>
    <x v="0"/>
    <n v="0"/>
    <n v="0"/>
    <x v="0"/>
    <n v="0"/>
    <n v="0"/>
  </r>
  <r>
    <d v="2017-10-26T00:00:00"/>
    <x v="228"/>
    <s v="20171026_17"/>
    <n v="2017"/>
    <n v="10"/>
    <s v="Sea Lion Rock"/>
    <s v="Sea Lion Rock"/>
    <x v="0"/>
    <x v="32"/>
    <s v="6"/>
    <n v="58"/>
    <s v="count by Pat"/>
    <x v="0"/>
    <n v="0"/>
    <n v="0"/>
    <x v="0"/>
    <n v="0"/>
    <n v="0"/>
  </r>
  <r>
    <d v="2017-10-26T00:00:00"/>
    <x v="228"/>
    <s v="20171026_18"/>
    <n v="2017"/>
    <n v="10"/>
    <s v="Sea Lion Rock"/>
    <s v="Sea Lion Rock"/>
    <x v="1"/>
    <x v="65"/>
    <n v="0"/>
    <n v="8"/>
    <s v="count by Pat"/>
    <x v="0"/>
    <n v="0"/>
    <n v="0"/>
    <x v="0"/>
    <n v="0"/>
    <n v="0"/>
  </r>
  <r>
    <d v="2018-02-12T00:00:00"/>
    <x v="229"/>
    <s v="20180212_5"/>
    <n v="2018"/>
    <n v="2"/>
    <s v="Tatoosh East"/>
    <s v="Tatoosh"/>
    <x v="1"/>
    <x v="4"/>
    <n v="0"/>
    <n v="1"/>
    <s v=""/>
    <x v="0"/>
    <n v="0"/>
    <n v="0"/>
    <x v="0"/>
    <n v="0"/>
    <n v="0"/>
  </r>
  <r>
    <d v="2018-02-12T00:00:00"/>
    <x v="229"/>
    <s v="20180212_6"/>
    <n v="2018"/>
    <n v="2"/>
    <s v="Tatoosh East"/>
    <s v="Tatoosh"/>
    <x v="0"/>
    <x v="81"/>
    <n v="0"/>
    <n v="27"/>
    <s v=""/>
    <x v="0"/>
    <n v="0"/>
    <n v="0"/>
    <x v="0"/>
    <n v="0"/>
    <n v="0"/>
  </r>
  <r>
    <d v="2018-02-12T00:00:00"/>
    <x v="229"/>
    <s v="20180212_7"/>
    <n v="2018"/>
    <n v="2"/>
    <s v="Tatoosh"/>
    <s v="Tatoosh"/>
    <x v="1"/>
    <x v="24"/>
    <n v="0"/>
    <n v="16"/>
    <s v=""/>
    <x v="0"/>
    <n v="0"/>
    <n v="0"/>
    <x v="0"/>
    <n v="0"/>
    <n v="0"/>
  </r>
  <r>
    <d v="2018-02-12T00:00:00"/>
    <x v="229"/>
    <s v="20180212_8"/>
    <n v="2018"/>
    <n v="2"/>
    <s v="Tatoosh"/>
    <s v="Tatoosh"/>
    <x v="0"/>
    <x v="302"/>
    <s v="20"/>
    <n v="102"/>
    <s v=""/>
    <x v="0"/>
    <n v="0"/>
    <n v="0"/>
    <x v="0"/>
    <n v="0"/>
    <n v="0"/>
  </r>
  <r>
    <d v="2018-02-12T00:00:00"/>
    <x v="229"/>
    <s v="20180212_13"/>
    <n v="2018"/>
    <n v="2"/>
    <s v="Guano"/>
    <s v="Bodelteh Islands"/>
    <x v="0"/>
    <x v="184"/>
    <s v="27"/>
    <n v="25"/>
    <s v=""/>
    <x v="1"/>
    <n v="0"/>
    <n v="0"/>
    <x v="0"/>
    <n v="1.9230769230769232E-2"/>
    <n v="0"/>
  </r>
  <r>
    <d v="2018-02-12T00:00:00"/>
    <x v="229"/>
    <s v="20180212_14"/>
    <n v="2018"/>
    <n v="2"/>
    <s v="East Bodelteh"/>
    <s v="Bodelteh Islands"/>
    <x v="1"/>
    <x v="156"/>
    <n v="0"/>
    <n v="160"/>
    <s v=""/>
    <x v="0"/>
    <n v="0"/>
    <n v="0"/>
    <x v="0"/>
    <n v="0"/>
    <n v="0"/>
  </r>
  <r>
    <d v="2018-02-12T00:00:00"/>
    <x v="229"/>
    <s v="20180212_15"/>
    <n v="2018"/>
    <n v="2"/>
    <s v="East Bodelteh"/>
    <s v="Bodelteh Islands"/>
    <x v="0"/>
    <x v="180"/>
    <s v="9"/>
    <n v="106"/>
    <s v=""/>
    <x v="1"/>
    <n v="1"/>
    <n v="0"/>
    <x v="1"/>
    <n v="8.6956521739130436E-3"/>
    <n v="0"/>
  </r>
  <r>
    <d v="2018-02-12T00:00:00"/>
    <x v="229"/>
    <s v="20180212_16"/>
    <n v="2018"/>
    <n v="2"/>
    <s v="West Bodelteh"/>
    <s v="Bodelteh Islands"/>
    <x v="0"/>
    <x v="191"/>
    <s v="5"/>
    <n v="83"/>
    <s v=""/>
    <x v="1"/>
    <n v="1"/>
    <n v="0"/>
    <x v="1"/>
    <n v="1.1363636363636364E-2"/>
    <n v="0"/>
  </r>
  <r>
    <d v="2018-02-12T00:00:00"/>
    <x v="229"/>
    <s v="20180212_17"/>
    <n v="2018"/>
    <n v="2"/>
    <s v="West Bodelteh"/>
    <s v="Bodelteh Islands"/>
    <x v="1"/>
    <x v="3"/>
    <n v="0"/>
    <n v="2"/>
    <s v=""/>
    <x v="0"/>
    <n v="0"/>
    <n v="0"/>
    <x v="0"/>
    <n v="0"/>
    <n v="0"/>
  </r>
  <r>
    <d v="2018-03-06T00:00:00"/>
    <x v="230"/>
    <s v="20180306_6"/>
    <n v="2018"/>
    <n v="3"/>
    <s v="Tatoosh East"/>
    <s v="Tatoosh"/>
    <x v="0"/>
    <x v="82"/>
    <n v="0"/>
    <n v="44"/>
    <s v=""/>
    <x v="0"/>
    <n v="0"/>
    <n v="0"/>
    <x v="0"/>
    <n v="0"/>
    <n v="0"/>
  </r>
  <r>
    <d v="2018-03-06T00:00:00"/>
    <x v="230"/>
    <s v="20180306_7"/>
    <n v="2018"/>
    <n v="3"/>
    <s v="Tatoosh East"/>
    <s v="Tatoosh"/>
    <x v="1"/>
    <x v="4"/>
    <n v="0"/>
    <n v="1"/>
    <s v=""/>
    <x v="0"/>
    <n v="0"/>
    <n v="0"/>
    <x v="0"/>
    <n v="0"/>
    <n v="0"/>
  </r>
  <r>
    <d v="2018-03-06T00:00:00"/>
    <x v="230"/>
    <s v="20180306_8"/>
    <n v="2018"/>
    <n v="3"/>
    <s v="Tatoosh"/>
    <s v="Tatoosh"/>
    <x v="0"/>
    <x v="59"/>
    <n v="0"/>
    <n v="57"/>
    <s v=""/>
    <x v="0"/>
    <n v="0"/>
    <n v="0"/>
    <x v="0"/>
    <n v="0"/>
    <n v="0"/>
  </r>
  <r>
    <d v="2018-03-06T00:00:00"/>
    <x v="230"/>
    <s v="20180306_13"/>
    <n v="2018"/>
    <n v="3"/>
    <s v="West Bodelteh"/>
    <s v="Bodelteh Islands"/>
    <x v="0"/>
    <x v="91"/>
    <n v="0"/>
    <n v="90"/>
    <s v=""/>
    <x v="2"/>
    <n v="2"/>
    <n v="0"/>
    <x v="2"/>
    <n v="2.2222222222222223E-2"/>
    <n v="0"/>
  </r>
  <r>
    <d v="2018-03-06T00:00:00"/>
    <x v="230"/>
    <s v="20180306_14"/>
    <n v="2018"/>
    <n v="3"/>
    <s v="Guano"/>
    <s v="Bodelteh Islands"/>
    <x v="0"/>
    <x v="4"/>
    <s v="1"/>
    <n v="0"/>
    <s v=""/>
    <x v="0"/>
    <n v="0"/>
    <n v="0"/>
    <x v="0"/>
    <n v="0"/>
    <n v="0"/>
  </r>
  <r>
    <d v="2018-03-06T00:00:00"/>
    <x v="230"/>
    <s v="20180306_15"/>
    <n v="2018"/>
    <n v="3"/>
    <s v="East Bodelteh"/>
    <s v="Bodelteh Islands"/>
    <x v="1"/>
    <x v="80"/>
    <n v="0"/>
    <n v="151"/>
    <s v=""/>
    <x v="1"/>
    <n v="0"/>
    <n v="1"/>
    <x v="1"/>
    <n v="6.6225165562913907E-3"/>
    <n v="6.6225165562913907E-3"/>
  </r>
  <r>
    <d v="2018-03-06T00:00:00"/>
    <x v="230"/>
    <s v="20180306_17"/>
    <n v="2018"/>
    <n v="3"/>
    <s v="East Bodelteh"/>
    <s v="Bodelteh Islands"/>
    <x v="0"/>
    <x v="380"/>
    <n v="0"/>
    <n v="159"/>
    <s v=""/>
    <x v="0"/>
    <n v="0"/>
    <n v="0"/>
    <x v="0"/>
    <n v="0"/>
    <n v="0"/>
  </r>
  <r>
    <d v="2018-03-06T00:00:00"/>
    <x v="230"/>
    <s v="20180306_23"/>
    <n v="2018"/>
    <n v="3"/>
    <s v="Carroll"/>
    <s v="Carroll"/>
    <x v="0"/>
    <x v="381"/>
    <n v="0"/>
    <n v="274"/>
    <s v=""/>
    <x v="0"/>
    <n v="0"/>
    <n v="0"/>
    <x v="0"/>
    <n v="0"/>
    <n v="0"/>
  </r>
  <r>
    <d v="2018-03-06T00:00:00"/>
    <x v="230"/>
    <s v="20180306_24"/>
    <n v="2018"/>
    <n v="3"/>
    <s v="Carroll"/>
    <s v="Carroll"/>
    <x v="1"/>
    <x v="29"/>
    <n v="0"/>
    <n v="32"/>
    <s v=""/>
    <x v="0"/>
    <n v="0"/>
    <n v="0"/>
    <x v="0"/>
    <n v="0"/>
    <n v="0"/>
  </r>
  <r>
    <d v="2018-03-06T00:00:00"/>
    <x v="230"/>
    <s v="20180306_25"/>
    <n v="2018"/>
    <n v="3"/>
    <s v="Sea Lion Rock"/>
    <s v="Sea Lion Rock"/>
    <x v="0"/>
    <x v="88"/>
    <n v="0"/>
    <n v="328"/>
    <s v=""/>
    <x v="1"/>
    <n v="1"/>
    <n v="0"/>
    <x v="1"/>
    <n v="3.0487804878048782E-3"/>
    <n v="0"/>
  </r>
  <r>
    <d v="2018-03-06T00:00:00"/>
    <x v="230"/>
    <s v="20180306_26"/>
    <n v="2018"/>
    <n v="3"/>
    <s v="Sea Lion Rock"/>
    <s v="Sea Lion Rock"/>
    <x v="1"/>
    <x v="12"/>
    <n v="0"/>
    <n v="5"/>
    <s v=""/>
    <x v="0"/>
    <n v="0"/>
    <n v="0"/>
    <x v="0"/>
    <n v="0"/>
    <n v="0"/>
  </r>
  <r>
    <d v="2018-03-16T00:00:00"/>
    <x v="231"/>
    <s v="20180316_9"/>
    <n v="2018"/>
    <n v="3"/>
    <s v="Tatoosh East"/>
    <s v="Tatoosh"/>
    <x v="0"/>
    <x v="9"/>
    <n v="0"/>
    <n v="26"/>
    <s v=""/>
    <x v="0"/>
    <n v="0"/>
    <n v="0"/>
    <x v="0"/>
    <n v="0"/>
    <n v="0"/>
  </r>
  <r>
    <d v="2018-03-16T00:00:00"/>
    <x v="231"/>
    <s v="20180316_10"/>
    <n v="2018"/>
    <n v="3"/>
    <s v="Tatoosh"/>
    <s v="Tatoosh"/>
    <x v="1"/>
    <x v="85"/>
    <n v="0"/>
    <n v="11"/>
    <s v=""/>
    <x v="0"/>
    <n v="0"/>
    <n v="0"/>
    <x v="0"/>
    <n v="0"/>
    <n v="0"/>
  </r>
  <r>
    <d v="2018-03-16T00:00:00"/>
    <x v="231"/>
    <s v="20180316_11"/>
    <n v="2018"/>
    <n v="3"/>
    <s v="Tatoosh"/>
    <s v="Tatoosh"/>
    <x v="0"/>
    <x v="31"/>
    <n v="0"/>
    <n v="129"/>
    <s v=""/>
    <x v="0"/>
    <n v="0"/>
    <n v="0"/>
    <x v="0"/>
    <n v="0"/>
    <n v="0"/>
  </r>
  <r>
    <d v="2018-03-20T00:00:00"/>
    <x v="232"/>
    <s v="20180320_5"/>
    <n v="2018"/>
    <n v="3"/>
    <s v="Tatoosh East"/>
    <s v="Tatoosh"/>
    <x v="0"/>
    <x v="42"/>
    <n v="0"/>
    <n v="70"/>
    <s v=""/>
    <x v="0"/>
    <n v="0"/>
    <n v="0"/>
    <x v="0"/>
    <n v="0"/>
    <n v="0"/>
  </r>
  <r>
    <d v="2018-03-20T00:00:00"/>
    <x v="232"/>
    <s v="20180320_18"/>
    <n v="2018"/>
    <n v="3"/>
    <s v="Guano"/>
    <s v="Bodelteh Islands"/>
    <x v="0"/>
    <x v="0"/>
    <s v="18"/>
    <n v="25"/>
    <s v=""/>
    <x v="0"/>
    <n v="0"/>
    <n v="0"/>
    <x v="0"/>
    <n v="0"/>
    <n v="0"/>
  </r>
  <r>
    <d v="2018-03-20T00:00:00"/>
    <x v="232"/>
    <s v="20180320_20"/>
    <n v="2018"/>
    <n v="3"/>
    <s v="East Bodelteh"/>
    <s v="Bodelteh Islands"/>
    <x v="1"/>
    <x v="73"/>
    <n v="0"/>
    <n v="104"/>
    <s v="2 Zc rump brands were observed but we could not see whole brand or capture a readable photo."/>
    <x v="0"/>
    <n v="0"/>
    <n v="0"/>
    <x v="0"/>
    <n v="0"/>
    <n v="0"/>
  </r>
  <r>
    <d v="2018-03-20T00:00:00"/>
    <x v="232"/>
    <s v="20180320_21"/>
    <n v="2018"/>
    <n v="3"/>
    <s v="East Bodelteh"/>
    <s v="Bodelteh Islands"/>
    <x v="0"/>
    <x v="87"/>
    <s v="16"/>
    <n v="184"/>
    <s v="2 rump brands were observed but we could not get a readable ob/photo"/>
    <x v="0"/>
    <n v="0"/>
    <n v="0"/>
    <x v="0"/>
    <n v="0"/>
    <n v="0"/>
  </r>
  <r>
    <d v="2018-03-20T00:00:00"/>
    <x v="232"/>
    <s v="20180320_22"/>
    <n v="2018"/>
    <n v="3"/>
    <s v="West Bodelteh"/>
    <s v="Bodelteh Islands"/>
    <x v="0"/>
    <x v="79"/>
    <s v="13"/>
    <n v="111"/>
    <s v=""/>
    <x v="0"/>
    <n v="0"/>
    <n v="0"/>
    <x v="0"/>
    <n v="0"/>
    <n v="0"/>
  </r>
  <r>
    <d v="2018-03-20T00:00:00"/>
    <x v="232"/>
    <s v="20180320_23"/>
    <n v="2018"/>
    <n v="3"/>
    <s v="West Bodelteh"/>
    <s v="Bodelteh Islands"/>
    <x v="1"/>
    <x v="12"/>
    <n v="0"/>
    <n v="5"/>
    <s v=""/>
    <x v="0"/>
    <n v="0"/>
    <n v="0"/>
    <x v="0"/>
    <n v="0"/>
    <n v="0"/>
  </r>
  <r>
    <d v="2018-03-20T00:00:00"/>
    <x v="232"/>
    <s v="20180320_29"/>
    <n v="2018"/>
    <n v="3"/>
    <s v="Tatoosh"/>
    <s v="Tatoosh"/>
    <x v="0"/>
    <x v="244"/>
    <n v="0"/>
    <n v="121"/>
    <s v=""/>
    <x v="2"/>
    <n v="0"/>
    <n v="1"/>
    <x v="1"/>
    <n v="1.6528925619834711E-2"/>
    <n v="8.2644628099173556E-3"/>
  </r>
  <r>
    <d v="2018-03-20T00:00:00"/>
    <x v="232"/>
    <s v="20180320_30"/>
    <n v="2018"/>
    <n v="3"/>
    <s v="Tatoosh"/>
    <s v="Tatoosh"/>
    <x v="1"/>
    <x v="146"/>
    <n v="0"/>
    <n v="17"/>
    <s v=""/>
    <x v="0"/>
    <n v="0"/>
    <n v="0"/>
    <x v="0"/>
    <n v="0"/>
    <n v="0"/>
  </r>
  <r>
    <d v="2018-04-03T00:00:00"/>
    <x v="233"/>
    <s v="20180403_5"/>
    <n v="2018"/>
    <n v="4"/>
    <s v="Tatoosh East"/>
    <s v="Tatoosh"/>
    <x v="1"/>
    <x v="4"/>
    <n v="0"/>
    <n v="1"/>
    <s v=""/>
    <x v="0"/>
    <n v="0"/>
    <n v="0"/>
    <x v="0"/>
    <n v="0"/>
    <n v="0"/>
  </r>
  <r>
    <d v="2018-04-03T00:00:00"/>
    <x v="233"/>
    <s v="20180403_6"/>
    <n v="2018"/>
    <n v="4"/>
    <s v="Tatoosh East"/>
    <s v="Tatoosh"/>
    <x v="0"/>
    <x v="382"/>
    <n v="0"/>
    <n v="156"/>
    <s v=""/>
    <x v="0"/>
    <n v="0"/>
    <n v="0"/>
    <x v="0"/>
    <n v="0"/>
    <n v="0"/>
  </r>
  <r>
    <d v="2018-04-03T00:00:00"/>
    <x v="233"/>
    <s v="20180403_8"/>
    <n v="2018"/>
    <n v="4"/>
    <s v="Tatoosh"/>
    <s v="Tatoosh"/>
    <x v="0"/>
    <x v="201"/>
    <n v="0"/>
    <n v="48"/>
    <s v="46 swimming, 2 hauled out"/>
    <x v="0"/>
    <n v="0"/>
    <n v="0"/>
    <x v="0"/>
    <n v="0"/>
    <n v="0"/>
  </r>
  <r>
    <d v="2018-04-03T00:00:00"/>
    <x v="233"/>
    <s v="20180403_14"/>
    <n v="2018"/>
    <n v="4"/>
    <s v="Guano"/>
    <s v="Bodelteh Islands"/>
    <x v="0"/>
    <x v="32"/>
    <n v="0"/>
    <n v="64"/>
    <s v=""/>
    <x v="0"/>
    <n v="0"/>
    <n v="0"/>
    <x v="0"/>
    <n v="0"/>
    <n v="0"/>
  </r>
  <r>
    <d v="2018-04-03T00:00:00"/>
    <x v="233"/>
    <s v="20180403_15"/>
    <n v="2018"/>
    <n v="4"/>
    <s v="East Bodelteh"/>
    <s v="Bodelteh Islands"/>
    <x v="0"/>
    <x v="285"/>
    <n v="0"/>
    <n v="130"/>
    <s v=""/>
    <x v="0"/>
    <n v="0"/>
    <n v="0"/>
    <x v="0"/>
    <n v="0"/>
    <n v="0"/>
  </r>
  <r>
    <d v="2018-04-03T00:00:00"/>
    <x v="233"/>
    <s v="20180403_16"/>
    <n v="2018"/>
    <n v="4"/>
    <s v="East Bodelteh"/>
    <s v="Bodelteh Islands"/>
    <x v="1"/>
    <x v="80"/>
    <n v="0"/>
    <n v="151"/>
    <s v=""/>
    <x v="0"/>
    <n v="0"/>
    <n v="0"/>
    <x v="0"/>
    <n v="0"/>
    <n v="0"/>
  </r>
  <r>
    <d v="2018-04-03T00:00:00"/>
    <x v="233"/>
    <s v="20180403_19"/>
    <n v="2018"/>
    <n v="4"/>
    <s v="West Bodelteh"/>
    <s v="Bodelteh Islands"/>
    <x v="0"/>
    <x v="176"/>
    <n v="0"/>
    <n v="135"/>
    <s v=""/>
    <x v="0"/>
    <n v="0"/>
    <n v="0"/>
    <x v="0"/>
    <n v="0"/>
    <n v="0"/>
  </r>
  <r>
    <d v="2018-04-03T00:00:00"/>
    <x v="233"/>
    <s v="20180403_20"/>
    <n v="2018"/>
    <n v="4"/>
    <s v="West Bodelteh"/>
    <s v="Bodelteh Islands"/>
    <x v="1"/>
    <x v="4"/>
    <n v="0"/>
    <n v="1"/>
    <s v=""/>
    <x v="0"/>
    <n v="0"/>
    <n v="0"/>
    <x v="0"/>
    <n v="0"/>
    <n v="0"/>
  </r>
  <r>
    <d v="2018-04-03T00:00:00"/>
    <x v="233"/>
    <s v="20180403_36"/>
    <n v="2018"/>
    <n v="4"/>
    <s v="Carroll"/>
    <s v="Carroll"/>
    <x v="0"/>
    <x v="336"/>
    <n v="0"/>
    <n v="324"/>
    <s v=""/>
    <x v="0"/>
    <n v="0"/>
    <n v="0"/>
    <x v="0"/>
    <n v="0"/>
    <n v="0"/>
  </r>
  <r>
    <d v="2018-04-03T00:00:00"/>
    <x v="233"/>
    <s v="20180403_37"/>
    <n v="2018"/>
    <n v="4"/>
    <s v="Carroll"/>
    <s v="Carroll"/>
    <x v="1"/>
    <x v="161"/>
    <n v="0"/>
    <n v="39"/>
    <s v=""/>
    <x v="0"/>
    <n v="0"/>
    <n v="0"/>
    <x v="0"/>
    <n v="0"/>
    <n v="0"/>
  </r>
  <r>
    <d v="2018-04-03T00:00:00"/>
    <x v="233"/>
    <s v="20180403_38"/>
    <n v="2018"/>
    <n v="4"/>
    <s v="Sea Lion Rock"/>
    <s v="Sea Lion Rock"/>
    <x v="0"/>
    <x v="292"/>
    <n v="0"/>
    <n v="371"/>
    <s v=""/>
    <x v="2"/>
    <n v="0"/>
    <n v="2"/>
    <x v="2"/>
    <n v="5.3908355795148251E-3"/>
    <n v="5.3908355795148251E-3"/>
  </r>
  <r>
    <d v="2018-04-03T00:00:00"/>
    <x v="233"/>
    <s v="20180403_39"/>
    <n v="2018"/>
    <n v="4"/>
    <s v="Sea Lion Rock"/>
    <s v="Sea Lion Rock"/>
    <x v="1"/>
    <x v="49"/>
    <n v="0"/>
    <n v="7"/>
    <s v=""/>
    <x v="0"/>
    <n v="0"/>
    <n v="0"/>
    <x v="0"/>
    <n v="0"/>
    <n v="0"/>
  </r>
  <r>
    <d v="2018-04-19T00:00:00"/>
    <x v="234"/>
    <s v="20180419_8"/>
    <n v="2018"/>
    <n v="4"/>
    <s v="Tatoosh East"/>
    <s v="Tatoosh"/>
    <x v="0"/>
    <x v="129"/>
    <n v="0"/>
    <n v="65"/>
    <s v=""/>
    <x v="0"/>
    <n v="0"/>
    <n v="0"/>
    <x v="0"/>
    <n v="0"/>
    <n v="0"/>
  </r>
  <r>
    <d v="2018-04-19T00:00:00"/>
    <x v="234"/>
    <s v="20180419_9"/>
    <n v="2018"/>
    <n v="4"/>
    <s v="Tatoosh East"/>
    <s v="Tatoosh"/>
    <x v="1"/>
    <x v="4"/>
    <n v="0"/>
    <n v="1"/>
    <s v=""/>
    <x v="0"/>
    <n v="0"/>
    <n v="0"/>
    <x v="0"/>
    <n v="0"/>
    <n v="0"/>
  </r>
  <r>
    <d v="2018-04-19T00:00:00"/>
    <x v="234"/>
    <s v="20180419_10"/>
    <n v="2018"/>
    <n v="4"/>
    <s v="Tatoosh"/>
    <s v="Tatoosh"/>
    <x v="0"/>
    <x v="235"/>
    <n v="0"/>
    <n v="105"/>
    <s v=""/>
    <x v="0"/>
    <n v="0"/>
    <n v="0"/>
    <x v="0"/>
    <n v="0"/>
    <n v="0"/>
  </r>
  <r>
    <d v="2018-04-19T00:00:00"/>
    <x v="234"/>
    <s v="20180419_11"/>
    <n v="2018"/>
    <n v="4"/>
    <s v="Tatoosh"/>
    <s v="Tatoosh"/>
    <x v="1"/>
    <x v="3"/>
    <n v="0"/>
    <n v="2"/>
    <s v=""/>
    <x v="0"/>
    <n v="0"/>
    <n v="0"/>
    <x v="0"/>
    <n v="0"/>
    <n v="0"/>
  </r>
  <r>
    <d v="2018-04-19T00:00:00"/>
    <x v="234"/>
    <s v="20180419_24"/>
    <n v="2018"/>
    <n v="4"/>
    <s v="West Bodelteh"/>
    <s v="Bodelteh Islands"/>
    <x v="0"/>
    <x v="191"/>
    <n v="0"/>
    <n v="88"/>
    <s v=""/>
    <x v="1"/>
    <n v="0"/>
    <n v="1"/>
    <x v="1"/>
    <n v="1.1363636363636364E-2"/>
    <n v="1.1363636363636364E-2"/>
  </r>
  <r>
    <d v="2018-04-19T00:00:00"/>
    <x v="234"/>
    <s v="20180419_25"/>
    <n v="2018"/>
    <n v="4"/>
    <s v="East Bodelteh"/>
    <s v="Bodelteh Islands"/>
    <x v="0"/>
    <x v="169"/>
    <n v="0"/>
    <n v="73"/>
    <s v=""/>
    <x v="0"/>
    <n v="0"/>
    <n v="0"/>
    <x v="0"/>
    <n v="0"/>
    <n v="0"/>
  </r>
  <r>
    <d v="2018-04-19T00:00:00"/>
    <x v="234"/>
    <s v="20180419_26"/>
    <n v="2018"/>
    <n v="4"/>
    <s v="East Bodelteh"/>
    <s v="Bodelteh Islands"/>
    <x v="1"/>
    <x v="5"/>
    <n v="0"/>
    <n v="111"/>
    <s v=""/>
    <x v="0"/>
    <n v="0"/>
    <n v="0"/>
    <x v="0"/>
    <n v="0"/>
    <n v="0"/>
  </r>
  <r>
    <d v="2018-04-19T00:00:00"/>
    <x v="234"/>
    <s v="20180419_27"/>
    <n v="2018"/>
    <n v="4"/>
    <s v="Guano"/>
    <s v="Bodelteh Islands"/>
    <x v="0"/>
    <x v="250"/>
    <n v="0"/>
    <n v="69"/>
    <s v=""/>
    <x v="1"/>
    <n v="0"/>
    <n v="0"/>
    <x v="0"/>
    <n v="1.4492753623188406E-2"/>
    <n v="0"/>
  </r>
  <r>
    <d v="2018-05-18T00:00:00"/>
    <x v="235"/>
    <s v="20180518_9"/>
    <n v="2018"/>
    <n v="5"/>
    <s v="Tatoosh"/>
    <s v="Tatoosh"/>
    <x v="0"/>
    <x v="326"/>
    <n v="0"/>
    <n v="99"/>
    <s v=""/>
    <x v="0"/>
    <n v="0"/>
    <n v="0"/>
    <x v="0"/>
    <n v="0"/>
    <n v="0"/>
  </r>
  <r>
    <d v="2018-05-18T00:00:00"/>
    <x v="235"/>
    <s v="20180518_10"/>
    <n v="2018"/>
    <n v="5"/>
    <s v="Tatoosh"/>
    <s v="Tatoosh"/>
    <x v="1"/>
    <x v="12"/>
    <n v="0"/>
    <n v="5"/>
    <s v=""/>
    <x v="0"/>
    <n v="0"/>
    <n v="0"/>
    <x v="0"/>
    <n v="0"/>
    <n v="0"/>
  </r>
  <r>
    <d v="2018-05-18T00:00:00"/>
    <x v="235"/>
    <s v="20180518_19"/>
    <n v="2018"/>
    <n v="5"/>
    <s v="East Bodelteh"/>
    <s v="Bodelteh Islands"/>
    <x v="1"/>
    <x v="249"/>
    <n v="0"/>
    <n v="294"/>
    <s v=""/>
    <x v="0"/>
    <n v="0"/>
    <n v="0"/>
    <x v="0"/>
    <n v="0"/>
    <n v="0"/>
  </r>
  <r>
    <d v="2018-05-18T00:00:00"/>
    <x v="235"/>
    <s v="20180518_20"/>
    <n v="2018"/>
    <n v="5"/>
    <s v="East Bodelteh"/>
    <s v="Bodelteh Islands"/>
    <x v="0"/>
    <x v="184"/>
    <n v="0"/>
    <n v="52"/>
    <s v=""/>
    <x v="0"/>
    <n v="0"/>
    <n v="0"/>
    <x v="0"/>
    <n v="0"/>
    <n v="0"/>
  </r>
  <r>
    <d v="2018-05-18T00:00:00"/>
    <x v="235"/>
    <s v="20180518_22"/>
    <n v="2018"/>
    <n v="5"/>
    <s v="West Bodelteh"/>
    <s v="Bodelteh Islands"/>
    <x v="0"/>
    <x v="39"/>
    <n v="0"/>
    <n v="37"/>
    <s v=""/>
    <x v="0"/>
    <n v="0"/>
    <n v="0"/>
    <x v="0"/>
    <n v="0"/>
    <n v="0"/>
  </r>
  <r>
    <d v="2018-05-18T00:00:00"/>
    <x v="235"/>
    <s v="20180518_34"/>
    <n v="2018"/>
    <n v="5"/>
    <s v="Carroll"/>
    <s v="Carroll"/>
    <x v="0"/>
    <x v="236"/>
    <n v="0"/>
    <n v="303"/>
    <s v=""/>
    <x v="2"/>
    <n v="1"/>
    <n v="1"/>
    <x v="1"/>
    <n v="6.6006600660066007E-3"/>
    <n v="3.3003300330033004E-3"/>
  </r>
  <r>
    <d v="2018-05-18T00:00:00"/>
    <x v="235"/>
    <s v="20180518_35"/>
    <n v="2018"/>
    <n v="5"/>
    <s v="Carroll"/>
    <s v="Carroll"/>
    <x v="1"/>
    <x v="47"/>
    <n v="0"/>
    <n v="24"/>
    <s v=""/>
    <x v="0"/>
    <n v="0"/>
    <n v="0"/>
    <x v="0"/>
    <n v="0"/>
    <n v="0"/>
  </r>
  <r>
    <d v="2018-05-18T00:00:00"/>
    <x v="235"/>
    <s v="20180518_36"/>
    <n v="2018"/>
    <n v="5"/>
    <s v="Sea Lion Rock"/>
    <s v="Sea Lion Rock"/>
    <x v="0"/>
    <x v="383"/>
    <n v="0"/>
    <n v="387"/>
    <s v=""/>
    <x v="1"/>
    <n v="0"/>
    <n v="1"/>
    <x v="1"/>
    <n v="2.5839793281653748E-3"/>
    <n v="2.5839793281653748E-3"/>
  </r>
  <r>
    <d v="2018-05-18T00:00:00"/>
    <x v="235"/>
    <s v="20180518_37"/>
    <n v="2018"/>
    <n v="5"/>
    <s v="Sea Lion Rock"/>
    <s v="Sea Lion Rock"/>
    <x v="1"/>
    <x v="12"/>
    <n v="0"/>
    <n v="5"/>
    <s v=""/>
    <x v="0"/>
    <n v="0"/>
    <n v="0"/>
    <x v="0"/>
    <n v="0"/>
    <n v="0"/>
  </r>
  <r>
    <d v="2018-06-01T00:00:00"/>
    <x v="236"/>
    <s v="20180601_9"/>
    <n v="2018"/>
    <n v="6"/>
    <s v="Tatoosh"/>
    <s v="Tatoosh"/>
    <x v="0"/>
    <x v="121"/>
    <n v="0"/>
    <n v="60"/>
    <s v=""/>
    <x v="1"/>
    <n v="0"/>
    <n v="1"/>
    <x v="1"/>
    <n v="1.6666666666666666E-2"/>
    <n v="1.6666666666666666E-2"/>
  </r>
  <r>
    <d v="2018-06-07T00:00:00"/>
    <x v="237"/>
    <s v="20180607_1"/>
    <n v="2018"/>
    <n v="6"/>
    <s v="Tatoosh East"/>
    <s v="Tatoosh"/>
    <x v="0"/>
    <x v="40"/>
    <n v="0"/>
    <n v="55"/>
    <s v=""/>
    <x v="0"/>
    <n v="0"/>
    <n v="0"/>
    <x v="0"/>
    <n v="0"/>
    <n v="0"/>
  </r>
  <r>
    <d v="2018-06-07T00:00:00"/>
    <x v="237"/>
    <s v="20180607_4"/>
    <n v="2018"/>
    <n v="6"/>
    <s v="Tatoosh"/>
    <s v="Tatoosh"/>
    <x v="0"/>
    <x v="145"/>
    <n v="0"/>
    <n v="46"/>
    <s v=""/>
    <x v="0"/>
    <n v="0"/>
    <n v="0"/>
    <x v="0"/>
    <n v="0"/>
    <n v="0"/>
  </r>
  <r>
    <d v="2018-06-07T00:00:00"/>
    <x v="237"/>
    <s v="20180607_8"/>
    <n v="2018"/>
    <n v="6"/>
    <s v="West Bodelteh"/>
    <s v="Bodelteh Islands"/>
    <x v="0"/>
    <x v="240"/>
    <n v="0"/>
    <n v="95"/>
    <s v=""/>
    <x v="0"/>
    <n v="0"/>
    <n v="0"/>
    <x v="0"/>
    <n v="0"/>
    <n v="0"/>
  </r>
  <r>
    <d v="2018-06-07T00:00:00"/>
    <x v="237"/>
    <s v="20180607_9"/>
    <n v="2018"/>
    <n v="6"/>
    <s v="Sea Lion Rock"/>
    <s v="Sea Lion Rock"/>
    <x v="0"/>
    <x v="384"/>
    <s v="4"/>
    <n v="311"/>
    <s v=""/>
    <x v="0"/>
    <n v="0"/>
    <n v="0"/>
    <x v="1"/>
    <n v="0"/>
    <n v="0"/>
  </r>
  <r>
    <d v="2018-06-07T00:00:00"/>
    <x v="237"/>
    <s v="20180607_10"/>
    <n v="2018"/>
    <n v="6"/>
    <s v="Carroll"/>
    <s v="Carroll"/>
    <x v="0"/>
    <x v="274"/>
    <s v="11"/>
    <n v="239"/>
    <s v=""/>
    <x v="0"/>
    <n v="0"/>
    <n v="0"/>
    <x v="0"/>
    <n v="0"/>
    <n v="0"/>
  </r>
  <r>
    <d v="2018-06-11T00:00:00"/>
    <x v="238"/>
    <s v="20180611_4"/>
    <n v="2018"/>
    <n v="6"/>
    <s v="Tatoosh East"/>
    <s v="Tatoosh"/>
    <x v="0"/>
    <x v="4"/>
    <n v="0"/>
    <n v="1"/>
    <s v=""/>
    <x v="0"/>
    <n v="0"/>
    <n v="0"/>
    <x v="0"/>
    <n v="0"/>
    <n v="0"/>
  </r>
  <r>
    <d v="2018-06-11T00:00:00"/>
    <x v="238"/>
    <s v="20180611_6"/>
    <n v="2018"/>
    <n v="6"/>
    <s v="Tatoosh"/>
    <s v="Tatoosh"/>
    <x v="1"/>
    <x v="4"/>
    <n v="0"/>
    <n v="1"/>
    <s v=""/>
    <x v="0"/>
    <n v="0"/>
    <n v="0"/>
    <x v="0"/>
    <n v="0"/>
    <n v="0"/>
  </r>
  <r>
    <d v="2018-06-11T00:00:00"/>
    <x v="238"/>
    <s v="20180611_7"/>
    <n v="2018"/>
    <n v="6"/>
    <s v="Tatoosh"/>
    <s v="Tatoosh"/>
    <x v="0"/>
    <x v="36"/>
    <n v="0"/>
    <n v="14"/>
    <s v=""/>
    <x v="0"/>
    <n v="0"/>
    <n v="0"/>
    <x v="0"/>
    <n v="0"/>
    <n v="0"/>
  </r>
  <r>
    <d v="2018-06-11T00:00:00"/>
    <x v="238"/>
    <s v="20180611_14"/>
    <n v="2018"/>
    <n v="6"/>
    <s v="East Bodelteh"/>
    <s v="Bodelteh Islands"/>
    <x v="0"/>
    <x v="20"/>
    <n v="0"/>
    <n v="19"/>
    <s v=""/>
    <x v="0"/>
    <n v="0"/>
    <n v="0"/>
    <x v="0"/>
    <n v="0"/>
    <n v="0"/>
  </r>
  <r>
    <d v="2018-06-11T00:00:00"/>
    <x v="238"/>
    <s v="20180611_15"/>
    <n v="2018"/>
    <n v="6"/>
    <s v="East Bodelteh"/>
    <s v="Bodelteh Islands"/>
    <x v="1"/>
    <x v="82"/>
    <n v="0"/>
    <n v="44"/>
    <s v=""/>
    <x v="1"/>
    <n v="0"/>
    <n v="0"/>
    <x v="0"/>
    <n v="2.2727272727272728E-2"/>
    <n v="0"/>
  </r>
  <r>
    <d v="2018-06-11T00:00:00"/>
    <x v="238"/>
    <s v="20180611_17"/>
    <n v="2018"/>
    <n v="6"/>
    <s v="West Bodelteh"/>
    <s v="Bodelteh Islands"/>
    <x v="0"/>
    <x v="313"/>
    <n v="0"/>
    <n v="108"/>
    <s v=""/>
    <x v="0"/>
    <n v="0"/>
    <n v="0"/>
    <x v="0"/>
    <n v="0"/>
    <n v="0"/>
  </r>
  <r>
    <d v="2018-06-11T00:00:00"/>
    <x v="238"/>
    <s v="20180611_18"/>
    <n v="2018"/>
    <n v="6"/>
    <s v="West Bodelteh"/>
    <s v="Bodelteh Islands"/>
    <x v="1"/>
    <x v="3"/>
    <n v="0"/>
    <n v="2"/>
    <s v=""/>
    <x v="0"/>
    <n v="0"/>
    <n v="0"/>
    <x v="0"/>
    <n v="0"/>
    <n v="0"/>
  </r>
  <r>
    <d v="2018-06-11T00:00:00"/>
    <x v="238"/>
    <s v="20180611_28"/>
    <n v="2018"/>
    <n v="6"/>
    <s v="Carroll"/>
    <s v="Carroll"/>
    <x v="0"/>
    <x v="137"/>
    <s v="31"/>
    <n v="244"/>
    <s v="14 territorial bulls, 31 pups, 275 total"/>
    <x v="0"/>
    <n v="0"/>
    <n v="0"/>
    <x v="0"/>
    <n v="0"/>
    <n v="0"/>
  </r>
  <r>
    <d v="2018-06-11T00:00:00"/>
    <x v="238"/>
    <s v="20180611_29"/>
    <n v="2018"/>
    <n v="6"/>
    <s v="Carroll"/>
    <s v="Carroll"/>
    <x v="1"/>
    <x v="10"/>
    <s v="2"/>
    <n v="1"/>
    <s v=""/>
    <x v="0"/>
    <n v="0"/>
    <n v="0"/>
    <x v="0"/>
    <n v="0"/>
    <n v="0"/>
  </r>
  <r>
    <d v="2018-06-11T00:00:00"/>
    <x v="238"/>
    <s v="20180611_31"/>
    <n v="2018"/>
    <n v="6"/>
    <s v="Sea Lion Rock"/>
    <s v="Sea Lion Rock"/>
    <x v="0"/>
    <x v="183"/>
    <s v="8"/>
    <n v="322"/>
    <s v="7 territorial bulls"/>
    <x v="2"/>
    <n v="0"/>
    <n v="2"/>
    <x v="2"/>
    <n v="6.0606060606060606E-3"/>
    <n v="6.0606060606060606E-3"/>
  </r>
  <r>
    <d v="2018-07-03T00:00:00"/>
    <x v="239"/>
    <s v="20180703_3"/>
    <n v="2018"/>
    <n v="7"/>
    <s v="Tatoosh East"/>
    <s v="Tatoosh"/>
    <x v="0"/>
    <x v="30"/>
    <n v="0"/>
    <n v="23"/>
    <s v=""/>
    <x v="0"/>
    <n v="0"/>
    <n v="0"/>
    <x v="0"/>
    <n v="0"/>
    <n v="0"/>
  </r>
  <r>
    <d v="2018-07-03T00:00:00"/>
    <x v="239"/>
    <s v="20180703_5"/>
    <n v="2018"/>
    <n v="7"/>
    <s v="Tatoosh"/>
    <s v="Tatoosh"/>
    <x v="0"/>
    <x v="11"/>
    <n v="0"/>
    <n v="12"/>
    <s v="all male"/>
    <x v="0"/>
    <n v="0"/>
    <n v="0"/>
    <x v="0"/>
    <n v="0"/>
    <n v="0"/>
  </r>
  <r>
    <d v="2018-07-03T00:00:00"/>
    <x v="239"/>
    <s v="20180703_12"/>
    <n v="2018"/>
    <n v="7"/>
    <s v="East Bodelteh"/>
    <s v="Bodelteh Islands"/>
    <x v="0"/>
    <x v="86"/>
    <s v="1"/>
    <n v="80"/>
    <s v=""/>
    <x v="1"/>
    <n v="0"/>
    <n v="1"/>
    <x v="1"/>
    <n v="1.2345679012345678E-2"/>
    <n v="1.2345679012345678E-2"/>
  </r>
  <r>
    <d v="2018-07-03T00:00:00"/>
    <x v="239"/>
    <s v="20180703_13"/>
    <n v="2018"/>
    <n v="7"/>
    <s v="East Bodelteh"/>
    <s v="Bodelteh Islands"/>
    <x v="1"/>
    <x v="10"/>
    <s v="1"/>
    <n v="2"/>
    <s v=""/>
    <x v="0"/>
    <n v="0"/>
    <n v="0"/>
    <x v="0"/>
    <n v="0"/>
    <n v="0"/>
  </r>
  <r>
    <d v="2018-07-03T00:00:00"/>
    <x v="239"/>
    <s v="20180703_15"/>
    <n v="2018"/>
    <n v="7"/>
    <s v="West Bodelteh"/>
    <s v="Bodelteh Islands"/>
    <x v="0"/>
    <x v="70"/>
    <n v="0"/>
    <n v="9"/>
    <s v=""/>
    <x v="0"/>
    <n v="0"/>
    <n v="0"/>
    <x v="0"/>
    <n v="0"/>
    <n v="0"/>
  </r>
  <r>
    <d v="2018-07-03T00:00:00"/>
    <x v="239"/>
    <s v="20180703_18"/>
    <n v="2018"/>
    <n v="7"/>
    <s v="Carroll"/>
    <s v="Carroll"/>
    <x v="0"/>
    <x v="67"/>
    <s v="59"/>
    <n v="159"/>
    <s v="18 territorial bulls"/>
    <x v="1"/>
    <n v="0"/>
    <n v="1"/>
    <x v="1"/>
    <n v="4.5871559633027525E-3"/>
    <n v="4.5871559633027525E-3"/>
  </r>
  <r>
    <d v="2018-07-03T00:00:00"/>
    <x v="239"/>
    <s v="20180703_19"/>
    <n v="2018"/>
    <n v="7"/>
    <s v="Sea Lion Rock"/>
    <s v="Sea Lion Rock"/>
    <x v="0"/>
    <x v="268"/>
    <s v="13"/>
    <n v="207"/>
    <s v="9 territorial bulls"/>
    <x v="0"/>
    <n v="0"/>
    <n v="0"/>
    <x v="0"/>
    <n v="0"/>
    <n v="0"/>
  </r>
  <r>
    <d v="2018-07-10T00:00:00"/>
    <x v="240"/>
    <s v="20180710_7"/>
    <n v="2018"/>
    <n v="7"/>
    <s v="Tatoosh"/>
    <s v="Tatoosh"/>
    <x v="0"/>
    <x v="144"/>
    <n v="0"/>
    <n v="91"/>
    <s v=""/>
    <x v="0"/>
    <n v="0"/>
    <n v="0"/>
    <x v="0"/>
    <n v="0"/>
    <n v="0"/>
  </r>
  <r>
    <d v="2018-07-10T00:00:00"/>
    <x v="240"/>
    <s v="20180710_9"/>
    <n v="2018"/>
    <n v="7"/>
    <s v="Tatoosh"/>
    <s v="Tatoosh"/>
    <x v="1"/>
    <x v="4"/>
    <n v="0"/>
    <n v="1"/>
    <s v=""/>
    <x v="0"/>
    <n v="0"/>
    <n v="0"/>
    <x v="0"/>
    <n v="0"/>
    <n v="0"/>
  </r>
  <r>
    <d v="2018-07-10T00:00:00"/>
    <x v="240"/>
    <s v="20180710_21"/>
    <n v="2018"/>
    <n v="7"/>
    <s v="East Bodelteh"/>
    <s v="Bodelteh Islands"/>
    <x v="0"/>
    <x v="191"/>
    <n v="0"/>
    <n v="88"/>
    <s v=""/>
    <x v="1"/>
    <n v="0"/>
    <n v="1"/>
    <x v="1"/>
    <n v="1.1363636363636364E-2"/>
    <n v="1.1363636363636364E-2"/>
  </r>
  <r>
    <d v="2018-07-10T00:00:00"/>
    <x v="240"/>
    <s v="20180710_22"/>
    <n v="2018"/>
    <n v="7"/>
    <s v="East Bodelteh"/>
    <s v="Bodelteh Islands"/>
    <x v="1"/>
    <x v="12"/>
    <n v="0"/>
    <n v="5"/>
    <s v=""/>
    <x v="0"/>
    <n v="0"/>
    <n v="0"/>
    <x v="0"/>
    <n v="0"/>
    <n v="0"/>
  </r>
  <r>
    <d v="2018-07-10T00:00:00"/>
    <x v="240"/>
    <s v="20180710_31"/>
    <n v="2018"/>
    <n v="7"/>
    <s v="Carroll"/>
    <s v="Carroll"/>
    <x v="0"/>
    <x v="307"/>
    <s v="86"/>
    <n v="159"/>
    <s v="5 territorial bulls, 3 bachelor bulls, territories appear to be breaking up"/>
    <x v="0"/>
    <n v="0"/>
    <n v="0"/>
    <x v="0"/>
    <n v="0"/>
    <n v="0"/>
  </r>
  <r>
    <d v="2018-07-10T00:00:00"/>
    <x v="240"/>
    <s v="20180710_32"/>
    <n v="2018"/>
    <n v="7"/>
    <s v="Sea Lion Rock"/>
    <s v="Sea Lion Rock"/>
    <x v="0"/>
    <x v="328"/>
    <s v="33"/>
    <n v="199"/>
    <s v=""/>
    <x v="0"/>
    <n v="0"/>
    <n v="0"/>
    <x v="0"/>
    <n v="0"/>
    <n v="0"/>
  </r>
  <r>
    <d v="2018-07-27T00:00:00"/>
    <x v="241"/>
    <s v="20180727_1"/>
    <n v="2018"/>
    <n v="7"/>
    <s v="Tatoosh"/>
    <s v="Tatoosh"/>
    <x v="0"/>
    <x v="226"/>
    <n v="0"/>
    <n v="92"/>
    <s v=""/>
    <x v="1"/>
    <n v="0"/>
    <n v="1"/>
    <x v="1"/>
    <n v="1.0869565217391304E-2"/>
    <n v="1.0869565217391304E-2"/>
  </r>
  <r>
    <d v="2018-07-31T00:00:00"/>
    <x v="242"/>
    <s v="20180731_3"/>
    <n v="2018"/>
    <n v="7"/>
    <s v="Tatoosh"/>
    <s v="Tatoosh"/>
    <x v="0"/>
    <x v="357"/>
    <n v="0"/>
    <n v="61"/>
    <s v=""/>
    <x v="1"/>
    <n v="0"/>
    <n v="1"/>
    <x v="1"/>
    <n v="1.6393442622950821E-2"/>
    <n v="1.6393442622950821E-2"/>
  </r>
  <r>
    <d v="2018-08-02T00:00:00"/>
    <x v="243"/>
    <s v="20180802_4"/>
    <n v="2018"/>
    <n v="8"/>
    <s v="Tatoosh"/>
    <s v="Tatoosh"/>
    <x v="0"/>
    <x v="325"/>
    <n v="0"/>
    <n v="163"/>
    <s v=""/>
    <x v="2"/>
    <n v="0"/>
    <n v="1"/>
    <x v="1"/>
    <n v="1.2269938650306749E-2"/>
    <n v="6.1349693251533744E-3"/>
  </r>
  <r>
    <d v="2018-08-02T00:00:00"/>
    <x v="243"/>
    <s v="20180802_10"/>
    <n v="2018"/>
    <n v="8"/>
    <s v="East Bodelteh"/>
    <s v="Bodelteh Islands"/>
    <x v="0"/>
    <x v="57"/>
    <n v="0"/>
    <n v="50"/>
    <s v=""/>
    <x v="1"/>
    <n v="1"/>
    <n v="0"/>
    <x v="1"/>
    <n v="0.02"/>
    <n v="0"/>
  </r>
  <r>
    <d v="2018-08-02T00:00:00"/>
    <x v="243"/>
    <s v="20180802_11"/>
    <n v="2018"/>
    <n v="8"/>
    <s v="East Bodelteh"/>
    <s v="Bodelteh Islands"/>
    <x v="1"/>
    <x v="34"/>
    <n v="0"/>
    <n v="29"/>
    <s v=""/>
    <x v="0"/>
    <n v="0"/>
    <n v="0"/>
    <x v="0"/>
    <n v="0"/>
    <n v="0"/>
  </r>
  <r>
    <d v="2018-08-02T00:00:00"/>
    <x v="243"/>
    <s v="20180802_15"/>
    <n v="2018"/>
    <n v="8"/>
    <s v="West Bodelteh"/>
    <s v="Bodelteh Islands"/>
    <x v="0"/>
    <x v="3"/>
    <n v="0"/>
    <n v="2"/>
    <s v=""/>
    <x v="0"/>
    <n v="0"/>
    <n v="0"/>
    <x v="0"/>
    <n v="0"/>
    <n v="0"/>
  </r>
  <r>
    <d v="2018-08-10T00:00:00"/>
    <x v="244"/>
    <s v="20180810_17"/>
    <n v="2018"/>
    <n v="8"/>
    <s v="Tatoosh East"/>
    <s v="Tatoosh"/>
    <x v="0"/>
    <x v="0"/>
    <n v="0"/>
    <n v="43"/>
    <s v=""/>
    <x v="1"/>
    <n v="0"/>
    <n v="0"/>
    <x v="0"/>
    <n v="2.3255813953488372E-2"/>
    <n v="0"/>
  </r>
  <r>
    <d v="2018-08-10T00:00:00"/>
    <x v="244"/>
    <s v="20180810_19"/>
    <n v="2018"/>
    <n v="8"/>
    <s v="Tatoosh"/>
    <s v="Tatoosh"/>
    <x v="0"/>
    <x v="52"/>
    <n v="0"/>
    <n v="33"/>
    <s v=""/>
    <x v="0"/>
    <n v="0"/>
    <n v="0"/>
    <x v="0"/>
    <n v="0"/>
    <n v="0"/>
  </r>
  <r>
    <d v="2018-08-31T00:00:00"/>
    <x v="245"/>
    <s v="20180831_8"/>
    <n v="2018"/>
    <n v="8"/>
    <s v="Tatoosh"/>
    <s v="Tatoosh"/>
    <x v="0"/>
    <x v="0"/>
    <n v="0"/>
    <n v="43"/>
    <s v=""/>
    <x v="1"/>
    <n v="0"/>
    <n v="0"/>
    <x v="0"/>
    <n v="2.3255813953488372E-2"/>
    <n v="0"/>
  </r>
  <r>
    <d v="2018-08-31T00:00:00"/>
    <x v="245"/>
    <s v="20180831_11"/>
    <n v="2018"/>
    <n v="8"/>
    <s v="Tatoosh"/>
    <s v="Tatoosh"/>
    <x v="1"/>
    <x v="33"/>
    <n v="0"/>
    <n v="10"/>
    <s v=""/>
    <x v="0"/>
    <n v="0"/>
    <n v="0"/>
    <x v="0"/>
    <n v="0"/>
    <n v="0"/>
  </r>
  <r>
    <d v="2018-08-31T00:00:00"/>
    <x v="245"/>
    <s v="20180831_12"/>
    <n v="2018"/>
    <n v="8"/>
    <s v="Tatoosh East"/>
    <s v="Tatoosh"/>
    <x v="0"/>
    <x v="10"/>
    <n v="0"/>
    <n v="3"/>
    <s v=""/>
    <x v="0"/>
    <n v="0"/>
    <n v="0"/>
    <x v="0"/>
    <n v="0"/>
    <n v="0"/>
  </r>
  <r>
    <d v="2018-08-31T00:00:00"/>
    <x v="245"/>
    <s v="20180831_22"/>
    <n v="2018"/>
    <n v="8"/>
    <s v="East Bodelteh"/>
    <s v="Bodelteh Islands"/>
    <x v="0"/>
    <x v="68"/>
    <n v="0"/>
    <n v="246"/>
    <s v=""/>
    <x v="1"/>
    <n v="0"/>
    <n v="1"/>
    <x v="1"/>
    <n v="4.0650406504065045E-3"/>
    <n v="4.0650406504065045E-3"/>
  </r>
  <r>
    <d v="2018-08-31T00:00:00"/>
    <x v="245"/>
    <s v="20180831_24"/>
    <n v="2018"/>
    <n v="8"/>
    <s v="East Bodelteh"/>
    <s v="Bodelteh Islands"/>
    <x v="1"/>
    <x v="385"/>
    <n v="0"/>
    <n v="608"/>
    <s v=""/>
    <x v="1"/>
    <n v="0"/>
    <n v="1"/>
    <x v="1"/>
    <n v="1.6447368421052631E-3"/>
    <n v="1.6447368421052631E-3"/>
  </r>
  <r>
    <d v="2018-08-31T00:00:00"/>
    <x v="245"/>
    <s v="20180831_25"/>
    <n v="2018"/>
    <n v="8"/>
    <s v="West Bodelteh"/>
    <s v="Bodelteh Islands"/>
    <x v="0"/>
    <x v="56"/>
    <n v="0"/>
    <n v="6"/>
    <s v="all adult males"/>
    <x v="0"/>
    <n v="0"/>
    <n v="0"/>
    <x v="0"/>
    <n v="0"/>
    <n v="0"/>
  </r>
  <r>
    <d v="2018-08-31T00:00:00"/>
    <x v="245"/>
    <s v="20180831_32"/>
    <n v="2018"/>
    <n v="8"/>
    <s v="Carroll"/>
    <s v="Carroll"/>
    <x v="0"/>
    <x v="386"/>
    <s v="42"/>
    <n v="330"/>
    <s v=""/>
    <x v="1"/>
    <n v="0"/>
    <n v="1"/>
    <x v="1"/>
    <n v="2.6881720430107529E-3"/>
    <n v="2.6881720430107529E-3"/>
  </r>
  <r>
    <d v="2018-08-31T00:00:00"/>
    <x v="245"/>
    <s v="20180831_33"/>
    <n v="2018"/>
    <n v="8"/>
    <s v="Carroll"/>
    <s v="Carroll"/>
    <x v="1"/>
    <x v="20"/>
    <n v="0"/>
    <n v="19"/>
    <s v=""/>
    <x v="0"/>
    <n v="0"/>
    <n v="0"/>
    <x v="0"/>
    <n v="0"/>
    <n v="0"/>
  </r>
  <r>
    <d v="2018-08-31T00:00:00"/>
    <x v="245"/>
    <s v="20180831_34"/>
    <n v="2018"/>
    <n v="8"/>
    <s v="Sea Lion Rock"/>
    <s v="Sea Lion Rock"/>
    <x v="0"/>
    <x v="328"/>
    <s v="4"/>
    <n v="228"/>
    <s v=""/>
    <x v="1"/>
    <n v="0"/>
    <n v="1"/>
    <x v="1"/>
    <n v="4.3103448275862068E-3"/>
    <n v="4.3103448275862068E-3"/>
  </r>
  <r>
    <d v="2018-08-31T00:00:00"/>
    <x v="245"/>
    <s v="20180831_35"/>
    <n v="2018"/>
    <n v="8"/>
    <s v="Sea Lion Rock"/>
    <s v="Sea Lion Rock"/>
    <x v="1"/>
    <x v="3"/>
    <n v="0"/>
    <n v="2"/>
    <s v=""/>
    <x v="0"/>
    <n v="0"/>
    <n v="0"/>
    <x v="0"/>
    <n v="0"/>
    <n v="0"/>
  </r>
  <r>
    <d v="2018-09-05T00:00:00"/>
    <x v="246"/>
    <s v="20180905_3"/>
    <n v="2018"/>
    <n v="9"/>
    <s v="Tatoosh East"/>
    <s v="Tatoosh"/>
    <x v="0"/>
    <x v="64"/>
    <n v="0"/>
    <n v="67"/>
    <s v=""/>
    <x v="1"/>
    <n v="1"/>
    <n v="0"/>
    <x v="1"/>
    <n v="1.4925373134328358E-2"/>
    <n v="0"/>
  </r>
  <r>
    <d v="2018-09-05T00:00:00"/>
    <x v="246"/>
    <s v="20180905_6"/>
    <n v="2018"/>
    <n v="9"/>
    <s v="Tatoosh"/>
    <s v="Tatoosh"/>
    <x v="0"/>
    <x v="121"/>
    <n v="0"/>
    <n v="60"/>
    <s v=""/>
    <x v="0"/>
    <n v="0"/>
    <n v="0"/>
    <x v="0"/>
    <n v="0"/>
    <n v="0"/>
  </r>
  <r>
    <d v="2018-09-05T00:00:00"/>
    <x v="246"/>
    <s v="20180905_7"/>
    <n v="2018"/>
    <n v="9"/>
    <s v="Tatoosh"/>
    <s v="Tatoosh"/>
    <x v="1"/>
    <x v="4"/>
    <n v="0"/>
    <n v="1"/>
    <s v=""/>
    <x v="0"/>
    <n v="0"/>
    <n v="0"/>
    <x v="0"/>
    <n v="0"/>
    <n v="0"/>
  </r>
  <r>
    <d v="2018-09-05T00:00:00"/>
    <x v="246"/>
    <s v="20180905_26"/>
    <n v="2018"/>
    <n v="9"/>
    <s v="East Bodelteh"/>
    <s v="Bodelteh Islands"/>
    <x v="1"/>
    <x v="387"/>
    <n v="0"/>
    <n v="795"/>
    <s v=""/>
    <x v="0"/>
    <n v="0"/>
    <n v="0"/>
    <x v="0"/>
    <n v="0"/>
    <n v="0"/>
  </r>
  <r>
    <d v="2018-09-05T00:00:00"/>
    <x v="246"/>
    <s v="20180905_27"/>
    <n v="2018"/>
    <n v="9"/>
    <s v="East Bodelteh"/>
    <s v="Bodelteh Islands"/>
    <x v="0"/>
    <x v="388"/>
    <s v="5"/>
    <n v="606"/>
    <s v=""/>
    <x v="1"/>
    <n v="0"/>
    <n v="0"/>
    <x v="1"/>
    <n v="1.6366612111292963E-3"/>
    <n v="0"/>
  </r>
  <r>
    <d v="2018-09-05T00:00:00"/>
    <x v="246"/>
    <s v="20180905_29"/>
    <n v="2018"/>
    <n v="9"/>
    <s v="West Bodelteh"/>
    <s v="Bodelteh Islands"/>
    <x v="0"/>
    <x v="25"/>
    <n v="0"/>
    <n v="20"/>
    <s v=""/>
    <x v="0"/>
    <n v="0"/>
    <n v="0"/>
    <x v="0"/>
    <n v="0"/>
    <n v="0"/>
  </r>
  <r>
    <d v="2018-09-05T00:00:00"/>
    <x v="246"/>
    <s v="20180905_30"/>
    <n v="2018"/>
    <n v="9"/>
    <s v="West Bodelteh"/>
    <s v="Bodelteh Islands"/>
    <x v="1"/>
    <x v="3"/>
    <n v="0"/>
    <n v="2"/>
    <s v=""/>
    <x v="0"/>
    <n v="0"/>
    <n v="0"/>
    <x v="0"/>
    <n v="0"/>
    <n v="0"/>
  </r>
  <r>
    <d v="2018-09-19T00:00:00"/>
    <x v="247"/>
    <s v="20180919_5"/>
    <n v="2018"/>
    <n v="9"/>
    <s v="Tatoosh East"/>
    <s v="Tatoosh"/>
    <x v="0"/>
    <x v="152"/>
    <n v="0"/>
    <n v="83"/>
    <s v="15 in water, others hauled out"/>
    <x v="0"/>
    <n v="0"/>
    <n v="0"/>
    <x v="0"/>
    <n v="0"/>
    <n v="0"/>
  </r>
  <r>
    <d v="2018-09-19T00:00:00"/>
    <x v="247"/>
    <s v="20180919_10"/>
    <n v="2018"/>
    <n v="9"/>
    <s v="Tatoosh"/>
    <s v="Tatoosh"/>
    <x v="0"/>
    <x v="12"/>
    <n v="0"/>
    <n v="5"/>
    <s v=""/>
    <x v="0"/>
    <n v="0"/>
    <n v="0"/>
    <x v="0"/>
    <n v="0"/>
    <n v="0"/>
  </r>
  <r>
    <d v="2018-09-19T00:00:00"/>
    <x v="247"/>
    <s v="20180919_11"/>
    <n v="2018"/>
    <n v="9"/>
    <s v="Tatoosh"/>
    <s v="Tatoosh"/>
    <x v="1"/>
    <x v="3"/>
    <n v="0"/>
    <n v="2"/>
    <s v=""/>
    <x v="0"/>
    <n v="0"/>
    <n v="0"/>
    <x v="0"/>
    <n v="0"/>
    <n v="0"/>
  </r>
  <r>
    <d v="2018-09-19T00:00:00"/>
    <x v="247"/>
    <s v="20180919_28"/>
    <n v="2018"/>
    <n v="9"/>
    <s v="East Bodelteh"/>
    <s v="Bodelteh Islands"/>
    <x v="0"/>
    <x v="389"/>
    <s v="1"/>
    <n v="826"/>
    <s v=""/>
    <x v="9"/>
    <n v="0"/>
    <n v="3"/>
    <x v="4"/>
    <n v="6.0459492140266021E-3"/>
    <n v="3.6275695284159614E-3"/>
  </r>
  <r>
    <d v="2018-09-19T00:00:00"/>
    <x v="247"/>
    <s v="20180919_29"/>
    <n v="2018"/>
    <n v="9"/>
    <s v="East Bodelteh"/>
    <s v="Bodelteh Islands"/>
    <x v="1"/>
    <x v="390"/>
    <n v="0"/>
    <n v="772"/>
    <s v=""/>
    <x v="1"/>
    <n v="0"/>
    <n v="0"/>
    <x v="0"/>
    <n v="1.2953367875647669E-3"/>
    <n v="0"/>
  </r>
  <r>
    <d v="2018-09-19T00:00:00"/>
    <x v="247"/>
    <s v="20180919_32"/>
    <n v="2018"/>
    <n v="9"/>
    <s v="West Bodelteh"/>
    <s v="Bodelteh Islands"/>
    <x v="0"/>
    <x v="70"/>
    <n v="0"/>
    <n v="9"/>
    <s v=""/>
    <x v="0"/>
    <n v="0"/>
    <n v="0"/>
    <x v="0"/>
    <n v="0"/>
    <n v="0"/>
  </r>
  <r>
    <d v="2018-09-20T00:00:00"/>
    <x v="248"/>
    <s v="20180920_5"/>
    <n v="2018"/>
    <n v="9"/>
    <s v="Tatoosh East"/>
    <s v="Tatoosh"/>
    <x v="0"/>
    <x v="39"/>
    <n v="0"/>
    <n v="37"/>
    <s v=""/>
    <x v="1"/>
    <n v="0"/>
    <n v="1"/>
    <x v="1"/>
    <n v="2.7027027027027029E-2"/>
    <n v="2.7027027027027029E-2"/>
  </r>
  <r>
    <d v="2018-10-18T00:00:00"/>
    <x v="249"/>
    <s v="20181018_7"/>
    <n v="2018"/>
    <n v="10"/>
    <s v="Tatoosh East"/>
    <s v="Tatoosh"/>
    <x v="0"/>
    <x v="128"/>
    <n v="0"/>
    <n v="41"/>
    <s v="all in water, none hauled"/>
    <x v="0"/>
    <n v="0"/>
    <n v="0"/>
    <x v="0"/>
    <n v="0"/>
    <n v="0"/>
  </r>
  <r>
    <d v="2018-10-18T00:00:00"/>
    <x v="249"/>
    <s v="20181018_8"/>
    <n v="2018"/>
    <n v="10"/>
    <s v="Tatoosh East"/>
    <s v="Tatoosh"/>
    <x v="1"/>
    <x v="3"/>
    <n v="0"/>
    <n v="2"/>
    <s v=""/>
    <x v="0"/>
    <n v="0"/>
    <n v="0"/>
    <x v="0"/>
    <n v="0"/>
    <n v="0"/>
  </r>
  <r>
    <d v="2018-10-18T00:00:00"/>
    <x v="249"/>
    <s v="20181018_9"/>
    <n v="2018"/>
    <n v="10"/>
    <s v="Tatoosh"/>
    <s v="Tatoosh"/>
    <x v="0"/>
    <x v="10"/>
    <n v="0"/>
    <n v="3"/>
    <s v="rest in water, high tide"/>
    <x v="0"/>
    <n v="0"/>
    <n v="0"/>
    <x v="0"/>
    <n v="0"/>
    <n v="0"/>
  </r>
  <r>
    <d v="2018-10-18T00:00:00"/>
    <x v="249"/>
    <s v="20181018_24"/>
    <n v="2018"/>
    <n v="10"/>
    <s v="East Bodelteh"/>
    <s v="Bodelteh Islands"/>
    <x v="0"/>
    <x v="391"/>
    <n v="0"/>
    <n v="985"/>
    <s v=""/>
    <x v="0"/>
    <n v="0"/>
    <n v="0"/>
    <x v="0"/>
    <n v="0"/>
    <n v="0"/>
  </r>
  <r>
    <d v="2018-10-18T00:00:00"/>
    <x v="249"/>
    <s v="20181018_25"/>
    <n v="2018"/>
    <n v="10"/>
    <s v="East Bodelteh"/>
    <s v="Bodelteh Islands"/>
    <x v="1"/>
    <x v="63"/>
    <n v="0"/>
    <n v="540"/>
    <s v=""/>
    <x v="0"/>
    <n v="0"/>
    <n v="0"/>
    <x v="0"/>
    <n v="0"/>
    <n v="0"/>
  </r>
  <r>
    <d v="2018-10-18T00:00:00"/>
    <x v="249"/>
    <s v="20181018_34"/>
    <n v="2018"/>
    <n v="10"/>
    <s v="Carroll"/>
    <s v="Carroll"/>
    <x v="0"/>
    <x v="222"/>
    <s v="49"/>
    <n v="135"/>
    <s v="SMI 9699"/>
    <x v="0"/>
    <n v="0"/>
    <n v="0"/>
    <x v="0"/>
    <n v="0"/>
    <n v="0"/>
  </r>
  <r>
    <d v="2018-10-18T00:00:00"/>
    <x v="249"/>
    <s v="20181018_35"/>
    <n v="2018"/>
    <n v="10"/>
    <s v="Carroll"/>
    <s v="Carroll"/>
    <x v="1"/>
    <x v="201"/>
    <n v="0"/>
    <n v="48"/>
    <s v=""/>
    <x v="0"/>
    <n v="0"/>
    <n v="0"/>
    <x v="0"/>
    <n v="0"/>
    <n v="0"/>
  </r>
  <r>
    <d v="2018-10-18T00:00:00"/>
    <x v="249"/>
    <s v="20181018_36"/>
    <n v="2018"/>
    <n v="10"/>
    <s v="Sea Lion Rock"/>
    <s v="Sea Lion Rock"/>
    <x v="1"/>
    <x v="65"/>
    <n v="0"/>
    <n v="8"/>
    <s v=""/>
    <x v="0"/>
    <n v="0"/>
    <n v="0"/>
    <x v="0"/>
    <n v="0"/>
    <n v="0"/>
  </r>
  <r>
    <d v="2018-10-18T00:00:00"/>
    <x v="249"/>
    <s v="20181018_37"/>
    <n v="2018"/>
    <n v="10"/>
    <s v="Sea Lion Rock"/>
    <s v="Sea Lion Rock"/>
    <x v="0"/>
    <x v="65"/>
    <n v="0"/>
    <n v="8"/>
    <s v=""/>
    <x v="0"/>
    <n v="0"/>
    <n v="0"/>
    <x v="0"/>
    <n v="0"/>
    <n v="0"/>
  </r>
  <r>
    <m/>
    <x v="250"/>
    <m/>
    <m/>
    <m/>
    <m/>
    <m/>
    <x v="3"/>
    <x v="392"/>
    <m/>
    <m/>
    <m/>
    <x v="12"/>
    <m/>
    <m/>
    <x v="12"/>
    <n v="6.3109663688569748E-3"/>
    <m/>
  </r>
  <r>
    <m/>
    <x v="250"/>
    <m/>
    <m/>
    <m/>
    <m/>
    <m/>
    <x v="3"/>
    <x v="392"/>
    <m/>
    <m/>
    <m/>
    <x v="13"/>
    <m/>
    <m/>
    <x v="12"/>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x v="0"/>
    <x v="0"/>
    <n v="0"/>
    <n v="0"/>
  </r>
  <r>
    <x v="0"/>
    <x v="1"/>
    <n v="0"/>
    <n v="0"/>
  </r>
  <r>
    <x v="0"/>
    <x v="2"/>
    <n v="7.9479352646432064E-3"/>
    <n v="9.3109869646182495E-4"/>
  </r>
  <r>
    <x v="0"/>
    <x v="3"/>
    <n v="1.4084507042253521E-2"/>
    <n v="3.5211267605633804E-3"/>
  </r>
  <r>
    <x v="0"/>
    <x v="4"/>
    <n v="7.5187969924812026E-3"/>
    <n v="7.5187969924812026E-3"/>
  </r>
  <r>
    <x v="0"/>
    <x v="5"/>
    <n v="0"/>
    <n v="0"/>
  </r>
  <r>
    <x v="0"/>
    <x v="6"/>
    <n v="0"/>
    <n v="0"/>
  </r>
  <r>
    <x v="0"/>
    <x v="7"/>
    <n v="0"/>
    <n v="0"/>
  </r>
  <r>
    <x v="0"/>
    <x v="8"/>
    <n v="0"/>
    <n v="0"/>
  </r>
  <r>
    <x v="1"/>
    <x v="0"/>
    <n v="0"/>
    <n v="0"/>
  </r>
  <r>
    <x v="1"/>
    <x v="1"/>
    <n v="0"/>
    <n v="0"/>
  </r>
  <r>
    <x v="1"/>
    <x v="9"/>
    <n v="2.8571428571428571E-3"/>
    <n v="0"/>
  </r>
  <r>
    <x v="1"/>
    <x v="2"/>
    <n v="1.1759471141622171E-2"/>
    <n v="1.7670989066870073E-3"/>
  </r>
  <r>
    <x v="1"/>
    <x v="3"/>
    <n v="1.6611295681063123E-3"/>
    <n v="3.3222591362126248E-4"/>
  </r>
  <r>
    <x v="1"/>
    <x v="4"/>
    <n v="0"/>
    <n v="0"/>
  </r>
  <r>
    <x v="1"/>
    <x v="5"/>
    <n v="2.4539877300613498E-3"/>
    <n v="4.9079754601226997E-4"/>
  </r>
  <r>
    <x v="1"/>
    <x v="6"/>
    <n v="0"/>
    <n v="0"/>
  </r>
  <r>
    <x v="1"/>
    <x v="7"/>
    <n v="0"/>
    <n v="0"/>
  </r>
  <r>
    <x v="1"/>
    <x v="8"/>
    <n v="7.1059027360011545E-2"/>
    <n v="2.3686342453337183E-2"/>
  </r>
  <r>
    <x v="2"/>
    <x v="0"/>
    <n v="0"/>
    <n v="0"/>
  </r>
  <r>
    <x v="2"/>
    <x v="1"/>
    <n v="0"/>
    <n v="0"/>
  </r>
  <r>
    <x v="2"/>
    <x v="9"/>
    <n v="2.6881720430107529E-3"/>
    <n v="1.3440860215053765E-3"/>
  </r>
  <r>
    <x v="2"/>
    <x v="2"/>
    <n v="0"/>
    <n v="0"/>
  </r>
  <r>
    <x v="2"/>
    <x v="3"/>
    <n v="4.873055570886034E-2"/>
    <n v="7.7259091215700487E-3"/>
  </r>
  <r>
    <x v="2"/>
    <x v="4"/>
    <n v="8.3333333333333329E-2"/>
    <n v="4.1666666666666664E-2"/>
  </r>
  <r>
    <x v="2"/>
    <x v="5"/>
    <n v="0"/>
    <n v="0"/>
  </r>
  <r>
    <x v="2"/>
    <x v="6"/>
    <n v="6.9152371716194091E-3"/>
    <n v="2.0024313286254795E-3"/>
  </r>
  <r>
    <x v="2"/>
    <x v="7"/>
    <n v="7.0052539404553416E-3"/>
    <n v="3.0647985989492119E-3"/>
  </r>
  <r>
    <x v="2"/>
    <x v="8"/>
    <n v="1.5015015015015015E-3"/>
    <n v="5.005005005005005E-4"/>
  </r>
  <r>
    <x v="2"/>
    <x v="10"/>
    <n v="0"/>
    <n v="0"/>
  </r>
  <r>
    <x v="3"/>
    <x v="11"/>
    <n v="0"/>
    <n v="0"/>
  </r>
  <r>
    <x v="3"/>
    <x v="0"/>
    <n v="0"/>
    <n v="0"/>
  </r>
  <r>
    <x v="3"/>
    <x v="1"/>
    <n v="0"/>
    <n v="0"/>
  </r>
  <r>
    <x v="3"/>
    <x v="9"/>
    <n v="0"/>
    <n v="0"/>
  </r>
  <r>
    <x v="3"/>
    <x v="2"/>
    <n v="6.369426751592357E-3"/>
    <n v="2.1231422505307855E-3"/>
  </r>
  <r>
    <x v="3"/>
    <x v="3"/>
    <n v="9.3267581475128647E-2"/>
    <n v="3.1089193825042882E-2"/>
  </r>
  <r>
    <x v="3"/>
    <x v="4"/>
    <n v="0"/>
    <n v="0"/>
  </r>
  <r>
    <x v="3"/>
    <x v="5"/>
    <n v="1.0314259561058633E-2"/>
    <n v="3.4380865203528775E-3"/>
  </r>
  <r>
    <x v="3"/>
    <x v="6"/>
    <n v="4.2933569657193742E-3"/>
    <n v="1.4311189885731247E-3"/>
  </r>
  <r>
    <x v="3"/>
    <x v="7"/>
    <n v="1.0101010101010101E-3"/>
    <n v="5.0505050505050505E-4"/>
  </r>
  <r>
    <x v="3"/>
    <x v="8"/>
    <n v="0"/>
    <n v="0"/>
  </r>
  <r>
    <x v="4"/>
    <x v="9"/>
    <n v="0"/>
    <n v="0"/>
  </r>
  <r>
    <x v="4"/>
    <x v="2"/>
    <n v="2.6525198938992041E-3"/>
    <n v="1.3262599469496021E-3"/>
  </r>
  <r>
    <x v="4"/>
    <x v="3"/>
    <n v="0.21560846560846561"/>
    <n v="0.10163139329805997"/>
  </r>
  <r>
    <x v="4"/>
    <x v="4"/>
    <n v="0.4"/>
    <n v="0.13333333333333333"/>
  </r>
  <r>
    <x v="4"/>
    <x v="5"/>
    <n v="5.4953379953379955E-3"/>
    <n v="1.3738344988344989E-3"/>
  </r>
  <r>
    <x v="4"/>
    <x v="6"/>
    <n v="3.5351623981046635E-3"/>
    <n v="7.2081797892642669E-4"/>
  </r>
  <r>
    <x v="4"/>
    <x v="7"/>
    <n v="0"/>
    <n v="0"/>
  </r>
  <r>
    <x v="5"/>
    <x v="11"/>
    <n v="9.4588550983899823E-3"/>
    <n v="3.1529516994633273E-3"/>
  </r>
  <r>
    <x v="5"/>
    <x v="0"/>
    <n v="0"/>
    <n v="0"/>
  </r>
  <r>
    <x v="5"/>
    <x v="1"/>
    <n v="5.235602094240838E-3"/>
    <n v="5.235602094240838E-3"/>
  </r>
  <r>
    <x v="5"/>
    <x v="9"/>
    <n v="0"/>
    <n v="0"/>
  </r>
  <r>
    <x v="5"/>
    <x v="2"/>
    <n v="1.488095238095238E-3"/>
    <n v="7.4404761904761901E-4"/>
  </r>
  <r>
    <x v="5"/>
    <x v="3"/>
    <n v="0.39627659574468083"/>
    <n v="0.19813829787234041"/>
  </r>
  <r>
    <x v="5"/>
    <x v="4"/>
    <n v="0.25"/>
    <n v="0.125"/>
  </r>
  <r>
    <x v="5"/>
    <x v="5"/>
    <n v="1.0752688172043011E-3"/>
    <n v="0"/>
  </r>
  <r>
    <x v="5"/>
    <x v="6"/>
    <n v="5.427651789925993E-3"/>
    <n v="1.52480315636896E-3"/>
  </r>
  <r>
    <x v="5"/>
    <x v="8"/>
    <n v="0"/>
    <n v="0"/>
  </r>
  <r>
    <x v="6"/>
    <x v="11"/>
    <n v="0"/>
    <n v="0"/>
  </r>
  <r>
    <x v="6"/>
    <x v="1"/>
    <n v="0"/>
    <n v="0"/>
  </r>
  <r>
    <x v="6"/>
    <x v="9"/>
    <n v="0"/>
    <n v="0"/>
  </r>
  <r>
    <x v="6"/>
    <x v="2"/>
    <n v="2.5510204081632651E-3"/>
    <n v="6.3775510204081628E-4"/>
  </r>
  <r>
    <x v="6"/>
    <x v="3"/>
    <n v="0"/>
    <n v="0"/>
  </r>
  <r>
    <x v="6"/>
    <x v="4"/>
    <n v="0.23529411764705882"/>
    <n v="0.11764705882352941"/>
  </r>
  <r>
    <x v="6"/>
    <x v="5"/>
    <n v="0"/>
    <n v="0"/>
  </r>
  <r>
    <x v="6"/>
    <x v="6"/>
    <n v="4.1365046535677356E-3"/>
    <n v="1.3788348845225785E-3"/>
  </r>
  <r>
    <x v="6"/>
    <x v="7"/>
    <n v="7.4480256701555114E-3"/>
    <n v="2.4826752233851703E-3"/>
  </r>
  <r>
    <x v="6"/>
    <x v="10"/>
    <n v="9.8231827111984276E-4"/>
    <n v="9.8231827111984276E-4"/>
  </r>
  <r>
    <x v="7"/>
    <x v="11"/>
    <n v="0"/>
    <n v="0"/>
  </r>
  <r>
    <x v="7"/>
    <x v="0"/>
    <n v="0"/>
    <n v="0"/>
  </r>
  <r>
    <x v="7"/>
    <x v="3"/>
    <n v="0.13248847926267282"/>
    <n v="4.4162826420890942E-2"/>
  </r>
  <r>
    <x v="7"/>
    <x v="4"/>
    <n v="0.1111111111111111"/>
    <n v="0.1111111111111111"/>
  </r>
  <r>
    <x v="7"/>
    <x v="5"/>
    <n v="0"/>
    <n v="0"/>
  </r>
  <r>
    <x v="7"/>
    <x v="6"/>
    <n v="3.971996863417337E-3"/>
    <n v="1.3239989544724456E-3"/>
  </r>
  <r>
    <x v="7"/>
    <x v="7"/>
    <n v="7.0512820512820514E-3"/>
    <n v="7.0512820512820514E-3"/>
  </r>
  <r>
    <x v="8"/>
    <x v="0"/>
    <n v="0"/>
    <n v="0"/>
  </r>
  <r>
    <x v="8"/>
    <x v="1"/>
    <n v="5.2910052910052907E-3"/>
    <n v="1.7636684303350969E-3"/>
  </r>
  <r>
    <x v="8"/>
    <x v="9"/>
    <n v="0"/>
    <n v="0"/>
  </r>
  <r>
    <x v="8"/>
    <x v="2"/>
    <n v="0"/>
    <n v="0"/>
  </r>
  <r>
    <x v="8"/>
    <x v="3"/>
    <n v="0.02"/>
    <n v="0"/>
  </r>
  <r>
    <x v="8"/>
    <x v="4"/>
    <n v="0"/>
    <n v="0"/>
  </r>
  <r>
    <x v="8"/>
    <x v="5"/>
    <n v="1.5649452269170579E-3"/>
    <n v="7.8247261345852897E-4"/>
  </r>
  <r>
    <x v="8"/>
    <x v="6"/>
    <n v="1.2919896640826874E-3"/>
    <n v="0"/>
  </r>
  <r>
    <x v="8"/>
    <x v="7"/>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PivotTable4"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R17:AE28" firstHeaderRow="1" firstDataRow="2" firstDataCol="1"/>
  <pivotFields count="7">
    <pivotField showAll="0"/>
    <pivotField showAll="0"/>
    <pivotField axis="axisRow" showAll="0">
      <items count="10">
        <item x="0"/>
        <item x="1"/>
        <item x="2"/>
        <item x="3"/>
        <item x="4"/>
        <item x="5"/>
        <item x="6"/>
        <item x="7"/>
        <item x="8"/>
        <item t="default"/>
      </items>
    </pivotField>
    <pivotField axis="axisCol" showAll="0">
      <items count="13">
        <item x="10"/>
        <item x="0"/>
        <item x="1"/>
        <item x="2"/>
        <item x="3"/>
        <item x="4"/>
        <item x="5"/>
        <item x="6"/>
        <item x="7"/>
        <item x="8"/>
        <item x="9"/>
        <item x="11"/>
        <item t="default"/>
      </items>
    </pivotField>
    <pivotField showAll="0"/>
    <pivotField numFmtId="1" showAll="0"/>
    <pivotField dataField="1" showAll="0"/>
  </pivotFields>
  <rowFields count="1">
    <field x="2"/>
  </rowFields>
  <rowItems count="10">
    <i>
      <x/>
    </i>
    <i>
      <x v="1"/>
    </i>
    <i>
      <x v="2"/>
    </i>
    <i>
      <x v="3"/>
    </i>
    <i>
      <x v="4"/>
    </i>
    <i>
      <x v="5"/>
    </i>
    <i>
      <x v="6"/>
    </i>
    <i>
      <x v="7"/>
    </i>
    <i>
      <x v="8"/>
    </i>
    <i t="grand">
      <x/>
    </i>
  </rowItems>
  <colFields count="1">
    <field x="3"/>
  </colFields>
  <colItems count="13">
    <i>
      <x/>
    </i>
    <i>
      <x v="1"/>
    </i>
    <i>
      <x v="2"/>
    </i>
    <i>
      <x v="3"/>
    </i>
    <i>
      <x v="4"/>
    </i>
    <i>
      <x v="5"/>
    </i>
    <i>
      <x v="6"/>
    </i>
    <i>
      <x v="7"/>
    </i>
    <i>
      <x v="8"/>
    </i>
    <i>
      <x v="9"/>
    </i>
    <i>
      <x v="10"/>
    </i>
    <i>
      <x v="11"/>
    </i>
    <i t="grand">
      <x/>
    </i>
  </colItems>
  <dataFields count="1">
    <dataField name="Sum of All"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R2:AE13" firstHeaderRow="1" firstDataRow="2" firstDataCol="1"/>
  <pivotFields count="4">
    <pivotField showAll="0"/>
    <pivotField dataField="1" showAll="0"/>
    <pivotField axis="axisRow" showAll="0">
      <items count="10">
        <item x="0"/>
        <item x="1"/>
        <item x="2"/>
        <item x="3"/>
        <item x="4"/>
        <item x="5"/>
        <item x="6"/>
        <item x="7"/>
        <item x="8"/>
        <item t="default"/>
      </items>
    </pivotField>
    <pivotField axis="axisCol" showAll="0">
      <items count="13">
        <item x="10"/>
        <item x="2"/>
        <item x="3"/>
        <item x="4"/>
        <item x="5"/>
        <item x="6"/>
        <item x="7"/>
        <item x="8"/>
        <item x="9"/>
        <item x="0"/>
        <item x="1"/>
        <item x="11"/>
        <item t="default"/>
      </items>
    </pivotField>
  </pivotFields>
  <rowFields count="1">
    <field x="2"/>
  </rowFields>
  <rowItems count="10">
    <i>
      <x/>
    </i>
    <i>
      <x v="1"/>
    </i>
    <i>
      <x v="2"/>
    </i>
    <i>
      <x v="3"/>
    </i>
    <i>
      <x v="4"/>
    </i>
    <i>
      <x v="5"/>
    </i>
    <i>
      <x v="6"/>
    </i>
    <i>
      <x v="7"/>
    </i>
    <i>
      <x v="8"/>
    </i>
    <i t="grand">
      <x/>
    </i>
  </rowItems>
  <colFields count="1">
    <field x="3"/>
  </colFields>
  <colItems count="13">
    <i>
      <x/>
    </i>
    <i>
      <x v="1"/>
    </i>
    <i>
      <x v="2"/>
    </i>
    <i>
      <x v="3"/>
    </i>
    <i>
      <x v="4"/>
    </i>
    <i>
      <x v="5"/>
    </i>
    <i>
      <x v="6"/>
    </i>
    <i>
      <x v="7"/>
    </i>
    <i>
      <x v="8"/>
    </i>
    <i>
      <x v="9"/>
    </i>
    <i>
      <x v="10"/>
    </i>
    <i>
      <x v="11"/>
    </i>
    <i t="grand">
      <x/>
    </i>
  </colItems>
  <dataFields count="1">
    <dataField name="Sum of surveys"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O3:W16" firstHeaderRow="0" firstDataRow="1" firstDataCol="1" rowPageCount="1" colPageCount="1"/>
  <pivotFields count="13">
    <pivotField axis="axisRow" showAll="0">
      <items count="13">
        <item x="11"/>
        <item x="9"/>
        <item x="0"/>
        <item x="5"/>
        <item x="1"/>
        <item x="6"/>
        <item x="2"/>
        <item x="3"/>
        <item x="4"/>
        <item x="7"/>
        <item x="8"/>
        <item x="10"/>
        <item t="default"/>
      </items>
    </pivotField>
    <pivotField axis="axisPage" showAll="0">
      <items count="3">
        <item x="0"/>
        <item x="1"/>
        <item t="default"/>
      </items>
    </pivotField>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s>
  <rowFields count="1">
    <field x="0"/>
  </rowFields>
  <rowItems count="13">
    <i>
      <x/>
    </i>
    <i>
      <x v="1"/>
    </i>
    <i>
      <x v="2"/>
    </i>
    <i>
      <x v="3"/>
    </i>
    <i>
      <x v="4"/>
    </i>
    <i>
      <x v="5"/>
    </i>
    <i>
      <x v="6"/>
    </i>
    <i>
      <x v="7"/>
    </i>
    <i>
      <x v="8"/>
    </i>
    <i>
      <x v="9"/>
    </i>
    <i>
      <x v="10"/>
    </i>
    <i>
      <x v="11"/>
    </i>
    <i t="grand">
      <x/>
    </i>
  </rowItems>
  <colFields count="1">
    <field x="-2"/>
  </colFields>
  <colItems count="8">
    <i>
      <x/>
    </i>
    <i i="1">
      <x v="1"/>
    </i>
    <i i="2">
      <x v="2"/>
    </i>
    <i i="3">
      <x v="3"/>
    </i>
    <i i="4">
      <x v="4"/>
    </i>
    <i i="5">
      <x v="5"/>
    </i>
    <i i="6">
      <x v="6"/>
    </i>
    <i i="7">
      <x v="7"/>
    </i>
  </colItems>
  <pageFields count="1">
    <pageField fld="1" hier="-1"/>
  </pageFields>
  <dataFields count="8">
    <dataField name="Sum of Sum of Packing band" fld="4" baseField="0" baseItem="0"/>
    <dataField name="Sum of Sum of Hook and Line" fld="10" baseField="0" baseItem="0"/>
    <dataField name="Sum of Sum of Rubber band" fld="7" baseField="0" baseItem="0"/>
    <dataField name="Sum of Sum of Flasher" fld="5" baseField="0" baseItem="0"/>
    <dataField name="Sum of Sum of Monofilament" fld="6" baseField="0" baseItem="0"/>
    <dataField name="Sum of Sum of Rope" fld="8" baseField="0" baseItem="0"/>
    <dataField name="Sum of Sum of Netting" fld="9" baseField="0" baseItem="0"/>
    <dataField name="Sum of Sum of Unknown"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2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4:E355" firstHeaderRow="1" firstDataRow="2" firstDataCol="1" rowPageCount="2" colPageCount="1"/>
  <pivotFields count="29">
    <pivotField showAll="0"/>
    <pivotField showAll="0"/>
    <pivotField axis="axisRow" showAll="0">
      <items count="360">
        <item x="0"/>
        <item x="1"/>
        <item x="343"/>
        <item x="2"/>
        <item x="3"/>
        <item x="4"/>
        <item x="5"/>
        <item x="6"/>
        <item x="7"/>
        <item x="8"/>
        <item x="9"/>
        <item x="10"/>
        <item x="12"/>
        <item x="11"/>
        <item x="13"/>
        <item x="14"/>
        <item x="16"/>
        <item x="17"/>
        <item x="15"/>
        <item x="18"/>
        <item x="19"/>
        <item x="20"/>
        <item x="22"/>
        <item x="21"/>
        <item x="24"/>
        <item x="23"/>
        <item x="25"/>
        <item x="26"/>
        <item x="27"/>
        <item x="28"/>
        <item x="29"/>
        <item x="30"/>
        <item x="329"/>
        <item x="31"/>
        <item x="32"/>
        <item x="33"/>
        <item x="34"/>
        <item x="35"/>
        <item x="36"/>
        <item x="37"/>
        <item x="38"/>
        <item x="39"/>
        <item x="41"/>
        <item x="42"/>
        <item x="43"/>
        <item x="44"/>
        <item x="40"/>
        <item x="351"/>
        <item x="45"/>
        <item x="46"/>
        <item x="47"/>
        <item x="48"/>
        <item x="49"/>
        <item x="50"/>
        <item x="51"/>
        <item x="52"/>
        <item x="53"/>
        <item x="54"/>
        <item x="55"/>
        <item x="56"/>
        <item x="57"/>
        <item x="58"/>
        <item x="59"/>
        <item x="60"/>
        <item x="61"/>
        <item x="62"/>
        <item x="63"/>
        <item x="64"/>
        <item x="65"/>
        <item x="66"/>
        <item x="67"/>
        <item x="69"/>
        <item x="70"/>
        <item x="68"/>
        <item x="71"/>
        <item x="72"/>
        <item x="73"/>
        <item x="74"/>
        <item x="75"/>
        <item x="76"/>
        <item x="78"/>
        <item x="77"/>
        <item x="79"/>
        <item x="80"/>
        <item x="81"/>
        <item x="82"/>
        <item x="83"/>
        <item x="84"/>
        <item x="85"/>
        <item x="86"/>
        <item x="87"/>
        <item x="330"/>
        <item x="89"/>
        <item x="88"/>
        <item x="90"/>
        <item x="92"/>
        <item x="91"/>
        <item x="93"/>
        <item x="94"/>
        <item x="95"/>
        <item x="96"/>
        <item x="97"/>
        <item x="98"/>
        <item x="99"/>
        <item x="100"/>
        <item x="101"/>
        <item x="102"/>
        <item x="103"/>
        <item x="104"/>
        <item x="105"/>
        <item x="106"/>
        <item x="331"/>
        <item x="107"/>
        <item x="108"/>
        <item x="109"/>
        <item x="110"/>
        <item x="111"/>
        <item x="112"/>
        <item x="113"/>
        <item x="114"/>
        <item x="115"/>
        <item x="116"/>
        <item x="117"/>
        <item x="118"/>
        <item x="119"/>
        <item x="121"/>
        <item x="120"/>
        <item x="122"/>
        <item x="332"/>
        <item x="123"/>
        <item x="124"/>
        <item x="333"/>
        <item x="334"/>
        <item x="126"/>
        <item x="127"/>
        <item x="128"/>
        <item x="129"/>
        <item x="130"/>
        <item x="125"/>
        <item x="131"/>
        <item x="133"/>
        <item x="335"/>
        <item x="132"/>
        <item x="134"/>
        <item x="135"/>
        <item x="136"/>
        <item x="137"/>
        <item x="138"/>
        <item x="139"/>
        <item x="141"/>
        <item x="140"/>
        <item x="143"/>
        <item x="144"/>
        <item x="145"/>
        <item x="142"/>
        <item x="146"/>
        <item x="147"/>
        <item x="149"/>
        <item x="150"/>
        <item x="148"/>
        <item x="151"/>
        <item x="152"/>
        <item x="153"/>
        <item x="154"/>
        <item x="155"/>
        <item x="156"/>
        <item x="157"/>
        <item x="158"/>
        <item x="159"/>
        <item x="160"/>
        <item x="162"/>
        <item x="163"/>
        <item x="161"/>
        <item x="165"/>
        <item x="166"/>
        <item x="164"/>
        <item x="167"/>
        <item x="169"/>
        <item x="170"/>
        <item x="171"/>
        <item x="168"/>
        <item x="173"/>
        <item x="172"/>
        <item x="174"/>
        <item x="175"/>
        <item x="176"/>
        <item x="177"/>
        <item x="336"/>
        <item x="178"/>
        <item x="179"/>
        <item x="180"/>
        <item x="181"/>
        <item x="182"/>
        <item x="183"/>
        <item x="185"/>
        <item x="186"/>
        <item x="187"/>
        <item x="188"/>
        <item x="184"/>
        <item x="189"/>
        <item x="190"/>
        <item x="191"/>
        <item x="337"/>
        <item x="192"/>
        <item x="193"/>
        <item x="194"/>
        <item x="195"/>
        <item x="196"/>
        <item x="197"/>
        <item x="198"/>
        <item x="199"/>
        <item x="200"/>
        <item x="338"/>
        <item x="201"/>
        <item x="202"/>
        <item x="204"/>
        <item x="203"/>
        <item x="339"/>
        <item x="340"/>
        <item x="344"/>
        <item x="205"/>
        <item x="206"/>
        <item x="207"/>
        <item x="208"/>
        <item x="209"/>
        <item x="210"/>
        <item x="212"/>
        <item x="211"/>
        <item x="213"/>
        <item x="214"/>
        <item x="345"/>
        <item x="346"/>
        <item x="347"/>
        <item x="215"/>
        <item x="217"/>
        <item x="218"/>
        <item x="219"/>
        <item x="216"/>
        <item x="220"/>
        <item x="221"/>
        <item x="222"/>
        <item x="223"/>
        <item x="224"/>
        <item x="225"/>
        <item x="226"/>
        <item x="227"/>
        <item x="228"/>
        <item x="229"/>
        <item x="230"/>
        <item x="231"/>
        <item x="232"/>
        <item x="348"/>
        <item x="349"/>
        <item x="233"/>
        <item x="234"/>
        <item x="235"/>
        <item x="236"/>
        <item x="237"/>
        <item x="238"/>
        <item x="239"/>
        <item x="240"/>
        <item x="241"/>
        <item x="242"/>
        <item x="243"/>
        <item x="244"/>
        <item x="245"/>
        <item x="246"/>
        <item x="247"/>
        <item x="248"/>
        <item x="249"/>
        <item x="250"/>
        <item x="251"/>
        <item x="253"/>
        <item x="252"/>
        <item x="254"/>
        <item x="255"/>
        <item x="256"/>
        <item x="257"/>
        <item x="258"/>
        <item x="259"/>
        <item x="260"/>
        <item x="261"/>
        <item x="262"/>
        <item x="263"/>
        <item x="264"/>
        <item x="265"/>
        <item x="266"/>
        <item x="267"/>
        <item x="350"/>
        <item x="268"/>
        <item x="269"/>
        <item x="270"/>
        <item x="271"/>
        <item x="352"/>
        <item x="272"/>
        <item x="353"/>
        <item x="273"/>
        <item x="275"/>
        <item x="276"/>
        <item x="274"/>
        <item x="277"/>
        <item x="278"/>
        <item x="279"/>
        <item x="281"/>
        <item x="282"/>
        <item x="280"/>
        <item x="283"/>
        <item x="284"/>
        <item x="285"/>
        <item x="286"/>
        <item x="287"/>
        <item x="288"/>
        <item x="289"/>
        <item x="290"/>
        <item x="292"/>
        <item x="291"/>
        <item x="293"/>
        <item x="294"/>
        <item x="354"/>
        <item x="295"/>
        <item x="296"/>
        <item x="297"/>
        <item x="298"/>
        <item x="355"/>
        <item x="299"/>
        <item x="300"/>
        <item x="301"/>
        <item x="302"/>
        <item x="303"/>
        <item x="304"/>
        <item x="305"/>
        <item x="306"/>
        <item x="307"/>
        <item x="308"/>
        <item x="309"/>
        <item x="310"/>
        <item x="342"/>
        <item x="341"/>
        <item x="356"/>
        <item x="311"/>
        <item x="312"/>
        <item x="313"/>
        <item x="314"/>
        <item x="315"/>
        <item x="316"/>
        <item x="318"/>
        <item x="317"/>
        <item x="319"/>
        <item x="321"/>
        <item x="322"/>
        <item x="323"/>
        <item x="324"/>
        <item x="320"/>
        <item x="326"/>
        <item x="325"/>
        <item x="327"/>
        <item x="357"/>
        <item x="328"/>
        <item x="358"/>
        <item t="default"/>
      </items>
    </pivotField>
    <pivotField showAll="0">
      <items count="11">
        <item x="0"/>
        <item x="1"/>
        <item x="2"/>
        <item x="3"/>
        <item x="4"/>
        <item x="5"/>
        <item x="6"/>
        <item x="7"/>
        <item x="8"/>
        <item x="9"/>
        <item t="default"/>
      </items>
    </pivotField>
    <pivotField showAll="0">
      <items count="14">
        <item x="11"/>
        <item x="9"/>
        <item x="0"/>
        <item x="6"/>
        <item x="1"/>
        <item x="2"/>
        <item x="3"/>
        <item x="4"/>
        <item x="5"/>
        <item x="7"/>
        <item x="8"/>
        <item x="10"/>
        <item x="12"/>
        <item t="default"/>
      </items>
    </pivotField>
    <pivotField showAll="0" defaultSubtotal="0"/>
    <pivotField showAll="0"/>
    <pivotField showAll="0"/>
    <pivotField showAll="0"/>
    <pivotField axis="axisPage" multipleItemSelectionAllowed="1" showAll="0">
      <items count="13">
        <item x="1"/>
        <item x="3"/>
        <item h="1" x="10"/>
        <item x="6"/>
        <item h="1" x="9"/>
        <item x="2"/>
        <item x="5"/>
        <item x="4"/>
        <item h="1" x="8"/>
        <item h="1" x="7"/>
        <item x="0"/>
        <item h="1" x="11"/>
        <item t="default"/>
      </items>
    </pivotField>
    <pivotField showAll="0"/>
    <pivotField dataField="1" showAll="0"/>
    <pivotField showAll="0"/>
    <pivotField showAll="0"/>
    <pivotField showAll="0"/>
    <pivotField showAll="0">
      <items count="5">
        <item x="0"/>
        <item x="1"/>
        <item x="2"/>
        <item x="3"/>
        <item t="default"/>
      </items>
    </pivotField>
    <pivotField axis="axisCol" showAll="0">
      <items count="5">
        <item x="0"/>
        <item x="1"/>
        <item x="2"/>
        <item x="3"/>
        <item t="default"/>
      </items>
    </pivotField>
    <pivotField showAll="0"/>
    <pivotField showAll="0"/>
    <pivotField axis="axisPage" multipleItemSelectionAllowed="1" showAll="0">
      <items count="5">
        <item x="0"/>
        <item h="1" x="2"/>
        <item x="1"/>
        <item h="1" x="3"/>
        <item t="default"/>
      </items>
    </pivotField>
    <pivotField showAll="0">
      <items count="9">
        <item x="5"/>
        <item x="4"/>
        <item x="0"/>
        <item x="1"/>
        <item x="2"/>
        <item x="3"/>
        <item x="6"/>
        <item x="7"/>
        <item t="default"/>
      </items>
    </pivotField>
    <pivotField showAll="0"/>
    <pivotField showAll="0">
      <items count="5">
        <item x="0"/>
        <item x="1"/>
        <item x="2"/>
        <item x="3"/>
        <item t="default"/>
      </items>
    </pivotField>
    <pivotField showAll="0"/>
    <pivotField showAll="0" defaultSubtotal="0">
      <items count="10">
        <item x="4"/>
        <item x="2"/>
        <item x="3"/>
        <item x="8"/>
        <item x="1"/>
        <item x="7"/>
        <item x="5"/>
        <item x="6"/>
        <item x="0"/>
        <item x="9"/>
      </items>
    </pivotField>
    <pivotField showAll="0"/>
    <pivotField multipleItemSelectionAllowed="1" showAll="0">
      <items count="6">
        <item h="1" x="1"/>
        <item x="0"/>
        <item x="2"/>
        <item h="1" x="3"/>
        <item h="1" x="4"/>
        <item t="default"/>
      </items>
    </pivotField>
    <pivotField showAll="0"/>
    <pivotField showAll="0"/>
  </pivotFields>
  <rowFields count="1">
    <field x="2"/>
  </rowFields>
  <rowItems count="3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20"/>
    </i>
    <i>
      <x v="121"/>
    </i>
    <i>
      <x v="122"/>
    </i>
    <i>
      <x v="123"/>
    </i>
    <i>
      <x v="124"/>
    </i>
    <i>
      <x v="125"/>
    </i>
    <i>
      <x v="126"/>
    </i>
    <i>
      <x v="127"/>
    </i>
    <i>
      <x v="129"/>
    </i>
    <i>
      <x v="130"/>
    </i>
    <i>
      <x v="131"/>
    </i>
    <i>
      <x v="132"/>
    </i>
    <i>
      <x v="133"/>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6"/>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t="grand">
      <x/>
    </i>
  </rowItems>
  <colFields count="1">
    <field x="16"/>
  </colFields>
  <colItems count="4">
    <i>
      <x/>
    </i>
    <i>
      <x v="1"/>
    </i>
    <i>
      <x v="2"/>
    </i>
    <i t="grand">
      <x/>
    </i>
  </colItems>
  <pageFields count="2">
    <pageField fld="19" hier="-1"/>
    <pageField fld="9" hier="-1"/>
  </pageFields>
  <dataFields count="1">
    <dataField name="Count of Photo Name" fld="11" subtotal="count" baseField="4"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1000-000004000000}"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C201" firstHeaderRow="0" firstDataRow="1" firstDataCol="1" rowPageCount="1" colPageCount="1"/>
  <pivotFields count="18">
    <pivotField showAll="0"/>
    <pivotField axis="axisRow" showAll="0">
      <items count="2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t="default"/>
      </items>
    </pivotField>
    <pivotField showAll="0"/>
    <pivotField showAll="0"/>
    <pivotField showAll="0"/>
    <pivotField showAll="0"/>
    <pivotField showAll="0"/>
    <pivotField axis="axisPage" multipleItemSelectionAllowed="1" showAll="0">
      <items count="5">
        <item h="1" x="0"/>
        <item h="1" x="2"/>
        <item x="1"/>
        <item h="1" x="3"/>
        <item t="default"/>
      </items>
    </pivotField>
    <pivotField showAll="0">
      <items count="394">
        <item x="4"/>
        <item x="3"/>
        <item x="10"/>
        <item x="15"/>
        <item x="12"/>
        <item x="56"/>
        <item x="49"/>
        <item x="65"/>
        <item x="70"/>
        <item x="33"/>
        <item x="85"/>
        <item x="11"/>
        <item x="106"/>
        <item x="36"/>
        <item x="2"/>
        <item x="24"/>
        <item x="146"/>
        <item x="95"/>
        <item x="20"/>
        <item x="25"/>
        <item x="135"/>
        <item x="84"/>
        <item x="30"/>
        <item x="47"/>
        <item x="142"/>
        <item x="9"/>
        <item x="81"/>
        <item x="37"/>
        <item x="34"/>
        <item x="46"/>
        <item x="18"/>
        <item x="29"/>
        <item x="52"/>
        <item x="109"/>
        <item x="1"/>
        <item x="101"/>
        <item x="39"/>
        <item x="62"/>
        <item x="161"/>
        <item x="13"/>
        <item x="128"/>
        <item x="132"/>
        <item x="0"/>
        <item x="82"/>
        <item x="35"/>
        <item x="145"/>
        <item x="186"/>
        <item x="201"/>
        <item x="38"/>
        <item x="57"/>
        <item x="69"/>
        <item x="184"/>
        <item x="71"/>
        <item x="117"/>
        <item x="40"/>
        <item x="48"/>
        <item x="59"/>
        <item x="96"/>
        <item x="166"/>
        <item x="121"/>
        <item x="357"/>
        <item x="174"/>
        <item x="149"/>
        <item x="32"/>
        <item x="129"/>
        <item x="53"/>
        <item x="64"/>
        <item x="138"/>
        <item x="250"/>
        <item x="42"/>
        <item x="178"/>
        <item x="114"/>
        <item x="169"/>
        <item x="51"/>
        <item x="26"/>
        <item x="224"/>
        <item x="83"/>
        <item x="300"/>
        <item x="198"/>
        <item x="239"/>
        <item x="86"/>
        <item x="14"/>
        <item x="152"/>
        <item x="43"/>
        <item x="318"/>
        <item x="143"/>
        <item x="301"/>
        <item x="191"/>
        <item x="113"/>
        <item x="91"/>
        <item x="144"/>
        <item x="226"/>
        <item x="111"/>
        <item x="205"/>
        <item x="240"/>
        <item x="327"/>
        <item x="93"/>
        <item x="234"/>
        <item x="326"/>
        <item x="41"/>
        <item x="228"/>
        <item x="155"/>
        <item x="107"/>
        <item x="73"/>
        <item x="235"/>
        <item x="282"/>
        <item x="313"/>
        <item x="189"/>
        <item x="158"/>
        <item x="5"/>
        <item x="72"/>
        <item x="298"/>
        <item x="180"/>
        <item x="175"/>
        <item x="110"/>
        <item x="102"/>
        <item x="256"/>
        <item x="27"/>
        <item x="244"/>
        <item x="302"/>
        <item x="7"/>
        <item x="79"/>
        <item x="94"/>
        <item x="92"/>
        <item x="89"/>
        <item x="31"/>
        <item x="285"/>
        <item x="126"/>
        <item x="22"/>
        <item x="333"/>
        <item x="227"/>
        <item x="176"/>
        <item x="90"/>
        <item x="309"/>
        <item x="44"/>
        <item x="103"/>
        <item x="355"/>
        <item x="8"/>
        <item x="6"/>
        <item x="304"/>
        <item x="306"/>
        <item x="17"/>
        <item x="192"/>
        <item x="80"/>
        <item x="66"/>
        <item x="21"/>
        <item x="219"/>
        <item x="123"/>
        <item x="382"/>
        <item x="299"/>
        <item x="380"/>
        <item x="156"/>
        <item x="76"/>
        <item x="203"/>
        <item x="325"/>
        <item x="112"/>
        <item x="212"/>
        <item x="136"/>
        <item x="229"/>
        <item x="289"/>
        <item x="343"/>
        <item x="55"/>
        <item x="133"/>
        <item x="225"/>
        <item x="245"/>
        <item x="220"/>
        <item x="196"/>
        <item x="104"/>
        <item x="317"/>
        <item x="130"/>
        <item x="269"/>
        <item x="222"/>
        <item x="356"/>
        <item x="194"/>
        <item x="273"/>
        <item x="168"/>
        <item x="247"/>
        <item x="295"/>
        <item x="241"/>
        <item x="160"/>
        <item x="231"/>
        <item x="118"/>
        <item x="87"/>
        <item x="232"/>
        <item x="23"/>
        <item x="28"/>
        <item x="165"/>
        <item x="179"/>
        <item x="19"/>
        <item x="16"/>
        <item x="124"/>
        <item x="131"/>
        <item x="177"/>
        <item x="272"/>
        <item x="242"/>
        <item x="253"/>
        <item x="322"/>
        <item x="67"/>
        <item x="268"/>
        <item x="335"/>
        <item x="134"/>
        <item x="122"/>
        <item x="181"/>
        <item x="45"/>
        <item x="116"/>
        <item x="195"/>
        <item x="328"/>
        <item x="108"/>
        <item x="361"/>
        <item x="98"/>
        <item x="157"/>
        <item x="364"/>
        <item x="248"/>
        <item x="215"/>
        <item x="307"/>
        <item x="68"/>
        <item x="311"/>
        <item x="147"/>
        <item x="274"/>
        <item x="323"/>
        <item x="105"/>
        <item x="360"/>
        <item x="204"/>
        <item x="303"/>
        <item x="377"/>
        <item x="119"/>
        <item x="120"/>
        <item x="167"/>
        <item x="153"/>
        <item x="252"/>
        <item x="246"/>
        <item x="370"/>
        <item x="197"/>
        <item x="346"/>
        <item x="314"/>
        <item x="334"/>
        <item x="381"/>
        <item x="137"/>
        <item x="125"/>
        <item x="237"/>
        <item x="140"/>
        <item x="200"/>
        <item x="61"/>
        <item x="271"/>
        <item x="277"/>
        <item x="270"/>
        <item x="276"/>
        <item x="249"/>
        <item x="182"/>
        <item x="305"/>
        <item x="243"/>
        <item x="54"/>
        <item x="171"/>
        <item x="230"/>
        <item x="236"/>
        <item x="363"/>
        <item x="264"/>
        <item x="287"/>
        <item x="308"/>
        <item x="341"/>
        <item x="188"/>
        <item x="358"/>
        <item x="384"/>
        <item x="261"/>
        <item x="251"/>
        <item x="338"/>
        <item x="211"/>
        <item x="336"/>
        <item x="238"/>
        <item x="342"/>
        <item x="88"/>
        <item x="183"/>
        <item x="365"/>
        <item x="347"/>
        <item x="312"/>
        <item x="352"/>
        <item x="275"/>
        <item x="362"/>
        <item x="115"/>
        <item x="290"/>
        <item x="154"/>
        <item x="340"/>
        <item x="283"/>
        <item x="324"/>
        <item x="294"/>
        <item x="60"/>
        <item x="332"/>
        <item x="257"/>
        <item x="367"/>
        <item x="329"/>
        <item x="199"/>
        <item x="77"/>
        <item x="292"/>
        <item x="386"/>
        <item x="207"/>
        <item x="58"/>
        <item x="366"/>
        <item x="258"/>
        <item x="187"/>
        <item x="202"/>
        <item x="383"/>
        <item x="259"/>
        <item x="139"/>
        <item x="159"/>
        <item x="164"/>
        <item x="217"/>
        <item x="319"/>
        <item x="99"/>
        <item x="267"/>
        <item x="330"/>
        <item x="163"/>
        <item x="150"/>
        <item x="148"/>
        <item x="185"/>
        <item x="278"/>
        <item x="288"/>
        <item x="127"/>
        <item x="216"/>
        <item x="331"/>
        <item x="375"/>
        <item x="141"/>
        <item x="296"/>
        <item x="50"/>
        <item x="369"/>
        <item x="339"/>
        <item x="74"/>
        <item x="376"/>
        <item x="97"/>
        <item x="371"/>
        <item x="280"/>
        <item x="353"/>
        <item x="265"/>
        <item x="151"/>
        <item x="213"/>
        <item x="63"/>
        <item x="368"/>
        <item x="100"/>
        <item x="350"/>
        <item x="385"/>
        <item x="388"/>
        <item x="221"/>
        <item x="233"/>
        <item x="223"/>
        <item x="190"/>
        <item x="310"/>
        <item x="254"/>
        <item x="193"/>
        <item x="293"/>
        <item x="337"/>
        <item x="284"/>
        <item x="344"/>
        <item x="390"/>
        <item x="173"/>
        <item x="387"/>
        <item x="206"/>
        <item x="162"/>
        <item x="279"/>
        <item x="389"/>
        <item x="78"/>
        <item x="321"/>
        <item x="209"/>
        <item x="348"/>
        <item x="359"/>
        <item x="315"/>
        <item x="316"/>
        <item x="263"/>
        <item x="391"/>
        <item x="354"/>
        <item x="255"/>
        <item x="372"/>
        <item x="218"/>
        <item x="286"/>
        <item x="320"/>
        <item x="281"/>
        <item x="374"/>
        <item x="378"/>
        <item x="262"/>
        <item x="351"/>
        <item x="260"/>
        <item x="170"/>
        <item x="379"/>
        <item x="291"/>
        <item x="297"/>
        <item x="214"/>
        <item x="345"/>
        <item x="349"/>
        <item x="75"/>
        <item x="210"/>
        <item x="373"/>
        <item x="266"/>
        <item x="208"/>
        <item x="172"/>
        <item x="392"/>
        <item t="default"/>
      </items>
    </pivotField>
    <pivotField showAll="0"/>
    <pivotField dataField="1" showAll="0"/>
    <pivotField showAll="0"/>
    <pivotField showAll="0">
      <items count="15">
        <item x="0"/>
        <item x="1"/>
        <item x="2"/>
        <item x="3"/>
        <item x="4"/>
        <item x="9"/>
        <item x="10"/>
        <item x="6"/>
        <item x="8"/>
        <item x="5"/>
        <item x="11"/>
        <item x="7"/>
        <item x="12"/>
        <item x="13"/>
        <item t="default"/>
      </items>
    </pivotField>
    <pivotField showAll="0"/>
    <pivotField showAll="0"/>
    <pivotField dataField="1" showAll="0">
      <items count="14">
        <item x="0"/>
        <item x="1"/>
        <item x="2"/>
        <item x="4"/>
        <item x="7"/>
        <item x="8"/>
        <item x="9"/>
        <item x="6"/>
        <item x="10"/>
        <item x="3"/>
        <item x="11"/>
        <item x="5"/>
        <item x="12"/>
        <item t="default"/>
      </items>
    </pivotField>
    <pivotField showAll="0"/>
    <pivotField showAll="0"/>
  </pivotFields>
  <rowFields count="1">
    <field x="1"/>
  </rowFields>
  <rowItems count="198">
    <i>
      <x/>
    </i>
    <i>
      <x v="1"/>
    </i>
    <i>
      <x v="3"/>
    </i>
    <i>
      <x v="4"/>
    </i>
    <i>
      <x v="5"/>
    </i>
    <i>
      <x v="6"/>
    </i>
    <i>
      <x v="7"/>
    </i>
    <i>
      <x v="10"/>
    </i>
    <i>
      <x v="11"/>
    </i>
    <i>
      <x v="12"/>
    </i>
    <i>
      <x v="13"/>
    </i>
    <i>
      <x v="16"/>
    </i>
    <i>
      <x v="17"/>
    </i>
    <i>
      <x v="18"/>
    </i>
    <i>
      <x v="19"/>
    </i>
    <i>
      <x v="20"/>
    </i>
    <i>
      <x v="21"/>
    </i>
    <i>
      <x v="24"/>
    </i>
    <i>
      <x v="26"/>
    </i>
    <i>
      <x v="27"/>
    </i>
    <i>
      <x v="28"/>
    </i>
    <i>
      <x v="30"/>
    </i>
    <i>
      <x v="31"/>
    </i>
    <i>
      <x v="33"/>
    </i>
    <i>
      <x v="35"/>
    </i>
    <i>
      <x v="36"/>
    </i>
    <i>
      <x v="37"/>
    </i>
    <i>
      <x v="38"/>
    </i>
    <i>
      <x v="39"/>
    </i>
    <i>
      <x v="40"/>
    </i>
    <i>
      <x v="41"/>
    </i>
    <i>
      <x v="42"/>
    </i>
    <i>
      <x v="44"/>
    </i>
    <i>
      <x v="45"/>
    </i>
    <i>
      <x v="46"/>
    </i>
    <i>
      <x v="47"/>
    </i>
    <i>
      <x v="48"/>
    </i>
    <i>
      <x v="49"/>
    </i>
    <i>
      <x v="50"/>
    </i>
    <i>
      <x v="51"/>
    </i>
    <i>
      <x v="52"/>
    </i>
    <i>
      <x v="53"/>
    </i>
    <i>
      <x v="54"/>
    </i>
    <i>
      <x v="55"/>
    </i>
    <i>
      <x v="56"/>
    </i>
    <i>
      <x v="57"/>
    </i>
    <i>
      <x v="59"/>
    </i>
    <i>
      <x v="61"/>
    </i>
    <i>
      <x v="62"/>
    </i>
    <i>
      <x v="64"/>
    </i>
    <i>
      <x v="67"/>
    </i>
    <i>
      <x v="68"/>
    </i>
    <i>
      <x v="69"/>
    </i>
    <i>
      <x v="70"/>
    </i>
    <i>
      <x v="72"/>
    </i>
    <i>
      <x v="73"/>
    </i>
    <i>
      <x v="75"/>
    </i>
    <i>
      <x v="76"/>
    </i>
    <i>
      <x v="77"/>
    </i>
    <i>
      <x v="79"/>
    </i>
    <i>
      <x v="80"/>
    </i>
    <i>
      <x v="81"/>
    </i>
    <i>
      <x v="82"/>
    </i>
    <i>
      <x v="83"/>
    </i>
    <i>
      <x v="84"/>
    </i>
    <i>
      <x v="90"/>
    </i>
    <i>
      <x v="92"/>
    </i>
    <i>
      <x v="93"/>
    </i>
    <i>
      <x v="95"/>
    </i>
    <i>
      <x v="96"/>
    </i>
    <i>
      <x v="97"/>
    </i>
    <i>
      <x v="98"/>
    </i>
    <i>
      <x v="100"/>
    </i>
    <i>
      <x v="102"/>
    </i>
    <i>
      <x v="103"/>
    </i>
    <i>
      <x v="104"/>
    </i>
    <i>
      <x v="105"/>
    </i>
    <i>
      <x v="106"/>
    </i>
    <i>
      <x v="107"/>
    </i>
    <i>
      <x v="109"/>
    </i>
    <i>
      <x v="110"/>
    </i>
    <i>
      <x v="111"/>
    </i>
    <i>
      <x v="112"/>
    </i>
    <i>
      <x v="113"/>
    </i>
    <i>
      <x v="114"/>
    </i>
    <i>
      <x v="115"/>
    </i>
    <i>
      <x v="116"/>
    </i>
    <i>
      <x v="117"/>
    </i>
    <i>
      <x v="118"/>
    </i>
    <i>
      <x v="119"/>
    </i>
    <i>
      <x v="120"/>
    </i>
    <i>
      <x v="122"/>
    </i>
    <i>
      <x v="123"/>
    </i>
    <i>
      <x v="124"/>
    </i>
    <i>
      <x v="125"/>
    </i>
    <i>
      <x v="126"/>
    </i>
    <i>
      <x v="127"/>
    </i>
    <i>
      <x v="128"/>
    </i>
    <i>
      <x v="129"/>
    </i>
    <i>
      <x v="130"/>
    </i>
    <i>
      <x v="131"/>
    </i>
    <i>
      <x v="132"/>
    </i>
    <i>
      <x v="133"/>
    </i>
    <i>
      <x v="135"/>
    </i>
    <i>
      <x v="136"/>
    </i>
    <i>
      <x v="137"/>
    </i>
    <i>
      <x v="138"/>
    </i>
    <i>
      <x v="139"/>
    </i>
    <i>
      <x v="140"/>
    </i>
    <i>
      <x v="141"/>
    </i>
    <i>
      <x v="143"/>
    </i>
    <i>
      <x v="144"/>
    </i>
    <i>
      <x v="145"/>
    </i>
    <i>
      <x v="147"/>
    </i>
    <i>
      <x v="148"/>
    </i>
    <i>
      <x v="149"/>
    </i>
    <i>
      <x v="150"/>
    </i>
    <i>
      <x v="151"/>
    </i>
    <i>
      <x v="152"/>
    </i>
    <i>
      <x v="153"/>
    </i>
    <i>
      <x v="154"/>
    </i>
    <i>
      <x v="155"/>
    </i>
    <i>
      <x v="156"/>
    </i>
    <i>
      <x v="158"/>
    </i>
    <i>
      <x v="159"/>
    </i>
    <i>
      <x v="160"/>
    </i>
    <i>
      <x v="161"/>
    </i>
    <i>
      <x v="162"/>
    </i>
    <i>
      <x v="163"/>
    </i>
    <i>
      <x v="164"/>
    </i>
    <i>
      <x v="165"/>
    </i>
    <i>
      <x v="166"/>
    </i>
    <i>
      <x v="167"/>
    </i>
    <i>
      <x v="168"/>
    </i>
    <i>
      <x v="169"/>
    </i>
    <i>
      <x v="170"/>
    </i>
    <i>
      <x v="171"/>
    </i>
    <i>
      <x v="173"/>
    </i>
    <i>
      <x v="176"/>
    </i>
    <i>
      <x v="177"/>
    </i>
    <i>
      <x v="178"/>
    </i>
    <i>
      <x v="179"/>
    </i>
    <i>
      <x v="181"/>
    </i>
    <i>
      <x v="182"/>
    </i>
    <i>
      <x v="183"/>
    </i>
    <i>
      <x v="185"/>
    </i>
    <i>
      <x v="186"/>
    </i>
    <i>
      <x v="187"/>
    </i>
    <i>
      <x v="188"/>
    </i>
    <i>
      <x v="191"/>
    </i>
    <i>
      <x v="193"/>
    </i>
    <i>
      <x v="194"/>
    </i>
    <i>
      <x v="195"/>
    </i>
    <i>
      <x v="196"/>
    </i>
    <i>
      <x v="197"/>
    </i>
    <i>
      <x v="199"/>
    </i>
    <i>
      <x v="201"/>
    </i>
    <i>
      <x v="202"/>
    </i>
    <i>
      <x v="204"/>
    </i>
    <i>
      <x v="205"/>
    </i>
    <i>
      <x v="206"/>
    </i>
    <i>
      <x v="207"/>
    </i>
    <i>
      <x v="208"/>
    </i>
    <i>
      <x v="209"/>
    </i>
    <i>
      <x v="210"/>
    </i>
    <i>
      <x v="211"/>
    </i>
    <i>
      <x v="212"/>
    </i>
    <i>
      <x v="213"/>
    </i>
    <i>
      <x v="214"/>
    </i>
    <i>
      <x v="215"/>
    </i>
    <i>
      <x v="217"/>
    </i>
    <i>
      <x v="218"/>
    </i>
    <i>
      <x v="219"/>
    </i>
    <i>
      <x v="220"/>
    </i>
    <i>
      <x v="221"/>
    </i>
    <i>
      <x v="222"/>
    </i>
    <i>
      <x v="223"/>
    </i>
    <i>
      <x v="224"/>
    </i>
    <i>
      <x v="225"/>
    </i>
    <i>
      <x v="226"/>
    </i>
    <i>
      <x v="227"/>
    </i>
    <i>
      <x v="228"/>
    </i>
    <i>
      <x v="229"/>
    </i>
    <i>
      <x v="230"/>
    </i>
    <i>
      <x v="231"/>
    </i>
    <i>
      <x v="232"/>
    </i>
    <i>
      <x v="233"/>
    </i>
    <i>
      <x v="234"/>
    </i>
    <i>
      <x v="235"/>
    </i>
    <i>
      <x v="238"/>
    </i>
    <i>
      <x v="239"/>
    </i>
    <i>
      <x v="240"/>
    </i>
    <i>
      <x v="243"/>
    </i>
    <i>
      <x v="245"/>
    </i>
    <i>
      <x v="246"/>
    </i>
    <i>
      <x v="247"/>
    </i>
    <i>
      <x v="249"/>
    </i>
    <i t="grand">
      <x/>
    </i>
  </rowItems>
  <colFields count="1">
    <field x="-2"/>
  </colFields>
  <colItems count="2">
    <i>
      <x/>
    </i>
    <i i="1">
      <x v="1"/>
    </i>
  </colItems>
  <pageFields count="1">
    <pageField fld="7" hier="-1"/>
  </pageFields>
  <dataFields count="2">
    <dataField name="Sum of Adults" fld="10" baseField="0" baseItem="0"/>
    <dataField name="Sum of Adult Entanglements"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1200-000005000000}" name="PivotTable2"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6" firstHeaderRow="1" firstDataRow="1" firstDataCol="1"/>
  <pivotFields count="4">
    <pivotField showAll="0">
      <items count="10">
        <item x="0"/>
        <item x="1"/>
        <item x="2"/>
        <item x="3"/>
        <item x="4"/>
        <item x="5"/>
        <item x="6"/>
        <item x="7"/>
        <item x="8"/>
        <item t="default"/>
      </items>
    </pivotField>
    <pivotField axis="axisRow" showAll="0">
      <items count="13">
        <item x="11"/>
        <item x="0"/>
        <item x="1"/>
        <item x="9"/>
        <item x="2"/>
        <item x="3"/>
        <item x="4"/>
        <item x="5"/>
        <item x="6"/>
        <item x="7"/>
        <item x="8"/>
        <item x="10"/>
        <item t="default"/>
      </items>
    </pivotField>
    <pivotField showAll="0"/>
    <pivotField dataField="1" showAll="0"/>
  </pivotFields>
  <rowFields count="1">
    <field x="1"/>
  </rowFields>
  <rowItems count="13">
    <i>
      <x/>
    </i>
    <i>
      <x v="1"/>
    </i>
    <i>
      <x v="2"/>
    </i>
    <i>
      <x v="3"/>
    </i>
    <i>
      <x v="4"/>
    </i>
    <i>
      <x v="5"/>
    </i>
    <i>
      <x v="6"/>
    </i>
    <i>
      <x v="7"/>
    </i>
    <i>
      <x v="8"/>
    </i>
    <i>
      <x v="9"/>
    </i>
    <i>
      <x v="10"/>
    </i>
    <i>
      <x v="11"/>
    </i>
    <i t="grand">
      <x/>
    </i>
  </rowItems>
  <colItems count="1">
    <i/>
  </colItems>
  <dataFields count="1">
    <dataField name="Average of Adult Rate" fld="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354"/>
  <sheetViews>
    <sheetView workbookViewId="0">
      <selection activeCell="G353" sqref="G353"/>
    </sheetView>
  </sheetViews>
  <sheetFormatPr defaultColWidth="11.42578125" defaultRowHeight="15" x14ac:dyDescent="0.25"/>
  <sheetData>
    <row r="1" spans="1:5" x14ac:dyDescent="0.25">
      <c r="A1" s="33" t="s">
        <v>1743</v>
      </c>
      <c r="B1" s="33" t="s">
        <v>44</v>
      </c>
      <c r="C1" s="33" t="s">
        <v>52</v>
      </c>
      <c r="D1" s="33" t="s">
        <v>28</v>
      </c>
      <c r="E1" s="33" t="s">
        <v>1745</v>
      </c>
    </row>
    <row r="2" spans="1:5" x14ac:dyDescent="0.25">
      <c r="A2" s="27" t="s">
        <v>23</v>
      </c>
      <c r="B2">
        <v>1</v>
      </c>
      <c r="E2">
        <v>1</v>
      </c>
    </row>
    <row r="3" spans="1:5" x14ac:dyDescent="0.25">
      <c r="A3" s="27" t="s">
        <v>42</v>
      </c>
      <c r="B3">
        <v>1</v>
      </c>
      <c r="E3">
        <v>1</v>
      </c>
    </row>
    <row r="4" spans="1:5" x14ac:dyDescent="0.25">
      <c r="A4" s="27" t="s">
        <v>35</v>
      </c>
      <c r="D4">
        <v>1</v>
      </c>
      <c r="E4">
        <v>1</v>
      </c>
    </row>
    <row r="5" spans="1:5" x14ac:dyDescent="0.25">
      <c r="A5" s="27" t="s">
        <v>49</v>
      </c>
      <c r="C5">
        <v>1</v>
      </c>
      <c r="E5">
        <v>1</v>
      </c>
    </row>
    <row r="6" spans="1:5" x14ac:dyDescent="0.25">
      <c r="A6" s="27" t="s">
        <v>54</v>
      </c>
      <c r="C6">
        <v>1</v>
      </c>
      <c r="E6">
        <v>1</v>
      </c>
    </row>
    <row r="7" spans="1:5" x14ac:dyDescent="0.25">
      <c r="A7" s="27" t="s">
        <v>60</v>
      </c>
      <c r="B7">
        <v>1</v>
      </c>
      <c r="E7">
        <v>1</v>
      </c>
    </row>
    <row r="8" spans="1:5" x14ac:dyDescent="0.25">
      <c r="A8" s="27" t="s">
        <v>64</v>
      </c>
      <c r="B8">
        <v>1</v>
      </c>
      <c r="E8">
        <v>1</v>
      </c>
    </row>
    <row r="9" spans="1:5" x14ac:dyDescent="0.25">
      <c r="A9" s="27" t="s">
        <v>68</v>
      </c>
      <c r="C9">
        <v>1</v>
      </c>
      <c r="E9">
        <v>1</v>
      </c>
    </row>
    <row r="10" spans="1:5" x14ac:dyDescent="0.25">
      <c r="A10" s="27" t="s">
        <v>71</v>
      </c>
      <c r="C10">
        <v>1</v>
      </c>
      <c r="D10">
        <v>1</v>
      </c>
      <c r="E10">
        <v>2</v>
      </c>
    </row>
    <row r="11" spans="1:5" x14ac:dyDescent="0.25">
      <c r="A11" s="27" t="s">
        <v>75</v>
      </c>
      <c r="D11">
        <v>1</v>
      </c>
      <c r="E11">
        <v>1</v>
      </c>
    </row>
    <row r="12" spans="1:5" x14ac:dyDescent="0.25">
      <c r="A12" s="27" t="s">
        <v>79</v>
      </c>
      <c r="D12">
        <v>1</v>
      </c>
      <c r="E12">
        <v>1</v>
      </c>
    </row>
    <row r="13" spans="1:5" x14ac:dyDescent="0.25">
      <c r="A13" s="27" t="s">
        <v>82</v>
      </c>
      <c r="C13">
        <v>1</v>
      </c>
      <c r="E13">
        <v>1</v>
      </c>
    </row>
    <row r="14" spans="1:5" x14ac:dyDescent="0.25">
      <c r="A14" s="27" t="s">
        <v>90</v>
      </c>
      <c r="C14">
        <v>1</v>
      </c>
      <c r="E14">
        <v>1</v>
      </c>
    </row>
    <row r="15" spans="1:5" x14ac:dyDescent="0.25">
      <c r="A15" s="27" t="s">
        <v>86</v>
      </c>
      <c r="B15">
        <v>1</v>
      </c>
      <c r="E15">
        <v>1</v>
      </c>
    </row>
    <row r="16" spans="1:5" x14ac:dyDescent="0.25">
      <c r="A16" s="27" t="s">
        <v>93</v>
      </c>
      <c r="D16">
        <v>1</v>
      </c>
      <c r="E16">
        <v>1</v>
      </c>
    </row>
    <row r="17" spans="1:5" x14ac:dyDescent="0.25">
      <c r="A17" s="27" t="s">
        <v>96</v>
      </c>
      <c r="B17">
        <v>1</v>
      </c>
      <c r="E17">
        <v>1</v>
      </c>
    </row>
    <row r="18" spans="1:5" x14ac:dyDescent="0.25">
      <c r="A18" s="27" t="s">
        <v>102</v>
      </c>
      <c r="B18">
        <v>1</v>
      </c>
      <c r="D18">
        <v>1</v>
      </c>
      <c r="E18">
        <v>2</v>
      </c>
    </row>
    <row r="19" spans="1:5" x14ac:dyDescent="0.25">
      <c r="A19" s="27" t="s">
        <v>109</v>
      </c>
      <c r="B19">
        <v>1</v>
      </c>
      <c r="E19">
        <v>1</v>
      </c>
    </row>
    <row r="20" spans="1:5" x14ac:dyDescent="0.25">
      <c r="A20" s="27" t="s">
        <v>99</v>
      </c>
      <c r="D20">
        <v>1</v>
      </c>
      <c r="E20">
        <v>1</v>
      </c>
    </row>
    <row r="21" spans="1:5" x14ac:dyDescent="0.25">
      <c r="A21" s="27" t="s">
        <v>112</v>
      </c>
      <c r="D21">
        <v>1</v>
      </c>
      <c r="E21">
        <v>1</v>
      </c>
    </row>
    <row r="22" spans="1:5" x14ac:dyDescent="0.25">
      <c r="A22" s="27" t="s">
        <v>116</v>
      </c>
      <c r="D22">
        <v>1</v>
      </c>
      <c r="E22">
        <v>1</v>
      </c>
    </row>
    <row r="23" spans="1:5" x14ac:dyDescent="0.25">
      <c r="A23" s="27" t="s">
        <v>120</v>
      </c>
      <c r="D23">
        <v>1</v>
      </c>
      <c r="E23">
        <v>1</v>
      </c>
    </row>
    <row r="24" spans="1:5" x14ac:dyDescent="0.25">
      <c r="A24" s="27" t="s">
        <v>129</v>
      </c>
      <c r="C24">
        <v>2</v>
      </c>
      <c r="D24">
        <v>1</v>
      </c>
      <c r="E24">
        <v>3</v>
      </c>
    </row>
    <row r="25" spans="1:5" x14ac:dyDescent="0.25">
      <c r="A25" s="27" t="s">
        <v>124</v>
      </c>
      <c r="C25">
        <v>1</v>
      </c>
      <c r="D25">
        <v>1</v>
      </c>
      <c r="E25">
        <v>2</v>
      </c>
    </row>
    <row r="26" spans="1:5" x14ac:dyDescent="0.25">
      <c r="A26" s="27" t="s">
        <v>146</v>
      </c>
      <c r="B26">
        <v>1</v>
      </c>
      <c r="E26">
        <v>1</v>
      </c>
    </row>
    <row r="27" spans="1:5" x14ac:dyDescent="0.25">
      <c r="A27" s="27" t="s">
        <v>138</v>
      </c>
      <c r="D27">
        <v>3</v>
      </c>
      <c r="E27">
        <v>3</v>
      </c>
    </row>
    <row r="28" spans="1:5" x14ac:dyDescent="0.25">
      <c r="A28" s="27" t="s">
        <v>149</v>
      </c>
      <c r="D28">
        <v>1</v>
      </c>
      <c r="E28">
        <v>1</v>
      </c>
    </row>
    <row r="29" spans="1:5" x14ac:dyDescent="0.25">
      <c r="A29" s="27" t="s">
        <v>152</v>
      </c>
      <c r="D29">
        <v>1</v>
      </c>
      <c r="E29">
        <v>1</v>
      </c>
    </row>
    <row r="30" spans="1:5" x14ac:dyDescent="0.25">
      <c r="A30" s="27" t="s">
        <v>156</v>
      </c>
      <c r="C30">
        <v>1</v>
      </c>
      <c r="E30">
        <v>1</v>
      </c>
    </row>
    <row r="31" spans="1:5" x14ac:dyDescent="0.25">
      <c r="A31" s="27" t="s">
        <v>159</v>
      </c>
      <c r="D31">
        <v>1</v>
      </c>
      <c r="E31">
        <v>1</v>
      </c>
    </row>
    <row r="32" spans="1:5" x14ac:dyDescent="0.25">
      <c r="A32" s="27" t="s">
        <v>163</v>
      </c>
      <c r="B32">
        <v>1</v>
      </c>
      <c r="C32">
        <v>1</v>
      </c>
      <c r="E32">
        <v>2</v>
      </c>
    </row>
    <row r="33" spans="1:5" x14ac:dyDescent="0.25">
      <c r="A33" s="27" t="s">
        <v>168</v>
      </c>
      <c r="D33">
        <v>1</v>
      </c>
      <c r="E33">
        <v>1</v>
      </c>
    </row>
    <row r="34" spans="1:5" x14ac:dyDescent="0.25">
      <c r="A34" s="27" t="s">
        <v>171</v>
      </c>
      <c r="D34">
        <v>1</v>
      </c>
      <c r="E34">
        <v>1</v>
      </c>
    </row>
    <row r="35" spans="1:5" x14ac:dyDescent="0.25">
      <c r="A35" s="27" t="s">
        <v>173</v>
      </c>
      <c r="D35">
        <v>1</v>
      </c>
      <c r="E35">
        <v>1</v>
      </c>
    </row>
    <row r="36" spans="1:5" x14ac:dyDescent="0.25">
      <c r="A36" s="27" t="s">
        <v>176</v>
      </c>
      <c r="B36">
        <v>1</v>
      </c>
      <c r="E36">
        <v>1</v>
      </c>
    </row>
    <row r="37" spans="1:5" x14ac:dyDescent="0.25">
      <c r="A37" s="27" t="s">
        <v>180</v>
      </c>
      <c r="D37">
        <v>2</v>
      </c>
      <c r="E37">
        <v>2</v>
      </c>
    </row>
    <row r="38" spans="1:5" x14ac:dyDescent="0.25">
      <c r="A38" s="27" t="s">
        <v>185</v>
      </c>
      <c r="C38">
        <v>1</v>
      </c>
      <c r="E38">
        <v>1</v>
      </c>
    </row>
    <row r="39" spans="1:5" x14ac:dyDescent="0.25">
      <c r="A39" s="27" t="s">
        <v>188</v>
      </c>
      <c r="B39">
        <v>1</v>
      </c>
      <c r="D39">
        <v>1</v>
      </c>
      <c r="E39">
        <v>2</v>
      </c>
    </row>
    <row r="40" spans="1:5" x14ac:dyDescent="0.25">
      <c r="A40" s="27" t="s">
        <v>193</v>
      </c>
      <c r="C40">
        <v>1</v>
      </c>
      <c r="E40">
        <v>1</v>
      </c>
    </row>
    <row r="41" spans="1:5" x14ac:dyDescent="0.25">
      <c r="A41" s="27" t="s">
        <v>196</v>
      </c>
      <c r="B41">
        <v>1</v>
      </c>
      <c r="D41">
        <v>1</v>
      </c>
      <c r="E41">
        <v>2</v>
      </c>
    </row>
    <row r="42" spans="1:5" x14ac:dyDescent="0.25">
      <c r="A42" s="27" t="s">
        <v>199</v>
      </c>
      <c r="C42">
        <v>1</v>
      </c>
      <c r="E42">
        <v>1</v>
      </c>
    </row>
    <row r="43" spans="1:5" x14ac:dyDescent="0.25">
      <c r="A43" s="27" t="s">
        <v>208</v>
      </c>
      <c r="D43">
        <v>1</v>
      </c>
      <c r="E43">
        <v>1</v>
      </c>
    </row>
    <row r="44" spans="1:5" x14ac:dyDescent="0.25">
      <c r="A44" s="27" t="s">
        <v>211</v>
      </c>
      <c r="C44">
        <v>1</v>
      </c>
      <c r="D44">
        <v>3</v>
      </c>
      <c r="E44">
        <v>4</v>
      </c>
    </row>
    <row r="45" spans="1:5" x14ac:dyDescent="0.25">
      <c r="A45" s="27" t="s">
        <v>218</v>
      </c>
      <c r="C45">
        <v>1</v>
      </c>
      <c r="D45">
        <v>1</v>
      </c>
      <c r="E45">
        <v>2</v>
      </c>
    </row>
    <row r="46" spans="1:5" x14ac:dyDescent="0.25">
      <c r="A46" s="27" t="s">
        <v>221</v>
      </c>
      <c r="B46">
        <v>1</v>
      </c>
      <c r="E46">
        <v>1</v>
      </c>
    </row>
    <row r="47" spans="1:5" x14ac:dyDescent="0.25">
      <c r="A47" s="27" t="s">
        <v>204</v>
      </c>
      <c r="C47">
        <v>1</v>
      </c>
      <c r="E47">
        <v>1</v>
      </c>
    </row>
    <row r="48" spans="1:5" x14ac:dyDescent="0.25">
      <c r="A48" s="27" t="s">
        <v>202</v>
      </c>
      <c r="D48">
        <v>1</v>
      </c>
      <c r="E48">
        <v>1</v>
      </c>
    </row>
    <row r="49" spans="1:5" x14ac:dyDescent="0.25">
      <c r="A49" s="27" t="s">
        <v>225</v>
      </c>
      <c r="C49">
        <v>1</v>
      </c>
      <c r="E49">
        <v>1</v>
      </c>
    </row>
    <row r="50" spans="1:5" x14ac:dyDescent="0.25">
      <c r="A50" s="27" t="s">
        <v>228</v>
      </c>
      <c r="C50">
        <v>1</v>
      </c>
      <c r="E50">
        <v>1</v>
      </c>
    </row>
    <row r="51" spans="1:5" x14ac:dyDescent="0.25">
      <c r="A51" s="27" t="s">
        <v>231</v>
      </c>
      <c r="C51">
        <v>1</v>
      </c>
      <c r="E51">
        <v>1</v>
      </c>
    </row>
    <row r="52" spans="1:5" x14ac:dyDescent="0.25">
      <c r="A52" s="27" t="s">
        <v>236</v>
      </c>
      <c r="B52">
        <v>1</v>
      </c>
      <c r="C52">
        <v>1</v>
      </c>
      <c r="E52">
        <v>2</v>
      </c>
    </row>
    <row r="53" spans="1:5" x14ac:dyDescent="0.25">
      <c r="A53" s="27" t="s">
        <v>241</v>
      </c>
      <c r="B53">
        <v>1</v>
      </c>
      <c r="E53">
        <v>1</v>
      </c>
    </row>
    <row r="54" spans="1:5" x14ac:dyDescent="0.25">
      <c r="A54" s="27" t="s">
        <v>244</v>
      </c>
      <c r="B54">
        <v>2</v>
      </c>
      <c r="D54">
        <v>1</v>
      </c>
      <c r="E54">
        <v>3</v>
      </c>
    </row>
    <row r="55" spans="1:5" x14ac:dyDescent="0.25">
      <c r="A55" s="27" t="s">
        <v>251</v>
      </c>
      <c r="D55">
        <v>1</v>
      </c>
      <c r="E55">
        <v>1</v>
      </c>
    </row>
    <row r="56" spans="1:5" x14ac:dyDescent="0.25">
      <c r="A56" s="27" t="s">
        <v>254</v>
      </c>
      <c r="B56">
        <v>2</v>
      </c>
      <c r="E56">
        <v>2</v>
      </c>
    </row>
    <row r="57" spans="1:5" x14ac:dyDescent="0.25">
      <c r="A57" s="27" t="s">
        <v>269</v>
      </c>
      <c r="B57">
        <v>1</v>
      </c>
      <c r="E57">
        <v>1</v>
      </c>
    </row>
    <row r="58" spans="1:5" x14ac:dyDescent="0.25">
      <c r="A58" s="27" t="s">
        <v>259</v>
      </c>
      <c r="B58">
        <v>1</v>
      </c>
      <c r="E58">
        <v>1</v>
      </c>
    </row>
    <row r="59" spans="1:5" x14ac:dyDescent="0.25">
      <c r="A59" s="27" t="s">
        <v>262</v>
      </c>
      <c r="B59">
        <v>1</v>
      </c>
      <c r="D59">
        <v>2</v>
      </c>
      <c r="E59">
        <v>3</v>
      </c>
    </row>
    <row r="60" spans="1:5" x14ac:dyDescent="0.25">
      <c r="A60" s="27" t="s">
        <v>272</v>
      </c>
      <c r="B60">
        <v>1</v>
      </c>
      <c r="D60">
        <v>1</v>
      </c>
      <c r="E60">
        <v>2</v>
      </c>
    </row>
    <row r="61" spans="1:5" x14ac:dyDescent="0.25">
      <c r="A61" s="27" t="s">
        <v>277</v>
      </c>
      <c r="B61">
        <v>1</v>
      </c>
      <c r="E61">
        <v>1</v>
      </c>
    </row>
    <row r="62" spans="1:5" x14ac:dyDescent="0.25">
      <c r="A62" s="27" t="s">
        <v>280</v>
      </c>
      <c r="C62">
        <v>2</v>
      </c>
      <c r="E62">
        <v>2</v>
      </c>
    </row>
    <row r="63" spans="1:5" x14ac:dyDescent="0.25">
      <c r="A63" s="27" t="s">
        <v>286</v>
      </c>
      <c r="B63">
        <v>1</v>
      </c>
      <c r="C63">
        <v>1</v>
      </c>
      <c r="D63">
        <v>1</v>
      </c>
      <c r="E63">
        <v>3</v>
      </c>
    </row>
    <row r="64" spans="1:5" x14ac:dyDescent="0.25">
      <c r="A64" s="27" t="s">
        <v>296</v>
      </c>
      <c r="B64">
        <v>1</v>
      </c>
      <c r="E64">
        <v>1</v>
      </c>
    </row>
    <row r="65" spans="1:5" x14ac:dyDescent="0.25">
      <c r="A65" s="27" t="s">
        <v>293</v>
      </c>
      <c r="D65">
        <v>1</v>
      </c>
      <c r="E65">
        <v>1</v>
      </c>
    </row>
    <row r="66" spans="1:5" x14ac:dyDescent="0.25">
      <c r="A66" s="27" t="s">
        <v>299</v>
      </c>
      <c r="B66">
        <v>1</v>
      </c>
      <c r="E66">
        <v>1</v>
      </c>
    </row>
    <row r="67" spans="1:5" x14ac:dyDescent="0.25">
      <c r="A67" s="27" t="s">
        <v>302</v>
      </c>
      <c r="C67">
        <v>9</v>
      </c>
      <c r="E67">
        <v>9</v>
      </c>
    </row>
    <row r="68" spans="1:5" x14ac:dyDescent="0.25">
      <c r="A68" s="27" t="s">
        <v>329</v>
      </c>
      <c r="B68">
        <v>2</v>
      </c>
      <c r="D68">
        <v>2</v>
      </c>
      <c r="E68">
        <v>4</v>
      </c>
    </row>
    <row r="69" spans="1:5" x14ac:dyDescent="0.25">
      <c r="A69" s="27" t="s">
        <v>338</v>
      </c>
      <c r="C69">
        <v>2</v>
      </c>
      <c r="E69">
        <v>2</v>
      </c>
    </row>
    <row r="70" spans="1:5" x14ac:dyDescent="0.25">
      <c r="A70" s="27" t="s">
        <v>343</v>
      </c>
      <c r="D70">
        <v>1</v>
      </c>
      <c r="E70">
        <v>1</v>
      </c>
    </row>
    <row r="71" spans="1:5" x14ac:dyDescent="0.25">
      <c r="A71" s="27" t="s">
        <v>346</v>
      </c>
      <c r="D71">
        <v>1</v>
      </c>
      <c r="E71">
        <v>1</v>
      </c>
    </row>
    <row r="72" spans="1:5" x14ac:dyDescent="0.25">
      <c r="A72" s="27" t="s">
        <v>352</v>
      </c>
      <c r="B72">
        <v>1</v>
      </c>
      <c r="C72">
        <v>1</v>
      </c>
      <c r="E72">
        <v>2</v>
      </c>
    </row>
    <row r="73" spans="1:5" x14ac:dyDescent="0.25">
      <c r="A73" s="27" t="s">
        <v>357</v>
      </c>
      <c r="C73">
        <v>1</v>
      </c>
      <c r="E73">
        <v>1</v>
      </c>
    </row>
    <row r="74" spans="1:5" x14ac:dyDescent="0.25">
      <c r="A74" s="27" t="s">
        <v>349</v>
      </c>
      <c r="B74">
        <v>1</v>
      </c>
      <c r="D74">
        <v>1</v>
      </c>
      <c r="E74">
        <v>2</v>
      </c>
    </row>
    <row r="75" spans="1:5" x14ac:dyDescent="0.25">
      <c r="A75" s="27" t="s">
        <v>360</v>
      </c>
      <c r="D75">
        <v>3</v>
      </c>
      <c r="E75">
        <v>3</v>
      </c>
    </row>
    <row r="76" spans="1:5" x14ac:dyDescent="0.25">
      <c r="A76" s="27" t="s">
        <v>366</v>
      </c>
      <c r="B76">
        <v>1</v>
      </c>
      <c r="D76">
        <v>1</v>
      </c>
      <c r="E76">
        <v>2</v>
      </c>
    </row>
    <row r="77" spans="1:5" x14ac:dyDescent="0.25">
      <c r="A77" s="27" t="s">
        <v>371</v>
      </c>
      <c r="C77">
        <v>1</v>
      </c>
      <c r="E77">
        <v>1</v>
      </c>
    </row>
    <row r="78" spans="1:5" x14ac:dyDescent="0.25">
      <c r="A78" s="27" t="s">
        <v>374</v>
      </c>
      <c r="B78">
        <v>2</v>
      </c>
      <c r="E78">
        <v>2</v>
      </c>
    </row>
    <row r="79" spans="1:5" x14ac:dyDescent="0.25">
      <c r="A79" s="27" t="s">
        <v>379</v>
      </c>
      <c r="C79">
        <v>1</v>
      </c>
      <c r="E79">
        <v>1</v>
      </c>
    </row>
    <row r="80" spans="1:5" x14ac:dyDescent="0.25">
      <c r="A80" s="27" t="s">
        <v>383</v>
      </c>
      <c r="C80">
        <v>4</v>
      </c>
      <c r="D80">
        <v>3</v>
      </c>
      <c r="E80">
        <v>7</v>
      </c>
    </row>
    <row r="81" spans="1:5" x14ac:dyDescent="0.25">
      <c r="A81" s="27" t="s">
        <v>396</v>
      </c>
      <c r="C81">
        <v>3</v>
      </c>
      <c r="E81">
        <v>3</v>
      </c>
    </row>
    <row r="82" spans="1:5" x14ac:dyDescent="0.25">
      <c r="A82" s="27" t="s">
        <v>393</v>
      </c>
      <c r="C82">
        <v>1</v>
      </c>
      <c r="E82">
        <v>1</v>
      </c>
    </row>
    <row r="83" spans="1:5" x14ac:dyDescent="0.25">
      <c r="A83" s="27" t="s">
        <v>403</v>
      </c>
      <c r="C83">
        <v>1</v>
      </c>
      <c r="E83">
        <v>1</v>
      </c>
    </row>
    <row r="84" spans="1:5" x14ac:dyDescent="0.25">
      <c r="A84" s="27" t="s">
        <v>406</v>
      </c>
      <c r="D84">
        <v>1</v>
      </c>
      <c r="E84">
        <v>1</v>
      </c>
    </row>
    <row r="85" spans="1:5" x14ac:dyDescent="0.25">
      <c r="A85" s="27" t="s">
        <v>409</v>
      </c>
      <c r="C85">
        <v>1</v>
      </c>
      <c r="E85">
        <v>1</v>
      </c>
    </row>
    <row r="86" spans="1:5" x14ac:dyDescent="0.25">
      <c r="A86" s="27" t="s">
        <v>412</v>
      </c>
      <c r="C86">
        <v>1</v>
      </c>
      <c r="E86">
        <v>1</v>
      </c>
    </row>
    <row r="87" spans="1:5" x14ac:dyDescent="0.25">
      <c r="A87" s="27" t="s">
        <v>415</v>
      </c>
      <c r="C87">
        <v>2</v>
      </c>
      <c r="E87">
        <v>2</v>
      </c>
    </row>
    <row r="88" spans="1:5" x14ac:dyDescent="0.25">
      <c r="A88" s="27" t="s">
        <v>420</v>
      </c>
      <c r="B88">
        <v>2</v>
      </c>
      <c r="E88">
        <v>2</v>
      </c>
    </row>
    <row r="89" spans="1:5" x14ac:dyDescent="0.25">
      <c r="A89" s="27" t="s">
        <v>426</v>
      </c>
      <c r="C89">
        <v>1</v>
      </c>
      <c r="E89">
        <v>1</v>
      </c>
    </row>
    <row r="90" spans="1:5" x14ac:dyDescent="0.25">
      <c r="A90" s="27" t="s">
        <v>429</v>
      </c>
      <c r="D90">
        <v>1</v>
      </c>
      <c r="E90">
        <v>1</v>
      </c>
    </row>
    <row r="91" spans="1:5" x14ac:dyDescent="0.25">
      <c r="A91" s="27" t="s">
        <v>432</v>
      </c>
      <c r="D91">
        <v>1</v>
      </c>
      <c r="E91">
        <v>1</v>
      </c>
    </row>
    <row r="92" spans="1:5" x14ac:dyDescent="0.25">
      <c r="A92" s="27" t="s">
        <v>438</v>
      </c>
      <c r="D92">
        <v>1</v>
      </c>
      <c r="E92">
        <v>1</v>
      </c>
    </row>
    <row r="93" spans="1:5" x14ac:dyDescent="0.25">
      <c r="A93" s="27" t="s">
        <v>435</v>
      </c>
      <c r="C93">
        <v>1</v>
      </c>
      <c r="E93">
        <v>1</v>
      </c>
    </row>
    <row r="94" spans="1:5" x14ac:dyDescent="0.25">
      <c r="A94" s="27" t="s">
        <v>441</v>
      </c>
      <c r="B94">
        <v>1</v>
      </c>
      <c r="E94">
        <v>1</v>
      </c>
    </row>
    <row r="95" spans="1:5" x14ac:dyDescent="0.25">
      <c r="A95" s="27" t="s">
        <v>447</v>
      </c>
      <c r="B95">
        <v>2</v>
      </c>
      <c r="E95">
        <v>2</v>
      </c>
    </row>
    <row r="96" spans="1:5" x14ac:dyDescent="0.25">
      <c r="A96" s="27" t="s">
        <v>444</v>
      </c>
      <c r="C96">
        <v>1</v>
      </c>
      <c r="E96">
        <v>1</v>
      </c>
    </row>
    <row r="97" spans="1:5" x14ac:dyDescent="0.25">
      <c r="A97" s="27" t="s">
        <v>452</v>
      </c>
      <c r="B97">
        <v>1</v>
      </c>
      <c r="C97">
        <v>2</v>
      </c>
      <c r="D97">
        <v>1</v>
      </c>
      <c r="E97">
        <v>4</v>
      </c>
    </row>
    <row r="98" spans="1:5" x14ac:dyDescent="0.25">
      <c r="A98" s="27" t="s">
        <v>462</v>
      </c>
      <c r="C98">
        <v>14</v>
      </c>
      <c r="D98">
        <v>1</v>
      </c>
      <c r="E98">
        <v>15</v>
      </c>
    </row>
    <row r="99" spans="1:5" x14ac:dyDescent="0.25">
      <c r="A99" s="27" t="s">
        <v>500</v>
      </c>
      <c r="D99">
        <v>2</v>
      </c>
      <c r="E99">
        <v>2</v>
      </c>
    </row>
    <row r="100" spans="1:5" x14ac:dyDescent="0.25">
      <c r="A100" s="27" t="s">
        <v>504</v>
      </c>
      <c r="C100">
        <v>1</v>
      </c>
      <c r="D100">
        <v>1</v>
      </c>
      <c r="E100">
        <v>2</v>
      </c>
    </row>
    <row r="101" spans="1:5" x14ac:dyDescent="0.25">
      <c r="A101" s="27" t="s">
        <v>509</v>
      </c>
      <c r="C101">
        <v>1</v>
      </c>
      <c r="E101">
        <v>1</v>
      </c>
    </row>
    <row r="102" spans="1:5" x14ac:dyDescent="0.25">
      <c r="A102" s="27" t="s">
        <v>512</v>
      </c>
      <c r="C102">
        <v>1</v>
      </c>
      <c r="E102">
        <v>1</v>
      </c>
    </row>
    <row r="103" spans="1:5" x14ac:dyDescent="0.25">
      <c r="A103" s="27" t="s">
        <v>515</v>
      </c>
      <c r="B103">
        <v>1</v>
      </c>
      <c r="C103">
        <v>1</v>
      </c>
      <c r="E103">
        <v>2</v>
      </c>
    </row>
    <row r="104" spans="1:5" x14ac:dyDescent="0.25">
      <c r="A104" s="27" t="s">
        <v>522</v>
      </c>
      <c r="B104">
        <v>2</v>
      </c>
      <c r="D104">
        <v>1</v>
      </c>
      <c r="E104">
        <v>3</v>
      </c>
    </row>
    <row r="105" spans="1:5" x14ac:dyDescent="0.25">
      <c r="A105" s="27" t="s">
        <v>520</v>
      </c>
      <c r="C105">
        <v>7</v>
      </c>
      <c r="D105">
        <v>1</v>
      </c>
      <c r="E105">
        <v>8</v>
      </c>
    </row>
    <row r="106" spans="1:5" x14ac:dyDescent="0.25">
      <c r="A106" s="27" t="s">
        <v>543</v>
      </c>
      <c r="C106">
        <v>1</v>
      </c>
      <c r="E106">
        <v>1</v>
      </c>
    </row>
    <row r="107" spans="1:5" x14ac:dyDescent="0.25">
      <c r="A107" s="27" t="s">
        <v>547</v>
      </c>
      <c r="B107">
        <v>1</v>
      </c>
      <c r="D107">
        <v>1</v>
      </c>
      <c r="E107">
        <v>2</v>
      </c>
    </row>
    <row r="108" spans="1:5" x14ac:dyDescent="0.25">
      <c r="A108" s="27" t="s">
        <v>552</v>
      </c>
      <c r="D108">
        <v>1</v>
      </c>
      <c r="E108">
        <v>1</v>
      </c>
    </row>
    <row r="109" spans="1:5" x14ac:dyDescent="0.25">
      <c r="A109" s="27" t="s">
        <v>555</v>
      </c>
      <c r="C109">
        <v>1</v>
      </c>
      <c r="E109">
        <v>1</v>
      </c>
    </row>
    <row r="110" spans="1:5" x14ac:dyDescent="0.25">
      <c r="A110" s="27" t="s">
        <v>558</v>
      </c>
      <c r="B110">
        <v>1</v>
      </c>
      <c r="E110">
        <v>1</v>
      </c>
    </row>
    <row r="111" spans="1:5" x14ac:dyDescent="0.25">
      <c r="A111" s="27" t="s">
        <v>561</v>
      </c>
      <c r="B111">
        <v>1</v>
      </c>
      <c r="E111">
        <v>1</v>
      </c>
    </row>
    <row r="112" spans="1:5" x14ac:dyDescent="0.25">
      <c r="A112" s="27" t="s">
        <v>564</v>
      </c>
      <c r="D112">
        <v>1</v>
      </c>
      <c r="E112">
        <v>1</v>
      </c>
    </row>
    <row r="113" spans="1:5" x14ac:dyDescent="0.25">
      <c r="A113" s="27" t="s">
        <v>567</v>
      </c>
      <c r="B113">
        <v>1</v>
      </c>
      <c r="E113">
        <v>1</v>
      </c>
    </row>
    <row r="114" spans="1:5" x14ac:dyDescent="0.25">
      <c r="A114" s="27" t="s">
        <v>570</v>
      </c>
      <c r="D114">
        <v>1</v>
      </c>
      <c r="E114">
        <v>1</v>
      </c>
    </row>
    <row r="115" spans="1:5" x14ac:dyDescent="0.25">
      <c r="A115" s="27" t="s">
        <v>573</v>
      </c>
      <c r="C115">
        <v>2</v>
      </c>
      <c r="E115">
        <v>2</v>
      </c>
    </row>
    <row r="116" spans="1:5" x14ac:dyDescent="0.25">
      <c r="A116" s="27" t="s">
        <v>578</v>
      </c>
      <c r="D116">
        <v>1</v>
      </c>
      <c r="E116">
        <v>1</v>
      </c>
    </row>
    <row r="117" spans="1:5" x14ac:dyDescent="0.25">
      <c r="A117" s="27" t="s">
        <v>581</v>
      </c>
      <c r="B117">
        <v>2</v>
      </c>
      <c r="D117">
        <v>1</v>
      </c>
      <c r="E117">
        <v>3</v>
      </c>
    </row>
    <row r="118" spans="1:5" x14ac:dyDescent="0.25">
      <c r="A118" s="27" t="s">
        <v>586</v>
      </c>
      <c r="B118">
        <v>1</v>
      </c>
      <c r="E118">
        <v>1</v>
      </c>
    </row>
    <row r="119" spans="1:5" x14ac:dyDescent="0.25">
      <c r="A119" s="27" t="s">
        <v>591</v>
      </c>
      <c r="D119">
        <v>1</v>
      </c>
      <c r="E119">
        <v>1</v>
      </c>
    </row>
    <row r="120" spans="1:5" x14ac:dyDescent="0.25">
      <c r="A120" s="27" t="s">
        <v>594</v>
      </c>
      <c r="B120">
        <v>1</v>
      </c>
      <c r="E120">
        <v>1</v>
      </c>
    </row>
    <row r="121" spans="1:5" x14ac:dyDescent="0.25">
      <c r="A121" s="27" t="s">
        <v>597</v>
      </c>
      <c r="B121">
        <v>1</v>
      </c>
      <c r="E121">
        <v>1</v>
      </c>
    </row>
    <row r="122" spans="1:5" x14ac:dyDescent="0.25">
      <c r="A122" s="27" t="s">
        <v>600</v>
      </c>
      <c r="D122">
        <v>1</v>
      </c>
      <c r="E122">
        <v>1</v>
      </c>
    </row>
    <row r="123" spans="1:5" x14ac:dyDescent="0.25">
      <c r="A123" s="27" t="s">
        <v>603</v>
      </c>
      <c r="B123">
        <v>1</v>
      </c>
      <c r="D123">
        <v>1</v>
      </c>
      <c r="E123">
        <v>2</v>
      </c>
    </row>
    <row r="124" spans="1:5" x14ac:dyDescent="0.25">
      <c r="A124" s="27" t="s">
        <v>608</v>
      </c>
      <c r="C124">
        <v>2</v>
      </c>
      <c r="E124">
        <v>2</v>
      </c>
    </row>
    <row r="125" spans="1:5" x14ac:dyDescent="0.25">
      <c r="A125" s="27" t="s">
        <v>613</v>
      </c>
      <c r="B125">
        <v>1</v>
      </c>
      <c r="E125">
        <v>1</v>
      </c>
    </row>
    <row r="126" spans="1:5" x14ac:dyDescent="0.25">
      <c r="A126" s="27" t="s">
        <v>616</v>
      </c>
      <c r="D126">
        <v>2</v>
      </c>
      <c r="E126">
        <v>2</v>
      </c>
    </row>
    <row r="127" spans="1:5" x14ac:dyDescent="0.25">
      <c r="A127" s="27" t="s">
        <v>619</v>
      </c>
      <c r="B127">
        <v>2</v>
      </c>
      <c r="C127">
        <v>1</v>
      </c>
      <c r="E127">
        <v>3</v>
      </c>
    </row>
    <row r="128" spans="1:5" x14ac:dyDescent="0.25">
      <c r="A128" s="27" t="s">
        <v>625</v>
      </c>
      <c r="C128">
        <v>1</v>
      </c>
      <c r="E128">
        <v>1</v>
      </c>
    </row>
    <row r="129" spans="1:5" x14ac:dyDescent="0.25">
      <c r="A129" s="27" t="s">
        <v>631</v>
      </c>
      <c r="C129">
        <v>2</v>
      </c>
      <c r="E129">
        <v>2</v>
      </c>
    </row>
    <row r="130" spans="1:5" x14ac:dyDescent="0.25">
      <c r="A130" s="27" t="s">
        <v>636</v>
      </c>
      <c r="B130">
        <v>1</v>
      </c>
      <c r="E130">
        <v>1</v>
      </c>
    </row>
    <row r="131" spans="1:5" x14ac:dyDescent="0.25">
      <c r="A131" s="27" t="s">
        <v>639</v>
      </c>
      <c r="C131">
        <v>1</v>
      </c>
      <c r="E131">
        <v>1</v>
      </c>
    </row>
    <row r="132" spans="1:5" x14ac:dyDescent="0.25">
      <c r="A132" s="27" t="s">
        <v>644</v>
      </c>
      <c r="D132">
        <v>1</v>
      </c>
      <c r="E132">
        <v>1</v>
      </c>
    </row>
    <row r="133" spans="1:5" x14ac:dyDescent="0.25">
      <c r="A133" s="27" t="s">
        <v>647</v>
      </c>
      <c r="B133">
        <v>4</v>
      </c>
      <c r="E133">
        <v>4</v>
      </c>
    </row>
    <row r="134" spans="1:5" x14ac:dyDescent="0.25">
      <c r="A134" s="27" t="s">
        <v>628</v>
      </c>
      <c r="C134">
        <v>1</v>
      </c>
      <c r="E134">
        <v>1</v>
      </c>
    </row>
    <row r="135" spans="1:5" x14ac:dyDescent="0.25">
      <c r="A135" s="27" t="s">
        <v>656</v>
      </c>
      <c r="D135">
        <v>1</v>
      </c>
      <c r="E135">
        <v>1</v>
      </c>
    </row>
    <row r="136" spans="1:5" x14ac:dyDescent="0.25">
      <c r="A136" s="27" t="s">
        <v>659</v>
      </c>
      <c r="B136">
        <v>4</v>
      </c>
      <c r="E136">
        <v>4</v>
      </c>
    </row>
    <row r="137" spans="1:5" x14ac:dyDescent="0.25">
      <c r="A137" s="27" t="s">
        <v>666</v>
      </c>
      <c r="C137">
        <v>1</v>
      </c>
      <c r="E137">
        <v>1</v>
      </c>
    </row>
    <row r="138" spans="1:5" x14ac:dyDescent="0.25">
      <c r="A138" s="27" t="s">
        <v>674</v>
      </c>
      <c r="D138">
        <v>1</v>
      </c>
      <c r="E138">
        <v>1</v>
      </c>
    </row>
    <row r="139" spans="1:5" x14ac:dyDescent="0.25">
      <c r="A139" s="27" t="s">
        <v>669</v>
      </c>
      <c r="B139">
        <v>2</v>
      </c>
      <c r="E139">
        <v>2</v>
      </c>
    </row>
    <row r="140" spans="1:5" x14ac:dyDescent="0.25">
      <c r="A140" s="27" t="s">
        <v>677</v>
      </c>
      <c r="B140">
        <v>2</v>
      </c>
      <c r="E140">
        <v>2</v>
      </c>
    </row>
    <row r="141" spans="1:5" x14ac:dyDescent="0.25">
      <c r="A141" s="27" t="s">
        <v>682</v>
      </c>
      <c r="D141">
        <v>1</v>
      </c>
      <c r="E141">
        <v>1</v>
      </c>
    </row>
    <row r="142" spans="1:5" x14ac:dyDescent="0.25">
      <c r="A142" s="27" t="s">
        <v>685</v>
      </c>
      <c r="B142">
        <v>5</v>
      </c>
      <c r="E142">
        <v>5</v>
      </c>
    </row>
    <row r="143" spans="1:5" x14ac:dyDescent="0.25">
      <c r="A143" s="27" t="s">
        <v>698</v>
      </c>
      <c r="B143">
        <v>4</v>
      </c>
      <c r="C143">
        <v>2</v>
      </c>
      <c r="E143">
        <v>6</v>
      </c>
    </row>
    <row r="144" spans="1:5" x14ac:dyDescent="0.25">
      <c r="A144" s="27" t="s">
        <v>719</v>
      </c>
      <c r="B144">
        <v>1</v>
      </c>
      <c r="E144">
        <v>1</v>
      </c>
    </row>
    <row r="145" spans="1:5" x14ac:dyDescent="0.25">
      <c r="A145" s="27" t="s">
        <v>713</v>
      </c>
      <c r="B145">
        <v>2</v>
      </c>
      <c r="E145">
        <v>2</v>
      </c>
    </row>
    <row r="146" spans="1:5" x14ac:dyDescent="0.25">
      <c r="A146" s="27" t="s">
        <v>725</v>
      </c>
      <c r="B146">
        <v>5</v>
      </c>
      <c r="C146">
        <v>1</v>
      </c>
      <c r="E146">
        <v>6</v>
      </c>
    </row>
    <row r="147" spans="1:5" x14ac:dyDescent="0.25">
      <c r="A147" s="27" t="s">
        <v>740</v>
      </c>
      <c r="C147">
        <v>3</v>
      </c>
      <c r="E147">
        <v>3</v>
      </c>
    </row>
    <row r="148" spans="1:5" x14ac:dyDescent="0.25">
      <c r="A148" s="27" t="s">
        <v>747</v>
      </c>
      <c r="C148">
        <v>1</v>
      </c>
      <c r="E148">
        <v>1</v>
      </c>
    </row>
    <row r="149" spans="1:5" x14ac:dyDescent="0.25">
      <c r="A149" s="27" t="s">
        <v>722</v>
      </c>
      <c r="D149">
        <v>1</v>
      </c>
      <c r="E149">
        <v>1</v>
      </c>
    </row>
    <row r="150" spans="1:5" x14ac:dyDescent="0.25">
      <c r="A150" s="27" t="s">
        <v>750</v>
      </c>
      <c r="C150">
        <v>4</v>
      </c>
      <c r="E150">
        <v>4</v>
      </c>
    </row>
    <row r="151" spans="1:5" x14ac:dyDescent="0.25">
      <c r="A151" s="27" t="s">
        <v>759</v>
      </c>
      <c r="B151">
        <v>1</v>
      </c>
      <c r="C151">
        <v>1</v>
      </c>
      <c r="E151">
        <v>2</v>
      </c>
    </row>
    <row r="152" spans="1:5" x14ac:dyDescent="0.25">
      <c r="A152" s="27" t="s">
        <v>764</v>
      </c>
      <c r="C152">
        <v>1</v>
      </c>
      <c r="E152">
        <v>1</v>
      </c>
    </row>
    <row r="153" spans="1:5" x14ac:dyDescent="0.25">
      <c r="A153" s="27" t="s">
        <v>767</v>
      </c>
      <c r="B153">
        <v>2</v>
      </c>
      <c r="E153">
        <v>2</v>
      </c>
    </row>
    <row r="154" spans="1:5" x14ac:dyDescent="0.25">
      <c r="A154" s="27" t="s">
        <v>772</v>
      </c>
      <c r="C154">
        <v>1</v>
      </c>
      <c r="E154">
        <v>1</v>
      </c>
    </row>
    <row r="155" spans="1:5" x14ac:dyDescent="0.25">
      <c r="A155" s="27" t="s">
        <v>775</v>
      </c>
      <c r="B155">
        <v>1</v>
      </c>
      <c r="E155">
        <v>1</v>
      </c>
    </row>
    <row r="156" spans="1:5" x14ac:dyDescent="0.25">
      <c r="A156" s="27" t="s">
        <v>778</v>
      </c>
      <c r="C156">
        <v>4</v>
      </c>
      <c r="E156">
        <v>4</v>
      </c>
    </row>
    <row r="157" spans="1:5" x14ac:dyDescent="0.25">
      <c r="A157" s="27" t="s">
        <v>788</v>
      </c>
      <c r="B157">
        <v>1</v>
      </c>
      <c r="E157">
        <v>1</v>
      </c>
    </row>
    <row r="158" spans="1:5" x14ac:dyDescent="0.25">
      <c r="A158" s="27" t="s">
        <v>791</v>
      </c>
      <c r="D158">
        <v>1</v>
      </c>
      <c r="E158">
        <v>1</v>
      </c>
    </row>
    <row r="159" spans="1:5" x14ac:dyDescent="0.25">
      <c r="A159" s="27" t="s">
        <v>793</v>
      </c>
      <c r="B159">
        <v>1</v>
      </c>
      <c r="D159">
        <v>1</v>
      </c>
      <c r="E159">
        <v>2</v>
      </c>
    </row>
    <row r="160" spans="1:5" x14ac:dyDescent="0.25">
      <c r="A160" s="27" t="s">
        <v>798</v>
      </c>
      <c r="C160">
        <v>2</v>
      </c>
      <c r="E160">
        <v>2</v>
      </c>
    </row>
    <row r="161" spans="1:5" x14ac:dyDescent="0.25">
      <c r="A161" s="27" t="s">
        <v>803</v>
      </c>
      <c r="B161">
        <v>2</v>
      </c>
      <c r="E161">
        <v>2</v>
      </c>
    </row>
    <row r="162" spans="1:5" x14ac:dyDescent="0.25">
      <c r="A162" s="27" t="s">
        <v>808</v>
      </c>
      <c r="B162">
        <v>1</v>
      </c>
      <c r="E162">
        <v>1</v>
      </c>
    </row>
    <row r="163" spans="1:5" x14ac:dyDescent="0.25">
      <c r="A163" s="27" t="s">
        <v>811</v>
      </c>
      <c r="C163">
        <v>1</v>
      </c>
      <c r="E163">
        <v>1</v>
      </c>
    </row>
    <row r="164" spans="1:5" x14ac:dyDescent="0.25">
      <c r="A164" s="27" t="s">
        <v>814</v>
      </c>
      <c r="B164">
        <v>1</v>
      </c>
      <c r="E164">
        <v>1</v>
      </c>
    </row>
    <row r="165" spans="1:5" x14ac:dyDescent="0.25">
      <c r="A165" s="27" t="s">
        <v>820</v>
      </c>
      <c r="C165">
        <v>1</v>
      </c>
      <c r="E165">
        <v>1</v>
      </c>
    </row>
    <row r="166" spans="1:5" x14ac:dyDescent="0.25">
      <c r="A166" s="27" t="s">
        <v>823</v>
      </c>
      <c r="B166">
        <v>2</v>
      </c>
      <c r="D166">
        <v>1</v>
      </c>
      <c r="E166">
        <v>3</v>
      </c>
    </row>
    <row r="167" spans="1:5" x14ac:dyDescent="0.25">
      <c r="A167" s="27" t="s">
        <v>817</v>
      </c>
      <c r="D167">
        <v>1</v>
      </c>
      <c r="E167">
        <v>1</v>
      </c>
    </row>
    <row r="168" spans="1:5" x14ac:dyDescent="0.25">
      <c r="A168" s="27" t="s">
        <v>830</v>
      </c>
      <c r="C168">
        <v>2</v>
      </c>
      <c r="D168">
        <v>1</v>
      </c>
      <c r="E168">
        <v>3</v>
      </c>
    </row>
    <row r="169" spans="1:5" x14ac:dyDescent="0.25">
      <c r="A169" s="27" t="s">
        <v>843</v>
      </c>
      <c r="B169">
        <v>2</v>
      </c>
      <c r="E169">
        <v>2</v>
      </c>
    </row>
    <row r="170" spans="1:5" x14ac:dyDescent="0.25">
      <c r="A170" s="27" t="s">
        <v>832</v>
      </c>
      <c r="B170">
        <v>1</v>
      </c>
      <c r="C170">
        <v>1</v>
      </c>
      <c r="D170">
        <v>1</v>
      </c>
      <c r="E170">
        <v>3</v>
      </c>
    </row>
    <row r="171" spans="1:5" x14ac:dyDescent="0.25">
      <c r="A171" s="27" t="s">
        <v>849</v>
      </c>
      <c r="B171">
        <v>2</v>
      </c>
      <c r="E171">
        <v>2</v>
      </c>
    </row>
    <row r="172" spans="1:5" x14ac:dyDescent="0.25">
      <c r="A172" s="27" t="s">
        <v>859</v>
      </c>
      <c r="C172">
        <v>5</v>
      </c>
      <c r="E172">
        <v>5</v>
      </c>
    </row>
    <row r="173" spans="1:5" x14ac:dyDescent="0.25">
      <c r="A173" s="27" t="s">
        <v>873</v>
      </c>
      <c r="B173">
        <v>1</v>
      </c>
      <c r="E173">
        <v>1</v>
      </c>
    </row>
    <row r="174" spans="1:5" x14ac:dyDescent="0.25">
      <c r="A174" s="27" t="s">
        <v>877</v>
      </c>
      <c r="B174">
        <v>1</v>
      </c>
      <c r="C174">
        <v>3</v>
      </c>
      <c r="E174">
        <v>4</v>
      </c>
    </row>
    <row r="175" spans="1:5" x14ac:dyDescent="0.25">
      <c r="A175" s="27" t="s">
        <v>856</v>
      </c>
      <c r="B175">
        <v>1</v>
      </c>
      <c r="D175">
        <v>1</v>
      </c>
      <c r="E175">
        <v>2</v>
      </c>
    </row>
    <row r="176" spans="1:5" x14ac:dyDescent="0.25">
      <c r="A176" s="27" t="s">
        <v>892</v>
      </c>
      <c r="D176">
        <v>1</v>
      </c>
      <c r="E176">
        <v>1</v>
      </c>
    </row>
    <row r="177" spans="1:5" x14ac:dyDescent="0.25">
      <c r="A177" s="27" t="s">
        <v>889</v>
      </c>
      <c r="D177">
        <v>1</v>
      </c>
      <c r="E177">
        <v>1</v>
      </c>
    </row>
    <row r="178" spans="1:5" x14ac:dyDescent="0.25">
      <c r="A178" s="27" t="s">
        <v>900</v>
      </c>
      <c r="C178">
        <v>1</v>
      </c>
      <c r="E178">
        <v>1</v>
      </c>
    </row>
    <row r="179" spans="1:5" x14ac:dyDescent="0.25">
      <c r="A179" s="27" t="s">
        <v>897</v>
      </c>
      <c r="C179">
        <v>2</v>
      </c>
      <c r="E179">
        <v>2</v>
      </c>
    </row>
    <row r="180" spans="1:5" x14ac:dyDescent="0.25">
      <c r="A180" s="27" t="s">
        <v>905</v>
      </c>
      <c r="B180">
        <v>2</v>
      </c>
      <c r="E180">
        <v>2</v>
      </c>
    </row>
    <row r="181" spans="1:5" x14ac:dyDescent="0.25">
      <c r="A181" s="27" t="s">
        <v>910</v>
      </c>
      <c r="B181">
        <v>1</v>
      </c>
      <c r="C181">
        <v>1</v>
      </c>
      <c r="E181">
        <v>2</v>
      </c>
    </row>
    <row r="182" spans="1:5" x14ac:dyDescent="0.25">
      <c r="A182" s="27" t="s">
        <v>895</v>
      </c>
      <c r="D182">
        <v>4</v>
      </c>
      <c r="E182">
        <v>4</v>
      </c>
    </row>
    <row r="183" spans="1:5" x14ac:dyDescent="0.25">
      <c r="A183" s="27" t="s">
        <v>917</v>
      </c>
      <c r="B183">
        <v>1</v>
      </c>
      <c r="E183">
        <v>1</v>
      </c>
    </row>
    <row r="184" spans="1:5" x14ac:dyDescent="0.25">
      <c r="A184" s="27" t="s">
        <v>920</v>
      </c>
      <c r="D184">
        <v>1</v>
      </c>
      <c r="E184">
        <v>1</v>
      </c>
    </row>
    <row r="185" spans="1:5" x14ac:dyDescent="0.25">
      <c r="A185" s="27" t="s">
        <v>924</v>
      </c>
      <c r="B185">
        <v>1</v>
      </c>
      <c r="D185">
        <v>1</v>
      </c>
      <c r="E185">
        <v>2</v>
      </c>
    </row>
    <row r="186" spans="1:5" x14ac:dyDescent="0.25">
      <c r="A186" s="27" t="s">
        <v>929</v>
      </c>
      <c r="B186">
        <v>3</v>
      </c>
      <c r="D186">
        <v>3</v>
      </c>
      <c r="E186">
        <v>6</v>
      </c>
    </row>
    <row r="187" spans="1:5" x14ac:dyDescent="0.25">
      <c r="A187" s="27" t="s">
        <v>941</v>
      </c>
      <c r="B187">
        <v>1</v>
      </c>
      <c r="D187">
        <v>1</v>
      </c>
      <c r="E187">
        <v>2</v>
      </c>
    </row>
    <row r="188" spans="1:5" x14ac:dyDescent="0.25">
      <c r="A188" s="27" t="s">
        <v>946</v>
      </c>
      <c r="D188">
        <v>1</v>
      </c>
      <c r="E188">
        <v>1</v>
      </c>
    </row>
    <row r="189" spans="1:5" x14ac:dyDescent="0.25">
      <c r="A189" s="27" t="s">
        <v>957</v>
      </c>
      <c r="C189">
        <v>3</v>
      </c>
      <c r="E189">
        <v>3</v>
      </c>
    </row>
    <row r="190" spans="1:5" x14ac:dyDescent="0.25">
      <c r="A190" s="27" t="s">
        <v>964</v>
      </c>
      <c r="B190">
        <v>1</v>
      </c>
      <c r="E190">
        <v>1</v>
      </c>
    </row>
    <row r="191" spans="1:5" x14ac:dyDescent="0.25">
      <c r="A191" s="27" t="s">
        <v>967</v>
      </c>
      <c r="C191">
        <v>1</v>
      </c>
      <c r="E191">
        <v>1</v>
      </c>
    </row>
    <row r="192" spans="1:5" x14ac:dyDescent="0.25">
      <c r="A192" s="27" t="s">
        <v>971</v>
      </c>
      <c r="B192">
        <v>2</v>
      </c>
      <c r="C192">
        <v>1</v>
      </c>
      <c r="E192">
        <v>3</v>
      </c>
    </row>
    <row r="193" spans="1:5" x14ac:dyDescent="0.25">
      <c r="A193" s="27" t="s">
        <v>949</v>
      </c>
      <c r="B193">
        <v>2</v>
      </c>
      <c r="D193">
        <v>2</v>
      </c>
      <c r="E193">
        <v>4</v>
      </c>
    </row>
    <row r="194" spans="1:5" x14ac:dyDescent="0.25">
      <c r="A194" s="27" t="s">
        <v>980</v>
      </c>
      <c r="D194">
        <v>1</v>
      </c>
      <c r="E194">
        <v>1</v>
      </c>
    </row>
    <row r="195" spans="1:5" x14ac:dyDescent="0.25">
      <c r="A195" s="27" t="s">
        <v>978</v>
      </c>
      <c r="C195">
        <v>1</v>
      </c>
      <c r="D195">
        <v>1</v>
      </c>
      <c r="E195">
        <v>2</v>
      </c>
    </row>
    <row r="196" spans="1:5" x14ac:dyDescent="0.25">
      <c r="A196" s="27" t="s">
        <v>984</v>
      </c>
      <c r="C196">
        <v>1</v>
      </c>
      <c r="E196">
        <v>1</v>
      </c>
    </row>
    <row r="197" spans="1:5" x14ac:dyDescent="0.25">
      <c r="A197" s="27" t="s">
        <v>987</v>
      </c>
      <c r="B197">
        <v>1</v>
      </c>
      <c r="D197">
        <v>3</v>
      </c>
      <c r="E197">
        <v>4</v>
      </c>
    </row>
    <row r="198" spans="1:5" x14ac:dyDescent="0.25">
      <c r="A198" s="27" t="s">
        <v>992</v>
      </c>
      <c r="C198">
        <v>1</v>
      </c>
      <c r="E198">
        <v>1</v>
      </c>
    </row>
    <row r="199" spans="1:5" x14ac:dyDescent="0.25">
      <c r="A199" s="27" t="s">
        <v>995</v>
      </c>
      <c r="D199">
        <v>2</v>
      </c>
      <c r="E199">
        <v>2</v>
      </c>
    </row>
    <row r="200" spans="1:5" x14ac:dyDescent="0.25">
      <c r="A200" s="27" t="s">
        <v>1000</v>
      </c>
      <c r="D200">
        <v>1</v>
      </c>
      <c r="E200">
        <v>1</v>
      </c>
    </row>
    <row r="201" spans="1:5" x14ac:dyDescent="0.25">
      <c r="A201" s="27" t="s">
        <v>1004</v>
      </c>
      <c r="B201">
        <v>1</v>
      </c>
      <c r="D201">
        <v>1</v>
      </c>
      <c r="E201">
        <v>2</v>
      </c>
    </row>
    <row r="202" spans="1:5" x14ac:dyDescent="0.25">
      <c r="A202" s="27" t="s">
        <v>1007</v>
      </c>
      <c r="B202">
        <v>1</v>
      </c>
      <c r="E202">
        <v>1</v>
      </c>
    </row>
    <row r="203" spans="1:5" x14ac:dyDescent="0.25">
      <c r="A203" s="27" t="s">
        <v>1011</v>
      </c>
      <c r="C203">
        <v>1</v>
      </c>
      <c r="E203">
        <v>1</v>
      </c>
    </row>
    <row r="204" spans="1:5" x14ac:dyDescent="0.25">
      <c r="A204" s="27" t="s">
        <v>1015</v>
      </c>
      <c r="D204">
        <v>1</v>
      </c>
      <c r="E204">
        <v>1</v>
      </c>
    </row>
    <row r="205" spans="1:5" x14ac:dyDescent="0.25">
      <c r="A205" s="27" t="s">
        <v>1019</v>
      </c>
      <c r="D205">
        <v>1</v>
      </c>
      <c r="E205">
        <v>1</v>
      </c>
    </row>
    <row r="206" spans="1:5" x14ac:dyDescent="0.25">
      <c r="A206" s="27" t="s">
        <v>1740</v>
      </c>
      <c r="D206">
        <v>1</v>
      </c>
      <c r="E206">
        <v>1</v>
      </c>
    </row>
    <row r="207" spans="1:5" x14ac:dyDescent="0.25">
      <c r="A207" s="27" t="s">
        <v>1022</v>
      </c>
      <c r="C207">
        <v>1</v>
      </c>
      <c r="E207">
        <v>1</v>
      </c>
    </row>
    <row r="208" spans="1:5" x14ac:dyDescent="0.25">
      <c r="A208" s="27" t="s">
        <v>1025</v>
      </c>
      <c r="D208">
        <v>1</v>
      </c>
      <c r="E208">
        <v>1</v>
      </c>
    </row>
    <row r="209" spans="1:5" x14ac:dyDescent="0.25">
      <c r="A209" s="27" t="s">
        <v>1028</v>
      </c>
      <c r="D209">
        <v>1</v>
      </c>
      <c r="E209">
        <v>1</v>
      </c>
    </row>
    <row r="210" spans="1:5" x14ac:dyDescent="0.25">
      <c r="A210" s="27" t="s">
        <v>1032</v>
      </c>
      <c r="B210">
        <v>1</v>
      </c>
      <c r="E210">
        <v>1</v>
      </c>
    </row>
    <row r="211" spans="1:5" x14ac:dyDescent="0.25">
      <c r="A211" s="27" t="s">
        <v>1035</v>
      </c>
      <c r="D211">
        <v>1</v>
      </c>
      <c r="E211">
        <v>1</v>
      </c>
    </row>
    <row r="212" spans="1:5" x14ac:dyDescent="0.25">
      <c r="A212" s="27" t="s">
        <v>1038</v>
      </c>
      <c r="B212">
        <v>1</v>
      </c>
      <c r="E212">
        <v>1</v>
      </c>
    </row>
    <row r="213" spans="1:5" x14ac:dyDescent="0.25">
      <c r="A213" s="27" t="s">
        <v>1041</v>
      </c>
      <c r="C213">
        <v>1</v>
      </c>
      <c r="E213">
        <v>1</v>
      </c>
    </row>
    <row r="214" spans="1:5" x14ac:dyDescent="0.25">
      <c r="A214" s="27" t="s">
        <v>1046</v>
      </c>
      <c r="C214">
        <v>1</v>
      </c>
      <c r="E214">
        <v>1</v>
      </c>
    </row>
    <row r="215" spans="1:5" x14ac:dyDescent="0.25">
      <c r="A215" s="27" t="s">
        <v>1050</v>
      </c>
      <c r="C215">
        <v>1</v>
      </c>
      <c r="E215">
        <v>1</v>
      </c>
    </row>
    <row r="216" spans="1:5" x14ac:dyDescent="0.25">
      <c r="A216" s="27" t="s">
        <v>1054</v>
      </c>
      <c r="B216">
        <v>3</v>
      </c>
      <c r="D216">
        <v>1</v>
      </c>
      <c r="E216">
        <v>4</v>
      </c>
    </row>
    <row r="217" spans="1:5" x14ac:dyDescent="0.25">
      <c r="A217" s="27" t="s">
        <v>1064</v>
      </c>
      <c r="B217">
        <v>1</v>
      </c>
      <c r="E217">
        <v>1</v>
      </c>
    </row>
    <row r="218" spans="1:5" x14ac:dyDescent="0.25">
      <c r="A218" s="27" t="s">
        <v>1071</v>
      </c>
      <c r="B218">
        <v>1</v>
      </c>
      <c r="D218">
        <v>1</v>
      </c>
      <c r="E218">
        <v>2</v>
      </c>
    </row>
    <row r="219" spans="1:5" x14ac:dyDescent="0.25">
      <c r="A219" s="27" t="s">
        <v>1067</v>
      </c>
      <c r="B219">
        <v>1</v>
      </c>
      <c r="E219">
        <v>1</v>
      </c>
    </row>
    <row r="220" spans="1:5" x14ac:dyDescent="0.25">
      <c r="A220" s="27" t="s">
        <v>1078</v>
      </c>
      <c r="B220">
        <v>1</v>
      </c>
      <c r="C220">
        <v>1</v>
      </c>
      <c r="E220">
        <v>2</v>
      </c>
    </row>
    <row r="221" spans="1:5" x14ac:dyDescent="0.25">
      <c r="A221" s="27" t="s">
        <v>1083</v>
      </c>
      <c r="D221">
        <v>1</v>
      </c>
      <c r="E221">
        <v>1</v>
      </c>
    </row>
    <row r="222" spans="1:5" x14ac:dyDescent="0.25">
      <c r="A222" s="27" t="s">
        <v>1086</v>
      </c>
      <c r="C222">
        <v>1</v>
      </c>
      <c r="E222">
        <v>1</v>
      </c>
    </row>
    <row r="223" spans="1:5" x14ac:dyDescent="0.25">
      <c r="A223" s="27" t="s">
        <v>1088</v>
      </c>
      <c r="B223">
        <v>1</v>
      </c>
      <c r="E223">
        <v>1</v>
      </c>
    </row>
    <row r="224" spans="1:5" x14ac:dyDescent="0.25">
      <c r="A224" s="27" t="s">
        <v>1090</v>
      </c>
      <c r="B224">
        <v>1</v>
      </c>
      <c r="E224">
        <v>1</v>
      </c>
    </row>
    <row r="225" spans="1:5" x14ac:dyDescent="0.25">
      <c r="A225" s="27" t="s">
        <v>1092</v>
      </c>
      <c r="B225">
        <v>1</v>
      </c>
      <c r="E225">
        <v>1</v>
      </c>
    </row>
    <row r="226" spans="1:5" x14ac:dyDescent="0.25">
      <c r="A226" s="27" t="s">
        <v>1099</v>
      </c>
      <c r="C226">
        <v>1</v>
      </c>
      <c r="E226">
        <v>1</v>
      </c>
    </row>
    <row r="227" spans="1:5" x14ac:dyDescent="0.25">
      <c r="A227" s="27" t="s">
        <v>1103</v>
      </c>
      <c r="B227">
        <v>1</v>
      </c>
      <c r="E227">
        <v>1</v>
      </c>
    </row>
    <row r="228" spans="1:5" x14ac:dyDescent="0.25">
      <c r="A228" s="27" t="s">
        <v>1106</v>
      </c>
      <c r="C228">
        <v>1</v>
      </c>
      <c r="E228">
        <v>1</v>
      </c>
    </row>
    <row r="229" spans="1:5" x14ac:dyDescent="0.25">
      <c r="A229" s="27" t="s">
        <v>1095</v>
      </c>
      <c r="B229">
        <v>1</v>
      </c>
      <c r="D229">
        <v>1</v>
      </c>
      <c r="E229">
        <v>2</v>
      </c>
    </row>
    <row r="230" spans="1:5" x14ac:dyDescent="0.25">
      <c r="A230" s="27" t="s">
        <v>1111</v>
      </c>
      <c r="B230">
        <v>1</v>
      </c>
      <c r="D230">
        <v>1</v>
      </c>
      <c r="E230">
        <v>2</v>
      </c>
    </row>
    <row r="231" spans="1:5" x14ac:dyDescent="0.25">
      <c r="A231" s="27" t="s">
        <v>1115</v>
      </c>
      <c r="B231">
        <v>1</v>
      </c>
      <c r="E231">
        <v>1</v>
      </c>
    </row>
    <row r="232" spans="1:5" x14ac:dyDescent="0.25">
      <c r="A232" s="27" t="s">
        <v>1118</v>
      </c>
      <c r="D232">
        <v>1</v>
      </c>
      <c r="E232">
        <v>1</v>
      </c>
    </row>
    <row r="233" spans="1:5" x14ac:dyDescent="0.25">
      <c r="A233" s="27" t="s">
        <v>1122</v>
      </c>
      <c r="C233">
        <v>1</v>
      </c>
      <c r="E233">
        <v>1</v>
      </c>
    </row>
    <row r="234" spans="1:5" x14ac:dyDescent="0.25">
      <c r="A234" s="27" t="s">
        <v>1125</v>
      </c>
      <c r="B234">
        <v>1</v>
      </c>
      <c r="E234">
        <v>1</v>
      </c>
    </row>
    <row r="235" spans="1:5" x14ac:dyDescent="0.25">
      <c r="A235" s="27" t="s">
        <v>1128</v>
      </c>
      <c r="B235">
        <v>2</v>
      </c>
      <c r="D235">
        <v>1</v>
      </c>
      <c r="E235">
        <v>3</v>
      </c>
    </row>
    <row r="236" spans="1:5" x14ac:dyDescent="0.25">
      <c r="A236" s="27" t="s">
        <v>1135</v>
      </c>
      <c r="C236">
        <v>3</v>
      </c>
      <c r="E236">
        <v>3</v>
      </c>
    </row>
    <row r="237" spans="1:5" x14ac:dyDescent="0.25">
      <c r="A237" s="27" t="s">
        <v>1142</v>
      </c>
      <c r="D237">
        <v>1</v>
      </c>
      <c r="E237">
        <v>1</v>
      </c>
    </row>
    <row r="238" spans="1:5" x14ac:dyDescent="0.25">
      <c r="A238" s="27" t="s">
        <v>1145</v>
      </c>
      <c r="C238">
        <v>2</v>
      </c>
      <c r="E238">
        <v>2</v>
      </c>
    </row>
    <row r="239" spans="1:5" x14ac:dyDescent="0.25">
      <c r="A239" s="27" t="s">
        <v>1150</v>
      </c>
      <c r="B239">
        <v>1</v>
      </c>
      <c r="E239">
        <v>1</v>
      </c>
    </row>
    <row r="240" spans="1:5" x14ac:dyDescent="0.25">
      <c r="A240" s="27" t="s">
        <v>1153</v>
      </c>
      <c r="B240">
        <v>2</v>
      </c>
      <c r="E240">
        <v>2</v>
      </c>
    </row>
    <row r="241" spans="1:5" x14ac:dyDescent="0.25">
      <c r="A241" s="27" t="s">
        <v>1158</v>
      </c>
      <c r="B241">
        <v>1</v>
      </c>
      <c r="E241">
        <v>1</v>
      </c>
    </row>
    <row r="242" spans="1:5" x14ac:dyDescent="0.25">
      <c r="A242" s="27" t="s">
        <v>1161</v>
      </c>
      <c r="B242">
        <v>1</v>
      </c>
      <c r="E242">
        <v>1</v>
      </c>
    </row>
    <row r="243" spans="1:5" x14ac:dyDescent="0.25">
      <c r="A243" s="27" t="s">
        <v>1166</v>
      </c>
      <c r="D243">
        <v>1</v>
      </c>
      <c r="E243">
        <v>1</v>
      </c>
    </row>
    <row r="244" spans="1:5" x14ac:dyDescent="0.25">
      <c r="A244" s="27" t="s">
        <v>1168</v>
      </c>
      <c r="D244">
        <v>1</v>
      </c>
      <c r="E244">
        <v>1</v>
      </c>
    </row>
    <row r="245" spans="1:5" x14ac:dyDescent="0.25">
      <c r="A245" s="27" t="s">
        <v>1170</v>
      </c>
      <c r="C245">
        <v>1</v>
      </c>
      <c r="E245">
        <v>1</v>
      </c>
    </row>
    <row r="246" spans="1:5" x14ac:dyDescent="0.25">
      <c r="A246" s="27" t="s">
        <v>1173</v>
      </c>
      <c r="C246">
        <v>1</v>
      </c>
      <c r="E246">
        <v>1</v>
      </c>
    </row>
    <row r="247" spans="1:5" x14ac:dyDescent="0.25">
      <c r="A247" s="27" t="s">
        <v>1176</v>
      </c>
      <c r="D247">
        <v>1</v>
      </c>
      <c r="E247">
        <v>1</v>
      </c>
    </row>
    <row r="248" spans="1:5" x14ac:dyDescent="0.25">
      <c r="A248" s="27" t="s">
        <v>1179</v>
      </c>
      <c r="C248">
        <v>4</v>
      </c>
      <c r="D248">
        <v>1</v>
      </c>
      <c r="E248">
        <v>5</v>
      </c>
    </row>
    <row r="249" spans="1:5" x14ac:dyDescent="0.25">
      <c r="A249" s="27" t="s">
        <v>1190</v>
      </c>
      <c r="C249">
        <v>1</v>
      </c>
      <c r="E249">
        <v>1</v>
      </c>
    </row>
    <row r="250" spans="1:5" x14ac:dyDescent="0.25">
      <c r="A250" s="27" t="s">
        <v>1194</v>
      </c>
      <c r="D250">
        <v>1</v>
      </c>
      <c r="E250">
        <v>1</v>
      </c>
    </row>
    <row r="251" spans="1:5" x14ac:dyDescent="0.25">
      <c r="A251" s="27" t="s">
        <v>1198</v>
      </c>
      <c r="C251">
        <v>1</v>
      </c>
      <c r="E251">
        <v>1</v>
      </c>
    </row>
    <row r="252" spans="1:5" x14ac:dyDescent="0.25">
      <c r="A252" s="27" t="s">
        <v>1202</v>
      </c>
      <c r="B252">
        <v>1</v>
      </c>
      <c r="E252">
        <v>1</v>
      </c>
    </row>
    <row r="253" spans="1:5" x14ac:dyDescent="0.25">
      <c r="A253" s="27" t="s">
        <v>1205</v>
      </c>
      <c r="D253">
        <v>1</v>
      </c>
      <c r="E253">
        <v>1</v>
      </c>
    </row>
    <row r="254" spans="1:5" x14ac:dyDescent="0.25">
      <c r="A254" s="27" t="s">
        <v>1209</v>
      </c>
      <c r="B254">
        <v>1</v>
      </c>
      <c r="E254">
        <v>1</v>
      </c>
    </row>
    <row r="255" spans="1:5" x14ac:dyDescent="0.25">
      <c r="A255" s="27" t="s">
        <v>1212</v>
      </c>
      <c r="C255">
        <v>1</v>
      </c>
      <c r="E255">
        <v>1</v>
      </c>
    </row>
    <row r="256" spans="1:5" x14ac:dyDescent="0.25">
      <c r="A256" s="27" t="s">
        <v>1215</v>
      </c>
      <c r="B256">
        <v>1</v>
      </c>
      <c r="E256">
        <v>1</v>
      </c>
    </row>
    <row r="257" spans="1:5" x14ac:dyDescent="0.25">
      <c r="A257" s="27" t="s">
        <v>1219</v>
      </c>
      <c r="C257">
        <v>1</v>
      </c>
      <c r="E257">
        <v>1</v>
      </c>
    </row>
    <row r="258" spans="1:5" x14ac:dyDescent="0.25">
      <c r="A258" s="27" t="s">
        <v>1223</v>
      </c>
      <c r="B258">
        <v>4</v>
      </c>
      <c r="E258">
        <v>4</v>
      </c>
    </row>
    <row r="259" spans="1:5" x14ac:dyDescent="0.25">
      <c r="A259" s="27" t="s">
        <v>1234</v>
      </c>
      <c r="D259">
        <v>1</v>
      </c>
      <c r="E259">
        <v>1</v>
      </c>
    </row>
    <row r="260" spans="1:5" x14ac:dyDescent="0.25">
      <c r="A260" s="27" t="s">
        <v>1237</v>
      </c>
      <c r="C260">
        <v>1</v>
      </c>
      <c r="E260">
        <v>1</v>
      </c>
    </row>
    <row r="261" spans="1:5" x14ac:dyDescent="0.25">
      <c r="A261" s="27" t="s">
        <v>1240</v>
      </c>
      <c r="B261">
        <v>2</v>
      </c>
      <c r="E261">
        <v>2</v>
      </c>
    </row>
    <row r="262" spans="1:5" x14ac:dyDescent="0.25">
      <c r="A262" s="27" t="s">
        <v>1246</v>
      </c>
      <c r="B262">
        <v>1</v>
      </c>
      <c r="D262">
        <v>1</v>
      </c>
      <c r="E262">
        <v>2</v>
      </c>
    </row>
    <row r="263" spans="1:5" x14ac:dyDescent="0.25">
      <c r="A263" s="27" t="s">
        <v>1249</v>
      </c>
      <c r="D263">
        <v>1</v>
      </c>
      <c r="E263">
        <v>1</v>
      </c>
    </row>
    <row r="264" spans="1:5" x14ac:dyDescent="0.25">
      <c r="A264" s="27" t="s">
        <v>1258</v>
      </c>
      <c r="C264">
        <v>1</v>
      </c>
      <c r="E264">
        <v>1</v>
      </c>
    </row>
    <row r="265" spans="1:5" x14ac:dyDescent="0.25">
      <c r="A265" s="27" t="s">
        <v>1251</v>
      </c>
      <c r="D265">
        <v>2</v>
      </c>
      <c r="E265">
        <v>2</v>
      </c>
    </row>
    <row r="266" spans="1:5" x14ac:dyDescent="0.25">
      <c r="A266" s="27" t="s">
        <v>1262</v>
      </c>
      <c r="B266">
        <v>1</v>
      </c>
      <c r="D266">
        <v>1</v>
      </c>
      <c r="E266">
        <v>2</v>
      </c>
    </row>
    <row r="267" spans="1:5" x14ac:dyDescent="0.25">
      <c r="A267" s="27" t="s">
        <v>1267</v>
      </c>
      <c r="C267">
        <v>4</v>
      </c>
      <c r="E267">
        <v>4</v>
      </c>
    </row>
    <row r="268" spans="1:5" x14ac:dyDescent="0.25">
      <c r="A268" s="27" t="s">
        <v>1277</v>
      </c>
      <c r="B268">
        <v>1</v>
      </c>
      <c r="E268">
        <v>1</v>
      </c>
    </row>
    <row r="269" spans="1:5" x14ac:dyDescent="0.25">
      <c r="A269" s="27" t="s">
        <v>1280</v>
      </c>
      <c r="B269">
        <v>1</v>
      </c>
      <c r="E269">
        <v>1</v>
      </c>
    </row>
    <row r="270" spans="1:5" x14ac:dyDescent="0.25">
      <c r="A270" s="27" t="s">
        <v>1284</v>
      </c>
      <c r="B270">
        <v>1</v>
      </c>
      <c r="E270">
        <v>1</v>
      </c>
    </row>
    <row r="271" spans="1:5" x14ac:dyDescent="0.25">
      <c r="A271" s="27" t="s">
        <v>1287</v>
      </c>
      <c r="B271">
        <v>1</v>
      </c>
      <c r="E271">
        <v>1</v>
      </c>
    </row>
    <row r="272" spans="1:5" x14ac:dyDescent="0.25">
      <c r="A272" s="27" t="s">
        <v>1290</v>
      </c>
      <c r="B272">
        <v>1</v>
      </c>
      <c r="E272">
        <v>1</v>
      </c>
    </row>
    <row r="273" spans="1:5" x14ac:dyDescent="0.25">
      <c r="A273" s="27" t="s">
        <v>1294</v>
      </c>
      <c r="D273">
        <v>1</v>
      </c>
      <c r="E273">
        <v>1</v>
      </c>
    </row>
    <row r="274" spans="1:5" x14ac:dyDescent="0.25">
      <c r="A274" s="27" t="s">
        <v>1297</v>
      </c>
      <c r="B274">
        <v>2</v>
      </c>
      <c r="C274">
        <v>2</v>
      </c>
      <c r="D274">
        <v>2</v>
      </c>
      <c r="E274">
        <v>6</v>
      </c>
    </row>
    <row r="275" spans="1:5" x14ac:dyDescent="0.25">
      <c r="A275" s="27" t="s">
        <v>1305</v>
      </c>
      <c r="C275">
        <v>8</v>
      </c>
      <c r="E275">
        <v>8</v>
      </c>
    </row>
    <row r="276" spans="1:5" x14ac:dyDescent="0.25">
      <c r="A276" s="27" t="s">
        <v>1321</v>
      </c>
      <c r="B276">
        <v>1</v>
      </c>
      <c r="C276">
        <v>1</v>
      </c>
      <c r="E276">
        <v>2</v>
      </c>
    </row>
    <row r="277" spans="1:5" x14ac:dyDescent="0.25">
      <c r="A277" s="27" t="s">
        <v>1327</v>
      </c>
      <c r="C277">
        <v>1</v>
      </c>
      <c r="E277">
        <v>1</v>
      </c>
    </row>
    <row r="278" spans="1:5" x14ac:dyDescent="0.25">
      <c r="A278" s="27" t="s">
        <v>1330</v>
      </c>
      <c r="C278">
        <v>1</v>
      </c>
      <c r="E278">
        <v>1</v>
      </c>
    </row>
    <row r="279" spans="1:5" x14ac:dyDescent="0.25">
      <c r="A279" s="27" t="s">
        <v>1332</v>
      </c>
      <c r="C279">
        <v>1</v>
      </c>
      <c r="D279">
        <v>1</v>
      </c>
      <c r="E279">
        <v>2</v>
      </c>
    </row>
    <row r="280" spans="1:5" x14ac:dyDescent="0.25">
      <c r="A280" s="27" t="s">
        <v>1363</v>
      </c>
      <c r="C280">
        <v>1</v>
      </c>
      <c r="E280">
        <v>1</v>
      </c>
    </row>
    <row r="281" spans="1:5" x14ac:dyDescent="0.25">
      <c r="A281" s="27" t="s">
        <v>1339</v>
      </c>
      <c r="C281">
        <v>9</v>
      </c>
      <c r="E281">
        <v>9</v>
      </c>
    </row>
    <row r="282" spans="1:5" x14ac:dyDescent="0.25">
      <c r="A282" s="27" t="s">
        <v>1361</v>
      </c>
      <c r="B282">
        <v>1</v>
      </c>
      <c r="E282">
        <v>1</v>
      </c>
    </row>
    <row r="283" spans="1:5" x14ac:dyDescent="0.25">
      <c r="A283" s="27" t="s">
        <v>1366</v>
      </c>
      <c r="C283">
        <v>4</v>
      </c>
      <c r="E283">
        <v>4</v>
      </c>
    </row>
    <row r="284" spans="1:5" x14ac:dyDescent="0.25">
      <c r="A284" s="27" t="s">
        <v>1378</v>
      </c>
      <c r="B284">
        <v>2</v>
      </c>
      <c r="C284">
        <v>1</v>
      </c>
      <c r="E284">
        <v>3</v>
      </c>
    </row>
    <row r="285" spans="1:5" x14ac:dyDescent="0.25">
      <c r="A285" s="27" t="s">
        <v>1384</v>
      </c>
      <c r="C285">
        <v>1</v>
      </c>
      <c r="E285">
        <v>1</v>
      </c>
    </row>
    <row r="286" spans="1:5" x14ac:dyDescent="0.25">
      <c r="A286" s="27" t="s">
        <v>1386</v>
      </c>
      <c r="B286">
        <v>2</v>
      </c>
      <c r="E286">
        <v>2</v>
      </c>
    </row>
    <row r="287" spans="1:5" x14ac:dyDescent="0.25">
      <c r="A287" s="27" t="s">
        <v>1389</v>
      </c>
      <c r="B287">
        <v>1</v>
      </c>
      <c r="E287">
        <v>1</v>
      </c>
    </row>
    <row r="288" spans="1:5" x14ac:dyDescent="0.25">
      <c r="A288" s="27" t="s">
        <v>1392</v>
      </c>
      <c r="B288">
        <v>1</v>
      </c>
      <c r="E288">
        <v>1</v>
      </c>
    </row>
    <row r="289" spans="1:5" x14ac:dyDescent="0.25">
      <c r="A289" s="27" t="s">
        <v>1398</v>
      </c>
      <c r="C289">
        <v>1</v>
      </c>
      <c r="E289">
        <v>1</v>
      </c>
    </row>
    <row r="290" spans="1:5" x14ac:dyDescent="0.25">
      <c r="A290" s="27" t="s">
        <v>1402</v>
      </c>
      <c r="C290">
        <v>1</v>
      </c>
      <c r="E290">
        <v>1</v>
      </c>
    </row>
    <row r="291" spans="1:5" x14ac:dyDescent="0.25">
      <c r="A291" s="27" t="s">
        <v>1394</v>
      </c>
      <c r="C291">
        <v>1</v>
      </c>
      <c r="E291">
        <v>1</v>
      </c>
    </row>
    <row r="292" spans="1:5" x14ac:dyDescent="0.25">
      <c r="A292" s="27" t="s">
        <v>1407</v>
      </c>
      <c r="C292">
        <v>6</v>
      </c>
      <c r="E292">
        <v>6</v>
      </c>
    </row>
    <row r="293" spans="1:5" x14ac:dyDescent="0.25">
      <c r="A293" s="27" t="s">
        <v>1420</v>
      </c>
      <c r="B293">
        <v>2</v>
      </c>
      <c r="C293">
        <v>1</v>
      </c>
      <c r="E293">
        <v>3</v>
      </c>
    </row>
    <row r="294" spans="1:5" x14ac:dyDescent="0.25">
      <c r="A294" s="27" t="s">
        <v>1427</v>
      </c>
      <c r="B294">
        <v>1</v>
      </c>
      <c r="C294">
        <v>1</v>
      </c>
      <c r="E294">
        <v>2</v>
      </c>
    </row>
    <row r="295" spans="1:5" x14ac:dyDescent="0.25">
      <c r="A295" s="27" t="s">
        <v>1438</v>
      </c>
      <c r="C295">
        <v>1</v>
      </c>
      <c r="E295">
        <v>1</v>
      </c>
    </row>
    <row r="296" spans="1:5" x14ac:dyDescent="0.25">
      <c r="A296" s="27" t="s">
        <v>1443</v>
      </c>
      <c r="B296">
        <v>1</v>
      </c>
      <c r="E296">
        <v>1</v>
      </c>
    </row>
    <row r="297" spans="1:5" x14ac:dyDescent="0.25">
      <c r="A297" s="27" t="s">
        <v>1435</v>
      </c>
      <c r="C297">
        <v>1</v>
      </c>
      <c r="E297">
        <v>1</v>
      </c>
    </row>
    <row r="298" spans="1:5" x14ac:dyDescent="0.25">
      <c r="A298" s="27" t="s">
        <v>1446</v>
      </c>
      <c r="C298">
        <v>2</v>
      </c>
      <c r="E298">
        <v>2</v>
      </c>
    </row>
    <row r="299" spans="1:5" x14ac:dyDescent="0.25">
      <c r="A299" s="27" t="s">
        <v>1450</v>
      </c>
      <c r="B299">
        <v>2</v>
      </c>
      <c r="D299">
        <v>1</v>
      </c>
      <c r="E299">
        <v>3</v>
      </c>
    </row>
    <row r="300" spans="1:5" x14ac:dyDescent="0.25">
      <c r="A300" s="27" t="s">
        <v>1458</v>
      </c>
      <c r="C300">
        <v>1</v>
      </c>
      <c r="E300">
        <v>1</v>
      </c>
    </row>
    <row r="301" spans="1:5" x14ac:dyDescent="0.25">
      <c r="A301" s="27" t="s">
        <v>1462</v>
      </c>
      <c r="D301">
        <v>1</v>
      </c>
      <c r="E301">
        <v>1</v>
      </c>
    </row>
    <row r="302" spans="1:5" x14ac:dyDescent="0.25">
      <c r="A302" s="27" t="s">
        <v>1465</v>
      </c>
      <c r="D302">
        <v>1</v>
      </c>
      <c r="E302">
        <v>1</v>
      </c>
    </row>
    <row r="303" spans="1:5" x14ac:dyDescent="0.25">
      <c r="A303" s="27" t="s">
        <v>1468</v>
      </c>
      <c r="B303">
        <v>1</v>
      </c>
      <c r="E303">
        <v>1</v>
      </c>
    </row>
    <row r="304" spans="1:5" x14ac:dyDescent="0.25">
      <c r="A304" s="27" t="s">
        <v>1471</v>
      </c>
      <c r="C304">
        <v>1</v>
      </c>
      <c r="D304">
        <v>2</v>
      </c>
      <c r="E304">
        <v>3</v>
      </c>
    </row>
    <row r="305" spans="1:5" x14ac:dyDescent="0.25">
      <c r="A305" s="27" t="s">
        <v>1478</v>
      </c>
      <c r="B305">
        <v>2</v>
      </c>
      <c r="E305">
        <v>2</v>
      </c>
    </row>
    <row r="306" spans="1:5" x14ac:dyDescent="0.25">
      <c r="A306" s="27" t="s">
        <v>1488</v>
      </c>
      <c r="C306">
        <v>1</v>
      </c>
      <c r="E306">
        <v>1</v>
      </c>
    </row>
    <row r="307" spans="1:5" x14ac:dyDescent="0.25">
      <c r="A307" s="27" t="s">
        <v>1483</v>
      </c>
      <c r="C307">
        <v>1</v>
      </c>
      <c r="E307">
        <v>1</v>
      </c>
    </row>
    <row r="308" spans="1:5" x14ac:dyDescent="0.25">
      <c r="A308" s="27" t="s">
        <v>1492</v>
      </c>
      <c r="C308">
        <v>6</v>
      </c>
      <c r="E308">
        <v>6</v>
      </c>
    </row>
    <row r="309" spans="1:5" x14ac:dyDescent="0.25">
      <c r="A309" s="27" t="s">
        <v>1510</v>
      </c>
      <c r="B309">
        <v>1</v>
      </c>
      <c r="C309">
        <v>5</v>
      </c>
      <c r="E309">
        <v>6</v>
      </c>
    </row>
    <row r="310" spans="1:5" x14ac:dyDescent="0.25">
      <c r="A310" s="27" t="s">
        <v>1522</v>
      </c>
      <c r="D310">
        <v>1</v>
      </c>
      <c r="E310">
        <v>1</v>
      </c>
    </row>
    <row r="311" spans="1:5" x14ac:dyDescent="0.25">
      <c r="A311" s="27" t="s">
        <v>1524</v>
      </c>
      <c r="C311">
        <v>1</v>
      </c>
      <c r="E311">
        <v>1</v>
      </c>
    </row>
    <row r="312" spans="1:5" x14ac:dyDescent="0.25">
      <c r="A312" s="27" t="s">
        <v>1527</v>
      </c>
      <c r="B312">
        <v>1</v>
      </c>
      <c r="E312">
        <v>1</v>
      </c>
    </row>
    <row r="313" spans="1:5" x14ac:dyDescent="0.25">
      <c r="A313" s="27" t="s">
        <v>1530</v>
      </c>
      <c r="B313">
        <v>3</v>
      </c>
      <c r="C313">
        <v>4</v>
      </c>
      <c r="D313">
        <v>1</v>
      </c>
      <c r="E313">
        <v>8</v>
      </c>
    </row>
    <row r="314" spans="1:5" x14ac:dyDescent="0.25">
      <c r="A314" s="27" t="s">
        <v>1553</v>
      </c>
      <c r="C314">
        <v>11</v>
      </c>
      <c r="E314">
        <v>11</v>
      </c>
    </row>
    <row r="315" spans="1:5" x14ac:dyDescent="0.25">
      <c r="A315" s="27" t="s">
        <v>1588</v>
      </c>
      <c r="D315">
        <v>1</v>
      </c>
      <c r="E315">
        <v>1</v>
      </c>
    </row>
    <row r="316" spans="1:5" x14ac:dyDescent="0.25">
      <c r="A316" s="27" t="s">
        <v>1590</v>
      </c>
      <c r="B316">
        <v>1</v>
      </c>
      <c r="E316">
        <v>1</v>
      </c>
    </row>
    <row r="317" spans="1:5" x14ac:dyDescent="0.25">
      <c r="A317" s="27" t="s">
        <v>1593</v>
      </c>
      <c r="B317">
        <v>1</v>
      </c>
      <c r="E317">
        <v>1</v>
      </c>
    </row>
    <row r="318" spans="1:5" x14ac:dyDescent="0.25">
      <c r="A318" s="27" t="s">
        <v>1596</v>
      </c>
      <c r="B318">
        <v>2</v>
      </c>
      <c r="E318">
        <v>2</v>
      </c>
    </row>
    <row r="319" spans="1:5" x14ac:dyDescent="0.25">
      <c r="A319" s="27" t="s">
        <v>1601</v>
      </c>
      <c r="C319">
        <v>1</v>
      </c>
      <c r="E319">
        <v>1</v>
      </c>
    </row>
    <row r="320" spans="1:5" x14ac:dyDescent="0.25">
      <c r="A320" s="27" t="s">
        <v>1603</v>
      </c>
      <c r="B320">
        <v>1</v>
      </c>
      <c r="E320">
        <v>1</v>
      </c>
    </row>
    <row r="321" spans="1:5" x14ac:dyDescent="0.25">
      <c r="A321" s="27" t="s">
        <v>1606</v>
      </c>
      <c r="C321">
        <v>1</v>
      </c>
      <c r="D321">
        <v>1</v>
      </c>
      <c r="E321">
        <v>2</v>
      </c>
    </row>
    <row r="322" spans="1:5" x14ac:dyDescent="0.25">
      <c r="A322" s="27" t="s">
        <v>1612</v>
      </c>
      <c r="C322">
        <v>2</v>
      </c>
      <c r="E322">
        <v>2</v>
      </c>
    </row>
    <row r="323" spans="1:5" x14ac:dyDescent="0.25">
      <c r="A323" s="27" t="s">
        <v>1619</v>
      </c>
      <c r="C323">
        <v>1</v>
      </c>
      <c r="E323">
        <v>1</v>
      </c>
    </row>
    <row r="324" spans="1:5" x14ac:dyDescent="0.25">
      <c r="A324" s="27" t="s">
        <v>1622</v>
      </c>
      <c r="D324">
        <v>1</v>
      </c>
      <c r="E324">
        <v>1</v>
      </c>
    </row>
    <row r="325" spans="1:5" x14ac:dyDescent="0.25">
      <c r="A325" s="27" t="s">
        <v>1626</v>
      </c>
      <c r="B325">
        <v>1</v>
      </c>
      <c r="C325">
        <v>1</v>
      </c>
      <c r="E325">
        <v>2</v>
      </c>
    </row>
    <row r="326" spans="1:5" x14ac:dyDescent="0.25">
      <c r="A326" s="27" t="s">
        <v>1632</v>
      </c>
      <c r="C326">
        <v>1</v>
      </c>
      <c r="E326">
        <v>1</v>
      </c>
    </row>
    <row r="327" spans="1:5" x14ac:dyDescent="0.25">
      <c r="A327" s="27" t="s">
        <v>1635</v>
      </c>
      <c r="C327">
        <v>1</v>
      </c>
      <c r="E327">
        <v>1</v>
      </c>
    </row>
    <row r="328" spans="1:5" x14ac:dyDescent="0.25">
      <c r="A328" s="27" t="s">
        <v>1639</v>
      </c>
      <c r="D328">
        <v>1</v>
      </c>
      <c r="E328">
        <v>1</v>
      </c>
    </row>
    <row r="329" spans="1:5" x14ac:dyDescent="0.25">
      <c r="A329" s="27" t="s">
        <v>1642</v>
      </c>
      <c r="C329">
        <v>2</v>
      </c>
      <c r="E329">
        <v>2</v>
      </c>
    </row>
    <row r="330" spans="1:5" x14ac:dyDescent="0.25">
      <c r="A330" s="27" t="s">
        <v>1648</v>
      </c>
      <c r="C330">
        <v>1</v>
      </c>
      <c r="E330">
        <v>1</v>
      </c>
    </row>
    <row r="331" spans="1:5" x14ac:dyDescent="0.25">
      <c r="A331" s="27" t="s">
        <v>1651</v>
      </c>
      <c r="C331">
        <v>1</v>
      </c>
      <c r="E331">
        <v>1</v>
      </c>
    </row>
    <row r="332" spans="1:5" x14ac:dyDescent="0.25">
      <c r="A332" s="27" t="s">
        <v>1654</v>
      </c>
      <c r="C332">
        <v>1</v>
      </c>
      <c r="E332">
        <v>1</v>
      </c>
    </row>
    <row r="333" spans="1:5" x14ac:dyDescent="0.25">
      <c r="A333" s="27" t="s">
        <v>1657</v>
      </c>
      <c r="C333">
        <v>1</v>
      </c>
      <c r="E333">
        <v>1</v>
      </c>
    </row>
    <row r="334" spans="1:5" x14ac:dyDescent="0.25">
      <c r="A334" s="27" t="s">
        <v>1660</v>
      </c>
      <c r="C334">
        <v>1</v>
      </c>
      <c r="E334">
        <v>1</v>
      </c>
    </row>
    <row r="335" spans="1:5" x14ac:dyDescent="0.25">
      <c r="A335" s="27" t="s">
        <v>1667</v>
      </c>
      <c r="B335">
        <v>1</v>
      </c>
      <c r="E335">
        <v>1</v>
      </c>
    </row>
    <row r="336" spans="1:5" x14ac:dyDescent="0.25">
      <c r="A336" s="27" t="s">
        <v>1663</v>
      </c>
      <c r="C336">
        <v>1</v>
      </c>
      <c r="D336">
        <v>1</v>
      </c>
      <c r="E336">
        <v>2</v>
      </c>
    </row>
    <row r="337" spans="1:7" x14ac:dyDescent="0.25">
      <c r="A337" s="27" t="s">
        <v>1670</v>
      </c>
      <c r="D337">
        <v>1</v>
      </c>
      <c r="E337">
        <v>1</v>
      </c>
    </row>
    <row r="338" spans="1:7" x14ac:dyDescent="0.25">
      <c r="A338" s="27" t="s">
        <v>1677</v>
      </c>
      <c r="C338">
        <v>1</v>
      </c>
      <c r="E338">
        <v>1</v>
      </c>
    </row>
    <row r="339" spans="1:7" x14ac:dyDescent="0.25">
      <c r="A339" s="27" t="s">
        <v>1680</v>
      </c>
      <c r="C339">
        <v>1</v>
      </c>
      <c r="E339">
        <v>1</v>
      </c>
    </row>
    <row r="340" spans="1:7" x14ac:dyDescent="0.25">
      <c r="A340" s="27" t="s">
        <v>1683</v>
      </c>
      <c r="C340">
        <v>1</v>
      </c>
      <c r="E340">
        <v>1</v>
      </c>
    </row>
    <row r="341" spans="1:7" x14ac:dyDescent="0.25">
      <c r="A341" s="27" t="s">
        <v>1686</v>
      </c>
      <c r="C341">
        <v>1</v>
      </c>
      <c r="E341">
        <v>1</v>
      </c>
    </row>
    <row r="342" spans="1:7" x14ac:dyDescent="0.25">
      <c r="A342" s="27" t="s">
        <v>1674</v>
      </c>
      <c r="D342">
        <v>1</v>
      </c>
      <c r="E342">
        <v>1</v>
      </c>
    </row>
    <row r="343" spans="1:7" x14ac:dyDescent="0.25">
      <c r="A343" s="27" t="s">
        <v>1692</v>
      </c>
      <c r="D343">
        <v>1</v>
      </c>
      <c r="E343">
        <v>1</v>
      </c>
    </row>
    <row r="344" spans="1:7" x14ac:dyDescent="0.25">
      <c r="A344" s="27" t="s">
        <v>1689</v>
      </c>
      <c r="B344">
        <v>1</v>
      </c>
      <c r="E344">
        <v>1</v>
      </c>
    </row>
    <row r="345" spans="1:7" x14ac:dyDescent="0.25">
      <c r="A345" s="27" t="s">
        <v>1695</v>
      </c>
      <c r="C345">
        <v>3</v>
      </c>
      <c r="D345">
        <v>2</v>
      </c>
      <c r="E345">
        <v>5</v>
      </c>
    </row>
    <row r="346" spans="1:7" x14ac:dyDescent="0.25">
      <c r="A346" s="27" t="s">
        <v>1709</v>
      </c>
      <c r="D346">
        <v>1</v>
      </c>
      <c r="E346">
        <v>1</v>
      </c>
    </row>
    <row r="347" spans="1:7" x14ac:dyDescent="0.25">
      <c r="A347" s="27" t="s">
        <v>1711</v>
      </c>
      <c r="C347">
        <v>1</v>
      </c>
      <c r="E347">
        <v>1</v>
      </c>
    </row>
    <row r="348" spans="1:7" x14ac:dyDescent="0.25">
      <c r="A348" s="27" t="s">
        <v>1744</v>
      </c>
    </row>
    <row r="349" spans="1:7" x14ac:dyDescent="0.25">
      <c r="A349" s="27" t="s">
        <v>1794</v>
      </c>
      <c r="D349">
        <v>1</v>
      </c>
      <c r="E349">
        <v>1</v>
      </c>
    </row>
    <row r="351" spans="1:7" x14ac:dyDescent="0.25">
      <c r="F351" t="s">
        <v>4674</v>
      </c>
    </row>
    <row r="352" spans="1:7" x14ac:dyDescent="0.25">
      <c r="A352" s="27" t="s">
        <v>4673</v>
      </c>
      <c r="B352">
        <f>SUM(B1:B349)</f>
        <v>196</v>
      </c>
      <c r="C352">
        <f>SUM(C1:C349)</f>
        <v>271</v>
      </c>
      <c r="D352">
        <f>SUM(D1:D349)</f>
        <v>157</v>
      </c>
      <c r="E352">
        <f>SUM(E1:E349)</f>
        <v>624</v>
      </c>
      <c r="F352">
        <f>E352-D352</f>
        <v>467</v>
      </c>
      <c r="G352">
        <f>F352/E352</f>
        <v>0.7483974358974359</v>
      </c>
    </row>
    <row r="353" spans="2:4" x14ac:dyDescent="0.25">
      <c r="B353">
        <f>B352/E352</f>
        <v>0.3141025641025641</v>
      </c>
      <c r="C353">
        <f>C352/E352</f>
        <v>0.43429487179487181</v>
      </c>
      <c r="D353">
        <f>D352/E352</f>
        <v>0.2516025641025641</v>
      </c>
    </row>
    <row r="354" spans="2:4" x14ac:dyDescent="0.25">
      <c r="B354">
        <f>B352/F352</f>
        <v>0.41970021413276232</v>
      </c>
      <c r="C354">
        <f>C352/F352</f>
        <v>0.58029978586723774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B42"/>
  <sheetViews>
    <sheetView workbookViewId="0">
      <selection activeCell="H30" sqref="H30"/>
    </sheetView>
  </sheetViews>
  <sheetFormatPr defaultColWidth="11.42578125" defaultRowHeight="15" x14ac:dyDescent="0.25"/>
  <sheetData>
    <row r="1" spans="1:21" x14ac:dyDescent="0.25">
      <c r="A1" t="s">
        <v>5998</v>
      </c>
    </row>
    <row r="2" spans="1:21" x14ac:dyDescent="0.25">
      <c r="A2" t="s">
        <v>1745</v>
      </c>
      <c r="B2" t="s">
        <v>5996</v>
      </c>
      <c r="C2" t="s">
        <v>1</v>
      </c>
      <c r="D2" t="s">
        <v>5997</v>
      </c>
      <c r="E2" t="s">
        <v>6003</v>
      </c>
      <c r="F2" t="s">
        <v>5999</v>
      </c>
      <c r="H2" s="33" t="s">
        <v>1</v>
      </c>
      <c r="I2" t="s">
        <v>6000</v>
      </c>
      <c r="J2" s="45" t="s">
        <v>6002</v>
      </c>
      <c r="K2" t="s">
        <v>6001</v>
      </c>
      <c r="L2" t="s">
        <v>6003</v>
      </c>
      <c r="M2" t="s">
        <v>6016</v>
      </c>
      <c r="O2" t="s">
        <v>6013</v>
      </c>
      <c r="R2" s="33" t="s">
        <v>1</v>
      </c>
      <c r="S2" t="s">
        <v>6001</v>
      </c>
      <c r="T2" t="s">
        <v>6016</v>
      </c>
    </row>
    <row r="3" spans="1:21" x14ac:dyDescent="0.25">
      <c r="A3">
        <v>16</v>
      </c>
      <c r="B3">
        <v>16</v>
      </c>
      <c r="C3">
        <v>2012</v>
      </c>
      <c r="D3">
        <v>111</v>
      </c>
      <c r="E3">
        <v>0.14414414414414414</v>
      </c>
      <c r="F3">
        <f>A3/D3</f>
        <v>0.14414414414414414</v>
      </c>
      <c r="H3" s="27">
        <v>2012</v>
      </c>
      <c r="I3">
        <v>0.15909090909090909</v>
      </c>
      <c r="J3">
        <v>3.9274620242362175E-2</v>
      </c>
      <c r="K3">
        <v>0.2</v>
      </c>
      <c r="L3">
        <v>0.14414414414414414</v>
      </c>
      <c r="M3">
        <v>0.14414414414414414</v>
      </c>
      <c r="O3">
        <v>13</v>
      </c>
      <c r="R3" s="27">
        <v>2012</v>
      </c>
      <c r="S3">
        <v>0.2</v>
      </c>
      <c r="T3">
        <v>0.14414414414414414</v>
      </c>
    </row>
    <row r="4" spans="1:21" x14ac:dyDescent="0.25">
      <c r="A4">
        <v>56</v>
      </c>
      <c r="B4">
        <v>56</v>
      </c>
      <c r="C4">
        <v>2013</v>
      </c>
      <c r="D4">
        <v>363</v>
      </c>
      <c r="E4">
        <v>0.15426997245179064</v>
      </c>
      <c r="F4">
        <f t="shared" ref="F4:F9" si="0">A4/D4</f>
        <v>0.15426997245179064</v>
      </c>
      <c r="H4" s="27">
        <v>2013</v>
      </c>
      <c r="I4">
        <v>0.29545454545454547</v>
      </c>
      <c r="J4">
        <v>8.1527847152847138E-2</v>
      </c>
      <c r="K4">
        <v>0.32183908045977011</v>
      </c>
      <c r="L4">
        <v>0.15426997245179064</v>
      </c>
      <c r="M4">
        <v>0.15426997245179064</v>
      </c>
      <c r="O4">
        <v>28</v>
      </c>
      <c r="R4" s="27">
        <v>2013</v>
      </c>
      <c r="S4">
        <v>0.32183908045977011</v>
      </c>
      <c r="T4">
        <v>0.15426997245179064</v>
      </c>
    </row>
    <row r="5" spans="1:21" x14ac:dyDescent="0.25">
      <c r="A5">
        <v>89</v>
      </c>
      <c r="B5">
        <v>89</v>
      </c>
      <c r="C5">
        <v>2014</v>
      </c>
      <c r="D5">
        <v>402</v>
      </c>
      <c r="E5">
        <v>0.22139303482587064</v>
      </c>
      <c r="F5">
        <f t="shared" si="0"/>
        <v>0.22139303482587064</v>
      </c>
      <c r="H5" s="27">
        <v>2014</v>
      </c>
      <c r="I5">
        <v>0.24657534246575341</v>
      </c>
      <c r="J5">
        <v>0.10276506483600305</v>
      </c>
      <c r="K5">
        <v>0.33846153846153848</v>
      </c>
      <c r="L5">
        <v>0.22139303482587064</v>
      </c>
      <c r="M5">
        <v>0.22139303482587064</v>
      </c>
      <c r="O5">
        <v>22</v>
      </c>
      <c r="R5" s="27">
        <v>2014</v>
      </c>
      <c r="S5">
        <v>0.33846153846153848</v>
      </c>
      <c r="T5">
        <v>0.22139303482587064</v>
      </c>
    </row>
    <row r="6" spans="1:21" x14ac:dyDescent="0.25">
      <c r="A6">
        <v>31</v>
      </c>
      <c r="B6">
        <v>14</v>
      </c>
      <c r="C6">
        <v>2015</v>
      </c>
      <c r="D6">
        <v>267</v>
      </c>
      <c r="E6">
        <v>5.2434456928838954E-2</v>
      </c>
      <c r="F6">
        <f t="shared" si="0"/>
        <v>0.11610486891385768</v>
      </c>
      <c r="H6" s="27">
        <v>2015</v>
      </c>
      <c r="I6">
        <v>0.17073170731707318</v>
      </c>
      <c r="J6">
        <v>4.0538720538720541E-2</v>
      </c>
      <c r="K6">
        <v>0.20454545454545456</v>
      </c>
      <c r="L6">
        <v>5.2434456928838954E-2</v>
      </c>
      <c r="M6">
        <v>0.11610486891385768</v>
      </c>
      <c r="O6">
        <v>9</v>
      </c>
      <c r="R6" s="27">
        <v>2015</v>
      </c>
      <c r="S6">
        <v>0.20454545454545456</v>
      </c>
      <c r="T6">
        <v>0.11610486891385768</v>
      </c>
    </row>
    <row r="7" spans="1:21" x14ac:dyDescent="0.25">
      <c r="A7">
        <v>52</v>
      </c>
      <c r="B7">
        <v>15</v>
      </c>
      <c r="C7">
        <v>2016</v>
      </c>
      <c r="D7">
        <v>207</v>
      </c>
      <c r="E7">
        <v>7.2463768115942032E-2</v>
      </c>
      <c r="F7">
        <f t="shared" si="0"/>
        <v>0.25120772946859904</v>
      </c>
      <c r="H7" s="27">
        <v>2016</v>
      </c>
      <c r="I7">
        <v>0.21739130434782608</v>
      </c>
      <c r="J7">
        <v>7.8519878813996469E-2</v>
      </c>
      <c r="K7">
        <v>0.32258064516129031</v>
      </c>
      <c r="L7">
        <v>7.2463768115942032E-2</v>
      </c>
      <c r="M7">
        <v>0.25120772946859904</v>
      </c>
      <c r="O7">
        <v>20</v>
      </c>
      <c r="R7" s="27">
        <v>2016</v>
      </c>
      <c r="S7">
        <v>0.32258064516129031</v>
      </c>
      <c r="T7">
        <v>0.25120772946859904</v>
      </c>
    </row>
    <row r="8" spans="1:21" x14ac:dyDescent="0.25">
      <c r="A8">
        <v>25</v>
      </c>
      <c r="B8">
        <v>6</v>
      </c>
      <c r="C8">
        <v>2017</v>
      </c>
      <c r="D8">
        <v>198</v>
      </c>
      <c r="E8">
        <v>3.0303030303030304E-2</v>
      </c>
      <c r="F8">
        <f t="shared" si="0"/>
        <v>0.12626262626262627</v>
      </c>
      <c r="H8" s="27">
        <v>2017</v>
      </c>
      <c r="I8">
        <v>0.23255813953488372</v>
      </c>
      <c r="J8">
        <v>6.1221896383186709E-2</v>
      </c>
      <c r="K8">
        <v>0.18461538461538463</v>
      </c>
      <c r="L8">
        <v>3.0303030303030304E-2</v>
      </c>
      <c r="M8">
        <v>0.12626262626262627</v>
      </c>
      <c r="O8">
        <v>12</v>
      </c>
      <c r="R8" s="27">
        <v>2017</v>
      </c>
      <c r="S8">
        <v>0.18461538461538463</v>
      </c>
      <c r="T8">
        <v>0.12626262626262627</v>
      </c>
    </row>
    <row r="9" spans="1:21" x14ac:dyDescent="0.25">
      <c r="A9">
        <v>23</v>
      </c>
      <c r="B9">
        <v>8</v>
      </c>
      <c r="C9">
        <v>2018</v>
      </c>
      <c r="D9">
        <v>84</v>
      </c>
      <c r="E9">
        <v>9.5238095238095233E-2</v>
      </c>
      <c r="F9">
        <f t="shared" si="0"/>
        <v>0.27380952380952384</v>
      </c>
      <c r="H9" s="27">
        <v>2018</v>
      </c>
      <c r="I9">
        <v>0.14634146341463414</v>
      </c>
      <c r="J9">
        <v>5.3970057720057717E-2</v>
      </c>
      <c r="K9">
        <v>0.19444444444444445</v>
      </c>
      <c r="L9">
        <v>9.5238095238095233E-2</v>
      </c>
      <c r="M9">
        <v>0.27380952380952384</v>
      </c>
      <c r="O9">
        <v>7</v>
      </c>
      <c r="R9" s="27">
        <v>2018</v>
      </c>
      <c r="S9">
        <v>0.19444444444444445</v>
      </c>
      <c r="T9">
        <v>0.27380952380952384</v>
      </c>
      <c r="U9" t="s">
        <v>6021</v>
      </c>
    </row>
    <row r="10" spans="1:21" x14ac:dyDescent="0.25">
      <c r="C10" t="s">
        <v>6067</v>
      </c>
      <c r="D10">
        <f>SUM(D3:D8)</f>
        <v>1548</v>
      </c>
    </row>
    <row r="12" spans="1:21" x14ac:dyDescent="0.25">
      <c r="T12" t="s">
        <v>5977</v>
      </c>
    </row>
    <row r="13" spans="1:21" ht="15.75" thickBot="1" x14ac:dyDescent="0.3">
      <c r="M13" t="s">
        <v>6017</v>
      </c>
    </row>
    <row r="14" spans="1:21" x14ac:dyDescent="0.25">
      <c r="M14" s="47"/>
      <c r="N14" s="47" t="s">
        <v>6000</v>
      </c>
      <c r="O14" s="47" t="s">
        <v>6002</v>
      </c>
      <c r="P14" s="47" t="s">
        <v>6001</v>
      </c>
      <c r="Q14" s="47" t="s">
        <v>6003</v>
      </c>
      <c r="R14" s="47" t="s">
        <v>6016</v>
      </c>
      <c r="T14" s="61" t="s">
        <v>5978</v>
      </c>
      <c r="U14" s="61"/>
    </row>
    <row r="15" spans="1:21" x14ac:dyDescent="0.25">
      <c r="M15" t="s">
        <v>6000</v>
      </c>
      <c r="N15">
        <v>1</v>
      </c>
      <c r="T15" t="s">
        <v>5979</v>
      </c>
      <c r="U15">
        <v>0.3341629160101004</v>
      </c>
    </row>
    <row r="16" spans="1:21" x14ac:dyDescent="0.25">
      <c r="M16" t="s">
        <v>6002</v>
      </c>
      <c r="N16">
        <v>0.78352458736509534</v>
      </c>
      <c r="O16">
        <v>1</v>
      </c>
      <c r="T16" t="s">
        <v>5980</v>
      </c>
      <c r="U16">
        <v>0.11166485443637342</v>
      </c>
    </row>
    <row r="17" spans="13:28" x14ac:dyDescent="0.25">
      <c r="M17" t="s">
        <v>6001</v>
      </c>
      <c r="N17">
        <v>0.65877947404700044</v>
      </c>
      <c r="O17">
        <v>0.88237193154424842</v>
      </c>
      <c r="P17">
        <v>1</v>
      </c>
      <c r="T17" t="s">
        <v>5981</v>
      </c>
      <c r="U17">
        <v>-6.6002174676351902E-2</v>
      </c>
    </row>
    <row r="18" spans="13:28" x14ac:dyDescent="0.25">
      <c r="M18" t="s">
        <v>6003</v>
      </c>
      <c r="N18">
        <v>0.33476093899422404</v>
      </c>
      <c r="O18">
        <v>0.57367571537868844</v>
      </c>
      <c r="P18">
        <v>0.61552947643943612</v>
      </c>
      <c r="Q18">
        <v>1</v>
      </c>
      <c r="T18" t="s">
        <v>5982</v>
      </c>
      <c r="U18">
        <v>2.2303983534687943</v>
      </c>
    </row>
    <row r="19" spans="13:28" ht="15.75" thickBot="1" x14ac:dyDescent="0.3">
      <c r="M19" s="46" t="s">
        <v>6016</v>
      </c>
      <c r="N19" s="46">
        <v>0.2647712421376397</v>
      </c>
      <c r="O19" s="46">
        <v>0.72289799266326926</v>
      </c>
      <c r="P19" s="63">
        <v>0.80724556411312409</v>
      </c>
      <c r="Q19" s="46">
        <v>0.38628955879383453</v>
      </c>
      <c r="R19" s="46">
        <v>1</v>
      </c>
      <c r="T19" s="46" t="s">
        <v>5062</v>
      </c>
      <c r="U19" s="46">
        <v>7</v>
      </c>
    </row>
    <row r="21" spans="13:28" ht="15.75" thickBot="1" x14ac:dyDescent="0.3">
      <c r="M21" t="s">
        <v>6018</v>
      </c>
      <c r="T21" t="s">
        <v>5074</v>
      </c>
    </row>
    <row r="22" spans="13:28" x14ac:dyDescent="0.25">
      <c r="M22" s="47"/>
      <c r="N22" s="47" t="s">
        <v>6000</v>
      </c>
      <c r="O22" s="47" t="s">
        <v>6002</v>
      </c>
      <c r="P22" s="47" t="s">
        <v>6001</v>
      </c>
      <c r="Q22" s="47" t="s">
        <v>6003</v>
      </c>
      <c r="R22" s="47" t="s">
        <v>6016</v>
      </c>
      <c r="T22" s="47"/>
      <c r="U22" s="47" t="s">
        <v>5064</v>
      </c>
      <c r="V22" s="47" t="s">
        <v>5076</v>
      </c>
      <c r="W22" s="47" t="s">
        <v>5077</v>
      </c>
      <c r="X22" s="47" t="s">
        <v>5078</v>
      </c>
      <c r="Y22" s="47" t="s">
        <v>5986</v>
      </c>
    </row>
    <row r="23" spans="13:28" x14ac:dyDescent="0.25">
      <c r="M23" t="s">
        <v>6000</v>
      </c>
      <c r="N23">
        <v>1</v>
      </c>
      <c r="T23" t="s">
        <v>5983</v>
      </c>
      <c r="U23">
        <v>1</v>
      </c>
      <c r="V23">
        <v>3.1266159242184557</v>
      </c>
      <c r="W23">
        <v>3.1266159242184557</v>
      </c>
      <c r="X23">
        <v>0.62850634129489968</v>
      </c>
      <c r="Y23">
        <v>0.46384292382857178</v>
      </c>
    </row>
    <row r="24" spans="13:28" x14ac:dyDescent="0.25">
      <c r="M24" t="s">
        <v>6002</v>
      </c>
      <c r="N24">
        <v>0.76586114622799739</v>
      </c>
      <c r="O24">
        <v>1</v>
      </c>
      <c r="T24" t="s">
        <v>5984</v>
      </c>
      <c r="U24">
        <v>5</v>
      </c>
      <c r="V24">
        <v>24.873384075781544</v>
      </c>
      <c r="W24">
        <v>4.9746768151563092</v>
      </c>
    </row>
    <row r="25" spans="13:28" ht="15.75" thickBot="1" x14ac:dyDescent="0.3">
      <c r="M25" t="s">
        <v>6001</v>
      </c>
      <c r="N25">
        <v>0.7122735498930608</v>
      </c>
      <c r="O25">
        <v>0.88145346515690282</v>
      </c>
      <c r="P25">
        <v>1</v>
      </c>
      <c r="T25" s="46" t="s">
        <v>4677</v>
      </c>
      <c r="U25" s="46">
        <v>6</v>
      </c>
      <c r="V25" s="46">
        <v>28</v>
      </c>
      <c r="W25" s="46"/>
      <c r="X25" s="46"/>
      <c r="Y25" s="46"/>
    </row>
    <row r="26" spans="13:28" ht="15.75" thickBot="1" x14ac:dyDescent="0.3">
      <c r="M26" t="s">
        <v>6003</v>
      </c>
      <c r="N26">
        <v>0.33539851090663675</v>
      </c>
      <c r="O26">
        <v>0.57854594032583306</v>
      </c>
      <c r="P26">
        <v>0.6066097755370462</v>
      </c>
      <c r="Q26">
        <v>1</v>
      </c>
    </row>
    <row r="27" spans="13:28" ht="15.75" thickBot="1" x14ac:dyDescent="0.3">
      <c r="M27" s="46" t="s">
        <v>6016</v>
      </c>
      <c r="N27" s="46">
        <v>-0.14569067956620529</v>
      </c>
      <c r="O27" s="46">
        <v>0.41865550054769662</v>
      </c>
      <c r="P27" s="63">
        <v>0.36568346502352778</v>
      </c>
      <c r="Q27" s="46">
        <v>0.24038973228060104</v>
      </c>
      <c r="R27" s="46">
        <v>1</v>
      </c>
      <c r="T27" s="47"/>
      <c r="U27" s="47" t="s">
        <v>5987</v>
      </c>
      <c r="V27" s="47" t="s">
        <v>5982</v>
      </c>
      <c r="W27" s="47" t="s">
        <v>5065</v>
      </c>
      <c r="X27" s="47" t="s">
        <v>5079</v>
      </c>
      <c r="Y27" s="47" t="s">
        <v>5988</v>
      </c>
      <c r="Z27" s="47" t="s">
        <v>5989</v>
      </c>
      <c r="AA27" s="47" t="s">
        <v>5990</v>
      </c>
      <c r="AB27" s="47" t="s">
        <v>5991</v>
      </c>
    </row>
    <row r="28" spans="13:28" x14ac:dyDescent="0.25">
      <c r="T28" t="s">
        <v>5985</v>
      </c>
      <c r="U28">
        <v>2017.5701329894521</v>
      </c>
      <c r="V28">
        <v>3.3497222834177576</v>
      </c>
      <c r="W28">
        <v>602.3096729472461</v>
      </c>
      <c r="X28">
        <v>2.3943732167973808E-13</v>
      </c>
      <c r="Y28">
        <v>2008.9593977332722</v>
      </c>
      <c r="Z28">
        <v>2026.1808682456319</v>
      </c>
      <c r="AA28">
        <v>2008.9593977332722</v>
      </c>
      <c r="AB28">
        <v>2026.1808682456319</v>
      </c>
    </row>
    <row r="29" spans="13:28" ht="15.75" thickBot="1" x14ac:dyDescent="0.3">
      <c r="M29" t="s">
        <v>6019</v>
      </c>
      <c r="T29" s="46" t="s">
        <v>6001</v>
      </c>
      <c r="U29" s="46">
        <v>-10.184584167772101</v>
      </c>
      <c r="V29" s="46">
        <v>12.846607923322363</v>
      </c>
      <c r="W29" s="46">
        <v>-0.79278391841339746</v>
      </c>
      <c r="X29" s="46">
        <v>0.46384292382857095</v>
      </c>
      <c r="Y29" s="46">
        <v>-43.207841145006128</v>
      </c>
      <c r="Z29" s="46">
        <v>22.838672809461926</v>
      </c>
      <c r="AA29" s="46">
        <v>-43.207841145006128</v>
      </c>
      <c r="AB29" s="46">
        <v>22.838672809461926</v>
      </c>
    </row>
    <row r="33" spans="2:22" ht="15.75" thickBot="1" x14ac:dyDescent="0.3">
      <c r="T33" t="s">
        <v>5992</v>
      </c>
    </row>
    <row r="34" spans="2:22" ht="15.75" thickBot="1" x14ac:dyDescent="0.3">
      <c r="B34" s="33" t="s">
        <v>1</v>
      </c>
      <c r="C34" t="s">
        <v>6155</v>
      </c>
      <c r="D34" t="s">
        <v>6156</v>
      </c>
      <c r="F34" s="47"/>
      <c r="G34" s="47" t="s">
        <v>6155</v>
      </c>
      <c r="H34" s="47" t="s">
        <v>6156</v>
      </c>
    </row>
    <row r="35" spans="2:22" x14ac:dyDescent="0.25">
      <c r="B35" s="27">
        <v>2012</v>
      </c>
      <c r="C35">
        <v>0.2</v>
      </c>
      <c r="D35">
        <v>0.14414414414414414</v>
      </c>
      <c r="F35" t="s">
        <v>6155</v>
      </c>
      <c r="G35">
        <v>1</v>
      </c>
      <c r="T35" s="47" t="s">
        <v>5993</v>
      </c>
      <c r="U35" s="47" t="s">
        <v>6020</v>
      </c>
      <c r="V35" s="47" t="s">
        <v>5995</v>
      </c>
    </row>
    <row r="36" spans="2:22" ht="15.75" thickBot="1" x14ac:dyDescent="0.3">
      <c r="B36" s="27">
        <v>2013</v>
      </c>
      <c r="C36">
        <v>0.32183908045977011</v>
      </c>
      <c r="D36">
        <v>0.15426997245179064</v>
      </c>
      <c r="F36" s="46" t="s">
        <v>6156</v>
      </c>
      <c r="G36" s="46">
        <v>0.80724556411312409</v>
      </c>
      <c r="H36" s="46">
        <v>1</v>
      </c>
      <c r="T36">
        <v>1</v>
      </c>
      <c r="U36">
        <v>2015.5332161558977</v>
      </c>
      <c r="V36">
        <v>-3.5332161558976622</v>
      </c>
    </row>
    <row r="37" spans="2:22" x14ac:dyDescent="0.25">
      <c r="B37" s="27">
        <v>2014</v>
      </c>
      <c r="C37">
        <v>0.33846153846153848</v>
      </c>
      <c r="D37">
        <v>0.22139303482587064</v>
      </c>
      <c r="T37">
        <v>2</v>
      </c>
      <c r="U37">
        <v>2014.2923357860311</v>
      </c>
      <c r="V37">
        <v>-1.2923357860311171</v>
      </c>
    </row>
    <row r="38" spans="2:22" x14ac:dyDescent="0.25">
      <c r="B38" s="27">
        <v>2015</v>
      </c>
      <c r="C38">
        <v>0.20454545454545456</v>
      </c>
      <c r="D38">
        <v>0.11610486891385768</v>
      </c>
      <c r="T38">
        <v>3</v>
      </c>
      <c r="U38">
        <v>2014.123042963437</v>
      </c>
      <c r="V38">
        <v>-0.12304296343700116</v>
      </c>
    </row>
    <row r="39" spans="2:22" x14ac:dyDescent="0.25">
      <c r="B39" s="27">
        <v>2016</v>
      </c>
      <c r="C39">
        <v>0.32258064516129031</v>
      </c>
      <c r="D39">
        <v>0.25120772946859904</v>
      </c>
      <c r="T39">
        <v>4</v>
      </c>
      <c r="U39">
        <v>2015.4869225914988</v>
      </c>
      <c r="V39">
        <v>-0.48692259149879646</v>
      </c>
    </row>
    <row r="40" spans="2:22" x14ac:dyDescent="0.25">
      <c r="B40" s="27">
        <v>2017</v>
      </c>
      <c r="C40">
        <v>0.18461538461538463</v>
      </c>
      <c r="D40">
        <v>0.12626262626262627</v>
      </c>
      <c r="T40">
        <v>5</v>
      </c>
      <c r="U40">
        <v>2014.2847832579127</v>
      </c>
      <c r="V40">
        <v>1.7152167420872502</v>
      </c>
    </row>
    <row r="41" spans="2:22" x14ac:dyDescent="0.25">
      <c r="B41" s="27"/>
      <c r="T41">
        <v>6</v>
      </c>
      <c r="U41">
        <v>2015.689902066171</v>
      </c>
      <c r="V41">
        <v>1.3100979338289562</v>
      </c>
    </row>
    <row r="42" spans="2:22" ht="15.75" thickBot="1" x14ac:dyDescent="0.3">
      <c r="T42" s="46">
        <v>7</v>
      </c>
      <c r="U42" s="46">
        <v>2015.5897971790519</v>
      </c>
      <c r="V42" s="46">
        <v>2.4102028209481432</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R98"/>
  <sheetViews>
    <sheetView workbookViewId="0">
      <selection activeCell="E3" sqref="E3:R13"/>
    </sheetView>
  </sheetViews>
  <sheetFormatPr defaultColWidth="8.85546875" defaultRowHeight="15" x14ac:dyDescent="0.25"/>
  <sheetData>
    <row r="1" spans="1:18" x14ac:dyDescent="0.25">
      <c r="A1" t="s">
        <v>4782</v>
      </c>
      <c r="B1" t="s">
        <v>1</v>
      </c>
      <c r="C1" t="s">
        <v>4670</v>
      </c>
      <c r="E1" t="s">
        <v>6066</v>
      </c>
    </row>
    <row r="2" spans="1:18" x14ac:dyDescent="0.25">
      <c r="A2" s="27" t="s">
        <v>4787</v>
      </c>
      <c r="B2">
        <v>2010</v>
      </c>
      <c r="C2">
        <v>5</v>
      </c>
    </row>
    <row r="3" spans="1:18" x14ac:dyDescent="0.25">
      <c r="A3" s="27" t="s">
        <v>4793</v>
      </c>
      <c r="B3">
        <v>2010</v>
      </c>
      <c r="C3">
        <v>7</v>
      </c>
      <c r="E3" s="33"/>
      <c r="F3" s="33">
        <v>1</v>
      </c>
      <c r="G3" s="33">
        <v>2</v>
      </c>
      <c r="H3" s="33">
        <v>3</v>
      </c>
      <c r="I3" s="33">
        <v>4</v>
      </c>
      <c r="J3" s="33">
        <v>5</v>
      </c>
      <c r="K3" s="33">
        <v>6</v>
      </c>
      <c r="L3" s="33">
        <v>7</v>
      </c>
      <c r="M3" s="33">
        <v>8</v>
      </c>
      <c r="N3" s="33">
        <v>9</v>
      </c>
      <c r="O3" s="33">
        <v>10</v>
      </c>
      <c r="P3" s="33">
        <v>11</v>
      </c>
      <c r="Q3" s="33">
        <v>12</v>
      </c>
      <c r="R3" s="33" t="s">
        <v>4677</v>
      </c>
    </row>
    <row r="4" spans="1:18" x14ac:dyDescent="0.25">
      <c r="A4" s="27" t="s">
        <v>4794</v>
      </c>
      <c r="B4">
        <v>2010</v>
      </c>
      <c r="C4">
        <v>8</v>
      </c>
      <c r="E4" s="27">
        <v>2010</v>
      </c>
      <c r="J4">
        <v>1</v>
      </c>
      <c r="L4">
        <v>1</v>
      </c>
      <c r="M4">
        <v>3</v>
      </c>
      <c r="N4">
        <v>2</v>
      </c>
      <c r="P4">
        <v>1</v>
      </c>
      <c r="R4">
        <v>8</v>
      </c>
    </row>
    <row r="5" spans="1:18" x14ac:dyDescent="0.25">
      <c r="A5" s="27" t="s">
        <v>4795</v>
      </c>
      <c r="B5">
        <v>2010</v>
      </c>
      <c r="C5">
        <v>8</v>
      </c>
      <c r="E5" s="27">
        <v>2011</v>
      </c>
      <c r="G5">
        <v>1</v>
      </c>
      <c r="I5">
        <v>1</v>
      </c>
      <c r="J5">
        <v>3</v>
      </c>
      <c r="K5">
        <v>2</v>
      </c>
      <c r="L5">
        <v>2</v>
      </c>
      <c r="M5">
        <v>2</v>
      </c>
      <c r="N5">
        <v>2</v>
      </c>
      <c r="O5">
        <v>1</v>
      </c>
      <c r="P5">
        <v>1</v>
      </c>
      <c r="R5">
        <v>15</v>
      </c>
    </row>
    <row r="6" spans="1:18" x14ac:dyDescent="0.25">
      <c r="A6" s="27" t="s">
        <v>4796</v>
      </c>
      <c r="B6">
        <v>2010</v>
      </c>
      <c r="C6">
        <v>8</v>
      </c>
      <c r="E6" s="27">
        <v>2012</v>
      </c>
      <c r="H6">
        <v>1</v>
      </c>
      <c r="I6">
        <v>1</v>
      </c>
      <c r="J6">
        <v>2</v>
      </c>
      <c r="K6">
        <v>4</v>
      </c>
      <c r="L6">
        <v>1</v>
      </c>
      <c r="M6">
        <v>2</v>
      </c>
      <c r="N6">
        <v>2</v>
      </c>
      <c r="O6">
        <v>1</v>
      </c>
      <c r="P6">
        <v>1</v>
      </c>
      <c r="Q6">
        <v>1</v>
      </c>
      <c r="R6">
        <v>16</v>
      </c>
    </row>
    <row r="7" spans="1:18" x14ac:dyDescent="0.25">
      <c r="A7" s="27" t="s">
        <v>4804</v>
      </c>
      <c r="B7">
        <v>2010</v>
      </c>
      <c r="C7">
        <v>9</v>
      </c>
      <c r="E7" s="27">
        <v>2013</v>
      </c>
      <c r="F7">
        <v>1</v>
      </c>
      <c r="G7">
        <v>1</v>
      </c>
      <c r="H7">
        <v>1</v>
      </c>
      <c r="I7">
        <v>1</v>
      </c>
      <c r="J7">
        <v>1</v>
      </c>
      <c r="K7">
        <v>3</v>
      </c>
      <c r="L7">
        <v>2</v>
      </c>
      <c r="M7">
        <v>2</v>
      </c>
      <c r="N7">
        <v>1</v>
      </c>
      <c r="R7">
        <v>13</v>
      </c>
    </row>
    <row r="8" spans="1:18" x14ac:dyDescent="0.25">
      <c r="A8" s="27" t="s">
        <v>4807</v>
      </c>
      <c r="B8">
        <v>2010</v>
      </c>
      <c r="C8">
        <v>9</v>
      </c>
      <c r="E8" s="27">
        <v>2014</v>
      </c>
      <c r="J8">
        <v>1</v>
      </c>
      <c r="K8">
        <v>2</v>
      </c>
      <c r="L8">
        <v>2</v>
      </c>
      <c r="M8">
        <v>1</v>
      </c>
      <c r="N8">
        <v>3</v>
      </c>
      <c r="R8">
        <v>9</v>
      </c>
    </row>
    <row r="9" spans="1:18" x14ac:dyDescent="0.25">
      <c r="A9" s="27" t="s">
        <v>4811</v>
      </c>
      <c r="B9">
        <v>2010</v>
      </c>
      <c r="C9">
        <v>11</v>
      </c>
      <c r="E9" s="27">
        <v>2015</v>
      </c>
      <c r="F9">
        <v>2</v>
      </c>
      <c r="G9">
        <v>1</v>
      </c>
      <c r="L9">
        <v>1</v>
      </c>
      <c r="M9">
        <v>2</v>
      </c>
      <c r="N9">
        <v>1</v>
      </c>
      <c r="R9">
        <v>7</v>
      </c>
    </row>
    <row r="10" spans="1:18" x14ac:dyDescent="0.25">
      <c r="A10" s="27" t="s">
        <v>4814</v>
      </c>
      <c r="B10">
        <v>2011</v>
      </c>
      <c r="C10">
        <v>2</v>
      </c>
      <c r="E10" s="27">
        <v>2016</v>
      </c>
      <c r="F10">
        <v>1</v>
      </c>
      <c r="J10">
        <v>3</v>
      </c>
      <c r="K10">
        <v>1</v>
      </c>
      <c r="L10">
        <v>2</v>
      </c>
      <c r="M10">
        <v>2</v>
      </c>
      <c r="N10">
        <v>3</v>
      </c>
      <c r="O10">
        <v>1</v>
      </c>
      <c r="Q10">
        <v>1</v>
      </c>
      <c r="R10">
        <v>14</v>
      </c>
    </row>
    <row r="11" spans="1:18" x14ac:dyDescent="0.25">
      <c r="A11" s="27" t="s">
        <v>4819</v>
      </c>
      <c r="B11">
        <v>2011</v>
      </c>
      <c r="C11">
        <v>4</v>
      </c>
      <c r="E11" s="27">
        <v>2017</v>
      </c>
      <c r="F11">
        <v>1</v>
      </c>
      <c r="G11">
        <v>1</v>
      </c>
      <c r="K11">
        <v>3</v>
      </c>
      <c r="M11">
        <v>3</v>
      </c>
      <c r="N11">
        <v>1</v>
      </c>
      <c r="O11">
        <v>1</v>
      </c>
      <c r="R11">
        <v>10</v>
      </c>
    </row>
    <row r="12" spans="1:18" x14ac:dyDescent="0.25">
      <c r="A12" s="27" t="s">
        <v>4821</v>
      </c>
      <c r="B12">
        <v>2011</v>
      </c>
      <c r="C12">
        <v>5</v>
      </c>
      <c r="E12" s="27">
        <v>2018</v>
      </c>
      <c r="H12">
        <v>1</v>
      </c>
      <c r="I12">
        <v>1</v>
      </c>
      <c r="J12">
        <v>1</v>
      </c>
      <c r="K12">
        <v>2</v>
      </c>
      <c r="R12">
        <v>5</v>
      </c>
    </row>
    <row r="13" spans="1:18" x14ac:dyDescent="0.25">
      <c r="A13" s="27" t="s">
        <v>4824</v>
      </c>
      <c r="B13">
        <v>2011</v>
      </c>
      <c r="C13">
        <v>5</v>
      </c>
      <c r="E13" s="35" t="s">
        <v>4677</v>
      </c>
      <c r="F13" s="36">
        <v>5</v>
      </c>
      <c r="G13" s="36">
        <v>4</v>
      </c>
      <c r="H13" s="36">
        <v>3</v>
      </c>
      <c r="I13" s="36">
        <v>4</v>
      </c>
      <c r="J13" s="36">
        <v>12</v>
      </c>
      <c r="K13" s="36">
        <v>17</v>
      </c>
      <c r="L13" s="36">
        <v>11</v>
      </c>
      <c r="M13" s="36">
        <v>17</v>
      </c>
      <c r="N13" s="36">
        <v>15</v>
      </c>
      <c r="O13" s="36">
        <v>4</v>
      </c>
      <c r="P13" s="36">
        <v>3</v>
      </c>
      <c r="Q13" s="36">
        <v>2</v>
      </c>
      <c r="R13" s="36">
        <v>97</v>
      </c>
    </row>
    <row r="14" spans="1:18" x14ac:dyDescent="0.25">
      <c r="A14" s="27" t="s">
        <v>4825</v>
      </c>
      <c r="B14">
        <v>2011</v>
      </c>
      <c r="C14">
        <v>5</v>
      </c>
    </row>
    <row r="15" spans="1:18" x14ac:dyDescent="0.25">
      <c r="A15" s="27" t="s">
        <v>4827</v>
      </c>
      <c r="B15">
        <v>2011</v>
      </c>
      <c r="C15">
        <v>6</v>
      </c>
    </row>
    <row r="16" spans="1:18" x14ac:dyDescent="0.25">
      <c r="A16" s="27" t="s">
        <v>4830</v>
      </c>
      <c r="B16">
        <v>2011</v>
      </c>
      <c r="C16">
        <v>6</v>
      </c>
    </row>
    <row r="17" spans="1:3" x14ac:dyDescent="0.25">
      <c r="A17" s="27" t="s">
        <v>4834</v>
      </c>
      <c r="B17">
        <v>2011</v>
      </c>
      <c r="C17">
        <v>7</v>
      </c>
    </row>
    <row r="18" spans="1:3" x14ac:dyDescent="0.25">
      <c r="A18" s="27" t="s">
        <v>4835</v>
      </c>
      <c r="B18">
        <v>2011</v>
      </c>
      <c r="C18">
        <v>7</v>
      </c>
    </row>
    <row r="19" spans="1:3" x14ac:dyDescent="0.25">
      <c r="A19" s="27" t="s">
        <v>4837</v>
      </c>
      <c r="B19">
        <v>2011</v>
      </c>
      <c r="C19">
        <v>8</v>
      </c>
    </row>
    <row r="20" spans="1:3" x14ac:dyDescent="0.25">
      <c r="A20" s="27" t="s">
        <v>4839</v>
      </c>
      <c r="B20">
        <v>2011</v>
      </c>
      <c r="C20">
        <v>8</v>
      </c>
    </row>
    <row r="21" spans="1:3" x14ac:dyDescent="0.25">
      <c r="A21" s="27" t="s">
        <v>4842</v>
      </c>
      <c r="B21">
        <v>2011</v>
      </c>
      <c r="C21">
        <v>9</v>
      </c>
    </row>
    <row r="22" spans="1:3" x14ac:dyDescent="0.25">
      <c r="A22" s="27" t="s">
        <v>4844</v>
      </c>
      <c r="B22">
        <v>2011</v>
      </c>
      <c r="C22">
        <v>9</v>
      </c>
    </row>
    <row r="23" spans="1:3" x14ac:dyDescent="0.25">
      <c r="A23" s="27" t="s">
        <v>4847</v>
      </c>
      <c r="B23">
        <v>2011</v>
      </c>
      <c r="C23">
        <v>10</v>
      </c>
    </row>
    <row r="24" spans="1:3" x14ac:dyDescent="0.25">
      <c r="A24" s="27" t="s">
        <v>4853</v>
      </c>
      <c r="B24">
        <v>2011</v>
      </c>
      <c r="C24">
        <v>11</v>
      </c>
    </row>
    <row r="25" spans="1:3" x14ac:dyDescent="0.25">
      <c r="A25" s="27" t="s">
        <v>4856</v>
      </c>
      <c r="B25">
        <v>2012</v>
      </c>
      <c r="C25">
        <v>3</v>
      </c>
    </row>
    <row r="26" spans="1:3" x14ac:dyDescent="0.25">
      <c r="A26" s="27" t="s">
        <v>4859</v>
      </c>
      <c r="B26">
        <v>2012</v>
      </c>
      <c r="C26">
        <v>4</v>
      </c>
    </row>
    <row r="27" spans="1:3" x14ac:dyDescent="0.25">
      <c r="A27" s="27" t="s">
        <v>4860</v>
      </c>
      <c r="B27">
        <v>2012</v>
      </c>
      <c r="C27">
        <v>5</v>
      </c>
    </row>
    <row r="28" spans="1:3" x14ac:dyDescent="0.25">
      <c r="A28" s="27" t="s">
        <v>4862</v>
      </c>
      <c r="B28">
        <v>2012</v>
      </c>
      <c r="C28">
        <v>5</v>
      </c>
    </row>
    <row r="29" spans="1:3" x14ac:dyDescent="0.25">
      <c r="A29" s="27" t="s">
        <v>4864</v>
      </c>
      <c r="B29">
        <v>2012</v>
      </c>
      <c r="C29">
        <v>6</v>
      </c>
    </row>
    <row r="30" spans="1:3" x14ac:dyDescent="0.25">
      <c r="A30" s="27" t="s">
        <v>4865</v>
      </c>
      <c r="B30">
        <v>2012</v>
      </c>
      <c r="C30">
        <v>6</v>
      </c>
    </row>
    <row r="31" spans="1:3" x14ac:dyDescent="0.25">
      <c r="A31" s="27" t="s">
        <v>4866</v>
      </c>
      <c r="B31">
        <v>2012</v>
      </c>
      <c r="C31">
        <v>6</v>
      </c>
    </row>
    <row r="32" spans="1:3" x14ac:dyDescent="0.25">
      <c r="A32" s="27" t="s">
        <v>4867</v>
      </c>
      <c r="B32">
        <v>2012</v>
      </c>
      <c r="C32">
        <v>6</v>
      </c>
    </row>
    <row r="33" spans="1:3" x14ac:dyDescent="0.25">
      <c r="A33" s="27" t="s">
        <v>4875</v>
      </c>
      <c r="B33">
        <v>2012</v>
      </c>
      <c r="C33">
        <v>7</v>
      </c>
    </row>
    <row r="34" spans="1:3" x14ac:dyDescent="0.25">
      <c r="A34" s="27" t="s">
        <v>4876</v>
      </c>
      <c r="B34">
        <v>2012</v>
      </c>
      <c r="C34">
        <v>8</v>
      </c>
    </row>
    <row r="35" spans="1:3" x14ac:dyDescent="0.25">
      <c r="A35" s="27" t="s">
        <v>4878</v>
      </c>
      <c r="B35">
        <v>2012</v>
      </c>
      <c r="C35">
        <v>8</v>
      </c>
    </row>
    <row r="36" spans="1:3" x14ac:dyDescent="0.25">
      <c r="A36" s="27" t="s">
        <v>4881</v>
      </c>
      <c r="B36">
        <v>2012</v>
      </c>
      <c r="C36">
        <v>9</v>
      </c>
    </row>
    <row r="37" spans="1:3" x14ac:dyDescent="0.25">
      <c r="A37" s="27" t="s">
        <v>4883</v>
      </c>
      <c r="B37">
        <v>2012</v>
      </c>
      <c r="C37">
        <v>9</v>
      </c>
    </row>
    <row r="38" spans="1:3" x14ac:dyDescent="0.25">
      <c r="A38" s="27" t="s">
        <v>4886</v>
      </c>
      <c r="B38">
        <v>2012</v>
      </c>
      <c r="C38">
        <v>10</v>
      </c>
    </row>
    <row r="39" spans="1:3" x14ac:dyDescent="0.25">
      <c r="A39" s="27" t="s">
        <v>4889</v>
      </c>
      <c r="B39">
        <v>2012</v>
      </c>
      <c r="C39">
        <v>11</v>
      </c>
    </row>
    <row r="40" spans="1:3" x14ac:dyDescent="0.25">
      <c r="A40" s="27" t="s">
        <v>4890</v>
      </c>
      <c r="B40">
        <v>2012</v>
      </c>
      <c r="C40">
        <v>12</v>
      </c>
    </row>
    <row r="41" spans="1:3" x14ac:dyDescent="0.25">
      <c r="A41" s="27" t="s">
        <v>4893</v>
      </c>
      <c r="B41">
        <v>2013</v>
      </c>
      <c r="C41">
        <v>1</v>
      </c>
    </row>
    <row r="42" spans="1:3" x14ac:dyDescent="0.25">
      <c r="A42" s="27" t="s">
        <v>4894</v>
      </c>
      <c r="B42">
        <v>2013</v>
      </c>
      <c r="C42">
        <v>2</v>
      </c>
    </row>
    <row r="43" spans="1:3" x14ac:dyDescent="0.25">
      <c r="A43" s="27" t="s">
        <v>4896</v>
      </c>
      <c r="B43">
        <v>2013</v>
      </c>
      <c r="C43">
        <v>3</v>
      </c>
    </row>
    <row r="44" spans="1:3" x14ac:dyDescent="0.25">
      <c r="A44" s="27" t="s">
        <v>4897</v>
      </c>
      <c r="B44">
        <v>2013</v>
      </c>
      <c r="C44">
        <v>4</v>
      </c>
    </row>
    <row r="45" spans="1:3" x14ac:dyDescent="0.25">
      <c r="A45" s="27" t="s">
        <v>4899</v>
      </c>
      <c r="B45">
        <v>2013</v>
      </c>
      <c r="C45">
        <v>5</v>
      </c>
    </row>
    <row r="46" spans="1:3" x14ac:dyDescent="0.25">
      <c r="A46" s="27" t="s">
        <v>4902</v>
      </c>
      <c r="B46">
        <v>2013</v>
      </c>
      <c r="C46">
        <v>6</v>
      </c>
    </row>
    <row r="47" spans="1:3" x14ac:dyDescent="0.25">
      <c r="A47" s="27" t="s">
        <v>4903</v>
      </c>
      <c r="B47">
        <v>2013</v>
      </c>
      <c r="C47">
        <v>6</v>
      </c>
    </row>
    <row r="48" spans="1:3" x14ac:dyDescent="0.25">
      <c r="A48" s="27" t="s">
        <v>4905</v>
      </c>
      <c r="B48">
        <v>2013</v>
      </c>
      <c r="C48">
        <v>6</v>
      </c>
    </row>
    <row r="49" spans="1:3" x14ac:dyDescent="0.25">
      <c r="A49" s="27" t="s">
        <v>4906</v>
      </c>
      <c r="B49">
        <v>2013</v>
      </c>
      <c r="C49">
        <v>7</v>
      </c>
    </row>
    <row r="50" spans="1:3" x14ac:dyDescent="0.25">
      <c r="A50" s="27" t="s">
        <v>4907</v>
      </c>
      <c r="B50">
        <v>2013</v>
      </c>
      <c r="C50">
        <v>7</v>
      </c>
    </row>
    <row r="51" spans="1:3" x14ac:dyDescent="0.25">
      <c r="A51" s="27" t="s">
        <v>4909</v>
      </c>
      <c r="B51">
        <v>2013</v>
      </c>
      <c r="C51">
        <v>8</v>
      </c>
    </row>
    <row r="52" spans="1:3" x14ac:dyDescent="0.25">
      <c r="A52" s="27" t="s">
        <v>4911</v>
      </c>
      <c r="B52">
        <v>2013</v>
      </c>
      <c r="C52">
        <v>8</v>
      </c>
    </row>
    <row r="53" spans="1:3" x14ac:dyDescent="0.25">
      <c r="A53" s="27" t="s">
        <v>4912</v>
      </c>
      <c r="B53">
        <v>2013</v>
      </c>
      <c r="C53">
        <v>9</v>
      </c>
    </row>
    <row r="54" spans="1:3" x14ac:dyDescent="0.25">
      <c r="A54" s="27" t="s">
        <v>4923</v>
      </c>
      <c r="B54">
        <v>2014</v>
      </c>
      <c r="C54">
        <v>5</v>
      </c>
    </row>
    <row r="55" spans="1:3" x14ac:dyDescent="0.25">
      <c r="A55" s="27" t="s">
        <v>4924</v>
      </c>
      <c r="B55">
        <v>2014</v>
      </c>
      <c r="C55">
        <v>6</v>
      </c>
    </row>
    <row r="56" spans="1:3" x14ac:dyDescent="0.25">
      <c r="A56" s="27" t="s">
        <v>4926</v>
      </c>
      <c r="B56">
        <v>2014</v>
      </c>
      <c r="C56">
        <v>6</v>
      </c>
    </row>
    <row r="57" spans="1:3" x14ac:dyDescent="0.25">
      <c r="A57" s="27" t="s">
        <v>4928</v>
      </c>
      <c r="B57">
        <v>2014</v>
      </c>
      <c r="C57">
        <v>7</v>
      </c>
    </row>
    <row r="58" spans="1:3" x14ac:dyDescent="0.25">
      <c r="A58" s="27" t="s">
        <v>4930</v>
      </c>
      <c r="B58">
        <v>2014</v>
      </c>
      <c r="C58">
        <v>7</v>
      </c>
    </row>
    <row r="59" spans="1:3" x14ac:dyDescent="0.25">
      <c r="A59" s="27" t="s">
        <v>4932</v>
      </c>
      <c r="B59">
        <v>2014</v>
      </c>
      <c r="C59">
        <v>8</v>
      </c>
    </row>
    <row r="60" spans="1:3" x14ac:dyDescent="0.25">
      <c r="A60" s="27" t="s">
        <v>4936</v>
      </c>
      <c r="B60">
        <v>2014</v>
      </c>
      <c r="C60">
        <v>9</v>
      </c>
    </row>
    <row r="61" spans="1:3" x14ac:dyDescent="0.25">
      <c r="A61" s="27" t="s">
        <v>4937</v>
      </c>
      <c r="B61">
        <v>2014</v>
      </c>
      <c r="C61">
        <v>9</v>
      </c>
    </row>
    <row r="62" spans="1:3" x14ac:dyDescent="0.25">
      <c r="A62" s="27" t="s">
        <v>4938</v>
      </c>
      <c r="B62">
        <v>2014</v>
      </c>
      <c r="C62">
        <v>9</v>
      </c>
    </row>
    <row r="63" spans="1:3" x14ac:dyDescent="0.25">
      <c r="A63" s="27" t="s">
        <v>4941</v>
      </c>
      <c r="B63">
        <v>2015</v>
      </c>
      <c r="C63">
        <v>1</v>
      </c>
    </row>
    <row r="64" spans="1:3" x14ac:dyDescent="0.25">
      <c r="A64" s="27" t="s">
        <v>4943</v>
      </c>
      <c r="B64">
        <v>2015</v>
      </c>
      <c r="C64">
        <v>1</v>
      </c>
    </row>
    <row r="65" spans="1:3" x14ac:dyDescent="0.25">
      <c r="A65" s="27" t="s">
        <v>4944</v>
      </c>
      <c r="B65">
        <v>2015</v>
      </c>
      <c r="C65">
        <v>2</v>
      </c>
    </row>
    <row r="66" spans="1:3" x14ac:dyDescent="0.25">
      <c r="A66" s="27" t="s">
        <v>4954</v>
      </c>
      <c r="B66">
        <v>2015</v>
      </c>
      <c r="C66">
        <v>7</v>
      </c>
    </row>
    <row r="67" spans="1:3" x14ac:dyDescent="0.25">
      <c r="A67" s="27" t="s">
        <v>4960</v>
      </c>
      <c r="B67">
        <v>2015</v>
      </c>
      <c r="C67">
        <v>8</v>
      </c>
    </row>
    <row r="68" spans="1:3" x14ac:dyDescent="0.25">
      <c r="A68" s="27" t="s">
        <v>4962</v>
      </c>
      <c r="B68">
        <v>2015</v>
      </c>
      <c r="C68">
        <v>8</v>
      </c>
    </row>
    <row r="69" spans="1:3" x14ac:dyDescent="0.25">
      <c r="A69" s="27" t="s">
        <v>4965</v>
      </c>
      <c r="B69">
        <v>2015</v>
      </c>
      <c r="C69">
        <v>9</v>
      </c>
    </row>
    <row r="70" spans="1:3" x14ac:dyDescent="0.25">
      <c r="A70" s="27" t="s">
        <v>4969</v>
      </c>
      <c r="B70">
        <v>2016</v>
      </c>
      <c r="C70">
        <v>1</v>
      </c>
    </row>
    <row r="71" spans="1:3" x14ac:dyDescent="0.25">
      <c r="A71" s="27" t="s">
        <v>4977</v>
      </c>
      <c r="B71">
        <v>2016</v>
      </c>
      <c r="C71">
        <v>5</v>
      </c>
    </row>
    <row r="72" spans="1:3" x14ac:dyDescent="0.25">
      <c r="A72" s="27" t="s">
        <v>4978</v>
      </c>
      <c r="B72">
        <v>2016</v>
      </c>
      <c r="C72">
        <v>5</v>
      </c>
    </row>
    <row r="73" spans="1:3" x14ac:dyDescent="0.25">
      <c r="A73" s="27" t="s">
        <v>4979</v>
      </c>
      <c r="B73">
        <v>2016</v>
      </c>
      <c r="C73">
        <v>5</v>
      </c>
    </row>
    <row r="74" spans="1:3" x14ac:dyDescent="0.25">
      <c r="A74" s="27" t="s">
        <v>4980</v>
      </c>
      <c r="B74">
        <v>2016</v>
      </c>
      <c r="C74">
        <v>6</v>
      </c>
    </row>
    <row r="75" spans="1:3" x14ac:dyDescent="0.25">
      <c r="A75" s="27" t="s">
        <v>4982</v>
      </c>
      <c r="B75">
        <v>2016</v>
      </c>
      <c r="C75">
        <v>7</v>
      </c>
    </row>
    <row r="76" spans="1:3" x14ac:dyDescent="0.25">
      <c r="A76" s="27" t="s">
        <v>4984</v>
      </c>
      <c r="B76">
        <v>2016</v>
      </c>
      <c r="C76">
        <v>7</v>
      </c>
    </row>
    <row r="77" spans="1:3" x14ac:dyDescent="0.25">
      <c r="A77" s="27" t="s">
        <v>4987</v>
      </c>
      <c r="B77">
        <v>2016</v>
      </c>
      <c r="C77">
        <v>8</v>
      </c>
    </row>
    <row r="78" spans="1:3" x14ac:dyDescent="0.25">
      <c r="A78" s="27" t="s">
        <v>4988</v>
      </c>
      <c r="B78">
        <v>2016</v>
      </c>
      <c r="C78">
        <v>8</v>
      </c>
    </row>
    <row r="79" spans="1:3" x14ac:dyDescent="0.25">
      <c r="A79" s="27" t="s">
        <v>4989</v>
      </c>
      <c r="B79">
        <v>2016</v>
      </c>
      <c r="C79">
        <v>9</v>
      </c>
    </row>
    <row r="80" spans="1:3" x14ac:dyDescent="0.25">
      <c r="A80" s="27" t="s">
        <v>4990</v>
      </c>
      <c r="B80">
        <v>2016</v>
      </c>
      <c r="C80">
        <v>9</v>
      </c>
    </row>
    <row r="81" spans="1:3" x14ac:dyDescent="0.25">
      <c r="A81" s="27" t="s">
        <v>4991</v>
      </c>
      <c r="B81">
        <v>2016</v>
      </c>
      <c r="C81">
        <v>9</v>
      </c>
    </row>
    <row r="82" spans="1:3" x14ac:dyDescent="0.25">
      <c r="A82" s="27" t="s">
        <v>4992</v>
      </c>
      <c r="B82">
        <v>2016</v>
      </c>
      <c r="C82">
        <v>10</v>
      </c>
    </row>
    <row r="83" spans="1:3" x14ac:dyDescent="0.25">
      <c r="A83" s="27" t="s">
        <v>4995</v>
      </c>
      <c r="B83">
        <v>2016</v>
      </c>
      <c r="C83">
        <v>12</v>
      </c>
    </row>
    <row r="84" spans="1:3" x14ac:dyDescent="0.25">
      <c r="A84" s="27" t="s">
        <v>4996</v>
      </c>
      <c r="B84">
        <v>2017</v>
      </c>
      <c r="C84">
        <v>1</v>
      </c>
    </row>
    <row r="85" spans="1:3" x14ac:dyDescent="0.25">
      <c r="A85" s="27" t="s">
        <v>4997</v>
      </c>
      <c r="B85">
        <v>2017</v>
      </c>
      <c r="C85">
        <v>2</v>
      </c>
    </row>
    <row r="86" spans="1:3" x14ac:dyDescent="0.25">
      <c r="A86" s="27" t="s">
        <v>5000</v>
      </c>
      <c r="B86">
        <v>2017</v>
      </c>
      <c r="C86">
        <v>6</v>
      </c>
    </row>
    <row r="87" spans="1:3" x14ac:dyDescent="0.25">
      <c r="A87" s="27" t="s">
        <v>5001</v>
      </c>
      <c r="B87">
        <v>2017</v>
      </c>
      <c r="C87">
        <v>6</v>
      </c>
    </row>
    <row r="88" spans="1:3" x14ac:dyDescent="0.25">
      <c r="A88" s="27" t="s">
        <v>5002</v>
      </c>
      <c r="B88">
        <v>2017</v>
      </c>
      <c r="C88">
        <v>6</v>
      </c>
    </row>
    <row r="89" spans="1:3" x14ac:dyDescent="0.25">
      <c r="A89" s="27" t="s">
        <v>5004</v>
      </c>
      <c r="B89">
        <v>2017</v>
      </c>
      <c r="C89">
        <v>8</v>
      </c>
    </row>
    <row r="90" spans="1:3" x14ac:dyDescent="0.25">
      <c r="A90" s="27" t="s">
        <v>5005</v>
      </c>
      <c r="B90">
        <v>2017</v>
      </c>
      <c r="C90">
        <v>8</v>
      </c>
    </row>
    <row r="91" spans="1:3" x14ac:dyDescent="0.25">
      <c r="A91" s="27" t="s">
        <v>5006</v>
      </c>
      <c r="B91">
        <v>2017</v>
      </c>
      <c r="C91">
        <v>8</v>
      </c>
    </row>
    <row r="92" spans="1:3" x14ac:dyDescent="0.25">
      <c r="A92" s="27" t="s">
        <v>5009</v>
      </c>
      <c r="B92">
        <v>2017</v>
      </c>
      <c r="C92">
        <v>9</v>
      </c>
    </row>
    <row r="93" spans="1:3" x14ac:dyDescent="0.25">
      <c r="A93" s="27" t="s">
        <v>5011</v>
      </c>
      <c r="B93">
        <v>2017</v>
      </c>
      <c r="C93">
        <v>10</v>
      </c>
    </row>
    <row r="94" spans="1:3" x14ac:dyDescent="0.25">
      <c r="A94" s="27" t="s">
        <v>5013</v>
      </c>
      <c r="B94">
        <v>2018</v>
      </c>
      <c r="C94">
        <v>3</v>
      </c>
    </row>
    <row r="95" spans="1:3" x14ac:dyDescent="0.25">
      <c r="A95" s="27" t="s">
        <v>5016</v>
      </c>
      <c r="B95">
        <v>2018</v>
      </c>
      <c r="C95">
        <v>4</v>
      </c>
    </row>
    <row r="96" spans="1:3" x14ac:dyDescent="0.25">
      <c r="A96" s="27" t="s">
        <v>5018</v>
      </c>
      <c r="B96">
        <v>2018</v>
      </c>
      <c r="C96">
        <v>5</v>
      </c>
    </row>
    <row r="97" spans="1:3" x14ac:dyDescent="0.25">
      <c r="A97" s="27" t="s">
        <v>5020</v>
      </c>
      <c r="B97">
        <v>2018</v>
      </c>
      <c r="C97">
        <v>6</v>
      </c>
    </row>
    <row r="98" spans="1:3" x14ac:dyDescent="0.25">
      <c r="A98" s="27" t="s">
        <v>5021</v>
      </c>
      <c r="B98">
        <v>2018</v>
      </c>
      <c r="C98">
        <v>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X778"/>
  <sheetViews>
    <sheetView tabSelected="1" workbookViewId="0">
      <selection activeCell="BB3" sqref="BB3:BB7"/>
    </sheetView>
  </sheetViews>
  <sheetFormatPr defaultColWidth="8.85546875" defaultRowHeight="15" x14ac:dyDescent="0.25"/>
  <cols>
    <col min="3" max="3" width="12.140625" bestFit="1" customWidth="1"/>
  </cols>
  <sheetData>
    <row r="1" spans="1:73" x14ac:dyDescent="0.25">
      <c r="A1" t="s">
        <v>5195</v>
      </c>
      <c r="K1" t="s">
        <v>32</v>
      </c>
      <c r="AA1" t="s">
        <v>5974</v>
      </c>
      <c r="AD1" t="s">
        <v>6053</v>
      </c>
      <c r="AU1" t="s">
        <v>4780</v>
      </c>
      <c r="BI1" t="s">
        <v>5975</v>
      </c>
      <c r="BL1" t="s">
        <v>5976</v>
      </c>
    </row>
    <row r="2" spans="1:73" x14ac:dyDescent="0.25">
      <c r="A2" t="s">
        <v>4782</v>
      </c>
      <c r="B2" t="s">
        <v>4682</v>
      </c>
      <c r="C2" t="s">
        <v>0</v>
      </c>
      <c r="D2" t="s">
        <v>1</v>
      </c>
      <c r="E2" t="s">
        <v>4670</v>
      </c>
      <c r="F2" t="s">
        <v>14</v>
      </c>
      <c r="G2" t="s">
        <v>5196</v>
      </c>
      <c r="H2" t="s">
        <v>5</v>
      </c>
      <c r="I2" t="s">
        <v>4668</v>
      </c>
      <c r="K2" t="s">
        <v>4782</v>
      </c>
      <c r="L2" t="s">
        <v>4682</v>
      </c>
      <c r="M2" t="s">
        <v>1</v>
      </c>
      <c r="N2" t="s">
        <v>4670</v>
      </c>
      <c r="O2" t="s">
        <v>4779</v>
      </c>
      <c r="R2" t="s">
        <v>4682</v>
      </c>
      <c r="S2" t="s">
        <v>1</v>
      </c>
      <c r="T2" t="s">
        <v>4670</v>
      </c>
      <c r="U2" t="s">
        <v>6052</v>
      </c>
      <c r="AA2" s="33" t="s">
        <v>4670</v>
      </c>
      <c r="AB2" s="33" t="s">
        <v>5973</v>
      </c>
      <c r="AD2" s="33" t="s">
        <v>1</v>
      </c>
      <c r="AE2" s="33" t="s">
        <v>5973</v>
      </c>
      <c r="AU2" t="s">
        <v>1743</v>
      </c>
      <c r="AV2" t="s">
        <v>4682</v>
      </c>
      <c r="AW2" t="s">
        <v>4779</v>
      </c>
      <c r="AY2" t="s">
        <v>4682</v>
      </c>
      <c r="AZ2" t="s">
        <v>1</v>
      </c>
      <c r="BA2" t="s">
        <v>4670</v>
      </c>
      <c r="BB2" s="27" t="s">
        <v>6052</v>
      </c>
      <c r="BI2" t="s">
        <v>4670</v>
      </c>
      <c r="BJ2" t="s">
        <v>5973</v>
      </c>
      <c r="BL2" t="s">
        <v>1</v>
      </c>
      <c r="BM2" t="s">
        <v>5973</v>
      </c>
    </row>
    <row r="3" spans="1:73" x14ac:dyDescent="0.25">
      <c r="A3" t="s">
        <v>4787</v>
      </c>
      <c r="B3" t="s">
        <v>4684</v>
      </c>
      <c r="C3" s="60">
        <v>40308</v>
      </c>
      <c r="D3">
        <v>2010</v>
      </c>
      <c r="E3">
        <v>5</v>
      </c>
      <c r="F3" t="s">
        <v>32</v>
      </c>
      <c r="G3" t="s">
        <v>1827</v>
      </c>
      <c r="H3" t="s">
        <v>5197</v>
      </c>
      <c r="I3">
        <v>31</v>
      </c>
      <c r="K3" t="s">
        <v>4787</v>
      </c>
      <c r="L3" t="s">
        <v>4684</v>
      </c>
      <c r="M3">
        <v>2010</v>
      </c>
      <c r="N3">
        <v>5</v>
      </c>
      <c r="O3">
        <v>406</v>
      </c>
      <c r="R3" t="s">
        <v>4762</v>
      </c>
      <c r="S3">
        <v>2010</v>
      </c>
      <c r="T3">
        <v>11</v>
      </c>
      <c r="U3">
        <v>292</v>
      </c>
      <c r="AA3" s="27">
        <v>1</v>
      </c>
      <c r="AB3">
        <v>381.25</v>
      </c>
      <c r="AD3" s="27">
        <v>2010</v>
      </c>
      <c r="AE3">
        <v>407.86666666666667</v>
      </c>
      <c r="AF3">
        <f>LN(AE4/AE3)</f>
        <v>0.24431197575168795</v>
      </c>
      <c r="AU3" t="s">
        <v>4787</v>
      </c>
      <c r="AV3" t="s">
        <v>4684</v>
      </c>
      <c r="AW3">
        <v>340</v>
      </c>
      <c r="AY3" t="s">
        <v>4762</v>
      </c>
      <c r="AZ3">
        <v>2010</v>
      </c>
      <c r="BA3">
        <v>11</v>
      </c>
      <c r="BB3" s="27">
        <v>557</v>
      </c>
      <c r="BD3" s="27"/>
      <c r="BE3" s="27"/>
      <c r="BI3" s="27">
        <v>1</v>
      </c>
      <c r="BJ3">
        <v>389</v>
      </c>
      <c r="BL3" s="27">
        <v>2010</v>
      </c>
      <c r="BM3">
        <v>363.13333333333333</v>
      </c>
      <c r="BN3">
        <f>LN(BM4/BM3)</f>
        <v>-3.140198242438115E-2</v>
      </c>
      <c r="BP3" t="s">
        <v>5977</v>
      </c>
    </row>
    <row r="4" spans="1:73" ht="15.75" thickBot="1" x14ac:dyDescent="0.3">
      <c r="A4" t="s">
        <v>4793</v>
      </c>
      <c r="B4" t="s">
        <v>4686</v>
      </c>
      <c r="C4" s="60">
        <v>40388</v>
      </c>
      <c r="D4">
        <v>2010</v>
      </c>
      <c r="E4">
        <v>7</v>
      </c>
      <c r="F4" t="s">
        <v>32</v>
      </c>
      <c r="G4" t="s">
        <v>1827</v>
      </c>
      <c r="H4" t="s">
        <v>5198</v>
      </c>
      <c r="I4">
        <v>37</v>
      </c>
      <c r="K4" t="s">
        <v>4793</v>
      </c>
      <c r="L4" t="s">
        <v>4686</v>
      </c>
      <c r="M4">
        <v>2010</v>
      </c>
      <c r="N4">
        <v>7</v>
      </c>
      <c r="O4">
        <v>420</v>
      </c>
      <c r="R4" t="s">
        <v>4684</v>
      </c>
      <c r="S4">
        <v>2010</v>
      </c>
      <c r="T4">
        <v>5</v>
      </c>
      <c r="U4">
        <v>406</v>
      </c>
      <c r="AA4" s="27">
        <v>2</v>
      </c>
      <c r="AB4">
        <v>455.75</v>
      </c>
      <c r="AD4" s="27">
        <v>2011</v>
      </c>
      <c r="AE4">
        <v>520.74074074074065</v>
      </c>
      <c r="AF4">
        <f t="shared" ref="AF4:AF9" si="0">LN(AE5/AE4)</f>
        <v>0.10695650312743067</v>
      </c>
      <c r="AU4" t="s">
        <v>4793</v>
      </c>
      <c r="AV4" t="s">
        <v>4686</v>
      </c>
      <c r="AW4">
        <v>130</v>
      </c>
      <c r="AY4" t="s">
        <v>4684</v>
      </c>
      <c r="AZ4">
        <v>2010</v>
      </c>
      <c r="BA4">
        <v>5</v>
      </c>
      <c r="BB4" s="27">
        <v>340</v>
      </c>
      <c r="BD4" s="27"/>
      <c r="BE4" s="27"/>
      <c r="BI4" s="27">
        <v>2</v>
      </c>
      <c r="BJ4">
        <v>167.5</v>
      </c>
      <c r="BL4" s="27">
        <v>2011</v>
      </c>
      <c r="BM4">
        <v>351.90740740740739</v>
      </c>
      <c r="BN4">
        <f t="shared" ref="BN4:BN9" si="1">LN(BM5/BM4)</f>
        <v>0.2662266302381518</v>
      </c>
    </row>
    <row r="5" spans="1:73" x14ac:dyDescent="0.25">
      <c r="A5" t="s">
        <v>4794</v>
      </c>
      <c r="B5" t="s">
        <v>4687</v>
      </c>
      <c r="C5" s="60">
        <v>40395</v>
      </c>
      <c r="D5">
        <v>2010</v>
      </c>
      <c r="E5">
        <v>8</v>
      </c>
      <c r="F5" t="s">
        <v>32</v>
      </c>
      <c r="G5" t="s">
        <v>1827</v>
      </c>
      <c r="H5" t="s">
        <v>5199</v>
      </c>
      <c r="I5">
        <v>24</v>
      </c>
      <c r="K5" t="s">
        <v>4794</v>
      </c>
      <c r="L5" t="s">
        <v>4687</v>
      </c>
      <c r="M5">
        <v>2010</v>
      </c>
      <c r="N5">
        <v>8</v>
      </c>
      <c r="O5">
        <v>629</v>
      </c>
      <c r="R5" t="s">
        <v>4686</v>
      </c>
      <c r="S5">
        <v>2010</v>
      </c>
      <c r="T5">
        <v>7</v>
      </c>
      <c r="U5">
        <v>420</v>
      </c>
      <c r="AA5" s="27">
        <v>3</v>
      </c>
      <c r="AB5">
        <v>600.33333333333337</v>
      </c>
      <c r="AD5" s="27">
        <v>2012</v>
      </c>
      <c r="AE5">
        <v>579.52499999999998</v>
      </c>
      <c r="AF5">
        <f t="shared" si="0"/>
        <v>-3.6954183978501844E-2</v>
      </c>
      <c r="AH5" t="s">
        <v>5977</v>
      </c>
      <c r="AU5" t="s">
        <v>4794</v>
      </c>
      <c r="AV5" t="s">
        <v>4687</v>
      </c>
      <c r="AW5">
        <v>636</v>
      </c>
      <c r="AY5" t="s">
        <v>4686</v>
      </c>
      <c r="AZ5">
        <v>2010</v>
      </c>
      <c r="BA5">
        <v>7</v>
      </c>
      <c r="BB5" s="27">
        <v>130</v>
      </c>
      <c r="BD5" s="27"/>
      <c r="BE5" s="27"/>
      <c r="BI5" s="27">
        <v>3</v>
      </c>
      <c r="BJ5">
        <v>218</v>
      </c>
      <c r="BL5" s="27">
        <v>2012</v>
      </c>
      <c r="BM5">
        <v>459.25</v>
      </c>
      <c r="BN5">
        <f t="shared" si="1"/>
        <v>-0.20553700531856992</v>
      </c>
      <c r="BP5" s="61" t="s">
        <v>5978</v>
      </c>
      <c r="BQ5" s="61"/>
    </row>
    <row r="6" spans="1:73" ht="15.75" thickBot="1" x14ac:dyDescent="0.3">
      <c r="A6" t="s">
        <v>4795</v>
      </c>
      <c r="B6" t="s">
        <v>4687</v>
      </c>
      <c r="C6" s="60">
        <v>40401</v>
      </c>
      <c r="D6">
        <v>2010</v>
      </c>
      <c r="E6">
        <v>8</v>
      </c>
      <c r="F6" t="s">
        <v>32</v>
      </c>
      <c r="G6" t="s">
        <v>1827</v>
      </c>
      <c r="H6" t="s">
        <v>5200</v>
      </c>
      <c r="I6">
        <v>55</v>
      </c>
      <c r="K6" t="s">
        <v>4795</v>
      </c>
      <c r="L6" t="s">
        <v>4687</v>
      </c>
      <c r="M6">
        <v>2010</v>
      </c>
      <c r="N6">
        <v>8</v>
      </c>
      <c r="O6">
        <v>664</v>
      </c>
      <c r="R6" t="s">
        <v>4687</v>
      </c>
      <c r="S6">
        <v>2010</v>
      </c>
      <c r="T6">
        <v>8</v>
      </c>
      <c r="U6">
        <v>589.33333333333337</v>
      </c>
      <c r="AA6" s="27">
        <v>4</v>
      </c>
      <c r="AB6">
        <v>825.25</v>
      </c>
      <c r="AD6" s="27">
        <v>2013</v>
      </c>
      <c r="AE6">
        <v>558.5</v>
      </c>
      <c r="AF6">
        <f t="shared" si="0"/>
        <v>0.28539656203478225</v>
      </c>
      <c r="AU6" t="s">
        <v>4795</v>
      </c>
      <c r="AV6" t="s">
        <v>4687</v>
      </c>
      <c r="AW6">
        <v>715</v>
      </c>
      <c r="AY6" t="s">
        <v>4687</v>
      </c>
      <c r="AZ6">
        <v>2010</v>
      </c>
      <c r="BA6">
        <v>8</v>
      </c>
      <c r="BB6" s="27">
        <v>733.66666666666663</v>
      </c>
      <c r="BD6" s="27"/>
      <c r="BE6" s="27"/>
      <c r="BI6" s="27">
        <v>4</v>
      </c>
      <c r="BJ6">
        <v>384.25</v>
      </c>
      <c r="BL6" s="27">
        <v>2013</v>
      </c>
      <c r="BM6">
        <v>373.92592592592587</v>
      </c>
      <c r="BN6">
        <f t="shared" si="1"/>
        <v>-5.8439881534658879E-2</v>
      </c>
      <c r="BP6" t="s">
        <v>5979</v>
      </c>
      <c r="BQ6">
        <v>6.2086467254262825E-2</v>
      </c>
    </row>
    <row r="7" spans="1:73" x14ac:dyDescent="0.25">
      <c r="A7" t="s">
        <v>4796</v>
      </c>
      <c r="B7" t="s">
        <v>4687</v>
      </c>
      <c r="C7" s="60">
        <v>40402</v>
      </c>
      <c r="D7">
        <v>2010</v>
      </c>
      <c r="E7">
        <v>8</v>
      </c>
      <c r="F7" t="s">
        <v>32</v>
      </c>
      <c r="G7" t="s">
        <v>1827</v>
      </c>
      <c r="H7" t="s">
        <v>5201</v>
      </c>
      <c r="I7">
        <v>38</v>
      </c>
      <c r="K7" t="s">
        <v>4796</v>
      </c>
      <c r="L7" t="s">
        <v>4687</v>
      </c>
      <c r="M7">
        <v>2010</v>
      </c>
      <c r="N7">
        <v>8</v>
      </c>
      <c r="O7">
        <v>475</v>
      </c>
      <c r="R7" t="s">
        <v>4688</v>
      </c>
      <c r="S7">
        <v>2010</v>
      </c>
      <c r="T7">
        <v>9</v>
      </c>
      <c r="U7">
        <v>332</v>
      </c>
      <c r="W7" t="s">
        <v>6061</v>
      </c>
      <c r="AA7" s="27">
        <v>5</v>
      </c>
      <c r="AB7">
        <v>641.40476190476181</v>
      </c>
      <c r="AD7" s="27">
        <v>2014</v>
      </c>
      <c r="AE7">
        <v>742.9666666666667</v>
      </c>
      <c r="AF7">
        <f t="shared" si="0"/>
        <v>-4.8065853886309268E-2</v>
      </c>
      <c r="AH7" s="61" t="s">
        <v>5978</v>
      </c>
      <c r="AI7" s="61"/>
      <c r="AU7" t="s">
        <v>4796</v>
      </c>
      <c r="AV7" t="s">
        <v>4687</v>
      </c>
      <c r="AW7">
        <v>850</v>
      </c>
      <c r="AY7" t="s">
        <v>4688</v>
      </c>
      <c r="AZ7">
        <v>2010</v>
      </c>
      <c r="BA7">
        <v>9</v>
      </c>
      <c r="BB7" s="27">
        <v>55</v>
      </c>
      <c r="BD7" s="27"/>
      <c r="BE7" s="27"/>
      <c r="BI7" s="27">
        <v>5</v>
      </c>
      <c r="BJ7">
        <v>396.33333333333331</v>
      </c>
      <c r="BL7" s="27">
        <v>2014</v>
      </c>
      <c r="BM7">
        <v>352.7</v>
      </c>
      <c r="BN7">
        <f t="shared" si="1"/>
        <v>0.18009812469789171</v>
      </c>
      <c r="BP7" t="s">
        <v>5980</v>
      </c>
      <c r="BQ7">
        <v>3.85472941611465E-3</v>
      </c>
    </row>
    <row r="8" spans="1:73" x14ac:dyDescent="0.25">
      <c r="A8" t="s">
        <v>4804</v>
      </c>
      <c r="B8" t="s">
        <v>4688</v>
      </c>
      <c r="C8" s="60">
        <v>40436</v>
      </c>
      <c r="D8">
        <v>2010</v>
      </c>
      <c r="E8">
        <v>9</v>
      </c>
      <c r="F8" t="s">
        <v>32</v>
      </c>
      <c r="G8" t="s">
        <v>1827</v>
      </c>
      <c r="H8" t="s">
        <v>5202</v>
      </c>
      <c r="I8">
        <v>35</v>
      </c>
      <c r="K8" t="s">
        <v>4804</v>
      </c>
      <c r="L8" t="s">
        <v>4688</v>
      </c>
      <c r="M8">
        <v>2010</v>
      </c>
      <c r="N8">
        <v>9</v>
      </c>
      <c r="O8">
        <v>316</v>
      </c>
      <c r="R8" t="s">
        <v>4695</v>
      </c>
      <c r="S8">
        <v>2011</v>
      </c>
      <c r="T8">
        <v>10</v>
      </c>
      <c r="U8">
        <v>250</v>
      </c>
      <c r="X8" t="s">
        <v>6055</v>
      </c>
      <c r="Y8" t="s">
        <v>6056</v>
      </c>
      <c r="Z8" t="s">
        <v>6060</v>
      </c>
      <c r="AA8" s="27">
        <v>6</v>
      </c>
      <c r="AB8">
        <v>640.13095238095229</v>
      </c>
      <c r="AD8" s="27">
        <v>2015</v>
      </c>
      <c r="AE8">
        <v>708.1</v>
      </c>
      <c r="AF8">
        <f t="shared" si="0"/>
        <v>3.1200941464454335E-2</v>
      </c>
      <c r="AH8" t="s">
        <v>5979</v>
      </c>
      <c r="AI8">
        <v>0.91507768759182107</v>
      </c>
      <c r="AU8" t="s">
        <v>4804</v>
      </c>
      <c r="AV8" t="s">
        <v>4688</v>
      </c>
      <c r="AW8">
        <v>69</v>
      </c>
      <c r="AY8" t="s">
        <v>4695</v>
      </c>
      <c r="AZ8">
        <v>2011</v>
      </c>
      <c r="BA8">
        <v>10</v>
      </c>
      <c r="BB8" s="27">
        <v>1548</v>
      </c>
      <c r="BD8" s="27"/>
      <c r="BE8" s="27"/>
      <c r="BI8" s="27">
        <v>6</v>
      </c>
      <c r="BJ8">
        <v>167.02380952380955</v>
      </c>
      <c r="BL8" s="27">
        <v>2015</v>
      </c>
      <c r="BM8">
        <v>422.3</v>
      </c>
      <c r="BN8">
        <f t="shared" si="1"/>
        <v>0.11478787748909314</v>
      </c>
      <c r="BP8" t="s">
        <v>5981</v>
      </c>
      <c r="BQ8">
        <v>-0.13845173781015468</v>
      </c>
    </row>
    <row r="9" spans="1:73" x14ac:dyDescent="0.25">
      <c r="A9" t="s">
        <v>4807</v>
      </c>
      <c r="B9" t="s">
        <v>4688</v>
      </c>
      <c r="C9" s="60">
        <v>40451</v>
      </c>
      <c r="D9">
        <v>2010</v>
      </c>
      <c r="E9">
        <v>9</v>
      </c>
      <c r="F9" t="s">
        <v>32</v>
      </c>
      <c r="G9" t="s">
        <v>1827</v>
      </c>
      <c r="H9" t="s">
        <v>5203</v>
      </c>
      <c r="I9">
        <v>44</v>
      </c>
      <c r="K9" t="s">
        <v>4807</v>
      </c>
      <c r="L9" t="s">
        <v>4688</v>
      </c>
      <c r="M9">
        <v>2010</v>
      </c>
      <c r="N9">
        <v>9</v>
      </c>
      <c r="O9">
        <v>348</v>
      </c>
      <c r="R9" t="s">
        <v>4696</v>
      </c>
      <c r="S9">
        <v>2011</v>
      </c>
      <c r="T9">
        <v>11</v>
      </c>
      <c r="U9">
        <v>281</v>
      </c>
      <c r="W9">
        <v>2010</v>
      </c>
      <c r="X9">
        <f>STDEV(U3:U7)</f>
        <v>114.30407788973324</v>
      </c>
      <c r="Y9">
        <f>X9/SQRT($AF$19)</f>
        <v>40.41259429655284</v>
      </c>
      <c r="Z9">
        <f>_xlfn.CONFIDENCE.NORM(0.05,Y9,$AF$19)</f>
        <v>28.003984493742269</v>
      </c>
      <c r="AA9" s="27">
        <v>7</v>
      </c>
      <c r="AB9">
        <v>628.71428571428567</v>
      </c>
      <c r="AD9" s="27">
        <v>2016</v>
      </c>
      <c r="AE9">
        <v>730.54166666666663</v>
      </c>
      <c r="AF9">
        <f t="shared" si="0"/>
        <v>-2.8834336123499098E-2</v>
      </c>
      <c r="AH9" t="s">
        <v>5980</v>
      </c>
      <c r="AI9">
        <v>0.83736717432839447</v>
      </c>
      <c r="AU9" t="s">
        <v>4807</v>
      </c>
      <c r="AV9" t="s">
        <v>4688</v>
      </c>
      <c r="AW9">
        <v>41</v>
      </c>
      <c r="AY9" t="s">
        <v>4696</v>
      </c>
      <c r="AZ9">
        <v>2011</v>
      </c>
      <c r="BA9">
        <v>11</v>
      </c>
      <c r="BB9" s="27">
        <v>29</v>
      </c>
      <c r="BD9" s="27"/>
      <c r="BE9" s="27"/>
      <c r="BI9" s="27">
        <v>7</v>
      </c>
      <c r="BJ9">
        <v>34.571428571428569</v>
      </c>
      <c r="BL9" s="27">
        <v>2016</v>
      </c>
      <c r="BM9">
        <v>473.66666666666674</v>
      </c>
      <c r="BN9">
        <f t="shared" si="1"/>
        <v>0.27964493490713188</v>
      </c>
      <c r="BP9" t="s">
        <v>5982</v>
      </c>
      <c r="BQ9">
        <v>128.60447206464147</v>
      </c>
    </row>
    <row r="10" spans="1:73" ht="15.75" thickBot="1" x14ac:dyDescent="0.3">
      <c r="A10" t="s">
        <v>4811</v>
      </c>
      <c r="B10" t="s">
        <v>4762</v>
      </c>
      <c r="C10" s="60">
        <v>40505</v>
      </c>
      <c r="D10">
        <v>2010</v>
      </c>
      <c r="E10">
        <v>11</v>
      </c>
      <c r="F10" t="s">
        <v>32</v>
      </c>
      <c r="G10" t="s">
        <v>1827</v>
      </c>
      <c r="H10" t="s">
        <v>5204</v>
      </c>
      <c r="I10">
        <v>2</v>
      </c>
      <c r="K10" t="s">
        <v>4811</v>
      </c>
      <c r="L10" t="s">
        <v>4762</v>
      </c>
      <c r="M10">
        <v>2010</v>
      </c>
      <c r="N10">
        <v>11</v>
      </c>
      <c r="O10">
        <v>292</v>
      </c>
      <c r="R10" t="s">
        <v>4764</v>
      </c>
      <c r="S10">
        <v>2011</v>
      </c>
      <c r="T10">
        <v>2</v>
      </c>
      <c r="U10">
        <v>490</v>
      </c>
      <c r="W10">
        <v>2011</v>
      </c>
      <c r="X10">
        <f>STDEV(U8:U16)</f>
        <v>183.04240384385886</v>
      </c>
      <c r="Y10">
        <f t="shared" ref="Y10:Y16" si="2">X10/SQRT($AF$19)</f>
        <v>64.715262501339581</v>
      </c>
      <c r="Z10">
        <f t="shared" ref="Z10:Z16" si="3">_xlfn.CONFIDENCE.NORM(0.05,Y10,$AF$19)</f>
        <v>44.844564897199895</v>
      </c>
      <c r="AA10" s="27">
        <v>8</v>
      </c>
      <c r="AB10">
        <v>731.66666666666674</v>
      </c>
      <c r="AD10" s="27">
        <v>2017</v>
      </c>
      <c r="AE10">
        <v>709.77777777777771</v>
      </c>
      <c r="AH10" t="s">
        <v>5981</v>
      </c>
      <c r="AI10">
        <v>0.81413391351816511</v>
      </c>
      <c r="AU10" t="s">
        <v>4811</v>
      </c>
      <c r="AV10" t="s">
        <v>4762</v>
      </c>
      <c r="AW10">
        <v>557</v>
      </c>
      <c r="AY10" t="s">
        <v>4764</v>
      </c>
      <c r="AZ10">
        <v>2011</v>
      </c>
      <c r="BA10">
        <v>2</v>
      </c>
      <c r="BB10" s="27">
        <v>237</v>
      </c>
      <c r="BD10" s="27"/>
      <c r="BE10" s="27"/>
      <c r="BI10" s="27">
        <v>8</v>
      </c>
      <c r="BJ10">
        <v>542.16666666666663</v>
      </c>
      <c r="BL10" s="27">
        <v>2017</v>
      </c>
      <c r="BM10">
        <v>626.5</v>
      </c>
      <c r="BP10" s="46" t="s">
        <v>5062</v>
      </c>
      <c r="BQ10" s="46">
        <v>9</v>
      </c>
    </row>
    <row r="11" spans="1:73" x14ac:dyDescent="0.25">
      <c r="A11" t="s">
        <v>4814</v>
      </c>
      <c r="B11" t="s">
        <v>4764</v>
      </c>
      <c r="C11" s="60">
        <v>40583</v>
      </c>
      <c r="D11">
        <v>2011</v>
      </c>
      <c r="E11">
        <v>2</v>
      </c>
      <c r="F11" t="s">
        <v>32</v>
      </c>
      <c r="G11" t="s">
        <v>1827</v>
      </c>
      <c r="H11" t="s">
        <v>5205</v>
      </c>
      <c r="I11">
        <v>13</v>
      </c>
      <c r="K11" t="s">
        <v>4814</v>
      </c>
      <c r="L11" t="s">
        <v>4764</v>
      </c>
      <c r="M11">
        <v>2011</v>
      </c>
      <c r="N11">
        <v>2</v>
      </c>
      <c r="O11">
        <v>490</v>
      </c>
      <c r="R11" t="s">
        <v>4689</v>
      </c>
      <c r="S11">
        <v>2011</v>
      </c>
      <c r="T11">
        <v>4</v>
      </c>
      <c r="U11">
        <v>651</v>
      </c>
      <c r="W11">
        <v>2012</v>
      </c>
      <c r="X11">
        <f>STDEV(U17:U26)</f>
        <v>164.25439491837042</v>
      </c>
      <c r="Y11">
        <f t="shared" si="2"/>
        <v>58.072698243236452</v>
      </c>
      <c r="Z11">
        <f t="shared" si="3"/>
        <v>40.241587292803096</v>
      </c>
      <c r="AA11" s="27">
        <v>9</v>
      </c>
      <c r="AB11">
        <v>791.5</v>
      </c>
      <c r="AD11" s="27">
        <v>2018</v>
      </c>
      <c r="AE11">
        <v>790.5</v>
      </c>
      <c r="AH11" t="s">
        <v>5982</v>
      </c>
      <c r="AI11">
        <v>54.819952240254608</v>
      </c>
      <c r="AU11" t="s">
        <v>4814</v>
      </c>
      <c r="AV11" t="s">
        <v>4764</v>
      </c>
      <c r="AW11">
        <v>237</v>
      </c>
      <c r="AY11" t="s">
        <v>4689</v>
      </c>
      <c r="AZ11">
        <v>2011</v>
      </c>
      <c r="BA11">
        <v>4</v>
      </c>
      <c r="BB11" s="27">
        <v>255</v>
      </c>
      <c r="BD11" s="27" t="s">
        <v>6061</v>
      </c>
      <c r="BE11" s="27" t="s">
        <v>6055</v>
      </c>
      <c r="BF11" t="s">
        <v>6056</v>
      </c>
      <c r="BG11" s="27" t="s">
        <v>6060</v>
      </c>
      <c r="BH11" s="27"/>
      <c r="BI11" s="27">
        <v>9</v>
      </c>
      <c r="BJ11">
        <v>691.45833333333337</v>
      </c>
      <c r="BL11" s="27">
        <v>2018</v>
      </c>
      <c r="BM11">
        <v>178.875</v>
      </c>
    </row>
    <row r="12" spans="1:73" ht="15.75" thickBot="1" x14ac:dyDescent="0.3">
      <c r="A12" t="s">
        <v>4819</v>
      </c>
      <c r="B12" t="s">
        <v>4689</v>
      </c>
      <c r="C12" s="60">
        <v>40655</v>
      </c>
      <c r="D12">
        <v>2011</v>
      </c>
      <c r="E12">
        <v>4</v>
      </c>
      <c r="F12" t="s">
        <v>32</v>
      </c>
      <c r="G12" t="s">
        <v>1827</v>
      </c>
      <c r="H12" t="s">
        <v>5206</v>
      </c>
      <c r="I12">
        <v>54</v>
      </c>
      <c r="K12" t="s">
        <v>4819</v>
      </c>
      <c r="L12" t="s">
        <v>4689</v>
      </c>
      <c r="M12">
        <v>2011</v>
      </c>
      <c r="N12">
        <v>4</v>
      </c>
      <c r="O12">
        <v>651</v>
      </c>
      <c r="R12" t="s">
        <v>4690</v>
      </c>
      <c r="S12">
        <v>2011</v>
      </c>
      <c r="T12">
        <v>5</v>
      </c>
      <c r="U12">
        <v>531.66666666666663</v>
      </c>
      <c r="W12">
        <v>2013</v>
      </c>
      <c r="X12">
        <f>STDEV(U27:U35)</f>
        <v>156.63851697459344</v>
      </c>
      <c r="Y12">
        <f t="shared" si="2"/>
        <v>55.380078773869577</v>
      </c>
      <c r="Z12">
        <f t="shared" si="3"/>
        <v>38.375731482746126</v>
      </c>
      <c r="AA12" s="27">
        <v>10</v>
      </c>
      <c r="AB12">
        <v>500.25</v>
      </c>
      <c r="AH12" s="46" t="s">
        <v>5062</v>
      </c>
      <c r="AI12" s="46">
        <v>9</v>
      </c>
      <c r="AU12" t="s">
        <v>4819</v>
      </c>
      <c r="AV12" t="s">
        <v>4689</v>
      </c>
      <c r="AW12">
        <v>255</v>
      </c>
      <c r="AY12" t="s">
        <v>4690</v>
      </c>
      <c r="AZ12">
        <v>2011</v>
      </c>
      <c r="BA12">
        <v>5</v>
      </c>
      <c r="BB12" s="27">
        <v>231.66666666666666</v>
      </c>
      <c r="BD12" s="27">
        <v>2010</v>
      </c>
      <c r="BE12" s="27">
        <f>STDEV(BB3:BB7)</f>
        <v>284.91739543633031</v>
      </c>
      <c r="BF12">
        <f>BE12/SQRT($BN$19)</f>
        <v>100.73351119551911</v>
      </c>
      <c r="BG12">
        <f>_xlfn.CONFIDENCE.NORM(0.05,BF12,$BN$19)</f>
        <v>69.803479203020487</v>
      </c>
      <c r="BI12" s="27">
        <v>10</v>
      </c>
      <c r="BJ12">
        <v>1064</v>
      </c>
      <c r="BP12" t="s">
        <v>5074</v>
      </c>
    </row>
    <row r="13" spans="1:73" x14ac:dyDescent="0.25">
      <c r="A13" t="s">
        <v>4821</v>
      </c>
      <c r="B13" t="s">
        <v>4690</v>
      </c>
      <c r="C13" s="60">
        <v>40664</v>
      </c>
      <c r="D13">
        <v>2011</v>
      </c>
      <c r="E13">
        <v>5</v>
      </c>
      <c r="F13" t="s">
        <v>32</v>
      </c>
      <c r="G13" t="s">
        <v>1827</v>
      </c>
      <c r="H13" t="s">
        <v>5207</v>
      </c>
      <c r="I13">
        <v>5</v>
      </c>
      <c r="K13" t="s">
        <v>4821</v>
      </c>
      <c r="L13" t="s">
        <v>4690</v>
      </c>
      <c r="M13">
        <v>2011</v>
      </c>
      <c r="N13">
        <v>5</v>
      </c>
      <c r="O13">
        <v>480</v>
      </c>
      <c r="R13" t="s">
        <v>4691</v>
      </c>
      <c r="S13">
        <v>2011</v>
      </c>
      <c r="T13">
        <v>6</v>
      </c>
      <c r="U13">
        <v>699.5</v>
      </c>
      <c r="W13">
        <v>2014</v>
      </c>
      <c r="X13">
        <f>STDEV(U36:U40)</f>
        <v>96.113243393173747</v>
      </c>
      <c r="Y13">
        <f t="shared" si="2"/>
        <v>33.981163082573147</v>
      </c>
      <c r="Z13">
        <f t="shared" si="3"/>
        <v>23.547311935994099</v>
      </c>
      <c r="AA13" s="27">
        <v>11</v>
      </c>
      <c r="AB13">
        <v>355.66666666666669</v>
      </c>
      <c r="AE13" t="s">
        <v>6054</v>
      </c>
      <c r="AF13">
        <f>AVERAGE(AF3:AF9)</f>
        <v>7.9144515484292147E-2</v>
      </c>
      <c r="AU13" t="s">
        <v>4821</v>
      </c>
      <c r="AV13" t="s">
        <v>4690</v>
      </c>
      <c r="AW13">
        <v>266</v>
      </c>
      <c r="AY13" t="s">
        <v>4691</v>
      </c>
      <c r="AZ13">
        <v>2011</v>
      </c>
      <c r="BA13">
        <v>6</v>
      </c>
      <c r="BB13" s="27">
        <v>310.5</v>
      </c>
      <c r="BD13" s="27">
        <v>2011</v>
      </c>
      <c r="BE13" s="27">
        <f>STDEV(BB8:BB16)</f>
        <v>460.93719528133892</v>
      </c>
      <c r="BF13">
        <f t="shared" ref="BF13:BF19" si="4">BE13/SQRT($BN$19)</f>
        <v>162.9659082422713</v>
      </c>
      <c r="BG13">
        <f t="shared" ref="BG13:BG19" si="5">_xlfn.CONFIDENCE.NORM(0.05,BF13,$BN$19)</f>
        <v>112.9275377357912</v>
      </c>
      <c r="BI13" s="27">
        <v>11</v>
      </c>
      <c r="BJ13">
        <v>417</v>
      </c>
      <c r="BM13" t="s">
        <v>6054</v>
      </c>
      <c r="BN13">
        <f>AVERAGE(BN3:BN9)</f>
        <v>7.7911242579236956E-2</v>
      </c>
      <c r="BP13" s="47"/>
      <c r="BQ13" s="47" t="s">
        <v>5064</v>
      </c>
      <c r="BR13" s="47" t="s">
        <v>5076</v>
      </c>
      <c r="BS13" s="47" t="s">
        <v>5077</v>
      </c>
      <c r="BT13" s="47" t="s">
        <v>5078</v>
      </c>
      <c r="BU13" s="47" t="s">
        <v>5986</v>
      </c>
    </row>
    <row r="14" spans="1:73" ht="15.75" thickBot="1" x14ac:dyDescent="0.3">
      <c r="A14" t="s">
        <v>4824</v>
      </c>
      <c r="B14" t="s">
        <v>4690</v>
      </c>
      <c r="C14" s="60">
        <v>40672</v>
      </c>
      <c r="D14">
        <v>2011</v>
      </c>
      <c r="E14">
        <v>5</v>
      </c>
      <c r="F14" t="s">
        <v>32</v>
      </c>
      <c r="G14" t="s">
        <v>1827</v>
      </c>
      <c r="H14" t="s">
        <v>5208</v>
      </c>
      <c r="I14">
        <v>41</v>
      </c>
      <c r="K14" t="s">
        <v>4824</v>
      </c>
      <c r="L14" t="s">
        <v>4690</v>
      </c>
      <c r="M14">
        <v>2011</v>
      </c>
      <c r="N14">
        <v>5</v>
      </c>
      <c r="O14">
        <v>604</v>
      </c>
      <c r="R14" t="s">
        <v>4692</v>
      </c>
      <c r="S14">
        <v>2011</v>
      </c>
      <c r="T14">
        <v>7</v>
      </c>
      <c r="U14">
        <v>804.5</v>
      </c>
      <c r="W14">
        <v>2015</v>
      </c>
      <c r="X14">
        <f>STDEV(U41:U45)</f>
        <v>305.21312226049531</v>
      </c>
      <c r="Y14">
        <f t="shared" si="2"/>
        <v>107.90913422875751</v>
      </c>
      <c r="Z14">
        <f t="shared" si="3"/>
        <v>74.775840904948851</v>
      </c>
      <c r="AA14" s="27">
        <v>12</v>
      </c>
      <c r="AB14">
        <v>496.5</v>
      </c>
      <c r="AE14" t="s">
        <v>6055</v>
      </c>
      <c r="AF14">
        <f>STDEV(AF3:AF10)</f>
        <v>0.13796926473602703</v>
      </c>
      <c r="AH14" t="s">
        <v>5074</v>
      </c>
      <c r="AU14" t="s">
        <v>4824</v>
      </c>
      <c r="AV14" t="s">
        <v>4690</v>
      </c>
      <c r="AW14">
        <v>113</v>
      </c>
      <c r="AY14" t="s">
        <v>4692</v>
      </c>
      <c r="AZ14">
        <v>2011</v>
      </c>
      <c r="BA14">
        <v>7</v>
      </c>
      <c r="BB14" s="27">
        <v>40.5</v>
      </c>
      <c r="BD14" s="27">
        <v>2012</v>
      </c>
      <c r="BE14" s="27">
        <f>STDEV(BB17:BB26)</f>
        <v>380.66033634549666</v>
      </c>
      <c r="BF14">
        <f t="shared" si="4"/>
        <v>134.58375257932633</v>
      </c>
      <c r="BG14">
        <f t="shared" si="5"/>
        <v>93.260068697509567</v>
      </c>
      <c r="BI14" s="27">
        <v>12</v>
      </c>
      <c r="BJ14">
        <v>550.5</v>
      </c>
      <c r="BM14" t="s">
        <v>6055</v>
      </c>
      <c r="BN14">
        <f>STDEV(BN3:BN10)</f>
        <v>0.18204630014226739</v>
      </c>
      <c r="BP14" t="s">
        <v>5983</v>
      </c>
      <c r="BQ14">
        <v>1</v>
      </c>
      <c r="BR14">
        <v>448.00349542754702</v>
      </c>
      <c r="BS14">
        <v>448.00349542754702</v>
      </c>
      <c r="BT14">
        <v>2.7087520976721138E-2</v>
      </c>
      <c r="BU14">
        <v>0.87392407641295167</v>
      </c>
    </row>
    <row r="15" spans="1:73" x14ac:dyDescent="0.25">
      <c r="A15" t="s">
        <v>4825</v>
      </c>
      <c r="B15" t="s">
        <v>4690</v>
      </c>
      <c r="C15" s="60">
        <v>40681</v>
      </c>
      <c r="D15">
        <v>2011</v>
      </c>
      <c r="E15">
        <v>5</v>
      </c>
      <c r="F15" t="s">
        <v>32</v>
      </c>
      <c r="G15" t="s">
        <v>1827</v>
      </c>
      <c r="H15" t="s">
        <v>5209</v>
      </c>
      <c r="I15">
        <v>49</v>
      </c>
      <c r="K15" t="s">
        <v>4825</v>
      </c>
      <c r="L15" t="s">
        <v>4690</v>
      </c>
      <c r="M15">
        <v>2011</v>
      </c>
      <c r="N15">
        <v>5</v>
      </c>
      <c r="O15">
        <v>511</v>
      </c>
      <c r="R15" t="s">
        <v>4693</v>
      </c>
      <c r="S15">
        <v>2011</v>
      </c>
      <c r="T15">
        <v>8</v>
      </c>
      <c r="U15">
        <v>440.5</v>
      </c>
      <c r="W15">
        <v>2016</v>
      </c>
      <c r="X15">
        <f>STDEV(U46:U53)</f>
        <v>263.46180937661558</v>
      </c>
      <c r="Y15">
        <f t="shared" si="2"/>
        <v>93.147815996941191</v>
      </c>
      <c r="Z15">
        <f t="shared" si="3"/>
        <v>64.546957209990424</v>
      </c>
      <c r="AE15" t="s">
        <v>6056</v>
      </c>
      <c r="AF15">
        <f>AF14/SQRT(9)</f>
        <v>4.5989754912009011E-2</v>
      </c>
      <c r="AH15" s="47"/>
      <c r="AI15" s="47" t="s">
        <v>5064</v>
      </c>
      <c r="AJ15" s="47" t="s">
        <v>5076</v>
      </c>
      <c r="AK15" s="47" t="s">
        <v>5077</v>
      </c>
      <c r="AL15" s="47" t="s">
        <v>5078</v>
      </c>
      <c r="AM15" s="47" t="s">
        <v>5986</v>
      </c>
      <c r="AU15" t="s">
        <v>4825</v>
      </c>
      <c r="AV15" t="s">
        <v>4690</v>
      </c>
      <c r="AW15">
        <v>316</v>
      </c>
      <c r="AY15" t="s">
        <v>4693</v>
      </c>
      <c r="AZ15">
        <v>2011</v>
      </c>
      <c r="BA15">
        <v>8</v>
      </c>
      <c r="BB15" s="27">
        <v>333</v>
      </c>
      <c r="BD15" s="27">
        <v>2013</v>
      </c>
      <c r="BE15" s="27">
        <f>STDEV(BB27:BB35)</f>
        <v>463.74659411081689</v>
      </c>
      <c r="BF15">
        <f t="shared" si="4"/>
        <v>163.95918072396202</v>
      </c>
      <c r="BG15">
        <f t="shared" si="5"/>
        <v>113.61582780128944</v>
      </c>
      <c r="BM15" t="s">
        <v>6056</v>
      </c>
      <c r="BN15">
        <f>BN14/SQRT(9)</f>
        <v>6.0682100047422464E-2</v>
      </c>
      <c r="BP15" t="s">
        <v>5984</v>
      </c>
      <c r="BQ15">
        <v>7</v>
      </c>
      <c r="BR15">
        <v>115773.77164517605</v>
      </c>
      <c r="BS15">
        <v>16539.110235025149</v>
      </c>
    </row>
    <row r="16" spans="1:73" ht="15.75" thickBot="1" x14ac:dyDescent="0.3">
      <c r="A16" t="s">
        <v>4827</v>
      </c>
      <c r="B16" t="s">
        <v>4691</v>
      </c>
      <c r="C16" s="60">
        <v>40696</v>
      </c>
      <c r="D16">
        <v>2011</v>
      </c>
      <c r="E16">
        <v>6</v>
      </c>
      <c r="F16" t="s">
        <v>32</v>
      </c>
      <c r="G16" t="s">
        <v>1827</v>
      </c>
      <c r="H16" t="s">
        <v>5210</v>
      </c>
      <c r="I16">
        <v>1</v>
      </c>
      <c r="K16" t="s">
        <v>4827</v>
      </c>
      <c r="L16" t="s">
        <v>4691</v>
      </c>
      <c r="M16">
        <v>2011</v>
      </c>
      <c r="N16">
        <v>6</v>
      </c>
      <c r="O16">
        <v>732</v>
      </c>
      <c r="R16" t="s">
        <v>4694</v>
      </c>
      <c r="S16">
        <v>2011</v>
      </c>
      <c r="T16">
        <v>9</v>
      </c>
      <c r="U16">
        <v>538.5</v>
      </c>
      <c r="W16">
        <v>2017</v>
      </c>
      <c r="X16">
        <f>STDEV(U54:U59)</f>
        <v>405.22359625639172</v>
      </c>
      <c r="Y16">
        <f t="shared" si="2"/>
        <v>143.26817640484711</v>
      </c>
      <c r="Z16">
        <f t="shared" si="3"/>
        <v>99.277956793540923</v>
      </c>
      <c r="AE16" t="s">
        <v>6060</v>
      </c>
      <c r="AF16">
        <f>_xlfn.CONFIDENCE.NORM(0.05,AF15,AF19)</f>
        <v>3.1868688606728819E-2</v>
      </c>
      <c r="AH16" t="s">
        <v>5983</v>
      </c>
      <c r="AI16">
        <v>1</v>
      </c>
      <c r="AJ16">
        <v>108313.61980452675</v>
      </c>
      <c r="AK16">
        <v>108313.61980452675</v>
      </c>
      <c r="AL16">
        <v>36.041741241922892</v>
      </c>
      <c r="AM16">
        <v>5.4038155421192032E-4</v>
      </c>
      <c r="AU16" t="s">
        <v>4827</v>
      </c>
      <c r="AV16" t="s">
        <v>4691</v>
      </c>
      <c r="AW16">
        <v>574</v>
      </c>
      <c r="AY16" t="s">
        <v>4694</v>
      </c>
      <c r="AZ16">
        <v>2011</v>
      </c>
      <c r="BA16">
        <v>9</v>
      </c>
      <c r="BB16" s="27">
        <v>182.5</v>
      </c>
      <c r="BD16" s="27">
        <v>2014</v>
      </c>
      <c r="BE16" s="27">
        <f>STDEV(BB36:BB40)</f>
        <v>351.42808652695931</v>
      </c>
      <c r="BF16">
        <f t="shared" si="4"/>
        <v>124.24859154131285</v>
      </c>
      <c r="BG16">
        <f t="shared" si="5"/>
        <v>86.098299093583222</v>
      </c>
      <c r="BI16" t="s">
        <v>6152</v>
      </c>
      <c r="BJ16">
        <f>AVERAGE(BJ8:BJ9)</f>
        <v>100.79761904761907</v>
      </c>
      <c r="BM16" t="s">
        <v>6060</v>
      </c>
      <c r="BN16">
        <f>_xlfn.CONFIDENCE.NORM(0.05,BN15,BN19)</f>
        <v>4.2049777262646269E-2</v>
      </c>
      <c r="BP16" s="46" t="s">
        <v>4677</v>
      </c>
      <c r="BQ16" s="46">
        <v>8</v>
      </c>
      <c r="BR16" s="46">
        <v>116221.7751406036</v>
      </c>
      <c r="BS16" s="46"/>
      <c r="BT16" s="46"/>
      <c r="BU16" s="46"/>
    </row>
    <row r="17" spans="1:76" ht="15.75" thickBot="1" x14ac:dyDescent="0.3">
      <c r="A17" t="s">
        <v>4830</v>
      </c>
      <c r="B17" t="s">
        <v>4691</v>
      </c>
      <c r="C17" s="60">
        <v>40717</v>
      </c>
      <c r="D17">
        <v>2011</v>
      </c>
      <c r="E17">
        <v>6</v>
      </c>
      <c r="F17" t="s">
        <v>32</v>
      </c>
      <c r="G17" t="s">
        <v>1827</v>
      </c>
      <c r="H17" t="s">
        <v>5211</v>
      </c>
      <c r="I17">
        <v>3</v>
      </c>
      <c r="K17" t="s">
        <v>4830</v>
      </c>
      <c r="L17" t="s">
        <v>4691</v>
      </c>
      <c r="M17">
        <v>2011</v>
      </c>
      <c r="N17">
        <v>6</v>
      </c>
      <c r="O17">
        <v>667</v>
      </c>
      <c r="R17" t="s">
        <v>4705</v>
      </c>
      <c r="S17">
        <v>2012</v>
      </c>
      <c r="T17">
        <v>10</v>
      </c>
      <c r="U17">
        <v>640</v>
      </c>
      <c r="AA17" t="s">
        <v>6174</v>
      </c>
      <c r="AB17">
        <f>AVERAGE(AB14,AB3:AB4)</f>
        <v>444.5</v>
      </c>
      <c r="AE17" t="s">
        <v>6057</v>
      </c>
      <c r="AF17">
        <f>AF13+AF16</f>
        <v>0.11101320409102097</v>
      </c>
      <c r="AH17" t="s">
        <v>5984</v>
      </c>
      <c r="AI17">
        <v>7</v>
      </c>
      <c r="AJ17">
        <v>21036.590145366576</v>
      </c>
      <c r="AK17">
        <v>3005.2271636237965</v>
      </c>
      <c r="AU17" t="s">
        <v>4830</v>
      </c>
      <c r="AV17" t="s">
        <v>4691</v>
      </c>
      <c r="AW17">
        <v>47</v>
      </c>
      <c r="AY17" t="s">
        <v>4705</v>
      </c>
      <c r="AZ17">
        <v>2012</v>
      </c>
      <c r="BA17">
        <v>10</v>
      </c>
      <c r="BB17" s="27">
        <v>1142</v>
      </c>
      <c r="BD17" s="27">
        <v>2015</v>
      </c>
      <c r="BE17" s="27">
        <f>STDEV(BB41:BB45)</f>
        <v>354.55034903381494</v>
      </c>
      <c r="BF17">
        <f t="shared" si="4"/>
        <v>125.3524780369339</v>
      </c>
      <c r="BG17">
        <f t="shared" si="5"/>
        <v>86.863239351547819</v>
      </c>
      <c r="BI17" t="s">
        <v>6153</v>
      </c>
      <c r="BJ17">
        <f>AVERAGE(BJ3:BJ7,BJ10:BJ14)</f>
        <v>482.02083333333337</v>
      </c>
      <c r="BM17" t="s">
        <v>6057</v>
      </c>
      <c r="BN17">
        <f>BN13+BN16</f>
        <v>0.11996101984188323</v>
      </c>
    </row>
    <row r="18" spans="1:76" ht="15.75" thickBot="1" x14ac:dyDescent="0.3">
      <c r="A18" t="s">
        <v>4834</v>
      </c>
      <c r="B18" t="s">
        <v>4692</v>
      </c>
      <c r="C18" s="60">
        <v>40746</v>
      </c>
      <c r="D18">
        <v>2011</v>
      </c>
      <c r="E18">
        <v>7</v>
      </c>
      <c r="F18" t="s">
        <v>32</v>
      </c>
      <c r="G18" t="s">
        <v>1827</v>
      </c>
      <c r="H18" t="s">
        <v>5212</v>
      </c>
      <c r="I18">
        <v>15</v>
      </c>
      <c r="K18" t="s">
        <v>4834</v>
      </c>
      <c r="L18" t="s">
        <v>4692</v>
      </c>
      <c r="M18">
        <v>2011</v>
      </c>
      <c r="N18">
        <v>7</v>
      </c>
      <c r="O18">
        <v>964</v>
      </c>
      <c r="R18" t="s">
        <v>4706</v>
      </c>
      <c r="S18">
        <v>2012</v>
      </c>
      <c r="T18">
        <v>11</v>
      </c>
      <c r="U18">
        <v>494</v>
      </c>
      <c r="AA18" t="s">
        <v>6175</v>
      </c>
      <c r="AB18">
        <f>AVERAGE(AB5:AB7)</f>
        <v>688.9960317460318</v>
      </c>
      <c r="AE18" t="s">
        <v>6059</v>
      </c>
      <c r="AF18">
        <f>AF13-AF16</f>
        <v>4.7275826877563328E-2</v>
      </c>
      <c r="AH18" s="46" t="s">
        <v>4677</v>
      </c>
      <c r="AI18" s="46">
        <v>8</v>
      </c>
      <c r="AJ18" s="46">
        <v>129350.20994989332</v>
      </c>
      <c r="AK18" s="46"/>
      <c r="AL18" s="46"/>
      <c r="AM18" s="46"/>
      <c r="AU18" t="s">
        <v>4834</v>
      </c>
      <c r="AV18" t="s">
        <v>4692</v>
      </c>
      <c r="AW18">
        <v>9</v>
      </c>
      <c r="AY18" t="s">
        <v>4706</v>
      </c>
      <c r="AZ18">
        <v>2012</v>
      </c>
      <c r="BA18">
        <v>11</v>
      </c>
      <c r="BB18" s="27">
        <v>665</v>
      </c>
      <c r="BD18" s="27">
        <v>2016</v>
      </c>
      <c r="BE18" s="27">
        <f>STDEV(BB46:BB53)</f>
        <v>387.15408523517567</v>
      </c>
      <c r="BF18">
        <f t="shared" si="4"/>
        <v>136.87963951693365</v>
      </c>
      <c r="BG18">
        <f t="shared" si="5"/>
        <v>94.851007941061795</v>
      </c>
      <c r="BM18" t="s">
        <v>6059</v>
      </c>
      <c r="BN18">
        <f>BN13-BN16</f>
        <v>3.5861465316590686E-2</v>
      </c>
      <c r="BP18" s="47"/>
      <c r="BQ18" s="47" t="s">
        <v>5987</v>
      </c>
      <c r="BR18" s="47" t="s">
        <v>5982</v>
      </c>
      <c r="BS18" s="47" t="s">
        <v>5065</v>
      </c>
      <c r="BT18" s="47" t="s">
        <v>5079</v>
      </c>
      <c r="BU18" s="47" t="s">
        <v>5988</v>
      </c>
      <c r="BV18" s="47" t="s">
        <v>5989</v>
      </c>
      <c r="BW18" s="47" t="s">
        <v>5990</v>
      </c>
      <c r="BX18" s="47" t="s">
        <v>5991</v>
      </c>
    </row>
    <row r="19" spans="1:76" ht="15.75" thickBot="1" x14ac:dyDescent="0.3">
      <c r="A19" t="s">
        <v>4835</v>
      </c>
      <c r="B19" t="s">
        <v>4692</v>
      </c>
      <c r="C19" s="60">
        <v>40752</v>
      </c>
      <c r="D19">
        <v>2011</v>
      </c>
      <c r="E19">
        <v>7</v>
      </c>
      <c r="F19" t="s">
        <v>32</v>
      </c>
      <c r="G19" t="s">
        <v>1827</v>
      </c>
      <c r="H19" t="s">
        <v>5213</v>
      </c>
      <c r="I19">
        <v>8</v>
      </c>
      <c r="K19" t="s">
        <v>4835</v>
      </c>
      <c r="L19" t="s">
        <v>4692</v>
      </c>
      <c r="M19">
        <v>2011</v>
      </c>
      <c r="N19">
        <v>7</v>
      </c>
      <c r="O19">
        <v>645</v>
      </c>
      <c r="R19" t="s">
        <v>4707</v>
      </c>
      <c r="S19">
        <v>2012</v>
      </c>
      <c r="T19">
        <v>12</v>
      </c>
      <c r="U19">
        <v>354</v>
      </c>
      <c r="AA19" t="s">
        <v>6176</v>
      </c>
      <c r="AB19">
        <f>AVERAGE(AB8:AB10)</f>
        <v>666.83730158730157</v>
      </c>
      <c r="AE19" t="s">
        <v>6058</v>
      </c>
      <c r="AF19">
        <v>8</v>
      </c>
      <c r="AU19" t="s">
        <v>4835</v>
      </c>
      <c r="AV19" t="s">
        <v>4692</v>
      </c>
      <c r="AW19">
        <v>72</v>
      </c>
      <c r="AY19" t="s">
        <v>4707</v>
      </c>
      <c r="AZ19">
        <v>2012</v>
      </c>
      <c r="BA19">
        <v>12</v>
      </c>
      <c r="BB19" s="27">
        <v>97</v>
      </c>
      <c r="BD19" s="27">
        <v>2017</v>
      </c>
      <c r="BE19" s="27">
        <f>STDEV(BB54:BB59)</f>
        <v>572.65039751822212</v>
      </c>
      <c r="BF19">
        <f t="shared" si="4"/>
        <v>202.46248966715345</v>
      </c>
      <c r="BG19">
        <f t="shared" si="5"/>
        <v>140.29676935853252</v>
      </c>
      <c r="BI19" t="s">
        <v>6174</v>
      </c>
      <c r="BJ19">
        <f>AVERAGE(BJ14,BJ3:BJ4)</f>
        <v>369</v>
      </c>
      <c r="BM19" t="s">
        <v>6058</v>
      </c>
      <c r="BN19">
        <v>8</v>
      </c>
      <c r="BP19" t="s">
        <v>5985</v>
      </c>
      <c r="BQ19">
        <v>-5103.0662345679038</v>
      </c>
      <c r="BR19">
        <v>33437.998105848324</v>
      </c>
      <c r="BS19">
        <v>-0.15261279154374302</v>
      </c>
      <c r="BT19">
        <v>0.8830094787093048</v>
      </c>
      <c r="BU19">
        <v>-84171.367480370449</v>
      </c>
      <c r="BV19">
        <v>73965.235011234647</v>
      </c>
      <c r="BW19">
        <v>-84171.367480370449</v>
      </c>
      <c r="BX19">
        <v>73965.235011234647</v>
      </c>
    </row>
    <row r="20" spans="1:76" ht="15.75" thickBot="1" x14ac:dyDescent="0.3">
      <c r="A20" t="s">
        <v>4837</v>
      </c>
      <c r="B20" t="s">
        <v>4693</v>
      </c>
      <c r="C20" s="60">
        <v>40765</v>
      </c>
      <c r="D20">
        <v>2011</v>
      </c>
      <c r="E20">
        <v>8</v>
      </c>
      <c r="F20" t="s">
        <v>32</v>
      </c>
      <c r="G20" t="s">
        <v>1827</v>
      </c>
      <c r="H20" t="s">
        <v>5214</v>
      </c>
      <c r="I20">
        <v>3</v>
      </c>
      <c r="K20" t="s">
        <v>4837</v>
      </c>
      <c r="L20" t="s">
        <v>4693</v>
      </c>
      <c r="M20">
        <v>2011</v>
      </c>
      <c r="N20">
        <v>8</v>
      </c>
      <c r="O20">
        <v>580</v>
      </c>
      <c r="R20" t="s">
        <v>4698</v>
      </c>
      <c r="S20">
        <v>2012</v>
      </c>
      <c r="T20">
        <v>3</v>
      </c>
      <c r="U20">
        <v>518</v>
      </c>
      <c r="X20" t="s">
        <v>6181</v>
      </c>
      <c r="Y20" t="s">
        <v>6055</v>
      </c>
      <c r="AA20" t="s">
        <v>6177</v>
      </c>
      <c r="AB20">
        <f>AVERAGE(AB11:AB13)</f>
        <v>549.13888888888891</v>
      </c>
      <c r="AH20" s="47"/>
      <c r="AI20" s="47" t="s">
        <v>5987</v>
      </c>
      <c r="AJ20" s="47" t="s">
        <v>5982</v>
      </c>
      <c r="AK20" s="47" t="s">
        <v>5065</v>
      </c>
      <c r="AL20" s="47" t="s">
        <v>5079</v>
      </c>
      <c r="AM20" s="47" t="s">
        <v>5988</v>
      </c>
      <c r="AN20" s="47" t="s">
        <v>5989</v>
      </c>
      <c r="AO20" s="47" t="s">
        <v>5990</v>
      </c>
      <c r="AP20" s="47" t="s">
        <v>5991</v>
      </c>
      <c r="AU20" t="s">
        <v>4837</v>
      </c>
      <c r="AV20" t="s">
        <v>4693</v>
      </c>
      <c r="AW20">
        <v>266</v>
      </c>
      <c r="AY20" s="27" t="s">
        <v>4698</v>
      </c>
      <c r="AZ20">
        <v>2012</v>
      </c>
      <c r="BA20">
        <v>3</v>
      </c>
      <c r="BB20" s="27">
        <v>74</v>
      </c>
      <c r="BD20" s="27"/>
      <c r="BE20" s="27"/>
      <c r="BI20" t="s">
        <v>6175</v>
      </c>
      <c r="BJ20">
        <f>AVERAGE(BJ5:BJ7)</f>
        <v>332.86111111111109</v>
      </c>
      <c r="BP20" s="46" t="s">
        <v>1</v>
      </c>
      <c r="BQ20" s="46">
        <v>2.7325308641975323</v>
      </c>
      <c r="BR20" s="46">
        <v>16.602765951805114</v>
      </c>
      <c r="BS20" s="46">
        <v>0.16458286963326382</v>
      </c>
      <c r="BT20" s="46">
        <v>0.87392407641295455</v>
      </c>
      <c r="BU20" s="46">
        <v>-36.526772148959807</v>
      </c>
      <c r="BV20" s="46">
        <v>41.991833877354878</v>
      </c>
      <c r="BW20" s="46">
        <v>-36.526772148959807</v>
      </c>
      <c r="BX20" s="46">
        <v>41.991833877354878</v>
      </c>
    </row>
    <row r="21" spans="1:76" x14ac:dyDescent="0.25">
      <c r="A21" t="s">
        <v>4839</v>
      </c>
      <c r="B21" t="s">
        <v>4693</v>
      </c>
      <c r="C21" s="60">
        <v>40772</v>
      </c>
      <c r="D21">
        <v>2011</v>
      </c>
      <c r="E21">
        <v>8</v>
      </c>
      <c r="F21" t="s">
        <v>32</v>
      </c>
      <c r="G21" t="s">
        <v>1827</v>
      </c>
      <c r="H21" t="s">
        <v>5215</v>
      </c>
      <c r="I21">
        <v>1</v>
      </c>
      <c r="K21" t="s">
        <v>4839</v>
      </c>
      <c r="L21" t="s">
        <v>4693</v>
      </c>
      <c r="M21">
        <v>2011</v>
      </c>
      <c r="N21">
        <v>8</v>
      </c>
      <c r="O21">
        <v>301</v>
      </c>
      <c r="R21" t="s">
        <v>4699</v>
      </c>
      <c r="S21">
        <v>2012</v>
      </c>
      <c r="T21">
        <v>4</v>
      </c>
      <c r="U21">
        <v>987</v>
      </c>
      <c r="W21" s="27">
        <v>1</v>
      </c>
      <c r="X21">
        <v>381.25</v>
      </c>
      <c r="Y21">
        <f>STDEV(U27,U41,U46,U54)</f>
        <v>144.94682933177026</v>
      </c>
      <c r="AH21" t="s">
        <v>5985</v>
      </c>
      <c r="AI21">
        <v>-84932.033127572038</v>
      </c>
      <c r="AJ21">
        <v>14253.543673434304</v>
      </c>
      <c r="AK21">
        <v>-5.958660882757739</v>
      </c>
      <c r="AL21">
        <v>5.6513725299494146E-4</v>
      </c>
      <c r="AM21">
        <v>-118636.3081689117</v>
      </c>
      <c r="AN21">
        <v>-51227.758086232374</v>
      </c>
      <c r="AO21">
        <v>-118636.3081689117</v>
      </c>
      <c r="AP21">
        <v>-51227.758086232374</v>
      </c>
      <c r="AU21" t="s">
        <v>4839</v>
      </c>
      <c r="AV21" t="s">
        <v>4693</v>
      </c>
      <c r="AW21">
        <v>400</v>
      </c>
      <c r="AY21" s="27" t="s">
        <v>4699</v>
      </c>
      <c r="AZ21">
        <v>2012</v>
      </c>
      <c r="BA21">
        <v>4</v>
      </c>
      <c r="BB21" s="27">
        <v>372</v>
      </c>
      <c r="BC21" s="27"/>
      <c r="BD21" s="27" t="s">
        <v>4678</v>
      </c>
      <c r="BE21" s="27" t="s">
        <v>6181</v>
      </c>
      <c r="BF21" t="s">
        <v>6182</v>
      </c>
      <c r="BI21" t="s">
        <v>6176</v>
      </c>
      <c r="BJ21">
        <f>AVERAGE(BJ8:BJ10)</f>
        <v>247.92063492063494</v>
      </c>
    </row>
    <row r="22" spans="1:76" ht="15.75" thickBot="1" x14ac:dyDescent="0.3">
      <c r="A22" t="s">
        <v>4842</v>
      </c>
      <c r="B22" t="s">
        <v>4694</v>
      </c>
      <c r="C22" s="60">
        <v>40787</v>
      </c>
      <c r="D22">
        <v>2011</v>
      </c>
      <c r="E22">
        <v>9</v>
      </c>
      <c r="F22" t="s">
        <v>32</v>
      </c>
      <c r="G22" t="s">
        <v>1827</v>
      </c>
      <c r="H22" t="s">
        <v>5216</v>
      </c>
      <c r="I22">
        <v>97</v>
      </c>
      <c r="K22" t="s">
        <v>4842</v>
      </c>
      <c r="L22" t="s">
        <v>4694</v>
      </c>
      <c r="M22">
        <v>2011</v>
      </c>
      <c r="N22">
        <v>9</v>
      </c>
      <c r="O22">
        <v>577</v>
      </c>
      <c r="R22" t="s">
        <v>4700</v>
      </c>
      <c r="S22">
        <v>2012</v>
      </c>
      <c r="T22">
        <v>5</v>
      </c>
      <c r="U22">
        <v>543.5</v>
      </c>
      <c r="W22" s="27">
        <v>2</v>
      </c>
      <c r="X22">
        <v>455.75</v>
      </c>
      <c r="Y22">
        <f>STDEV(U10,U28,U42,U56)</f>
        <v>85.846277341148195</v>
      </c>
      <c r="AH22" s="46" t="s">
        <v>1</v>
      </c>
      <c r="AI22" s="46">
        <v>42.487962962962968</v>
      </c>
      <c r="AJ22" s="46">
        <v>7.0772254022130685</v>
      </c>
      <c r="AK22" s="46">
        <v>6.0034774291174706</v>
      </c>
      <c r="AL22" s="46">
        <v>5.4038155421191935E-4</v>
      </c>
      <c r="AM22" s="46">
        <v>25.752984142901443</v>
      </c>
      <c r="AN22" s="46">
        <v>59.222941783024496</v>
      </c>
      <c r="AO22" s="46">
        <v>25.752984142901443</v>
      </c>
      <c r="AP22" s="46">
        <v>59.222941783024496</v>
      </c>
      <c r="AU22" t="s">
        <v>4842</v>
      </c>
      <c r="AV22" t="s">
        <v>4694</v>
      </c>
      <c r="AW22">
        <v>266</v>
      </c>
      <c r="AY22" s="27" t="s">
        <v>4700</v>
      </c>
      <c r="AZ22">
        <v>2012</v>
      </c>
      <c r="BA22">
        <v>5</v>
      </c>
      <c r="BB22" s="27">
        <v>633</v>
      </c>
      <c r="BC22" s="27"/>
      <c r="BD22" s="27">
        <v>1</v>
      </c>
      <c r="BE22">
        <v>389</v>
      </c>
      <c r="BF22">
        <f>STDEV(BB27,BB41,BB46,BB54)</f>
        <v>409.06315730784979</v>
      </c>
      <c r="BI22" t="s">
        <v>6177</v>
      </c>
      <c r="BJ22">
        <f>AVERAGE(BJ11:BJ13)</f>
        <v>724.15277777777783</v>
      </c>
    </row>
    <row r="23" spans="1:76" x14ac:dyDescent="0.25">
      <c r="A23" t="s">
        <v>4844</v>
      </c>
      <c r="B23" t="s">
        <v>4694</v>
      </c>
      <c r="C23" s="60">
        <v>40806</v>
      </c>
      <c r="D23">
        <v>2011</v>
      </c>
      <c r="E23">
        <v>9</v>
      </c>
      <c r="F23" t="s">
        <v>32</v>
      </c>
      <c r="G23" t="s">
        <v>1827</v>
      </c>
      <c r="H23" t="s">
        <v>5217</v>
      </c>
      <c r="I23">
        <v>43</v>
      </c>
      <c r="K23" t="s">
        <v>4844</v>
      </c>
      <c r="L23" t="s">
        <v>4694</v>
      </c>
      <c r="M23">
        <v>2011</v>
      </c>
      <c r="N23">
        <v>9</v>
      </c>
      <c r="O23">
        <v>500</v>
      </c>
      <c r="R23" t="s">
        <v>4701</v>
      </c>
      <c r="S23">
        <v>2012</v>
      </c>
      <c r="T23">
        <v>6</v>
      </c>
      <c r="U23">
        <v>489.75</v>
      </c>
      <c r="W23" s="27">
        <v>3</v>
      </c>
      <c r="X23">
        <v>600.33333333333337</v>
      </c>
      <c r="Y23">
        <f>STDEV(U20,U29,U60)</f>
        <v>118.38214955529982</v>
      </c>
      <c r="AU23" t="s">
        <v>4844</v>
      </c>
      <c r="AV23" t="s">
        <v>4694</v>
      </c>
      <c r="AW23">
        <v>99</v>
      </c>
      <c r="AY23" s="27" t="s">
        <v>4701</v>
      </c>
      <c r="AZ23">
        <v>2012</v>
      </c>
      <c r="BA23">
        <v>6</v>
      </c>
      <c r="BB23" s="27">
        <v>151</v>
      </c>
      <c r="BC23" s="27"/>
      <c r="BD23" s="27">
        <v>2</v>
      </c>
      <c r="BE23">
        <v>167.5</v>
      </c>
      <c r="BF23">
        <f>STDEV(BB10,BB28,BB42,BB56)</f>
        <v>128.61441080480316</v>
      </c>
    </row>
    <row r="24" spans="1:76" x14ac:dyDescent="0.25">
      <c r="A24" t="s">
        <v>4847</v>
      </c>
      <c r="B24" t="s">
        <v>4695</v>
      </c>
      <c r="C24" s="60">
        <v>40831</v>
      </c>
      <c r="D24">
        <v>2011</v>
      </c>
      <c r="E24">
        <v>10</v>
      </c>
      <c r="F24" t="s">
        <v>32</v>
      </c>
      <c r="G24" t="s">
        <v>1827</v>
      </c>
      <c r="H24" t="s">
        <v>5218</v>
      </c>
      <c r="I24">
        <v>35</v>
      </c>
      <c r="K24" t="s">
        <v>4847</v>
      </c>
      <c r="L24" t="s">
        <v>4695</v>
      </c>
      <c r="M24">
        <v>2011</v>
      </c>
      <c r="N24">
        <v>10</v>
      </c>
      <c r="O24">
        <v>250</v>
      </c>
      <c r="R24" t="s">
        <v>4702</v>
      </c>
      <c r="S24">
        <v>2012</v>
      </c>
      <c r="T24">
        <v>7</v>
      </c>
      <c r="U24">
        <v>559</v>
      </c>
      <c r="W24" s="27">
        <v>4</v>
      </c>
      <c r="X24">
        <v>825.25</v>
      </c>
      <c r="Y24">
        <f>STDEV(U11,U21,U30,U61)</f>
        <v>153.35008966414071</v>
      </c>
      <c r="AU24" t="s">
        <v>4847</v>
      </c>
      <c r="AV24" t="s">
        <v>4695</v>
      </c>
      <c r="AW24">
        <v>1548</v>
      </c>
      <c r="AY24" s="27" t="s">
        <v>4702</v>
      </c>
      <c r="AZ24">
        <v>2012</v>
      </c>
      <c r="BA24">
        <v>7</v>
      </c>
      <c r="BB24" s="27">
        <v>42</v>
      </c>
      <c r="BC24" s="27"/>
      <c r="BD24" s="27">
        <v>3</v>
      </c>
      <c r="BE24">
        <v>218</v>
      </c>
      <c r="BF24">
        <f>STDEV(BB20,BB29,BB60)</f>
        <v>160.47741274085897</v>
      </c>
      <c r="BP24" t="s">
        <v>5992</v>
      </c>
    </row>
    <row r="25" spans="1:76" ht="15.75" thickBot="1" x14ac:dyDescent="0.3">
      <c r="A25" t="s">
        <v>4853</v>
      </c>
      <c r="B25" t="s">
        <v>4696</v>
      </c>
      <c r="C25" s="60">
        <v>40862</v>
      </c>
      <c r="D25">
        <v>2011</v>
      </c>
      <c r="E25">
        <v>11</v>
      </c>
      <c r="F25" t="s">
        <v>32</v>
      </c>
      <c r="G25" t="s">
        <v>1827</v>
      </c>
      <c r="H25" t="s">
        <v>5219</v>
      </c>
      <c r="I25">
        <v>62</v>
      </c>
      <c r="K25" t="s">
        <v>4853</v>
      </c>
      <c r="L25" t="s">
        <v>4696</v>
      </c>
      <c r="M25">
        <v>2011</v>
      </c>
      <c r="N25">
        <v>11</v>
      </c>
      <c r="O25">
        <v>281</v>
      </c>
      <c r="R25" t="s">
        <v>4703</v>
      </c>
      <c r="S25">
        <v>2012</v>
      </c>
      <c r="T25">
        <v>8</v>
      </c>
      <c r="U25">
        <v>598.5</v>
      </c>
      <c r="W25" s="27">
        <v>5</v>
      </c>
      <c r="X25">
        <v>641.40476190476181</v>
      </c>
      <c r="Y25">
        <f>STDEV(U4,U12,U22,U31,U36,U49,U62)</f>
        <v>173.82669789037277</v>
      </c>
      <c r="AU25" t="s">
        <v>4853</v>
      </c>
      <c r="AV25" t="s">
        <v>4696</v>
      </c>
      <c r="AW25">
        <v>29</v>
      </c>
      <c r="AY25" s="27" t="s">
        <v>4703</v>
      </c>
      <c r="AZ25">
        <v>2012</v>
      </c>
      <c r="BA25">
        <v>8</v>
      </c>
      <c r="BB25" s="27">
        <v>502</v>
      </c>
      <c r="BC25" s="27"/>
      <c r="BD25" s="27">
        <v>4</v>
      </c>
      <c r="BE25">
        <v>384.25</v>
      </c>
      <c r="BF25">
        <f>STDEV(BB11,BB21,BB30,BB61)</f>
        <v>230.19176788060864</v>
      </c>
    </row>
    <row r="26" spans="1:76" x14ac:dyDescent="0.25">
      <c r="A26" t="s">
        <v>4856</v>
      </c>
      <c r="B26" t="s">
        <v>4698</v>
      </c>
      <c r="C26" s="60">
        <v>40975</v>
      </c>
      <c r="D26">
        <v>2012</v>
      </c>
      <c r="E26">
        <v>3</v>
      </c>
      <c r="F26" t="s">
        <v>32</v>
      </c>
      <c r="G26" t="s">
        <v>1827</v>
      </c>
      <c r="H26" t="s">
        <v>5220</v>
      </c>
      <c r="I26">
        <v>50</v>
      </c>
      <c r="K26" t="s">
        <v>4856</v>
      </c>
      <c r="L26" t="s">
        <v>4698</v>
      </c>
      <c r="M26">
        <v>2012</v>
      </c>
      <c r="N26">
        <v>3</v>
      </c>
      <c r="O26">
        <v>518</v>
      </c>
      <c r="R26" t="s">
        <v>4704</v>
      </c>
      <c r="S26">
        <v>2012</v>
      </c>
      <c r="T26">
        <v>9</v>
      </c>
      <c r="U26">
        <v>611.5</v>
      </c>
      <c r="W26" s="27">
        <v>6</v>
      </c>
      <c r="X26">
        <v>640.13095238095229</v>
      </c>
      <c r="Y26">
        <f>STDEV(U13,U23,U32,U37,U50,U57,U63)</f>
        <v>98.190831975939474</v>
      </c>
      <c r="AH26" t="s">
        <v>5992</v>
      </c>
      <c r="AU26" t="s">
        <v>4856</v>
      </c>
      <c r="AV26" t="s">
        <v>4698</v>
      </c>
      <c r="AW26">
        <v>74</v>
      </c>
      <c r="AY26" s="27" t="s">
        <v>4704</v>
      </c>
      <c r="AZ26">
        <v>2012</v>
      </c>
      <c r="BA26">
        <v>9</v>
      </c>
      <c r="BB26" s="27">
        <v>914.5</v>
      </c>
      <c r="BC26" s="27"/>
      <c r="BD26" s="27">
        <v>5</v>
      </c>
      <c r="BE26">
        <v>396.33333333333331</v>
      </c>
      <c r="BF26">
        <f>STDEV(BB4,BB12,BB22,BB31,BB36,BB49,BB62)</f>
        <v>130.54784847227774</v>
      </c>
      <c r="BP26" s="47" t="s">
        <v>5993</v>
      </c>
      <c r="BQ26" s="47" t="s">
        <v>5994</v>
      </c>
      <c r="BR26" s="47" t="s">
        <v>5995</v>
      </c>
    </row>
    <row r="27" spans="1:76" ht="15.75" thickBot="1" x14ac:dyDescent="0.3">
      <c r="A27" t="s">
        <v>4859</v>
      </c>
      <c r="B27" t="s">
        <v>4699</v>
      </c>
      <c r="C27" s="60">
        <v>41022</v>
      </c>
      <c r="D27">
        <v>2012</v>
      </c>
      <c r="E27">
        <v>4</v>
      </c>
      <c r="F27" t="s">
        <v>32</v>
      </c>
      <c r="G27" t="s">
        <v>1827</v>
      </c>
      <c r="H27" t="s">
        <v>5221</v>
      </c>
      <c r="I27">
        <v>90</v>
      </c>
      <c r="K27" t="s">
        <v>4859</v>
      </c>
      <c r="L27" t="s">
        <v>4699</v>
      </c>
      <c r="M27">
        <v>2012</v>
      </c>
      <c r="N27">
        <v>4</v>
      </c>
      <c r="O27">
        <v>987</v>
      </c>
      <c r="R27" t="s">
        <v>4709</v>
      </c>
      <c r="S27">
        <v>2013</v>
      </c>
      <c r="T27">
        <v>1</v>
      </c>
      <c r="U27">
        <v>237</v>
      </c>
      <c r="W27" s="27">
        <v>7</v>
      </c>
      <c r="X27">
        <v>628.71428571428567</v>
      </c>
      <c r="Y27">
        <f>STDEV(U5,U14,U24,U33,U38,U43,U51)</f>
        <v>118.66965953957273</v>
      </c>
      <c r="AU27" t="s">
        <v>4859</v>
      </c>
      <c r="AV27" t="s">
        <v>4699</v>
      </c>
      <c r="AW27">
        <v>372</v>
      </c>
      <c r="AY27" s="27" t="s">
        <v>4709</v>
      </c>
      <c r="AZ27">
        <v>2013</v>
      </c>
      <c r="BA27">
        <v>1</v>
      </c>
      <c r="BB27" s="27">
        <v>1</v>
      </c>
      <c r="BC27" s="27"/>
      <c r="BD27" s="27">
        <v>6</v>
      </c>
      <c r="BE27">
        <v>167.02380952380955</v>
      </c>
      <c r="BF27">
        <f>STDEV(BB13,BB23,BB32,BB37,BB50,BB57,BB63)</f>
        <v>168.1794519028054</v>
      </c>
      <c r="BP27">
        <v>1</v>
      </c>
      <c r="BQ27">
        <v>389.32080246913574</v>
      </c>
      <c r="BR27">
        <v>-26.187469135802417</v>
      </c>
    </row>
    <row r="28" spans="1:76" x14ac:dyDescent="0.25">
      <c r="A28" t="s">
        <v>4860</v>
      </c>
      <c r="B28" t="s">
        <v>4700</v>
      </c>
      <c r="C28" s="60">
        <v>41036</v>
      </c>
      <c r="D28">
        <v>2012</v>
      </c>
      <c r="E28">
        <v>5</v>
      </c>
      <c r="F28" t="s">
        <v>32</v>
      </c>
      <c r="G28" t="s">
        <v>1827</v>
      </c>
      <c r="H28" t="s">
        <v>5222</v>
      </c>
      <c r="I28">
        <v>47</v>
      </c>
      <c r="K28" t="s">
        <v>4860</v>
      </c>
      <c r="L28" t="s">
        <v>4700</v>
      </c>
      <c r="M28">
        <v>2012</v>
      </c>
      <c r="N28">
        <v>5</v>
      </c>
      <c r="O28">
        <v>641</v>
      </c>
      <c r="R28" t="s">
        <v>4708</v>
      </c>
      <c r="S28">
        <v>2013</v>
      </c>
      <c r="T28">
        <v>2</v>
      </c>
      <c r="U28">
        <v>378</v>
      </c>
      <c r="W28" s="27">
        <v>8</v>
      </c>
      <c r="X28">
        <v>731.66666666666674</v>
      </c>
      <c r="Y28">
        <f>STDEV(U6,U15,U25,U34,U39,U44,U52,U58)</f>
        <v>231.81054114109406</v>
      </c>
      <c r="AH28" s="47" t="s">
        <v>5993</v>
      </c>
      <c r="AI28" s="47" t="s">
        <v>5994</v>
      </c>
      <c r="AJ28" s="47" t="s">
        <v>5995</v>
      </c>
      <c r="AU28" t="s">
        <v>4860</v>
      </c>
      <c r="AV28" t="s">
        <v>4700</v>
      </c>
      <c r="AW28">
        <v>540</v>
      </c>
      <c r="AY28" s="27" t="s">
        <v>4708</v>
      </c>
      <c r="AZ28">
        <v>2013</v>
      </c>
      <c r="BA28">
        <v>2</v>
      </c>
      <c r="BB28" s="27">
        <v>76</v>
      </c>
      <c r="BC28" s="27"/>
      <c r="BD28" s="27">
        <v>7</v>
      </c>
      <c r="BE28">
        <v>34.571428571428569</v>
      </c>
      <c r="BF28">
        <f>STDEV(BB5,BB14,BB24,BB33,BB38,BB43,BB51)</f>
        <v>45.142762959515977</v>
      </c>
      <c r="BP28">
        <v>2</v>
      </c>
      <c r="BQ28">
        <v>392.05333333333328</v>
      </c>
      <c r="BR28">
        <v>-40.145925925925894</v>
      </c>
    </row>
    <row r="29" spans="1:76" x14ac:dyDescent="0.25">
      <c r="A29" t="s">
        <v>4862</v>
      </c>
      <c r="B29" t="s">
        <v>4700</v>
      </c>
      <c r="C29" s="60">
        <v>41060</v>
      </c>
      <c r="D29">
        <v>2012</v>
      </c>
      <c r="E29">
        <v>5</v>
      </c>
      <c r="F29" t="s">
        <v>32</v>
      </c>
      <c r="G29" t="s">
        <v>1827</v>
      </c>
      <c r="H29" t="s">
        <v>5223</v>
      </c>
      <c r="I29">
        <v>42</v>
      </c>
      <c r="K29" t="s">
        <v>4862</v>
      </c>
      <c r="L29" t="s">
        <v>4700</v>
      </c>
      <c r="M29">
        <v>2012</v>
      </c>
      <c r="N29">
        <v>5</v>
      </c>
      <c r="O29">
        <v>446</v>
      </c>
      <c r="R29" t="s">
        <v>4710</v>
      </c>
      <c r="S29">
        <v>2013</v>
      </c>
      <c r="T29">
        <v>3</v>
      </c>
      <c r="U29">
        <v>547</v>
      </c>
      <c r="W29" s="27">
        <v>9</v>
      </c>
      <c r="X29">
        <v>791.5</v>
      </c>
      <c r="Y29">
        <f>STDEV(U7,U16,U26,U35,U40,U45,U53,U59)</f>
        <v>338.22422589774226</v>
      </c>
      <c r="AH29">
        <v>1</v>
      </c>
      <c r="AI29">
        <v>468.77242798352381</v>
      </c>
      <c r="AJ29">
        <v>-60.905761316857138</v>
      </c>
      <c r="AU29" t="s">
        <v>4862</v>
      </c>
      <c r="AV29" t="s">
        <v>4700</v>
      </c>
      <c r="AW29">
        <v>726</v>
      </c>
      <c r="AY29" s="27" t="s">
        <v>4710</v>
      </c>
      <c r="AZ29">
        <v>2013</v>
      </c>
      <c r="BA29">
        <v>3</v>
      </c>
      <c r="BB29" s="27">
        <v>391</v>
      </c>
      <c r="BC29" s="27"/>
      <c r="BD29" s="27">
        <v>8</v>
      </c>
      <c r="BE29">
        <v>542.16666666666663</v>
      </c>
      <c r="BF29">
        <f>STDEV(BB6,BB15,BB25,BB34,BB39,BB44,BB52,BB58)</f>
        <v>245.40748426511655</v>
      </c>
      <c r="BP29">
        <v>3</v>
      </c>
      <c r="BQ29">
        <v>394.78586419753083</v>
      </c>
      <c r="BR29">
        <v>64.464135802469173</v>
      </c>
    </row>
    <row r="30" spans="1:76" x14ac:dyDescent="0.25">
      <c r="A30" t="s">
        <v>4864</v>
      </c>
      <c r="B30" t="s">
        <v>4701</v>
      </c>
      <c r="C30" s="60">
        <v>41072</v>
      </c>
      <c r="D30">
        <v>2012</v>
      </c>
      <c r="E30">
        <v>6</v>
      </c>
      <c r="F30" t="s">
        <v>32</v>
      </c>
      <c r="G30" t="s">
        <v>1827</v>
      </c>
      <c r="H30" t="s">
        <v>5224</v>
      </c>
      <c r="I30">
        <v>6</v>
      </c>
      <c r="K30" t="s">
        <v>4864</v>
      </c>
      <c r="L30" t="s">
        <v>4701</v>
      </c>
      <c r="M30">
        <v>2012</v>
      </c>
      <c r="N30">
        <v>6</v>
      </c>
      <c r="O30">
        <v>346</v>
      </c>
      <c r="R30" t="s">
        <v>4711</v>
      </c>
      <c r="S30">
        <v>2013</v>
      </c>
      <c r="T30">
        <v>4</v>
      </c>
      <c r="U30">
        <v>748</v>
      </c>
      <c r="W30" s="27">
        <v>10</v>
      </c>
      <c r="X30">
        <v>500.25</v>
      </c>
      <c r="Y30">
        <f>STDEV(U8,U17,U47,U55)</f>
        <v>343.5019407999514</v>
      </c>
      <c r="AH30">
        <v>2</v>
      </c>
      <c r="AI30">
        <v>511.26039094649605</v>
      </c>
      <c r="AJ30">
        <v>9.4803497942446029</v>
      </c>
      <c r="AU30" t="s">
        <v>4864</v>
      </c>
      <c r="AV30" t="s">
        <v>4701</v>
      </c>
      <c r="AW30">
        <v>238</v>
      </c>
      <c r="AY30" s="27" t="s">
        <v>4711</v>
      </c>
      <c r="AZ30">
        <v>2013</v>
      </c>
      <c r="BA30">
        <v>4</v>
      </c>
      <c r="BB30" s="27">
        <v>712</v>
      </c>
      <c r="BC30" s="27"/>
      <c r="BD30" s="27">
        <v>9</v>
      </c>
      <c r="BE30">
        <v>691.45833333333337</v>
      </c>
      <c r="BF30">
        <f>STDEV(BB7,BB16,BB26,BB35,BB40,BB45,BB53,BB59)</f>
        <v>462.68820066189926</v>
      </c>
      <c r="BP30">
        <v>4</v>
      </c>
      <c r="BQ30">
        <v>397.51839506172837</v>
      </c>
      <c r="BR30">
        <v>-23.592469135802503</v>
      </c>
    </row>
    <row r="31" spans="1:76" x14ac:dyDescent="0.25">
      <c r="A31" t="s">
        <v>4865</v>
      </c>
      <c r="B31" t="s">
        <v>4701</v>
      </c>
      <c r="C31" s="60">
        <v>41074</v>
      </c>
      <c r="D31">
        <v>2012</v>
      </c>
      <c r="E31">
        <v>6</v>
      </c>
      <c r="F31" t="s">
        <v>32</v>
      </c>
      <c r="G31" t="s">
        <v>1827</v>
      </c>
      <c r="H31" t="s">
        <v>5225</v>
      </c>
      <c r="I31">
        <v>17</v>
      </c>
      <c r="K31" t="s">
        <v>4865</v>
      </c>
      <c r="L31" t="s">
        <v>4701</v>
      </c>
      <c r="M31">
        <v>2012</v>
      </c>
      <c r="N31">
        <v>6</v>
      </c>
      <c r="O31">
        <v>465</v>
      </c>
      <c r="R31" t="s">
        <v>4712</v>
      </c>
      <c r="S31">
        <v>2013</v>
      </c>
      <c r="T31">
        <v>5</v>
      </c>
      <c r="U31">
        <v>620</v>
      </c>
      <c r="W31" s="27">
        <v>11</v>
      </c>
      <c r="X31">
        <v>355.66666666666669</v>
      </c>
      <c r="Y31">
        <f>STDEV(U3,U9,U18)</f>
        <v>119.92636629754669</v>
      </c>
      <c r="AH31">
        <v>3</v>
      </c>
      <c r="AI31">
        <v>553.74835390945373</v>
      </c>
      <c r="AJ31">
        <v>25.776646090546251</v>
      </c>
      <c r="AU31" t="s">
        <v>4865</v>
      </c>
      <c r="AV31" t="s">
        <v>4701</v>
      </c>
      <c r="AW31">
        <v>262</v>
      </c>
      <c r="AY31" s="27" t="s">
        <v>4712</v>
      </c>
      <c r="AZ31">
        <v>2013</v>
      </c>
      <c r="BA31">
        <v>5</v>
      </c>
      <c r="BB31" s="27">
        <v>450</v>
      </c>
      <c r="BC31" s="27"/>
      <c r="BD31" s="27">
        <v>10</v>
      </c>
      <c r="BE31">
        <v>1064</v>
      </c>
      <c r="BF31">
        <f>STDEV(BB8,BB17,BB47,BB55)</f>
        <v>713.27040220849392</v>
      </c>
      <c r="BP31">
        <v>5</v>
      </c>
      <c r="BQ31">
        <v>400.25092592592591</v>
      </c>
      <c r="BR31">
        <v>-47.550925925925924</v>
      </c>
    </row>
    <row r="32" spans="1:76" x14ac:dyDescent="0.25">
      <c r="A32" t="s">
        <v>4866</v>
      </c>
      <c r="B32" t="s">
        <v>4701</v>
      </c>
      <c r="C32" s="60">
        <v>41080</v>
      </c>
      <c r="D32">
        <v>2012</v>
      </c>
      <c r="E32">
        <v>6</v>
      </c>
      <c r="F32" t="s">
        <v>32</v>
      </c>
      <c r="G32" t="s">
        <v>1827</v>
      </c>
      <c r="H32" t="s">
        <v>5226</v>
      </c>
      <c r="I32">
        <v>1</v>
      </c>
      <c r="K32" t="s">
        <v>4866</v>
      </c>
      <c r="L32" t="s">
        <v>4701</v>
      </c>
      <c r="M32">
        <v>2012</v>
      </c>
      <c r="N32">
        <v>6</v>
      </c>
      <c r="O32">
        <v>658</v>
      </c>
      <c r="R32" t="s">
        <v>4713</v>
      </c>
      <c r="S32">
        <v>2013</v>
      </c>
      <c r="T32">
        <v>6</v>
      </c>
      <c r="U32">
        <v>624</v>
      </c>
      <c r="W32" s="27">
        <v>12</v>
      </c>
      <c r="X32">
        <v>496.5</v>
      </c>
      <c r="Y32">
        <f>STDEV(U19,U48,)</f>
        <v>320.12028989115953</v>
      </c>
      <c r="AH32">
        <v>4</v>
      </c>
      <c r="AI32">
        <v>596.23631687241141</v>
      </c>
      <c r="AJ32">
        <v>-37.736316872411408</v>
      </c>
      <c r="AU32" t="s">
        <v>4866</v>
      </c>
      <c r="AV32" t="s">
        <v>4701</v>
      </c>
      <c r="AW32">
        <v>90</v>
      </c>
      <c r="AY32" s="27" t="s">
        <v>4713</v>
      </c>
      <c r="AZ32">
        <v>2013</v>
      </c>
      <c r="BA32">
        <v>6</v>
      </c>
      <c r="BB32" s="27">
        <v>150.33333333333334</v>
      </c>
      <c r="BC32" s="27"/>
      <c r="BD32" s="27">
        <v>11</v>
      </c>
      <c r="BE32">
        <v>417</v>
      </c>
      <c r="BF32">
        <f>STDEV(BB3,BB9,BB18)</f>
        <v>340.32925234249257</v>
      </c>
      <c r="BP32">
        <v>6</v>
      </c>
      <c r="BQ32">
        <v>402.98345679012345</v>
      </c>
      <c r="BR32">
        <v>19.316543209876556</v>
      </c>
    </row>
    <row r="33" spans="1:70" x14ac:dyDescent="0.25">
      <c r="A33" t="s">
        <v>4867</v>
      </c>
      <c r="B33" t="s">
        <v>4701</v>
      </c>
      <c r="C33" s="60">
        <v>41087</v>
      </c>
      <c r="D33">
        <v>2012</v>
      </c>
      <c r="E33">
        <v>6</v>
      </c>
      <c r="F33" t="s">
        <v>32</v>
      </c>
      <c r="G33" t="s">
        <v>1827</v>
      </c>
      <c r="H33" t="s">
        <v>5227</v>
      </c>
      <c r="I33">
        <v>4</v>
      </c>
      <c r="K33" t="s">
        <v>4867</v>
      </c>
      <c r="L33" t="s">
        <v>4701</v>
      </c>
      <c r="M33">
        <v>2012</v>
      </c>
      <c r="N33">
        <v>6</v>
      </c>
      <c r="O33">
        <v>490</v>
      </c>
      <c r="R33" t="s">
        <v>4714</v>
      </c>
      <c r="S33">
        <v>2013</v>
      </c>
      <c r="T33">
        <v>7</v>
      </c>
      <c r="U33">
        <v>630</v>
      </c>
      <c r="AH33">
        <v>5</v>
      </c>
      <c r="AI33">
        <v>638.72427983538364</v>
      </c>
      <c r="AJ33">
        <v>104.24238683128306</v>
      </c>
      <c r="AU33" t="s">
        <v>4867</v>
      </c>
      <c r="AV33" t="s">
        <v>4701</v>
      </c>
      <c r="AW33">
        <v>14</v>
      </c>
      <c r="AY33" s="27" t="s">
        <v>4714</v>
      </c>
      <c r="AZ33">
        <v>2013</v>
      </c>
      <c r="BA33">
        <v>7</v>
      </c>
      <c r="BB33" s="27">
        <v>4.5</v>
      </c>
      <c r="BC33" s="27"/>
      <c r="BD33" s="27">
        <v>12</v>
      </c>
      <c r="BE33">
        <v>550.5</v>
      </c>
      <c r="BF33">
        <f>STDEV(BB19,BB48)</f>
        <v>641.34585053619855</v>
      </c>
      <c r="BP33">
        <v>7</v>
      </c>
      <c r="BQ33">
        <v>405.715987654321</v>
      </c>
      <c r="BR33">
        <v>67.950679012345745</v>
      </c>
    </row>
    <row r="34" spans="1:70" x14ac:dyDescent="0.25">
      <c r="A34" t="s">
        <v>4875</v>
      </c>
      <c r="B34" t="s">
        <v>4702</v>
      </c>
      <c r="C34" s="60">
        <v>41117</v>
      </c>
      <c r="D34">
        <v>2012</v>
      </c>
      <c r="E34">
        <v>7</v>
      </c>
      <c r="F34" t="s">
        <v>32</v>
      </c>
      <c r="G34" t="s">
        <v>1827</v>
      </c>
      <c r="H34" t="s">
        <v>5228</v>
      </c>
      <c r="I34">
        <v>7</v>
      </c>
      <c r="K34" t="s">
        <v>4875</v>
      </c>
      <c r="L34" t="s">
        <v>4702</v>
      </c>
      <c r="M34">
        <v>2012</v>
      </c>
      <c r="N34">
        <v>7</v>
      </c>
      <c r="O34">
        <v>559</v>
      </c>
      <c r="R34" t="s">
        <v>4715</v>
      </c>
      <c r="S34">
        <v>2013</v>
      </c>
      <c r="T34">
        <v>8</v>
      </c>
      <c r="U34">
        <v>661.5</v>
      </c>
      <c r="AH34">
        <v>6</v>
      </c>
      <c r="AI34">
        <v>681.21224279834132</v>
      </c>
      <c r="AJ34">
        <v>26.887757201658701</v>
      </c>
      <c r="AU34" t="s">
        <v>4875</v>
      </c>
      <c r="AV34" t="s">
        <v>4702</v>
      </c>
      <c r="AW34">
        <v>42</v>
      </c>
      <c r="AY34" s="27" t="s">
        <v>4715</v>
      </c>
      <c r="AZ34">
        <v>2013</v>
      </c>
      <c r="BA34">
        <v>8</v>
      </c>
      <c r="BB34" s="27">
        <v>142.5</v>
      </c>
      <c r="BC34" s="27"/>
      <c r="BD34" s="27"/>
      <c r="BE34" s="27"/>
      <c r="BP34">
        <v>8</v>
      </c>
      <c r="BQ34">
        <v>408.44851851851854</v>
      </c>
      <c r="BR34">
        <v>218.05148148148146</v>
      </c>
    </row>
    <row r="35" spans="1:70" ht="15.75" thickBot="1" x14ac:dyDescent="0.3">
      <c r="A35" t="s">
        <v>4876</v>
      </c>
      <c r="B35" t="s">
        <v>4703</v>
      </c>
      <c r="C35" s="60">
        <v>41122</v>
      </c>
      <c r="D35">
        <v>2012</v>
      </c>
      <c r="E35">
        <v>8</v>
      </c>
      <c r="F35" t="s">
        <v>32</v>
      </c>
      <c r="G35" t="s">
        <v>1827</v>
      </c>
      <c r="H35" t="s">
        <v>5229</v>
      </c>
      <c r="I35">
        <v>17</v>
      </c>
      <c r="K35" t="s">
        <v>4876</v>
      </c>
      <c r="L35" t="s">
        <v>4703</v>
      </c>
      <c r="M35">
        <v>2012</v>
      </c>
      <c r="N35">
        <v>8</v>
      </c>
      <c r="O35">
        <v>563</v>
      </c>
      <c r="R35" t="s">
        <v>4716</v>
      </c>
      <c r="S35">
        <v>2013</v>
      </c>
      <c r="T35">
        <v>9</v>
      </c>
      <c r="U35">
        <v>581</v>
      </c>
      <c r="AH35">
        <v>7</v>
      </c>
      <c r="AI35">
        <v>723.700205761299</v>
      </c>
      <c r="AJ35">
        <v>6.8414609053676259</v>
      </c>
      <c r="AU35" t="s">
        <v>4876</v>
      </c>
      <c r="AV35" t="s">
        <v>4703</v>
      </c>
      <c r="AW35">
        <v>168</v>
      </c>
      <c r="AY35" s="27" t="s">
        <v>4716</v>
      </c>
      <c r="AZ35">
        <v>2013</v>
      </c>
      <c r="BA35">
        <v>9</v>
      </c>
      <c r="BB35" s="27">
        <v>1438</v>
      </c>
      <c r="BC35" s="27"/>
      <c r="BD35" s="27"/>
      <c r="BE35" s="27"/>
      <c r="BP35" s="46">
        <v>9</v>
      </c>
      <c r="BQ35" s="46">
        <v>411.18104938271608</v>
      </c>
      <c r="BR35" s="46">
        <v>-232.30604938271608</v>
      </c>
    </row>
    <row r="36" spans="1:70" x14ac:dyDescent="0.25">
      <c r="A36" t="s">
        <v>4878</v>
      </c>
      <c r="B36" t="s">
        <v>4703</v>
      </c>
      <c r="C36" s="60">
        <v>41136</v>
      </c>
      <c r="D36">
        <v>2012</v>
      </c>
      <c r="E36">
        <v>8</v>
      </c>
      <c r="F36" t="s">
        <v>32</v>
      </c>
      <c r="G36" t="s">
        <v>1827</v>
      </c>
      <c r="H36" t="s">
        <v>5230</v>
      </c>
      <c r="I36">
        <v>52</v>
      </c>
      <c r="K36" t="s">
        <v>4878</v>
      </c>
      <c r="L36" t="s">
        <v>4703</v>
      </c>
      <c r="M36">
        <v>2012</v>
      </c>
      <c r="N36">
        <v>8</v>
      </c>
      <c r="O36">
        <v>634</v>
      </c>
      <c r="R36" t="s">
        <v>4718</v>
      </c>
      <c r="S36">
        <v>2014</v>
      </c>
      <c r="T36">
        <v>5</v>
      </c>
      <c r="U36">
        <v>894</v>
      </c>
      <c r="AH36">
        <v>8</v>
      </c>
      <c r="AI36">
        <v>766.18816872427124</v>
      </c>
      <c r="AJ36">
        <v>-56.410390946493521</v>
      </c>
      <c r="AU36" t="s">
        <v>4878</v>
      </c>
      <c r="AV36" t="s">
        <v>4703</v>
      </c>
      <c r="AW36">
        <v>836</v>
      </c>
      <c r="AY36" s="27" t="s">
        <v>4718</v>
      </c>
      <c r="AZ36">
        <v>2014</v>
      </c>
      <c r="BA36">
        <v>5</v>
      </c>
      <c r="BB36" s="27">
        <v>331</v>
      </c>
      <c r="BC36" s="27"/>
      <c r="BD36" s="27"/>
      <c r="BE36" s="27"/>
    </row>
    <row r="37" spans="1:70" ht="15.75" thickBot="1" x14ac:dyDescent="0.3">
      <c r="A37" t="s">
        <v>4881</v>
      </c>
      <c r="B37" t="s">
        <v>4704</v>
      </c>
      <c r="C37" s="60">
        <v>41164</v>
      </c>
      <c r="D37">
        <v>2012</v>
      </c>
      <c r="E37">
        <v>9</v>
      </c>
      <c r="F37" t="s">
        <v>32</v>
      </c>
      <c r="G37" t="s">
        <v>1827</v>
      </c>
      <c r="H37" t="s">
        <v>5231</v>
      </c>
      <c r="I37">
        <v>10</v>
      </c>
      <c r="K37" t="s">
        <v>4881</v>
      </c>
      <c r="L37" t="s">
        <v>4704</v>
      </c>
      <c r="M37">
        <v>2012</v>
      </c>
      <c r="N37">
        <v>9</v>
      </c>
      <c r="O37">
        <v>500</v>
      </c>
      <c r="R37" t="s">
        <v>4719</v>
      </c>
      <c r="S37">
        <v>2014</v>
      </c>
      <c r="T37">
        <v>6</v>
      </c>
      <c r="U37">
        <v>713</v>
      </c>
      <c r="AH37" s="46">
        <v>9</v>
      </c>
      <c r="AI37" s="46">
        <v>808.67613168722892</v>
      </c>
      <c r="AJ37" s="46">
        <v>-18.176131687228917</v>
      </c>
      <c r="AU37" t="s">
        <v>4881</v>
      </c>
      <c r="AV37" t="s">
        <v>4704</v>
      </c>
      <c r="AW37">
        <v>39</v>
      </c>
      <c r="AY37" s="27" t="s">
        <v>4719</v>
      </c>
      <c r="AZ37">
        <v>2014</v>
      </c>
      <c r="BA37">
        <v>6</v>
      </c>
      <c r="BB37" s="27">
        <v>54.5</v>
      </c>
      <c r="BC37" s="27"/>
      <c r="BD37" s="27"/>
      <c r="BE37" s="27"/>
    </row>
    <row r="38" spans="1:70" x14ac:dyDescent="0.25">
      <c r="A38" t="s">
        <v>4883</v>
      </c>
      <c r="B38" t="s">
        <v>4704</v>
      </c>
      <c r="C38" s="60">
        <v>41178</v>
      </c>
      <c r="D38">
        <v>2012</v>
      </c>
      <c r="E38">
        <v>9</v>
      </c>
      <c r="F38" t="s">
        <v>32</v>
      </c>
      <c r="G38" t="s">
        <v>1827</v>
      </c>
      <c r="H38" t="s">
        <v>5232</v>
      </c>
      <c r="I38">
        <v>37</v>
      </c>
      <c r="K38" t="s">
        <v>4883</v>
      </c>
      <c r="L38" t="s">
        <v>4704</v>
      </c>
      <c r="M38">
        <v>2012</v>
      </c>
      <c r="N38">
        <v>9</v>
      </c>
      <c r="O38">
        <v>723</v>
      </c>
      <c r="R38" t="s">
        <v>4720</v>
      </c>
      <c r="S38">
        <v>2014</v>
      </c>
      <c r="T38">
        <v>7</v>
      </c>
      <c r="U38">
        <v>628.5</v>
      </c>
      <c r="AU38" t="s">
        <v>4883</v>
      </c>
      <c r="AV38" t="s">
        <v>4704</v>
      </c>
      <c r="AW38">
        <v>1790</v>
      </c>
      <c r="AY38" s="27" t="s">
        <v>4720</v>
      </c>
      <c r="AZ38">
        <v>2014</v>
      </c>
      <c r="BA38">
        <v>7</v>
      </c>
      <c r="BB38" s="27">
        <v>3</v>
      </c>
      <c r="BC38" s="27"/>
      <c r="BD38" s="27"/>
      <c r="BE38" s="27"/>
    </row>
    <row r="39" spans="1:70" x14ac:dyDescent="0.25">
      <c r="A39" t="s">
        <v>4886</v>
      </c>
      <c r="B39" t="s">
        <v>4705</v>
      </c>
      <c r="C39" s="60">
        <v>41207</v>
      </c>
      <c r="D39">
        <v>2012</v>
      </c>
      <c r="E39">
        <v>10</v>
      </c>
      <c r="F39" t="s">
        <v>32</v>
      </c>
      <c r="G39" t="s">
        <v>1827</v>
      </c>
      <c r="H39" t="s">
        <v>5233</v>
      </c>
      <c r="I39">
        <v>28</v>
      </c>
      <c r="K39" t="s">
        <v>4886</v>
      </c>
      <c r="L39" t="s">
        <v>4705</v>
      </c>
      <c r="M39">
        <v>2012</v>
      </c>
      <c r="N39">
        <v>10</v>
      </c>
      <c r="O39">
        <v>640</v>
      </c>
      <c r="R39" t="s">
        <v>4721</v>
      </c>
      <c r="S39">
        <v>2014</v>
      </c>
      <c r="T39">
        <v>8</v>
      </c>
      <c r="U39">
        <v>732</v>
      </c>
      <c r="AU39" t="s">
        <v>4886</v>
      </c>
      <c r="AV39" t="s">
        <v>4705</v>
      </c>
      <c r="AW39">
        <v>1142</v>
      </c>
      <c r="AY39" s="27" t="s">
        <v>4721</v>
      </c>
      <c r="AZ39">
        <v>2014</v>
      </c>
      <c r="BA39">
        <v>8</v>
      </c>
      <c r="BB39" s="27">
        <v>858</v>
      </c>
      <c r="BC39" s="27"/>
      <c r="BD39" s="27"/>
      <c r="BE39" s="27"/>
    </row>
    <row r="40" spans="1:70" x14ac:dyDescent="0.25">
      <c r="A40" t="s">
        <v>4889</v>
      </c>
      <c r="B40" t="s">
        <v>4706</v>
      </c>
      <c r="C40" s="60">
        <v>41228</v>
      </c>
      <c r="D40">
        <v>2012</v>
      </c>
      <c r="E40">
        <v>11</v>
      </c>
      <c r="F40" t="s">
        <v>32</v>
      </c>
      <c r="G40" t="s">
        <v>1827</v>
      </c>
      <c r="H40" t="s">
        <v>5234</v>
      </c>
      <c r="I40">
        <v>62</v>
      </c>
      <c r="K40" t="s">
        <v>4889</v>
      </c>
      <c r="L40" t="s">
        <v>4706</v>
      </c>
      <c r="M40">
        <v>2012</v>
      </c>
      <c r="N40">
        <v>11</v>
      </c>
      <c r="O40">
        <v>494</v>
      </c>
      <c r="R40" t="s">
        <v>4722</v>
      </c>
      <c r="S40">
        <v>2014</v>
      </c>
      <c r="T40">
        <v>9</v>
      </c>
      <c r="U40">
        <v>747.33333333333337</v>
      </c>
      <c r="AU40" t="s">
        <v>4889</v>
      </c>
      <c r="AV40" t="s">
        <v>4706</v>
      </c>
      <c r="AW40">
        <v>665</v>
      </c>
      <c r="AY40" s="27" t="s">
        <v>4722</v>
      </c>
      <c r="AZ40">
        <v>2014</v>
      </c>
      <c r="BA40">
        <v>9</v>
      </c>
      <c r="BB40" s="27">
        <v>517</v>
      </c>
      <c r="BC40" s="27"/>
      <c r="BD40" s="27"/>
      <c r="BE40" s="27"/>
    </row>
    <row r="41" spans="1:70" x14ac:dyDescent="0.25">
      <c r="A41" t="s">
        <v>4890</v>
      </c>
      <c r="B41" t="s">
        <v>4707</v>
      </c>
      <c r="C41" s="60">
        <v>41253</v>
      </c>
      <c r="D41">
        <v>2012</v>
      </c>
      <c r="E41">
        <v>12</v>
      </c>
      <c r="F41" t="s">
        <v>32</v>
      </c>
      <c r="G41" t="s">
        <v>1827</v>
      </c>
      <c r="H41" t="s">
        <v>5235</v>
      </c>
      <c r="I41">
        <v>46</v>
      </c>
      <c r="K41" t="s">
        <v>4890</v>
      </c>
      <c r="L41" t="s">
        <v>4707</v>
      </c>
      <c r="M41">
        <v>2012</v>
      </c>
      <c r="N41">
        <v>12</v>
      </c>
      <c r="O41">
        <v>354</v>
      </c>
      <c r="R41" t="s">
        <v>4724</v>
      </c>
      <c r="S41">
        <v>2015</v>
      </c>
      <c r="T41">
        <v>1</v>
      </c>
      <c r="U41">
        <v>404</v>
      </c>
      <c r="AU41" t="s">
        <v>4890</v>
      </c>
      <c r="AV41" t="s">
        <v>4707</v>
      </c>
      <c r="AW41">
        <v>97</v>
      </c>
      <c r="AY41" s="27" t="s">
        <v>4724</v>
      </c>
      <c r="AZ41">
        <v>2015</v>
      </c>
      <c r="BA41">
        <v>1</v>
      </c>
      <c r="BB41" s="27">
        <v>216</v>
      </c>
      <c r="BC41" s="27"/>
      <c r="BD41" s="27"/>
      <c r="BE41" s="27"/>
    </row>
    <row r="42" spans="1:70" x14ac:dyDescent="0.25">
      <c r="A42" t="s">
        <v>4893</v>
      </c>
      <c r="B42" t="s">
        <v>4709</v>
      </c>
      <c r="C42" s="60">
        <v>41290</v>
      </c>
      <c r="D42">
        <v>2013</v>
      </c>
      <c r="E42">
        <v>1</v>
      </c>
      <c r="F42" t="s">
        <v>32</v>
      </c>
      <c r="G42" t="s">
        <v>1827</v>
      </c>
      <c r="H42" t="s">
        <v>5236</v>
      </c>
      <c r="I42">
        <v>19</v>
      </c>
      <c r="K42" t="s">
        <v>4893</v>
      </c>
      <c r="L42" t="s">
        <v>4709</v>
      </c>
      <c r="M42">
        <v>2013</v>
      </c>
      <c r="N42">
        <v>1</v>
      </c>
      <c r="O42">
        <v>237</v>
      </c>
      <c r="R42" t="s">
        <v>4725</v>
      </c>
      <c r="S42">
        <v>2015</v>
      </c>
      <c r="T42">
        <v>2</v>
      </c>
      <c r="U42">
        <v>561</v>
      </c>
      <c r="AU42" t="s">
        <v>4893</v>
      </c>
      <c r="AV42" t="s">
        <v>4709</v>
      </c>
      <c r="AW42">
        <v>1</v>
      </c>
      <c r="AY42" s="27" t="s">
        <v>4725</v>
      </c>
      <c r="AZ42">
        <v>2015</v>
      </c>
      <c r="BA42">
        <v>2</v>
      </c>
      <c r="BB42" s="27">
        <v>313</v>
      </c>
      <c r="BC42" s="27"/>
      <c r="BD42" s="27"/>
      <c r="BE42" s="27"/>
    </row>
    <row r="43" spans="1:70" x14ac:dyDescent="0.25">
      <c r="A43" t="s">
        <v>4894</v>
      </c>
      <c r="B43" t="s">
        <v>4708</v>
      </c>
      <c r="C43" s="60">
        <v>41319</v>
      </c>
      <c r="D43">
        <v>2013</v>
      </c>
      <c r="E43">
        <v>2</v>
      </c>
      <c r="F43" t="s">
        <v>32</v>
      </c>
      <c r="G43" t="s">
        <v>1827</v>
      </c>
      <c r="H43" t="s">
        <v>5237</v>
      </c>
      <c r="I43">
        <v>29</v>
      </c>
      <c r="K43" t="s">
        <v>4894</v>
      </c>
      <c r="L43" t="s">
        <v>4708</v>
      </c>
      <c r="M43">
        <v>2013</v>
      </c>
      <c r="N43">
        <v>2</v>
      </c>
      <c r="O43">
        <v>378</v>
      </c>
      <c r="R43" t="s">
        <v>4730</v>
      </c>
      <c r="S43">
        <v>2015</v>
      </c>
      <c r="T43">
        <v>7</v>
      </c>
      <c r="U43">
        <v>682</v>
      </c>
      <c r="AU43" t="s">
        <v>4894</v>
      </c>
      <c r="AV43" t="s">
        <v>4708</v>
      </c>
      <c r="AW43">
        <v>76</v>
      </c>
      <c r="AY43" s="27" t="s">
        <v>4730</v>
      </c>
      <c r="AZ43">
        <v>2015</v>
      </c>
      <c r="BA43">
        <v>7</v>
      </c>
      <c r="BB43" s="27">
        <v>8</v>
      </c>
      <c r="BC43" s="27"/>
      <c r="BD43" s="27"/>
      <c r="BE43" s="27"/>
    </row>
    <row r="44" spans="1:70" x14ac:dyDescent="0.25">
      <c r="A44" t="s">
        <v>4896</v>
      </c>
      <c r="B44" t="s">
        <v>4710</v>
      </c>
      <c r="C44" s="60">
        <v>41359</v>
      </c>
      <c r="D44">
        <v>2013</v>
      </c>
      <c r="E44">
        <v>3</v>
      </c>
      <c r="F44" t="s">
        <v>32</v>
      </c>
      <c r="G44" t="s">
        <v>1827</v>
      </c>
      <c r="H44" t="s">
        <v>5238</v>
      </c>
      <c r="I44">
        <v>59</v>
      </c>
      <c r="K44" t="s">
        <v>4896</v>
      </c>
      <c r="L44" t="s">
        <v>4710</v>
      </c>
      <c r="M44">
        <v>2013</v>
      </c>
      <c r="N44">
        <v>3</v>
      </c>
      <c r="O44">
        <v>547</v>
      </c>
      <c r="R44" t="s">
        <v>4731</v>
      </c>
      <c r="S44">
        <v>2015</v>
      </c>
      <c r="T44">
        <v>8</v>
      </c>
      <c r="U44">
        <v>678.5</v>
      </c>
      <c r="AU44" t="s">
        <v>4896</v>
      </c>
      <c r="AV44" t="s">
        <v>4710</v>
      </c>
      <c r="AW44">
        <v>391</v>
      </c>
      <c r="AY44" s="27" t="s">
        <v>4731</v>
      </c>
      <c r="AZ44">
        <v>2015</v>
      </c>
      <c r="BA44">
        <v>8</v>
      </c>
      <c r="BB44" s="27">
        <v>715.5</v>
      </c>
      <c r="BC44" s="27"/>
      <c r="BD44" s="27"/>
      <c r="BE44" s="27"/>
    </row>
    <row r="45" spans="1:70" x14ac:dyDescent="0.25">
      <c r="A45" t="s">
        <v>4897</v>
      </c>
      <c r="B45" t="s">
        <v>4711</v>
      </c>
      <c r="C45" s="60">
        <v>41386</v>
      </c>
      <c r="D45">
        <v>2013</v>
      </c>
      <c r="E45">
        <v>4</v>
      </c>
      <c r="F45" t="s">
        <v>32</v>
      </c>
      <c r="G45" t="s">
        <v>1827</v>
      </c>
      <c r="H45" t="s">
        <v>5239</v>
      </c>
      <c r="I45">
        <v>134</v>
      </c>
      <c r="K45" t="s">
        <v>4897</v>
      </c>
      <c r="L45" t="s">
        <v>4711</v>
      </c>
      <c r="M45">
        <v>2013</v>
      </c>
      <c r="N45">
        <v>4</v>
      </c>
      <c r="O45">
        <v>748</v>
      </c>
      <c r="R45" t="s">
        <v>4732</v>
      </c>
      <c r="S45">
        <v>2015</v>
      </c>
      <c r="T45">
        <v>9</v>
      </c>
      <c r="U45">
        <v>1215</v>
      </c>
      <c r="AU45" t="s">
        <v>4897</v>
      </c>
      <c r="AV45" t="s">
        <v>4711</v>
      </c>
      <c r="AW45">
        <v>712</v>
      </c>
      <c r="AY45" s="27" t="s">
        <v>4732</v>
      </c>
      <c r="AZ45">
        <v>2015</v>
      </c>
      <c r="BA45">
        <v>9</v>
      </c>
      <c r="BB45" s="27">
        <v>859</v>
      </c>
      <c r="BC45" s="27"/>
      <c r="BD45" s="27"/>
      <c r="BE45" s="27"/>
    </row>
    <row r="46" spans="1:70" x14ac:dyDescent="0.25">
      <c r="A46" t="s">
        <v>4899</v>
      </c>
      <c r="B46" t="s">
        <v>4712</v>
      </c>
      <c r="C46" s="60">
        <v>41395</v>
      </c>
      <c r="D46">
        <v>2013</v>
      </c>
      <c r="E46">
        <v>5</v>
      </c>
      <c r="F46" t="s">
        <v>32</v>
      </c>
      <c r="G46" t="s">
        <v>1827</v>
      </c>
      <c r="H46" t="s">
        <v>5240</v>
      </c>
      <c r="I46">
        <v>170</v>
      </c>
      <c r="K46" t="s">
        <v>4899</v>
      </c>
      <c r="L46" t="s">
        <v>4712</v>
      </c>
      <c r="M46">
        <v>2013</v>
      </c>
      <c r="N46">
        <v>5</v>
      </c>
      <c r="O46">
        <v>620</v>
      </c>
      <c r="R46" t="s">
        <v>4735</v>
      </c>
      <c r="S46">
        <v>2016</v>
      </c>
      <c r="T46">
        <v>1</v>
      </c>
      <c r="U46">
        <v>311</v>
      </c>
      <c r="AU46" t="s">
        <v>4899</v>
      </c>
      <c r="AV46" t="s">
        <v>4712</v>
      </c>
      <c r="AW46">
        <v>450</v>
      </c>
      <c r="AY46" s="27" t="s">
        <v>4735</v>
      </c>
      <c r="AZ46">
        <v>2016</v>
      </c>
      <c r="BA46">
        <v>1</v>
      </c>
      <c r="BB46" s="27">
        <v>383</v>
      </c>
      <c r="BC46" s="27"/>
      <c r="BD46" s="27"/>
      <c r="BE46" s="27"/>
    </row>
    <row r="47" spans="1:70" x14ac:dyDescent="0.25">
      <c r="A47" t="s">
        <v>4902</v>
      </c>
      <c r="B47" t="s">
        <v>4713</v>
      </c>
      <c r="C47" s="60">
        <v>41431</v>
      </c>
      <c r="D47">
        <v>2013</v>
      </c>
      <c r="E47">
        <v>6</v>
      </c>
      <c r="F47" t="s">
        <v>32</v>
      </c>
      <c r="G47" t="s">
        <v>1827</v>
      </c>
      <c r="H47" t="s">
        <v>5241</v>
      </c>
      <c r="I47">
        <v>3</v>
      </c>
      <c r="K47" t="s">
        <v>4902</v>
      </c>
      <c r="L47" t="s">
        <v>4713</v>
      </c>
      <c r="M47">
        <v>2013</v>
      </c>
      <c r="N47">
        <v>6</v>
      </c>
      <c r="O47">
        <v>605</v>
      </c>
      <c r="R47" t="s">
        <v>4742</v>
      </c>
      <c r="S47">
        <v>2016</v>
      </c>
      <c r="T47">
        <v>10</v>
      </c>
      <c r="U47">
        <v>920</v>
      </c>
      <c r="AU47" t="s">
        <v>4902</v>
      </c>
      <c r="AV47" t="s">
        <v>4713</v>
      </c>
      <c r="AW47">
        <v>423</v>
      </c>
      <c r="AY47" s="27" t="s">
        <v>4742</v>
      </c>
      <c r="AZ47">
        <v>2016</v>
      </c>
      <c r="BA47">
        <v>10</v>
      </c>
      <c r="BB47" s="27">
        <v>32</v>
      </c>
      <c r="BC47" s="27"/>
      <c r="BD47" s="27"/>
      <c r="BE47" s="27"/>
    </row>
    <row r="48" spans="1:70" x14ac:dyDescent="0.25">
      <c r="A48" t="s">
        <v>4903</v>
      </c>
      <c r="B48" t="s">
        <v>4713</v>
      </c>
      <c r="C48" s="60">
        <v>41444</v>
      </c>
      <c r="D48">
        <v>2013</v>
      </c>
      <c r="E48">
        <v>6</v>
      </c>
      <c r="F48" t="s">
        <v>32</v>
      </c>
      <c r="G48" t="s">
        <v>1827</v>
      </c>
      <c r="H48" t="s">
        <v>5242</v>
      </c>
      <c r="I48">
        <v>165</v>
      </c>
      <c r="K48" t="s">
        <v>4903</v>
      </c>
      <c r="L48" t="s">
        <v>4713</v>
      </c>
      <c r="M48">
        <v>2013</v>
      </c>
      <c r="N48">
        <v>6</v>
      </c>
      <c r="O48">
        <v>680</v>
      </c>
      <c r="R48" t="s">
        <v>4743</v>
      </c>
      <c r="S48">
        <v>2016</v>
      </c>
      <c r="T48">
        <v>12</v>
      </c>
      <c r="U48">
        <v>639</v>
      </c>
      <c r="AU48" t="s">
        <v>4903</v>
      </c>
      <c r="AV48" t="s">
        <v>4713</v>
      </c>
      <c r="AW48">
        <v>21</v>
      </c>
      <c r="AY48" s="27" t="s">
        <v>4743</v>
      </c>
      <c r="AZ48">
        <v>2016</v>
      </c>
      <c r="BA48">
        <v>12</v>
      </c>
      <c r="BB48" s="27">
        <v>1004</v>
      </c>
      <c r="BC48" s="27"/>
      <c r="BD48" s="27"/>
      <c r="BE48" s="27"/>
    </row>
    <row r="49" spans="1:57" x14ac:dyDescent="0.25">
      <c r="A49" t="s">
        <v>4905</v>
      </c>
      <c r="B49" t="s">
        <v>4713</v>
      </c>
      <c r="C49" s="60">
        <v>41453</v>
      </c>
      <c r="D49">
        <v>2013</v>
      </c>
      <c r="E49">
        <v>6</v>
      </c>
      <c r="F49" t="s">
        <v>32</v>
      </c>
      <c r="G49" t="s">
        <v>1827</v>
      </c>
      <c r="H49" t="s">
        <v>5243</v>
      </c>
      <c r="I49">
        <v>56</v>
      </c>
      <c r="K49" t="s">
        <v>4905</v>
      </c>
      <c r="L49" t="s">
        <v>4713</v>
      </c>
      <c r="M49">
        <v>2013</v>
      </c>
      <c r="N49">
        <v>6</v>
      </c>
      <c r="O49">
        <v>587</v>
      </c>
      <c r="R49" t="s">
        <v>4737</v>
      </c>
      <c r="S49">
        <v>2016</v>
      </c>
      <c r="T49">
        <v>5</v>
      </c>
      <c r="U49">
        <v>653.66666666666663</v>
      </c>
      <c r="AU49" t="s">
        <v>4905</v>
      </c>
      <c r="AV49" t="s">
        <v>4713</v>
      </c>
      <c r="AW49">
        <v>7</v>
      </c>
      <c r="AY49" s="27" t="s">
        <v>4737</v>
      </c>
      <c r="AZ49">
        <v>2016</v>
      </c>
      <c r="BA49">
        <v>5</v>
      </c>
      <c r="BB49" s="27">
        <v>460.66666666666669</v>
      </c>
      <c r="BC49" s="27"/>
      <c r="BD49" s="27"/>
      <c r="BE49" s="27"/>
    </row>
    <row r="50" spans="1:57" x14ac:dyDescent="0.25">
      <c r="A50" t="s">
        <v>4906</v>
      </c>
      <c r="B50" t="s">
        <v>4714</v>
      </c>
      <c r="C50" s="60">
        <v>41465</v>
      </c>
      <c r="D50">
        <v>2013</v>
      </c>
      <c r="E50">
        <v>7</v>
      </c>
      <c r="F50" t="s">
        <v>32</v>
      </c>
      <c r="G50" t="s">
        <v>1827</v>
      </c>
      <c r="H50" t="s">
        <v>5244</v>
      </c>
      <c r="I50">
        <v>121</v>
      </c>
      <c r="K50" t="s">
        <v>4906</v>
      </c>
      <c r="L50" t="s">
        <v>4714</v>
      </c>
      <c r="M50">
        <v>2013</v>
      </c>
      <c r="N50">
        <v>7</v>
      </c>
      <c r="O50">
        <v>627</v>
      </c>
      <c r="R50" t="s">
        <v>4738</v>
      </c>
      <c r="S50">
        <v>2016</v>
      </c>
      <c r="T50">
        <v>6</v>
      </c>
      <c r="U50">
        <v>530</v>
      </c>
      <c r="AU50" t="s">
        <v>4906</v>
      </c>
      <c r="AV50" t="s">
        <v>4714</v>
      </c>
      <c r="AW50">
        <v>5</v>
      </c>
      <c r="AY50" s="27" t="s">
        <v>4738</v>
      </c>
      <c r="AZ50">
        <v>2016</v>
      </c>
      <c r="BA50">
        <v>6</v>
      </c>
      <c r="BB50" s="27">
        <v>468</v>
      </c>
      <c r="BC50" s="27"/>
      <c r="BD50" s="27"/>
      <c r="BE50" s="27"/>
    </row>
    <row r="51" spans="1:57" x14ac:dyDescent="0.25">
      <c r="A51" t="s">
        <v>4907</v>
      </c>
      <c r="B51" t="s">
        <v>4714</v>
      </c>
      <c r="C51" s="60">
        <v>41470</v>
      </c>
      <c r="D51">
        <v>2013</v>
      </c>
      <c r="E51">
        <v>7</v>
      </c>
      <c r="F51" t="s">
        <v>32</v>
      </c>
      <c r="G51" t="s">
        <v>1827</v>
      </c>
      <c r="H51" t="s">
        <v>5245</v>
      </c>
      <c r="I51">
        <v>192</v>
      </c>
      <c r="K51" t="s">
        <v>4907</v>
      </c>
      <c r="L51" t="s">
        <v>4714</v>
      </c>
      <c r="M51">
        <v>2013</v>
      </c>
      <c r="N51">
        <v>7</v>
      </c>
      <c r="O51">
        <v>633</v>
      </c>
      <c r="R51" t="s">
        <v>4739</v>
      </c>
      <c r="S51">
        <v>2016</v>
      </c>
      <c r="T51">
        <v>7</v>
      </c>
      <c r="U51">
        <v>677</v>
      </c>
      <c r="AU51" t="s">
        <v>4907</v>
      </c>
      <c r="AV51" t="s">
        <v>4714</v>
      </c>
      <c r="AW51">
        <v>4</v>
      </c>
      <c r="AY51" s="27" t="s">
        <v>4739</v>
      </c>
      <c r="AZ51">
        <v>2016</v>
      </c>
      <c r="BA51">
        <v>7</v>
      </c>
      <c r="BB51" s="27">
        <v>14</v>
      </c>
      <c r="BC51" s="27"/>
      <c r="BD51" s="27"/>
      <c r="BE51" s="27"/>
    </row>
    <row r="52" spans="1:57" x14ac:dyDescent="0.25">
      <c r="A52" t="s">
        <v>4909</v>
      </c>
      <c r="B52" t="s">
        <v>4715</v>
      </c>
      <c r="C52" s="60">
        <v>41493</v>
      </c>
      <c r="D52">
        <v>2013</v>
      </c>
      <c r="E52">
        <v>8</v>
      </c>
      <c r="F52" t="s">
        <v>32</v>
      </c>
      <c r="G52" t="s">
        <v>1827</v>
      </c>
      <c r="H52" t="s">
        <v>5246</v>
      </c>
      <c r="I52">
        <v>1</v>
      </c>
      <c r="K52" t="s">
        <v>4909</v>
      </c>
      <c r="L52" t="s">
        <v>4715</v>
      </c>
      <c r="M52">
        <v>2013</v>
      </c>
      <c r="N52">
        <v>8</v>
      </c>
      <c r="O52">
        <v>513</v>
      </c>
      <c r="R52" t="s">
        <v>4740</v>
      </c>
      <c r="S52">
        <v>2016</v>
      </c>
      <c r="T52">
        <v>8</v>
      </c>
      <c r="U52">
        <v>1014</v>
      </c>
      <c r="AU52" t="s">
        <v>4909</v>
      </c>
      <c r="AV52" t="s">
        <v>4715</v>
      </c>
      <c r="AW52">
        <v>284</v>
      </c>
      <c r="AY52" s="27" t="s">
        <v>4740</v>
      </c>
      <c r="AZ52">
        <v>2016</v>
      </c>
      <c r="BA52">
        <v>8</v>
      </c>
      <c r="BB52" s="27">
        <v>369</v>
      </c>
      <c r="BC52" s="27"/>
      <c r="BD52" s="27"/>
      <c r="BE52" s="27"/>
    </row>
    <row r="53" spans="1:57" x14ac:dyDescent="0.25">
      <c r="A53" t="s">
        <v>4911</v>
      </c>
      <c r="B53" t="s">
        <v>4715</v>
      </c>
      <c r="C53" s="60">
        <v>41507</v>
      </c>
      <c r="D53">
        <v>2013</v>
      </c>
      <c r="E53">
        <v>8</v>
      </c>
      <c r="F53" t="s">
        <v>32</v>
      </c>
      <c r="G53" t="s">
        <v>1827</v>
      </c>
      <c r="H53" t="s">
        <v>5247</v>
      </c>
      <c r="I53">
        <v>69</v>
      </c>
      <c r="K53" t="s">
        <v>4911</v>
      </c>
      <c r="L53" t="s">
        <v>4715</v>
      </c>
      <c r="M53">
        <v>2013</v>
      </c>
      <c r="N53">
        <v>8</v>
      </c>
      <c r="O53">
        <v>810</v>
      </c>
      <c r="R53" t="s">
        <v>4741</v>
      </c>
      <c r="S53">
        <v>2016</v>
      </c>
      <c r="T53">
        <v>9</v>
      </c>
      <c r="U53">
        <v>1099.6666666666667</v>
      </c>
      <c r="AU53" t="s">
        <v>4911</v>
      </c>
      <c r="AV53" t="s">
        <v>4715</v>
      </c>
      <c r="AW53">
        <v>1</v>
      </c>
      <c r="AY53" s="27" t="s">
        <v>4741</v>
      </c>
      <c r="AZ53">
        <v>2016</v>
      </c>
      <c r="BA53">
        <v>9</v>
      </c>
      <c r="BB53" s="27">
        <v>1058.6666666666667</v>
      </c>
      <c r="BC53" s="27"/>
      <c r="BD53" s="27"/>
      <c r="BE53" s="27"/>
    </row>
    <row r="54" spans="1:57" x14ac:dyDescent="0.25">
      <c r="A54" t="s">
        <v>4912</v>
      </c>
      <c r="B54" t="s">
        <v>4716</v>
      </c>
      <c r="C54" s="60">
        <v>41521</v>
      </c>
      <c r="D54">
        <v>2013</v>
      </c>
      <c r="E54">
        <v>9</v>
      </c>
      <c r="F54" t="s">
        <v>32</v>
      </c>
      <c r="G54" t="s">
        <v>1827</v>
      </c>
      <c r="H54" t="s">
        <v>5248</v>
      </c>
      <c r="I54">
        <v>8</v>
      </c>
      <c r="K54" t="s">
        <v>4912</v>
      </c>
      <c r="L54" t="s">
        <v>4716</v>
      </c>
      <c r="M54">
        <v>2013</v>
      </c>
      <c r="N54">
        <v>9</v>
      </c>
      <c r="O54">
        <v>581</v>
      </c>
      <c r="R54" t="s">
        <v>4744</v>
      </c>
      <c r="S54">
        <v>2017</v>
      </c>
      <c r="T54">
        <v>1</v>
      </c>
      <c r="U54">
        <v>573</v>
      </c>
      <c r="AU54" t="s">
        <v>4912</v>
      </c>
      <c r="AV54" t="s">
        <v>4716</v>
      </c>
      <c r="AW54">
        <v>1438</v>
      </c>
      <c r="AY54" s="27" t="s">
        <v>4744</v>
      </c>
      <c r="AZ54">
        <v>2017</v>
      </c>
      <c r="BA54">
        <v>1</v>
      </c>
      <c r="BB54" s="27">
        <v>956</v>
      </c>
      <c r="BC54" s="27"/>
      <c r="BD54" s="27"/>
      <c r="BE54" s="27"/>
    </row>
    <row r="55" spans="1:57" x14ac:dyDescent="0.25">
      <c r="A55" t="s">
        <v>4923</v>
      </c>
      <c r="B55" t="s">
        <v>4718</v>
      </c>
      <c r="C55" s="60">
        <v>41766</v>
      </c>
      <c r="D55">
        <v>2014</v>
      </c>
      <c r="E55">
        <v>5</v>
      </c>
      <c r="F55" t="s">
        <v>32</v>
      </c>
      <c r="G55" t="s">
        <v>1827</v>
      </c>
      <c r="H55" t="s">
        <v>5249</v>
      </c>
      <c r="I55">
        <v>254</v>
      </c>
      <c r="K55" t="s">
        <v>4923</v>
      </c>
      <c r="L55" t="s">
        <v>4718</v>
      </c>
      <c r="M55">
        <v>2014</v>
      </c>
      <c r="N55">
        <v>5</v>
      </c>
      <c r="O55">
        <v>894</v>
      </c>
      <c r="R55" t="s">
        <v>4750</v>
      </c>
      <c r="S55">
        <v>2017</v>
      </c>
      <c r="T55">
        <v>10</v>
      </c>
      <c r="U55">
        <v>191</v>
      </c>
      <c r="AU55" t="s">
        <v>4923</v>
      </c>
      <c r="AV55" t="s">
        <v>4718</v>
      </c>
      <c r="AW55">
        <v>331</v>
      </c>
      <c r="AY55" s="27" t="s">
        <v>4750</v>
      </c>
      <c r="AZ55">
        <v>2017</v>
      </c>
      <c r="BA55">
        <v>10</v>
      </c>
      <c r="BB55" s="27">
        <v>1534</v>
      </c>
      <c r="BC55" s="27"/>
      <c r="BD55" s="27"/>
      <c r="BE55" s="27"/>
    </row>
    <row r="56" spans="1:57" x14ac:dyDescent="0.25">
      <c r="A56" t="s">
        <v>4924</v>
      </c>
      <c r="B56" t="s">
        <v>4719</v>
      </c>
      <c r="C56" s="60">
        <v>41801</v>
      </c>
      <c r="D56">
        <v>2014</v>
      </c>
      <c r="E56">
        <v>6</v>
      </c>
      <c r="F56" t="s">
        <v>32</v>
      </c>
      <c r="G56" t="s">
        <v>1827</v>
      </c>
      <c r="H56" t="s">
        <v>5250</v>
      </c>
      <c r="I56">
        <v>220</v>
      </c>
      <c r="K56" t="s">
        <v>4924</v>
      </c>
      <c r="L56" t="s">
        <v>4719</v>
      </c>
      <c r="M56">
        <v>2014</v>
      </c>
      <c r="N56">
        <v>6</v>
      </c>
      <c r="O56">
        <v>621</v>
      </c>
      <c r="R56" t="s">
        <v>4745</v>
      </c>
      <c r="S56">
        <v>2017</v>
      </c>
      <c r="T56">
        <v>2</v>
      </c>
      <c r="U56">
        <v>394</v>
      </c>
      <c r="AU56" t="s">
        <v>4924</v>
      </c>
      <c r="AV56" t="s">
        <v>4719</v>
      </c>
      <c r="AW56">
        <v>81</v>
      </c>
      <c r="AY56" s="27" t="s">
        <v>4745</v>
      </c>
      <c r="AZ56">
        <v>2017</v>
      </c>
      <c r="BA56">
        <v>2</v>
      </c>
      <c r="BB56" s="27">
        <v>44</v>
      </c>
      <c r="BC56" s="27"/>
      <c r="BD56" s="27"/>
      <c r="BE56" s="27"/>
    </row>
    <row r="57" spans="1:57" x14ac:dyDescent="0.25">
      <c r="A57" t="s">
        <v>4926</v>
      </c>
      <c r="B57" t="s">
        <v>4719</v>
      </c>
      <c r="C57" s="60">
        <v>41808</v>
      </c>
      <c r="D57">
        <v>2014</v>
      </c>
      <c r="E57">
        <v>6</v>
      </c>
      <c r="F57" t="s">
        <v>32</v>
      </c>
      <c r="G57" t="s">
        <v>1827</v>
      </c>
      <c r="H57" t="s">
        <v>5251</v>
      </c>
      <c r="I57">
        <v>285</v>
      </c>
      <c r="K57" t="s">
        <v>4926</v>
      </c>
      <c r="L57" t="s">
        <v>4719</v>
      </c>
      <c r="M57">
        <v>2014</v>
      </c>
      <c r="N57">
        <v>6</v>
      </c>
      <c r="O57">
        <v>805</v>
      </c>
      <c r="R57" t="s">
        <v>4746</v>
      </c>
      <c r="S57">
        <v>2017</v>
      </c>
      <c r="T57">
        <v>6</v>
      </c>
      <c r="U57">
        <v>754.66666666666663</v>
      </c>
      <c r="AU57" t="s">
        <v>4926</v>
      </c>
      <c r="AV57" t="s">
        <v>4719</v>
      </c>
      <c r="AW57">
        <v>28</v>
      </c>
      <c r="AY57" s="27" t="s">
        <v>4746</v>
      </c>
      <c r="AZ57">
        <v>2017</v>
      </c>
      <c r="BA57">
        <v>6</v>
      </c>
      <c r="BB57" s="27">
        <v>34.333333333333336</v>
      </c>
      <c r="BC57" s="27"/>
      <c r="BD57" s="27"/>
      <c r="BE57" s="27"/>
    </row>
    <row r="58" spans="1:57" x14ac:dyDescent="0.25">
      <c r="A58" t="s">
        <v>4928</v>
      </c>
      <c r="B58" t="s">
        <v>4720</v>
      </c>
      <c r="C58" s="60">
        <v>41822</v>
      </c>
      <c r="D58">
        <v>2014</v>
      </c>
      <c r="E58">
        <v>7</v>
      </c>
      <c r="F58" t="s">
        <v>32</v>
      </c>
      <c r="G58" t="s">
        <v>1827</v>
      </c>
      <c r="H58" t="s">
        <v>5252</v>
      </c>
      <c r="I58">
        <v>285</v>
      </c>
      <c r="K58" t="s">
        <v>4928</v>
      </c>
      <c r="L58" t="s">
        <v>4720</v>
      </c>
      <c r="M58">
        <v>2014</v>
      </c>
      <c r="N58">
        <v>7</v>
      </c>
      <c r="O58">
        <v>688</v>
      </c>
      <c r="R58" t="s">
        <v>4747</v>
      </c>
      <c r="S58">
        <v>2017</v>
      </c>
      <c r="T58">
        <v>8</v>
      </c>
      <c r="U58">
        <v>1139</v>
      </c>
      <c r="AU58" t="s">
        <v>4928</v>
      </c>
      <c r="AV58" t="s">
        <v>4720</v>
      </c>
      <c r="AW58">
        <v>5</v>
      </c>
      <c r="AY58" s="27" t="s">
        <v>4747</v>
      </c>
      <c r="AZ58">
        <v>2017</v>
      </c>
      <c r="BA58">
        <v>8</v>
      </c>
      <c r="BB58" s="27">
        <v>683.66666666666663</v>
      </c>
      <c r="BC58" s="27"/>
      <c r="BD58" s="27"/>
      <c r="BE58" s="27"/>
    </row>
    <row r="59" spans="1:57" x14ac:dyDescent="0.25">
      <c r="A59" t="s">
        <v>4930</v>
      </c>
      <c r="B59" t="s">
        <v>4720</v>
      </c>
      <c r="C59" s="60">
        <v>41841</v>
      </c>
      <c r="D59">
        <v>2014</v>
      </c>
      <c r="E59">
        <v>7</v>
      </c>
      <c r="F59" t="s">
        <v>32</v>
      </c>
      <c r="G59" t="s">
        <v>1827</v>
      </c>
      <c r="H59" t="s">
        <v>5253</v>
      </c>
      <c r="I59">
        <v>50</v>
      </c>
      <c r="K59" t="s">
        <v>4930</v>
      </c>
      <c r="L59" t="s">
        <v>4720</v>
      </c>
      <c r="M59">
        <v>2014</v>
      </c>
      <c r="N59">
        <v>7</v>
      </c>
      <c r="O59">
        <v>569</v>
      </c>
      <c r="R59" t="s">
        <v>4749</v>
      </c>
      <c r="S59">
        <v>2017</v>
      </c>
      <c r="T59">
        <v>9</v>
      </c>
      <c r="U59">
        <v>1207</v>
      </c>
      <c r="AU59" t="s">
        <v>4930</v>
      </c>
      <c r="AV59" t="s">
        <v>4720</v>
      </c>
      <c r="AW59">
        <v>1</v>
      </c>
      <c r="AY59" s="27" t="s">
        <v>4749</v>
      </c>
      <c r="AZ59">
        <v>2017</v>
      </c>
      <c r="BA59">
        <v>9</v>
      </c>
      <c r="BB59" s="27">
        <v>507</v>
      </c>
      <c r="BC59" s="27"/>
      <c r="BD59" s="27"/>
      <c r="BE59" s="27"/>
    </row>
    <row r="60" spans="1:57" x14ac:dyDescent="0.25">
      <c r="A60" t="s">
        <v>4932</v>
      </c>
      <c r="B60" t="s">
        <v>4721</v>
      </c>
      <c r="C60" s="60">
        <v>41859</v>
      </c>
      <c r="D60">
        <v>2014</v>
      </c>
      <c r="E60">
        <v>8</v>
      </c>
      <c r="F60" t="s">
        <v>32</v>
      </c>
      <c r="G60" t="s">
        <v>1827</v>
      </c>
      <c r="H60" t="s">
        <v>5254</v>
      </c>
      <c r="I60">
        <v>38</v>
      </c>
      <c r="K60" t="s">
        <v>4932</v>
      </c>
      <c r="L60" t="s">
        <v>4721</v>
      </c>
      <c r="M60">
        <v>2014</v>
      </c>
      <c r="N60">
        <v>8</v>
      </c>
      <c r="O60">
        <v>732</v>
      </c>
      <c r="R60" t="s">
        <v>4752</v>
      </c>
      <c r="S60">
        <v>2018</v>
      </c>
      <c r="T60">
        <v>3</v>
      </c>
      <c r="U60">
        <v>736</v>
      </c>
      <c r="AU60" t="s">
        <v>4932</v>
      </c>
      <c r="AV60" t="s">
        <v>4721</v>
      </c>
      <c r="AW60">
        <v>858</v>
      </c>
      <c r="AY60" s="27" t="s">
        <v>4752</v>
      </c>
      <c r="AZ60">
        <v>2018</v>
      </c>
      <c r="BA60">
        <v>3</v>
      </c>
      <c r="BB60" s="27">
        <v>189</v>
      </c>
      <c r="BC60" s="27"/>
      <c r="BD60" s="27"/>
      <c r="BE60" s="27"/>
    </row>
    <row r="61" spans="1:57" x14ac:dyDescent="0.25">
      <c r="A61" t="s">
        <v>4936</v>
      </c>
      <c r="B61" t="s">
        <v>4722</v>
      </c>
      <c r="C61" s="60">
        <v>41887</v>
      </c>
      <c r="D61">
        <v>2014</v>
      </c>
      <c r="E61">
        <v>9</v>
      </c>
      <c r="F61" t="s">
        <v>32</v>
      </c>
      <c r="G61" t="s">
        <v>1827</v>
      </c>
      <c r="H61" t="s">
        <v>5255</v>
      </c>
      <c r="I61">
        <v>120</v>
      </c>
      <c r="K61" t="s">
        <v>4936</v>
      </c>
      <c r="L61" t="s">
        <v>4722</v>
      </c>
      <c r="M61">
        <v>2014</v>
      </c>
      <c r="N61">
        <v>9</v>
      </c>
      <c r="O61">
        <v>776</v>
      </c>
      <c r="R61" t="s">
        <v>4753</v>
      </c>
      <c r="S61">
        <v>2018</v>
      </c>
      <c r="T61">
        <v>4</v>
      </c>
      <c r="U61">
        <v>915</v>
      </c>
      <c r="AU61" t="s">
        <v>4936</v>
      </c>
      <c r="AV61" t="s">
        <v>4722</v>
      </c>
      <c r="AW61">
        <v>6</v>
      </c>
      <c r="AY61" s="27" t="s">
        <v>4753</v>
      </c>
      <c r="AZ61">
        <v>2018</v>
      </c>
      <c r="BA61">
        <v>4</v>
      </c>
      <c r="BB61" s="27">
        <v>198</v>
      </c>
      <c r="BC61" s="27"/>
      <c r="BD61" s="27"/>
      <c r="BE61" s="27"/>
    </row>
    <row r="62" spans="1:57" x14ac:dyDescent="0.25">
      <c r="A62" t="s">
        <v>4937</v>
      </c>
      <c r="B62" t="s">
        <v>4722</v>
      </c>
      <c r="C62" s="60">
        <v>41891</v>
      </c>
      <c r="D62">
        <v>2014</v>
      </c>
      <c r="E62">
        <v>9</v>
      </c>
      <c r="F62" t="s">
        <v>32</v>
      </c>
      <c r="G62" t="s">
        <v>1827</v>
      </c>
      <c r="H62" t="s">
        <v>5256</v>
      </c>
      <c r="I62">
        <v>168</v>
      </c>
      <c r="K62" t="s">
        <v>4937</v>
      </c>
      <c r="L62" t="s">
        <v>4722</v>
      </c>
      <c r="M62">
        <v>2014</v>
      </c>
      <c r="N62">
        <v>9</v>
      </c>
      <c r="O62">
        <v>696</v>
      </c>
      <c r="R62" t="s">
        <v>4754</v>
      </c>
      <c r="S62">
        <v>2018</v>
      </c>
      <c r="T62">
        <v>5</v>
      </c>
      <c r="U62">
        <v>841</v>
      </c>
      <c r="AU62" t="s">
        <v>4937</v>
      </c>
      <c r="AV62" t="s">
        <v>4722</v>
      </c>
      <c r="AW62">
        <v>1530</v>
      </c>
      <c r="AY62" s="27" t="s">
        <v>4754</v>
      </c>
      <c r="AZ62">
        <v>2018</v>
      </c>
      <c r="BA62">
        <v>5</v>
      </c>
      <c r="BB62" s="27">
        <v>328</v>
      </c>
      <c r="BC62" s="27"/>
      <c r="BD62" s="27"/>
      <c r="BE62" s="27"/>
    </row>
    <row r="63" spans="1:57" x14ac:dyDescent="0.25">
      <c r="A63" t="s">
        <v>4938</v>
      </c>
      <c r="B63" t="s">
        <v>4722</v>
      </c>
      <c r="C63" s="60">
        <v>41899</v>
      </c>
      <c r="D63">
        <v>2014</v>
      </c>
      <c r="E63">
        <v>9</v>
      </c>
      <c r="F63" t="s">
        <v>32</v>
      </c>
      <c r="G63" t="s">
        <v>1827</v>
      </c>
      <c r="H63" t="s">
        <v>5257</v>
      </c>
      <c r="I63">
        <v>118</v>
      </c>
      <c r="K63" t="s">
        <v>4938</v>
      </c>
      <c r="L63" t="s">
        <v>4722</v>
      </c>
      <c r="M63">
        <v>2014</v>
      </c>
      <c r="N63">
        <v>9</v>
      </c>
      <c r="O63">
        <v>770</v>
      </c>
      <c r="R63" t="s">
        <v>4755</v>
      </c>
      <c r="S63">
        <v>2018</v>
      </c>
      <c r="T63">
        <v>6</v>
      </c>
      <c r="U63">
        <v>670</v>
      </c>
      <c r="AA63" s="45"/>
      <c r="AB63" s="45"/>
      <c r="AC63" s="45"/>
      <c r="AD63" s="45"/>
      <c r="AU63" t="s">
        <v>4938</v>
      </c>
      <c r="AV63" t="s">
        <v>4722</v>
      </c>
      <c r="AW63">
        <v>15</v>
      </c>
      <c r="AY63" t="s">
        <v>4755</v>
      </c>
      <c r="AZ63">
        <v>2018</v>
      </c>
      <c r="BA63">
        <v>6</v>
      </c>
      <c r="BB63">
        <v>0.5</v>
      </c>
      <c r="BC63" s="27"/>
      <c r="BD63" s="27"/>
      <c r="BE63" s="27"/>
    </row>
    <row r="64" spans="1:57" x14ac:dyDescent="0.25">
      <c r="A64" t="s">
        <v>4941</v>
      </c>
      <c r="B64" t="s">
        <v>4724</v>
      </c>
      <c r="C64" s="60">
        <v>42011</v>
      </c>
      <c r="D64">
        <v>2015</v>
      </c>
      <c r="E64">
        <v>1</v>
      </c>
      <c r="F64" t="s">
        <v>32</v>
      </c>
      <c r="G64" t="s">
        <v>1827</v>
      </c>
      <c r="H64" t="s">
        <v>5258</v>
      </c>
      <c r="I64">
        <v>26</v>
      </c>
      <c r="K64" t="s">
        <v>4941</v>
      </c>
      <c r="L64" t="s">
        <v>4724</v>
      </c>
      <c r="M64">
        <v>2015</v>
      </c>
      <c r="N64">
        <v>1</v>
      </c>
      <c r="O64">
        <v>319</v>
      </c>
      <c r="Z64" s="45"/>
      <c r="AQ64" s="45"/>
      <c r="AR64" s="45"/>
      <c r="AU64" t="s">
        <v>4941</v>
      </c>
      <c r="AV64" t="s">
        <v>4724</v>
      </c>
      <c r="AW64">
        <v>208</v>
      </c>
    </row>
    <row r="65" spans="1:49" x14ac:dyDescent="0.25">
      <c r="A65" t="s">
        <v>4943</v>
      </c>
      <c r="B65" t="s">
        <v>4724</v>
      </c>
      <c r="C65" s="60">
        <v>42032</v>
      </c>
      <c r="D65">
        <v>2015</v>
      </c>
      <c r="E65">
        <v>1</v>
      </c>
      <c r="F65" t="s">
        <v>32</v>
      </c>
      <c r="G65" t="s">
        <v>1827</v>
      </c>
      <c r="H65" t="s">
        <v>5259</v>
      </c>
      <c r="I65">
        <v>87</v>
      </c>
      <c r="K65" t="s">
        <v>4943</v>
      </c>
      <c r="L65" t="s">
        <v>4724</v>
      </c>
      <c r="M65">
        <v>2015</v>
      </c>
      <c r="N65">
        <v>1</v>
      </c>
      <c r="O65">
        <v>489</v>
      </c>
      <c r="AE65" s="45"/>
      <c r="AU65" t="s">
        <v>4943</v>
      </c>
      <c r="AV65" t="s">
        <v>4724</v>
      </c>
      <c r="AW65">
        <v>224</v>
      </c>
    </row>
    <row r="66" spans="1:49" x14ac:dyDescent="0.25">
      <c r="A66" t="s">
        <v>4944</v>
      </c>
      <c r="B66" t="s">
        <v>4725</v>
      </c>
      <c r="C66" s="60">
        <v>42055</v>
      </c>
      <c r="D66">
        <v>2015</v>
      </c>
      <c r="E66">
        <v>2</v>
      </c>
      <c r="F66" t="s">
        <v>32</v>
      </c>
      <c r="G66" t="s">
        <v>1827</v>
      </c>
      <c r="H66" t="s">
        <v>5260</v>
      </c>
      <c r="I66">
        <v>98</v>
      </c>
      <c r="K66" t="s">
        <v>4944</v>
      </c>
      <c r="L66" t="s">
        <v>4725</v>
      </c>
      <c r="M66">
        <v>2015</v>
      </c>
      <c r="N66">
        <v>2</v>
      </c>
      <c r="O66">
        <v>561</v>
      </c>
      <c r="AF66" s="45"/>
      <c r="AU66" t="s">
        <v>4944</v>
      </c>
      <c r="AV66" t="s">
        <v>4725</v>
      </c>
      <c r="AW66">
        <v>313</v>
      </c>
    </row>
    <row r="67" spans="1:49" x14ac:dyDescent="0.25">
      <c r="A67" t="s">
        <v>4954</v>
      </c>
      <c r="B67" t="s">
        <v>4730</v>
      </c>
      <c r="C67" s="60">
        <v>42193</v>
      </c>
      <c r="D67">
        <v>2015</v>
      </c>
      <c r="E67">
        <v>7</v>
      </c>
      <c r="F67" t="s">
        <v>32</v>
      </c>
      <c r="G67" t="s">
        <v>1827</v>
      </c>
      <c r="H67" t="s">
        <v>5261</v>
      </c>
      <c r="I67">
        <v>12</v>
      </c>
      <c r="K67" t="s">
        <v>4954</v>
      </c>
      <c r="L67" t="s">
        <v>4730</v>
      </c>
      <c r="M67">
        <v>2015</v>
      </c>
      <c r="N67">
        <v>7</v>
      </c>
      <c r="O67">
        <v>682</v>
      </c>
      <c r="AU67" t="s">
        <v>4954</v>
      </c>
      <c r="AV67" t="s">
        <v>4730</v>
      </c>
      <c r="AW67">
        <v>8</v>
      </c>
    </row>
    <row r="68" spans="1:49" x14ac:dyDescent="0.25">
      <c r="A68" t="s">
        <v>4960</v>
      </c>
      <c r="B68" t="s">
        <v>4731</v>
      </c>
      <c r="C68" s="60">
        <v>42234</v>
      </c>
      <c r="D68">
        <v>2015</v>
      </c>
      <c r="E68">
        <v>8</v>
      </c>
      <c r="F68" t="s">
        <v>32</v>
      </c>
      <c r="G68" t="s">
        <v>1827</v>
      </c>
      <c r="H68" t="s">
        <v>5262</v>
      </c>
      <c r="I68">
        <v>118</v>
      </c>
      <c r="K68" t="s">
        <v>4960</v>
      </c>
      <c r="L68" t="s">
        <v>4731</v>
      </c>
      <c r="M68">
        <v>2015</v>
      </c>
      <c r="N68">
        <v>8</v>
      </c>
      <c r="O68">
        <v>643</v>
      </c>
      <c r="AU68" t="s">
        <v>4960</v>
      </c>
      <c r="AV68" t="s">
        <v>4731</v>
      </c>
      <c r="AW68">
        <v>978</v>
      </c>
    </row>
    <row r="69" spans="1:49" x14ac:dyDescent="0.25">
      <c r="A69" t="s">
        <v>4962</v>
      </c>
      <c r="B69" t="s">
        <v>4731</v>
      </c>
      <c r="C69" s="60">
        <v>42241</v>
      </c>
      <c r="D69">
        <v>2015</v>
      </c>
      <c r="E69">
        <v>8</v>
      </c>
      <c r="F69" t="s">
        <v>32</v>
      </c>
      <c r="G69" t="s">
        <v>1827</v>
      </c>
      <c r="H69" t="s">
        <v>5263</v>
      </c>
      <c r="I69">
        <v>92</v>
      </c>
      <c r="K69" t="s">
        <v>4962</v>
      </c>
      <c r="L69" t="s">
        <v>4731</v>
      </c>
      <c r="M69">
        <v>2015</v>
      </c>
      <c r="N69">
        <v>8</v>
      </c>
      <c r="O69">
        <v>714</v>
      </c>
      <c r="AU69" t="s">
        <v>4962</v>
      </c>
      <c r="AV69" t="s">
        <v>4731</v>
      </c>
      <c r="AW69">
        <v>453</v>
      </c>
    </row>
    <row r="70" spans="1:49" x14ac:dyDescent="0.25">
      <c r="A70" t="s">
        <v>4965</v>
      </c>
      <c r="B70" t="s">
        <v>4732</v>
      </c>
      <c r="C70" s="60">
        <v>42272</v>
      </c>
      <c r="D70">
        <v>2015</v>
      </c>
      <c r="E70">
        <v>9</v>
      </c>
      <c r="F70" t="s">
        <v>32</v>
      </c>
      <c r="G70" t="s">
        <v>1827</v>
      </c>
      <c r="H70" t="s">
        <v>5264</v>
      </c>
      <c r="I70">
        <v>132</v>
      </c>
      <c r="K70" t="s">
        <v>4965</v>
      </c>
      <c r="L70" t="s">
        <v>4732</v>
      </c>
      <c r="M70">
        <v>2015</v>
      </c>
      <c r="N70">
        <v>9</v>
      </c>
      <c r="O70">
        <v>1215</v>
      </c>
      <c r="AU70" t="s">
        <v>4965</v>
      </c>
      <c r="AV70" t="s">
        <v>4732</v>
      </c>
      <c r="AW70">
        <v>859</v>
      </c>
    </row>
    <row r="71" spans="1:49" x14ac:dyDescent="0.25">
      <c r="A71" t="s">
        <v>4969</v>
      </c>
      <c r="B71" t="s">
        <v>4735</v>
      </c>
      <c r="C71" s="60">
        <v>42377</v>
      </c>
      <c r="D71">
        <v>2016</v>
      </c>
      <c r="E71">
        <v>1</v>
      </c>
      <c r="F71" t="s">
        <v>32</v>
      </c>
      <c r="G71" t="s">
        <v>1827</v>
      </c>
      <c r="H71" t="s">
        <v>5265</v>
      </c>
      <c r="I71">
        <v>109</v>
      </c>
      <c r="K71" t="s">
        <v>4969</v>
      </c>
      <c r="L71" t="s">
        <v>4735</v>
      </c>
      <c r="M71">
        <v>2016</v>
      </c>
      <c r="N71">
        <v>1</v>
      </c>
      <c r="O71">
        <v>311</v>
      </c>
      <c r="AU71" t="s">
        <v>4969</v>
      </c>
      <c r="AV71" t="s">
        <v>4735</v>
      </c>
      <c r="AW71">
        <v>383</v>
      </c>
    </row>
    <row r="72" spans="1:49" x14ac:dyDescent="0.25">
      <c r="A72" t="s">
        <v>4977</v>
      </c>
      <c r="B72" t="s">
        <v>4737</v>
      </c>
      <c r="C72" s="60">
        <v>42500</v>
      </c>
      <c r="D72">
        <v>2016</v>
      </c>
      <c r="E72">
        <v>5</v>
      </c>
      <c r="F72" t="s">
        <v>32</v>
      </c>
      <c r="G72" t="s">
        <v>1827</v>
      </c>
      <c r="H72" t="s">
        <v>5266</v>
      </c>
      <c r="I72">
        <v>1</v>
      </c>
      <c r="K72" t="s">
        <v>4977</v>
      </c>
      <c r="L72" t="s">
        <v>4737</v>
      </c>
      <c r="M72">
        <v>2016</v>
      </c>
      <c r="N72">
        <v>5</v>
      </c>
      <c r="O72">
        <v>857</v>
      </c>
      <c r="AU72" t="s">
        <v>4977</v>
      </c>
      <c r="AV72" t="s">
        <v>4737</v>
      </c>
      <c r="AW72">
        <v>189</v>
      </c>
    </row>
    <row r="73" spans="1:49" x14ac:dyDescent="0.25">
      <c r="A73" t="s">
        <v>4978</v>
      </c>
      <c r="B73" t="s">
        <v>4737</v>
      </c>
      <c r="C73" s="60">
        <v>42507</v>
      </c>
      <c r="D73">
        <v>2016</v>
      </c>
      <c r="E73">
        <v>5</v>
      </c>
      <c r="F73" t="s">
        <v>32</v>
      </c>
      <c r="G73" t="s">
        <v>1827</v>
      </c>
      <c r="H73" t="s">
        <v>5267</v>
      </c>
      <c r="I73">
        <v>14</v>
      </c>
      <c r="K73" t="s">
        <v>4978</v>
      </c>
      <c r="L73" t="s">
        <v>4737</v>
      </c>
      <c r="M73">
        <v>2016</v>
      </c>
      <c r="N73">
        <v>5</v>
      </c>
      <c r="O73">
        <v>508</v>
      </c>
      <c r="AU73" t="s">
        <v>4978</v>
      </c>
      <c r="AV73" t="s">
        <v>4737</v>
      </c>
      <c r="AW73">
        <v>801</v>
      </c>
    </row>
    <row r="74" spans="1:49" x14ac:dyDescent="0.25">
      <c r="A74" t="s">
        <v>4979</v>
      </c>
      <c r="B74" t="s">
        <v>4737</v>
      </c>
      <c r="C74" s="60">
        <v>42521</v>
      </c>
      <c r="D74">
        <v>2016</v>
      </c>
      <c r="E74">
        <v>5</v>
      </c>
      <c r="F74" t="s">
        <v>32</v>
      </c>
      <c r="G74" t="s">
        <v>1827</v>
      </c>
      <c r="H74" t="s">
        <v>5268</v>
      </c>
      <c r="I74">
        <v>102</v>
      </c>
      <c r="K74" t="s">
        <v>4979</v>
      </c>
      <c r="L74" t="s">
        <v>4737</v>
      </c>
      <c r="M74">
        <v>2016</v>
      </c>
      <c r="N74">
        <v>5</v>
      </c>
      <c r="O74">
        <v>596</v>
      </c>
      <c r="AU74" t="s">
        <v>4979</v>
      </c>
      <c r="AV74" t="s">
        <v>4737</v>
      </c>
      <c r="AW74">
        <v>392</v>
      </c>
    </row>
    <row r="75" spans="1:49" x14ac:dyDescent="0.25">
      <c r="A75" t="s">
        <v>4980</v>
      </c>
      <c r="B75" t="s">
        <v>4738</v>
      </c>
      <c r="C75" s="60">
        <v>42522</v>
      </c>
      <c r="D75">
        <v>2016</v>
      </c>
      <c r="E75">
        <v>6</v>
      </c>
      <c r="F75" t="s">
        <v>32</v>
      </c>
      <c r="G75" t="s">
        <v>1827</v>
      </c>
      <c r="H75" t="s">
        <v>5269</v>
      </c>
      <c r="I75">
        <v>1</v>
      </c>
      <c r="K75" t="s">
        <v>4980</v>
      </c>
      <c r="L75" t="s">
        <v>4738</v>
      </c>
      <c r="M75">
        <v>2016</v>
      </c>
      <c r="N75">
        <v>6</v>
      </c>
      <c r="O75">
        <v>530</v>
      </c>
      <c r="AU75" t="s">
        <v>4980</v>
      </c>
      <c r="AV75" t="s">
        <v>4738</v>
      </c>
      <c r="AW75">
        <v>468</v>
      </c>
    </row>
    <row r="76" spans="1:49" x14ac:dyDescent="0.25">
      <c r="A76" t="s">
        <v>4982</v>
      </c>
      <c r="B76" t="s">
        <v>4739</v>
      </c>
      <c r="C76" s="60">
        <v>42563</v>
      </c>
      <c r="D76">
        <v>2016</v>
      </c>
      <c r="E76">
        <v>7</v>
      </c>
      <c r="F76" t="s">
        <v>32</v>
      </c>
      <c r="G76" t="s">
        <v>1827</v>
      </c>
      <c r="H76" t="s">
        <v>5270</v>
      </c>
      <c r="I76">
        <v>16</v>
      </c>
      <c r="K76" t="s">
        <v>4982</v>
      </c>
      <c r="L76" t="s">
        <v>4739</v>
      </c>
      <c r="M76">
        <v>2016</v>
      </c>
      <c r="N76">
        <v>7</v>
      </c>
      <c r="O76">
        <v>611</v>
      </c>
      <c r="AU76" t="s">
        <v>4982</v>
      </c>
      <c r="AV76" t="s">
        <v>4739</v>
      </c>
      <c r="AW76">
        <v>11</v>
      </c>
    </row>
    <row r="77" spans="1:49" x14ac:dyDescent="0.25">
      <c r="A77" t="s">
        <v>4984</v>
      </c>
      <c r="B77" t="s">
        <v>4739</v>
      </c>
      <c r="C77" s="60">
        <v>42572</v>
      </c>
      <c r="D77">
        <v>2016</v>
      </c>
      <c r="E77">
        <v>7</v>
      </c>
      <c r="F77" t="s">
        <v>32</v>
      </c>
      <c r="G77" t="s">
        <v>1827</v>
      </c>
      <c r="H77" t="s">
        <v>5271</v>
      </c>
      <c r="I77">
        <v>49</v>
      </c>
      <c r="K77" t="s">
        <v>4984</v>
      </c>
      <c r="L77" t="s">
        <v>4739</v>
      </c>
      <c r="M77">
        <v>2016</v>
      </c>
      <c r="N77">
        <v>7</v>
      </c>
      <c r="O77">
        <v>743</v>
      </c>
      <c r="AU77" t="s">
        <v>4984</v>
      </c>
      <c r="AV77" t="s">
        <v>4739</v>
      </c>
      <c r="AW77">
        <v>17</v>
      </c>
    </row>
    <row r="78" spans="1:49" x14ac:dyDescent="0.25">
      <c r="A78" t="s">
        <v>4987</v>
      </c>
      <c r="B78" t="s">
        <v>4740</v>
      </c>
      <c r="C78" s="60">
        <v>42599</v>
      </c>
      <c r="D78">
        <v>2016</v>
      </c>
      <c r="E78">
        <v>8</v>
      </c>
      <c r="F78" t="s">
        <v>32</v>
      </c>
      <c r="G78" t="s">
        <v>1827</v>
      </c>
      <c r="H78" t="s">
        <v>5272</v>
      </c>
      <c r="I78">
        <v>120</v>
      </c>
      <c r="K78" t="s">
        <v>4987</v>
      </c>
      <c r="L78" t="s">
        <v>4740</v>
      </c>
      <c r="M78">
        <v>2016</v>
      </c>
      <c r="N78">
        <v>8</v>
      </c>
      <c r="O78">
        <v>1135</v>
      </c>
      <c r="AU78" t="s">
        <v>4987</v>
      </c>
      <c r="AV78" t="s">
        <v>4740</v>
      </c>
      <c r="AW78">
        <v>720</v>
      </c>
    </row>
    <row r="79" spans="1:49" x14ac:dyDescent="0.25">
      <c r="A79" t="s">
        <v>4988</v>
      </c>
      <c r="B79" t="s">
        <v>4740</v>
      </c>
      <c r="C79" s="60">
        <v>42605</v>
      </c>
      <c r="D79">
        <v>2016</v>
      </c>
      <c r="E79">
        <v>8</v>
      </c>
      <c r="F79" t="s">
        <v>32</v>
      </c>
      <c r="G79" t="s">
        <v>1827</v>
      </c>
      <c r="H79" t="s">
        <v>5273</v>
      </c>
      <c r="I79">
        <v>106</v>
      </c>
      <c r="K79" t="s">
        <v>4988</v>
      </c>
      <c r="L79" t="s">
        <v>4740</v>
      </c>
      <c r="M79">
        <v>2016</v>
      </c>
      <c r="N79">
        <v>8</v>
      </c>
      <c r="O79">
        <v>893</v>
      </c>
      <c r="AU79" t="s">
        <v>4988</v>
      </c>
      <c r="AV79" t="s">
        <v>4740</v>
      </c>
      <c r="AW79">
        <v>18</v>
      </c>
    </row>
    <row r="80" spans="1:49" x14ac:dyDescent="0.25">
      <c r="A80" t="s">
        <v>4989</v>
      </c>
      <c r="B80" t="s">
        <v>4741</v>
      </c>
      <c r="C80" s="60">
        <v>42619</v>
      </c>
      <c r="D80">
        <v>2016</v>
      </c>
      <c r="E80">
        <v>9</v>
      </c>
      <c r="F80" t="s">
        <v>32</v>
      </c>
      <c r="G80" t="s">
        <v>1827</v>
      </c>
      <c r="H80" t="s">
        <v>5274</v>
      </c>
      <c r="I80">
        <v>169</v>
      </c>
      <c r="K80" t="s">
        <v>4989</v>
      </c>
      <c r="L80" t="s">
        <v>4741</v>
      </c>
      <c r="M80">
        <v>2016</v>
      </c>
      <c r="N80">
        <v>9</v>
      </c>
      <c r="O80">
        <v>925</v>
      </c>
      <c r="AU80" t="s">
        <v>4989</v>
      </c>
      <c r="AV80" t="s">
        <v>4741</v>
      </c>
      <c r="AW80">
        <v>332</v>
      </c>
    </row>
    <row r="81" spans="1:49" x14ac:dyDescent="0.25">
      <c r="A81" t="s">
        <v>4990</v>
      </c>
      <c r="B81" t="s">
        <v>4741</v>
      </c>
      <c r="C81" s="60">
        <v>42620</v>
      </c>
      <c r="D81">
        <v>2016</v>
      </c>
      <c r="E81">
        <v>9</v>
      </c>
      <c r="F81" t="s">
        <v>32</v>
      </c>
      <c r="G81" t="s">
        <v>1827</v>
      </c>
      <c r="H81" t="s">
        <v>5275</v>
      </c>
      <c r="I81">
        <v>105</v>
      </c>
      <c r="K81" t="s">
        <v>4990</v>
      </c>
      <c r="L81" t="s">
        <v>4741</v>
      </c>
      <c r="M81">
        <v>2016</v>
      </c>
      <c r="N81">
        <v>9</v>
      </c>
      <c r="O81">
        <v>1534</v>
      </c>
      <c r="AU81" t="s">
        <v>4990</v>
      </c>
      <c r="AV81" t="s">
        <v>4741</v>
      </c>
      <c r="AW81">
        <v>1933</v>
      </c>
    </row>
    <row r="82" spans="1:49" x14ac:dyDescent="0.25">
      <c r="A82" t="s">
        <v>4991</v>
      </c>
      <c r="B82" t="s">
        <v>4741</v>
      </c>
      <c r="C82" s="60">
        <v>42634</v>
      </c>
      <c r="D82">
        <v>2016</v>
      </c>
      <c r="E82">
        <v>9</v>
      </c>
      <c r="F82" t="s">
        <v>32</v>
      </c>
      <c r="G82" t="s">
        <v>1827</v>
      </c>
      <c r="H82" t="s">
        <v>5276</v>
      </c>
      <c r="I82">
        <v>75</v>
      </c>
      <c r="K82" t="s">
        <v>4991</v>
      </c>
      <c r="L82" t="s">
        <v>4741</v>
      </c>
      <c r="M82">
        <v>2016</v>
      </c>
      <c r="N82">
        <v>9</v>
      </c>
      <c r="O82">
        <v>840</v>
      </c>
      <c r="AU82" t="s">
        <v>4991</v>
      </c>
      <c r="AV82" t="s">
        <v>4741</v>
      </c>
      <c r="AW82">
        <v>911</v>
      </c>
    </row>
    <row r="83" spans="1:49" x14ac:dyDescent="0.25">
      <c r="A83" t="s">
        <v>4992</v>
      </c>
      <c r="B83" t="s">
        <v>4742</v>
      </c>
      <c r="C83" s="60">
        <v>42645</v>
      </c>
      <c r="D83">
        <v>2016</v>
      </c>
      <c r="E83">
        <v>10</v>
      </c>
      <c r="F83" t="s">
        <v>32</v>
      </c>
      <c r="G83" t="s">
        <v>1827</v>
      </c>
      <c r="H83" t="s">
        <v>5277</v>
      </c>
      <c r="I83">
        <v>94</v>
      </c>
      <c r="K83" t="s">
        <v>4992</v>
      </c>
      <c r="L83" t="s">
        <v>4742</v>
      </c>
      <c r="M83">
        <v>2016</v>
      </c>
      <c r="N83">
        <v>10</v>
      </c>
      <c r="O83">
        <v>920</v>
      </c>
      <c r="AU83" t="s">
        <v>4992</v>
      </c>
      <c r="AV83" t="s">
        <v>4742</v>
      </c>
      <c r="AW83">
        <v>32</v>
      </c>
    </row>
    <row r="84" spans="1:49" x14ac:dyDescent="0.25">
      <c r="A84" t="s">
        <v>4995</v>
      </c>
      <c r="B84" t="s">
        <v>4743</v>
      </c>
      <c r="C84" s="60">
        <v>42719</v>
      </c>
      <c r="D84">
        <v>2016</v>
      </c>
      <c r="E84">
        <v>12</v>
      </c>
      <c r="F84" t="s">
        <v>32</v>
      </c>
      <c r="G84" t="s">
        <v>1827</v>
      </c>
      <c r="H84" t="s">
        <v>5278</v>
      </c>
      <c r="I84">
        <v>28</v>
      </c>
      <c r="K84" t="s">
        <v>4995</v>
      </c>
      <c r="L84" t="s">
        <v>4743</v>
      </c>
      <c r="M84">
        <v>2016</v>
      </c>
      <c r="N84">
        <v>12</v>
      </c>
      <c r="O84">
        <v>639</v>
      </c>
      <c r="AU84" t="s">
        <v>4995</v>
      </c>
      <c r="AV84" t="s">
        <v>4743</v>
      </c>
      <c r="AW84">
        <v>1004</v>
      </c>
    </row>
    <row r="85" spans="1:49" x14ac:dyDescent="0.25">
      <c r="A85" t="s">
        <v>4996</v>
      </c>
      <c r="B85" t="s">
        <v>4744</v>
      </c>
      <c r="C85" s="60">
        <v>42740</v>
      </c>
      <c r="D85">
        <v>2017</v>
      </c>
      <c r="E85">
        <v>1</v>
      </c>
      <c r="F85" t="s">
        <v>32</v>
      </c>
      <c r="G85" t="s">
        <v>1827</v>
      </c>
      <c r="H85" t="s">
        <v>5279</v>
      </c>
      <c r="I85">
        <v>13</v>
      </c>
      <c r="K85" t="s">
        <v>4996</v>
      </c>
      <c r="L85" t="s">
        <v>4744</v>
      </c>
      <c r="M85">
        <v>2017</v>
      </c>
      <c r="N85">
        <v>1</v>
      </c>
      <c r="O85">
        <v>573</v>
      </c>
      <c r="AU85" t="s">
        <v>4996</v>
      </c>
      <c r="AV85" t="s">
        <v>4744</v>
      </c>
      <c r="AW85">
        <v>956</v>
      </c>
    </row>
    <row r="86" spans="1:49" x14ac:dyDescent="0.25">
      <c r="A86" t="s">
        <v>4997</v>
      </c>
      <c r="B86" t="s">
        <v>4745</v>
      </c>
      <c r="C86" s="60">
        <v>42788</v>
      </c>
      <c r="D86">
        <v>2017</v>
      </c>
      <c r="E86">
        <v>2</v>
      </c>
      <c r="F86" t="s">
        <v>32</v>
      </c>
      <c r="G86" t="s">
        <v>1827</v>
      </c>
      <c r="H86" t="s">
        <v>5280</v>
      </c>
      <c r="I86">
        <v>27</v>
      </c>
      <c r="K86" t="s">
        <v>4997</v>
      </c>
      <c r="L86" t="s">
        <v>4745</v>
      </c>
      <c r="M86">
        <v>2017</v>
      </c>
      <c r="N86">
        <v>2</v>
      </c>
      <c r="O86">
        <v>394</v>
      </c>
      <c r="AU86" t="s">
        <v>4997</v>
      </c>
      <c r="AV86" t="s">
        <v>4745</v>
      </c>
      <c r="AW86">
        <v>44</v>
      </c>
    </row>
    <row r="87" spans="1:49" x14ac:dyDescent="0.25">
      <c r="A87" t="s">
        <v>5000</v>
      </c>
      <c r="B87" t="s">
        <v>4746</v>
      </c>
      <c r="C87" s="60">
        <v>42893</v>
      </c>
      <c r="D87">
        <v>2017</v>
      </c>
      <c r="E87">
        <v>6</v>
      </c>
      <c r="F87" t="s">
        <v>32</v>
      </c>
      <c r="G87" t="s">
        <v>1827</v>
      </c>
      <c r="H87" t="s">
        <v>5281</v>
      </c>
      <c r="I87">
        <v>67</v>
      </c>
      <c r="K87" t="s">
        <v>5000</v>
      </c>
      <c r="L87" t="s">
        <v>4746</v>
      </c>
      <c r="M87">
        <v>2017</v>
      </c>
      <c r="N87">
        <v>6</v>
      </c>
      <c r="O87">
        <v>901</v>
      </c>
      <c r="AU87" t="s">
        <v>5000</v>
      </c>
      <c r="AV87" t="s">
        <v>4746</v>
      </c>
      <c r="AW87">
        <v>62</v>
      </c>
    </row>
    <row r="88" spans="1:49" x14ac:dyDescent="0.25">
      <c r="A88" t="s">
        <v>5001</v>
      </c>
      <c r="B88" t="s">
        <v>4746</v>
      </c>
      <c r="C88" s="60">
        <v>42905</v>
      </c>
      <c r="D88">
        <v>2017</v>
      </c>
      <c r="E88">
        <v>6</v>
      </c>
      <c r="F88" t="s">
        <v>32</v>
      </c>
      <c r="G88" t="s">
        <v>1827</v>
      </c>
      <c r="H88" t="s">
        <v>5282</v>
      </c>
      <c r="I88">
        <v>1</v>
      </c>
      <c r="K88" t="s">
        <v>5001</v>
      </c>
      <c r="L88" t="s">
        <v>4746</v>
      </c>
      <c r="M88">
        <v>2017</v>
      </c>
      <c r="N88">
        <v>6</v>
      </c>
      <c r="O88">
        <v>588</v>
      </c>
      <c r="AU88" t="s">
        <v>5001</v>
      </c>
      <c r="AV88" t="s">
        <v>4746</v>
      </c>
      <c r="AW88">
        <v>28</v>
      </c>
    </row>
    <row r="89" spans="1:49" x14ac:dyDescent="0.25">
      <c r="A89" t="s">
        <v>5002</v>
      </c>
      <c r="B89" t="s">
        <v>4746</v>
      </c>
      <c r="C89" s="60">
        <v>42910</v>
      </c>
      <c r="D89">
        <v>2017</v>
      </c>
      <c r="E89">
        <v>6</v>
      </c>
      <c r="F89" t="s">
        <v>32</v>
      </c>
      <c r="G89" t="s">
        <v>1827</v>
      </c>
      <c r="H89" t="s">
        <v>5283</v>
      </c>
      <c r="I89">
        <v>66</v>
      </c>
      <c r="K89" t="s">
        <v>5002</v>
      </c>
      <c r="L89" t="s">
        <v>4746</v>
      </c>
      <c r="M89">
        <v>2017</v>
      </c>
      <c r="N89">
        <v>6</v>
      </c>
      <c r="O89">
        <v>775</v>
      </c>
      <c r="AU89" t="s">
        <v>5002</v>
      </c>
      <c r="AV89" t="s">
        <v>4746</v>
      </c>
      <c r="AW89">
        <v>13</v>
      </c>
    </row>
    <row r="90" spans="1:49" x14ac:dyDescent="0.25">
      <c r="A90" t="s">
        <v>5004</v>
      </c>
      <c r="B90" t="s">
        <v>4747</v>
      </c>
      <c r="C90" s="60">
        <v>42948</v>
      </c>
      <c r="D90">
        <v>2017</v>
      </c>
      <c r="E90">
        <v>8</v>
      </c>
      <c r="F90" t="s">
        <v>32</v>
      </c>
      <c r="G90" t="s">
        <v>1827</v>
      </c>
      <c r="H90" t="s">
        <v>5284</v>
      </c>
      <c r="I90">
        <v>68</v>
      </c>
      <c r="K90" t="s">
        <v>5004</v>
      </c>
      <c r="L90" t="s">
        <v>4747</v>
      </c>
      <c r="M90">
        <v>2017</v>
      </c>
      <c r="N90">
        <v>8</v>
      </c>
      <c r="O90">
        <v>1192</v>
      </c>
      <c r="AU90" t="s">
        <v>5004</v>
      </c>
      <c r="AV90" t="s">
        <v>4747</v>
      </c>
      <c r="AW90">
        <v>70</v>
      </c>
    </row>
    <row r="91" spans="1:49" x14ac:dyDescent="0.25">
      <c r="A91" t="s">
        <v>5005</v>
      </c>
      <c r="B91" t="s">
        <v>4747</v>
      </c>
      <c r="C91" s="60">
        <v>42971</v>
      </c>
      <c r="D91">
        <v>2017</v>
      </c>
      <c r="E91">
        <v>8</v>
      </c>
      <c r="F91" t="s">
        <v>32</v>
      </c>
      <c r="G91" t="s">
        <v>1827</v>
      </c>
      <c r="H91" t="s">
        <v>5285</v>
      </c>
      <c r="I91">
        <v>65</v>
      </c>
      <c r="K91" t="s">
        <v>5005</v>
      </c>
      <c r="L91" t="s">
        <v>4747</v>
      </c>
      <c r="M91">
        <v>2017</v>
      </c>
      <c r="N91">
        <v>8</v>
      </c>
      <c r="O91">
        <v>970</v>
      </c>
      <c r="AU91" t="s">
        <v>5005</v>
      </c>
      <c r="AV91" t="s">
        <v>4747</v>
      </c>
      <c r="AW91">
        <v>829</v>
      </c>
    </row>
    <row r="92" spans="1:49" x14ac:dyDescent="0.25">
      <c r="A92" t="s">
        <v>5006</v>
      </c>
      <c r="B92" t="s">
        <v>4747</v>
      </c>
      <c r="C92" s="60">
        <v>42977</v>
      </c>
      <c r="D92">
        <v>2017</v>
      </c>
      <c r="E92">
        <v>8</v>
      </c>
      <c r="F92" t="s">
        <v>32</v>
      </c>
      <c r="G92" t="s">
        <v>1827</v>
      </c>
      <c r="H92" t="s">
        <v>5286</v>
      </c>
      <c r="I92">
        <v>76</v>
      </c>
      <c r="K92" t="s">
        <v>5006</v>
      </c>
      <c r="L92" t="s">
        <v>4747</v>
      </c>
      <c r="M92">
        <v>2017</v>
      </c>
      <c r="N92">
        <v>8</v>
      </c>
      <c r="O92">
        <v>1255</v>
      </c>
      <c r="AU92" t="s">
        <v>5006</v>
      </c>
      <c r="AV92" t="s">
        <v>4747</v>
      </c>
      <c r="AW92">
        <v>1152</v>
      </c>
    </row>
    <row r="93" spans="1:49" x14ac:dyDescent="0.25">
      <c r="A93" t="s">
        <v>5009</v>
      </c>
      <c r="B93" t="s">
        <v>4749</v>
      </c>
      <c r="C93" s="60">
        <v>43005</v>
      </c>
      <c r="D93">
        <v>2017</v>
      </c>
      <c r="E93">
        <v>9</v>
      </c>
      <c r="F93" t="s">
        <v>32</v>
      </c>
      <c r="G93" t="s">
        <v>1827</v>
      </c>
      <c r="H93" t="s">
        <v>5287</v>
      </c>
      <c r="I93">
        <v>60</v>
      </c>
      <c r="K93" t="s">
        <v>5009</v>
      </c>
      <c r="L93" t="s">
        <v>4749</v>
      </c>
      <c r="M93">
        <v>2017</v>
      </c>
      <c r="N93">
        <v>9</v>
      </c>
      <c r="O93">
        <v>1207</v>
      </c>
      <c r="AU93" t="s">
        <v>5009</v>
      </c>
      <c r="AV93" t="s">
        <v>4749</v>
      </c>
      <c r="AW93">
        <v>507</v>
      </c>
    </row>
    <row r="94" spans="1:49" x14ac:dyDescent="0.25">
      <c r="A94" t="s">
        <v>5011</v>
      </c>
      <c r="B94" t="s">
        <v>4750</v>
      </c>
      <c r="C94" s="60">
        <v>43034</v>
      </c>
      <c r="D94">
        <v>2017</v>
      </c>
      <c r="E94">
        <v>10</v>
      </c>
      <c r="F94" t="s">
        <v>32</v>
      </c>
      <c r="G94" t="s">
        <v>1827</v>
      </c>
      <c r="H94" t="s">
        <v>5288</v>
      </c>
      <c r="I94">
        <v>78</v>
      </c>
      <c r="K94" t="s">
        <v>5011</v>
      </c>
      <c r="L94" t="s">
        <v>4750</v>
      </c>
      <c r="M94">
        <v>2017</v>
      </c>
      <c r="N94">
        <v>10</v>
      </c>
      <c r="O94">
        <v>191</v>
      </c>
      <c r="AU94" t="s">
        <v>5011</v>
      </c>
      <c r="AV94" t="s">
        <v>4750</v>
      </c>
      <c r="AW94">
        <v>1534</v>
      </c>
    </row>
    <row r="95" spans="1:49" x14ac:dyDescent="0.25">
      <c r="A95" t="s">
        <v>5013</v>
      </c>
      <c r="B95" t="s">
        <v>4752</v>
      </c>
      <c r="C95" s="60">
        <v>43165</v>
      </c>
      <c r="D95">
        <v>2018</v>
      </c>
      <c r="E95">
        <v>3</v>
      </c>
      <c r="F95" t="s">
        <v>32</v>
      </c>
      <c r="G95" t="s">
        <v>1827</v>
      </c>
      <c r="H95" t="s">
        <v>5289</v>
      </c>
      <c r="I95">
        <v>44</v>
      </c>
      <c r="K95" t="s">
        <v>5013</v>
      </c>
      <c r="L95" t="s">
        <v>4752</v>
      </c>
      <c r="M95">
        <v>2018</v>
      </c>
      <c r="N95">
        <v>3</v>
      </c>
      <c r="O95">
        <v>736</v>
      </c>
      <c r="AU95" t="s">
        <v>5013</v>
      </c>
      <c r="AV95" t="s">
        <v>4752</v>
      </c>
      <c r="AW95">
        <v>189</v>
      </c>
    </row>
    <row r="96" spans="1:49" x14ac:dyDescent="0.25">
      <c r="A96" t="s">
        <v>5016</v>
      </c>
      <c r="B96" t="s">
        <v>4753</v>
      </c>
      <c r="C96" s="60">
        <v>43193</v>
      </c>
      <c r="D96">
        <v>2018</v>
      </c>
      <c r="E96">
        <v>4</v>
      </c>
      <c r="F96" t="s">
        <v>32</v>
      </c>
      <c r="G96" t="s">
        <v>1827</v>
      </c>
      <c r="H96" t="s">
        <v>5290</v>
      </c>
      <c r="I96">
        <v>156</v>
      </c>
      <c r="K96" t="s">
        <v>5016</v>
      </c>
      <c r="L96" t="s">
        <v>4753</v>
      </c>
      <c r="M96">
        <v>2018</v>
      </c>
      <c r="N96">
        <v>4</v>
      </c>
      <c r="O96">
        <v>915</v>
      </c>
      <c r="AU96" t="s">
        <v>5016</v>
      </c>
      <c r="AV96" t="s">
        <v>4753</v>
      </c>
      <c r="AW96">
        <v>198</v>
      </c>
    </row>
    <row r="97" spans="1:49" x14ac:dyDescent="0.25">
      <c r="A97" t="s">
        <v>5018</v>
      </c>
      <c r="B97" t="s">
        <v>4754</v>
      </c>
      <c r="C97" s="60">
        <v>43238</v>
      </c>
      <c r="D97">
        <v>2018</v>
      </c>
      <c r="E97">
        <v>5</v>
      </c>
      <c r="F97" t="s">
        <v>32</v>
      </c>
      <c r="G97" t="s">
        <v>1827</v>
      </c>
      <c r="H97" t="s">
        <v>5291</v>
      </c>
      <c r="I97">
        <v>99</v>
      </c>
      <c r="K97" t="s">
        <v>5018</v>
      </c>
      <c r="L97" t="s">
        <v>4754</v>
      </c>
      <c r="M97">
        <v>2018</v>
      </c>
      <c r="N97">
        <v>5</v>
      </c>
      <c r="O97">
        <v>841</v>
      </c>
      <c r="AU97" t="s">
        <v>5018</v>
      </c>
      <c r="AV97" t="s">
        <v>4754</v>
      </c>
      <c r="AW97">
        <v>328</v>
      </c>
    </row>
    <row r="98" spans="1:49" x14ac:dyDescent="0.25">
      <c r="A98" t="s">
        <v>5020</v>
      </c>
      <c r="B98" t="s">
        <v>4755</v>
      </c>
      <c r="C98" s="60">
        <v>43258</v>
      </c>
      <c r="D98">
        <v>2018</v>
      </c>
      <c r="E98">
        <v>6</v>
      </c>
      <c r="F98" t="s">
        <v>32</v>
      </c>
      <c r="G98" t="s">
        <v>1827</v>
      </c>
      <c r="H98" t="s">
        <v>5292</v>
      </c>
      <c r="I98">
        <v>55</v>
      </c>
      <c r="K98" t="s">
        <v>5020</v>
      </c>
      <c r="L98" t="s">
        <v>4755</v>
      </c>
      <c r="M98">
        <v>2018</v>
      </c>
      <c r="N98">
        <v>6</v>
      </c>
      <c r="O98">
        <v>715</v>
      </c>
      <c r="AU98" t="s">
        <v>5020</v>
      </c>
      <c r="AV98" t="s">
        <v>4755</v>
      </c>
      <c r="AW98">
        <v>0</v>
      </c>
    </row>
    <row r="99" spans="1:49" x14ac:dyDescent="0.25">
      <c r="A99" t="s">
        <v>5021</v>
      </c>
      <c r="B99" t="s">
        <v>4755</v>
      </c>
      <c r="C99" s="60">
        <v>43262</v>
      </c>
      <c r="D99">
        <v>2018</v>
      </c>
      <c r="E99">
        <v>6</v>
      </c>
      <c r="F99" t="s">
        <v>32</v>
      </c>
      <c r="G99" t="s">
        <v>1827</v>
      </c>
      <c r="H99" t="s">
        <v>5293</v>
      </c>
      <c r="I99">
        <v>1</v>
      </c>
      <c r="K99" t="s">
        <v>5021</v>
      </c>
      <c r="L99" t="s">
        <v>4755</v>
      </c>
      <c r="M99">
        <v>2018</v>
      </c>
      <c r="N99">
        <v>6</v>
      </c>
      <c r="O99">
        <v>625</v>
      </c>
      <c r="AU99" t="s">
        <v>5021</v>
      </c>
      <c r="AV99" t="s">
        <v>4755</v>
      </c>
      <c r="AW99">
        <v>1</v>
      </c>
    </row>
    <row r="100" spans="1:49" x14ac:dyDescent="0.25">
      <c r="A100" t="s">
        <v>4787</v>
      </c>
      <c r="B100" t="s">
        <v>4684</v>
      </c>
      <c r="C100" s="60">
        <v>40308</v>
      </c>
      <c r="D100">
        <v>2010</v>
      </c>
      <c r="E100">
        <v>5</v>
      </c>
      <c r="F100" t="s">
        <v>32</v>
      </c>
      <c r="G100" t="s">
        <v>4672</v>
      </c>
      <c r="H100" t="s">
        <v>5294</v>
      </c>
      <c r="I100">
        <v>19</v>
      </c>
    </row>
    <row r="101" spans="1:49" x14ac:dyDescent="0.25">
      <c r="A101" t="s">
        <v>4793</v>
      </c>
      <c r="B101" t="s">
        <v>4686</v>
      </c>
      <c r="C101" s="60">
        <v>40388</v>
      </c>
      <c r="D101">
        <v>2010</v>
      </c>
      <c r="E101">
        <v>7</v>
      </c>
      <c r="F101" t="s">
        <v>32</v>
      </c>
      <c r="G101" t="s">
        <v>4672</v>
      </c>
      <c r="H101" t="s">
        <v>5295</v>
      </c>
      <c r="I101">
        <v>16</v>
      </c>
    </row>
    <row r="102" spans="1:49" x14ac:dyDescent="0.25">
      <c r="A102" t="s">
        <v>4794</v>
      </c>
      <c r="B102" t="s">
        <v>4687</v>
      </c>
      <c r="C102" s="60">
        <v>40395</v>
      </c>
      <c r="D102">
        <v>2010</v>
      </c>
      <c r="E102">
        <v>8</v>
      </c>
      <c r="F102" t="s">
        <v>32</v>
      </c>
      <c r="G102" t="s">
        <v>4672</v>
      </c>
      <c r="H102" t="s">
        <v>5296</v>
      </c>
      <c r="I102">
        <v>7</v>
      </c>
    </row>
    <row r="103" spans="1:49" x14ac:dyDescent="0.25">
      <c r="A103" t="s">
        <v>4795</v>
      </c>
      <c r="B103" t="s">
        <v>4687</v>
      </c>
      <c r="C103" s="60">
        <v>40401</v>
      </c>
      <c r="D103">
        <v>2010</v>
      </c>
      <c r="E103">
        <v>8</v>
      </c>
      <c r="F103" t="s">
        <v>32</v>
      </c>
      <c r="G103" t="s">
        <v>4672</v>
      </c>
      <c r="H103" t="s">
        <v>5297</v>
      </c>
      <c r="I103">
        <v>50</v>
      </c>
    </row>
    <row r="104" spans="1:49" x14ac:dyDescent="0.25">
      <c r="A104" t="s">
        <v>4796</v>
      </c>
      <c r="B104" t="s">
        <v>4687</v>
      </c>
      <c r="C104" s="60">
        <v>40402</v>
      </c>
      <c r="D104">
        <v>2010</v>
      </c>
      <c r="E104">
        <v>8</v>
      </c>
      <c r="F104" t="s">
        <v>32</v>
      </c>
      <c r="G104" t="s">
        <v>4672</v>
      </c>
      <c r="H104" t="s">
        <v>5298</v>
      </c>
      <c r="I104">
        <v>67</v>
      </c>
    </row>
    <row r="105" spans="1:49" x14ac:dyDescent="0.25">
      <c r="A105" t="s">
        <v>4804</v>
      </c>
      <c r="B105" t="s">
        <v>4688</v>
      </c>
      <c r="C105" s="60">
        <v>40436</v>
      </c>
      <c r="D105">
        <v>2010</v>
      </c>
      <c r="E105">
        <v>9</v>
      </c>
      <c r="F105" t="s">
        <v>32</v>
      </c>
      <c r="G105" t="s">
        <v>4672</v>
      </c>
      <c r="H105" t="s">
        <v>5299</v>
      </c>
      <c r="I105">
        <v>6</v>
      </c>
    </row>
    <row r="106" spans="1:49" x14ac:dyDescent="0.25">
      <c r="A106" t="s">
        <v>4807</v>
      </c>
      <c r="B106" t="s">
        <v>4688</v>
      </c>
      <c r="C106" s="60">
        <v>40451</v>
      </c>
      <c r="D106">
        <v>2010</v>
      </c>
      <c r="E106">
        <v>9</v>
      </c>
      <c r="F106" t="s">
        <v>32</v>
      </c>
      <c r="G106" t="s">
        <v>4672</v>
      </c>
      <c r="H106" t="s">
        <v>5300</v>
      </c>
      <c r="I106">
        <v>30</v>
      </c>
    </row>
    <row r="107" spans="1:49" x14ac:dyDescent="0.25">
      <c r="A107" t="s">
        <v>4811</v>
      </c>
      <c r="B107" t="s">
        <v>4762</v>
      </c>
      <c r="C107" s="60">
        <v>40505</v>
      </c>
      <c r="D107">
        <v>2010</v>
      </c>
      <c r="E107">
        <v>11</v>
      </c>
      <c r="F107" t="s">
        <v>32</v>
      </c>
      <c r="G107" t="s">
        <v>4672</v>
      </c>
      <c r="H107" t="s">
        <v>5301</v>
      </c>
      <c r="I107">
        <v>31</v>
      </c>
    </row>
    <row r="108" spans="1:49" x14ac:dyDescent="0.25">
      <c r="A108" t="s">
        <v>4814</v>
      </c>
      <c r="B108" t="s">
        <v>4764</v>
      </c>
      <c r="C108" s="60">
        <v>40583</v>
      </c>
      <c r="D108">
        <v>2011</v>
      </c>
      <c r="E108">
        <v>2</v>
      </c>
      <c r="F108" t="s">
        <v>32</v>
      </c>
      <c r="G108" t="s">
        <v>4672</v>
      </c>
      <c r="H108" t="s">
        <v>5302</v>
      </c>
      <c r="I108">
        <v>126</v>
      </c>
    </row>
    <row r="109" spans="1:49" x14ac:dyDescent="0.25">
      <c r="A109" t="s">
        <v>4819</v>
      </c>
      <c r="B109" t="s">
        <v>4689</v>
      </c>
      <c r="C109" s="60">
        <v>40655</v>
      </c>
      <c r="D109">
        <v>2011</v>
      </c>
      <c r="E109">
        <v>4</v>
      </c>
      <c r="F109" t="s">
        <v>32</v>
      </c>
      <c r="G109" t="s">
        <v>4672</v>
      </c>
      <c r="H109" t="s">
        <v>5303</v>
      </c>
      <c r="I109">
        <v>72</v>
      </c>
    </row>
    <row r="110" spans="1:49" x14ac:dyDescent="0.25">
      <c r="A110" t="s">
        <v>4821</v>
      </c>
      <c r="B110" t="s">
        <v>4690</v>
      </c>
      <c r="C110" s="60">
        <v>40664</v>
      </c>
      <c r="D110">
        <v>2011</v>
      </c>
      <c r="E110">
        <v>5</v>
      </c>
      <c r="F110" t="s">
        <v>32</v>
      </c>
      <c r="G110" t="s">
        <v>4672</v>
      </c>
      <c r="H110" t="s">
        <v>5304</v>
      </c>
      <c r="I110">
        <v>2</v>
      </c>
    </row>
    <row r="111" spans="1:49" x14ac:dyDescent="0.25">
      <c r="A111" t="s">
        <v>4824</v>
      </c>
      <c r="B111" t="s">
        <v>4690</v>
      </c>
      <c r="C111" s="60">
        <v>40672</v>
      </c>
      <c r="D111">
        <v>2011</v>
      </c>
      <c r="E111">
        <v>5</v>
      </c>
      <c r="F111" t="s">
        <v>32</v>
      </c>
      <c r="G111" t="s">
        <v>4672</v>
      </c>
      <c r="H111" t="s">
        <v>5305</v>
      </c>
      <c r="I111">
        <v>180</v>
      </c>
    </row>
    <row r="112" spans="1:49" x14ac:dyDescent="0.25">
      <c r="A112" t="s">
        <v>4825</v>
      </c>
      <c r="B112" t="s">
        <v>4690</v>
      </c>
      <c r="C112" s="60">
        <v>40681</v>
      </c>
      <c r="D112">
        <v>2011</v>
      </c>
      <c r="E112">
        <v>5</v>
      </c>
      <c r="F112" t="s">
        <v>32</v>
      </c>
      <c r="G112" t="s">
        <v>4672</v>
      </c>
      <c r="H112" t="s">
        <v>5306</v>
      </c>
      <c r="I112">
        <v>21</v>
      </c>
    </row>
    <row r="113" spans="1:9" x14ac:dyDescent="0.25">
      <c r="A113" t="s">
        <v>4827</v>
      </c>
      <c r="B113" t="s">
        <v>4691</v>
      </c>
      <c r="C113" s="60">
        <v>40696</v>
      </c>
      <c r="D113">
        <v>2011</v>
      </c>
      <c r="E113">
        <v>6</v>
      </c>
      <c r="F113" t="s">
        <v>32</v>
      </c>
      <c r="G113" t="s">
        <v>4672</v>
      </c>
      <c r="H113" t="s">
        <v>5307</v>
      </c>
      <c r="I113">
        <v>1</v>
      </c>
    </row>
    <row r="114" spans="1:9" x14ac:dyDescent="0.25">
      <c r="A114" t="s">
        <v>4830</v>
      </c>
      <c r="B114" t="s">
        <v>4691</v>
      </c>
      <c r="C114" s="60">
        <v>40717</v>
      </c>
      <c r="D114">
        <v>2011</v>
      </c>
      <c r="E114">
        <v>6</v>
      </c>
      <c r="F114" t="s">
        <v>32</v>
      </c>
      <c r="G114" t="s">
        <v>4672</v>
      </c>
      <c r="H114" t="s">
        <v>5308</v>
      </c>
      <c r="I114">
        <v>1</v>
      </c>
    </row>
    <row r="115" spans="1:9" x14ac:dyDescent="0.25">
      <c r="A115" t="s">
        <v>4834</v>
      </c>
      <c r="B115" t="s">
        <v>4692</v>
      </c>
      <c r="C115" s="60">
        <v>40746</v>
      </c>
      <c r="D115">
        <v>2011</v>
      </c>
      <c r="E115">
        <v>7</v>
      </c>
      <c r="F115" t="s">
        <v>32</v>
      </c>
      <c r="G115" t="s">
        <v>4672</v>
      </c>
      <c r="H115" t="s">
        <v>5309</v>
      </c>
      <c r="I115">
        <v>18</v>
      </c>
    </row>
    <row r="116" spans="1:9" x14ac:dyDescent="0.25">
      <c r="A116" t="s">
        <v>4835</v>
      </c>
      <c r="B116" t="s">
        <v>4692</v>
      </c>
      <c r="C116" s="60">
        <v>40752</v>
      </c>
      <c r="D116">
        <v>2011</v>
      </c>
      <c r="E116">
        <v>7</v>
      </c>
      <c r="F116" t="s">
        <v>32</v>
      </c>
      <c r="G116" t="s">
        <v>4672</v>
      </c>
      <c r="H116" t="s">
        <v>5310</v>
      </c>
      <c r="I116">
        <v>25</v>
      </c>
    </row>
    <row r="117" spans="1:9" x14ac:dyDescent="0.25">
      <c r="A117" t="s">
        <v>4837</v>
      </c>
      <c r="B117" t="s">
        <v>4693</v>
      </c>
      <c r="C117" s="60">
        <v>40765</v>
      </c>
      <c r="D117">
        <v>2011</v>
      </c>
      <c r="E117">
        <v>8</v>
      </c>
      <c r="F117" t="s">
        <v>32</v>
      </c>
      <c r="G117" t="s">
        <v>4672</v>
      </c>
      <c r="H117" t="s">
        <v>5311</v>
      </c>
      <c r="I117">
        <v>4</v>
      </c>
    </row>
    <row r="118" spans="1:9" x14ac:dyDescent="0.25">
      <c r="A118" t="s">
        <v>4839</v>
      </c>
      <c r="B118" t="s">
        <v>4693</v>
      </c>
      <c r="C118" s="60">
        <v>40772</v>
      </c>
      <c r="D118">
        <v>2011</v>
      </c>
      <c r="E118">
        <v>8</v>
      </c>
      <c r="F118" t="s">
        <v>32</v>
      </c>
      <c r="G118" t="s">
        <v>4672</v>
      </c>
      <c r="H118" t="s">
        <v>5312</v>
      </c>
      <c r="I118">
        <v>1</v>
      </c>
    </row>
    <row r="119" spans="1:9" x14ac:dyDescent="0.25">
      <c r="A119" t="s">
        <v>4842</v>
      </c>
      <c r="B119" t="s">
        <v>4694</v>
      </c>
      <c r="C119" s="60">
        <v>40787</v>
      </c>
      <c r="D119">
        <v>2011</v>
      </c>
      <c r="E119">
        <v>9</v>
      </c>
      <c r="F119" t="s">
        <v>32</v>
      </c>
      <c r="G119" t="s">
        <v>4672</v>
      </c>
      <c r="H119" t="s">
        <v>5313</v>
      </c>
      <c r="I119">
        <v>4</v>
      </c>
    </row>
    <row r="120" spans="1:9" x14ac:dyDescent="0.25">
      <c r="A120" t="s">
        <v>4844</v>
      </c>
      <c r="B120" t="s">
        <v>4694</v>
      </c>
      <c r="C120" s="60">
        <v>40806</v>
      </c>
      <c r="D120">
        <v>2011</v>
      </c>
      <c r="E120">
        <v>9</v>
      </c>
      <c r="F120" t="s">
        <v>32</v>
      </c>
      <c r="G120" t="s">
        <v>4672</v>
      </c>
      <c r="H120" t="s">
        <v>5314</v>
      </c>
      <c r="I120">
        <v>4</v>
      </c>
    </row>
    <row r="121" spans="1:9" x14ac:dyDescent="0.25">
      <c r="A121" t="s">
        <v>4847</v>
      </c>
      <c r="B121" t="s">
        <v>4695</v>
      </c>
      <c r="C121" s="60">
        <v>40831</v>
      </c>
      <c r="D121">
        <v>2011</v>
      </c>
      <c r="E121">
        <v>10</v>
      </c>
      <c r="F121" t="s">
        <v>32</v>
      </c>
      <c r="G121" t="s">
        <v>4672</v>
      </c>
      <c r="H121" t="s">
        <v>5315</v>
      </c>
      <c r="I121">
        <v>19</v>
      </c>
    </row>
    <row r="122" spans="1:9" x14ac:dyDescent="0.25">
      <c r="A122" t="s">
        <v>4853</v>
      </c>
      <c r="B122" t="s">
        <v>4696</v>
      </c>
      <c r="C122" s="60">
        <v>40862</v>
      </c>
      <c r="D122">
        <v>2011</v>
      </c>
      <c r="E122">
        <v>11</v>
      </c>
      <c r="F122" t="s">
        <v>32</v>
      </c>
      <c r="G122" t="s">
        <v>4672</v>
      </c>
      <c r="H122" t="s">
        <v>5316</v>
      </c>
      <c r="I122">
        <v>1</v>
      </c>
    </row>
    <row r="123" spans="1:9" x14ac:dyDescent="0.25">
      <c r="A123" t="s">
        <v>4856</v>
      </c>
      <c r="B123" t="s">
        <v>4698</v>
      </c>
      <c r="C123" s="60">
        <v>40975</v>
      </c>
      <c r="D123">
        <v>2012</v>
      </c>
      <c r="E123">
        <v>3</v>
      </c>
      <c r="F123" t="s">
        <v>32</v>
      </c>
      <c r="G123" t="s">
        <v>4672</v>
      </c>
      <c r="H123" t="s">
        <v>5317</v>
      </c>
      <c r="I123">
        <v>137</v>
      </c>
    </row>
    <row r="124" spans="1:9" x14ac:dyDescent="0.25">
      <c r="A124" t="s">
        <v>4859</v>
      </c>
      <c r="B124" t="s">
        <v>4699</v>
      </c>
      <c r="C124" s="60">
        <v>41022</v>
      </c>
      <c r="D124">
        <v>2012</v>
      </c>
      <c r="E124">
        <v>4</v>
      </c>
      <c r="F124" t="s">
        <v>32</v>
      </c>
      <c r="G124" t="s">
        <v>4672</v>
      </c>
      <c r="H124" t="s">
        <v>5318</v>
      </c>
      <c r="I124">
        <v>151</v>
      </c>
    </row>
    <row r="125" spans="1:9" x14ac:dyDescent="0.25">
      <c r="A125" t="s">
        <v>4860</v>
      </c>
      <c r="B125" t="s">
        <v>4700</v>
      </c>
      <c r="C125" s="60">
        <v>41036</v>
      </c>
      <c r="D125">
        <v>2012</v>
      </c>
      <c r="E125">
        <v>5</v>
      </c>
      <c r="F125" t="s">
        <v>32</v>
      </c>
      <c r="G125" t="s">
        <v>4672</v>
      </c>
      <c r="H125" t="s">
        <v>5319</v>
      </c>
      <c r="I125">
        <v>22</v>
      </c>
    </row>
    <row r="126" spans="1:9" x14ac:dyDescent="0.25">
      <c r="A126" t="s">
        <v>4862</v>
      </c>
      <c r="B126" t="s">
        <v>4700</v>
      </c>
      <c r="C126" s="60">
        <v>41060</v>
      </c>
      <c r="D126">
        <v>2012</v>
      </c>
      <c r="E126">
        <v>5</v>
      </c>
      <c r="F126" t="s">
        <v>32</v>
      </c>
      <c r="G126" t="s">
        <v>4672</v>
      </c>
      <c r="H126" t="s">
        <v>5320</v>
      </c>
      <c r="I126">
        <v>1</v>
      </c>
    </row>
    <row r="127" spans="1:9" x14ac:dyDescent="0.25">
      <c r="A127" t="s">
        <v>4864</v>
      </c>
      <c r="B127" t="s">
        <v>4701</v>
      </c>
      <c r="C127" s="60">
        <v>41072</v>
      </c>
      <c r="D127">
        <v>2012</v>
      </c>
      <c r="E127">
        <v>6</v>
      </c>
      <c r="F127" t="s">
        <v>32</v>
      </c>
      <c r="G127" t="s">
        <v>4672</v>
      </c>
      <c r="H127" t="s">
        <v>5321</v>
      </c>
      <c r="I127">
        <v>1</v>
      </c>
    </row>
    <row r="128" spans="1:9" x14ac:dyDescent="0.25">
      <c r="A128" t="s">
        <v>4865</v>
      </c>
      <c r="B128" t="s">
        <v>4701</v>
      </c>
      <c r="C128" s="60">
        <v>41074</v>
      </c>
      <c r="D128">
        <v>2012</v>
      </c>
      <c r="E128">
        <v>6</v>
      </c>
      <c r="F128" t="s">
        <v>32</v>
      </c>
      <c r="G128" t="s">
        <v>4672</v>
      </c>
      <c r="H128" t="s">
        <v>5322</v>
      </c>
      <c r="I128">
        <v>2</v>
      </c>
    </row>
    <row r="129" spans="1:9" x14ac:dyDescent="0.25">
      <c r="A129" t="s">
        <v>4866</v>
      </c>
      <c r="B129" t="s">
        <v>4701</v>
      </c>
      <c r="C129" s="60">
        <v>41080</v>
      </c>
      <c r="D129">
        <v>2012</v>
      </c>
      <c r="E129">
        <v>6</v>
      </c>
      <c r="F129" t="s">
        <v>32</v>
      </c>
      <c r="G129" t="s">
        <v>4672</v>
      </c>
      <c r="H129" t="s">
        <v>5323</v>
      </c>
      <c r="I129">
        <v>77</v>
      </c>
    </row>
    <row r="130" spans="1:9" x14ac:dyDescent="0.25">
      <c r="A130" t="s">
        <v>4867</v>
      </c>
      <c r="B130" t="s">
        <v>4701</v>
      </c>
      <c r="C130" s="60">
        <v>41087</v>
      </c>
      <c r="D130">
        <v>2012</v>
      </c>
      <c r="E130">
        <v>6</v>
      </c>
      <c r="F130" t="s">
        <v>32</v>
      </c>
      <c r="G130" t="s">
        <v>4672</v>
      </c>
      <c r="H130" t="s">
        <v>5324</v>
      </c>
      <c r="I130">
        <v>2</v>
      </c>
    </row>
    <row r="131" spans="1:9" x14ac:dyDescent="0.25">
      <c r="A131" t="s">
        <v>4875</v>
      </c>
      <c r="B131" t="s">
        <v>4702</v>
      </c>
      <c r="C131" s="60">
        <v>41117</v>
      </c>
      <c r="D131">
        <v>2012</v>
      </c>
      <c r="E131">
        <v>7</v>
      </c>
      <c r="F131" t="s">
        <v>32</v>
      </c>
      <c r="G131" t="s">
        <v>4672</v>
      </c>
      <c r="H131" t="s">
        <v>5325</v>
      </c>
      <c r="I131">
        <v>4</v>
      </c>
    </row>
    <row r="132" spans="1:9" x14ac:dyDescent="0.25">
      <c r="A132" t="s">
        <v>4876</v>
      </c>
      <c r="B132" t="s">
        <v>4703</v>
      </c>
      <c r="C132" s="60">
        <v>41122</v>
      </c>
      <c r="D132">
        <v>2012</v>
      </c>
      <c r="E132">
        <v>8</v>
      </c>
      <c r="F132" t="s">
        <v>32</v>
      </c>
      <c r="G132" t="s">
        <v>4672</v>
      </c>
      <c r="H132" t="s">
        <v>5326</v>
      </c>
      <c r="I132">
        <v>5</v>
      </c>
    </row>
    <row r="133" spans="1:9" x14ac:dyDescent="0.25">
      <c r="A133" t="s">
        <v>4878</v>
      </c>
      <c r="B133" t="s">
        <v>4703</v>
      </c>
      <c r="C133" s="60">
        <v>41136</v>
      </c>
      <c r="D133">
        <v>2012</v>
      </c>
      <c r="E133">
        <v>8</v>
      </c>
      <c r="F133" t="s">
        <v>32</v>
      </c>
      <c r="G133" t="s">
        <v>4672</v>
      </c>
      <c r="H133" t="s">
        <v>5327</v>
      </c>
      <c r="I133">
        <v>5</v>
      </c>
    </row>
    <row r="134" spans="1:9" x14ac:dyDescent="0.25">
      <c r="A134" t="s">
        <v>4881</v>
      </c>
      <c r="B134" t="s">
        <v>4704</v>
      </c>
      <c r="C134" s="60">
        <v>41164</v>
      </c>
      <c r="D134">
        <v>2012</v>
      </c>
      <c r="E134">
        <v>9</v>
      </c>
      <c r="F134" t="s">
        <v>32</v>
      </c>
      <c r="G134" t="s">
        <v>4672</v>
      </c>
      <c r="H134" t="s">
        <v>5328</v>
      </c>
      <c r="I134">
        <v>2</v>
      </c>
    </row>
    <row r="135" spans="1:9" x14ac:dyDescent="0.25">
      <c r="A135" t="s">
        <v>4883</v>
      </c>
      <c r="B135" t="s">
        <v>4704</v>
      </c>
      <c r="C135" s="60">
        <v>41178</v>
      </c>
      <c r="D135">
        <v>2012</v>
      </c>
      <c r="E135">
        <v>9</v>
      </c>
      <c r="F135" t="s">
        <v>32</v>
      </c>
      <c r="G135" t="s">
        <v>4672</v>
      </c>
      <c r="H135" t="s">
        <v>5329</v>
      </c>
      <c r="I135">
        <v>4</v>
      </c>
    </row>
    <row r="136" spans="1:9" x14ac:dyDescent="0.25">
      <c r="A136" t="s">
        <v>4886</v>
      </c>
      <c r="B136" t="s">
        <v>4705</v>
      </c>
      <c r="C136" s="60">
        <v>41207</v>
      </c>
      <c r="D136">
        <v>2012</v>
      </c>
      <c r="E136">
        <v>10</v>
      </c>
      <c r="F136" t="s">
        <v>32</v>
      </c>
      <c r="G136" t="s">
        <v>4672</v>
      </c>
      <c r="H136" t="s">
        <v>5330</v>
      </c>
      <c r="I136">
        <v>394</v>
      </c>
    </row>
    <row r="137" spans="1:9" x14ac:dyDescent="0.25">
      <c r="A137" t="s">
        <v>4889</v>
      </c>
      <c r="B137" t="s">
        <v>4706</v>
      </c>
      <c r="C137" s="60">
        <v>41228</v>
      </c>
      <c r="D137">
        <v>2012</v>
      </c>
      <c r="E137">
        <v>11</v>
      </c>
      <c r="F137" t="s">
        <v>32</v>
      </c>
      <c r="G137" t="s">
        <v>4672</v>
      </c>
      <c r="H137" t="s">
        <v>5331</v>
      </c>
      <c r="I137">
        <v>184</v>
      </c>
    </row>
    <row r="138" spans="1:9" x14ac:dyDescent="0.25">
      <c r="A138" t="s">
        <v>4890</v>
      </c>
      <c r="B138" t="s">
        <v>4707</v>
      </c>
      <c r="C138" s="60">
        <v>41253</v>
      </c>
      <c r="D138">
        <v>2012</v>
      </c>
      <c r="E138">
        <v>12</v>
      </c>
      <c r="F138" t="s">
        <v>32</v>
      </c>
      <c r="G138" t="s">
        <v>4672</v>
      </c>
      <c r="H138" t="s">
        <v>5332</v>
      </c>
      <c r="I138">
        <v>75</v>
      </c>
    </row>
    <row r="139" spans="1:9" x14ac:dyDescent="0.25">
      <c r="A139" t="s">
        <v>4893</v>
      </c>
      <c r="B139" t="s">
        <v>4709</v>
      </c>
      <c r="C139" s="60">
        <v>41290</v>
      </c>
      <c r="D139">
        <v>2013</v>
      </c>
      <c r="E139">
        <v>1</v>
      </c>
      <c r="F139" t="s">
        <v>32</v>
      </c>
      <c r="G139" t="s">
        <v>4672</v>
      </c>
      <c r="H139" t="s">
        <v>5333</v>
      </c>
      <c r="I139">
        <v>43</v>
      </c>
    </row>
    <row r="140" spans="1:9" x14ac:dyDescent="0.25">
      <c r="A140" t="s">
        <v>4894</v>
      </c>
      <c r="B140" t="s">
        <v>4708</v>
      </c>
      <c r="C140" s="60">
        <v>41319</v>
      </c>
      <c r="D140">
        <v>2013</v>
      </c>
      <c r="E140">
        <v>2</v>
      </c>
      <c r="F140" t="s">
        <v>32</v>
      </c>
      <c r="G140" t="s">
        <v>4672</v>
      </c>
      <c r="H140" t="s">
        <v>5334</v>
      </c>
      <c r="I140">
        <v>139</v>
      </c>
    </row>
    <row r="141" spans="1:9" x14ac:dyDescent="0.25">
      <c r="A141" t="s">
        <v>4896</v>
      </c>
      <c r="B141" t="s">
        <v>4710</v>
      </c>
      <c r="C141" s="60">
        <v>41359</v>
      </c>
      <c r="D141">
        <v>2013</v>
      </c>
      <c r="E141">
        <v>3</v>
      </c>
      <c r="F141" t="s">
        <v>32</v>
      </c>
      <c r="G141" t="s">
        <v>4672</v>
      </c>
      <c r="H141" t="s">
        <v>5335</v>
      </c>
      <c r="I141">
        <v>88</v>
      </c>
    </row>
    <row r="142" spans="1:9" x14ac:dyDescent="0.25">
      <c r="A142" t="s">
        <v>4897</v>
      </c>
      <c r="B142" t="s">
        <v>4711</v>
      </c>
      <c r="C142" s="60">
        <v>41386</v>
      </c>
      <c r="D142">
        <v>2013</v>
      </c>
      <c r="E142">
        <v>4</v>
      </c>
      <c r="F142" t="s">
        <v>32</v>
      </c>
      <c r="G142" t="s">
        <v>4672</v>
      </c>
      <c r="H142" t="s">
        <v>5336</v>
      </c>
      <c r="I142">
        <v>32</v>
      </c>
    </row>
    <row r="143" spans="1:9" x14ac:dyDescent="0.25">
      <c r="A143" t="s">
        <v>4899</v>
      </c>
      <c r="B143" t="s">
        <v>4712</v>
      </c>
      <c r="C143" s="60">
        <v>41395</v>
      </c>
      <c r="D143">
        <v>2013</v>
      </c>
      <c r="E143">
        <v>5</v>
      </c>
      <c r="F143" t="s">
        <v>32</v>
      </c>
      <c r="G143" t="s">
        <v>4672</v>
      </c>
      <c r="H143" t="s">
        <v>5337</v>
      </c>
      <c r="I143">
        <v>23</v>
      </c>
    </row>
    <row r="144" spans="1:9" x14ac:dyDescent="0.25">
      <c r="A144" t="s">
        <v>4902</v>
      </c>
      <c r="B144" t="s">
        <v>4713</v>
      </c>
      <c r="C144" s="60">
        <v>41431</v>
      </c>
      <c r="D144">
        <v>2013</v>
      </c>
      <c r="E144">
        <v>6</v>
      </c>
      <c r="F144" t="s">
        <v>32</v>
      </c>
      <c r="G144" t="s">
        <v>4672</v>
      </c>
      <c r="H144" t="s">
        <v>5338</v>
      </c>
      <c r="I144">
        <v>16</v>
      </c>
    </row>
    <row r="145" spans="1:9" x14ac:dyDescent="0.25">
      <c r="A145" t="s">
        <v>4903</v>
      </c>
      <c r="B145" t="s">
        <v>4713</v>
      </c>
      <c r="C145" s="60">
        <v>41444</v>
      </c>
      <c r="D145">
        <v>2013</v>
      </c>
      <c r="E145">
        <v>6</v>
      </c>
      <c r="F145" t="s">
        <v>32</v>
      </c>
      <c r="G145" t="s">
        <v>4672</v>
      </c>
      <c r="H145" t="s">
        <v>5339</v>
      </c>
      <c r="I145">
        <v>2</v>
      </c>
    </row>
    <row r="146" spans="1:9" x14ac:dyDescent="0.25">
      <c r="A146" t="s">
        <v>4905</v>
      </c>
      <c r="B146" t="s">
        <v>4713</v>
      </c>
      <c r="C146" s="60">
        <v>41453</v>
      </c>
      <c r="D146">
        <v>2013</v>
      </c>
      <c r="E146">
        <v>6</v>
      </c>
      <c r="F146" t="s">
        <v>32</v>
      </c>
      <c r="G146" t="s">
        <v>4672</v>
      </c>
      <c r="H146" t="s">
        <v>5340</v>
      </c>
      <c r="I146">
        <v>4</v>
      </c>
    </row>
    <row r="147" spans="1:9" x14ac:dyDescent="0.25">
      <c r="A147" t="s">
        <v>4906</v>
      </c>
      <c r="B147" t="s">
        <v>4714</v>
      </c>
      <c r="C147" s="60">
        <v>41465</v>
      </c>
      <c r="D147">
        <v>2013</v>
      </c>
      <c r="E147">
        <v>7</v>
      </c>
      <c r="F147" t="s">
        <v>32</v>
      </c>
      <c r="G147" t="s">
        <v>4672</v>
      </c>
      <c r="H147" t="s">
        <v>5341</v>
      </c>
      <c r="I147">
        <v>64</v>
      </c>
    </row>
    <row r="148" spans="1:9" x14ac:dyDescent="0.25">
      <c r="A148" t="s">
        <v>4907</v>
      </c>
      <c r="B148" t="s">
        <v>4714</v>
      </c>
      <c r="C148" s="60">
        <v>41470</v>
      </c>
      <c r="D148">
        <v>2013</v>
      </c>
      <c r="E148">
        <v>7</v>
      </c>
      <c r="F148" t="s">
        <v>32</v>
      </c>
      <c r="G148" t="s">
        <v>4672</v>
      </c>
      <c r="H148" t="s">
        <v>5342</v>
      </c>
      <c r="I148">
        <v>1</v>
      </c>
    </row>
    <row r="149" spans="1:9" x14ac:dyDescent="0.25">
      <c r="A149" t="s">
        <v>4909</v>
      </c>
      <c r="B149" t="s">
        <v>4715</v>
      </c>
      <c r="C149" s="60">
        <v>41493</v>
      </c>
      <c r="D149">
        <v>2013</v>
      </c>
      <c r="E149">
        <v>8</v>
      </c>
      <c r="F149" t="s">
        <v>32</v>
      </c>
      <c r="G149" t="s">
        <v>4672</v>
      </c>
      <c r="H149" t="s">
        <v>5343</v>
      </c>
      <c r="I149">
        <v>7</v>
      </c>
    </row>
    <row r="150" spans="1:9" x14ac:dyDescent="0.25">
      <c r="A150" t="s">
        <v>4911</v>
      </c>
      <c r="B150" t="s">
        <v>4715</v>
      </c>
      <c r="C150" s="60">
        <v>41507</v>
      </c>
      <c r="D150">
        <v>2013</v>
      </c>
      <c r="E150">
        <v>8</v>
      </c>
      <c r="F150" t="s">
        <v>32</v>
      </c>
      <c r="G150" t="s">
        <v>4672</v>
      </c>
      <c r="H150" t="s">
        <v>5344</v>
      </c>
      <c r="I150">
        <v>3</v>
      </c>
    </row>
    <row r="151" spans="1:9" x14ac:dyDescent="0.25">
      <c r="A151" t="s">
        <v>4912</v>
      </c>
      <c r="B151" t="s">
        <v>4716</v>
      </c>
      <c r="C151" s="60">
        <v>41521</v>
      </c>
      <c r="D151">
        <v>2013</v>
      </c>
      <c r="E151">
        <v>9</v>
      </c>
      <c r="F151" t="s">
        <v>32</v>
      </c>
      <c r="G151" t="s">
        <v>4672</v>
      </c>
      <c r="H151" t="s">
        <v>5345</v>
      </c>
      <c r="I151">
        <v>3</v>
      </c>
    </row>
    <row r="152" spans="1:9" x14ac:dyDescent="0.25">
      <c r="A152" t="s">
        <v>4923</v>
      </c>
      <c r="B152" t="s">
        <v>4718</v>
      </c>
      <c r="C152" s="60">
        <v>41766</v>
      </c>
      <c r="D152">
        <v>2014</v>
      </c>
      <c r="E152">
        <v>5</v>
      </c>
      <c r="F152" t="s">
        <v>32</v>
      </c>
      <c r="G152" t="s">
        <v>4672</v>
      </c>
      <c r="H152" t="s">
        <v>5346</v>
      </c>
      <c r="I152">
        <v>12</v>
      </c>
    </row>
    <row r="153" spans="1:9" x14ac:dyDescent="0.25">
      <c r="A153" t="s">
        <v>4924</v>
      </c>
      <c r="B153" t="s">
        <v>4719</v>
      </c>
      <c r="C153" s="60">
        <v>41801</v>
      </c>
      <c r="D153">
        <v>2014</v>
      </c>
      <c r="E153">
        <v>6</v>
      </c>
      <c r="F153" t="s">
        <v>32</v>
      </c>
      <c r="G153" t="s">
        <v>4672</v>
      </c>
      <c r="H153" t="s">
        <v>5347</v>
      </c>
      <c r="I153">
        <v>5</v>
      </c>
    </row>
    <row r="154" spans="1:9" x14ac:dyDescent="0.25">
      <c r="A154" t="s">
        <v>4926</v>
      </c>
      <c r="B154" t="s">
        <v>4719</v>
      </c>
      <c r="C154" s="60">
        <v>41808</v>
      </c>
      <c r="D154">
        <v>2014</v>
      </c>
      <c r="E154">
        <v>6</v>
      </c>
      <c r="F154" t="s">
        <v>32</v>
      </c>
      <c r="G154" t="s">
        <v>4672</v>
      </c>
      <c r="H154" t="s">
        <v>5348</v>
      </c>
      <c r="I154">
        <v>11</v>
      </c>
    </row>
    <row r="155" spans="1:9" x14ac:dyDescent="0.25">
      <c r="A155" t="s">
        <v>4928</v>
      </c>
      <c r="B155" t="s">
        <v>4720</v>
      </c>
      <c r="C155" s="60">
        <v>41822</v>
      </c>
      <c r="D155">
        <v>2014</v>
      </c>
      <c r="E155">
        <v>7</v>
      </c>
      <c r="F155" t="s">
        <v>32</v>
      </c>
      <c r="G155" t="s">
        <v>4672</v>
      </c>
      <c r="H155" t="s">
        <v>5349</v>
      </c>
      <c r="I155">
        <v>9</v>
      </c>
    </row>
    <row r="156" spans="1:9" x14ac:dyDescent="0.25">
      <c r="A156" t="s">
        <v>4930</v>
      </c>
      <c r="B156" t="s">
        <v>4720</v>
      </c>
      <c r="C156" s="60">
        <v>41841</v>
      </c>
      <c r="D156">
        <v>2014</v>
      </c>
      <c r="E156">
        <v>7</v>
      </c>
      <c r="F156" t="s">
        <v>32</v>
      </c>
      <c r="G156" t="s">
        <v>4672</v>
      </c>
      <c r="H156" t="s">
        <v>5350</v>
      </c>
      <c r="I156">
        <v>1</v>
      </c>
    </row>
    <row r="157" spans="1:9" x14ac:dyDescent="0.25">
      <c r="A157" t="s">
        <v>4932</v>
      </c>
      <c r="B157" t="s">
        <v>4721</v>
      </c>
      <c r="C157" s="60">
        <v>41859</v>
      </c>
      <c r="D157">
        <v>2014</v>
      </c>
      <c r="E157">
        <v>8</v>
      </c>
      <c r="F157" t="s">
        <v>32</v>
      </c>
      <c r="G157" t="s">
        <v>4672</v>
      </c>
      <c r="H157" t="s">
        <v>5351</v>
      </c>
      <c r="I157">
        <v>70</v>
      </c>
    </row>
    <row r="158" spans="1:9" x14ac:dyDescent="0.25">
      <c r="A158" t="s">
        <v>4936</v>
      </c>
      <c r="B158" t="s">
        <v>4722</v>
      </c>
      <c r="C158" s="60">
        <v>41887</v>
      </c>
      <c r="D158">
        <v>2014</v>
      </c>
      <c r="E158">
        <v>9</v>
      </c>
      <c r="F158" t="s">
        <v>32</v>
      </c>
      <c r="G158" t="s">
        <v>4672</v>
      </c>
      <c r="H158" t="s">
        <v>5352</v>
      </c>
      <c r="I158">
        <v>2</v>
      </c>
    </row>
    <row r="159" spans="1:9" x14ac:dyDescent="0.25">
      <c r="A159" t="s">
        <v>4937</v>
      </c>
      <c r="B159" t="s">
        <v>4722</v>
      </c>
      <c r="C159" s="60">
        <v>41891</v>
      </c>
      <c r="D159">
        <v>2014</v>
      </c>
      <c r="E159">
        <v>9</v>
      </c>
      <c r="F159" t="s">
        <v>32</v>
      </c>
      <c r="G159" t="s">
        <v>4672</v>
      </c>
      <c r="H159" t="s">
        <v>5353</v>
      </c>
      <c r="I159">
        <v>4</v>
      </c>
    </row>
    <row r="160" spans="1:9" x14ac:dyDescent="0.25">
      <c r="A160" t="s">
        <v>4938</v>
      </c>
      <c r="B160" t="s">
        <v>4722</v>
      </c>
      <c r="C160" s="60">
        <v>41899</v>
      </c>
      <c r="D160">
        <v>2014</v>
      </c>
      <c r="E160">
        <v>9</v>
      </c>
      <c r="F160" t="s">
        <v>32</v>
      </c>
      <c r="G160" t="s">
        <v>4672</v>
      </c>
      <c r="H160" t="s">
        <v>5354</v>
      </c>
      <c r="I160">
        <v>4</v>
      </c>
    </row>
    <row r="161" spans="1:9" x14ac:dyDescent="0.25">
      <c r="A161" t="s">
        <v>4941</v>
      </c>
      <c r="B161" t="s">
        <v>4724</v>
      </c>
      <c r="C161" s="60">
        <v>42011</v>
      </c>
      <c r="D161">
        <v>2015</v>
      </c>
      <c r="E161">
        <v>1</v>
      </c>
      <c r="F161" t="s">
        <v>32</v>
      </c>
      <c r="G161" t="s">
        <v>4672</v>
      </c>
      <c r="H161" t="s">
        <v>5355</v>
      </c>
      <c r="I161">
        <v>78</v>
      </c>
    </row>
    <row r="162" spans="1:9" x14ac:dyDescent="0.25">
      <c r="A162" t="s">
        <v>4943</v>
      </c>
      <c r="B162" t="s">
        <v>4724</v>
      </c>
      <c r="C162" s="60">
        <v>42032</v>
      </c>
      <c r="D162">
        <v>2015</v>
      </c>
      <c r="E162">
        <v>1</v>
      </c>
      <c r="F162" t="s">
        <v>32</v>
      </c>
      <c r="G162" t="s">
        <v>4672</v>
      </c>
      <c r="H162" t="s">
        <v>5356</v>
      </c>
      <c r="I162">
        <v>122</v>
      </c>
    </row>
    <row r="163" spans="1:9" x14ac:dyDescent="0.25">
      <c r="A163" t="s">
        <v>4944</v>
      </c>
      <c r="B163" t="s">
        <v>4725</v>
      </c>
      <c r="C163" s="60">
        <v>42055</v>
      </c>
      <c r="D163">
        <v>2015</v>
      </c>
      <c r="E163">
        <v>2</v>
      </c>
      <c r="F163" t="s">
        <v>32</v>
      </c>
      <c r="G163" t="s">
        <v>4672</v>
      </c>
      <c r="H163" t="s">
        <v>5357</v>
      </c>
      <c r="I163">
        <v>146</v>
      </c>
    </row>
    <row r="164" spans="1:9" x14ac:dyDescent="0.25">
      <c r="A164" t="s">
        <v>4954</v>
      </c>
      <c r="B164" t="s">
        <v>4730</v>
      </c>
      <c r="C164" s="60">
        <v>42193</v>
      </c>
      <c r="D164">
        <v>2015</v>
      </c>
      <c r="E164">
        <v>7</v>
      </c>
      <c r="F164" t="s">
        <v>32</v>
      </c>
      <c r="G164" t="s">
        <v>4672</v>
      </c>
      <c r="H164" t="s">
        <v>5358</v>
      </c>
      <c r="I164">
        <v>25</v>
      </c>
    </row>
    <row r="165" spans="1:9" x14ac:dyDescent="0.25">
      <c r="A165" t="s">
        <v>4960</v>
      </c>
      <c r="B165" t="s">
        <v>4731</v>
      </c>
      <c r="C165" s="60">
        <v>42234</v>
      </c>
      <c r="D165">
        <v>2015</v>
      </c>
      <c r="E165">
        <v>8</v>
      </c>
      <c r="F165" t="s">
        <v>32</v>
      </c>
      <c r="G165" t="s">
        <v>4672</v>
      </c>
      <c r="H165" t="s">
        <v>5359</v>
      </c>
      <c r="I165">
        <v>126</v>
      </c>
    </row>
    <row r="166" spans="1:9" x14ac:dyDescent="0.25">
      <c r="A166" t="s">
        <v>4962</v>
      </c>
      <c r="B166" t="s">
        <v>4731</v>
      </c>
      <c r="C166" s="60">
        <v>42241</v>
      </c>
      <c r="D166">
        <v>2015</v>
      </c>
      <c r="E166">
        <v>8</v>
      </c>
      <c r="F166" t="s">
        <v>32</v>
      </c>
      <c r="G166" t="s">
        <v>4672</v>
      </c>
      <c r="H166" t="s">
        <v>5360</v>
      </c>
      <c r="I166">
        <v>1</v>
      </c>
    </row>
    <row r="167" spans="1:9" x14ac:dyDescent="0.25">
      <c r="A167" t="s">
        <v>4965</v>
      </c>
      <c r="B167" t="s">
        <v>4732</v>
      </c>
      <c r="C167" s="60">
        <v>42272</v>
      </c>
      <c r="D167">
        <v>2015</v>
      </c>
      <c r="E167">
        <v>9</v>
      </c>
      <c r="F167" t="s">
        <v>32</v>
      </c>
      <c r="G167" t="s">
        <v>4672</v>
      </c>
      <c r="H167" t="s">
        <v>5361</v>
      </c>
      <c r="I167">
        <v>640</v>
      </c>
    </row>
    <row r="168" spans="1:9" x14ac:dyDescent="0.25">
      <c r="A168" t="s">
        <v>4969</v>
      </c>
      <c r="B168" t="s">
        <v>4735</v>
      </c>
      <c r="C168" s="60">
        <v>42377</v>
      </c>
      <c r="D168">
        <v>2016</v>
      </c>
      <c r="E168">
        <v>1</v>
      </c>
      <c r="F168" t="s">
        <v>32</v>
      </c>
      <c r="G168" t="s">
        <v>4672</v>
      </c>
      <c r="H168" t="s">
        <v>5362</v>
      </c>
      <c r="I168">
        <v>59</v>
      </c>
    </row>
    <row r="169" spans="1:9" x14ac:dyDescent="0.25">
      <c r="A169" t="s">
        <v>4977</v>
      </c>
      <c r="B169" t="s">
        <v>4737</v>
      </c>
      <c r="C169" s="60">
        <v>42500</v>
      </c>
      <c r="D169">
        <v>2016</v>
      </c>
      <c r="E169">
        <v>5</v>
      </c>
      <c r="F169" t="s">
        <v>32</v>
      </c>
      <c r="G169" t="s">
        <v>4672</v>
      </c>
      <c r="H169" t="s">
        <v>5363</v>
      </c>
      <c r="I169">
        <v>81</v>
      </c>
    </row>
    <row r="170" spans="1:9" x14ac:dyDescent="0.25">
      <c r="A170" t="s">
        <v>4978</v>
      </c>
      <c r="B170" t="s">
        <v>4737</v>
      </c>
      <c r="C170" s="60">
        <v>42507</v>
      </c>
      <c r="D170">
        <v>2016</v>
      </c>
      <c r="E170">
        <v>5</v>
      </c>
      <c r="F170" t="s">
        <v>32</v>
      </c>
      <c r="G170" t="s">
        <v>4672</v>
      </c>
      <c r="H170" t="s">
        <v>5364</v>
      </c>
      <c r="I170">
        <v>52</v>
      </c>
    </row>
    <row r="171" spans="1:9" x14ac:dyDescent="0.25">
      <c r="A171" t="s">
        <v>4979</v>
      </c>
      <c r="B171" t="s">
        <v>4737</v>
      </c>
      <c r="C171" s="60">
        <v>42521</v>
      </c>
      <c r="D171">
        <v>2016</v>
      </c>
      <c r="E171">
        <v>5</v>
      </c>
      <c r="F171" t="s">
        <v>32</v>
      </c>
      <c r="G171" t="s">
        <v>4672</v>
      </c>
      <c r="H171" t="s">
        <v>5365</v>
      </c>
      <c r="I171">
        <v>53</v>
      </c>
    </row>
    <row r="172" spans="1:9" x14ac:dyDescent="0.25">
      <c r="A172" t="s">
        <v>4980</v>
      </c>
      <c r="B172" t="s">
        <v>4738</v>
      </c>
      <c r="C172" s="60">
        <v>42522</v>
      </c>
      <c r="D172">
        <v>2016</v>
      </c>
      <c r="E172">
        <v>6</v>
      </c>
      <c r="F172" t="s">
        <v>32</v>
      </c>
      <c r="G172" t="s">
        <v>4672</v>
      </c>
      <c r="H172" t="s">
        <v>5366</v>
      </c>
      <c r="I172">
        <v>35</v>
      </c>
    </row>
    <row r="173" spans="1:9" x14ac:dyDescent="0.25">
      <c r="A173" t="s">
        <v>4982</v>
      </c>
      <c r="B173" t="s">
        <v>4739</v>
      </c>
      <c r="C173" s="60">
        <v>42563</v>
      </c>
      <c r="D173">
        <v>2016</v>
      </c>
      <c r="E173">
        <v>7</v>
      </c>
      <c r="F173" t="s">
        <v>32</v>
      </c>
      <c r="G173" t="s">
        <v>4672</v>
      </c>
      <c r="H173" t="s">
        <v>5367</v>
      </c>
      <c r="I173">
        <v>63</v>
      </c>
    </row>
    <row r="174" spans="1:9" x14ac:dyDescent="0.25">
      <c r="A174" t="s">
        <v>4984</v>
      </c>
      <c r="B174" t="s">
        <v>4739</v>
      </c>
      <c r="C174" s="60">
        <v>42572</v>
      </c>
      <c r="D174">
        <v>2016</v>
      </c>
      <c r="E174">
        <v>7</v>
      </c>
      <c r="F174" t="s">
        <v>32</v>
      </c>
      <c r="G174" t="s">
        <v>4672</v>
      </c>
      <c r="H174" t="s">
        <v>5368</v>
      </c>
      <c r="I174">
        <v>90</v>
      </c>
    </row>
    <row r="175" spans="1:9" x14ac:dyDescent="0.25">
      <c r="A175" t="s">
        <v>4987</v>
      </c>
      <c r="B175" t="s">
        <v>4740</v>
      </c>
      <c r="C175" s="60">
        <v>42599</v>
      </c>
      <c r="D175">
        <v>2016</v>
      </c>
      <c r="E175">
        <v>8</v>
      </c>
      <c r="F175" t="s">
        <v>32</v>
      </c>
      <c r="G175" t="s">
        <v>4672</v>
      </c>
      <c r="H175" t="s">
        <v>5369</v>
      </c>
      <c r="I175">
        <v>397</v>
      </c>
    </row>
    <row r="176" spans="1:9" x14ac:dyDescent="0.25">
      <c r="A176" t="s">
        <v>4988</v>
      </c>
      <c r="B176" t="s">
        <v>4740</v>
      </c>
      <c r="C176" s="60">
        <v>42605</v>
      </c>
      <c r="D176">
        <v>2016</v>
      </c>
      <c r="E176">
        <v>8</v>
      </c>
      <c r="F176" t="s">
        <v>32</v>
      </c>
      <c r="G176" t="s">
        <v>4672</v>
      </c>
      <c r="H176" t="s">
        <v>5370</v>
      </c>
      <c r="I176">
        <v>152</v>
      </c>
    </row>
    <row r="177" spans="1:9" x14ac:dyDescent="0.25">
      <c r="A177" t="s">
        <v>4989</v>
      </c>
      <c r="B177" t="s">
        <v>4741</v>
      </c>
      <c r="C177" s="60">
        <v>42619</v>
      </c>
      <c r="D177">
        <v>2016</v>
      </c>
      <c r="E177">
        <v>9</v>
      </c>
      <c r="F177" t="s">
        <v>32</v>
      </c>
      <c r="G177" t="s">
        <v>4672</v>
      </c>
      <c r="H177" t="s">
        <v>5371</v>
      </c>
      <c r="I177">
        <v>121</v>
      </c>
    </row>
    <row r="178" spans="1:9" x14ac:dyDescent="0.25">
      <c r="A178" t="s">
        <v>4990</v>
      </c>
      <c r="B178" t="s">
        <v>4741</v>
      </c>
      <c r="C178" s="60">
        <v>42620</v>
      </c>
      <c r="D178">
        <v>2016</v>
      </c>
      <c r="E178">
        <v>9</v>
      </c>
      <c r="F178" t="s">
        <v>32</v>
      </c>
      <c r="G178" t="s">
        <v>4672</v>
      </c>
      <c r="H178" t="s">
        <v>5372</v>
      </c>
      <c r="I178">
        <v>744</v>
      </c>
    </row>
    <row r="179" spans="1:9" x14ac:dyDescent="0.25">
      <c r="A179" t="s">
        <v>4991</v>
      </c>
      <c r="B179" t="s">
        <v>4741</v>
      </c>
      <c r="C179" s="60">
        <v>42634</v>
      </c>
      <c r="D179">
        <v>2016</v>
      </c>
      <c r="E179">
        <v>9</v>
      </c>
      <c r="F179" t="s">
        <v>32</v>
      </c>
      <c r="G179" t="s">
        <v>4672</v>
      </c>
      <c r="H179" t="s">
        <v>5373</v>
      </c>
      <c r="I179">
        <v>337</v>
      </c>
    </row>
    <row r="180" spans="1:9" x14ac:dyDescent="0.25">
      <c r="A180" t="s">
        <v>4992</v>
      </c>
      <c r="B180" t="s">
        <v>4742</v>
      </c>
      <c r="C180" s="60">
        <v>42645</v>
      </c>
      <c r="D180">
        <v>2016</v>
      </c>
      <c r="E180">
        <v>10</v>
      </c>
      <c r="F180" t="s">
        <v>32</v>
      </c>
      <c r="G180" t="s">
        <v>4672</v>
      </c>
      <c r="H180" t="s">
        <v>5374</v>
      </c>
      <c r="I180">
        <v>603</v>
      </c>
    </row>
    <row r="181" spans="1:9" x14ac:dyDescent="0.25">
      <c r="A181" t="s">
        <v>4995</v>
      </c>
      <c r="B181" t="s">
        <v>4743</v>
      </c>
      <c r="C181" s="60">
        <v>42719</v>
      </c>
      <c r="D181">
        <v>2016</v>
      </c>
      <c r="E181">
        <v>12</v>
      </c>
      <c r="F181" t="s">
        <v>32</v>
      </c>
      <c r="G181" t="s">
        <v>4672</v>
      </c>
      <c r="H181" t="s">
        <v>5375</v>
      </c>
      <c r="I181">
        <v>496</v>
      </c>
    </row>
    <row r="182" spans="1:9" x14ac:dyDescent="0.25">
      <c r="A182" t="s">
        <v>4996</v>
      </c>
      <c r="B182" t="s">
        <v>4744</v>
      </c>
      <c r="C182" s="60">
        <v>42740</v>
      </c>
      <c r="D182">
        <v>2017</v>
      </c>
      <c r="E182">
        <v>1</v>
      </c>
      <c r="F182" t="s">
        <v>32</v>
      </c>
      <c r="G182" t="s">
        <v>4672</v>
      </c>
      <c r="H182" t="s">
        <v>5376</v>
      </c>
      <c r="I182">
        <v>314</v>
      </c>
    </row>
    <row r="183" spans="1:9" x14ac:dyDescent="0.25">
      <c r="A183" t="s">
        <v>4997</v>
      </c>
      <c r="B183" t="s">
        <v>4745</v>
      </c>
      <c r="C183" s="60">
        <v>42788</v>
      </c>
      <c r="D183">
        <v>2017</v>
      </c>
      <c r="E183">
        <v>2</v>
      </c>
      <c r="F183" t="s">
        <v>32</v>
      </c>
      <c r="G183" t="s">
        <v>4672</v>
      </c>
      <c r="H183" t="s">
        <v>5377</v>
      </c>
      <c r="I183">
        <v>90</v>
      </c>
    </row>
    <row r="184" spans="1:9" x14ac:dyDescent="0.25">
      <c r="A184" t="s">
        <v>5000</v>
      </c>
      <c r="B184" t="s">
        <v>4746</v>
      </c>
      <c r="C184" s="60">
        <v>42893</v>
      </c>
      <c r="D184">
        <v>2017</v>
      </c>
      <c r="E184">
        <v>6</v>
      </c>
      <c r="F184" t="s">
        <v>32</v>
      </c>
      <c r="G184" t="s">
        <v>4672</v>
      </c>
      <c r="H184" t="s">
        <v>5378</v>
      </c>
      <c r="I184">
        <v>343</v>
      </c>
    </row>
    <row r="185" spans="1:9" x14ac:dyDescent="0.25">
      <c r="A185" t="s">
        <v>5001</v>
      </c>
      <c r="B185" t="s">
        <v>4746</v>
      </c>
      <c r="C185" s="60">
        <v>42905</v>
      </c>
      <c r="D185">
        <v>2017</v>
      </c>
      <c r="E185">
        <v>6</v>
      </c>
      <c r="F185" t="s">
        <v>32</v>
      </c>
      <c r="G185" t="s">
        <v>4672</v>
      </c>
      <c r="H185" t="s">
        <v>5379</v>
      </c>
      <c r="I185">
        <v>60</v>
      </c>
    </row>
    <row r="186" spans="1:9" x14ac:dyDescent="0.25">
      <c r="A186" t="s">
        <v>5002</v>
      </c>
      <c r="B186" t="s">
        <v>4746</v>
      </c>
      <c r="C186" s="60">
        <v>42910</v>
      </c>
      <c r="D186">
        <v>2017</v>
      </c>
      <c r="E186">
        <v>6</v>
      </c>
      <c r="F186" t="s">
        <v>32</v>
      </c>
      <c r="G186" t="s">
        <v>4672</v>
      </c>
      <c r="H186" t="s">
        <v>5380</v>
      </c>
      <c r="I186">
        <v>51</v>
      </c>
    </row>
    <row r="187" spans="1:9" x14ac:dyDescent="0.25">
      <c r="A187" t="s">
        <v>5004</v>
      </c>
      <c r="B187" t="s">
        <v>4747</v>
      </c>
      <c r="C187" s="60">
        <v>42948</v>
      </c>
      <c r="D187">
        <v>2017</v>
      </c>
      <c r="E187">
        <v>8</v>
      </c>
      <c r="F187" t="s">
        <v>32</v>
      </c>
      <c r="G187" t="s">
        <v>4672</v>
      </c>
      <c r="H187" t="s">
        <v>5381</v>
      </c>
      <c r="I187">
        <v>119</v>
      </c>
    </row>
    <row r="188" spans="1:9" x14ac:dyDescent="0.25">
      <c r="A188" t="s">
        <v>5005</v>
      </c>
      <c r="B188" t="s">
        <v>4747</v>
      </c>
      <c r="C188" s="60">
        <v>42971</v>
      </c>
      <c r="D188">
        <v>2017</v>
      </c>
      <c r="E188">
        <v>8</v>
      </c>
      <c r="F188" t="s">
        <v>32</v>
      </c>
      <c r="G188" t="s">
        <v>4672</v>
      </c>
      <c r="H188" t="s">
        <v>5382</v>
      </c>
      <c r="I188">
        <v>442</v>
      </c>
    </row>
    <row r="189" spans="1:9" x14ac:dyDescent="0.25">
      <c r="A189" t="s">
        <v>5006</v>
      </c>
      <c r="B189" t="s">
        <v>4747</v>
      </c>
      <c r="C189" s="60">
        <v>42977</v>
      </c>
      <c r="D189">
        <v>2017</v>
      </c>
      <c r="E189">
        <v>8</v>
      </c>
      <c r="F189" t="s">
        <v>32</v>
      </c>
      <c r="G189" t="s">
        <v>4672</v>
      </c>
      <c r="H189" t="s">
        <v>5383</v>
      </c>
      <c r="I189">
        <v>494</v>
      </c>
    </row>
    <row r="190" spans="1:9" x14ac:dyDescent="0.25">
      <c r="A190" t="s">
        <v>5009</v>
      </c>
      <c r="B190" t="s">
        <v>4749</v>
      </c>
      <c r="C190" s="60">
        <v>43005</v>
      </c>
      <c r="D190">
        <v>2017</v>
      </c>
      <c r="E190">
        <v>9</v>
      </c>
      <c r="F190" t="s">
        <v>32</v>
      </c>
      <c r="G190" t="s">
        <v>4672</v>
      </c>
      <c r="H190" t="s">
        <v>5384</v>
      </c>
      <c r="I190">
        <v>449</v>
      </c>
    </row>
    <row r="191" spans="1:9" x14ac:dyDescent="0.25">
      <c r="A191" t="s">
        <v>5011</v>
      </c>
      <c r="B191" t="s">
        <v>4750</v>
      </c>
      <c r="C191" s="60">
        <v>43034</v>
      </c>
      <c r="D191">
        <v>2017</v>
      </c>
      <c r="E191">
        <v>10</v>
      </c>
      <c r="F191" t="s">
        <v>32</v>
      </c>
      <c r="G191" t="s">
        <v>4672</v>
      </c>
      <c r="H191" t="s">
        <v>5385</v>
      </c>
      <c r="I191">
        <v>0</v>
      </c>
    </row>
    <row r="192" spans="1:9" x14ac:dyDescent="0.25">
      <c r="A192" t="s">
        <v>5013</v>
      </c>
      <c r="B192" t="s">
        <v>4752</v>
      </c>
      <c r="C192" s="60">
        <v>43165</v>
      </c>
      <c r="D192">
        <v>2018</v>
      </c>
      <c r="E192">
        <v>3</v>
      </c>
      <c r="F192" t="s">
        <v>32</v>
      </c>
      <c r="G192" t="s">
        <v>4672</v>
      </c>
      <c r="H192" t="s">
        <v>5386</v>
      </c>
      <c r="I192">
        <v>90</v>
      </c>
    </row>
    <row r="193" spans="1:9" x14ac:dyDescent="0.25">
      <c r="A193" t="s">
        <v>5016</v>
      </c>
      <c r="B193" t="s">
        <v>4753</v>
      </c>
      <c r="C193" s="60">
        <v>43193</v>
      </c>
      <c r="D193">
        <v>2018</v>
      </c>
      <c r="E193">
        <v>4</v>
      </c>
      <c r="F193" t="s">
        <v>32</v>
      </c>
      <c r="G193" t="s">
        <v>4672</v>
      </c>
      <c r="H193" t="s">
        <v>5387</v>
      </c>
      <c r="I193">
        <v>64</v>
      </c>
    </row>
    <row r="194" spans="1:9" x14ac:dyDescent="0.25">
      <c r="A194" t="s">
        <v>5018</v>
      </c>
      <c r="B194" t="s">
        <v>4754</v>
      </c>
      <c r="C194" s="60">
        <v>43238</v>
      </c>
      <c r="D194">
        <v>2018</v>
      </c>
      <c r="E194">
        <v>5</v>
      </c>
      <c r="F194" t="s">
        <v>32</v>
      </c>
      <c r="G194" t="s">
        <v>4672</v>
      </c>
      <c r="H194" t="s">
        <v>5388</v>
      </c>
      <c r="I194">
        <v>52</v>
      </c>
    </row>
    <row r="195" spans="1:9" x14ac:dyDescent="0.25">
      <c r="A195" t="s">
        <v>5020</v>
      </c>
      <c r="B195" t="s">
        <v>4755</v>
      </c>
      <c r="C195" s="60">
        <v>43258</v>
      </c>
      <c r="D195">
        <v>2018</v>
      </c>
      <c r="E195">
        <v>6</v>
      </c>
      <c r="F195" t="s">
        <v>32</v>
      </c>
      <c r="G195" t="s">
        <v>4672</v>
      </c>
      <c r="H195" t="s">
        <v>5389</v>
      </c>
      <c r="I195">
        <v>95</v>
      </c>
    </row>
    <row r="196" spans="1:9" x14ac:dyDescent="0.25">
      <c r="A196" t="s">
        <v>5021</v>
      </c>
      <c r="B196" t="s">
        <v>4755</v>
      </c>
      <c r="C196" s="60">
        <v>43262</v>
      </c>
      <c r="D196">
        <v>2018</v>
      </c>
      <c r="E196">
        <v>6</v>
      </c>
      <c r="F196" t="s">
        <v>32</v>
      </c>
      <c r="G196" t="s">
        <v>4672</v>
      </c>
      <c r="H196" t="s">
        <v>5390</v>
      </c>
      <c r="I196">
        <v>19</v>
      </c>
    </row>
    <row r="197" spans="1:9" x14ac:dyDescent="0.25">
      <c r="A197" t="s">
        <v>4787</v>
      </c>
      <c r="B197" t="s">
        <v>4684</v>
      </c>
      <c r="C197" s="60">
        <v>40308</v>
      </c>
      <c r="D197">
        <v>2010</v>
      </c>
      <c r="E197">
        <v>5</v>
      </c>
      <c r="F197" t="s">
        <v>32</v>
      </c>
      <c r="G197" t="s">
        <v>36</v>
      </c>
      <c r="H197" t="s">
        <v>5391</v>
      </c>
      <c r="I197">
        <v>153</v>
      </c>
    </row>
    <row r="198" spans="1:9" x14ac:dyDescent="0.25">
      <c r="A198" t="s">
        <v>4793</v>
      </c>
      <c r="B198" t="s">
        <v>4686</v>
      </c>
      <c r="C198" s="60">
        <v>40388</v>
      </c>
      <c r="D198">
        <v>2010</v>
      </c>
      <c r="E198">
        <v>7</v>
      </c>
      <c r="F198" t="s">
        <v>32</v>
      </c>
      <c r="G198" t="s">
        <v>36</v>
      </c>
      <c r="H198" t="s">
        <v>5392</v>
      </c>
      <c r="I198">
        <v>139</v>
      </c>
    </row>
    <row r="199" spans="1:9" x14ac:dyDescent="0.25">
      <c r="A199" t="s">
        <v>4794</v>
      </c>
      <c r="B199" t="s">
        <v>4687</v>
      </c>
      <c r="C199" s="60">
        <v>40395</v>
      </c>
      <c r="D199">
        <v>2010</v>
      </c>
      <c r="E199">
        <v>8</v>
      </c>
      <c r="F199" t="s">
        <v>32</v>
      </c>
      <c r="G199" t="s">
        <v>36</v>
      </c>
      <c r="H199" t="s">
        <v>5393</v>
      </c>
      <c r="I199">
        <v>299</v>
      </c>
    </row>
    <row r="200" spans="1:9" x14ac:dyDescent="0.25">
      <c r="A200" t="s">
        <v>4795</v>
      </c>
      <c r="B200" t="s">
        <v>4687</v>
      </c>
      <c r="C200" s="60">
        <v>40401</v>
      </c>
      <c r="D200">
        <v>2010</v>
      </c>
      <c r="E200">
        <v>8</v>
      </c>
      <c r="F200" t="s">
        <v>32</v>
      </c>
      <c r="G200" t="s">
        <v>36</v>
      </c>
      <c r="H200" t="s">
        <v>5394</v>
      </c>
      <c r="I200">
        <v>203</v>
      </c>
    </row>
    <row r="201" spans="1:9" x14ac:dyDescent="0.25">
      <c r="A201" t="s">
        <v>4796</v>
      </c>
      <c r="B201" t="s">
        <v>4687</v>
      </c>
      <c r="C201" s="60">
        <v>40402</v>
      </c>
      <c r="D201">
        <v>2010</v>
      </c>
      <c r="E201">
        <v>8</v>
      </c>
      <c r="F201" t="s">
        <v>32</v>
      </c>
      <c r="G201" t="s">
        <v>36</v>
      </c>
      <c r="H201" t="s">
        <v>5395</v>
      </c>
      <c r="I201">
        <v>152</v>
      </c>
    </row>
    <row r="202" spans="1:9" x14ac:dyDescent="0.25">
      <c r="A202" t="s">
        <v>4804</v>
      </c>
      <c r="B202" t="s">
        <v>4688</v>
      </c>
      <c r="C202" s="60">
        <v>40436</v>
      </c>
      <c r="D202">
        <v>2010</v>
      </c>
      <c r="E202">
        <v>9</v>
      </c>
      <c r="F202" t="s">
        <v>32</v>
      </c>
      <c r="G202" t="s">
        <v>36</v>
      </c>
      <c r="H202" t="s">
        <v>5396</v>
      </c>
      <c r="I202">
        <v>124</v>
      </c>
    </row>
    <row r="203" spans="1:9" x14ac:dyDescent="0.25">
      <c r="A203" t="s">
        <v>4807</v>
      </c>
      <c r="B203" t="s">
        <v>4688</v>
      </c>
      <c r="C203" s="60">
        <v>40451</v>
      </c>
      <c r="D203">
        <v>2010</v>
      </c>
      <c r="E203">
        <v>9</v>
      </c>
      <c r="F203" t="s">
        <v>32</v>
      </c>
      <c r="G203" t="s">
        <v>36</v>
      </c>
      <c r="H203" t="s">
        <v>5397</v>
      </c>
      <c r="I203">
        <v>74</v>
      </c>
    </row>
    <row r="204" spans="1:9" x14ac:dyDescent="0.25">
      <c r="A204" t="s">
        <v>4811</v>
      </c>
      <c r="B204" t="s">
        <v>4762</v>
      </c>
      <c r="C204" s="60">
        <v>40505</v>
      </c>
      <c r="D204">
        <v>2010</v>
      </c>
      <c r="E204">
        <v>11</v>
      </c>
      <c r="F204" t="s">
        <v>32</v>
      </c>
      <c r="G204" t="s">
        <v>36</v>
      </c>
      <c r="H204" t="s">
        <v>5398</v>
      </c>
      <c r="I204">
        <v>118</v>
      </c>
    </row>
    <row r="205" spans="1:9" x14ac:dyDescent="0.25">
      <c r="A205" t="s">
        <v>4814</v>
      </c>
      <c r="B205" t="s">
        <v>4764</v>
      </c>
      <c r="C205" s="60">
        <v>40583</v>
      </c>
      <c r="D205">
        <v>2011</v>
      </c>
      <c r="E205">
        <v>2</v>
      </c>
      <c r="F205" t="s">
        <v>32</v>
      </c>
      <c r="G205" t="s">
        <v>36</v>
      </c>
      <c r="H205" t="s">
        <v>5399</v>
      </c>
      <c r="I205">
        <v>234</v>
      </c>
    </row>
    <row r="206" spans="1:9" x14ac:dyDescent="0.25">
      <c r="A206" t="s">
        <v>4819</v>
      </c>
      <c r="B206" t="s">
        <v>4689</v>
      </c>
      <c r="C206" s="60">
        <v>40655</v>
      </c>
      <c r="D206">
        <v>2011</v>
      </c>
      <c r="E206">
        <v>4</v>
      </c>
      <c r="F206" t="s">
        <v>32</v>
      </c>
      <c r="G206" t="s">
        <v>36</v>
      </c>
      <c r="H206" t="s">
        <v>5400</v>
      </c>
      <c r="I206">
        <v>262</v>
      </c>
    </row>
    <row r="207" spans="1:9" x14ac:dyDescent="0.25">
      <c r="A207" t="s">
        <v>4821</v>
      </c>
      <c r="B207" t="s">
        <v>4690</v>
      </c>
      <c r="C207" s="60">
        <v>40664</v>
      </c>
      <c r="D207">
        <v>2011</v>
      </c>
      <c r="E207">
        <v>5</v>
      </c>
      <c r="F207" t="s">
        <v>32</v>
      </c>
      <c r="G207" t="s">
        <v>36</v>
      </c>
      <c r="H207" t="s">
        <v>5401</v>
      </c>
      <c r="I207">
        <v>262</v>
      </c>
    </row>
    <row r="208" spans="1:9" x14ac:dyDescent="0.25">
      <c r="A208" t="s">
        <v>4824</v>
      </c>
      <c r="B208" t="s">
        <v>4690</v>
      </c>
      <c r="C208" s="60">
        <v>40672</v>
      </c>
      <c r="D208">
        <v>2011</v>
      </c>
      <c r="E208">
        <v>5</v>
      </c>
      <c r="F208" t="s">
        <v>32</v>
      </c>
      <c r="G208" t="s">
        <v>36</v>
      </c>
      <c r="H208" t="s">
        <v>5402</v>
      </c>
      <c r="I208">
        <v>212</v>
      </c>
    </row>
    <row r="209" spans="1:9" x14ac:dyDescent="0.25">
      <c r="A209" t="s">
        <v>4825</v>
      </c>
      <c r="B209" t="s">
        <v>4690</v>
      </c>
      <c r="C209" s="60">
        <v>40681</v>
      </c>
      <c r="D209">
        <v>2011</v>
      </c>
      <c r="E209">
        <v>5</v>
      </c>
      <c r="F209" t="s">
        <v>32</v>
      </c>
      <c r="G209" t="s">
        <v>36</v>
      </c>
      <c r="H209" t="s">
        <v>5403</v>
      </c>
      <c r="I209">
        <v>166</v>
      </c>
    </row>
    <row r="210" spans="1:9" x14ac:dyDescent="0.25">
      <c r="A210" t="s">
        <v>4827</v>
      </c>
      <c r="B210" t="s">
        <v>4691</v>
      </c>
      <c r="C210" s="60">
        <v>40696</v>
      </c>
      <c r="D210">
        <v>2011</v>
      </c>
      <c r="E210">
        <v>6</v>
      </c>
      <c r="F210" t="s">
        <v>32</v>
      </c>
      <c r="G210" t="s">
        <v>36</v>
      </c>
      <c r="H210" t="s">
        <v>5404</v>
      </c>
      <c r="I210">
        <v>280</v>
      </c>
    </row>
    <row r="211" spans="1:9" x14ac:dyDescent="0.25">
      <c r="A211" t="s">
        <v>4830</v>
      </c>
      <c r="B211" t="s">
        <v>4691</v>
      </c>
      <c r="C211" s="60">
        <v>40717</v>
      </c>
      <c r="D211">
        <v>2011</v>
      </c>
      <c r="E211">
        <v>6</v>
      </c>
      <c r="F211" t="s">
        <v>32</v>
      </c>
      <c r="G211" t="s">
        <v>36</v>
      </c>
      <c r="H211" t="s">
        <v>5405</v>
      </c>
      <c r="I211">
        <v>249</v>
      </c>
    </row>
    <row r="212" spans="1:9" x14ac:dyDescent="0.25">
      <c r="A212" t="s">
        <v>4834</v>
      </c>
      <c r="B212" t="s">
        <v>4692</v>
      </c>
      <c r="C212" s="60">
        <v>40746</v>
      </c>
      <c r="D212">
        <v>2011</v>
      </c>
      <c r="E212">
        <v>7</v>
      </c>
      <c r="F212" t="s">
        <v>32</v>
      </c>
      <c r="G212" t="s">
        <v>36</v>
      </c>
      <c r="H212" t="s">
        <v>5406</v>
      </c>
      <c r="I212">
        <v>412</v>
      </c>
    </row>
    <row r="213" spans="1:9" x14ac:dyDescent="0.25">
      <c r="A213" t="s">
        <v>4835</v>
      </c>
      <c r="B213" t="s">
        <v>4692</v>
      </c>
      <c r="C213" s="60">
        <v>40752</v>
      </c>
      <c r="D213">
        <v>2011</v>
      </c>
      <c r="E213">
        <v>7</v>
      </c>
      <c r="F213" t="s">
        <v>32</v>
      </c>
      <c r="G213" t="s">
        <v>36</v>
      </c>
      <c r="H213" t="s">
        <v>5407</v>
      </c>
      <c r="I213">
        <v>265</v>
      </c>
    </row>
    <row r="214" spans="1:9" x14ac:dyDescent="0.25">
      <c r="A214" t="s">
        <v>4837</v>
      </c>
      <c r="B214" t="s">
        <v>4693</v>
      </c>
      <c r="C214" s="60">
        <v>40765</v>
      </c>
      <c r="D214">
        <v>2011</v>
      </c>
      <c r="E214">
        <v>8</v>
      </c>
      <c r="F214" t="s">
        <v>32</v>
      </c>
      <c r="G214" t="s">
        <v>36</v>
      </c>
      <c r="H214" t="s">
        <v>5408</v>
      </c>
      <c r="I214">
        <v>228</v>
      </c>
    </row>
    <row r="215" spans="1:9" x14ac:dyDescent="0.25">
      <c r="A215" t="s">
        <v>4839</v>
      </c>
      <c r="B215" t="s">
        <v>4693</v>
      </c>
      <c r="C215" s="60">
        <v>40772</v>
      </c>
      <c r="D215">
        <v>2011</v>
      </c>
      <c r="E215">
        <v>8</v>
      </c>
      <c r="F215" t="s">
        <v>32</v>
      </c>
      <c r="G215" t="s">
        <v>36</v>
      </c>
      <c r="H215" t="s">
        <v>5409</v>
      </c>
      <c r="I215">
        <v>197</v>
      </c>
    </row>
    <row r="216" spans="1:9" x14ac:dyDescent="0.25">
      <c r="A216" t="s">
        <v>4842</v>
      </c>
      <c r="B216" t="s">
        <v>4694</v>
      </c>
      <c r="C216" s="60">
        <v>40787</v>
      </c>
      <c r="D216">
        <v>2011</v>
      </c>
      <c r="E216">
        <v>9</v>
      </c>
      <c r="F216" t="s">
        <v>32</v>
      </c>
      <c r="G216" t="s">
        <v>36</v>
      </c>
      <c r="H216" t="s">
        <v>5410</v>
      </c>
      <c r="I216">
        <v>392</v>
      </c>
    </row>
    <row r="217" spans="1:9" x14ac:dyDescent="0.25">
      <c r="A217" t="s">
        <v>4844</v>
      </c>
      <c r="B217" t="s">
        <v>4694</v>
      </c>
      <c r="C217" s="60">
        <v>40806</v>
      </c>
      <c r="D217">
        <v>2011</v>
      </c>
      <c r="E217">
        <v>9</v>
      </c>
      <c r="F217" t="s">
        <v>32</v>
      </c>
      <c r="G217" t="s">
        <v>36</v>
      </c>
      <c r="H217" t="s">
        <v>5411</v>
      </c>
      <c r="I217">
        <v>264</v>
      </c>
    </row>
    <row r="218" spans="1:9" x14ac:dyDescent="0.25">
      <c r="A218" t="s">
        <v>4847</v>
      </c>
      <c r="B218" t="s">
        <v>4695</v>
      </c>
      <c r="C218" s="60">
        <v>40831</v>
      </c>
      <c r="D218">
        <v>2011</v>
      </c>
      <c r="E218">
        <v>10</v>
      </c>
      <c r="F218" t="s">
        <v>32</v>
      </c>
      <c r="G218" t="s">
        <v>36</v>
      </c>
      <c r="H218" t="s">
        <v>5412</v>
      </c>
      <c r="I218">
        <v>19</v>
      </c>
    </row>
    <row r="219" spans="1:9" x14ac:dyDescent="0.25">
      <c r="A219" t="s">
        <v>4853</v>
      </c>
      <c r="B219" t="s">
        <v>4696</v>
      </c>
      <c r="C219" s="60">
        <v>40862</v>
      </c>
      <c r="D219">
        <v>2011</v>
      </c>
      <c r="E219">
        <v>11</v>
      </c>
      <c r="F219" t="s">
        <v>32</v>
      </c>
      <c r="G219" t="s">
        <v>36</v>
      </c>
      <c r="H219" t="s">
        <v>5413</v>
      </c>
      <c r="I219">
        <v>102</v>
      </c>
    </row>
    <row r="220" spans="1:9" x14ac:dyDescent="0.25">
      <c r="A220" t="s">
        <v>4856</v>
      </c>
      <c r="B220" t="s">
        <v>4698</v>
      </c>
      <c r="C220" s="60">
        <v>40975</v>
      </c>
      <c r="D220">
        <v>2012</v>
      </c>
      <c r="E220">
        <v>3</v>
      </c>
      <c r="F220" t="s">
        <v>32</v>
      </c>
      <c r="G220" t="s">
        <v>36</v>
      </c>
      <c r="H220" t="s">
        <v>5414</v>
      </c>
      <c r="I220">
        <v>207</v>
      </c>
    </row>
    <row r="221" spans="1:9" x14ac:dyDescent="0.25">
      <c r="A221" t="s">
        <v>4859</v>
      </c>
      <c r="B221" t="s">
        <v>4699</v>
      </c>
      <c r="C221" s="60">
        <v>41022</v>
      </c>
      <c r="D221">
        <v>2012</v>
      </c>
      <c r="E221">
        <v>4</v>
      </c>
      <c r="F221" t="s">
        <v>32</v>
      </c>
      <c r="G221" t="s">
        <v>36</v>
      </c>
      <c r="H221" t="s">
        <v>5415</v>
      </c>
      <c r="I221">
        <v>330</v>
      </c>
    </row>
    <row r="222" spans="1:9" x14ac:dyDescent="0.25">
      <c r="A222" t="s">
        <v>4860</v>
      </c>
      <c r="B222" t="s">
        <v>4700</v>
      </c>
      <c r="C222" s="60">
        <v>41036</v>
      </c>
      <c r="D222">
        <v>2012</v>
      </c>
      <c r="E222">
        <v>5</v>
      </c>
      <c r="F222" t="s">
        <v>32</v>
      </c>
      <c r="G222" t="s">
        <v>36</v>
      </c>
      <c r="H222" t="s">
        <v>5416</v>
      </c>
      <c r="I222">
        <v>309</v>
      </c>
    </row>
    <row r="223" spans="1:9" x14ac:dyDescent="0.25">
      <c r="A223" t="s">
        <v>4862</v>
      </c>
      <c r="B223" t="s">
        <v>4700</v>
      </c>
      <c r="C223" s="60">
        <v>41060</v>
      </c>
      <c r="D223">
        <v>2012</v>
      </c>
      <c r="E223">
        <v>5</v>
      </c>
      <c r="F223" t="s">
        <v>32</v>
      </c>
      <c r="G223" t="s">
        <v>36</v>
      </c>
      <c r="H223" t="s">
        <v>5417</v>
      </c>
      <c r="I223">
        <v>149</v>
      </c>
    </row>
    <row r="224" spans="1:9" x14ac:dyDescent="0.25">
      <c r="A224" t="s">
        <v>4864</v>
      </c>
      <c r="B224" t="s">
        <v>4701</v>
      </c>
      <c r="C224" s="60">
        <v>41072</v>
      </c>
      <c r="D224">
        <v>2012</v>
      </c>
      <c r="E224">
        <v>6</v>
      </c>
      <c r="F224" t="s">
        <v>32</v>
      </c>
      <c r="G224" t="s">
        <v>36</v>
      </c>
      <c r="H224" t="s">
        <v>5418</v>
      </c>
      <c r="I224">
        <v>153</v>
      </c>
    </row>
    <row r="225" spans="1:9" x14ac:dyDescent="0.25">
      <c r="A225" t="s">
        <v>4865</v>
      </c>
      <c r="B225" t="s">
        <v>4701</v>
      </c>
      <c r="C225" s="60">
        <v>41074</v>
      </c>
      <c r="D225">
        <v>2012</v>
      </c>
      <c r="E225">
        <v>6</v>
      </c>
      <c r="F225" t="s">
        <v>32</v>
      </c>
      <c r="G225" t="s">
        <v>36</v>
      </c>
      <c r="H225" t="s">
        <v>5419</v>
      </c>
      <c r="I225">
        <v>176</v>
      </c>
    </row>
    <row r="226" spans="1:9" x14ac:dyDescent="0.25">
      <c r="A226" t="s">
        <v>4866</v>
      </c>
      <c r="B226" t="s">
        <v>4701</v>
      </c>
      <c r="C226" s="60">
        <v>41080</v>
      </c>
      <c r="D226">
        <v>2012</v>
      </c>
      <c r="E226">
        <v>6</v>
      </c>
      <c r="F226" t="s">
        <v>32</v>
      </c>
      <c r="G226" t="s">
        <v>36</v>
      </c>
      <c r="H226" t="s">
        <v>5420</v>
      </c>
      <c r="I226">
        <v>213</v>
      </c>
    </row>
    <row r="227" spans="1:9" x14ac:dyDescent="0.25">
      <c r="A227" t="s">
        <v>4867</v>
      </c>
      <c r="B227" t="s">
        <v>4701</v>
      </c>
      <c r="C227" s="60">
        <v>41087</v>
      </c>
      <c r="D227">
        <v>2012</v>
      </c>
      <c r="E227">
        <v>6</v>
      </c>
      <c r="F227" t="s">
        <v>32</v>
      </c>
      <c r="G227" t="s">
        <v>36</v>
      </c>
      <c r="H227" t="s">
        <v>5421</v>
      </c>
      <c r="I227">
        <v>203</v>
      </c>
    </row>
    <row r="228" spans="1:9" x14ac:dyDescent="0.25">
      <c r="A228" t="s">
        <v>4875</v>
      </c>
      <c r="B228" t="s">
        <v>4702</v>
      </c>
      <c r="C228" s="60">
        <v>41117</v>
      </c>
      <c r="D228">
        <v>2012</v>
      </c>
      <c r="E228">
        <v>7</v>
      </c>
      <c r="F228" t="s">
        <v>32</v>
      </c>
      <c r="G228" t="s">
        <v>36</v>
      </c>
      <c r="H228" t="s">
        <v>5422</v>
      </c>
      <c r="I228">
        <v>162</v>
      </c>
    </row>
    <row r="229" spans="1:9" x14ac:dyDescent="0.25">
      <c r="A229" t="s">
        <v>4876</v>
      </c>
      <c r="B229" t="s">
        <v>4703</v>
      </c>
      <c r="C229" s="60">
        <v>41122</v>
      </c>
      <c r="D229">
        <v>2012</v>
      </c>
      <c r="E229">
        <v>8</v>
      </c>
      <c r="F229" t="s">
        <v>32</v>
      </c>
      <c r="G229" t="s">
        <v>36</v>
      </c>
      <c r="H229" t="s">
        <v>5423</v>
      </c>
      <c r="I229">
        <v>282</v>
      </c>
    </row>
    <row r="230" spans="1:9" x14ac:dyDescent="0.25">
      <c r="A230" t="s">
        <v>4878</v>
      </c>
      <c r="B230" t="s">
        <v>4703</v>
      </c>
      <c r="C230" s="60">
        <v>41136</v>
      </c>
      <c r="D230">
        <v>2012</v>
      </c>
      <c r="E230">
        <v>8</v>
      </c>
      <c r="F230" t="s">
        <v>32</v>
      </c>
      <c r="G230" t="s">
        <v>36</v>
      </c>
      <c r="H230" t="s">
        <v>5424</v>
      </c>
      <c r="I230">
        <v>374</v>
      </c>
    </row>
    <row r="231" spans="1:9" x14ac:dyDescent="0.25">
      <c r="A231" t="s">
        <v>4881</v>
      </c>
      <c r="B231" t="s">
        <v>4704</v>
      </c>
      <c r="C231" s="60">
        <v>41164</v>
      </c>
      <c r="D231">
        <v>2012</v>
      </c>
      <c r="E231">
        <v>9</v>
      </c>
      <c r="F231" t="s">
        <v>32</v>
      </c>
      <c r="G231" t="s">
        <v>36</v>
      </c>
      <c r="H231" t="s">
        <v>5425</v>
      </c>
      <c r="I231">
        <v>323</v>
      </c>
    </row>
    <row r="232" spans="1:9" x14ac:dyDescent="0.25">
      <c r="A232" t="s">
        <v>4883</v>
      </c>
      <c r="B232" t="s">
        <v>4704</v>
      </c>
      <c r="C232" s="60">
        <v>41178</v>
      </c>
      <c r="D232">
        <v>2012</v>
      </c>
      <c r="E232">
        <v>9</v>
      </c>
      <c r="F232" t="s">
        <v>32</v>
      </c>
      <c r="G232" t="s">
        <v>36</v>
      </c>
      <c r="H232" t="s">
        <v>5426</v>
      </c>
      <c r="I232">
        <v>244</v>
      </c>
    </row>
    <row r="233" spans="1:9" x14ac:dyDescent="0.25">
      <c r="A233" t="s">
        <v>4886</v>
      </c>
      <c r="B233" t="s">
        <v>4705</v>
      </c>
      <c r="C233" s="60">
        <v>41207</v>
      </c>
      <c r="D233">
        <v>2012</v>
      </c>
      <c r="E233">
        <v>10</v>
      </c>
      <c r="F233" t="s">
        <v>32</v>
      </c>
      <c r="G233" t="s">
        <v>36</v>
      </c>
      <c r="H233" t="s">
        <v>5427</v>
      </c>
      <c r="I233">
        <v>64</v>
      </c>
    </row>
    <row r="234" spans="1:9" x14ac:dyDescent="0.25">
      <c r="A234" t="s">
        <v>4889</v>
      </c>
      <c r="B234" t="s">
        <v>4706</v>
      </c>
      <c r="C234" s="60">
        <v>41228</v>
      </c>
      <c r="D234">
        <v>2012</v>
      </c>
      <c r="E234">
        <v>11</v>
      </c>
      <c r="F234" t="s">
        <v>32</v>
      </c>
      <c r="G234" t="s">
        <v>36</v>
      </c>
      <c r="H234" t="s">
        <v>5428</v>
      </c>
      <c r="I234">
        <v>76</v>
      </c>
    </row>
    <row r="235" spans="1:9" x14ac:dyDescent="0.25">
      <c r="A235" t="s">
        <v>4890</v>
      </c>
      <c r="B235" t="s">
        <v>4707</v>
      </c>
      <c r="C235" s="60">
        <v>41253</v>
      </c>
      <c r="D235">
        <v>2012</v>
      </c>
      <c r="E235">
        <v>12</v>
      </c>
      <c r="F235" t="s">
        <v>32</v>
      </c>
      <c r="G235" t="s">
        <v>36</v>
      </c>
      <c r="H235" t="s">
        <v>5429</v>
      </c>
      <c r="I235">
        <v>92</v>
      </c>
    </row>
    <row r="236" spans="1:9" x14ac:dyDescent="0.25">
      <c r="A236" t="s">
        <v>4893</v>
      </c>
      <c r="B236" t="s">
        <v>4709</v>
      </c>
      <c r="C236" s="60">
        <v>41290</v>
      </c>
      <c r="D236">
        <v>2013</v>
      </c>
      <c r="E236">
        <v>1</v>
      </c>
      <c r="F236" t="s">
        <v>32</v>
      </c>
      <c r="G236" t="s">
        <v>36</v>
      </c>
      <c r="H236" t="s">
        <v>5430</v>
      </c>
      <c r="I236">
        <v>72</v>
      </c>
    </row>
    <row r="237" spans="1:9" x14ac:dyDescent="0.25">
      <c r="A237" t="s">
        <v>4894</v>
      </c>
      <c r="B237" t="s">
        <v>4708</v>
      </c>
      <c r="C237" s="60">
        <v>41319</v>
      </c>
      <c r="D237">
        <v>2013</v>
      </c>
      <c r="E237">
        <v>2</v>
      </c>
      <c r="F237" t="s">
        <v>32</v>
      </c>
      <c r="G237" t="s">
        <v>36</v>
      </c>
      <c r="H237" t="s">
        <v>5431</v>
      </c>
      <c r="I237">
        <v>101</v>
      </c>
    </row>
    <row r="238" spans="1:9" x14ac:dyDescent="0.25">
      <c r="A238" t="s">
        <v>4896</v>
      </c>
      <c r="B238" t="s">
        <v>4710</v>
      </c>
      <c r="C238" s="60">
        <v>41359</v>
      </c>
      <c r="D238">
        <v>2013</v>
      </c>
      <c r="E238">
        <v>3</v>
      </c>
      <c r="F238" t="s">
        <v>32</v>
      </c>
      <c r="G238" t="s">
        <v>36</v>
      </c>
      <c r="H238" t="s">
        <v>5432</v>
      </c>
      <c r="I238">
        <v>198</v>
      </c>
    </row>
    <row r="239" spans="1:9" x14ac:dyDescent="0.25">
      <c r="A239" t="s">
        <v>4897</v>
      </c>
      <c r="B239" t="s">
        <v>4711</v>
      </c>
      <c r="C239" s="60">
        <v>41386</v>
      </c>
      <c r="D239">
        <v>2013</v>
      </c>
      <c r="E239">
        <v>4</v>
      </c>
      <c r="F239" t="s">
        <v>32</v>
      </c>
      <c r="G239" t="s">
        <v>36</v>
      </c>
      <c r="H239" t="s">
        <v>5433</v>
      </c>
      <c r="I239">
        <v>303</v>
      </c>
    </row>
    <row r="240" spans="1:9" x14ac:dyDescent="0.25">
      <c r="A240" t="s">
        <v>4899</v>
      </c>
      <c r="B240" t="s">
        <v>4712</v>
      </c>
      <c r="C240" s="60">
        <v>41395</v>
      </c>
      <c r="D240">
        <v>2013</v>
      </c>
      <c r="E240">
        <v>5</v>
      </c>
      <c r="F240" t="s">
        <v>32</v>
      </c>
      <c r="G240" t="s">
        <v>36</v>
      </c>
      <c r="H240" t="s">
        <v>5434</v>
      </c>
      <c r="I240">
        <v>164</v>
      </c>
    </row>
    <row r="241" spans="1:9" x14ac:dyDescent="0.25">
      <c r="A241" t="s">
        <v>4902</v>
      </c>
      <c r="B241" t="s">
        <v>4713</v>
      </c>
      <c r="C241" s="60">
        <v>41431</v>
      </c>
      <c r="D241">
        <v>2013</v>
      </c>
      <c r="E241">
        <v>6</v>
      </c>
      <c r="F241" t="s">
        <v>32</v>
      </c>
      <c r="G241" t="s">
        <v>36</v>
      </c>
      <c r="H241" t="s">
        <v>5435</v>
      </c>
      <c r="I241">
        <v>194</v>
      </c>
    </row>
    <row r="242" spans="1:9" x14ac:dyDescent="0.25">
      <c r="A242" t="s">
        <v>4903</v>
      </c>
      <c r="B242" t="s">
        <v>4713</v>
      </c>
      <c r="C242" s="60">
        <v>41444</v>
      </c>
      <c r="D242">
        <v>2013</v>
      </c>
      <c r="E242">
        <v>6</v>
      </c>
      <c r="F242" t="s">
        <v>32</v>
      </c>
      <c r="G242" t="s">
        <v>36</v>
      </c>
      <c r="H242" t="s">
        <v>5436</v>
      </c>
      <c r="I242">
        <v>215</v>
      </c>
    </row>
    <row r="243" spans="1:9" x14ac:dyDescent="0.25">
      <c r="A243" t="s">
        <v>4905</v>
      </c>
      <c r="B243" t="s">
        <v>4713</v>
      </c>
      <c r="C243" s="60">
        <v>41453</v>
      </c>
      <c r="D243">
        <v>2013</v>
      </c>
      <c r="E243">
        <v>6</v>
      </c>
      <c r="F243" t="s">
        <v>32</v>
      </c>
      <c r="G243" t="s">
        <v>36</v>
      </c>
      <c r="H243" t="s">
        <v>5437</v>
      </c>
      <c r="I243">
        <v>218</v>
      </c>
    </row>
    <row r="244" spans="1:9" x14ac:dyDescent="0.25">
      <c r="A244" t="s">
        <v>4906</v>
      </c>
      <c r="B244" t="s">
        <v>4714</v>
      </c>
      <c r="C244" s="60">
        <v>41465</v>
      </c>
      <c r="D244">
        <v>2013</v>
      </c>
      <c r="E244">
        <v>7</v>
      </c>
      <c r="F244" t="s">
        <v>32</v>
      </c>
      <c r="G244" t="s">
        <v>36</v>
      </c>
      <c r="H244" t="s">
        <v>5438</v>
      </c>
      <c r="I244">
        <v>174</v>
      </c>
    </row>
    <row r="245" spans="1:9" x14ac:dyDescent="0.25">
      <c r="A245" t="s">
        <v>4907</v>
      </c>
      <c r="B245" t="s">
        <v>4714</v>
      </c>
      <c r="C245" s="60">
        <v>41470</v>
      </c>
      <c r="D245">
        <v>2013</v>
      </c>
      <c r="E245">
        <v>7</v>
      </c>
      <c r="F245" t="s">
        <v>32</v>
      </c>
      <c r="G245" t="s">
        <v>36</v>
      </c>
      <c r="H245" t="s">
        <v>5439</v>
      </c>
      <c r="I245">
        <v>197</v>
      </c>
    </row>
    <row r="246" spans="1:9" x14ac:dyDescent="0.25">
      <c r="A246" t="s">
        <v>4909</v>
      </c>
      <c r="B246" t="s">
        <v>4715</v>
      </c>
      <c r="C246" s="60">
        <v>41493</v>
      </c>
      <c r="D246">
        <v>2013</v>
      </c>
      <c r="E246">
        <v>8</v>
      </c>
      <c r="F246" t="s">
        <v>32</v>
      </c>
      <c r="G246" t="s">
        <v>36</v>
      </c>
      <c r="H246" t="s">
        <v>5440</v>
      </c>
      <c r="I246">
        <v>319</v>
      </c>
    </row>
    <row r="247" spans="1:9" x14ac:dyDescent="0.25">
      <c r="A247" t="s">
        <v>4911</v>
      </c>
      <c r="B247" t="s">
        <v>4715</v>
      </c>
      <c r="C247" s="60">
        <v>41507</v>
      </c>
      <c r="D247">
        <v>2013</v>
      </c>
      <c r="E247">
        <v>8</v>
      </c>
      <c r="F247" t="s">
        <v>32</v>
      </c>
      <c r="G247" t="s">
        <v>36</v>
      </c>
      <c r="H247" t="s">
        <v>5441</v>
      </c>
      <c r="I247">
        <v>359</v>
      </c>
    </row>
    <row r="248" spans="1:9" x14ac:dyDescent="0.25">
      <c r="A248" t="s">
        <v>4912</v>
      </c>
      <c r="B248" t="s">
        <v>4716</v>
      </c>
      <c r="C248" s="60">
        <v>41521</v>
      </c>
      <c r="D248">
        <v>2013</v>
      </c>
      <c r="E248">
        <v>9</v>
      </c>
      <c r="F248" t="s">
        <v>32</v>
      </c>
      <c r="G248" t="s">
        <v>36</v>
      </c>
      <c r="H248" t="s">
        <v>5442</v>
      </c>
      <c r="I248">
        <v>254</v>
      </c>
    </row>
    <row r="249" spans="1:9" x14ac:dyDescent="0.25">
      <c r="A249" t="s">
        <v>4923</v>
      </c>
      <c r="B249" t="s">
        <v>4718</v>
      </c>
      <c r="C249" s="60">
        <v>41766</v>
      </c>
      <c r="D249">
        <v>2014</v>
      </c>
      <c r="E249">
        <v>5</v>
      </c>
      <c r="F249" t="s">
        <v>32</v>
      </c>
      <c r="G249" t="s">
        <v>36</v>
      </c>
      <c r="H249" t="s">
        <v>5443</v>
      </c>
      <c r="I249">
        <v>226</v>
      </c>
    </row>
    <row r="250" spans="1:9" x14ac:dyDescent="0.25">
      <c r="A250" t="s">
        <v>4924</v>
      </c>
      <c r="B250" t="s">
        <v>4719</v>
      </c>
      <c r="C250" s="60">
        <v>41801</v>
      </c>
      <c r="D250">
        <v>2014</v>
      </c>
      <c r="E250">
        <v>6</v>
      </c>
      <c r="F250" t="s">
        <v>32</v>
      </c>
      <c r="G250" t="s">
        <v>36</v>
      </c>
      <c r="H250" t="s">
        <v>5444</v>
      </c>
      <c r="I250">
        <v>181</v>
      </c>
    </row>
    <row r="251" spans="1:9" x14ac:dyDescent="0.25">
      <c r="A251" t="s">
        <v>4926</v>
      </c>
      <c r="B251" t="s">
        <v>4719</v>
      </c>
      <c r="C251" s="60">
        <v>41808</v>
      </c>
      <c r="D251">
        <v>2014</v>
      </c>
      <c r="E251">
        <v>6</v>
      </c>
      <c r="F251" t="s">
        <v>32</v>
      </c>
      <c r="G251" t="s">
        <v>36</v>
      </c>
      <c r="H251" t="s">
        <v>5445</v>
      </c>
      <c r="I251">
        <v>214</v>
      </c>
    </row>
    <row r="252" spans="1:9" x14ac:dyDescent="0.25">
      <c r="A252" t="s">
        <v>4928</v>
      </c>
      <c r="B252" t="s">
        <v>4720</v>
      </c>
      <c r="C252" s="60">
        <v>41822</v>
      </c>
      <c r="D252">
        <v>2014</v>
      </c>
      <c r="E252">
        <v>7</v>
      </c>
      <c r="F252" t="s">
        <v>32</v>
      </c>
      <c r="G252" t="s">
        <v>36</v>
      </c>
      <c r="H252" t="s">
        <v>5446</v>
      </c>
      <c r="I252">
        <v>207</v>
      </c>
    </row>
    <row r="253" spans="1:9" x14ac:dyDescent="0.25">
      <c r="A253" t="s">
        <v>4930</v>
      </c>
      <c r="B253" t="s">
        <v>4720</v>
      </c>
      <c r="C253" s="60">
        <v>41841</v>
      </c>
      <c r="D253">
        <v>2014</v>
      </c>
      <c r="E253">
        <v>7</v>
      </c>
      <c r="F253" t="s">
        <v>32</v>
      </c>
      <c r="G253" t="s">
        <v>36</v>
      </c>
      <c r="H253" t="s">
        <v>5447</v>
      </c>
      <c r="I253">
        <v>289</v>
      </c>
    </row>
    <row r="254" spans="1:9" x14ac:dyDescent="0.25">
      <c r="A254" t="s">
        <v>4932</v>
      </c>
      <c r="B254" t="s">
        <v>4721</v>
      </c>
      <c r="C254" s="60">
        <v>41859</v>
      </c>
      <c r="D254">
        <v>2014</v>
      </c>
      <c r="E254">
        <v>8</v>
      </c>
      <c r="F254" t="s">
        <v>32</v>
      </c>
      <c r="G254" t="s">
        <v>36</v>
      </c>
      <c r="H254" t="s">
        <v>5448</v>
      </c>
      <c r="I254">
        <v>495</v>
      </c>
    </row>
    <row r="255" spans="1:9" x14ac:dyDescent="0.25">
      <c r="A255" t="s">
        <v>4936</v>
      </c>
      <c r="B255" t="s">
        <v>4722</v>
      </c>
      <c r="C255" s="60">
        <v>41887</v>
      </c>
      <c r="D255">
        <v>2014</v>
      </c>
      <c r="E255">
        <v>9</v>
      </c>
      <c r="F255" t="s">
        <v>32</v>
      </c>
      <c r="G255" t="s">
        <v>36</v>
      </c>
      <c r="H255" t="s">
        <v>5449</v>
      </c>
      <c r="I255">
        <v>224</v>
      </c>
    </row>
    <row r="256" spans="1:9" x14ac:dyDescent="0.25">
      <c r="A256" t="s">
        <v>4937</v>
      </c>
      <c r="B256" t="s">
        <v>4722</v>
      </c>
      <c r="C256" s="60">
        <v>41891</v>
      </c>
      <c r="D256">
        <v>2014</v>
      </c>
      <c r="E256">
        <v>9</v>
      </c>
      <c r="F256" t="s">
        <v>32</v>
      </c>
      <c r="G256" t="s">
        <v>36</v>
      </c>
      <c r="H256" t="s">
        <v>5450</v>
      </c>
      <c r="I256">
        <v>153</v>
      </c>
    </row>
    <row r="257" spans="1:9" x14ac:dyDescent="0.25">
      <c r="A257" t="s">
        <v>4938</v>
      </c>
      <c r="B257" t="s">
        <v>4722</v>
      </c>
      <c r="C257" s="60">
        <v>41899</v>
      </c>
      <c r="D257">
        <v>2014</v>
      </c>
      <c r="E257">
        <v>9</v>
      </c>
      <c r="F257" t="s">
        <v>32</v>
      </c>
      <c r="G257" t="s">
        <v>36</v>
      </c>
      <c r="H257" t="s">
        <v>5451</v>
      </c>
      <c r="I257">
        <v>193</v>
      </c>
    </row>
    <row r="258" spans="1:9" x14ac:dyDescent="0.25">
      <c r="A258" t="s">
        <v>4941</v>
      </c>
      <c r="B258" t="s">
        <v>4724</v>
      </c>
      <c r="C258" s="60">
        <v>42011</v>
      </c>
      <c r="D258">
        <v>2015</v>
      </c>
      <c r="E258">
        <v>1</v>
      </c>
      <c r="F258" t="s">
        <v>32</v>
      </c>
      <c r="G258" t="s">
        <v>36</v>
      </c>
      <c r="H258" t="s">
        <v>5452</v>
      </c>
      <c r="I258">
        <v>80</v>
      </c>
    </row>
    <row r="259" spans="1:9" x14ac:dyDescent="0.25">
      <c r="A259" t="s">
        <v>4943</v>
      </c>
      <c r="B259" t="s">
        <v>4724</v>
      </c>
      <c r="C259" s="60">
        <v>42032</v>
      </c>
      <c r="D259">
        <v>2015</v>
      </c>
      <c r="E259">
        <v>1</v>
      </c>
      <c r="F259" t="s">
        <v>32</v>
      </c>
      <c r="G259" t="s">
        <v>36</v>
      </c>
      <c r="H259" t="s">
        <v>5453</v>
      </c>
      <c r="I259">
        <v>69</v>
      </c>
    </row>
    <row r="260" spans="1:9" x14ac:dyDescent="0.25">
      <c r="A260" t="s">
        <v>4944</v>
      </c>
      <c r="B260" t="s">
        <v>4725</v>
      </c>
      <c r="C260" s="60">
        <v>42055</v>
      </c>
      <c r="D260">
        <v>2015</v>
      </c>
      <c r="E260">
        <v>2</v>
      </c>
      <c r="F260" t="s">
        <v>32</v>
      </c>
      <c r="G260" t="s">
        <v>36</v>
      </c>
      <c r="H260" t="s">
        <v>5454</v>
      </c>
      <c r="I260">
        <v>57</v>
      </c>
    </row>
    <row r="261" spans="1:9" x14ac:dyDescent="0.25">
      <c r="A261" t="s">
        <v>4954</v>
      </c>
      <c r="B261" t="s">
        <v>4730</v>
      </c>
      <c r="C261" s="60">
        <v>42193</v>
      </c>
      <c r="D261">
        <v>2015</v>
      </c>
      <c r="E261">
        <v>7</v>
      </c>
      <c r="F261" t="s">
        <v>32</v>
      </c>
      <c r="G261" t="s">
        <v>36</v>
      </c>
      <c r="H261" t="s">
        <v>5455</v>
      </c>
      <c r="I261">
        <v>306</v>
      </c>
    </row>
    <row r="262" spans="1:9" x14ac:dyDescent="0.25">
      <c r="A262" t="s">
        <v>4960</v>
      </c>
      <c r="B262" t="s">
        <v>4731</v>
      </c>
      <c r="C262" s="60">
        <v>42234</v>
      </c>
      <c r="D262">
        <v>2015</v>
      </c>
      <c r="E262">
        <v>8</v>
      </c>
      <c r="F262" t="s">
        <v>32</v>
      </c>
      <c r="G262" t="s">
        <v>36</v>
      </c>
      <c r="H262" t="s">
        <v>5456</v>
      </c>
      <c r="I262">
        <v>220</v>
      </c>
    </row>
    <row r="263" spans="1:9" x14ac:dyDescent="0.25">
      <c r="A263" t="s">
        <v>4962</v>
      </c>
      <c r="B263" t="s">
        <v>4731</v>
      </c>
      <c r="C263" s="60">
        <v>42241</v>
      </c>
      <c r="D263">
        <v>2015</v>
      </c>
      <c r="E263">
        <v>8</v>
      </c>
      <c r="F263" t="s">
        <v>32</v>
      </c>
      <c r="G263" t="s">
        <v>36</v>
      </c>
      <c r="H263" t="s">
        <v>5457</v>
      </c>
      <c r="I263">
        <v>397</v>
      </c>
    </row>
    <row r="264" spans="1:9" x14ac:dyDescent="0.25">
      <c r="A264" t="s">
        <v>4965</v>
      </c>
      <c r="B264" t="s">
        <v>4732</v>
      </c>
      <c r="C264" s="60">
        <v>42272</v>
      </c>
      <c r="D264">
        <v>2015</v>
      </c>
      <c r="E264">
        <v>9</v>
      </c>
      <c r="F264" t="s">
        <v>32</v>
      </c>
      <c r="G264" t="s">
        <v>36</v>
      </c>
      <c r="H264" t="s">
        <v>5458</v>
      </c>
      <c r="I264">
        <v>217</v>
      </c>
    </row>
    <row r="265" spans="1:9" x14ac:dyDescent="0.25">
      <c r="A265" t="s">
        <v>4969</v>
      </c>
      <c r="B265" t="s">
        <v>4735</v>
      </c>
      <c r="C265" s="60">
        <v>42377</v>
      </c>
      <c r="D265">
        <v>2016</v>
      </c>
      <c r="E265">
        <v>1</v>
      </c>
      <c r="F265" t="s">
        <v>32</v>
      </c>
      <c r="G265" t="s">
        <v>36</v>
      </c>
      <c r="H265" t="s">
        <v>5459</v>
      </c>
      <c r="I265">
        <v>35</v>
      </c>
    </row>
    <row r="266" spans="1:9" x14ac:dyDescent="0.25">
      <c r="A266" t="s">
        <v>4977</v>
      </c>
      <c r="B266" t="s">
        <v>4737</v>
      </c>
      <c r="C266" s="60">
        <v>42500</v>
      </c>
      <c r="D266">
        <v>2016</v>
      </c>
      <c r="E266">
        <v>5</v>
      </c>
      <c r="F266" t="s">
        <v>32</v>
      </c>
      <c r="G266" t="s">
        <v>36</v>
      </c>
      <c r="H266" t="s">
        <v>5460</v>
      </c>
      <c r="I266">
        <v>366</v>
      </c>
    </row>
    <row r="267" spans="1:9" x14ac:dyDescent="0.25">
      <c r="A267" t="s">
        <v>4978</v>
      </c>
      <c r="B267" t="s">
        <v>4737</v>
      </c>
      <c r="C267" s="60">
        <v>42507</v>
      </c>
      <c r="D267">
        <v>2016</v>
      </c>
      <c r="E267">
        <v>5</v>
      </c>
      <c r="F267" t="s">
        <v>32</v>
      </c>
      <c r="G267" t="s">
        <v>36</v>
      </c>
      <c r="H267" t="s">
        <v>5461</v>
      </c>
      <c r="I267">
        <v>0</v>
      </c>
    </row>
    <row r="268" spans="1:9" x14ac:dyDescent="0.25">
      <c r="A268" t="s">
        <v>4979</v>
      </c>
      <c r="B268" t="s">
        <v>4737</v>
      </c>
      <c r="C268" s="60">
        <v>42521</v>
      </c>
      <c r="D268">
        <v>2016</v>
      </c>
      <c r="E268">
        <v>5</v>
      </c>
      <c r="F268" t="s">
        <v>32</v>
      </c>
      <c r="G268" t="s">
        <v>36</v>
      </c>
      <c r="H268" t="s">
        <v>5462</v>
      </c>
      <c r="I268">
        <v>166</v>
      </c>
    </row>
    <row r="269" spans="1:9" x14ac:dyDescent="0.25">
      <c r="A269" t="s">
        <v>4980</v>
      </c>
      <c r="B269" t="s">
        <v>4738</v>
      </c>
      <c r="C269" s="60">
        <v>42522</v>
      </c>
      <c r="D269">
        <v>2016</v>
      </c>
      <c r="E269">
        <v>6</v>
      </c>
      <c r="F269" t="s">
        <v>32</v>
      </c>
      <c r="G269" t="s">
        <v>36</v>
      </c>
      <c r="H269" t="s">
        <v>5463</v>
      </c>
      <c r="I269">
        <v>200</v>
      </c>
    </row>
    <row r="270" spans="1:9" x14ac:dyDescent="0.25">
      <c r="A270" t="s">
        <v>4982</v>
      </c>
      <c r="B270" t="s">
        <v>4739</v>
      </c>
      <c r="C270" s="60">
        <v>42563</v>
      </c>
      <c r="D270">
        <v>2016</v>
      </c>
      <c r="E270">
        <v>7</v>
      </c>
      <c r="F270" t="s">
        <v>32</v>
      </c>
      <c r="G270" t="s">
        <v>36</v>
      </c>
      <c r="H270" t="s">
        <v>5464</v>
      </c>
      <c r="I270">
        <v>273</v>
      </c>
    </row>
    <row r="271" spans="1:9" x14ac:dyDescent="0.25">
      <c r="A271" t="s">
        <v>4984</v>
      </c>
      <c r="B271" t="s">
        <v>4739</v>
      </c>
      <c r="C271" s="60">
        <v>42572</v>
      </c>
      <c r="D271">
        <v>2016</v>
      </c>
      <c r="E271">
        <v>7</v>
      </c>
      <c r="F271" t="s">
        <v>32</v>
      </c>
      <c r="G271" t="s">
        <v>36</v>
      </c>
      <c r="H271" t="s">
        <v>5465</v>
      </c>
      <c r="I271">
        <v>280</v>
      </c>
    </row>
    <row r="272" spans="1:9" x14ac:dyDescent="0.25">
      <c r="A272" t="s">
        <v>4987</v>
      </c>
      <c r="B272" t="s">
        <v>4740</v>
      </c>
      <c r="C272" s="60">
        <v>42599</v>
      </c>
      <c r="D272">
        <v>2016</v>
      </c>
      <c r="E272">
        <v>8</v>
      </c>
      <c r="F272" t="s">
        <v>32</v>
      </c>
      <c r="G272" t="s">
        <v>36</v>
      </c>
      <c r="H272" t="s">
        <v>5466</v>
      </c>
      <c r="I272">
        <v>296</v>
      </c>
    </row>
    <row r="273" spans="1:9" x14ac:dyDescent="0.25">
      <c r="A273" t="s">
        <v>4988</v>
      </c>
      <c r="B273" t="s">
        <v>4740</v>
      </c>
      <c r="C273" s="60">
        <v>42605</v>
      </c>
      <c r="D273">
        <v>2016</v>
      </c>
      <c r="E273">
        <v>8</v>
      </c>
      <c r="F273" t="s">
        <v>32</v>
      </c>
      <c r="G273" t="s">
        <v>36</v>
      </c>
      <c r="H273" t="s">
        <v>5467</v>
      </c>
      <c r="I273">
        <v>287</v>
      </c>
    </row>
    <row r="274" spans="1:9" x14ac:dyDescent="0.25">
      <c r="A274" t="s">
        <v>4989</v>
      </c>
      <c r="B274" t="s">
        <v>4741</v>
      </c>
      <c r="C274" s="60">
        <v>42619</v>
      </c>
      <c r="D274">
        <v>2016</v>
      </c>
      <c r="E274">
        <v>9</v>
      </c>
      <c r="F274" t="s">
        <v>32</v>
      </c>
      <c r="G274" t="s">
        <v>36</v>
      </c>
      <c r="H274" t="s">
        <v>5468</v>
      </c>
      <c r="I274">
        <v>308</v>
      </c>
    </row>
    <row r="275" spans="1:9" x14ac:dyDescent="0.25">
      <c r="A275" t="s">
        <v>4990</v>
      </c>
      <c r="B275" t="s">
        <v>4741</v>
      </c>
      <c r="C275" s="60">
        <v>42620</v>
      </c>
      <c r="D275">
        <v>2016</v>
      </c>
      <c r="E275">
        <v>9</v>
      </c>
      <c r="F275" t="s">
        <v>32</v>
      </c>
      <c r="G275" t="s">
        <v>36</v>
      </c>
      <c r="H275" t="s">
        <v>5469</v>
      </c>
      <c r="I275">
        <v>414</v>
      </c>
    </row>
    <row r="276" spans="1:9" x14ac:dyDescent="0.25">
      <c r="A276" t="s">
        <v>4991</v>
      </c>
      <c r="B276" t="s">
        <v>4741</v>
      </c>
      <c r="C276" s="60">
        <v>42634</v>
      </c>
      <c r="D276">
        <v>2016</v>
      </c>
      <c r="E276">
        <v>9</v>
      </c>
      <c r="F276" t="s">
        <v>32</v>
      </c>
      <c r="G276" t="s">
        <v>36</v>
      </c>
      <c r="H276" t="s">
        <v>5470</v>
      </c>
      <c r="I276">
        <v>226</v>
      </c>
    </row>
    <row r="277" spans="1:9" x14ac:dyDescent="0.25">
      <c r="A277" t="s">
        <v>4992</v>
      </c>
      <c r="B277" t="s">
        <v>4742</v>
      </c>
      <c r="C277" s="60">
        <v>42645</v>
      </c>
      <c r="D277">
        <v>2016</v>
      </c>
      <c r="E277">
        <v>10</v>
      </c>
      <c r="F277" t="s">
        <v>32</v>
      </c>
      <c r="G277" t="s">
        <v>36</v>
      </c>
      <c r="H277" t="s">
        <v>5471</v>
      </c>
      <c r="I277">
        <v>104</v>
      </c>
    </row>
    <row r="278" spans="1:9" x14ac:dyDescent="0.25">
      <c r="A278" t="s">
        <v>4995</v>
      </c>
      <c r="B278" t="s">
        <v>4743</v>
      </c>
      <c r="C278" s="60">
        <v>42719</v>
      </c>
      <c r="D278">
        <v>2016</v>
      </c>
      <c r="E278">
        <v>12</v>
      </c>
      <c r="F278" t="s">
        <v>32</v>
      </c>
      <c r="G278" t="s">
        <v>36</v>
      </c>
      <c r="H278" t="s">
        <v>5472</v>
      </c>
      <c r="I278">
        <v>16</v>
      </c>
    </row>
    <row r="279" spans="1:9" x14ac:dyDescent="0.25">
      <c r="A279" t="s">
        <v>4996</v>
      </c>
      <c r="B279" t="s">
        <v>4744</v>
      </c>
      <c r="C279" s="60">
        <v>42740</v>
      </c>
      <c r="D279">
        <v>2017</v>
      </c>
      <c r="E279">
        <v>1</v>
      </c>
      <c r="F279" t="s">
        <v>32</v>
      </c>
      <c r="G279" t="s">
        <v>36</v>
      </c>
      <c r="H279" t="s">
        <v>5473</v>
      </c>
      <c r="I279">
        <v>61</v>
      </c>
    </row>
    <row r="280" spans="1:9" x14ac:dyDescent="0.25">
      <c r="A280" t="s">
        <v>4997</v>
      </c>
      <c r="B280" t="s">
        <v>4745</v>
      </c>
      <c r="C280" s="60">
        <v>42788</v>
      </c>
      <c r="D280">
        <v>2017</v>
      </c>
      <c r="E280">
        <v>2</v>
      </c>
      <c r="F280" t="s">
        <v>32</v>
      </c>
      <c r="G280" t="s">
        <v>36</v>
      </c>
      <c r="H280" t="s">
        <v>5474</v>
      </c>
      <c r="I280">
        <v>77</v>
      </c>
    </row>
    <row r="281" spans="1:9" x14ac:dyDescent="0.25">
      <c r="A281" t="s">
        <v>5000</v>
      </c>
      <c r="B281" t="s">
        <v>4746</v>
      </c>
      <c r="C281" s="60">
        <v>42893</v>
      </c>
      <c r="D281">
        <v>2017</v>
      </c>
      <c r="E281">
        <v>6</v>
      </c>
      <c r="F281" t="s">
        <v>32</v>
      </c>
      <c r="G281" t="s">
        <v>36</v>
      </c>
      <c r="H281" t="s">
        <v>5475</v>
      </c>
      <c r="I281">
        <v>187</v>
      </c>
    </row>
    <row r="282" spans="1:9" x14ac:dyDescent="0.25">
      <c r="A282" t="s">
        <v>5001</v>
      </c>
      <c r="B282" t="s">
        <v>4746</v>
      </c>
      <c r="C282" s="60">
        <v>42905</v>
      </c>
      <c r="D282">
        <v>2017</v>
      </c>
      <c r="E282">
        <v>6</v>
      </c>
      <c r="F282" t="s">
        <v>32</v>
      </c>
      <c r="G282" t="s">
        <v>36</v>
      </c>
      <c r="H282" t="s">
        <v>5476</v>
      </c>
      <c r="I282">
        <v>241</v>
      </c>
    </row>
    <row r="283" spans="1:9" x14ac:dyDescent="0.25">
      <c r="A283" t="s">
        <v>5002</v>
      </c>
      <c r="B283" t="s">
        <v>4746</v>
      </c>
      <c r="C283" s="60">
        <v>42910</v>
      </c>
      <c r="D283">
        <v>2017</v>
      </c>
      <c r="E283">
        <v>6</v>
      </c>
      <c r="F283" t="s">
        <v>32</v>
      </c>
      <c r="G283" t="s">
        <v>36</v>
      </c>
      <c r="H283" t="s">
        <v>5477</v>
      </c>
      <c r="I283">
        <v>327</v>
      </c>
    </row>
    <row r="284" spans="1:9" x14ac:dyDescent="0.25">
      <c r="A284" t="s">
        <v>5004</v>
      </c>
      <c r="B284" t="s">
        <v>4747</v>
      </c>
      <c r="C284" s="60">
        <v>42948</v>
      </c>
      <c r="D284">
        <v>2017</v>
      </c>
      <c r="E284">
        <v>8</v>
      </c>
      <c r="F284" t="s">
        <v>32</v>
      </c>
      <c r="G284" t="s">
        <v>36</v>
      </c>
      <c r="H284" t="s">
        <v>5478</v>
      </c>
      <c r="I284">
        <v>545</v>
      </c>
    </row>
    <row r="285" spans="1:9" x14ac:dyDescent="0.25">
      <c r="A285" t="s">
        <v>5005</v>
      </c>
      <c r="B285" t="s">
        <v>4747</v>
      </c>
      <c r="C285" s="60">
        <v>42971</v>
      </c>
      <c r="D285">
        <v>2017</v>
      </c>
      <c r="E285">
        <v>8</v>
      </c>
      <c r="F285" t="s">
        <v>32</v>
      </c>
      <c r="G285" t="s">
        <v>36</v>
      </c>
      <c r="H285" t="s">
        <v>5479</v>
      </c>
      <c r="I285">
        <v>269</v>
      </c>
    </row>
    <row r="286" spans="1:9" x14ac:dyDescent="0.25">
      <c r="A286" t="s">
        <v>5006</v>
      </c>
      <c r="B286" t="s">
        <v>4747</v>
      </c>
      <c r="C286" s="60">
        <v>42977</v>
      </c>
      <c r="D286">
        <v>2017</v>
      </c>
      <c r="E286">
        <v>8</v>
      </c>
      <c r="F286" t="s">
        <v>32</v>
      </c>
      <c r="G286" t="s">
        <v>36</v>
      </c>
      <c r="H286" t="s">
        <v>5480</v>
      </c>
      <c r="I286">
        <v>410</v>
      </c>
    </row>
    <row r="287" spans="1:9" x14ac:dyDescent="0.25">
      <c r="A287" t="s">
        <v>5009</v>
      </c>
      <c r="B287" t="s">
        <v>4749</v>
      </c>
      <c r="C287" s="60">
        <v>43005</v>
      </c>
      <c r="D287">
        <v>2017</v>
      </c>
      <c r="E287">
        <v>9</v>
      </c>
      <c r="F287" t="s">
        <v>32</v>
      </c>
      <c r="G287" t="s">
        <v>36</v>
      </c>
      <c r="H287" t="s">
        <v>5481</v>
      </c>
      <c r="I287">
        <v>261</v>
      </c>
    </row>
    <row r="288" spans="1:9" x14ac:dyDescent="0.25">
      <c r="A288" t="s">
        <v>5011</v>
      </c>
      <c r="B288" t="s">
        <v>4750</v>
      </c>
      <c r="C288" s="60">
        <v>43034</v>
      </c>
      <c r="D288">
        <v>2017</v>
      </c>
      <c r="E288">
        <v>10</v>
      </c>
      <c r="F288" t="s">
        <v>32</v>
      </c>
      <c r="G288" t="s">
        <v>36</v>
      </c>
      <c r="H288" t="s">
        <v>5482</v>
      </c>
      <c r="I288">
        <v>49</v>
      </c>
    </row>
    <row r="289" spans="1:9" x14ac:dyDescent="0.25">
      <c r="A289" t="s">
        <v>5013</v>
      </c>
      <c r="B289" t="s">
        <v>4752</v>
      </c>
      <c r="C289" s="60">
        <v>43165</v>
      </c>
      <c r="D289">
        <v>2018</v>
      </c>
      <c r="E289">
        <v>3</v>
      </c>
      <c r="F289" t="s">
        <v>32</v>
      </c>
      <c r="G289" t="s">
        <v>36</v>
      </c>
      <c r="H289" t="s">
        <v>5483</v>
      </c>
      <c r="I289">
        <v>274</v>
      </c>
    </row>
    <row r="290" spans="1:9" x14ac:dyDescent="0.25">
      <c r="A290" t="s">
        <v>5016</v>
      </c>
      <c r="B290" t="s">
        <v>4753</v>
      </c>
      <c r="C290" s="60">
        <v>43193</v>
      </c>
      <c r="D290">
        <v>2018</v>
      </c>
      <c r="E290">
        <v>4</v>
      </c>
      <c r="F290" t="s">
        <v>32</v>
      </c>
      <c r="G290" t="s">
        <v>36</v>
      </c>
      <c r="H290" t="s">
        <v>5484</v>
      </c>
      <c r="I290">
        <v>324</v>
      </c>
    </row>
    <row r="291" spans="1:9" x14ac:dyDescent="0.25">
      <c r="A291" t="s">
        <v>5018</v>
      </c>
      <c r="B291" t="s">
        <v>4754</v>
      </c>
      <c r="C291" s="60">
        <v>43238</v>
      </c>
      <c r="D291">
        <v>2018</v>
      </c>
      <c r="E291">
        <v>5</v>
      </c>
      <c r="F291" t="s">
        <v>32</v>
      </c>
      <c r="G291" t="s">
        <v>36</v>
      </c>
      <c r="H291" t="s">
        <v>5485</v>
      </c>
      <c r="I291">
        <v>303</v>
      </c>
    </row>
    <row r="292" spans="1:9" x14ac:dyDescent="0.25">
      <c r="A292" t="s">
        <v>5020</v>
      </c>
      <c r="B292" t="s">
        <v>4755</v>
      </c>
      <c r="C292" s="60">
        <v>43258</v>
      </c>
      <c r="D292">
        <v>2018</v>
      </c>
      <c r="E292">
        <v>6</v>
      </c>
      <c r="F292" t="s">
        <v>32</v>
      </c>
      <c r="G292" t="s">
        <v>36</v>
      </c>
      <c r="H292" t="s">
        <v>5486</v>
      </c>
      <c r="I292">
        <v>250</v>
      </c>
    </row>
    <row r="293" spans="1:9" x14ac:dyDescent="0.25">
      <c r="A293" t="s">
        <v>5021</v>
      </c>
      <c r="B293" t="s">
        <v>4755</v>
      </c>
      <c r="C293" s="60">
        <v>43262</v>
      </c>
      <c r="D293">
        <v>2018</v>
      </c>
      <c r="E293">
        <v>6</v>
      </c>
      <c r="F293" t="s">
        <v>32</v>
      </c>
      <c r="G293" t="s">
        <v>36</v>
      </c>
      <c r="H293" t="s">
        <v>5487</v>
      </c>
      <c r="I293">
        <v>275</v>
      </c>
    </row>
    <row r="294" spans="1:9" x14ac:dyDescent="0.25">
      <c r="A294" t="s">
        <v>4787</v>
      </c>
      <c r="B294" t="s">
        <v>4684</v>
      </c>
      <c r="C294" s="60">
        <v>40308</v>
      </c>
      <c r="D294">
        <v>2010</v>
      </c>
      <c r="E294">
        <v>5</v>
      </c>
      <c r="F294" t="s">
        <v>32</v>
      </c>
      <c r="G294" t="s">
        <v>50</v>
      </c>
      <c r="H294" t="s">
        <v>5488</v>
      </c>
      <c r="I294">
        <v>203</v>
      </c>
    </row>
    <row r="295" spans="1:9" x14ac:dyDescent="0.25">
      <c r="A295" t="s">
        <v>4793</v>
      </c>
      <c r="B295" t="s">
        <v>4686</v>
      </c>
      <c r="C295" s="60">
        <v>40388</v>
      </c>
      <c r="D295">
        <v>2010</v>
      </c>
      <c r="E295">
        <v>7</v>
      </c>
      <c r="F295" t="s">
        <v>32</v>
      </c>
      <c r="G295" t="s">
        <v>50</v>
      </c>
      <c r="H295" t="s">
        <v>5489</v>
      </c>
      <c r="I295">
        <v>228</v>
      </c>
    </row>
    <row r="296" spans="1:9" x14ac:dyDescent="0.25">
      <c r="A296" t="s">
        <v>4794</v>
      </c>
      <c r="B296" t="s">
        <v>4687</v>
      </c>
      <c r="C296" s="60">
        <v>40395</v>
      </c>
      <c r="D296">
        <v>2010</v>
      </c>
      <c r="E296">
        <v>8</v>
      </c>
      <c r="F296" t="s">
        <v>32</v>
      </c>
      <c r="G296" t="s">
        <v>50</v>
      </c>
      <c r="H296" t="s">
        <v>5490</v>
      </c>
      <c r="I296">
        <v>299</v>
      </c>
    </row>
    <row r="297" spans="1:9" x14ac:dyDescent="0.25">
      <c r="A297" t="s">
        <v>4795</v>
      </c>
      <c r="B297" t="s">
        <v>4687</v>
      </c>
      <c r="C297" s="60">
        <v>40401</v>
      </c>
      <c r="D297">
        <v>2010</v>
      </c>
      <c r="E297">
        <v>8</v>
      </c>
      <c r="F297" t="s">
        <v>32</v>
      </c>
      <c r="G297" t="s">
        <v>50</v>
      </c>
      <c r="H297" t="s">
        <v>5491</v>
      </c>
      <c r="I297">
        <v>356</v>
      </c>
    </row>
    <row r="298" spans="1:9" x14ac:dyDescent="0.25">
      <c r="A298" t="s">
        <v>4796</v>
      </c>
      <c r="B298" t="s">
        <v>4687</v>
      </c>
      <c r="C298" s="60">
        <v>40402</v>
      </c>
      <c r="D298">
        <v>2010</v>
      </c>
      <c r="E298">
        <v>8</v>
      </c>
      <c r="F298" t="s">
        <v>32</v>
      </c>
      <c r="G298" t="s">
        <v>50</v>
      </c>
      <c r="H298" t="s">
        <v>5492</v>
      </c>
      <c r="I298">
        <v>218</v>
      </c>
    </row>
    <row r="299" spans="1:9" x14ac:dyDescent="0.25">
      <c r="A299" t="s">
        <v>4804</v>
      </c>
      <c r="B299" t="s">
        <v>4688</v>
      </c>
      <c r="C299" s="60">
        <v>40436</v>
      </c>
      <c r="D299">
        <v>2010</v>
      </c>
      <c r="E299">
        <v>9</v>
      </c>
      <c r="F299" t="s">
        <v>32</v>
      </c>
      <c r="G299" t="s">
        <v>50</v>
      </c>
      <c r="H299" t="s">
        <v>5493</v>
      </c>
      <c r="I299">
        <v>151</v>
      </c>
    </row>
    <row r="300" spans="1:9" x14ac:dyDescent="0.25">
      <c r="A300" t="s">
        <v>4807</v>
      </c>
      <c r="B300" t="s">
        <v>4688</v>
      </c>
      <c r="C300" s="60">
        <v>40451</v>
      </c>
      <c r="D300">
        <v>2010</v>
      </c>
      <c r="E300">
        <v>9</v>
      </c>
      <c r="F300" t="s">
        <v>32</v>
      </c>
      <c r="G300" t="s">
        <v>50</v>
      </c>
      <c r="H300" t="s">
        <v>5494</v>
      </c>
      <c r="I300">
        <v>200</v>
      </c>
    </row>
    <row r="301" spans="1:9" x14ac:dyDescent="0.25">
      <c r="A301" t="s">
        <v>4811</v>
      </c>
      <c r="B301" t="s">
        <v>4762</v>
      </c>
      <c r="C301" s="60">
        <v>40505</v>
      </c>
      <c r="D301">
        <v>2010</v>
      </c>
      <c r="E301">
        <v>11</v>
      </c>
      <c r="F301" t="s">
        <v>32</v>
      </c>
      <c r="G301" t="s">
        <v>50</v>
      </c>
      <c r="H301" t="s">
        <v>5495</v>
      </c>
      <c r="I301">
        <v>141</v>
      </c>
    </row>
    <row r="302" spans="1:9" x14ac:dyDescent="0.25">
      <c r="A302" t="s">
        <v>4814</v>
      </c>
      <c r="B302" t="s">
        <v>4764</v>
      </c>
      <c r="C302" s="60">
        <v>40583</v>
      </c>
      <c r="D302">
        <v>2011</v>
      </c>
      <c r="E302">
        <v>2</v>
      </c>
      <c r="F302" t="s">
        <v>32</v>
      </c>
      <c r="G302" t="s">
        <v>50</v>
      </c>
      <c r="H302" t="s">
        <v>5496</v>
      </c>
      <c r="I302">
        <v>117</v>
      </c>
    </row>
    <row r="303" spans="1:9" x14ac:dyDescent="0.25">
      <c r="A303" t="s">
        <v>4819</v>
      </c>
      <c r="B303" t="s">
        <v>4689</v>
      </c>
      <c r="C303" s="60">
        <v>40655</v>
      </c>
      <c r="D303">
        <v>2011</v>
      </c>
      <c r="E303">
        <v>4</v>
      </c>
      <c r="F303" t="s">
        <v>32</v>
      </c>
      <c r="G303" t="s">
        <v>50</v>
      </c>
      <c r="H303" t="s">
        <v>5497</v>
      </c>
      <c r="I303">
        <v>263</v>
      </c>
    </row>
    <row r="304" spans="1:9" x14ac:dyDescent="0.25">
      <c r="A304" t="s">
        <v>4821</v>
      </c>
      <c r="B304" t="s">
        <v>4690</v>
      </c>
      <c r="C304" s="60">
        <v>40664</v>
      </c>
      <c r="D304">
        <v>2011</v>
      </c>
      <c r="E304">
        <v>5</v>
      </c>
      <c r="F304" t="s">
        <v>32</v>
      </c>
      <c r="G304" t="s">
        <v>50</v>
      </c>
      <c r="H304" t="s">
        <v>5498</v>
      </c>
      <c r="I304">
        <v>211</v>
      </c>
    </row>
    <row r="305" spans="1:9" x14ac:dyDescent="0.25">
      <c r="A305" t="s">
        <v>4824</v>
      </c>
      <c r="B305" t="s">
        <v>4690</v>
      </c>
      <c r="C305" s="60">
        <v>40672</v>
      </c>
      <c r="D305">
        <v>2011</v>
      </c>
      <c r="E305">
        <v>5</v>
      </c>
      <c r="F305" t="s">
        <v>32</v>
      </c>
      <c r="G305" t="s">
        <v>50</v>
      </c>
      <c r="H305" t="s">
        <v>5499</v>
      </c>
      <c r="I305">
        <v>171</v>
      </c>
    </row>
    <row r="306" spans="1:9" x14ac:dyDescent="0.25">
      <c r="A306" t="s">
        <v>4825</v>
      </c>
      <c r="B306" t="s">
        <v>4690</v>
      </c>
      <c r="C306" s="60">
        <v>40681</v>
      </c>
      <c r="D306">
        <v>2011</v>
      </c>
      <c r="E306">
        <v>5</v>
      </c>
      <c r="F306" t="s">
        <v>32</v>
      </c>
      <c r="G306" t="s">
        <v>50</v>
      </c>
      <c r="H306" t="s">
        <v>5500</v>
      </c>
      <c r="I306">
        <v>275</v>
      </c>
    </row>
    <row r="307" spans="1:9" x14ac:dyDescent="0.25">
      <c r="A307" t="s">
        <v>4827</v>
      </c>
      <c r="B307" t="s">
        <v>4691</v>
      </c>
      <c r="C307" s="60">
        <v>40696</v>
      </c>
      <c r="D307">
        <v>2011</v>
      </c>
      <c r="E307">
        <v>6</v>
      </c>
      <c r="F307" t="s">
        <v>32</v>
      </c>
      <c r="G307" t="s">
        <v>50</v>
      </c>
      <c r="H307" t="s">
        <v>5501</v>
      </c>
      <c r="I307">
        <v>450</v>
      </c>
    </row>
    <row r="308" spans="1:9" x14ac:dyDescent="0.25">
      <c r="A308" t="s">
        <v>4830</v>
      </c>
      <c r="B308" t="s">
        <v>4691</v>
      </c>
      <c r="C308" s="60">
        <v>40717</v>
      </c>
      <c r="D308">
        <v>2011</v>
      </c>
      <c r="E308">
        <v>6</v>
      </c>
      <c r="F308" t="s">
        <v>32</v>
      </c>
      <c r="G308" t="s">
        <v>50</v>
      </c>
      <c r="H308" t="s">
        <v>5502</v>
      </c>
      <c r="I308">
        <v>414</v>
      </c>
    </row>
    <row r="309" spans="1:9" x14ac:dyDescent="0.25">
      <c r="A309" t="s">
        <v>4834</v>
      </c>
      <c r="B309" t="s">
        <v>4692</v>
      </c>
      <c r="C309" s="60">
        <v>40746</v>
      </c>
      <c r="D309">
        <v>2011</v>
      </c>
      <c r="E309">
        <v>7</v>
      </c>
      <c r="F309" t="s">
        <v>32</v>
      </c>
      <c r="G309" t="s">
        <v>50</v>
      </c>
      <c r="H309" t="s">
        <v>5503</v>
      </c>
      <c r="I309">
        <v>519</v>
      </c>
    </row>
    <row r="310" spans="1:9" x14ac:dyDescent="0.25">
      <c r="A310" t="s">
        <v>4835</v>
      </c>
      <c r="B310" t="s">
        <v>4692</v>
      </c>
      <c r="C310" s="60">
        <v>40752</v>
      </c>
      <c r="D310">
        <v>2011</v>
      </c>
      <c r="E310">
        <v>7</v>
      </c>
      <c r="F310" t="s">
        <v>32</v>
      </c>
      <c r="G310" t="s">
        <v>50</v>
      </c>
      <c r="H310" t="s">
        <v>5504</v>
      </c>
      <c r="I310">
        <v>347</v>
      </c>
    </row>
    <row r="311" spans="1:9" x14ac:dyDescent="0.25">
      <c r="A311" t="s">
        <v>4837</v>
      </c>
      <c r="B311" t="s">
        <v>4693</v>
      </c>
      <c r="C311" s="60">
        <v>40765</v>
      </c>
      <c r="D311">
        <v>2011</v>
      </c>
      <c r="E311">
        <v>8</v>
      </c>
      <c r="F311" t="s">
        <v>32</v>
      </c>
      <c r="G311" t="s">
        <v>50</v>
      </c>
      <c r="H311" t="s">
        <v>5505</v>
      </c>
      <c r="I311">
        <v>345</v>
      </c>
    </row>
    <row r="312" spans="1:9" x14ac:dyDescent="0.25">
      <c r="A312" t="s">
        <v>4839</v>
      </c>
      <c r="B312" t="s">
        <v>4693</v>
      </c>
      <c r="C312" s="60">
        <v>40772</v>
      </c>
      <c r="D312">
        <v>2011</v>
      </c>
      <c r="E312">
        <v>8</v>
      </c>
      <c r="F312" t="s">
        <v>32</v>
      </c>
      <c r="G312" t="s">
        <v>50</v>
      </c>
      <c r="H312" t="s">
        <v>5506</v>
      </c>
      <c r="I312">
        <v>102</v>
      </c>
    </row>
    <row r="313" spans="1:9" x14ac:dyDescent="0.25">
      <c r="A313" t="s">
        <v>4842</v>
      </c>
      <c r="B313" t="s">
        <v>4694</v>
      </c>
      <c r="C313" s="60">
        <v>40787</v>
      </c>
      <c r="D313">
        <v>2011</v>
      </c>
      <c r="E313">
        <v>9</v>
      </c>
      <c r="F313" t="s">
        <v>32</v>
      </c>
      <c r="G313" t="s">
        <v>50</v>
      </c>
      <c r="H313" t="s">
        <v>5507</v>
      </c>
      <c r="I313">
        <v>84</v>
      </c>
    </row>
    <row r="314" spans="1:9" x14ac:dyDescent="0.25">
      <c r="A314" t="s">
        <v>4844</v>
      </c>
      <c r="B314" t="s">
        <v>4694</v>
      </c>
      <c r="C314" s="60">
        <v>40806</v>
      </c>
      <c r="D314">
        <v>2011</v>
      </c>
      <c r="E314">
        <v>9</v>
      </c>
      <c r="F314" t="s">
        <v>32</v>
      </c>
      <c r="G314" t="s">
        <v>50</v>
      </c>
      <c r="H314" t="s">
        <v>5508</v>
      </c>
      <c r="I314">
        <v>189</v>
      </c>
    </row>
    <row r="315" spans="1:9" x14ac:dyDescent="0.25">
      <c r="A315" t="s">
        <v>4847</v>
      </c>
      <c r="B315" t="s">
        <v>4695</v>
      </c>
      <c r="C315" s="60">
        <v>40831</v>
      </c>
      <c r="D315">
        <v>2011</v>
      </c>
      <c r="E315">
        <v>10</v>
      </c>
      <c r="F315" t="s">
        <v>32</v>
      </c>
      <c r="G315" t="s">
        <v>50</v>
      </c>
      <c r="H315" t="s">
        <v>5509</v>
      </c>
      <c r="I315">
        <v>177</v>
      </c>
    </row>
    <row r="316" spans="1:9" x14ac:dyDescent="0.25">
      <c r="A316" t="s">
        <v>4853</v>
      </c>
      <c r="B316" t="s">
        <v>4696</v>
      </c>
      <c r="C316" s="60">
        <v>40862</v>
      </c>
      <c r="D316">
        <v>2011</v>
      </c>
      <c r="E316">
        <v>11</v>
      </c>
      <c r="F316" t="s">
        <v>32</v>
      </c>
      <c r="G316" t="s">
        <v>50</v>
      </c>
      <c r="H316" t="s">
        <v>5510</v>
      </c>
      <c r="I316">
        <v>116</v>
      </c>
    </row>
    <row r="317" spans="1:9" x14ac:dyDescent="0.25">
      <c r="A317" t="s">
        <v>4856</v>
      </c>
      <c r="B317" t="s">
        <v>4698</v>
      </c>
      <c r="C317" s="60">
        <v>40975</v>
      </c>
      <c r="D317">
        <v>2012</v>
      </c>
      <c r="E317">
        <v>3</v>
      </c>
      <c r="F317" t="s">
        <v>32</v>
      </c>
      <c r="G317" t="s">
        <v>50</v>
      </c>
      <c r="H317" t="s">
        <v>5511</v>
      </c>
      <c r="I317">
        <v>124</v>
      </c>
    </row>
    <row r="318" spans="1:9" x14ac:dyDescent="0.25">
      <c r="A318" t="s">
        <v>4859</v>
      </c>
      <c r="B318" t="s">
        <v>4699</v>
      </c>
      <c r="C318" s="60">
        <v>41022</v>
      </c>
      <c r="D318">
        <v>2012</v>
      </c>
      <c r="E318">
        <v>4</v>
      </c>
      <c r="F318" t="s">
        <v>32</v>
      </c>
      <c r="G318" t="s">
        <v>50</v>
      </c>
      <c r="H318" t="s">
        <v>5512</v>
      </c>
      <c r="I318">
        <v>416</v>
      </c>
    </row>
    <row r="319" spans="1:9" x14ac:dyDescent="0.25">
      <c r="A319" t="s">
        <v>4860</v>
      </c>
      <c r="B319" t="s">
        <v>4700</v>
      </c>
      <c r="C319" s="60">
        <v>41036</v>
      </c>
      <c r="D319">
        <v>2012</v>
      </c>
      <c r="E319">
        <v>5</v>
      </c>
      <c r="F319" t="s">
        <v>32</v>
      </c>
      <c r="G319" t="s">
        <v>50</v>
      </c>
      <c r="H319" t="s">
        <v>5513</v>
      </c>
      <c r="I319">
        <v>263</v>
      </c>
    </row>
    <row r="320" spans="1:9" x14ac:dyDescent="0.25">
      <c r="A320" t="s">
        <v>4862</v>
      </c>
      <c r="B320" t="s">
        <v>4700</v>
      </c>
      <c r="C320" s="60">
        <v>41060</v>
      </c>
      <c r="D320">
        <v>2012</v>
      </c>
      <c r="E320">
        <v>5</v>
      </c>
      <c r="F320" t="s">
        <v>32</v>
      </c>
      <c r="G320" t="s">
        <v>50</v>
      </c>
      <c r="H320" t="s">
        <v>5514</v>
      </c>
      <c r="I320">
        <v>254</v>
      </c>
    </row>
    <row r="321" spans="1:9" x14ac:dyDescent="0.25">
      <c r="A321" t="s">
        <v>4864</v>
      </c>
      <c r="B321" t="s">
        <v>4701</v>
      </c>
      <c r="C321" s="60">
        <v>41072</v>
      </c>
      <c r="D321">
        <v>2012</v>
      </c>
      <c r="E321">
        <v>6</v>
      </c>
      <c r="F321" t="s">
        <v>32</v>
      </c>
      <c r="G321" t="s">
        <v>50</v>
      </c>
      <c r="H321" t="s">
        <v>5515</v>
      </c>
      <c r="I321">
        <v>186</v>
      </c>
    </row>
    <row r="322" spans="1:9" x14ac:dyDescent="0.25">
      <c r="A322" t="s">
        <v>4865</v>
      </c>
      <c r="B322" t="s">
        <v>4701</v>
      </c>
      <c r="C322" s="60">
        <v>41074</v>
      </c>
      <c r="D322">
        <v>2012</v>
      </c>
      <c r="E322">
        <v>6</v>
      </c>
      <c r="F322" t="s">
        <v>32</v>
      </c>
      <c r="G322" t="s">
        <v>50</v>
      </c>
      <c r="H322" t="s">
        <v>5516</v>
      </c>
      <c r="I322">
        <v>270</v>
      </c>
    </row>
    <row r="323" spans="1:9" x14ac:dyDescent="0.25">
      <c r="A323" t="s">
        <v>4866</v>
      </c>
      <c r="B323" t="s">
        <v>4701</v>
      </c>
      <c r="C323" s="60">
        <v>41080</v>
      </c>
      <c r="D323">
        <v>2012</v>
      </c>
      <c r="E323">
        <v>6</v>
      </c>
      <c r="F323" t="s">
        <v>32</v>
      </c>
      <c r="G323" t="s">
        <v>50</v>
      </c>
      <c r="H323" t="s">
        <v>5517</v>
      </c>
      <c r="I323">
        <v>367</v>
      </c>
    </row>
    <row r="324" spans="1:9" x14ac:dyDescent="0.25">
      <c r="A324" t="s">
        <v>4867</v>
      </c>
      <c r="B324" t="s">
        <v>4701</v>
      </c>
      <c r="C324" s="60">
        <v>41087</v>
      </c>
      <c r="D324">
        <v>2012</v>
      </c>
      <c r="E324">
        <v>6</v>
      </c>
      <c r="F324" t="s">
        <v>32</v>
      </c>
      <c r="G324" t="s">
        <v>50</v>
      </c>
      <c r="H324" t="s">
        <v>5518</v>
      </c>
      <c r="I324">
        <v>281</v>
      </c>
    </row>
    <row r="325" spans="1:9" x14ac:dyDescent="0.25">
      <c r="A325" t="s">
        <v>4875</v>
      </c>
      <c r="B325" t="s">
        <v>4702</v>
      </c>
      <c r="C325" s="60">
        <v>41117</v>
      </c>
      <c r="D325">
        <v>2012</v>
      </c>
      <c r="E325">
        <v>7</v>
      </c>
      <c r="F325" t="s">
        <v>32</v>
      </c>
      <c r="G325" t="s">
        <v>50</v>
      </c>
      <c r="H325" t="s">
        <v>5519</v>
      </c>
      <c r="I325">
        <v>386</v>
      </c>
    </row>
    <row r="326" spans="1:9" x14ac:dyDescent="0.25">
      <c r="A326" t="s">
        <v>4876</v>
      </c>
      <c r="B326" t="s">
        <v>4703</v>
      </c>
      <c r="C326" s="60">
        <v>41122</v>
      </c>
      <c r="D326">
        <v>2012</v>
      </c>
      <c r="E326">
        <v>8</v>
      </c>
      <c r="F326" t="s">
        <v>32</v>
      </c>
      <c r="G326" t="s">
        <v>50</v>
      </c>
      <c r="H326" t="s">
        <v>5520</v>
      </c>
      <c r="I326">
        <v>259</v>
      </c>
    </row>
    <row r="327" spans="1:9" x14ac:dyDescent="0.25">
      <c r="A327" t="s">
        <v>4878</v>
      </c>
      <c r="B327" t="s">
        <v>4703</v>
      </c>
      <c r="C327" s="60">
        <v>41136</v>
      </c>
      <c r="D327">
        <v>2012</v>
      </c>
      <c r="E327">
        <v>8</v>
      </c>
      <c r="F327" t="s">
        <v>32</v>
      </c>
      <c r="G327" t="s">
        <v>50</v>
      </c>
      <c r="H327" t="s">
        <v>5521</v>
      </c>
      <c r="I327">
        <v>203</v>
      </c>
    </row>
    <row r="328" spans="1:9" x14ac:dyDescent="0.25">
      <c r="A328" t="s">
        <v>4881</v>
      </c>
      <c r="B328" t="s">
        <v>4704</v>
      </c>
      <c r="C328" s="60">
        <v>41164</v>
      </c>
      <c r="D328">
        <v>2012</v>
      </c>
      <c r="E328">
        <v>9</v>
      </c>
      <c r="F328" t="s">
        <v>32</v>
      </c>
      <c r="G328" t="s">
        <v>50</v>
      </c>
      <c r="H328" t="s">
        <v>5522</v>
      </c>
      <c r="I328">
        <v>165</v>
      </c>
    </row>
    <row r="329" spans="1:9" x14ac:dyDescent="0.25">
      <c r="A329" t="s">
        <v>4883</v>
      </c>
      <c r="B329" t="s">
        <v>4704</v>
      </c>
      <c r="C329" s="60">
        <v>41178</v>
      </c>
      <c r="D329">
        <v>2012</v>
      </c>
      <c r="E329">
        <v>9</v>
      </c>
      <c r="F329" t="s">
        <v>32</v>
      </c>
      <c r="G329" t="s">
        <v>50</v>
      </c>
      <c r="H329" t="s">
        <v>5523</v>
      </c>
      <c r="I329">
        <v>438</v>
      </c>
    </row>
    <row r="330" spans="1:9" x14ac:dyDescent="0.25">
      <c r="A330" t="s">
        <v>4886</v>
      </c>
      <c r="B330" t="s">
        <v>4705</v>
      </c>
      <c r="C330" s="60">
        <v>41207</v>
      </c>
      <c r="D330">
        <v>2012</v>
      </c>
      <c r="E330">
        <v>10</v>
      </c>
      <c r="F330" t="s">
        <v>32</v>
      </c>
      <c r="G330" t="s">
        <v>50</v>
      </c>
      <c r="H330" t="s">
        <v>5524</v>
      </c>
      <c r="I330">
        <v>154</v>
      </c>
    </row>
    <row r="331" spans="1:9" x14ac:dyDescent="0.25">
      <c r="A331" t="s">
        <v>4889</v>
      </c>
      <c r="B331" t="s">
        <v>4706</v>
      </c>
      <c r="C331" s="60">
        <v>41228</v>
      </c>
      <c r="D331">
        <v>2012</v>
      </c>
      <c r="E331">
        <v>11</v>
      </c>
      <c r="F331" t="s">
        <v>32</v>
      </c>
      <c r="G331" t="s">
        <v>50</v>
      </c>
      <c r="H331" t="s">
        <v>5525</v>
      </c>
      <c r="I331">
        <v>172</v>
      </c>
    </row>
    <row r="332" spans="1:9" x14ac:dyDescent="0.25">
      <c r="A332" t="s">
        <v>4890</v>
      </c>
      <c r="B332" t="s">
        <v>4707</v>
      </c>
      <c r="C332" s="60">
        <v>41253</v>
      </c>
      <c r="D332">
        <v>2012</v>
      </c>
      <c r="E332">
        <v>12</v>
      </c>
      <c r="F332" t="s">
        <v>32</v>
      </c>
      <c r="G332" t="s">
        <v>50</v>
      </c>
      <c r="H332" t="s">
        <v>5526</v>
      </c>
      <c r="I332">
        <v>141</v>
      </c>
    </row>
    <row r="333" spans="1:9" x14ac:dyDescent="0.25">
      <c r="A333" t="s">
        <v>4893</v>
      </c>
      <c r="B333" t="s">
        <v>4709</v>
      </c>
      <c r="C333" s="60">
        <v>41290</v>
      </c>
      <c r="D333">
        <v>2013</v>
      </c>
      <c r="E333">
        <v>1</v>
      </c>
      <c r="F333" t="s">
        <v>32</v>
      </c>
      <c r="G333" t="s">
        <v>50</v>
      </c>
      <c r="H333" t="s">
        <v>5527</v>
      </c>
      <c r="I333">
        <v>103</v>
      </c>
    </row>
    <row r="334" spans="1:9" x14ac:dyDescent="0.25">
      <c r="A334" t="s">
        <v>4894</v>
      </c>
      <c r="B334" t="s">
        <v>4708</v>
      </c>
      <c r="C334" s="60">
        <v>41319</v>
      </c>
      <c r="D334">
        <v>2013</v>
      </c>
      <c r="E334">
        <v>2</v>
      </c>
      <c r="F334" t="s">
        <v>32</v>
      </c>
      <c r="G334" t="s">
        <v>50</v>
      </c>
      <c r="H334" t="s">
        <v>5528</v>
      </c>
      <c r="I334">
        <v>109</v>
      </c>
    </row>
    <row r="335" spans="1:9" x14ac:dyDescent="0.25">
      <c r="A335" t="s">
        <v>4896</v>
      </c>
      <c r="B335" t="s">
        <v>4710</v>
      </c>
      <c r="C335" s="60">
        <v>41359</v>
      </c>
      <c r="D335">
        <v>2013</v>
      </c>
      <c r="E335">
        <v>3</v>
      </c>
      <c r="F335" t="s">
        <v>32</v>
      </c>
      <c r="G335" t="s">
        <v>50</v>
      </c>
      <c r="H335" t="s">
        <v>5529</v>
      </c>
      <c r="I335">
        <v>202</v>
      </c>
    </row>
    <row r="336" spans="1:9" x14ac:dyDescent="0.25">
      <c r="A336" t="s">
        <v>4897</v>
      </c>
      <c r="B336" t="s">
        <v>4711</v>
      </c>
      <c r="C336" s="60">
        <v>41386</v>
      </c>
      <c r="D336">
        <v>2013</v>
      </c>
      <c r="E336">
        <v>4</v>
      </c>
      <c r="F336" t="s">
        <v>32</v>
      </c>
      <c r="G336" t="s">
        <v>50</v>
      </c>
      <c r="H336" t="s">
        <v>5530</v>
      </c>
      <c r="I336">
        <v>279</v>
      </c>
    </row>
    <row r="337" spans="1:9" x14ac:dyDescent="0.25">
      <c r="A337" t="s">
        <v>4899</v>
      </c>
      <c r="B337" t="s">
        <v>4712</v>
      </c>
      <c r="C337" s="60">
        <v>41395</v>
      </c>
      <c r="D337">
        <v>2013</v>
      </c>
      <c r="E337">
        <v>5</v>
      </c>
      <c r="F337" t="s">
        <v>32</v>
      </c>
      <c r="G337" t="s">
        <v>50</v>
      </c>
      <c r="H337" t="s">
        <v>5531</v>
      </c>
      <c r="I337">
        <v>263</v>
      </c>
    </row>
    <row r="338" spans="1:9" x14ac:dyDescent="0.25">
      <c r="A338" t="s">
        <v>4902</v>
      </c>
      <c r="B338" t="s">
        <v>4713</v>
      </c>
      <c r="C338" s="60">
        <v>41431</v>
      </c>
      <c r="D338">
        <v>2013</v>
      </c>
      <c r="E338">
        <v>6</v>
      </c>
      <c r="F338" t="s">
        <v>32</v>
      </c>
      <c r="G338" t="s">
        <v>50</v>
      </c>
      <c r="H338" t="s">
        <v>5532</v>
      </c>
      <c r="I338">
        <v>392</v>
      </c>
    </row>
    <row r="339" spans="1:9" x14ac:dyDescent="0.25">
      <c r="A339" t="s">
        <v>4903</v>
      </c>
      <c r="B339" t="s">
        <v>4713</v>
      </c>
      <c r="C339" s="60">
        <v>41444</v>
      </c>
      <c r="D339">
        <v>2013</v>
      </c>
      <c r="E339">
        <v>6</v>
      </c>
      <c r="F339" t="s">
        <v>32</v>
      </c>
      <c r="G339" t="s">
        <v>50</v>
      </c>
      <c r="H339" t="s">
        <v>5533</v>
      </c>
      <c r="I339">
        <v>298</v>
      </c>
    </row>
    <row r="340" spans="1:9" x14ac:dyDescent="0.25">
      <c r="A340" t="s">
        <v>4905</v>
      </c>
      <c r="B340" t="s">
        <v>4713</v>
      </c>
      <c r="C340" s="60">
        <v>41453</v>
      </c>
      <c r="D340">
        <v>2013</v>
      </c>
      <c r="E340">
        <v>6</v>
      </c>
      <c r="F340" t="s">
        <v>32</v>
      </c>
      <c r="G340" t="s">
        <v>50</v>
      </c>
      <c r="H340" t="s">
        <v>5534</v>
      </c>
      <c r="I340">
        <v>309</v>
      </c>
    </row>
    <row r="341" spans="1:9" x14ac:dyDescent="0.25">
      <c r="A341" t="s">
        <v>4906</v>
      </c>
      <c r="B341" t="s">
        <v>4714</v>
      </c>
      <c r="C341" s="60">
        <v>41465</v>
      </c>
      <c r="D341">
        <v>2013</v>
      </c>
      <c r="E341">
        <v>7</v>
      </c>
      <c r="F341" t="s">
        <v>32</v>
      </c>
      <c r="G341" t="s">
        <v>50</v>
      </c>
      <c r="H341" t="s">
        <v>5535</v>
      </c>
      <c r="I341">
        <v>268</v>
      </c>
    </row>
    <row r="342" spans="1:9" x14ac:dyDescent="0.25">
      <c r="A342" t="s">
        <v>4907</v>
      </c>
      <c r="B342" t="s">
        <v>4714</v>
      </c>
      <c r="C342" s="60">
        <v>41470</v>
      </c>
      <c r="D342">
        <v>2013</v>
      </c>
      <c r="E342">
        <v>7</v>
      </c>
      <c r="F342" t="s">
        <v>32</v>
      </c>
      <c r="G342" t="s">
        <v>50</v>
      </c>
      <c r="H342" t="s">
        <v>5536</v>
      </c>
      <c r="I342">
        <v>243</v>
      </c>
    </row>
    <row r="343" spans="1:9" x14ac:dyDescent="0.25">
      <c r="A343" t="s">
        <v>4909</v>
      </c>
      <c r="B343" t="s">
        <v>4715</v>
      </c>
      <c r="C343" s="60">
        <v>41493</v>
      </c>
      <c r="D343">
        <v>2013</v>
      </c>
      <c r="E343">
        <v>8</v>
      </c>
      <c r="F343" t="s">
        <v>32</v>
      </c>
      <c r="G343" t="s">
        <v>50</v>
      </c>
      <c r="H343" t="s">
        <v>5537</v>
      </c>
      <c r="I343">
        <v>186</v>
      </c>
    </row>
    <row r="344" spans="1:9" x14ac:dyDescent="0.25">
      <c r="A344" t="s">
        <v>4911</v>
      </c>
      <c r="B344" t="s">
        <v>4715</v>
      </c>
      <c r="C344" s="60">
        <v>41507</v>
      </c>
      <c r="D344">
        <v>2013</v>
      </c>
      <c r="E344">
        <v>8</v>
      </c>
      <c r="F344" t="s">
        <v>32</v>
      </c>
      <c r="G344" t="s">
        <v>50</v>
      </c>
      <c r="H344" t="s">
        <v>5538</v>
      </c>
      <c r="I344">
        <v>379</v>
      </c>
    </row>
    <row r="345" spans="1:9" x14ac:dyDescent="0.25">
      <c r="A345" t="s">
        <v>4912</v>
      </c>
      <c r="B345" t="s">
        <v>4716</v>
      </c>
      <c r="C345" s="60">
        <v>41521</v>
      </c>
      <c r="D345">
        <v>2013</v>
      </c>
      <c r="E345">
        <v>9</v>
      </c>
      <c r="F345" t="s">
        <v>32</v>
      </c>
      <c r="G345" t="s">
        <v>50</v>
      </c>
      <c r="H345" t="s">
        <v>5539</v>
      </c>
      <c r="I345">
        <v>316</v>
      </c>
    </row>
    <row r="346" spans="1:9" x14ac:dyDescent="0.25">
      <c r="A346" t="s">
        <v>4923</v>
      </c>
      <c r="B346" t="s">
        <v>4718</v>
      </c>
      <c r="C346" s="60">
        <v>41766</v>
      </c>
      <c r="D346">
        <v>2014</v>
      </c>
      <c r="E346">
        <v>5</v>
      </c>
      <c r="F346" t="s">
        <v>32</v>
      </c>
      <c r="G346" t="s">
        <v>50</v>
      </c>
      <c r="H346" t="s">
        <v>5540</v>
      </c>
      <c r="I346">
        <v>402</v>
      </c>
    </row>
    <row r="347" spans="1:9" x14ac:dyDescent="0.25">
      <c r="A347" t="s">
        <v>4924</v>
      </c>
      <c r="B347" t="s">
        <v>4719</v>
      </c>
      <c r="C347" s="60">
        <v>41801</v>
      </c>
      <c r="D347">
        <v>2014</v>
      </c>
      <c r="E347">
        <v>6</v>
      </c>
      <c r="F347" t="s">
        <v>32</v>
      </c>
      <c r="G347" t="s">
        <v>50</v>
      </c>
      <c r="H347" t="s">
        <v>5541</v>
      </c>
      <c r="I347">
        <v>215</v>
      </c>
    </row>
    <row r="348" spans="1:9" x14ac:dyDescent="0.25">
      <c r="A348" t="s">
        <v>4926</v>
      </c>
      <c r="B348" t="s">
        <v>4719</v>
      </c>
      <c r="C348" s="60">
        <v>41808</v>
      </c>
      <c r="D348">
        <v>2014</v>
      </c>
      <c r="E348">
        <v>6</v>
      </c>
      <c r="F348" t="s">
        <v>32</v>
      </c>
      <c r="G348" t="s">
        <v>50</v>
      </c>
      <c r="H348" t="s">
        <v>5542</v>
      </c>
      <c r="I348">
        <v>295</v>
      </c>
    </row>
    <row r="349" spans="1:9" x14ac:dyDescent="0.25">
      <c r="A349" t="s">
        <v>4928</v>
      </c>
      <c r="B349" t="s">
        <v>4720</v>
      </c>
      <c r="C349" s="60">
        <v>41822</v>
      </c>
      <c r="D349">
        <v>2014</v>
      </c>
      <c r="E349">
        <v>7</v>
      </c>
      <c r="F349" t="s">
        <v>32</v>
      </c>
      <c r="G349" t="s">
        <v>50</v>
      </c>
      <c r="H349" t="s">
        <v>5543</v>
      </c>
      <c r="I349">
        <v>187</v>
      </c>
    </row>
    <row r="350" spans="1:9" x14ac:dyDescent="0.25">
      <c r="A350" t="s">
        <v>4930</v>
      </c>
      <c r="B350" t="s">
        <v>4720</v>
      </c>
      <c r="C350" s="60">
        <v>41841</v>
      </c>
      <c r="D350">
        <v>2014</v>
      </c>
      <c r="E350">
        <v>7</v>
      </c>
      <c r="F350" t="s">
        <v>32</v>
      </c>
      <c r="G350" t="s">
        <v>50</v>
      </c>
      <c r="H350" t="s">
        <v>5544</v>
      </c>
      <c r="I350">
        <v>229</v>
      </c>
    </row>
    <row r="351" spans="1:9" x14ac:dyDescent="0.25">
      <c r="A351" t="s">
        <v>4932</v>
      </c>
      <c r="B351" t="s">
        <v>4721</v>
      </c>
      <c r="C351" s="60">
        <v>41859</v>
      </c>
      <c r="D351">
        <v>2014</v>
      </c>
      <c r="E351">
        <v>8</v>
      </c>
      <c r="F351" t="s">
        <v>32</v>
      </c>
      <c r="G351" t="s">
        <v>50</v>
      </c>
      <c r="H351" t="s">
        <v>5545</v>
      </c>
      <c r="I351">
        <v>129</v>
      </c>
    </row>
    <row r="352" spans="1:9" x14ac:dyDescent="0.25">
      <c r="A352" t="s">
        <v>4936</v>
      </c>
      <c r="B352" t="s">
        <v>4722</v>
      </c>
      <c r="C352" s="60">
        <v>41887</v>
      </c>
      <c r="D352">
        <v>2014</v>
      </c>
      <c r="E352">
        <v>9</v>
      </c>
      <c r="F352" t="s">
        <v>32</v>
      </c>
      <c r="G352" t="s">
        <v>50</v>
      </c>
      <c r="H352" t="s">
        <v>5546</v>
      </c>
      <c r="I352">
        <v>430</v>
      </c>
    </row>
    <row r="353" spans="1:9" x14ac:dyDescent="0.25">
      <c r="A353" t="s">
        <v>4937</v>
      </c>
      <c r="B353" t="s">
        <v>4722</v>
      </c>
      <c r="C353" s="60">
        <v>41891</v>
      </c>
      <c r="D353">
        <v>2014</v>
      </c>
      <c r="E353">
        <v>9</v>
      </c>
      <c r="F353" t="s">
        <v>32</v>
      </c>
      <c r="G353" t="s">
        <v>50</v>
      </c>
      <c r="H353" t="s">
        <v>5547</v>
      </c>
      <c r="I353">
        <v>371</v>
      </c>
    </row>
    <row r="354" spans="1:9" x14ac:dyDescent="0.25">
      <c r="A354" t="s">
        <v>4938</v>
      </c>
      <c r="B354" t="s">
        <v>4722</v>
      </c>
      <c r="C354" s="60">
        <v>41899</v>
      </c>
      <c r="D354">
        <v>2014</v>
      </c>
      <c r="E354">
        <v>9</v>
      </c>
      <c r="F354" t="s">
        <v>32</v>
      </c>
      <c r="G354" t="s">
        <v>50</v>
      </c>
      <c r="H354" t="s">
        <v>5548</v>
      </c>
      <c r="I354">
        <v>455</v>
      </c>
    </row>
    <row r="355" spans="1:9" x14ac:dyDescent="0.25">
      <c r="A355" t="s">
        <v>4941</v>
      </c>
      <c r="B355" t="s">
        <v>4724</v>
      </c>
      <c r="C355" s="60">
        <v>42011</v>
      </c>
      <c r="D355">
        <v>2015</v>
      </c>
      <c r="E355">
        <v>1</v>
      </c>
      <c r="F355" t="s">
        <v>32</v>
      </c>
      <c r="G355" t="s">
        <v>50</v>
      </c>
      <c r="H355" t="s">
        <v>5549</v>
      </c>
      <c r="I355">
        <v>135</v>
      </c>
    </row>
    <row r="356" spans="1:9" x14ac:dyDescent="0.25">
      <c r="A356" t="s">
        <v>4943</v>
      </c>
      <c r="B356" t="s">
        <v>4724</v>
      </c>
      <c r="C356" s="60">
        <v>42032</v>
      </c>
      <c r="D356">
        <v>2015</v>
      </c>
      <c r="E356">
        <v>1</v>
      </c>
      <c r="F356" t="s">
        <v>32</v>
      </c>
      <c r="G356" t="s">
        <v>50</v>
      </c>
      <c r="H356" t="s">
        <v>5550</v>
      </c>
      <c r="I356">
        <v>211</v>
      </c>
    </row>
    <row r="357" spans="1:9" x14ac:dyDescent="0.25">
      <c r="A357" t="s">
        <v>4944</v>
      </c>
      <c r="B357" t="s">
        <v>4725</v>
      </c>
      <c r="C357" s="60">
        <v>42055</v>
      </c>
      <c r="D357">
        <v>2015</v>
      </c>
      <c r="E357">
        <v>2</v>
      </c>
      <c r="F357" t="s">
        <v>32</v>
      </c>
      <c r="G357" t="s">
        <v>50</v>
      </c>
      <c r="H357" t="s">
        <v>5551</v>
      </c>
      <c r="I357">
        <v>260</v>
      </c>
    </row>
    <row r="358" spans="1:9" x14ac:dyDescent="0.25">
      <c r="A358" t="s">
        <v>4954</v>
      </c>
      <c r="B358" t="s">
        <v>4730</v>
      </c>
      <c r="C358" s="60">
        <v>42193</v>
      </c>
      <c r="D358">
        <v>2015</v>
      </c>
      <c r="E358">
        <v>7</v>
      </c>
      <c r="F358" t="s">
        <v>32</v>
      </c>
      <c r="G358" t="s">
        <v>50</v>
      </c>
      <c r="H358" t="s">
        <v>5552</v>
      </c>
      <c r="I358">
        <v>339</v>
      </c>
    </row>
    <row r="359" spans="1:9" x14ac:dyDescent="0.25">
      <c r="A359" t="s">
        <v>4960</v>
      </c>
      <c r="B359" t="s">
        <v>4731</v>
      </c>
      <c r="C359" s="60">
        <v>42234</v>
      </c>
      <c r="D359">
        <v>2015</v>
      </c>
      <c r="E359">
        <v>8</v>
      </c>
      <c r="F359" t="s">
        <v>32</v>
      </c>
      <c r="G359" t="s">
        <v>50</v>
      </c>
      <c r="H359" t="s">
        <v>5553</v>
      </c>
      <c r="I359">
        <v>179</v>
      </c>
    </row>
    <row r="360" spans="1:9" x14ac:dyDescent="0.25">
      <c r="A360" t="s">
        <v>4962</v>
      </c>
      <c r="B360" t="s">
        <v>4731</v>
      </c>
      <c r="C360" s="60">
        <v>42241</v>
      </c>
      <c r="D360">
        <v>2015</v>
      </c>
      <c r="E360">
        <v>8</v>
      </c>
      <c r="F360" t="s">
        <v>32</v>
      </c>
      <c r="G360" t="s">
        <v>50</v>
      </c>
      <c r="H360" t="s">
        <v>5554</v>
      </c>
      <c r="I360">
        <v>224</v>
      </c>
    </row>
    <row r="361" spans="1:9" x14ac:dyDescent="0.25">
      <c r="A361" t="s">
        <v>4965</v>
      </c>
      <c r="B361" t="s">
        <v>4732</v>
      </c>
      <c r="C361" s="60">
        <v>42272</v>
      </c>
      <c r="D361">
        <v>2015</v>
      </c>
      <c r="E361">
        <v>9</v>
      </c>
      <c r="F361" t="s">
        <v>32</v>
      </c>
      <c r="G361" t="s">
        <v>50</v>
      </c>
      <c r="H361" t="s">
        <v>5555</v>
      </c>
      <c r="I361">
        <v>226</v>
      </c>
    </row>
    <row r="362" spans="1:9" x14ac:dyDescent="0.25">
      <c r="A362" t="s">
        <v>4969</v>
      </c>
      <c r="B362" t="s">
        <v>4735</v>
      </c>
      <c r="C362" s="60">
        <v>42377</v>
      </c>
      <c r="D362">
        <v>2016</v>
      </c>
      <c r="E362">
        <v>1</v>
      </c>
      <c r="F362" t="s">
        <v>32</v>
      </c>
      <c r="G362" t="s">
        <v>50</v>
      </c>
      <c r="H362" t="s">
        <v>5556</v>
      </c>
      <c r="I362">
        <v>108</v>
      </c>
    </row>
    <row r="363" spans="1:9" x14ac:dyDescent="0.25">
      <c r="A363" t="s">
        <v>4977</v>
      </c>
      <c r="B363" t="s">
        <v>4737</v>
      </c>
      <c r="C363" s="60">
        <v>42500</v>
      </c>
      <c r="D363">
        <v>2016</v>
      </c>
      <c r="E363">
        <v>5</v>
      </c>
      <c r="F363" t="s">
        <v>32</v>
      </c>
      <c r="G363" t="s">
        <v>50</v>
      </c>
      <c r="H363" t="s">
        <v>5557</v>
      </c>
      <c r="I363">
        <v>409</v>
      </c>
    </row>
    <row r="364" spans="1:9" x14ac:dyDescent="0.25">
      <c r="A364" t="s">
        <v>4978</v>
      </c>
      <c r="B364" t="s">
        <v>4737</v>
      </c>
      <c r="C364" s="60">
        <v>42507</v>
      </c>
      <c r="D364">
        <v>2016</v>
      </c>
      <c r="E364">
        <v>5</v>
      </c>
      <c r="F364" t="s">
        <v>32</v>
      </c>
      <c r="G364" t="s">
        <v>50</v>
      </c>
      <c r="H364" t="s">
        <v>5558</v>
      </c>
      <c r="I364">
        <v>442</v>
      </c>
    </row>
    <row r="365" spans="1:9" x14ac:dyDescent="0.25">
      <c r="A365" t="s">
        <v>4979</v>
      </c>
      <c r="B365" t="s">
        <v>4737</v>
      </c>
      <c r="C365" s="60">
        <v>42521</v>
      </c>
      <c r="D365">
        <v>2016</v>
      </c>
      <c r="E365">
        <v>5</v>
      </c>
      <c r="F365" t="s">
        <v>32</v>
      </c>
      <c r="G365" t="s">
        <v>50</v>
      </c>
      <c r="H365" t="s">
        <v>5559</v>
      </c>
      <c r="I365">
        <v>275</v>
      </c>
    </row>
    <row r="366" spans="1:9" x14ac:dyDescent="0.25">
      <c r="A366" t="s">
        <v>4980</v>
      </c>
      <c r="B366" t="s">
        <v>4738</v>
      </c>
      <c r="C366" s="60">
        <v>42522</v>
      </c>
      <c r="D366">
        <v>2016</v>
      </c>
      <c r="E366">
        <v>6</v>
      </c>
      <c r="F366" t="s">
        <v>32</v>
      </c>
      <c r="G366" t="s">
        <v>50</v>
      </c>
      <c r="H366" t="s">
        <v>5560</v>
      </c>
      <c r="I366">
        <v>294</v>
      </c>
    </row>
    <row r="367" spans="1:9" x14ac:dyDescent="0.25">
      <c r="A367" t="s">
        <v>4982</v>
      </c>
      <c r="B367" t="s">
        <v>4739</v>
      </c>
      <c r="C367" s="60">
        <v>42563</v>
      </c>
      <c r="D367">
        <v>2016</v>
      </c>
      <c r="E367">
        <v>7</v>
      </c>
      <c r="F367" t="s">
        <v>32</v>
      </c>
      <c r="G367" t="s">
        <v>50</v>
      </c>
      <c r="H367" t="s">
        <v>5561</v>
      </c>
      <c r="I367">
        <v>259</v>
      </c>
    </row>
    <row r="368" spans="1:9" x14ac:dyDescent="0.25">
      <c r="A368" t="s">
        <v>4984</v>
      </c>
      <c r="B368" t="s">
        <v>4739</v>
      </c>
      <c r="C368" s="60">
        <v>42572</v>
      </c>
      <c r="D368">
        <v>2016</v>
      </c>
      <c r="E368">
        <v>7</v>
      </c>
      <c r="F368" t="s">
        <v>32</v>
      </c>
      <c r="G368" t="s">
        <v>50</v>
      </c>
      <c r="H368" t="s">
        <v>5562</v>
      </c>
      <c r="I368">
        <v>324</v>
      </c>
    </row>
    <row r="369" spans="1:9" x14ac:dyDescent="0.25">
      <c r="A369" t="s">
        <v>4987</v>
      </c>
      <c r="B369" t="s">
        <v>4740</v>
      </c>
      <c r="C369" s="60">
        <v>42599</v>
      </c>
      <c r="D369">
        <v>2016</v>
      </c>
      <c r="E369">
        <v>8</v>
      </c>
      <c r="F369" t="s">
        <v>32</v>
      </c>
      <c r="G369" t="s">
        <v>50</v>
      </c>
      <c r="H369" t="s">
        <v>5563</v>
      </c>
      <c r="I369">
        <v>322</v>
      </c>
    </row>
    <row r="370" spans="1:9" x14ac:dyDescent="0.25">
      <c r="A370" t="s">
        <v>4988</v>
      </c>
      <c r="B370" t="s">
        <v>4740</v>
      </c>
      <c r="C370" s="60">
        <v>42605</v>
      </c>
      <c r="D370">
        <v>2016</v>
      </c>
      <c r="E370">
        <v>8</v>
      </c>
      <c r="F370" t="s">
        <v>32</v>
      </c>
      <c r="G370" t="s">
        <v>50</v>
      </c>
      <c r="H370" t="s">
        <v>5564</v>
      </c>
      <c r="I370">
        <v>348</v>
      </c>
    </row>
    <row r="371" spans="1:9" x14ac:dyDescent="0.25">
      <c r="A371" t="s">
        <v>4989</v>
      </c>
      <c r="B371" t="s">
        <v>4741</v>
      </c>
      <c r="C371" s="60">
        <v>42619</v>
      </c>
      <c r="D371">
        <v>2016</v>
      </c>
      <c r="E371">
        <v>9</v>
      </c>
      <c r="F371" t="s">
        <v>32</v>
      </c>
      <c r="G371" t="s">
        <v>50</v>
      </c>
      <c r="H371" t="s">
        <v>5565</v>
      </c>
      <c r="I371">
        <v>327</v>
      </c>
    </row>
    <row r="372" spans="1:9" x14ac:dyDescent="0.25">
      <c r="A372" t="s">
        <v>4990</v>
      </c>
      <c r="B372" t="s">
        <v>4741</v>
      </c>
      <c r="C372" s="60">
        <v>42620</v>
      </c>
      <c r="D372">
        <v>2016</v>
      </c>
      <c r="E372">
        <v>9</v>
      </c>
      <c r="F372" t="s">
        <v>32</v>
      </c>
      <c r="G372" t="s">
        <v>50</v>
      </c>
      <c r="H372" t="s">
        <v>5566</v>
      </c>
      <c r="I372">
        <v>271</v>
      </c>
    </row>
    <row r="373" spans="1:9" x14ac:dyDescent="0.25">
      <c r="A373" t="s">
        <v>4991</v>
      </c>
      <c r="B373" t="s">
        <v>4741</v>
      </c>
      <c r="C373" s="60">
        <v>42634</v>
      </c>
      <c r="D373">
        <v>2016</v>
      </c>
      <c r="E373">
        <v>9</v>
      </c>
      <c r="F373" t="s">
        <v>32</v>
      </c>
      <c r="G373" t="s">
        <v>50</v>
      </c>
      <c r="H373" t="s">
        <v>5567</v>
      </c>
      <c r="I373">
        <v>202</v>
      </c>
    </row>
    <row r="374" spans="1:9" x14ac:dyDescent="0.25">
      <c r="A374" t="s">
        <v>4992</v>
      </c>
      <c r="B374" t="s">
        <v>4742</v>
      </c>
      <c r="C374" s="60">
        <v>42645</v>
      </c>
      <c r="D374">
        <v>2016</v>
      </c>
      <c r="E374">
        <v>10</v>
      </c>
      <c r="F374" t="s">
        <v>32</v>
      </c>
      <c r="G374" t="s">
        <v>50</v>
      </c>
      <c r="H374" t="s">
        <v>5568</v>
      </c>
      <c r="I374">
        <v>119</v>
      </c>
    </row>
    <row r="375" spans="1:9" x14ac:dyDescent="0.25">
      <c r="A375" t="s">
        <v>4995</v>
      </c>
      <c r="B375" t="s">
        <v>4743</v>
      </c>
      <c r="C375" s="60">
        <v>42719</v>
      </c>
      <c r="D375">
        <v>2016</v>
      </c>
      <c r="E375">
        <v>12</v>
      </c>
      <c r="F375" t="s">
        <v>32</v>
      </c>
      <c r="G375" t="s">
        <v>50</v>
      </c>
      <c r="H375" t="s">
        <v>5569</v>
      </c>
      <c r="I375">
        <v>99</v>
      </c>
    </row>
    <row r="376" spans="1:9" x14ac:dyDescent="0.25">
      <c r="A376" t="s">
        <v>4996</v>
      </c>
      <c r="B376" t="s">
        <v>4744</v>
      </c>
      <c r="C376" s="60">
        <v>42740</v>
      </c>
      <c r="D376">
        <v>2017</v>
      </c>
      <c r="E376">
        <v>1</v>
      </c>
      <c r="F376" t="s">
        <v>32</v>
      </c>
      <c r="G376" t="s">
        <v>50</v>
      </c>
      <c r="H376" t="s">
        <v>5570</v>
      </c>
      <c r="I376">
        <v>185</v>
      </c>
    </row>
    <row r="377" spans="1:9" x14ac:dyDescent="0.25">
      <c r="A377" t="s">
        <v>4997</v>
      </c>
      <c r="B377" t="s">
        <v>4745</v>
      </c>
      <c r="C377" s="60">
        <v>42788</v>
      </c>
      <c r="D377">
        <v>2017</v>
      </c>
      <c r="E377">
        <v>2</v>
      </c>
      <c r="F377" t="s">
        <v>32</v>
      </c>
      <c r="G377" t="s">
        <v>50</v>
      </c>
      <c r="H377" t="s">
        <v>5571</v>
      </c>
      <c r="I377">
        <v>200</v>
      </c>
    </row>
    <row r="378" spans="1:9" x14ac:dyDescent="0.25">
      <c r="A378" t="s">
        <v>5000</v>
      </c>
      <c r="B378" t="s">
        <v>4746</v>
      </c>
      <c r="C378" s="60">
        <v>42893</v>
      </c>
      <c r="D378">
        <v>2017</v>
      </c>
      <c r="E378">
        <v>6</v>
      </c>
      <c r="F378" t="s">
        <v>32</v>
      </c>
      <c r="G378" t="s">
        <v>50</v>
      </c>
      <c r="H378" t="s">
        <v>5572</v>
      </c>
      <c r="I378">
        <v>304</v>
      </c>
    </row>
    <row r="379" spans="1:9" x14ac:dyDescent="0.25">
      <c r="A379" t="s">
        <v>5001</v>
      </c>
      <c r="B379" t="s">
        <v>4746</v>
      </c>
      <c r="C379" s="60">
        <v>42905</v>
      </c>
      <c r="D379">
        <v>2017</v>
      </c>
      <c r="E379">
        <v>6</v>
      </c>
      <c r="F379" t="s">
        <v>32</v>
      </c>
      <c r="G379" t="s">
        <v>50</v>
      </c>
      <c r="H379" t="s">
        <v>5573</v>
      </c>
      <c r="I379">
        <v>286</v>
      </c>
    </row>
    <row r="380" spans="1:9" x14ac:dyDescent="0.25">
      <c r="A380" t="s">
        <v>5002</v>
      </c>
      <c r="B380" t="s">
        <v>4746</v>
      </c>
      <c r="C380" s="60">
        <v>42910</v>
      </c>
      <c r="D380">
        <v>2017</v>
      </c>
      <c r="E380">
        <v>6</v>
      </c>
      <c r="F380" t="s">
        <v>32</v>
      </c>
      <c r="G380" t="s">
        <v>50</v>
      </c>
      <c r="H380" t="s">
        <v>5574</v>
      </c>
      <c r="I380">
        <v>331</v>
      </c>
    </row>
    <row r="381" spans="1:9" x14ac:dyDescent="0.25">
      <c r="A381" t="s">
        <v>5004</v>
      </c>
      <c r="B381" t="s">
        <v>4747</v>
      </c>
      <c r="C381" s="60">
        <v>42948</v>
      </c>
      <c r="D381">
        <v>2017</v>
      </c>
      <c r="E381">
        <v>8</v>
      </c>
      <c r="F381" t="s">
        <v>32</v>
      </c>
      <c r="G381" t="s">
        <v>50</v>
      </c>
      <c r="H381" t="s">
        <v>5575</v>
      </c>
      <c r="I381">
        <v>460</v>
      </c>
    </row>
    <row r="382" spans="1:9" x14ac:dyDescent="0.25">
      <c r="A382" t="s">
        <v>5005</v>
      </c>
      <c r="B382" t="s">
        <v>4747</v>
      </c>
      <c r="C382" s="60">
        <v>42971</v>
      </c>
      <c r="D382">
        <v>2017</v>
      </c>
      <c r="E382">
        <v>8</v>
      </c>
      <c r="F382" t="s">
        <v>32</v>
      </c>
      <c r="G382" t="s">
        <v>50</v>
      </c>
      <c r="H382" t="s">
        <v>5576</v>
      </c>
      <c r="I382">
        <v>194</v>
      </c>
    </row>
    <row r="383" spans="1:9" x14ac:dyDescent="0.25">
      <c r="A383" t="s">
        <v>5006</v>
      </c>
      <c r="B383" t="s">
        <v>4747</v>
      </c>
      <c r="C383" s="60">
        <v>42977</v>
      </c>
      <c r="D383">
        <v>2017</v>
      </c>
      <c r="E383">
        <v>8</v>
      </c>
      <c r="F383" t="s">
        <v>32</v>
      </c>
      <c r="G383" t="s">
        <v>50</v>
      </c>
      <c r="H383" t="s">
        <v>5577</v>
      </c>
      <c r="I383">
        <v>275</v>
      </c>
    </row>
    <row r="384" spans="1:9" x14ac:dyDescent="0.25">
      <c r="A384" t="s">
        <v>5009</v>
      </c>
      <c r="B384" t="s">
        <v>4749</v>
      </c>
      <c r="C384" s="60">
        <v>43005</v>
      </c>
      <c r="D384">
        <v>2017</v>
      </c>
      <c r="E384">
        <v>9</v>
      </c>
      <c r="F384" t="s">
        <v>32</v>
      </c>
      <c r="G384" t="s">
        <v>50</v>
      </c>
      <c r="H384" t="s">
        <v>5578</v>
      </c>
      <c r="I384">
        <v>437</v>
      </c>
    </row>
    <row r="385" spans="1:9" x14ac:dyDescent="0.25">
      <c r="A385" t="s">
        <v>5011</v>
      </c>
      <c r="B385" t="s">
        <v>4750</v>
      </c>
      <c r="C385" s="60">
        <v>43034</v>
      </c>
      <c r="D385">
        <v>2017</v>
      </c>
      <c r="E385">
        <v>10</v>
      </c>
      <c r="F385" t="s">
        <v>32</v>
      </c>
      <c r="G385" t="s">
        <v>50</v>
      </c>
      <c r="H385" t="s">
        <v>5579</v>
      </c>
      <c r="I385">
        <v>64</v>
      </c>
    </row>
    <row r="386" spans="1:9" x14ac:dyDescent="0.25">
      <c r="A386" t="s">
        <v>5013</v>
      </c>
      <c r="B386" t="s">
        <v>4752</v>
      </c>
      <c r="C386" s="60">
        <v>43165</v>
      </c>
      <c r="D386">
        <v>2018</v>
      </c>
      <c r="E386">
        <v>3</v>
      </c>
      <c r="F386" t="s">
        <v>32</v>
      </c>
      <c r="G386" t="s">
        <v>50</v>
      </c>
      <c r="H386" t="s">
        <v>5580</v>
      </c>
      <c r="I386">
        <v>328</v>
      </c>
    </row>
    <row r="387" spans="1:9" x14ac:dyDescent="0.25">
      <c r="A387" t="s">
        <v>5016</v>
      </c>
      <c r="B387" t="s">
        <v>4753</v>
      </c>
      <c r="C387" s="60">
        <v>43193</v>
      </c>
      <c r="D387">
        <v>2018</v>
      </c>
      <c r="E387">
        <v>4</v>
      </c>
      <c r="F387" t="s">
        <v>32</v>
      </c>
      <c r="G387" t="s">
        <v>50</v>
      </c>
      <c r="H387" t="s">
        <v>5581</v>
      </c>
      <c r="I387">
        <v>371</v>
      </c>
    </row>
    <row r="388" spans="1:9" x14ac:dyDescent="0.25">
      <c r="A388" t="s">
        <v>5018</v>
      </c>
      <c r="B388" t="s">
        <v>4754</v>
      </c>
      <c r="C388" s="60">
        <v>43238</v>
      </c>
      <c r="D388">
        <v>2018</v>
      </c>
      <c r="E388">
        <v>5</v>
      </c>
      <c r="F388" t="s">
        <v>32</v>
      </c>
      <c r="G388" t="s">
        <v>50</v>
      </c>
      <c r="H388" t="s">
        <v>5582</v>
      </c>
      <c r="I388">
        <v>387</v>
      </c>
    </row>
    <row r="389" spans="1:9" x14ac:dyDescent="0.25">
      <c r="A389" t="s">
        <v>5020</v>
      </c>
      <c r="B389" t="s">
        <v>4755</v>
      </c>
      <c r="C389" s="60">
        <v>43258</v>
      </c>
      <c r="D389">
        <v>2018</v>
      </c>
      <c r="E389">
        <v>6</v>
      </c>
      <c r="F389" t="s">
        <v>32</v>
      </c>
      <c r="G389" t="s">
        <v>50</v>
      </c>
      <c r="H389" t="s">
        <v>5583</v>
      </c>
      <c r="I389">
        <v>315</v>
      </c>
    </row>
    <row r="390" spans="1:9" x14ac:dyDescent="0.25">
      <c r="A390" t="s">
        <v>5021</v>
      </c>
      <c r="B390" t="s">
        <v>4755</v>
      </c>
      <c r="C390" s="60">
        <v>43262</v>
      </c>
      <c r="D390">
        <v>2018</v>
      </c>
      <c r="E390">
        <v>6</v>
      </c>
      <c r="F390" t="s">
        <v>32</v>
      </c>
      <c r="G390" t="s">
        <v>50</v>
      </c>
      <c r="H390" t="s">
        <v>5584</v>
      </c>
      <c r="I390">
        <v>330</v>
      </c>
    </row>
    <row r="391" spans="1:9" x14ac:dyDescent="0.25">
      <c r="A391" t="s">
        <v>4787</v>
      </c>
      <c r="B391" t="s">
        <v>4684</v>
      </c>
      <c r="C391" s="60">
        <v>40308</v>
      </c>
      <c r="D391">
        <v>2010</v>
      </c>
      <c r="E391">
        <v>5</v>
      </c>
      <c r="F391" t="s">
        <v>40</v>
      </c>
      <c r="G391" t="s">
        <v>1827</v>
      </c>
      <c r="H391" t="s">
        <v>5585</v>
      </c>
      <c r="I391">
        <v>0</v>
      </c>
    </row>
    <row r="392" spans="1:9" x14ac:dyDescent="0.25">
      <c r="A392" t="s">
        <v>4793</v>
      </c>
      <c r="B392" t="s">
        <v>4686</v>
      </c>
      <c r="C392" s="60">
        <v>40388</v>
      </c>
      <c r="D392">
        <v>2010</v>
      </c>
      <c r="E392">
        <v>7</v>
      </c>
      <c r="F392" t="s">
        <v>40</v>
      </c>
      <c r="G392" t="s">
        <v>1827</v>
      </c>
      <c r="H392" t="s">
        <v>5586</v>
      </c>
      <c r="I392">
        <v>0</v>
      </c>
    </row>
    <row r="393" spans="1:9" x14ac:dyDescent="0.25">
      <c r="A393" t="s">
        <v>4794</v>
      </c>
      <c r="B393" t="s">
        <v>4687</v>
      </c>
      <c r="C393" s="60">
        <v>40395</v>
      </c>
      <c r="D393">
        <v>2010</v>
      </c>
      <c r="E393">
        <v>8</v>
      </c>
      <c r="F393" t="s">
        <v>40</v>
      </c>
      <c r="G393" t="s">
        <v>1827</v>
      </c>
      <c r="H393" t="s">
        <v>5587</v>
      </c>
      <c r="I393">
        <v>0</v>
      </c>
    </row>
    <row r="394" spans="1:9" x14ac:dyDescent="0.25">
      <c r="A394" t="s">
        <v>4795</v>
      </c>
      <c r="B394" t="s">
        <v>4687</v>
      </c>
      <c r="C394" s="60">
        <v>40401</v>
      </c>
      <c r="D394">
        <v>2010</v>
      </c>
      <c r="E394">
        <v>8</v>
      </c>
      <c r="F394" t="s">
        <v>40</v>
      </c>
      <c r="G394" t="s">
        <v>1827</v>
      </c>
      <c r="H394" t="s">
        <v>5588</v>
      </c>
      <c r="I394">
        <v>1</v>
      </c>
    </row>
    <row r="395" spans="1:9" x14ac:dyDescent="0.25">
      <c r="A395" t="s">
        <v>4796</v>
      </c>
      <c r="B395" t="s">
        <v>4687</v>
      </c>
      <c r="C395" s="60">
        <v>40402</v>
      </c>
      <c r="D395">
        <v>2010</v>
      </c>
      <c r="E395">
        <v>8</v>
      </c>
      <c r="F395" t="s">
        <v>40</v>
      </c>
      <c r="G395" t="s">
        <v>1827</v>
      </c>
      <c r="H395" t="s">
        <v>5589</v>
      </c>
      <c r="I395">
        <v>0</v>
      </c>
    </row>
    <row r="396" spans="1:9" x14ac:dyDescent="0.25">
      <c r="A396" t="s">
        <v>4804</v>
      </c>
      <c r="B396" t="s">
        <v>4688</v>
      </c>
      <c r="C396" s="60">
        <v>40436</v>
      </c>
      <c r="D396">
        <v>2010</v>
      </c>
      <c r="E396">
        <v>9</v>
      </c>
      <c r="F396" t="s">
        <v>40</v>
      </c>
      <c r="G396" t="s">
        <v>1827</v>
      </c>
      <c r="H396" t="s">
        <v>5590</v>
      </c>
      <c r="I396">
        <v>0</v>
      </c>
    </row>
    <row r="397" spans="1:9" x14ac:dyDescent="0.25">
      <c r="A397" t="s">
        <v>4807</v>
      </c>
      <c r="B397" t="s">
        <v>4688</v>
      </c>
      <c r="C397" s="60">
        <v>40451</v>
      </c>
      <c r="D397">
        <v>2010</v>
      </c>
      <c r="E397">
        <v>9</v>
      </c>
      <c r="F397" t="s">
        <v>40</v>
      </c>
      <c r="G397" t="s">
        <v>1827</v>
      </c>
      <c r="H397" t="s">
        <v>5591</v>
      </c>
      <c r="I397">
        <v>0</v>
      </c>
    </row>
    <row r="398" spans="1:9" x14ac:dyDescent="0.25">
      <c r="A398" t="s">
        <v>4811</v>
      </c>
      <c r="B398" t="s">
        <v>4762</v>
      </c>
      <c r="C398" s="60">
        <v>40505</v>
      </c>
      <c r="D398">
        <v>2010</v>
      </c>
      <c r="E398">
        <v>11</v>
      </c>
      <c r="F398" t="s">
        <v>40</v>
      </c>
      <c r="G398" t="s">
        <v>1827</v>
      </c>
      <c r="H398" t="s">
        <v>5592</v>
      </c>
      <c r="I398">
        <v>0</v>
      </c>
    </row>
    <row r="399" spans="1:9" x14ac:dyDescent="0.25">
      <c r="A399" t="s">
        <v>4814</v>
      </c>
      <c r="B399" t="s">
        <v>4764</v>
      </c>
      <c r="C399" s="60">
        <v>40583</v>
      </c>
      <c r="D399">
        <v>2011</v>
      </c>
      <c r="E399">
        <v>2</v>
      </c>
      <c r="F399" t="s">
        <v>40</v>
      </c>
      <c r="G399" t="s">
        <v>1827</v>
      </c>
      <c r="H399" t="s">
        <v>5593</v>
      </c>
      <c r="I399">
        <v>3</v>
      </c>
    </row>
    <row r="400" spans="1:9" x14ac:dyDescent="0.25">
      <c r="A400" t="s">
        <v>4819</v>
      </c>
      <c r="B400" t="s">
        <v>4689</v>
      </c>
      <c r="C400" s="60">
        <v>40655</v>
      </c>
      <c r="D400">
        <v>2011</v>
      </c>
      <c r="E400">
        <v>4</v>
      </c>
      <c r="F400" t="s">
        <v>40</v>
      </c>
      <c r="G400" t="s">
        <v>1827</v>
      </c>
      <c r="H400" t="s">
        <v>5594</v>
      </c>
      <c r="I400">
        <v>0</v>
      </c>
    </row>
    <row r="401" spans="1:9" x14ac:dyDescent="0.25">
      <c r="A401" t="s">
        <v>4821</v>
      </c>
      <c r="B401" t="s">
        <v>4690</v>
      </c>
      <c r="C401" s="60">
        <v>40664</v>
      </c>
      <c r="D401">
        <v>2011</v>
      </c>
      <c r="E401">
        <v>5</v>
      </c>
      <c r="F401" t="s">
        <v>40</v>
      </c>
      <c r="G401" t="s">
        <v>1827</v>
      </c>
      <c r="H401" t="s">
        <v>5595</v>
      </c>
      <c r="I401">
        <v>1</v>
      </c>
    </row>
    <row r="402" spans="1:9" x14ac:dyDescent="0.25">
      <c r="A402" t="s">
        <v>4824</v>
      </c>
      <c r="B402" t="s">
        <v>4690</v>
      </c>
      <c r="C402" s="60">
        <v>40672</v>
      </c>
      <c r="D402">
        <v>2011</v>
      </c>
      <c r="E402">
        <v>5</v>
      </c>
      <c r="F402" t="s">
        <v>40</v>
      </c>
      <c r="G402" t="s">
        <v>1827</v>
      </c>
      <c r="H402" t="s">
        <v>5596</v>
      </c>
      <c r="I402">
        <v>0</v>
      </c>
    </row>
    <row r="403" spans="1:9" x14ac:dyDescent="0.25">
      <c r="A403" t="s">
        <v>4825</v>
      </c>
      <c r="B403" t="s">
        <v>4690</v>
      </c>
      <c r="C403" s="60">
        <v>40681</v>
      </c>
      <c r="D403">
        <v>2011</v>
      </c>
      <c r="E403">
        <v>5</v>
      </c>
      <c r="F403" t="s">
        <v>40</v>
      </c>
      <c r="G403" t="s">
        <v>1827</v>
      </c>
      <c r="H403" t="s">
        <v>5597</v>
      </c>
      <c r="I403">
        <v>1</v>
      </c>
    </row>
    <row r="404" spans="1:9" x14ac:dyDescent="0.25">
      <c r="A404" t="s">
        <v>4827</v>
      </c>
      <c r="B404" t="s">
        <v>4691</v>
      </c>
      <c r="C404" s="60">
        <v>40696</v>
      </c>
      <c r="D404">
        <v>2011</v>
      </c>
      <c r="E404">
        <v>6</v>
      </c>
      <c r="F404" t="s">
        <v>40</v>
      </c>
      <c r="G404" t="s">
        <v>1827</v>
      </c>
      <c r="H404" t="s">
        <v>5598</v>
      </c>
      <c r="I404">
        <v>9</v>
      </c>
    </row>
    <row r="405" spans="1:9" x14ac:dyDescent="0.25">
      <c r="A405" t="s">
        <v>4830</v>
      </c>
      <c r="B405" t="s">
        <v>4691</v>
      </c>
      <c r="C405" s="60">
        <v>40717</v>
      </c>
      <c r="D405">
        <v>2011</v>
      </c>
      <c r="E405">
        <v>6</v>
      </c>
      <c r="F405" t="s">
        <v>40</v>
      </c>
      <c r="G405" t="s">
        <v>1827</v>
      </c>
      <c r="H405" t="s">
        <v>5599</v>
      </c>
      <c r="I405">
        <v>0</v>
      </c>
    </row>
    <row r="406" spans="1:9" x14ac:dyDescent="0.25">
      <c r="A406" t="s">
        <v>4834</v>
      </c>
      <c r="B406" t="s">
        <v>4692</v>
      </c>
      <c r="C406" s="60">
        <v>40746</v>
      </c>
      <c r="D406">
        <v>2011</v>
      </c>
      <c r="E406">
        <v>7</v>
      </c>
      <c r="F406" t="s">
        <v>40</v>
      </c>
      <c r="G406" t="s">
        <v>1827</v>
      </c>
      <c r="H406" t="s">
        <v>5600</v>
      </c>
      <c r="I406">
        <v>1</v>
      </c>
    </row>
    <row r="407" spans="1:9" x14ac:dyDescent="0.25">
      <c r="A407" t="s">
        <v>4835</v>
      </c>
      <c r="B407" t="s">
        <v>4692</v>
      </c>
      <c r="C407" s="60">
        <v>40752</v>
      </c>
      <c r="D407">
        <v>2011</v>
      </c>
      <c r="E407">
        <v>7</v>
      </c>
      <c r="F407" t="s">
        <v>40</v>
      </c>
      <c r="G407" t="s">
        <v>1827</v>
      </c>
      <c r="H407" t="s">
        <v>5601</v>
      </c>
      <c r="I407">
        <v>0</v>
      </c>
    </row>
    <row r="408" spans="1:9" x14ac:dyDescent="0.25">
      <c r="A408" t="s">
        <v>4837</v>
      </c>
      <c r="B408" t="s">
        <v>4693</v>
      </c>
      <c r="C408" s="60">
        <v>40765</v>
      </c>
      <c r="D408">
        <v>2011</v>
      </c>
      <c r="E408">
        <v>8</v>
      </c>
      <c r="F408" t="s">
        <v>40</v>
      </c>
      <c r="G408" t="s">
        <v>1827</v>
      </c>
      <c r="H408" t="s">
        <v>5602</v>
      </c>
      <c r="I408">
        <v>2</v>
      </c>
    </row>
    <row r="409" spans="1:9" x14ac:dyDescent="0.25">
      <c r="A409" t="s">
        <v>4839</v>
      </c>
      <c r="B409" t="s">
        <v>4693</v>
      </c>
      <c r="C409" s="60">
        <v>40772</v>
      </c>
      <c r="D409">
        <v>2011</v>
      </c>
      <c r="E409">
        <v>8</v>
      </c>
      <c r="F409" t="s">
        <v>40</v>
      </c>
      <c r="G409" t="s">
        <v>1827</v>
      </c>
      <c r="H409" t="s">
        <v>5603</v>
      </c>
      <c r="I409">
        <v>0</v>
      </c>
    </row>
    <row r="410" spans="1:9" x14ac:dyDescent="0.25">
      <c r="A410" t="s">
        <v>4842</v>
      </c>
      <c r="B410" t="s">
        <v>4694</v>
      </c>
      <c r="C410" s="60">
        <v>40787</v>
      </c>
      <c r="D410">
        <v>2011</v>
      </c>
      <c r="E410">
        <v>9</v>
      </c>
      <c r="F410" t="s">
        <v>40</v>
      </c>
      <c r="G410" t="s">
        <v>1827</v>
      </c>
      <c r="H410" t="s">
        <v>5604</v>
      </c>
      <c r="I410">
        <v>1</v>
      </c>
    </row>
    <row r="411" spans="1:9" x14ac:dyDescent="0.25">
      <c r="A411" t="s">
        <v>4844</v>
      </c>
      <c r="B411" t="s">
        <v>4694</v>
      </c>
      <c r="C411" s="60">
        <v>40806</v>
      </c>
      <c r="D411">
        <v>2011</v>
      </c>
      <c r="E411">
        <v>9</v>
      </c>
      <c r="F411" t="s">
        <v>40</v>
      </c>
      <c r="G411" t="s">
        <v>1827</v>
      </c>
      <c r="H411" t="s">
        <v>5605</v>
      </c>
      <c r="I411">
        <v>2</v>
      </c>
    </row>
    <row r="412" spans="1:9" x14ac:dyDescent="0.25">
      <c r="A412" t="s">
        <v>4847</v>
      </c>
      <c r="B412" t="s">
        <v>4695</v>
      </c>
      <c r="C412" s="60">
        <v>40831</v>
      </c>
      <c r="D412">
        <v>2011</v>
      </c>
      <c r="E412">
        <v>10</v>
      </c>
      <c r="F412" t="s">
        <v>40</v>
      </c>
      <c r="G412" t="s">
        <v>1827</v>
      </c>
      <c r="H412" t="s">
        <v>5606</v>
      </c>
      <c r="I412">
        <v>0</v>
      </c>
    </row>
    <row r="413" spans="1:9" x14ac:dyDescent="0.25">
      <c r="A413" t="s">
        <v>4853</v>
      </c>
      <c r="B413" t="s">
        <v>4696</v>
      </c>
      <c r="C413" s="60">
        <v>40862</v>
      </c>
      <c r="D413">
        <v>2011</v>
      </c>
      <c r="E413">
        <v>11</v>
      </c>
      <c r="F413" t="s">
        <v>40</v>
      </c>
      <c r="G413" t="s">
        <v>1827</v>
      </c>
      <c r="H413" t="s">
        <v>5607</v>
      </c>
      <c r="I413">
        <v>0</v>
      </c>
    </row>
    <row r="414" spans="1:9" x14ac:dyDescent="0.25">
      <c r="A414" t="s">
        <v>4856</v>
      </c>
      <c r="B414" t="s">
        <v>4698</v>
      </c>
      <c r="C414" s="60">
        <v>40975</v>
      </c>
      <c r="D414">
        <v>2012</v>
      </c>
      <c r="E414">
        <v>3</v>
      </c>
      <c r="F414" t="s">
        <v>40</v>
      </c>
      <c r="G414" t="s">
        <v>1827</v>
      </c>
      <c r="H414" t="s">
        <v>5608</v>
      </c>
      <c r="I414">
        <v>0</v>
      </c>
    </row>
    <row r="415" spans="1:9" x14ac:dyDescent="0.25">
      <c r="A415" t="s">
        <v>4859</v>
      </c>
      <c r="B415" t="s">
        <v>4699</v>
      </c>
      <c r="C415" s="60">
        <v>41022</v>
      </c>
      <c r="D415">
        <v>2012</v>
      </c>
      <c r="E415">
        <v>4</v>
      </c>
      <c r="F415" t="s">
        <v>40</v>
      </c>
      <c r="G415" t="s">
        <v>1827</v>
      </c>
      <c r="H415" t="s">
        <v>5609</v>
      </c>
      <c r="I415">
        <v>5</v>
      </c>
    </row>
    <row r="416" spans="1:9" x14ac:dyDescent="0.25">
      <c r="A416" t="s">
        <v>4860</v>
      </c>
      <c r="B416" t="s">
        <v>4700</v>
      </c>
      <c r="C416" s="60">
        <v>41036</v>
      </c>
      <c r="D416">
        <v>2012</v>
      </c>
      <c r="E416">
        <v>5</v>
      </c>
      <c r="F416" t="s">
        <v>40</v>
      </c>
      <c r="G416" t="s">
        <v>1827</v>
      </c>
      <c r="H416" t="s">
        <v>5610</v>
      </c>
      <c r="I416">
        <v>0</v>
      </c>
    </row>
    <row r="417" spans="1:9" x14ac:dyDescent="0.25">
      <c r="A417" t="s">
        <v>4862</v>
      </c>
      <c r="B417" t="s">
        <v>4700</v>
      </c>
      <c r="C417" s="60">
        <v>41060</v>
      </c>
      <c r="D417">
        <v>2012</v>
      </c>
      <c r="E417">
        <v>5</v>
      </c>
      <c r="F417" t="s">
        <v>40</v>
      </c>
      <c r="G417" t="s">
        <v>1827</v>
      </c>
      <c r="H417" t="s">
        <v>5611</v>
      </c>
      <c r="I417">
        <v>1</v>
      </c>
    </row>
    <row r="418" spans="1:9" x14ac:dyDescent="0.25">
      <c r="A418" t="s">
        <v>4864</v>
      </c>
      <c r="B418" t="s">
        <v>4701</v>
      </c>
      <c r="C418" s="60">
        <v>41072</v>
      </c>
      <c r="D418">
        <v>2012</v>
      </c>
      <c r="E418">
        <v>6</v>
      </c>
      <c r="F418" t="s">
        <v>40</v>
      </c>
      <c r="G418" t="s">
        <v>1827</v>
      </c>
      <c r="H418" t="s">
        <v>5612</v>
      </c>
      <c r="I418">
        <v>8</v>
      </c>
    </row>
    <row r="419" spans="1:9" x14ac:dyDescent="0.25">
      <c r="A419" t="s">
        <v>4865</v>
      </c>
      <c r="B419" t="s">
        <v>4701</v>
      </c>
      <c r="C419" s="60">
        <v>41074</v>
      </c>
      <c r="D419">
        <v>2012</v>
      </c>
      <c r="E419">
        <v>6</v>
      </c>
      <c r="F419" t="s">
        <v>40</v>
      </c>
      <c r="G419" t="s">
        <v>1827</v>
      </c>
      <c r="H419" t="s">
        <v>5613</v>
      </c>
      <c r="I419">
        <v>8</v>
      </c>
    </row>
    <row r="420" spans="1:9" x14ac:dyDescent="0.25">
      <c r="A420" t="s">
        <v>4866</v>
      </c>
      <c r="B420" t="s">
        <v>4701</v>
      </c>
      <c r="C420" s="60">
        <v>41080</v>
      </c>
      <c r="D420">
        <v>2012</v>
      </c>
      <c r="E420">
        <v>6</v>
      </c>
      <c r="F420" t="s">
        <v>40</v>
      </c>
      <c r="G420" t="s">
        <v>1827</v>
      </c>
      <c r="H420" t="s">
        <v>5614</v>
      </c>
      <c r="I420">
        <v>0</v>
      </c>
    </row>
    <row r="421" spans="1:9" x14ac:dyDescent="0.25">
      <c r="A421" t="s">
        <v>4867</v>
      </c>
      <c r="B421" t="s">
        <v>4701</v>
      </c>
      <c r="C421" s="60">
        <v>41087</v>
      </c>
      <c r="D421">
        <v>2012</v>
      </c>
      <c r="E421">
        <v>6</v>
      </c>
      <c r="F421" t="s">
        <v>40</v>
      </c>
      <c r="G421" t="s">
        <v>1827</v>
      </c>
      <c r="H421" t="s">
        <v>5615</v>
      </c>
      <c r="I421">
        <v>0</v>
      </c>
    </row>
    <row r="422" spans="1:9" x14ac:dyDescent="0.25">
      <c r="A422" t="s">
        <v>4875</v>
      </c>
      <c r="B422" t="s">
        <v>4702</v>
      </c>
      <c r="C422" s="60">
        <v>41117</v>
      </c>
      <c r="D422">
        <v>2012</v>
      </c>
      <c r="E422">
        <v>7</v>
      </c>
      <c r="F422" t="s">
        <v>40</v>
      </c>
      <c r="G422" t="s">
        <v>1827</v>
      </c>
      <c r="H422" t="s">
        <v>5616</v>
      </c>
      <c r="I422">
        <v>0</v>
      </c>
    </row>
    <row r="423" spans="1:9" x14ac:dyDescent="0.25">
      <c r="A423" t="s">
        <v>4876</v>
      </c>
      <c r="B423" t="s">
        <v>4703</v>
      </c>
      <c r="C423" s="60">
        <v>41122</v>
      </c>
      <c r="D423">
        <v>2012</v>
      </c>
      <c r="E423">
        <v>8</v>
      </c>
      <c r="F423" t="s">
        <v>40</v>
      </c>
      <c r="G423" t="s">
        <v>1827</v>
      </c>
      <c r="H423" t="s">
        <v>5617</v>
      </c>
      <c r="I423">
        <v>0</v>
      </c>
    </row>
    <row r="424" spans="1:9" x14ac:dyDescent="0.25">
      <c r="A424" t="s">
        <v>4878</v>
      </c>
      <c r="B424" t="s">
        <v>4703</v>
      </c>
      <c r="C424" s="60">
        <v>41136</v>
      </c>
      <c r="D424">
        <v>2012</v>
      </c>
      <c r="E424">
        <v>8</v>
      </c>
      <c r="F424" t="s">
        <v>40</v>
      </c>
      <c r="G424" t="s">
        <v>1827</v>
      </c>
      <c r="H424" t="s">
        <v>5618</v>
      </c>
      <c r="I424">
        <v>1</v>
      </c>
    </row>
    <row r="425" spans="1:9" x14ac:dyDescent="0.25">
      <c r="A425" t="s">
        <v>4881</v>
      </c>
      <c r="B425" t="s">
        <v>4704</v>
      </c>
      <c r="C425" s="60">
        <v>41164</v>
      </c>
      <c r="D425">
        <v>2012</v>
      </c>
      <c r="E425">
        <v>9</v>
      </c>
      <c r="F425" t="s">
        <v>40</v>
      </c>
      <c r="G425" t="s">
        <v>1827</v>
      </c>
      <c r="H425" t="s">
        <v>5619</v>
      </c>
      <c r="I425">
        <v>0</v>
      </c>
    </row>
    <row r="426" spans="1:9" x14ac:dyDescent="0.25">
      <c r="A426" t="s">
        <v>4883</v>
      </c>
      <c r="B426" t="s">
        <v>4704</v>
      </c>
      <c r="C426" s="60">
        <v>41178</v>
      </c>
      <c r="D426">
        <v>2012</v>
      </c>
      <c r="E426">
        <v>9</v>
      </c>
      <c r="F426" t="s">
        <v>40</v>
      </c>
      <c r="G426" t="s">
        <v>1827</v>
      </c>
      <c r="H426" t="s">
        <v>5620</v>
      </c>
      <c r="I426">
        <v>0</v>
      </c>
    </row>
    <row r="427" spans="1:9" x14ac:dyDescent="0.25">
      <c r="A427" t="s">
        <v>4886</v>
      </c>
      <c r="B427" t="s">
        <v>4705</v>
      </c>
      <c r="C427" s="60">
        <v>41207</v>
      </c>
      <c r="D427">
        <v>2012</v>
      </c>
      <c r="E427">
        <v>10</v>
      </c>
      <c r="F427" t="s">
        <v>40</v>
      </c>
      <c r="G427" t="s">
        <v>1827</v>
      </c>
      <c r="H427" t="s">
        <v>5621</v>
      </c>
      <c r="I427">
        <v>2</v>
      </c>
    </row>
    <row r="428" spans="1:9" x14ac:dyDescent="0.25">
      <c r="A428" t="s">
        <v>4889</v>
      </c>
      <c r="B428" t="s">
        <v>4706</v>
      </c>
      <c r="C428" s="60">
        <v>41228</v>
      </c>
      <c r="D428">
        <v>2012</v>
      </c>
      <c r="E428">
        <v>11</v>
      </c>
      <c r="F428" t="s">
        <v>40</v>
      </c>
      <c r="G428" t="s">
        <v>1827</v>
      </c>
      <c r="H428" t="s">
        <v>5622</v>
      </c>
      <c r="I428">
        <v>3</v>
      </c>
    </row>
    <row r="429" spans="1:9" x14ac:dyDescent="0.25">
      <c r="A429" t="s">
        <v>4890</v>
      </c>
      <c r="B429" t="s">
        <v>4707</v>
      </c>
      <c r="C429" s="60">
        <v>41253</v>
      </c>
      <c r="D429">
        <v>2012</v>
      </c>
      <c r="E429">
        <v>12</v>
      </c>
      <c r="F429" t="s">
        <v>40</v>
      </c>
      <c r="G429" t="s">
        <v>1827</v>
      </c>
      <c r="H429" t="s">
        <v>5623</v>
      </c>
      <c r="I429">
        <v>0</v>
      </c>
    </row>
    <row r="430" spans="1:9" x14ac:dyDescent="0.25">
      <c r="A430" t="s">
        <v>4893</v>
      </c>
      <c r="B430" t="s">
        <v>4709</v>
      </c>
      <c r="C430" s="60">
        <v>41290</v>
      </c>
      <c r="D430">
        <v>2013</v>
      </c>
      <c r="E430">
        <v>1</v>
      </c>
      <c r="F430" t="s">
        <v>40</v>
      </c>
      <c r="G430" t="s">
        <v>1827</v>
      </c>
      <c r="H430" t="s">
        <v>5624</v>
      </c>
      <c r="I430">
        <v>0</v>
      </c>
    </row>
    <row r="431" spans="1:9" x14ac:dyDescent="0.25">
      <c r="A431" t="s">
        <v>4894</v>
      </c>
      <c r="B431" t="s">
        <v>4708</v>
      </c>
      <c r="C431" s="60">
        <v>41319</v>
      </c>
      <c r="D431">
        <v>2013</v>
      </c>
      <c r="E431">
        <v>2</v>
      </c>
      <c r="F431" t="s">
        <v>40</v>
      </c>
      <c r="G431" t="s">
        <v>1827</v>
      </c>
      <c r="H431" t="s">
        <v>5625</v>
      </c>
      <c r="I431">
        <v>0</v>
      </c>
    </row>
    <row r="432" spans="1:9" x14ac:dyDescent="0.25">
      <c r="A432" t="s">
        <v>4896</v>
      </c>
      <c r="B432" t="s">
        <v>4710</v>
      </c>
      <c r="C432" s="60">
        <v>41359</v>
      </c>
      <c r="D432">
        <v>2013</v>
      </c>
      <c r="E432">
        <v>3</v>
      </c>
      <c r="F432" t="s">
        <v>40</v>
      </c>
      <c r="G432" t="s">
        <v>1827</v>
      </c>
      <c r="H432" t="s">
        <v>5626</v>
      </c>
      <c r="I432">
        <v>0</v>
      </c>
    </row>
    <row r="433" spans="1:9" x14ac:dyDescent="0.25">
      <c r="A433" t="s">
        <v>4897</v>
      </c>
      <c r="B433" t="s">
        <v>4711</v>
      </c>
      <c r="C433" s="60">
        <v>41386</v>
      </c>
      <c r="D433">
        <v>2013</v>
      </c>
      <c r="E433">
        <v>4</v>
      </c>
      <c r="F433" t="s">
        <v>40</v>
      </c>
      <c r="G433" t="s">
        <v>1827</v>
      </c>
      <c r="H433" t="s">
        <v>5627</v>
      </c>
      <c r="I433">
        <v>2</v>
      </c>
    </row>
    <row r="434" spans="1:9" x14ac:dyDescent="0.25">
      <c r="A434" t="s">
        <v>4899</v>
      </c>
      <c r="B434" t="s">
        <v>4712</v>
      </c>
      <c r="C434" s="60">
        <v>41395</v>
      </c>
      <c r="D434">
        <v>2013</v>
      </c>
      <c r="E434">
        <v>5</v>
      </c>
      <c r="F434" t="s">
        <v>40</v>
      </c>
      <c r="G434" t="s">
        <v>1827</v>
      </c>
      <c r="H434" t="s">
        <v>5628</v>
      </c>
      <c r="I434">
        <v>5</v>
      </c>
    </row>
    <row r="435" spans="1:9" x14ac:dyDescent="0.25">
      <c r="A435" t="s">
        <v>4902</v>
      </c>
      <c r="B435" t="s">
        <v>4713</v>
      </c>
      <c r="C435" s="60">
        <v>41431</v>
      </c>
      <c r="D435">
        <v>2013</v>
      </c>
      <c r="E435">
        <v>6</v>
      </c>
      <c r="F435" t="s">
        <v>40</v>
      </c>
      <c r="G435" t="s">
        <v>1827</v>
      </c>
      <c r="H435" t="s">
        <v>5629</v>
      </c>
      <c r="I435">
        <v>0</v>
      </c>
    </row>
    <row r="436" spans="1:9" x14ac:dyDescent="0.25">
      <c r="A436" t="s">
        <v>4903</v>
      </c>
      <c r="B436" t="s">
        <v>4713</v>
      </c>
      <c r="C436" s="60">
        <v>41444</v>
      </c>
      <c r="D436">
        <v>2013</v>
      </c>
      <c r="E436">
        <v>6</v>
      </c>
      <c r="F436" t="s">
        <v>40</v>
      </c>
      <c r="G436" t="s">
        <v>1827</v>
      </c>
      <c r="H436" t="s">
        <v>5630</v>
      </c>
      <c r="I436">
        <v>0</v>
      </c>
    </row>
    <row r="437" spans="1:9" x14ac:dyDescent="0.25">
      <c r="A437" t="s">
        <v>4905</v>
      </c>
      <c r="B437" t="s">
        <v>4713</v>
      </c>
      <c r="C437" s="60">
        <v>41453</v>
      </c>
      <c r="D437">
        <v>2013</v>
      </c>
      <c r="E437">
        <v>6</v>
      </c>
      <c r="F437" t="s">
        <v>40</v>
      </c>
      <c r="G437" t="s">
        <v>1827</v>
      </c>
      <c r="H437" t="s">
        <v>5631</v>
      </c>
      <c r="I437">
        <v>0</v>
      </c>
    </row>
    <row r="438" spans="1:9" x14ac:dyDescent="0.25">
      <c r="A438" t="s">
        <v>4906</v>
      </c>
      <c r="B438" t="s">
        <v>4714</v>
      </c>
      <c r="C438" s="60">
        <v>41465</v>
      </c>
      <c r="D438">
        <v>2013</v>
      </c>
      <c r="E438">
        <v>7</v>
      </c>
      <c r="F438" t="s">
        <v>40</v>
      </c>
      <c r="G438" t="s">
        <v>1827</v>
      </c>
      <c r="H438" t="s">
        <v>5632</v>
      </c>
      <c r="I438">
        <v>0</v>
      </c>
    </row>
    <row r="439" spans="1:9" x14ac:dyDescent="0.25">
      <c r="A439" t="s">
        <v>4907</v>
      </c>
      <c r="B439" t="s">
        <v>4714</v>
      </c>
      <c r="C439" s="60">
        <v>41470</v>
      </c>
      <c r="D439">
        <v>2013</v>
      </c>
      <c r="E439">
        <v>7</v>
      </c>
      <c r="F439" t="s">
        <v>40</v>
      </c>
      <c r="G439" t="s">
        <v>1827</v>
      </c>
      <c r="H439" t="s">
        <v>5633</v>
      </c>
      <c r="I439">
        <v>0</v>
      </c>
    </row>
    <row r="440" spans="1:9" x14ac:dyDescent="0.25">
      <c r="A440" t="s">
        <v>4909</v>
      </c>
      <c r="B440" t="s">
        <v>4715</v>
      </c>
      <c r="C440" s="60">
        <v>41493</v>
      </c>
      <c r="D440">
        <v>2013</v>
      </c>
      <c r="E440">
        <v>8</v>
      </c>
      <c r="F440" t="s">
        <v>40</v>
      </c>
      <c r="G440" t="s">
        <v>1827</v>
      </c>
      <c r="H440" t="s">
        <v>5634</v>
      </c>
      <c r="I440">
        <v>0</v>
      </c>
    </row>
    <row r="441" spans="1:9" x14ac:dyDescent="0.25">
      <c r="A441" t="s">
        <v>4911</v>
      </c>
      <c r="B441" t="s">
        <v>4715</v>
      </c>
      <c r="C441" s="60">
        <v>41507</v>
      </c>
      <c r="D441">
        <v>2013</v>
      </c>
      <c r="E441">
        <v>8</v>
      </c>
      <c r="F441" t="s">
        <v>40</v>
      </c>
      <c r="G441" t="s">
        <v>1827</v>
      </c>
      <c r="H441" t="s">
        <v>5635</v>
      </c>
      <c r="I441">
        <v>0</v>
      </c>
    </row>
    <row r="442" spans="1:9" x14ac:dyDescent="0.25">
      <c r="A442" t="s">
        <v>4912</v>
      </c>
      <c r="B442" t="s">
        <v>4716</v>
      </c>
      <c r="C442" s="60">
        <v>41521</v>
      </c>
      <c r="D442">
        <v>2013</v>
      </c>
      <c r="E442">
        <v>9</v>
      </c>
      <c r="F442" t="s">
        <v>40</v>
      </c>
      <c r="G442" t="s">
        <v>1827</v>
      </c>
      <c r="H442" t="s">
        <v>5636</v>
      </c>
      <c r="I442">
        <v>0</v>
      </c>
    </row>
    <row r="443" spans="1:9" x14ac:dyDescent="0.25">
      <c r="A443" t="s">
        <v>4923</v>
      </c>
      <c r="B443" t="s">
        <v>4718</v>
      </c>
      <c r="C443" s="60">
        <v>41766</v>
      </c>
      <c r="D443">
        <v>2014</v>
      </c>
      <c r="E443">
        <v>5</v>
      </c>
      <c r="F443" t="s">
        <v>40</v>
      </c>
      <c r="G443" t="s">
        <v>1827</v>
      </c>
      <c r="H443" t="s">
        <v>5637</v>
      </c>
      <c r="I443">
        <v>6</v>
      </c>
    </row>
    <row r="444" spans="1:9" x14ac:dyDescent="0.25">
      <c r="A444" t="s">
        <v>4924</v>
      </c>
      <c r="B444" t="s">
        <v>4719</v>
      </c>
      <c r="C444" s="60">
        <v>41801</v>
      </c>
      <c r="D444">
        <v>2014</v>
      </c>
      <c r="E444">
        <v>6</v>
      </c>
      <c r="F444" t="s">
        <v>40</v>
      </c>
      <c r="G444" t="s">
        <v>1827</v>
      </c>
      <c r="H444" t="s">
        <v>5638</v>
      </c>
      <c r="I444">
        <v>3</v>
      </c>
    </row>
    <row r="445" spans="1:9" x14ac:dyDescent="0.25">
      <c r="A445" t="s">
        <v>4926</v>
      </c>
      <c r="B445" t="s">
        <v>4719</v>
      </c>
      <c r="C445" s="60">
        <v>41808</v>
      </c>
      <c r="D445">
        <v>2014</v>
      </c>
      <c r="E445">
        <v>6</v>
      </c>
      <c r="F445" t="s">
        <v>40</v>
      </c>
      <c r="G445" t="s">
        <v>1827</v>
      </c>
      <c r="H445" t="s">
        <v>5639</v>
      </c>
      <c r="I445">
        <v>1</v>
      </c>
    </row>
    <row r="446" spans="1:9" x14ac:dyDescent="0.25">
      <c r="A446" t="s">
        <v>4928</v>
      </c>
      <c r="B446" t="s">
        <v>4720</v>
      </c>
      <c r="C446" s="60">
        <v>41822</v>
      </c>
      <c r="D446">
        <v>2014</v>
      </c>
      <c r="E446">
        <v>7</v>
      </c>
      <c r="F446" t="s">
        <v>40</v>
      </c>
      <c r="G446" t="s">
        <v>1827</v>
      </c>
      <c r="H446" t="s">
        <v>5640</v>
      </c>
      <c r="I446">
        <v>0</v>
      </c>
    </row>
    <row r="447" spans="1:9" x14ac:dyDescent="0.25">
      <c r="A447" t="s">
        <v>4930</v>
      </c>
      <c r="B447" t="s">
        <v>4720</v>
      </c>
      <c r="C447" s="60">
        <v>41841</v>
      </c>
      <c r="D447">
        <v>2014</v>
      </c>
      <c r="E447">
        <v>7</v>
      </c>
      <c r="F447" t="s">
        <v>40</v>
      </c>
      <c r="G447" t="s">
        <v>1827</v>
      </c>
      <c r="H447" t="s">
        <v>5641</v>
      </c>
      <c r="I447">
        <v>0</v>
      </c>
    </row>
    <row r="448" spans="1:9" x14ac:dyDescent="0.25">
      <c r="A448" t="s">
        <v>4932</v>
      </c>
      <c r="B448" t="s">
        <v>4721</v>
      </c>
      <c r="C448" s="60">
        <v>41859</v>
      </c>
      <c r="D448">
        <v>2014</v>
      </c>
      <c r="E448">
        <v>8</v>
      </c>
      <c r="F448" t="s">
        <v>40</v>
      </c>
      <c r="G448" t="s">
        <v>1827</v>
      </c>
      <c r="H448" t="s">
        <v>5642</v>
      </c>
      <c r="I448">
        <v>4</v>
      </c>
    </row>
    <row r="449" spans="1:9" x14ac:dyDescent="0.25">
      <c r="A449" t="s">
        <v>4936</v>
      </c>
      <c r="B449" t="s">
        <v>4722</v>
      </c>
      <c r="C449" s="60">
        <v>41887</v>
      </c>
      <c r="D449">
        <v>2014</v>
      </c>
      <c r="E449">
        <v>9</v>
      </c>
      <c r="F449" t="s">
        <v>40</v>
      </c>
      <c r="G449" t="s">
        <v>1827</v>
      </c>
      <c r="H449" t="s">
        <v>5643</v>
      </c>
      <c r="I449">
        <v>0</v>
      </c>
    </row>
    <row r="450" spans="1:9" x14ac:dyDescent="0.25">
      <c r="A450" t="s">
        <v>4937</v>
      </c>
      <c r="B450" t="s">
        <v>4722</v>
      </c>
      <c r="C450" s="60">
        <v>41891</v>
      </c>
      <c r="D450">
        <v>2014</v>
      </c>
      <c r="E450">
        <v>9</v>
      </c>
      <c r="F450" t="s">
        <v>40</v>
      </c>
      <c r="G450" t="s">
        <v>1827</v>
      </c>
      <c r="H450" t="s">
        <v>5644</v>
      </c>
      <c r="I450">
        <v>0</v>
      </c>
    </row>
    <row r="451" spans="1:9" x14ac:dyDescent="0.25">
      <c r="A451" t="s">
        <v>4938</v>
      </c>
      <c r="B451" t="s">
        <v>4722</v>
      </c>
      <c r="C451" s="60">
        <v>41899</v>
      </c>
      <c r="D451">
        <v>2014</v>
      </c>
      <c r="E451">
        <v>9</v>
      </c>
      <c r="F451" t="s">
        <v>40</v>
      </c>
      <c r="G451" t="s">
        <v>1827</v>
      </c>
      <c r="H451" t="s">
        <v>5645</v>
      </c>
      <c r="I451">
        <v>2</v>
      </c>
    </row>
    <row r="452" spans="1:9" x14ac:dyDescent="0.25">
      <c r="A452" t="s">
        <v>4941</v>
      </c>
      <c r="B452" t="s">
        <v>4724</v>
      </c>
      <c r="C452" s="60">
        <v>42011</v>
      </c>
      <c r="D452">
        <v>2015</v>
      </c>
      <c r="E452">
        <v>1</v>
      </c>
      <c r="F452" t="s">
        <v>40</v>
      </c>
      <c r="G452" t="s">
        <v>1827</v>
      </c>
      <c r="H452" t="s">
        <v>5646</v>
      </c>
      <c r="I452">
        <v>2</v>
      </c>
    </row>
    <row r="453" spans="1:9" x14ac:dyDescent="0.25">
      <c r="A453" t="s">
        <v>4943</v>
      </c>
      <c r="B453" t="s">
        <v>4724</v>
      </c>
      <c r="C453" s="60">
        <v>42032</v>
      </c>
      <c r="D453">
        <v>2015</v>
      </c>
      <c r="E453">
        <v>1</v>
      </c>
      <c r="F453" t="s">
        <v>40</v>
      </c>
      <c r="G453" t="s">
        <v>1827</v>
      </c>
      <c r="H453" t="s">
        <v>5647</v>
      </c>
      <c r="I453">
        <v>20</v>
      </c>
    </row>
    <row r="454" spans="1:9" x14ac:dyDescent="0.25">
      <c r="A454" t="s">
        <v>4944</v>
      </c>
      <c r="B454" t="s">
        <v>4725</v>
      </c>
      <c r="C454" s="60">
        <v>42055</v>
      </c>
      <c r="D454">
        <v>2015</v>
      </c>
      <c r="E454">
        <v>2</v>
      </c>
      <c r="F454" t="s">
        <v>40</v>
      </c>
      <c r="G454" t="s">
        <v>1827</v>
      </c>
      <c r="H454" t="s">
        <v>5648</v>
      </c>
      <c r="I454">
        <v>1</v>
      </c>
    </row>
    <row r="455" spans="1:9" x14ac:dyDescent="0.25">
      <c r="A455" t="s">
        <v>4954</v>
      </c>
      <c r="B455" t="s">
        <v>4730</v>
      </c>
      <c r="C455" s="60">
        <v>42193</v>
      </c>
      <c r="D455">
        <v>2015</v>
      </c>
      <c r="E455">
        <v>7</v>
      </c>
      <c r="F455" t="s">
        <v>40</v>
      </c>
      <c r="G455" t="s">
        <v>1827</v>
      </c>
      <c r="H455" t="s">
        <v>5649</v>
      </c>
      <c r="I455">
        <v>0</v>
      </c>
    </row>
    <row r="456" spans="1:9" x14ac:dyDescent="0.25">
      <c r="A456" t="s">
        <v>4960</v>
      </c>
      <c r="B456" t="s">
        <v>4731</v>
      </c>
      <c r="C456" s="60">
        <v>42234</v>
      </c>
      <c r="D456">
        <v>2015</v>
      </c>
      <c r="E456">
        <v>8</v>
      </c>
      <c r="F456" t="s">
        <v>40</v>
      </c>
      <c r="G456" t="s">
        <v>1827</v>
      </c>
      <c r="H456" t="s">
        <v>5650</v>
      </c>
      <c r="I456">
        <v>0</v>
      </c>
    </row>
    <row r="457" spans="1:9" x14ac:dyDescent="0.25">
      <c r="A457" t="s">
        <v>4962</v>
      </c>
      <c r="B457" t="s">
        <v>4731</v>
      </c>
      <c r="C457" s="60">
        <v>42241</v>
      </c>
      <c r="D457">
        <v>2015</v>
      </c>
      <c r="E457">
        <v>8</v>
      </c>
      <c r="F457" t="s">
        <v>40</v>
      </c>
      <c r="G457" t="s">
        <v>1827</v>
      </c>
      <c r="H457" t="s">
        <v>5651</v>
      </c>
      <c r="I457">
        <v>0</v>
      </c>
    </row>
    <row r="458" spans="1:9" x14ac:dyDescent="0.25">
      <c r="A458" t="s">
        <v>4965</v>
      </c>
      <c r="B458" t="s">
        <v>4732</v>
      </c>
      <c r="C458" s="60">
        <v>42272</v>
      </c>
      <c r="D458">
        <v>2015</v>
      </c>
      <c r="E458">
        <v>9</v>
      </c>
      <c r="F458" t="s">
        <v>40</v>
      </c>
      <c r="G458" t="s">
        <v>1827</v>
      </c>
      <c r="H458" t="s">
        <v>5652</v>
      </c>
      <c r="I458">
        <v>0</v>
      </c>
    </row>
    <row r="459" spans="1:9" x14ac:dyDescent="0.25">
      <c r="A459" t="s">
        <v>4969</v>
      </c>
      <c r="B459" t="s">
        <v>4735</v>
      </c>
      <c r="C459" s="60">
        <v>42377</v>
      </c>
      <c r="D459">
        <v>2016</v>
      </c>
      <c r="E459">
        <v>1</v>
      </c>
      <c r="F459" t="s">
        <v>40</v>
      </c>
      <c r="G459" t="s">
        <v>1827</v>
      </c>
      <c r="H459" t="s">
        <v>5653</v>
      </c>
      <c r="I459">
        <v>4</v>
      </c>
    </row>
    <row r="460" spans="1:9" x14ac:dyDescent="0.25">
      <c r="A460" t="s">
        <v>4977</v>
      </c>
      <c r="B460" t="s">
        <v>4737</v>
      </c>
      <c r="C460" s="60">
        <v>42500</v>
      </c>
      <c r="D460">
        <v>2016</v>
      </c>
      <c r="E460">
        <v>5</v>
      </c>
      <c r="F460" t="s">
        <v>40</v>
      </c>
      <c r="G460" t="s">
        <v>1827</v>
      </c>
      <c r="H460" t="s">
        <v>5654</v>
      </c>
      <c r="I460">
        <v>1</v>
      </c>
    </row>
    <row r="461" spans="1:9" x14ac:dyDescent="0.25">
      <c r="A461" t="s">
        <v>4978</v>
      </c>
      <c r="B461" t="s">
        <v>4737</v>
      </c>
      <c r="C461" s="60">
        <v>42507</v>
      </c>
      <c r="D461">
        <v>2016</v>
      </c>
      <c r="E461">
        <v>5</v>
      </c>
      <c r="F461" t="s">
        <v>40</v>
      </c>
      <c r="G461" t="s">
        <v>1827</v>
      </c>
      <c r="H461" t="s">
        <v>5655</v>
      </c>
      <c r="I461">
        <v>15</v>
      </c>
    </row>
    <row r="462" spans="1:9" x14ac:dyDescent="0.25">
      <c r="A462" t="s">
        <v>4979</v>
      </c>
      <c r="B462" t="s">
        <v>4737</v>
      </c>
      <c r="C462" s="60">
        <v>42521</v>
      </c>
      <c r="D462">
        <v>2016</v>
      </c>
      <c r="E462">
        <v>5</v>
      </c>
      <c r="F462" t="s">
        <v>40</v>
      </c>
      <c r="G462" t="s">
        <v>1827</v>
      </c>
      <c r="H462" t="s">
        <v>5656</v>
      </c>
      <c r="I462">
        <v>1</v>
      </c>
    </row>
    <row r="463" spans="1:9" x14ac:dyDescent="0.25">
      <c r="A463" t="s">
        <v>4980</v>
      </c>
      <c r="B463" t="s">
        <v>4738</v>
      </c>
      <c r="C463" s="60">
        <v>42522</v>
      </c>
      <c r="D463">
        <v>2016</v>
      </c>
      <c r="E463">
        <v>6</v>
      </c>
      <c r="F463" t="s">
        <v>40</v>
      </c>
      <c r="G463" t="s">
        <v>1827</v>
      </c>
      <c r="H463" t="s">
        <v>5657</v>
      </c>
      <c r="I463">
        <v>1</v>
      </c>
    </row>
    <row r="464" spans="1:9" x14ac:dyDescent="0.25">
      <c r="A464" t="s">
        <v>4982</v>
      </c>
      <c r="B464" t="s">
        <v>4739</v>
      </c>
      <c r="C464" s="60">
        <v>42563</v>
      </c>
      <c r="D464">
        <v>2016</v>
      </c>
      <c r="E464">
        <v>7</v>
      </c>
      <c r="F464" t="s">
        <v>40</v>
      </c>
      <c r="G464" t="s">
        <v>1827</v>
      </c>
      <c r="H464" t="s">
        <v>5658</v>
      </c>
      <c r="I464">
        <v>0</v>
      </c>
    </row>
    <row r="465" spans="1:9" x14ac:dyDescent="0.25">
      <c r="A465" t="s">
        <v>4984</v>
      </c>
      <c r="B465" t="s">
        <v>4739</v>
      </c>
      <c r="C465" s="60">
        <v>42572</v>
      </c>
      <c r="D465">
        <v>2016</v>
      </c>
      <c r="E465">
        <v>7</v>
      </c>
      <c r="F465" t="s">
        <v>40</v>
      </c>
      <c r="G465" t="s">
        <v>1827</v>
      </c>
      <c r="H465" t="s">
        <v>5659</v>
      </c>
      <c r="I465">
        <v>0</v>
      </c>
    </row>
    <row r="466" spans="1:9" x14ac:dyDescent="0.25">
      <c r="A466" t="s">
        <v>4987</v>
      </c>
      <c r="B466" t="s">
        <v>4740</v>
      </c>
      <c r="C466" s="60">
        <v>42599</v>
      </c>
      <c r="D466">
        <v>2016</v>
      </c>
      <c r="E466">
        <v>8</v>
      </c>
      <c r="F466" t="s">
        <v>40</v>
      </c>
      <c r="G466" t="s">
        <v>1827</v>
      </c>
      <c r="H466" t="s">
        <v>5660</v>
      </c>
      <c r="I466">
        <v>0</v>
      </c>
    </row>
    <row r="467" spans="1:9" x14ac:dyDescent="0.25">
      <c r="A467" t="s">
        <v>4988</v>
      </c>
      <c r="B467" t="s">
        <v>4740</v>
      </c>
      <c r="C467" s="60">
        <v>42605</v>
      </c>
      <c r="D467">
        <v>2016</v>
      </c>
      <c r="E467">
        <v>8</v>
      </c>
      <c r="F467" t="s">
        <v>40</v>
      </c>
      <c r="G467" t="s">
        <v>1827</v>
      </c>
      <c r="H467" t="s">
        <v>5661</v>
      </c>
      <c r="I467">
        <v>2</v>
      </c>
    </row>
    <row r="468" spans="1:9" x14ac:dyDescent="0.25">
      <c r="A468" t="s">
        <v>4989</v>
      </c>
      <c r="B468" t="s">
        <v>4741</v>
      </c>
      <c r="C468" s="60">
        <v>42619</v>
      </c>
      <c r="D468">
        <v>2016</v>
      </c>
      <c r="E468">
        <v>9</v>
      </c>
      <c r="F468" t="s">
        <v>40</v>
      </c>
      <c r="G468" t="s">
        <v>1827</v>
      </c>
      <c r="H468" t="s">
        <v>5662</v>
      </c>
      <c r="I468">
        <v>4</v>
      </c>
    </row>
    <row r="469" spans="1:9" x14ac:dyDescent="0.25">
      <c r="A469" t="s">
        <v>4990</v>
      </c>
      <c r="B469" t="s">
        <v>4741</v>
      </c>
      <c r="C469" s="60">
        <v>42620</v>
      </c>
      <c r="D469">
        <v>2016</v>
      </c>
      <c r="E469">
        <v>9</v>
      </c>
      <c r="F469" t="s">
        <v>40</v>
      </c>
      <c r="G469" t="s">
        <v>1827</v>
      </c>
      <c r="H469" t="s">
        <v>5663</v>
      </c>
      <c r="I469">
        <v>2</v>
      </c>
    </row>
    <row r="470" spans="1:9" x14ac:dyDescent="0.25">
      <c r="A470" t="s">
        <v>4991</v>
      </c>
      <c r="B470" t="s">
        <v>4741</v>
      </c>
      <c r="C470" s="60">
        <v>42634</v>
      </c>
      <c r="D470">
        <v>2016</v>
      </c>
      <c r="E470">
        <v>9</v>
      </c>
      <c r="F470" t="s">
        <v>40</v>
      </c>
      <c r="G470" t="s">
        <v>1827</v>
      </c>
      <c r="H470" t="s">
        <v>5664</v>
      </c>
      <c r="I470">
        <v>0</v>
      </c>
    </row>
    <row r="471" spans="1:9" x14ac:dyDescent="0.25">
      <c r="A471" t="s">
        <v>4992</v>
      </c>
      <c r="B471" t="s">
        <v>4742</v>
      </c>
      <c r="C471" s="60">
        <v>42645</v>
      </c>
      <c r="D471">
        <v>2016</v>
      </c>
      <c r="E471">
        <v>10</v>
      </c>
      <c r="F471" t="s">
        <v>40</v>
      </c>
      <c r="G471" t="s">
        <v>1827</v>
      </c>
      <c r="H471" t="s">
        <v>5665</v>
      </c>
      <c r="I471">
        <v>1</v>
      </c>
    </row>
    <row r="472" spans="1:9" x14ac:dyDescent="0.25">
      <c r="A472" t="s">
        <v>4995</v>
      </c>
      <c r="B472" t="s">
        <v>4743</v>
      </c>
      <c r="C472" s="60">
        <v>42719</v>
      </c>
      <c r="D472">
        <v>2016</v>
      </c>
      <c r="E472">
        <v>12</v>
      </c>
      <c r="F472" t="s">
        <v>40</v>
      </c>
      <c r="G472" t="s">
        <v>1827</v>
      </c>
      <c r="H472" t="s">
        <v>5666</v>
      </c>
      <c r="I472">
        <v>0</v>
      </c>
    </row>
    <row r="473" spans="1:9" x14ac:dyDescent="0.25">
      <c r="A473" t="s">
        <v>4996</v>
      </c>
      <c r="B473" t="s">
        <v>4744</v>
      </c>
      <c r="C473" s="60">
        <v>42740</v>
      </c>
      <c r="D473">
        <v>2017</v>
      </c>
      <c r="E473">
        <v>1</v>
      </c>
      <c r="F473" t="s">
        <v>40</v>
      </c>
      <c r="G473" t="s">
        <v>1827</v>
      </c>
      <c r="H473" t="s">
        <v>5667</v>
      </c>
      <c r="I473">
        <v>4</v>
      </c>
    </row>
    <row r="474" spans="1:9" x14ac:dyDescent="0.25">
      <c r="A474" t="s">
        <v>4997</v>
      </c>
      <c r="B474" t="s">
        <v>4745</v>
      </c>
      <c r="C474" s="60">
        <v>42788</v>
      </c>
      <c r="D474">
        <v>2017</v>
      </c>
      <c r="E474">
        <v>2</v>
      </c>
      <c r="F474" t="s">
        <v>40</v>
      </c>
      <c r="G474" t="s">
        <v>1827</v>
      </c>
      <c r="H474" t="s">
        <v>5668</v>
      </c>
      <c r="I474">
        <v>0</v>
      </c>
    </row>
    <row r="475" spans="1:9" x14ac:dyDescent="0.25">
      <c r="A475" t="s">
        <v>5000</v>
      </c>
      <c r="B475" t="s">
        <v>4746</v>
      </c>
      <c r="C475" s="60">
        <v>42893</v>
      </c>
      <c r="D475">
        <v>2017</v>
      </c>
      <c r="E475">
        <v>6</v>
      </c>
      <c r="F475" t="s">
        <v>40</v>
      </c>
      <c r="G475" t="s">
        <v>1827</v>
      </c>
      <c r="H475" t="s">
        <v>5669</v>
      </c>
      <c r="I475">
        <v>4</v>
      </c>
    </row>
    <row r="476" spans="1:9" x14ac:dyDescent="0.25">
      <c r="A476" t="s">
        <v>5001</v>
      </c>
      <c r="B476" t="s">
        <v>4746</v>
      </c>
      <c r="C476" s="60">
        <v>42905</v>
      </c>
      <c r="D476">
        <v>2017</v>
      </c>
      <c r="E476">
        <v>6</v>
      </c>
      <c r="F476" t="s">
        <v>40</v>
      </c>
      <c r="G476" t="s">
        <v>1827</v>
      </c>
      <c r="H476" t="s">
        <v>5670</v>
      </c>
      <c r="I476">
        <v>1</v>
      </c>
    </row>
    <row r="477" spans="1:9" x14ac:dyDescent="0.25">
      <c r="A477" t="s">
        <v>5002</v>
      </c>
      <c r="B477" t="s">
        <v>4746</v>
      </c>
      <c r="C477" s="60">
        <v>42910</v>
      </c>
      <c r="D477">
        <v>2017</v>
      </c>
      <c r="E477">
        <v>6</v>
      </c>
      <c r="F477" t="s">
        <v>40</v>
      </c>
      <c r="G477" t="s">
        <v>1827</v>
      </c>
      <c r="H477" t="s">
        <v>5671</v>
      </c>
      <c r="I477">
        <v>0</v>
      </c>
    </row>
    <row r="478" spans="1:9" x14ac:dyDescent="0.25">
      <c r="A478" t="s">
        <v>5004</v>
      </c>
      <c r="B478" t="s">
        <v>4747</v>
      </c>
      <c r="C478" s="60">
        <v>42948</v>
      </c>
      <c r="D478">
        <v>2017</v>
      </c>
      <c r="E478">
        <v>8</v>
      </c>
      <c r="F478" t="s">
        <v>40</v>
      </c>
      <c r="G478" t="s">
        <v>1827</v>
      </c>
      <c r="H478" t="s">
        <v>5672</v>
      </c>
      <c r="I478">
        <v>0</v>
      </c>
    </row>
    <row r="479" spans="1:9" x14ac:dyDescent="0.25">
      <c r="A479" t="s">
        <v>5005</v>
      </c>
      <c r="B479" t="s">
        <v>4747</v>
      </c>
      <c r="C479" s="60">
        <v>42971</v>
      </c>
      <c r="D479">
        <v>2017</v>
      </c>
      <c r="E479">
        <v>8</v>
      </c>
      <c r="F479" t="s">
        <v>40</v>
      </c>
      <c r="G479" t="s">
        <v>1827</v>
      </c>
      <c r="H479" t="s">
        <v>5673</v>
      </c>
      <c r="I479">
        <v>0</v>
      </c>
    </row>
    <row r="480" spans="1:9" x14ac:dyDescent="0.25">
      <c r="A480" t="s">
        <v>5006</v>
      </c>
      <c r="B480" t="s">
        <v>4747</v>
      </c>
      <c r="C480" s="60">
        <v>42977</v>
      </c>
      <c r="D480">
        <v>2017</v>
      </c>
      <c r="E480">
        <v>8</v>
      </c>
      <c r="F480" t="s">
        <v>40</v>
      </c>
      <c r="G480" t="s">
        <v>1827</v>
      </c>
      <c r="H480" t="s">
        <v>5674</v>
      </c>
      <c r="I480">
        <v>21</v>
      </c>
    </row>
    <row r="481" spans="1:9" x14ac:dyDescent="0.25">
      <c r="A481" t="s">
        <v>5009</v>
      </c>
      <c r="B481" t="s">
        <v>4749</v>
      </c>
      <c r="C481" s="60">
        <v>43005</v>
      </c>
      <c r="D481">
        <v>2017</v>
      </c>
      <c r="E481">
        <v>9</v>
      </c>
      <c r="F481" t="s">
        <v>40</v>
      </c>
      <c r="G481" t="s">
        <v>1827</v>
      </c>
      <c r="H481" t="s">
        <v>5675</v>
      </c>
      <c r="I481">
        <v>1</v>
      </c>
    </row>
    <row r="482" spans="1:9" x14ac:dyDescent="0.25">
      <c r="A482" t="s">
        <v>5011</v>
      </c>
      <c r="B482" t="s">
        <v>4750</v>
      </c>
      <c r="C482" s="60">
        <v>43034</v>
      </c>
      <c r="D482">
        <v>2017</v>
      </c>
      <c r="E482">
        <v>10</v>
      </c>
      <c r="F482" t="s">
        <v>40</v>
      </c>
      <c r="G482" t="s">
        <v>1827</v>
      </c>
      <c r="H482" t="s">
        <v>5676</v>
      </c>
      <c r="I482">
        <v>1</v>
      </c>
    </row>
    <row r="483" spans="1:9" x14ac:dyDescent="0.25">
      <c r="A483" t="s">
        <v>5013</v>
      </c>
      <c r="B483" t="s">
        <v>4752</v>
      </c>
      <c r="C483" s="60">
        <v>43165</v>
      </c>
      <c r="D483">
        <v>2018</v>
      </c>
      <c r="E483">
        <v>3</v>
      </c>
      <c r="F483" t="s">
        <v>40</v>
      </c>
      <c r="G483" t="s">
        <v>1827</v>
      </c>
      <c r="H483" t="s">
        <v>5677</v>
      </c>
      <c r="I483">
        <v>1</v>
      </c>
    </row>
    <row r="484" spans="1:9" x14ac:dyDescent="0.25">
      <c r="A484" t="s">
        <v>5016</v>
      </c>
      <c r="B484" t="s">
        <v>4753</v>
      </c>
      <c r="C484" s="60">
        <v>43193</v>
      </c>
      <c r="D484">
        <v>2018</v>
      </c>
      <c r="E484">
        <v>4</v>
      </c>
      <c r="F484" t="s">
        <v>40</v>
      </c>
      <c r="G484" t="s">
        <v>1827</v>
      </c>
      <c r="H484" t="s">
        <v>5678</v>
      </c>
      <c r="I484">
        <v>1</v>
      </c>
    </row>
    <row r="485" spans="1:9" x14ac:dyDescent="0.25">
      <c r="A485" t="s">
        <v>5018</v>
      </c>
      <c r="B485" t="s">
        <v>4754</v>
      </c>
      <c r="C485" s="60">
        <v>43238</v>
      </c>
      <c r="D485">
        <v>2018</v>
      </c>
      <c r="E485">
        <v>5</v>
      </c>
      <c r="F485" t="s">
        <v>40</v>
      </c>
      <c r="G485" t="s">
        <v>1827</v>
      </c>
      <c r="H485" t="s">
        <v>5679</v>
      </c>
      <c r="I485">
        <v>5</v>
      </c>
    </row>
    <row r="486" spans="1:9" x14ac:dyDescent="0.25">
      <c r="A486" t="s">
        <v>5020</v>
      </c>
      <c r="B486" t="s">
        <v>4755</v>
      </c>
      <c r="C486" s="60">
        <v>43258</v>
      </c>
      <c r="D486">
        <v>2018</v>
      </c>
      <c r="E486">
        <v>6</v>
      </c>
      <c r="F486" t="s">
        <v>40</v>
      </c>
      <c r="G486" t="s">
        <v>1827</v>
      </c>
      <c r="H486" t="s">
        <v>5680</v>
      </c>
      <c r="I486">
        <v>0</v>
      </c>
    </row>
    <row r="487" spans="1:9" x14ac:dyDescent="0.25">
      <c r="A487" t="s">
        <v>5021</v>
      </c>
      <c r="B487" t="s">
        <v>4755</v>
      </c>
      <c r="C487" s="60">
        <v>43262</v>
      </c>
      <c r="D487">
        <v>2018</v>
      </c>
      <c r="E487">
        <v>6</v>
      </c>
      <c r="F487" t="s">
        <v>40</v>
      </c>
      <c r="G487" t="s">
        <v>1827</v>
      </c>
      <c r="H487" t="s">
        <v>5681</v>
      </c>
      <c r="I487">
        <v>1</v>
      </c>
    </row>
    <row r="488" spans="1:9" x14ac:dyDescent="0.25">
      <c r="A488" t="s">
        <v>4787</v>
      </c>
      <c r="B488" t="s">
        <v>4684</v>
      </c>
      <c r="C488" s="60">
        <v>40308</v>
      </c>
      <c r="D488">
        <v>2010</v>
      </c>
      <c r="E488">
        <v>5</v>
      </c>
      <c r="F488" t="s">
        <v>40</v>
      </c>
      <c r="G488" t="s">
        <v>4672</v>
      </c>
      <c r="H488" t="s">
        <v>5682</v>
      </c>
      <c r="I488">
        <v>208</v>
      </c>
    </row>
    <row r="489" spans="1:9" x14ac:dyDescent="0.25">
      <c r="A489" t="s">
        <v>4793</v>
      </c>
      <c r="B489" t="s">
        <v>4686</v>
      </c>
      <c r="C489" s="60">
        <v>40388</v>
      </c>
      <c r="D489">
        <v>2010</v>
      </c>
      <c r="E489">
        <v>7</v>
      </c>
      <c r="F489" t="s">
        <v>40</v>
      </c>
      <c r="G489" t="s">
        <v>4672</v>
      </c>
      <c r="H489" t="s">
        <v>5683</v>
      </c>
      <c r="I489">
        <v>100</v>
      </c>
    </row>
    <row r="490" spans="1:9" x14ac:dyDescent="0.25">
      <c r="A490" t="s">
        <v>4794</v>
      </c>
      <c r="B490" t="s">
        <v>4687</v>
      </c>
      <c r="C490" s="60">
        <v>40395</v>
      </c>
      <c r="D490">
        <v>2010</v>
      </c>
      <c r="E490">
        <v>8</v>
      </c>
      <c r="F490" t="s">
        <v>40</v>
      </c>
      <c r="G490" t="s">
        <v>4672</v>
      </c>
      <c r="H490" t="s">
        <v>5684</v>
      </c>
      <c r="I490">
        <v>456</v>
      </c>
    </row>
    <row r="491" spans="1:9" x14ac:dyDescent="0.25">
      <c r="A491" t="s">
        <v>4795</v>
      </c>
      <c r="B491" t="s">
        <v>4687</v>
      </c>
      <c r="C491" s="60">
        <v>40401</v>
      </c>
      <c r="D491">
        <v>2010</v>
      </c>
      <c r="E491">
        <v>8</v>
      </c>
      <c r="F491" t="s">
        <v>40</v>
      </c>
      <c r="G491" t="s">
        <v>4672</v>
      </c>
      <c r="H491" t="s">
        <v>5685</v>
      </c>
      <c r="I491">
        <v>375</v>
      </c>
    </row>
    <row r="492" spans="1:9" x14ac:dyDescent="0.25">
      <c r="A492" t="s">
        <v>4796</v>
      </c>
      <c r="B492" t="s">
        <v>4687</v>
      </c>
      <c r="C492" s="60">
        <v>40402</v>
      </c>
      <c r="D492">
        <v>2010</v>
      </c>
      <c r="E492">
        <v>8</v>
      </c>
      <c r="F492" t="s">
        <v>40</v>
      </c>
      <c r="G492" t="s">
        <v>4672</v>
      </c>
      <c r="H492" t="s">
        <v>5686</v>
      </c>
      <c r="I492">
        <v>540</v>
      </c>
    </row>
    <row r="493" spans="1:9" x14ac:dyDescent="0.25">
      <c r="A493" t="s">
        <v>4804</v>
      </c>
      <c r="B493" t="s">
        <v>4688</v>
      </c>
      <c r="C493" s="60">
        <v>40436</v>
      </c>
      <c r="D493">
        <v>2010</v>
      </c>
      <c r="E493">
        <v>9</v>
      </c>
      <c r="F493" t="s">
        <v>40</v>
      </c>
      <c r="G493" t="s">
        <v>4672</v>
      </c>
      <c r="H493" t="s">
        <v>5687</v>
      </c>
      <c r="I493">
        <v>0</v>
      </c>
    </row>
    <row r="494" spans="1:9" x14ac:dyDescent="0.25">
      <c r="A494" t="s">
        <v>4807</v>
      </c>
      <c r="B494" t="s">
        <v>4688</v>
      </c>
      <c r="C494" s="60">
        <v>40451</v>
      </c>
      <c r="D494">
        <v>2010</v>
      </c>
      <c r="E494">
        <v>9</v>
      </c>
      <c r="F494" t="s">
        <v>40</v>
      </c>
      <c r="G494" t="s">
        <v>4672</v>
      </c>
      <c r="H494" t="s">
        <v>5688</v>
      </c>
      <c r="I494">
        <v>11</v>
      </c>
    </row>
    <row r="495" spans="1:9" x14ac:dyDescent="0.25">
      <c r="A495" t="s">
        <v>4811</v>
      </c>
      <c r="B495" t="s">
        <v>4762</v>
      </c>
      <c r="C495" s="60">
        <v>40505</v>
      </c>
      <c r="D495">
        <v>2010</v>
      </c>
      <c r="E495">
        <v>11</v>
      </c>
      <c r="F495" t="s">
        <v>40</v>
      </c>
      <c r="G495" t="s">
        <v>4672</v>
      </c>
      <c r="H495" t="s">
        <v>5689</v>
      </c>
      <c r="I495">
        <v>550</v>
      </c>
    </row>
    <row r="496" spans="1:9" x14ac:dyDescent="0.25">
      <c r="A496" t="s">
        <v>4814</v>
      </c>
      <c r="B496" t="s">
        <v>4764</v>
      </c>
      <c r="C496" s="60">
        <v>40583</v>
      </c>
      <c r="D496">
        <v>2011</v>
      </c>
      <c r="E496">
        <v>2</v>
      </c>
      <c r="F496" t="s">
        <v>40</v>
      </c>
      <c r="G496" t="s">
        <v>4672</v>
      </c>
      <c r="H496" t="s">
        <v>5690</v>
      </c>
      <c r="I496">
        <v>200</v>
      </c>
    </row>
    <row r="497" spans="1:9" x14ac:dyDescent="0.25">
      <c r="A497" t="s">
        <v>4819</v>
      </c>
      <c r="B497" t="s">
        <v>4689</v>
      </c>
      <c r="C497" s="60">
        <v>40655</v>
      </c>
      <c r="D497">
        <v>2011</v>
      </c>
      <c r="E497">
        <v>4</v>
      </c>
      <c r="F497" t="s">
        <v>40</v>
      </c>
      <c r="G497" t="s">
        <v>4672</v>
      </c>
      <c r="H497" t="s">
        <v>5691</v>
      </c>
      <c r="I497">
        <v>199</v>
      </c>
    </row>
    <row r="498" spans="1:9" x14ac:dyDescent="0.25">
      <c r="A498" t="s">
        <v>4821</v>
      </c>
      <c r="B498" t="s">
        <v>4690</v>
      </c>
      <c r="C498" s="60">
        <v>40664</v>
      </c>
      <c r="D498">
        <v>2011</v>
      </c>
      <c r="E498">
        <v>5</v>
      </c>
      <c r="F498" t="s">
        <v>40</v>
      </c>
      <c r="G498" t="s">
        <v>4672</v>
      </c>
      <c r="H498" t="s">
        <v>5692</v>
      </c>
      <c r="I498">
        <v>226</v>
      </c>
    </row>
    <row r="499" spans="1:9" x14ac:dyDescent="0.25">
      <c r="A499" t="s">
        <v>4824</v>
      </c>
      <c r="B499" t="s">
        <v>4690</v>
      </c>
      <c r="C499" s="60">
        <v>40672</v>
      </c>
      <c r="D499">
        <v>2011</v>
      </c>
      <c r="E499">
        <v>5</v>
      </c>
      <c r="F499" t="s">
        <v>40</v>
      </c>
      <c r="G499" t="s">
        <v>4672</v>
      </c>
      <c r="H499" t="s">
        <v>5693</v>
      </c>
      <c r="I499">
        <v>65</v>
      </c>
    </row>
    <row r="500" spans="1:9" x14ac:dyDescent="0.25">
      <c r="A500" t="s">
        <v>4825</v>
      </c>
      <c r="B500" t="s">
        <v>4690</v>
      </c>
      <c r="C500" s="60">
        <v>40681</v>
      </c>
      <c r="D500">
        <v>2011</v>
      </c>
      <c r="E500">
        <v>5</v>
      </c>
      <c r="F500" t="s">
        <v>40</v>
      </c>
      <c r="G500" t="s">
        <v>4672</v>
      </c>
      <c r="H500" t="s">
        <v>5694</v>
      </c>
      <c r="I500">
        <v>224</v>
      </c>
    </row>
    <row r="501" spans="1:9" x14ac:dyDescent="0.25">
      <c r="A501" t="s">
        <v>4827</v>
      </c>
      <c r="B501" t="s">
        <v>4691</v>
      </c>
      <c r="C501" s="60">
        <v>40696</v>
      </c>
      <c r="D501">
        <v>2011</v>
      </c>
      <c r="E501">
        <v>6</v>
      </c>
      <c r="F501" t="s">
        <v>40</v>
      </c>
      <c r="G501" t="s">
        <v>4672</v>
      </c>
      <c r="H501" t="s">
        <v>5695</v>
      </c>
      <c r="I501">
        <v>390</v>
      </c>
    </row>
    <row r="502" spans="1:9" x14ac:dyDescent="0.25">
      <c r="A502" t="s">
        <v>4830</v>
      </c>
      <c r="B502" t="s">
        <v>4691</v>
      </c>
      <c r="C502" s="60">
        <v>40717</v>
      </c>
      <c r="D502">
        <v>2011</v>
      </c>
      <c r="E502">
        <v>6</v>
      </c>
      <c r="F502" t="s">
        <v>40</v>
      </c>
      <c r="G502" t="s">
        <v>4672</v>
      </c>
      <c r="H502" t="s">
        <v>5696</v>
      </c>
      <c r="I502">
        <v>17</v>
      </c>
    </row>
    <row r="503" spans="1:9" x14ac:dyDescent="0.25">
      <c r="A503" t="s">
        <v>4834</v>
      </c>
      <c r="B503" t="s">
        <v>4692</v>
      </c>
      <c r="C503" s="60">
        <v>40746</v>
      </c>
      <c r="D503">
        <v>2011</v>
      </c>
      <c r="E503">
        <v>7</v>
      </c>
      <c r="F503" t="s">
        <v>40</v>
      </c>
      <c r="G503" t="s">
        <v>4672</v>
      </c>
      <c r="H503" t="s">
        <v>5697</v>
      </c>
      <c r="I503">
        <v>3</v>
      </c>
    </row>
    <row r="504" spans="1:9" x14ac:dyDescent="0.25">
      <c r="A504" t="s">
        <v>4835</v>
      </c>
      <c r="B504" t="s">
        <v>4692</v>
      </c>
      <c r="C504" s="60">
        <v>40752</v>
      </c>
      <c r="D504">
        <v>2011</v>
      </c>
      <c r="E504">
        <v>7</v>
      </c>
      <c r="F504" t="s">
        <v>40</v>
      </c>
      <c r="G504" t="s">
        <v>4672</v>
      </c>
      <c r="H504" t="s">
        <v>5698</v>
      </c>
      <c r="I504">
        <v>66</v>
      </c>
    </row>
    <row r="505" spans="1:9" x14ac:dyDescent="0.25">
      <c r="A505" t="s">
        <v>4837</v>
      </c>
      <c r="B505" t="s">
        <v>4693</v>
      </c>
      <c r="C505" s="60">
        <v>40765</v>
      </c>
      <c r="D505">
        <v>2011</v>
      </c>
      <c r="E505">
        <v>8</v>
      </c>
      <c r="F505" t="s">
        <v>40</v>
      </c>
      <c r="G505" t="s">
        <v>4672</v>
      </c>
      <c r="H505" t="s">
        <v>5699</v>
      </c>
      <c r="I505">
        <v>240</v>
      </c>
    </row>
    <row r="506" spans="1:9" x14ac:dyDescent="0.25">
      <c r="A506" t="s">
        <v>4839</v>
      </c>
      <c r="B506" t="s">
        <v>4693</v>
      </c>
      <c r="C506" s="60">
        <v>40772</v>
      </c>
      <c r="D506">
        <v>2011</v>
      </c>
      <c r="E506">
        <v>8</v>
      </c>
      <c r="F506" t="s">
        <v>40</v>
      </c>
      <c r="G506" t="s">
        <v>4672</v>
      </c>
      <c r="H506" t="s">
        <v>5700</v>
      </c>
      <c r="I506">
        <v>391</v>
      </c>
    </row>
    <row r="507" spans="1:9" x14ac:dyDescent="0.25">
      <c r="A507" t="s">
        <v>4842</v>
      </c>
      <c r="B507" t="s">
        <v>4694</v>
      </c>
      <c r="C507" s="60">
        <v>40787</v>
      </c>
      <c r="D507">
        <v>2011</v>
      </c>
      <c r="E507">
        <v>9</v>
      </c>
      <c r="F507" t="s">
        <v>40</v>
      </c>
      <c r="G507" t="s">
        <v>4672</v>
      </c>
      <c r="H507" t="s">
        <v>5701</v>
      </c>
      <c r="I507">
        <v>0</v>
      </c>
    </row>
    <row r="508" spans="1:9" x14ac:dyDescent="0.25">
      <c r="A508" t="s">
        <v>4844</v>
      </c>
      <c r="B508" t="s">
        <v>4694</v>
      </c>
      <c r="C508" s="60">
        <v>40806</v>
      </c>
      <c r="D508">
        <v>2011</v>
      </c>
      <c r="E508">
        <v>9</v>
      </c>
      <c r="F508" t="s">
        <v>40</v>
      </c>
      <c r="G508" t="s">
        <v>4672</v>
      </c>
      <c r="H508" t="s">
        <v>5702</v>
      </c>
      <c r="I508">
        <v>0</v>
      </c>
    </row>
    <row r="509" spans="1:9" x14ac:dyDescent="0.25">
      <c r="A509" t="s">
        <v>4847</v>
      </c>
      <c r="B509" t="s">
        <v>4695</v>
      </c>
      <c r="C509" s="60">
        <v>40831</v>
      </c>
      <c r="D509">
        <v>2011</v>
      </c>
      <c r="E509">
        <v>10</v>
      </c>
      <c r="F509" t="s">
        <v>40</v>
      </c>
      <c r="G509" t="s">
        <v>4672</v>
      </c>
      <c r="H509" t="s">
        <v>5703</v>
      </c>
      <c r="I509">
        <v>1500</v>
      </c>
    </row>
    <row r="510" spans="1:9" x14ac:dyDescent="0.25">
      <c r="A510" t="s">
        <v>4853</v>
      </c>
      <c r="B510" t="s">
        <v>4696</v>
      </c>
      <c r="C510" s="60">
        <v>40862</v>
      </c>
      <c r="D510">
        <v>2011</v>
      </c>
      <c r="E510">
        <v>11</v>
      </c>
      <c r="F510" t="s">
        <v>40</v>
      </c>
      <c r="G510" t="s">
        <v>4672</v>
      </c>
      <c r="H510" t="s">
        <v>5704</v>
      </c>
      <c r="I510">
        <v>0</v>
      </c>
    </row>
    <row r="511" spans="1:9" x14ac:dyDescent="0.25">
      <c r="A511" t="s">
        <v>4856</v>
      </c>
      <c r="B511" t="s">
        <v>4698</v>
      </c>
      <c r="C511" s="60">
        <v>40975</v>
      </c>
      <c r="D511">
        <v>2012</v>
      </c>
      <c r="E511">
        <v>3</v>
      </c>
      <c r="F511" t="s">
        <v>40</v>
      </c>
      <c r="G511" t="s">
        <v>4672</v>
      </c>
      <c r="H511" t="s">
        <v>5705</v>
      </c>
      <c r="I511">
        <v>71</v>
      </c>
    </row>
    <row r="512" spans="1:9" x14ac:dyDescent="0.25">
      <c r="A512" t="s">
        <v>4859</v>
      </c>
      <c r="B512" t="s">
        <v>4699</v>
      </c>
      <c r="C512" s="60">
        <v>41022</v>
      </c>
      <c r="D512">
        <v>2012</v>
      </c>
      <c r="E512">
        <v>4</v>
      </c>
      <c r="F512" t="s">
        <v>40</v>
      </c>
      <c r="G512" t="s">
        <v>4672</v>
      </c>
      <c r="H512" t="s">
        <v>5706</v>
      </c>
      <c r="I512">
        <v>295</v>
      </c>
    </row>
    <row r="513" spans="1:9" x14ac:dyDescent="0.25">
      <c r="A513" t="s">
        <v>4860</v>
      </c>
      <c r="B513" t="s">
        <v>4700</v>
      </c>
      <c r="C513" s="60">
        <v>41036</v>
      </c>
      <c r="D513">
        <v>2012</v>
      </c>
      <c r="E513">
        <v>5</v>
      </c>
      <c r="F513" t="s">
        <v>40</v>
      </c>
      <c r="G513" t="s">
        <v>4672</v>
      </c>
      <c r="H513" t="s">
        <v>5707</v>
      </c>
      <c r="I513">
        <v>384</v>
      </c>
    </row>
    <row r="514" spans="1:9" x14ac:dyDescent="0.25">
      <c r="A514" t="s">
        <v>4862</v>
      </c>
      <c r="B514" t="s">
        <v>4700</v>
      </c>
      <c r="C514" s="60">
        <v>41060</v>
      </c>
      <c r="D514">
        <v>2012</v>
      </c>
      <c r="E514">
        <v>5</v>
      </c>
      <c r="F514" t="s">
        <v>40</v>
      </c>
      <c r="G514" t="s">
        <v>4672</v>
      </c>
      <c r="H514" t="s">
        <v>5708</v>
      </c>
      <c r="I514">
        <v>650</v>
      </c>
    </row>
    <row r="515" spans="1:9" x14ac:dyDescent="0.25">
      <c r="A515" t="s">
        <v>4864</v>
      </c>
      <c r="B515" t="s">
        <v>4701</v>
      </c>
      <c r="C515" s="60">
        <v>41072</v>
      </c>
      <c r="D515">
        <v>2012</v>
      </c>
      <c r="E515">
        <v>6</v>
      </c>
      <c r="F515" t="s">
        <v>40</v>
      </c>
      <c r="G515" t="s">
        <v>4672</v>
      </c>
      <c r="H515" t="s">
        <v>5709</v>
      </c>
      <c r="I515">
        <v>200</v>
      </c>
    </row>
    <row r="516" spans="1:9" x14ac:dyDescent="0.25">
      <c r="A516" t="s">
        <v>4865</v>
      </c>
      <c r="B516" t="s">
        <v>4701</v>
      </c>
      <c r="C516" s="60">
        <v>41074</v>
      </c>
      <c r="D516">
        <v>2012</v>
      </c>
      <c r="E516">
        <v>6</v>
      </c>
      <c r="F516" t="s">
        <v>40</v>
      </c>
      <c r="G516" t="s">
        <v>4672</v>
      </c>
      <c r="H516" t="s">
        <v>5710</v>
      </c>
      <c r="I516">
        <v>230</v>
      </c>
    </row>
    <row r="517" spans="1:9" x14ac:dyDescent="0.25">
      <c r="A517" t="s">
        <v>4866</v>
      </c>
      <c r="B517" t="s">
        <v>4701</v>
      </c>
      <c r="C517" s="60">
        <v>41080</v>
      </c>
      <c r="D517">
        <v>2012</v>
      </c>
      <c r="E517">
        <v>6</v>
      </c>
      <c r="F517" t="s">
        <v>40</v>
      </c>
      <c r="G517" t="s">
        <v>4672</v>
      </c>
      <c r="H517" t="s">
        <v>5711</v>
      </c>
      <c r="I517">
        <v>0</v>
      </c>
    </row>
    <row r="518" spans="1:9" x14ac:dyDescent="0.25">
      <c r="A518" t="s">
        <v>4867</v>
      </c>
      <c r="B518" t="s">
        <v>4701</v>
      </c>
      <c r="C518" s="60">
        <v>41087</v>
      </c>
      <c r="D518">
        <v>2012</v>
      </c>
      <c r="E518">
        <v>6</v>
      </c>
      <c r="F518" t="s">
        <v>40</v>
      </c>
      <c r="G518" t="s">
        <v>4672</v>
      </c>
      <c r="H518" t="s">
        <v>5712</v>
      </c>
      <c r="I518">
        <v>3</v>
      </c>
    </row>
    <row r="519" spans="1:9" x14ac:dyDescent="0.25">
      <c r="A519" t="s">
        <v>4875</v>
      </c>
      <c r="B519" t="s">
        <v>4702</v>
      </c>
      <c r="C519" s="60">
        <v>41117</v>
      </c>
      <c r="D519">
        <v>2012</v>
      </c>
      <c r="E519">
        <v>7</v>
      </c>
      <c r="F519" t="s">
        <v>40</v>
      </c>
      <c r="G519" t="s">
        <v>4672</v>
      </c>
      <c r="H519" t="s">
        <v>5713</v>
      </c>
      <c r="I519">
        <v>35</v>
      </c>
    </row>
    <row r="520" spans="1:9" x14ac:dyDescent="0.25">
      <c r="A520" t="s">
        <v>4876</v>
      </c>
      <c r="B520" t="s">
        <v>4703</v>
      </c>
      <c r="C520" s="60">
        <v>41122</v>
      </c>
      <c r="D520">
        <v>2012</v>
      </c>
      <c r="E520">
        <v>8</v>
      </c>
      <c r="F520" t="s">
        <v>40</v>
      </c>
      <c r="G520" t="s">
        <v>4672</v>
      </c>
      <c r="H520" t="s">
        <v>5714</v>
      </c>
      <c r="I520">
        <v>120</v>
      </c>
    </row>
    <row r="521" spans="1:9" x14ac:dyDescent="0.25">
      <c r="A521" t="s">
        <v>4878</v>
      </c>
      <c r="B521" t="s">
        <v>4703</v>
      </c>
      <c r="C521" s="60">
        <v>41136</v>
      </c>
      <c r="D521">
        <v>2012</v>
      </c>
      <c r="E521">
        <v>8</v>
      </c>
      <c r="F521" t="s">
        <v>40</v>
      </c>
      <c r="G521" t="s">
        <v>4672</v>
      </c>
      <c r="H521" t="s">
        <v>5715</v>
      </c>
      <c r="I521">
        <v>800</v>
      </c>
    </row>
    <row r="522" spans="1:9" x14ac:dyDescent="0.25">
      <c r="A522" t="s">
        <v>4881</v>
      </c>
      <c r="B522" t="s">
        <v>4704</v>
      </c>
      <c r="C522" s="60">
        <v>41164</v>
      </c>
      <c r="D522">
        <v>2012</v>
      </c>
      <c r="E522">
        <v>9</v>
      </c>
      <c r="F522" t="s">
        <v>40</v>
      </c>
      <c r="G522" t="s">
        <v>4672</v>
      </c>
      <c r="H522" t="s">
        <v>5716</v>
      </c>
      <c r="I522">
        <v>0</v>
      </c>
    </row>
    <row r="523" spans="1:9" x14ac:dyDescent="0.25">
      <c r="A523" t="s">
        <v>4883</v>
      </c>
      <c r="B523" t="s">
        <v>4704</v>
      </c>
      <c r="C523" s="60">
        <v>41178</v>
      </c>
      <c r="D523">
        <v>2012</v>
      </c>
      <c r="E523">
        <v>9</v>
      </c>
      <c r="F523" t="s">
        <v>40</v>
      </c>
      <c r="G523" t="s">
        <v>4672</v>
      </c>
      <c r="H523" t="s">
        <v>5717</v>
      </c>
      <c r="I523">
        <v>1760</v>
      </c>
    </row>
    <row r="524" spans="1:9" x14ac:dyDescent="0.25">
      <c r="A524" t="s">
        <v>4886</v>
      </c>
      <c r="B524" t="s">
        <v>4705</v>
      </c>
      <c r="C524" s="60">
        <v>41207</v>
      </c>
      <c r="D524">
        <v>2012</v>
      </c>
      <c r="E524">
        <v>10</v>
      </c>
      <c r="F524" t="s">
        <v>40</v>
      </c>
      <c r="G524" t="s">
        <v>4672</v>
      </c>
      <c r="H524" t="s">
        <v>5718</v>
      </c>
      <c r="I524">
        <v>1100</v>
      </c>
    </row>
    <row r="525" spans="1:9" x14ac:dyDescent="0.25">
      <c r="A525" t="s">
        <v>4889</v>
      </c>
      <c r="B525" t="s">
        <v>4706</v>
      </c>
      <c r="C525" s="60">
        <v>41228</v>
      </c>
      <c r="D525">
        <v>2012</v>
      </c>
      <c r="E525">
        <v>11</v>
      </c>
      <c r="F525" t="s">
        <v>40</v>
      </c>
      <c r="G525" t="s">
        <v>4672</v>
      </c>
      <c r="H525" t="s">
        <v>5719</v>
      </c>
      <c r="I525">
        <v>640</v>
      </c>
    </row>
    <row r="526" spans="1:9" x14ac:dyDescent="0.25">
      <c r="A526" t="s">
        <v>4890</v>
      </c>
      <c r="B526" t="s">
        <v>4707</v>
      </c>
      <c r="C526" s="60">
        <v>41253</v>
      </c>
      <c r="D526">
        <v>2012</v>
      </c>
      <c r="E526">
        <v>12</v>
      </c>
      <c r="F526" t="s">
        <v>40</v>
      </c>
      <c r="G526" t="s">
        <v>4672</v>
      </c>
      <c r="H526" t="s">
        <v>5720</v>
      </c>
      <c r="I526">
        <v>84</v>
      </c>
    </row>
    <row r="527" spans="1:9" x14ac:dyDescent="0.25">
      <c r="A527" t="s">
        <v>4893</v>
      </c>
      <c r="B527" t="s">
        <v>4709</v>
      </c>
      <c r="C527" s="60">
        <v>41290</v>
      </c>
      <c r="D527">
        <v>2013</v>
      </c>
      <c r="E527">
        <v>1</v>
      </c>
      <c r="F527" t="s">
        <v>40</v>
      </c>
      <c r="G527" t="s">
        <v>4672</v>
      </c>
      <c r="H527" t="s">
        <v>5721</v>
      </c>
      <c r="I527">
        <v>0</v>
      </c>
    </row>
    <row r="528" spans="1:9" x14ac:dyDescent="0.25">
      <c r="A528" t="s">
        <v>4894</v>
      </c>
      <c r="B528" t="s">
        <v>4708</v>
      </c>
      <c r="C528" s="60">
        <v>41319</v>
      </c>
      <c r="D528">
        <v>2013</v>
      </c>
      <c r="E528">
        <v>2</v>
      </c>
      <c r="F528" t="s">
        <v>40</v>
      </c>
      <c r="G528" t="s">
        <v>4672</v>
      </c>
      <c r="H528" t="s">
        <v>5722</v>
      </c>
      <c r="I528">
        <v>73</v>
      </c>
    </row>
    <row r="529" spans="1:9" x14ac:dyDescent="0.25">
      <c r="A529" t="s">
        <v>4896</v>
      </c>
      <c r="B529" t="s">
        <v>4710</v>
      </c>
      <c r="C529" s="60">
        <v>41359</v>
      </c>
      <c r="D529">
        <v>2013</v>
      </c>
      <c r="E529">
        <v>3</v>
      </c>
      <c r="F529" t="s">
        <v>40</v>
      </c>
      <c r="G529" t="s">
        <v>4672</v>
      </c>
      <c r="H529" t="s">
        <v>5723</v>
      </c>
      <c r="I529">
        <v>301</v>
      </c>
    </row>
    <row r="530" spans="1:9" x14ac:dyDescent="0.25">
      <c r="A530" t="s">
        <v>4897</v>
      </c>
      <c r="B530" t="s">
        <v>4711</v>
      </c>
      <c r="C530" s="60">
        <v>41386</v>
      </c>
      <c r="D530">
        <v>2013</v>
      </c>
      <c r="E530">
        <v>4</v>
      </c>
      <c r="F530" t="s">
        <v>40</v>
      </c>
      <c r="G530" t="s">
        <v>4672</v>
      </c>
      <c r="H530" t="s">
        <v>5724</v>
      </c>
      <c r="I530">
        <v>637</v>
      </c>
    </row>
    <row r="531" spans="1:9" x14ac:dyDescent="0.25">
      <c r="A531" t="s">
        <v>4899</v>
      </c>
      <c r="B531" t="s">
        <v>4712</v>
      </c>
      <c r="C531" s="60">
        <v>41395</v>
      </c>
      <c r="D531">
        <v>2013</v>
      </c>
      <c r="E531">
        <v>5</v>
      </c>
      <c r="F531" t="s">
        <v>40</v>
      </c>
      <c r="G531" t="s">
        <v>4672</v>
      </c>
      <c r="H531" t="s">
        <v>5725</v>
      </c>
      <c r="I531">
        <v>325</v>
      </c>
    </row>
    <row r="532" spans="1:9" x14ac:dyDescent="0.25">
      <c r="A532" t="s">
        <v>4902</v>
      </c>
      <c r="B532" t="s">
        <v>4713</v>
      </c>
      <c r="C532" s="60">
        <v>41431</v>
      </c>
      <c r="D532">
        <v>2013</v>
      </c>
      <c r="E532">
        <v>6</v>
      </c>
      <c r="F532" t="s">
        <v>40</v>
      </c>
      <c r="G532" t="s">
        <v>4672</v>
      </c>
      <c r="H532" t="s">
        <v>5726</v>
      </c>
      <c r="I532">
        <v>330</v>
      </c>
    </row>
    <row r="533" spans="1:9" x14ac:dyDescent="0.25">
      <c r="A533" t="s">
        <v>4903</v>
      </c>
      <c r="B533" t="s">
        <v>4713</v>
      </c>
      <c r="C533" s="60">
        <v>41444</v>
      </c>
      <c r="D533">
        <v>2013</v>
      </c>
      <c r="E533">
        <v>6</v>
      </c>
      <c r="F533" t="s">
        <v>40</v>
      </c>
      <c r="G533" t="s">
        <v>4672</v>
      </c>
      <c r="H533" t="s">
        <v>5727</v>
      </c>
      <c r="I533">
        <v>20</v>
      </c>
    </row>
    <row r="534" spans="1:9" x14ac:dyDescent="0.25">
      <c r="A534" t="s">
        <v>4905</v>
      </c>
      <c r="B534" t="s">
        <v>4713</v>
      </c>
      <c r="C534" s="60">
        <v>41453</v>
      </c>
      <c r="D534">
        <v>2013</v>
      </c>
      <c r="E534">
        <v>6</v>
      </c>
      <c r="F534" t="s">
        <v>40</v>
      </c>
      <c r="G534" t="s">
        <v>4672</v>
      </c>
      <c r="H534" t="s">
        <v>5728</v>
      </c>
      <c r="I534">
        <v>6</v>
      </c>
    </row>
    <row r="535" spans="1:9" x14ac:dyDescent="0.25">
      <c r="A535" t="s">
        <v>4906</v>
      </c>
      <c r="B535" t="s">
        <v>4714</v>
      </c>
      <c r="C535" s="60">
        <v>41465</v>
      </c>
      <c r="D535">
        <v>2013</v>
      </c>
      <c r="E535">
        <v>7</v>
      </c>
      <c r="F535" t="s">
        <v>40</v>
      </c>
      <c r="G535" t="s">
        <v>4672</v>
      </c>
      <c r="H535" t="s">
        <v>5729</v>
      </c>
      <c r="I535">
        <v>4</v>
      </c>
    </row>
    <row r="536" spans="1:9" x14ac:dyDescent="0.25">
      <c r="A536" t="s">
        <v>4907</v>
      </c>
      <c r="B536" t="s">
        <v>4714</v>
      </c>
      <c r="C536" s="60">
        <v>41470</v>
      </c>
      <c r="D536">
        <v>2013</v>
      </c>
      <c r="E536">
        <v>7</v>
      </c>
      <c r="F536" t="s">
        <v>40</v>
      </c>
      <c r="G536" t="s">
        <v>4672</v>
      </c>
      <c r="H536" t="s">
        <v>5730</v>
      </c>
      <c r="I536">
        <v>3</v>
      </c>
    </row>
    <row r="537" spans="1:9" x14ac:dyDescent="0.25">
      <c r="A537" t="s">
        <v>4909</v>
      </c>
      <c r="B537" t="s">
        <v>4715</v>
      </c>
      <c r="C537" s="60">
        <v>41493</v>
      </c>
      <c r="D537">
        <v>2013</v>
      </c>
      <c r="E537">
        <v>8</v>
      </c>
      <c r="F537" t="s">
        <v>40</v>
      </c>
      <c r="G537" t="s">
        <v>4672</v>
      </c>
      <c r="H537" t="s">
        <v>5731</v>
      </c>
      <c r="I537">
        <v>267</v>
      </c>
    </row>
    <row r="538" spans="1:9" x14ac:dyDescent="0.25">
      <c r="A538" t="s">
        <v>4911</v>
      </c>
      <c r="B538" t="s">
        <v>4715</v>
      </c>
      <c r="C538" s="60">
        <v>41507</v>
      </c>
      <c r="D538">
        <v>2013</v>
      </c>
      <c r="E538">
        <v>8</v>
      </c>
      <c r="F538" t="s">
        <v>40</v>
      </c>
      <c r="G538" t="s">
        <v>4672</v>
      </c>
      <c r="H538" t="s">
        <v>5732</v>
      </c>
      <c r="I538">
        <v>1</v>
      </c>
    </row>
    <row r="539" spans="1:9" x14ac:dyDescent="0.25">
      <c r="A539" t="s">
        <v>4912</v>
      </c>
      <c r="B539" t="s">
        <v>4716</v>
      </c>
      <c r="C539" s="60">
        <v>41521</v>
      </c>
      <c r="D539">
        <v>2013</v>
      </c>
      <c r="E539">
        <v>9</v>
      </c>
      <c r="F539" t="s">
        <v>40</v>
      </c>
      <c r="G539" t="s">
        <v>4672</v>
      </c>
      <c r="H539" t="s">
        <v>5733</v>
      </c>
      <c r="I539">
        <v>1435</v>
      </c>
    </row>
    <row r="540" spans="1:9" x14ac:dyDescent="0.25">
      <c r="A540" t="s">
        <v>4923</v>
      </c>
      <c r="B540" t="s">
        <v>4718</v>
      </c>
      <c r="C540" s="60">
        <v>41766</v>
      </c>
      <c r="D540">
        <v>2014</v>
      </c>
      <c r="E540">
        <v>5</v>
      </c>
      <c r="F540" t="s">
        <v>40</v>
      </c>
      <c r="G540" t="s">
        <v>4672</v>
      </c>
      <c r="H540" t="s">
        <v>5734</v>
      </c>
      <c r="I540">
        <v>210</v>
      </c>
    </row>
    <row r="541" spans="1:9" x14ac:dyDescent="0.25">
      <c r="A541" t="s">
        <v>4924</v>
      </c>
      <c r="B541" t="s">
        <v>4719</v>
      </c>
      <c r="C541" s="60">
        <v>41801</v>
      </c>
      <c r="D541">
        <v>2014</v>
      </c>
      <c r="E541">
        <v>6</v>
      </c>
      <c r="F541" t="s">
        <v>40</v>
      </c>
      <c r="G541" t="s">
        <v>4672</v>
      </c>
      <c r="H541" t="s">
        <v>5735</v>
      </c>
      <c r="I541">
        <v>64</v>
      </c>
    </row>
    <row r="542" spans="1:9" x14ac:dyDescent="0.25">
      <c r="A542" t="s">
        <v>4926</v>
      </c>
      <c r="B542" t="s">
        <v>4719</v>
      </c>
      <c r="C542" s="60">
        <v>41808</v>
      </c>
      <c r="D542">
        <v>2014</v>
      </c>
      <c r="E542">
        <v>6</v>
      </c>
      <c r="F542" t="s">
        <v>40</v>
      </c>
      <c r="G542" t="s">
        <v>4672</v>
      </c>
      <c r="H542" t="s">
        <v>5736</v>
      </c>
      <c r="I542">
        <v>24</v>
      </c>
    </row>
    <row r="543" spans="1:9" x14ac:dyDescent="0.25">
      <c r="A543" t="s">
        <v>4928</v>
      </c>
      <c r="B543" t="s">
        <v>4720</v>
      </c>
      <c r="C543" s="60">
        <v>41822</v>
      </c>
      <c r="D543">
        <v>2014</v>
      </c>
      <c r="E543">
        <v>7</v>
      </c>
      <c r="F543" t="s">
        <v>40</v>
      </c>
      <c r="G543" t="s">
        <v>4672</v>
      </c>
      <c r="H543" t="s">
        <v>5737</v>
      </c>
      <c r="I543">
        <v>4</v>
      </c>
    </row>
    <row r="544" spans="1:9" x14ac:dyDescent="0.25">
      <c r="A544" t="s">
        <v>4930</v>
      </c>
      <c r="B544" t="s">
        <v>4720</v>
      </c>
      <c r="C544" s="60">
        <v>41841</v>
      </c>
      <c r="D544">
        <v>2014</v>
      </c>
      <c r="E544">
        <v>7</v>
      </c>
      <c r="F544" t="s">
        <v>40</v>
      </c>
      <c r="G544" t="s">
        <v>4672</v>
      </c>
      <c r="H544" t="s">
        <v>5738</v>
      </c>
      <c r="I544">
        <v>0</v>
      </c>
    </row>
    <row r="545" spans="1:9" x14ac:dyDescent="0.25">
      <c r="A545" t="s">
        <v>4932</v>
      </c>
      <c r="B545" t="s">
        <v>4721</v>
      </c>
      <c r="C545" s="60">
        <v>41859</v>
      </c>
      <c r="D545">
        <v>2014</v>
      </c>
      <c r="E545">
        <v>8</v>
      </c>
      <c r="F545" t="s">
        <v>40</v>
      </c>
      <c r="G545" t="s">
        <v>4672</v>
      </c>
      <c r="H545" t="s">
        <v>5739</v>
      </c>
      <c r="I545">
        <v>815</v>
      </c>
    </row>
    <row r="546" spans="1:9" x14ac:dyDescent="0.25">
      <c r="A546" t="s">
        <v>4936</v>
      </c>
      <c r="B546" t="s">
        <v>4722</v>
      </c>
      <c r="C546" s="60">
        <v>41887</v>
      </c>
      <c r="D546">
        <v>2014</v>
      </c>
      <c r="E546">
        <v>9</v>
      </c>
      <c r="F546" t="s">
        <v>40</v>
      </c>
      <c r="G546" t="s">
        <v>4672</v>
      </c>
      <c r="H546" t="s">
        <v>5740</v>
      </c>
      <c r="I546">
        <v>1</v>
      </c>
    </row>
    <row r="547" spans="1:9" x14ac:dyDescent="0.25">
      <c r="A547" t="s">
        <v>4937</v>
      </c>
      <c r="B547" t="s">
        <v>4722</v>
      </c>
      <c r="C547" s="60">
        <v>41891</v>
      </c>
      <c r="D547">
        <v>2014</v>
      </c>
      <c r="E547">
        <v>9</v>
      </c>
      <c r="F547" t="s">
        <v>40</v>
      </c>
      <c r="G547" t="s">
        <v>4672</v>
      </c>
      <c r="H547" t="s">
        <v>5741</v>
      </c>
      <c r="I547">
        <v>1530</v>
      </c>
    </row>
    <row r="548" spans="1:9" x14ac:dyDescent="0.25">
      <c r="A548" t="s">
        <v>4938</v>
      </c>
      <c r="B548" t="s">
        <v>4722</v>
      </c>
      <c r="C548" s="60">
        <v>41899</v>
      </c>
      <c r="D548">
        <v>2014</v>
      </c>
      <c r="E548">
        <v>9</v>
      </c>
      <c r="F548" t="s">
        <v>40</v>
      </c>
      <c r="G548" t="s">
        <v>4672</v>
      </c>
      <c r="H548" t="s">
        <v>5742</v>
      </c>
      <c r="I548">
        <v>0</v>
      </c>
    </row>
    <row r="549" spans="1:9" x14ac:dyDescent="0.25">
      <c r="A549" t="s">
        <v>4941</v>
      </c>
      <c r="B549" t="s">
        <v>4724</v>
      </c>
      <c r="C549" s="60">
        <v>42011</v>
      </c>
      <c r="D549">
        <v>2015</v>
      </c>
      <c r="E549">
        <v>1</v>
      </c>
      <c r="F549" t="s">
        <v>40</v>
      </c>
      <c r="G549" t="s">
        <v>4672</v>
      </c>
      <c r="H549" t="s">
        <v>5743</v>
      </c>
      <c r="I549">
        <v>200</v>
      </c>
    </row>
    <row r="550" spans="1:9" x14ac:dyDescent="0.25">
      <c r="A550" t="s">
        <v>4943</v>
      </c>
      <c r="B550" t="s">
        <v>4724</v>
      </c>
      <c r="C550" s="60">
        <v>42032</v>
      </c>
      <c r="D550">
        <v>2015</v>
      </c>
      <c r="E550">
        <v>1</v>
      </c>
      <c r="F550" t="s">
        <v>40</v>
      </c>
      <c r="G550" t="s">
        <v>4672</v>
      </c>
      <c r="H550" t="s">
        <v>5744</v>
      </c>
      <c r="I550">
        <v>199</v>
      </c>
    </row>
    <row r="551" spans="1:9" x14ac:dyDescent="0.25">
      <c r="A551" t="s">
        <v>4944</v>
      </c>
      <c r="B551" t="s">
        <v>4725</v>
      </c>
      <c r="C551" s="60">
        <v>42055</v>
      </c>
      <c r="D551">
        <v>2015</v>
      </c>
      <c r="E551">
        <v>2</v>
      </c>
      <c r="F551" t="s">
        <v>40</v>
      </c>
      <c r="G551" t="s">
        <v>4672</v>
      </c>
      <c r="H551" t="s">
        <v>5745</v>
      </c>
      <c r="I551">
        <v>296</v>
      </c>
    </row>
    <row r="552" spans="1:9" x14ac:dyDescent="0.25">
      <c r="A552" t="s">
        <v>4954</v>
      </c>
      <c r="B552" t="s">
        <v>4730</v>
      </c>
      <c r="C552" s="60">
        <v>42193</v>
      </c>
      <c r="D552">
        <v>2015</v>
      </c>
      <c r="E552">
        <v>7</v>
      </c>
      <c r="F552" t="s">
        <v>40</v>
      </c>
      <c r="G552" t="s">
        <v>4672</v>
      </c>
      <c r="H552" t="s">
        <v>5746</v>
      </c>
      <c r="I552">
        <v>6</v>
      </c>
    </row>
    <row r="553" spans="1:9" x14ac:dyDescent="0.25">
      <c r="A553" t="s">
        <v>4960</v>
      </c>
      <c r="B553" t="s">
        <v>4731</v>
      </c>
      <c r="C553" s="60">
        <v>42234</v>
      </c>
      <c r="D553">
        <v>2015</v>
      </c>
      <c r="E553">
        <v>8</v>
      </c>
      <c r="F553" t="s">
        <v>40</v>
      </c>
      <c r="G553" t="s">
        <v>4672</v>
      </c>
      <c r="H553" t="s">
        <v>5747</v>
      </c>
      <c r="I553">
        <v>974</v>
      </c>
    </row>
    <row r="554" spans="1:9" x14ac:dyDescent="0.25">
      <c r="A554" t="s">
        <v>4962</v>
      </c>
      <c r="B554" t="s">
        <v>4731</v>
      </c>
      <c r="C554" s="60">
        <v>42241</v>
      </c>
      <c r="D554">
        <v>2015</v>
      </c>
      <c r="E554">
        <v>8</v>
      </c>
      <c r="F554" t="s">
        <v>40</v>
      </c>
      <c r="G554" t="s">
        <v>4672</v>
      </c>
      <c r="H554" t="s">
        <v>5748</v>
      </c>
      <c r="I554">
        <v>416</v>
      </c>
    </row>
    <row r="555" spans="1:9" x14ac:dyDescent="0.25">
      <c r="A555" t="s">
        <v>4965</v>
      </c>
      <c r="B555" t="s">
        <v>4732</v>
      </c>
      <c r="C555" s="60">
        <v>42272</v>
      </c>
      <c r="D555">
        <v>2015</v>
      </c>
      <c r="E555">
        <v>9</v>
      </c>
      <c r="F555" t="s">
        <v>40</v>
      </c>
      <c r="G555" t="s">
        <v>4672</v>
      </c>
      <c r="H555" t="s">
        <v>5749</v>
      </c>
      <c r="I555">
        <v>856</v>
      </c>
    </row>
    <row r="556" spans="1:9" x14ac:dyDescent="0.25">
      <c r="A556" t="s">
        <v>4969</v>
      </c>
      <c r="B556" t="s">
        <v>4735</v>
      </c>
      <c r="C556" s="60">
        <v>42377</v>
      </c>
      <c r="D556">
        <v>2016</v>
      </c>
      <c r="E556">
        <v>1</v>
      </c>
      <c r="F556" t="s">
        <v>40</v>
      </c>
      <c r="G556" t="s">
        <v>4672</v>
      </c>
      <c r="H556" t="s">
        <v>5750</v>
      </c>
      <c r="I556">
        <v>353</v>
      </c>
    </row>
    <row r="557" spans="1:9" x14ac:dyDescent="0.25">
      <c r="A557" t="s">
        <v>4977</v>
      </c>
      <c r="B557" t="s">
        <v>4737</v>
      </c>
      <c r="C557" s="60">
        <v>42500</v>
      </c>
      <c r="D557">
        <v>2016</v>
      </c>
      <c r="E557">
        <v>5</v>
      </c>
      <c r="F557" t="s">
        <v>40</v>
      </c>
      <c r="G557" t="s">
        <v>4672</v>
      </c>
      <c r="H557" t="s">
        <v>5751</v>
      </c>
      <c r="I557">
        <v>4</v>
      </c>
    </row>
    <row r="558" spans="1:9" x14ac:dyDescent="0.25">
      <c r="A558" t="s">
        <v>4978</v>
      </c>
      <c r="B558" t="s">
        <v>4737</v>
      </c>
      <c r="C558" s="60">
        <v>42507</v>
      </c>
      <c r="D558">
        <v>2016</v>
      </c>
      <c r="E558">
        <v>5</v>
      </c>
      <c r="F558" t="s">
        <v>40</v>
      </c>
      <c r="G558" t="s">
        <v>4672</v>
      </c>
      <c r="H558" t="s">
        <v>5752</v>
      </c>
      <c r="I558">
        <v>500</v>
      </c>
    </row>
    <row r="559" spans="1:9" x14ac:dyDescent="0.25">
      <c r="A559" t="s">
        <v>4979</v>
      </c>
      <c r="B559" t="s">
        <v>4737</v>
      </c>
      <c r="C559" s="60">
        <v>42521</v>
      </c>
      <c r="D559">
        <v>2016</v>
      </c>
      <c r="E559">
        <v>5</v>
      </c>
      <c r="F559" t="s">
        <v>40</v>
      </c>
      <c r="G559" t="s">
        <v>4672</v>
      </c>
      <c r="H559" t="s">
        <v>5753</v>
      </c>
      <c r="I559">
        <v>357</v>
      </c>
    </row>
    <row r="560" spans="1:9" x14ac:dyDescent="0.25">
      <c r="A560" t="s">
        <v>4980</v>
      </c>
      <c r="B560" t="s">
        <v>4738</v>
      </c>
      <c r="C560" s="60">
        <v>42522</v>
      </c>
      <c r="D560">
        <v>2016</v>
      </c>
      <c r="E560">
        <v>6</v>
      </c>
      <c r="F560" t="s">
        <v>40</v>
      </c>
      <c r="G560" t="s">
        <v>4672</v>
      </c>
      <c r="H560" t="s">
        <v>5754</v>
      </c>
      <c r="I560">
        <v>442</v>
      </c>
    </row>
    <row r="561" spans="1:9" x14ac:dyDescent="0.25">
      <c r="A561" t="s">
        <v>4982</v>
      </c>
      <c r="B561" t="s">
        <v>4739</v>
      </c>
      <c r="C561" s="60">
        <v>42563</v>
      </c>
      <c r="D561">
        <v>2016</v>
      </c>
      <c r="E561">
        <v>7</v>
      </c>
      <c r="F561" t="s">
        <v>40</v>
      </c>
      <c r="G561" t="s">
        <v>4672</v>
      </c>
      <c r="H561" t="s">
        <v>5755</v>
      </c>
      <c r="I561">
        <v>7</v>
      </c>
    </row>
    <row r="562" spans="1:9" x14ac:dyDescent="0.25">
      <c r="A562" t="s">
        <v>4984</v>
      </c>
      <c r="B562" t="s">
        <v>4739</v>
      </c>
      <c r="C562" s="60">
        <v>42572</v>
      </c>
      <c r="D562">
        <v>2016</v>
      </c>
      <c r="E562">
        <v>7</v>
      </c>
      <c r="F562" t="s">
        <v>40</v>
      </c>
      <c r="G562" t="s">
        <v>4672</v>
      </c>
      <c r="H562" t="s">
        <v>5756</v>
      </c>
      <c r="I562">
        <v>13</v>
      </c>
    </row>
    <row r="563" spans="1:9" x14ac:dyDescent="0.25">
      <c r="A563" t="s">
        <v>4987</v>
      </c>
      <c r="B563" t="s">
        <v>4740</v>
      </c>
      <c r="C563" s="60">
        <v>42599</v>
      </c>
      <c r="D563">
        <v>2016</v>
      </c>
      <c r="E563">
        <v>8</v>
      </c>
      <c r="F563" t="s">
        <v>40</v>
      </c>
      <c r="G563" t="s">
        <v>4672</v>
      </c>
      <c r="H563" t="s">
        <v>5757</v>
      </c>
      <c r="I563">
        <v>719</v>
      </c>
    </row>
    <row r="564" spans="1:9" x14ac:dyDescent="0.25">
      <c r="A564" t="s">
        <v>4988</v>
      </c>
      <c r="B564" t="s">
        <v>4740</v>
      </c>
      <c r="C564" s="60">
        <v>42605</v>
      </c>
      <c r="D564">
        <v>2016</v>
      </c>
      <c r="E564">
        <v>8</v>
      </c>
      <c r="F564" t="s">
        <v>40</v>
      </c>
      <c r="G564" t="s">
        <v>4672</v>
      </c>
      <c r="H564" t="s">
        <v>5758</v>
      </c>
      <c r="I564">
        <v>0</v>
      </c>
    </row>
    <row r="565" spans="1:9" x14ac:dyDescent="0.25">
      <c r="A565" t="s">
        <v>4989</v>
      </c>
      <c r="B565" t="s">
        <v>4741</v>
      </c>
      <c r="C565" s="60">
        <v>42619</v>
      </c>
      <c r="D565">
        <v>2016</v>
      </c>
      <c r="E565">
        <v>9</v>
      </c>
      <c r="F565" t="s">
        <v>40</v>
      </c>
      <c r="G565" t="s">
        <v>4672</v>
      </c>
      <c r="H565" t="s">
        <v>5759</v>
      </c>
      <c r="I565">
        <v>328</v>
      </c>
    </row>
    <row r="566" spans="1:9" x14ac:dyDescent="0.25">
      <c r="A566" t="s">
        <v>4990</v>
      </c>
      <c r="B566" t="s">
        <v>4741</v>
      </c>
      <c r="C566" s="60">
        <v>42620</v>
      </c>
      <c r="D566">
        <v>2016</v>
      </c>
      <c r="E566">
        <v>9</v>
      </c>
      <c r="F566" t="s">
        <v>40</v>
      </c>
      <c r="G566" t="s">
        <v>4672</v>
      </c>
      <c r="H566" t="s">
        <v>5760</v>
      </c>
      <c r="I566">
        <v>1931</v>
      </c>
    </row>
    <row r="567" spans="1:9" x14ac:dyDescent="0.25">
      <c r="A567" t="s">
        <v>4991</v>
      </c>
      <c r="B567" t="s">
        <v>4741</v>
      </c>
      <c r="C567" s="60">
        <v>42634</v>
      </c>
      <c r="D567">
        <v>2016</v>
      </c>
      <c r="E567">
        <v>9</v>
      </c>
      <c r="F567" t="s">
        <v>40</v>
      </c>
      <c r="G567" t="s">
        <v>4672</v>
      </c>
      <c r="H567" t="s">
        <v>5761</v>
      </c>
      <c r="I567">
        <v>901</v>
      </c>
    </row>
    <row r="568" spans="1:9" x14ac:dyDescent="0.25">
      <c r="A568" t="s">
        <v>4992</v>
      </c>
      <c r="B568" t="s">
        <v>4742</v>
      </c>
      <c r="C568" s="60">
        <v>42645</v>
      </c>
      <c r="D568">
        <v>2016</v>
      </c>
      <c r="E568">
        <v>10</v>
      </c>
      <c r="F568" t="s">
        <v>40</v>
      </c>
      <c r="G568" t="s">
        <v>4672</v>
      </c>
      <c r="H568" t="s">
        <v>5762</v>
      </c>
      <c r="I568">
        <v>0</v>
      </c>
    </row>
    <row r="569" spans="1:9" x14ac:dyDescent="0.25">
      <c r="A569" t="s">
        <v>4995</v>
      </c>
      <c r="B569" t="s">
        <v>4743</v>
      </c>
      <c r="C569" s="60">
        <v>42719</v>
      </c>
      <c r="D569">
        <v>2016</v>
      </c>
      <c r="E569">
        <v>12</v>
      </c>
      <c r="F569" t="s">
        <v>40</v>
      </c>
      <c r="G569" t="s">
        <v>4672</v>
      </c>
      <c r="H569" t="s">
        <v>5763</v>
      </c>
      <c r="I569">
        <v>1000</v>
      </c>
    </row>
    <row r="570" spans="1:9" x14ac:dyDescent="0.25">
      <c r="A570" t="s">
        <v>4996</v>
      </c>
      <c r="B570" t="s">
        <v>4744</v>
      </c>
      <c r="C570" s="60">
        <v>42740</v>
      </c>
      <c r="D570">
        <v>2017</v>
      </c>
      <c r="E570">
        <v>1</v>
      </c>
      <c r="F570" t="s">
        <v>40</v>
      </c>
      <c r="G570" t="s">
        <v>4672</v>
      </c>
      <c r="H570" t="s">
        <v>5764</v>
      </c>
      <c r="I570">
        <v>926</v>
      </c>
    </row>
    <row r="571" spans="1:9" x14ac:dyDescent="0.25">
      <c r="A571" t="s">
        <v>4997</v>
      </c>
      <c r="B571" t="s">
        <v>4745</v>
      </c>
      <c r="C571" s="60">
        <v>42788</v>
      </c>
      <c r="D571">
        <v>2017</v>
      </c>
      <c r="E571">
        <v>2</v>
      </c>
      <c r="F571" t="s">
        <v>40</v>
      </c>
      <c r="G571" t="s">
        <v>4672</v>
      </c>
      <c r="H571" t="s">
        <v>5765</v>
      </c>
      <c r="I571">
        <v>2</v>
      </c>
    </row>
    <row r="572" spans="1:9" x14ac:dyDescent="0.25">
      <c r="A572" t="s">
        <v>5000</v>
      </c>
      <c r="B572" t="s">
        <v>4746</v>
      </c>
      <c r="C572" s="60">
        <v>42893</v>
      </c>
      <c r="D572">
        <v>2017</v>
      </c>
      <c r="E572">
        <v>6</v>
      </c>
      <c r="F572" t="s">
        <v>40</v>
      </c>
      <c r="G572" t="s">
        <v>4672</v>
      </c>
      <c r="H572" t="s">
        <v>5766</v>
      </c>
      <c r="I572">
        <v>52</v>
      </c>
    </row>
    <row r="573" spans="1:9" x14ac:dyDescent="0.25">
      <c r="A573" t="s">
        <v>5001</v>
      </c>
      <c r="B573" t="s">
        <v>4746</v>
      </c>
      <c r="C573" s="60">
        <v>42905</v>
      </c>
      <c r="D573">
        <v>2017</v>
      </c>
      <c r="E573">
        <v>6</v>
      </c>
      <c r="F573" t="s">
        <v>40</v>
      </c>
      <c r="G573" t="s">
        <v>4672</v>
      </c>
      <c r="H573" t="s">
        <v>5767</v>
      </c>
      <c r="I573">
        <v>26</v>
      </c>
    </row>
    <row r="574" spans="1:9" x14ac:dyDescent="0.25">
      <c r="A574" t="s">
        <v>5002</v>
      </c>
      <c r="B574" t="s">
        <v>4746</v>
      </c>
      <c r="C574" s="60">
        <v>42910</v>
      </c>
      <c r="D574">
        <v>2017</v>
      </c>
      <c r="E574">
        <v>6</v>
      </c>
      <c r="F574" t="s">
        <v>40</v>
      </c>
      <c r="G574" t="s">
        <v>4672</v>
      </c>
      <c r="H574" t="s">
        <v>5768</v>
      </c>
      <c r="I574">
        <v>12</v>
      </c>
    </row>
    <row r="575" spans="1:9" x14ac:dyDescent="0.25">
      <c r="A575" t="s">
        <v>5004</v>
      </c>
      <c r="B575" t="s">
        <v>4747</v>
      </c>
      <c r="C575" s="60">
        <v>42948</v>
      </c>
      <c r="D575">
        <v>2017</v>
      </c>
      <c r="E575">
        <v>8</v>
      </c>
      <c r="F575" t="s">
        <v>40</v>
      </c>
      <c r="G575" t="s">
        <v>4672</v>
      </c>
      <c r="H575" t="s">
        <v>5769</v>
      </c>
      <c r="I575">
        <v>70</v>
      </c>
    </row>
    <row r="576" spans="1:9" x14ac:dyDescent="0.25">
      <c r="A576" t="s">
        <v>5005</v>
      </c>
      <c r="B576" t="s">
        <v>4747</v>
      </c>
      <c r="C576" s="60">
        <v>42971</v>
      </c>
      <c r="D576">
        <v>2017</v>
      </c>
      <c r="E576">
        <v>8</v>
      </c>
      <c r="F576" t="s">
        <v>40</v>
      </c>
      <c r="G576" t="s">
        <v>4672</v>
      </c>
      <c r="H576" t="s">
        <v>5770</v>
      </c>
      <c r="I576">
        <v>815</v>
      </c>
    </row>
    <row r="577" spans="1:9" x14ac:dyDescent="0.25">
      <c r="A577" t="s">
        <v>5006</v>
      </c>
      <c r="B577" t="s">
        <v>4747</v>
      </c>
      <c r="C577" s="60">
        <v>42977</v>
      </c>
      <c r="D577">
        <v>2017</v>
      </c>
      <c r="E577">
        <v>8</v>
      </c>
      <c r="F577" t="s">
        <v>40</v>
      </c>
      <c r="G577" t="s">
        <v>4672</v>
      </c>
      <c r="H577" t="s">
        <v>5771</v>
      </c>
      <c r="I577">
        <v>1095</v>
      </c>
    </row>
    <row r="578" spans="1:9" x14ac:dyDescent="0.25">
      <c r="A578" t="s">
        <v>5009</v>
      </c>
      <c r="B578" t="s">
        <v>4749</v>
      </c>
      <c r="C578" s="60">
        <v>43005</v>
      </c>
      <c r="D578">
        <v>2017</v>
      </c>
      <c r="E578">
        <v>9</v>
      </c>
      <c r="F578" t="s">
        <v>40</v>
      </c>
      <c r="G578" t="s">
        <v>4672</v>
      </c>
      <c r="H578" t="s">
        <v>5772</v>
      </c>
      <c r="I578">
        <v>490</v>
      </c>
    </row>
    <row r="579" spans="1:9" x14ac:dyDescent="0.25">
      <c r="A579" t="s">
        <v>5011</v>
      </c>
      <c r="B579" t="s">
        <v>4750</v>
      </c>
      <c r="C579" s="60">
        <v>43034</v>
      </c>
      <c r="D579">
        <v>2017</v>
      </c>
      <c r="E579">
        <v>10</v>
      </c>
      <c r="F579" t="s">
        <v>40</v>
      </c>
      <c r="G579" t="s">
        <v>4672</v>
      </c>
      <c r="H579" t="s">
        <v>5773</v>
      </c>
      <c r="I579">
        <v>1513</v>
      </c>
    </row>
    <row r="580" spans="1:9" x14ac:dyDescent="0.25">
      <c r="A580" t="s">
        <v>5013</v>
      </c>
      <c r="B580" t="s">
        <v>4752</v>
      </c>
      <c r="C580" s="60">
        <v>43165</v>
      </c>
      <c r="D580">
        <v>2018</v>
      </c>
      <c r="E580">
        <v>3</v>
      </c>
      <c r="F580" t="s">
        <v>40</v>
      </c>
      <c r="G580" t="s">
        <v>4672</v>
      </c>
      <c r="H580" t="s">
        <v>5774</v>
      </c>
      <c r="I580">
        <v>151</v>
      </c>
    </row>
    <row r="581" spans="1:9" x14ac:dyDescent="0.25">
      <c r="A581" t="s">
        <v>5016</v>
      </c>
      <c r="B581" t="s">
        <v>4753</v>
      </c>
      <c r="C581" s="60">
        <v>43193</v>
      </c>
      <c r="D581">
        <v>2018</v>
      </c>
      <c r="E581">
        <v>4</v>
      </c>
      <c r="F581" t="s">
        <v>40</v>
      </c>
      <c r="G581" t="s">
        <v>4672</v>
      </c>
      <c r="H581" t="s">
        <v>5775</v>
      </c>
      <c r="I581">
        <v>151</v>
      </c>
    </row>
    <row r="582" spans="1:9" x14ac:dyDescent="0.25">
      <c r="A582" t="s">
        <v>5018</v>
      </c>
      <c r="B582" t="s">
        <v>4754</v>
      </c>
      <c r="C582" s="60">
        <v>43238</v>
      </c>
      <c r="D582">
        <v>2018</v>
      </c>
      <c r="E582">
        <v>5</v>
      </c>
      <c r="F582" t="s">
        <v>40</v>
      </c>
      <c r="G582" t="s">
        <v>4672</v>
      </c>
      <c r="H582" t="s">
        <v>5776</v>
      </c>
      <c r="I582">
        <v>294</v>
      </c>
    </row>
    <row r="583" spans="1:9" x14ac:dyDescent="0.25">
      <c r="A583" t="s">
        <v>5020</v>
      </c>
      <c r="B583" t="s">
        <v>4755</v>
      </c>
      <c r="C583" s="60">
        <v>43258</v>
      </c>
      <c r="D583">
        <v>2018</v>
      </c>
      <c r="E583">
        <v>6</v>
      </c>
      <c r="F583" t="s">
        <v>40</v>
      </c>
      <c r="G583" t="s">
        <v>4672</v>
      </c>
      <c r="H583" t="s">
        <v>5777</v>
      </c>
      <c r="I583">
        <v>0</v>
      </c>
    </row>
    <row r="584" spans="1:9" x14ac:dyDescent="0.25">
      <c r="A584" t="s">
        <v>5021</v>
      </c>
      <c r="B584" t="s">
        <v>4755</v>
      </c>
      <c r="C584" s="60">
        <v>43262</v>
      </c>
      <c r="D584">
        <v>2018</v>
      </c>
      <c r="E584">
        <v>6</v>
      </c>
      <c r="F584" t="s">
        <v>40</v>
      </c>
      <c r="G584" t="s">
        <v>4672</v>
      </c>
      <c r="H584" t="s">
        <v>5778</v>
      </c>
      <c r="I584">
        <v>0</v>
      </c>
    </row>
    <row r="585" spans="1:9" x14ac:dyDescent="0.25">
      <c r="A585" t="s">
        <v>4787</v>
      </c>
      <c r="B585" t="s">
        <v>4684</v>
      </c>
      <c r="C585" s="60">
        <v>40308</v>
      </c>
      <c r="D585">
        <v>2010</v>
      </c>
      <c r="E585">
        <v>5</v>
      </c>
      <c r="F585" t="s">
        <v>40</v>
      </c>
      <c r="G585" t="s">
        <v>36</v>
      </c>
      <c r="H585" t="s">
        <v>5779</v>
      </c>
      <c r="I585">
        <v>132</v>
      </c>
    </row>
    <row r="586" spans="1:9" x14ac:dyDescent="0.25">
      <c r="A586" t="s">
        <v>4793</v>
      </c>
      <c r="B586" t="s">
        <v>4686</v>
      </c>
      <c r="C586" s="60">
        <v>40388</v>
      </c>
      <c r="D586">
        <v>2010</v>
      </c>
      <c r="E586">
        <v>7</v>
      </c>
      <c r="F586" t="s">
        <v>40</v>
      </c>
      <c r="G586" t="s">
        <v>36</v>
      </c>
      <c r="H586" t="s">
        <v>5780</v>
      </c>
      <c r="I586">
        <v>0</v>
      </c>
    </row>
    <row r="587" spans="1:9" x14ac:dyDescent="0.25">
      <c r="A587" t="s">
        <v>4794</v>
      </c>
      <c r="B587" t="s">
        <v>4687</v>
      </c>
      <c r="C587" s="60">
        <v>40395</v>
      </c>
      <c r="D587">
        <v>2010</v>
      </c>
      <c r="E587">
        <v>8</v>
      </c>
      <c r="F587" t="s">
        <v>40</v>
      </c>
      <c r="G587" t="s">
        <v>36</v>
      </c>
      <c r="H587" t="s">
        <v>5781</v>
      </c>
      <c r="I587">
        <v>10</v>
      </c>
    </row>
    <row r="588" spans="1:9" x14ac:dyDescent="0.25">
      <c r="A588" t="s">
        <v>4795</v>
      </c>
      <c r="B588" t="s">
        <v>4687</v>
      </c>
      <c r="C588" s="60">
        <v>40401</v>
      </c>
      <c r="D588">
        <v>2010</v>
      </c>
      <c r="E588">
        <v>8</v>
      </c>
      <c r="F588" t="s">
        <v>40</v>
      </c>
      <c r="G588" t="s">
        <v>36</v>
      </c>
      <c r="H588" t="s">
        <v>5782</v>
      </c>
      <c r="I588">
        <v>57</v>
      </c>
    </row>
    <row r="589" spans="1:9" x14ac:dyDescent="0.25">
      <c r="A589" t="s">
        <v>4796</v>
      </c>
      <c r="B589" t="s">
        <v>4687</v>
      </c>
      <c r="C589" s="60">
        <v>40402</v>
      </c>
      <c r="D589">
        <v>2010</v>
      </c>
      <c r="E589">
        <v>8</v>
      </c>
      <c r="F589" t="s">
        <v>40</v>
      </c>
      <c r="G589" t="s">
        <v>36</v>
      </c>
      <c r="H589" t="s">
        <v>5783</v>
      </c>
      <c r="I589">
        <v>64</v>
      </c>
    </row>
    <row r="590" spans="1:9" x14ac:dyDescent="0.25">
      <c r="A590" t="s">
        <v>4804</v>
      </c>
      <c r="B590" t="s">
        <v>4688</v>
      </c>
      <c r="C590" s="60">
        <v>40436</v>
      </c>
      <c r="D590">
        <v>2010</v>
      </c>
      <c r="E590">
        <v>9</v>
      </c>
      <c r="F590" t="s">
        <v>40</v>
      </c>
      <c r="G590" t="s">
        <v>36</v>
      </c>
      <c r="H590" t="s">
        <v>5784</v>
      </c>
      <c r="I590">
        <v>26</v>
      </c>
    </row>
    <row r="591" spans="1:9" x14ac:dyDescent="0.25">
      <c r="A591" t="s">
        <v>4807</v>
      </c>
      <c r="B591" t="s">
        <v>4688</v>
      </c>
      <c r="C591" s="60">
        <v>40451</v>
      </c>
      <c r="D591">
        <v>2010</v>
      </c>
      <c r="E591">
        <v>9</v>
      </c>
      <c r="F591" t="s">
        <v>40</v>
      </c>
      <c r="G591" t="s">
        <v>36</v>
      </c>
      <c r="H591" t="s">
        <v>5785</v>
      </c>
      <c r="I591">
        <v>0</v>
      </c>
    </row>
    <row r="592" spans="1:9" x14ac:dyDescent="0.25">
      <c r="A592" t="s">
        <v>4811</v>
      </c>
      <c r="B592" t="s">
        <v>4762</v>
      </c>
      <c r="C592" s="60">
        <v>40505</v>
      </c>
      <c r="D592">
        <v>2010</v>
      </c>
      <c r="E592">
        <v>11</v>
      </c>
      <c r="F592" t="s">
        <v>40</v>
      </c>
      <c r="G592" t="s">
        <v>36</v>
      </c>
      <c r="H592" t="s">
        <v>5786</v>
      </c>
      <c r="I592">
        <v>0</v>
      </c>
    </row>
    <row r="593" spans="1:9" x14ac:dyDescent="0.25">
      <c r="A593" t="s">
        <v>4814</v>
      </c>
      <c r="B593" t="s">
        <v>4764</v>
      </c>
      <c r="C593" s="60">
        <v>40583</v>
      </c>
      <c r="D593">
        <v>2011</v>
      </c>
      <c r="E593">
        <v>2</v>
      </c>
      <c r="F593" t="s">
        <v>40</v>
      </c>
      <c r="G593" t="s">
        <v>36</v>
      </c>
      <c r="H593" t="s">
        <v>5787</v>
      </c>
      <c r="I593">
        <v>34</v>
      </c>
    </row>
    <row r="594" spans="1:9" x14ac:dyDescent="0.25">
      <c r="A594" t="s">
        <v>4819</v>
      </c>
      <c r="B594" t="s">
        <v>4689</v>
      </c>
      <c r="C594" s="60">
        <v>40655</v>
      </c>
      <c r="D594">
        <v>2011</v>
      </c>
      <c r="E594">
        <v>4</v>
      </c>
      <c r="F594" t="s">
        <v>40</v>
      </c>
      <c r="G594" t="s">
        <v>36</v>
      </c>
      <c r="H594" t="s">
        <v>5788</v>
      </c>
      <c r="I594">
        <v>40</v>
      </c>
    </row>
    <row r="595" spans="1:9" x14ac:dyDescent="0.25">
      <c r="A595" t="s">
        <v>4821</v>
      </c>
      <c r="B595" t="s">
        <v>4690</v>
      </c>
      <c r="C595" s="60">
        <v>40664</v>
      </c>
      <c r="D595">
        <v>2011</v>
      </c>
      <c r="E595">
        <v>5</v>
      </c>
      <c r="F595" t="s">
        <v>40</v>
      </c>
      <c r="G595" t="s">
        <v>36</v>
      </c>
      <c r="H595" t="s">
        <v>5789</v>
      </c>
      <c r="I595">
        <v>34</v>
      </c>
    </row>
    <row r="596" spans="1:9" x14ac:dyDescent="0.25">
      <c r="A596" t="s">
        <v>4824</v>
      </c>
      <c r="B596" t="s">
        <v>4690</v>
      </c>
      <c r="C596" s="60">
        <v>40672</v>
      </c>
      <c r="D596">
        <v>2011</v>
      </c>
      <c r="E596">
        <v>5</v>
      </c>
      <c r="F596" t="s">
        <v>40</v>
      </c>
      <c r="G596" t="s">
        <v>36</v>
      </c>
      <c r="H596" t="s">
        <v>5790</v>
      </c>
      <c r="I596">
        <v>42</v>
      </c>
    </row>
    <row r="597" spans="1:9" x14ac:dyDescent="0.25">
      <c r="A597" t="s">
        <v>4825</v>
      </c>
      <c r="B597" t="s">
        <v>4690</v>
      </c>
      <c r="C597" s="60">
        <v>40681</v>
      </c>
      <c r="D597">
        <v>2011</v>
      </c>
      <c r="E597">
        <v>5</v>
      </c>
      <c r="F597" t="s">
        <v>40</v>
      </c>
      <c r="G597" t="s">
        <v>36</v>
      </c>
      <c r="H597" t="s">
        <v>5791</v>
      </c>
      <c r="I597">
        <v>60</v>
      </c>
    </row>
    <row r="598" spans="1:9" x14ac:dyDescent="0.25">
      <c r="A598" t="s">
        <v>4827</v>
      </c>
      <c r="B598" t="s">
        <v>4691</v>
      </c>
      <c r="C598" s="60">
        <v>40696</v>
      </c>
      <c r="D598">
        <v>2011</v>
      </c>
      <c r="E598">
        <v>6</v>
      </c>
      <c r="F598" t="s">
        <v>40</v>
      </c>
      <c r="G598" t="s">
        <v>36</v>
      </c>
      <c r="H598" t="s">
        <v>5792</v>
      </c>
      <c r="I598">
        <v>55</v>
      </c>
    </row>
    <row r="599" spans="1:9" x14ac:dyDescent="0.25">
      <c r="A599" t="s">
        <v>4830</v>
      </c>
      <c r="B599" t="s">
        <v>4691</v>
      </c>
      <c r="C599" s="60">
        <v>40717</v>
      </c>
      <c r="D599">
        <v>2011</v>
      </c>
      <c r="E599">
        <v>6</v>
      </c>
      <c r="F599" t="s">
        <v>40</v>
      </c>
      <c r="G599" t="s">
        <v>36</v>
      </c>
      <c r="H599" t="s">
        <v>5793</v>
      </c>
      <c r="I599">
        <v>28</v>
      </c>
    </row>
    <row r="600" spans="1:9" x14ac:dyDescent="0.25">
      <c r="A600" t="s">
        <v>4834</v>
      </c>
      <c r="B600" t="s">
        <v>4692</v>
      </c>
      <c r="C600" s="60">
        <v>40746</v>
      </c>
      <c r="D600">
        <v>2011</v>
      </c>
      <c r="E600">
        <v>7</v>
      </c>
      <c r="F600" t="s">
        <v>40</v>
      </c>
      <c r="G600" t="s">
        <v>36</v>
      </c>
      <c r="H600" t="s">
        <v>5794</v>
      </c>
      <c r="I600">
        <v>0</v>
      </c>
    </row>
    <row r="601" spans="1:9" x14ac:dyDescent="0.25">
      <c r="A601" t="s">
        <v>4835</v>
      </c>
      <c r="B601" t="s">
        <v>4692</v>
      </c>
      <c r="C601" s="60">
        <v>40752</v>
      </c>
      <c r="D601">
        <v>2011</v>
      </c>
      <c r="E601">
        <v>7</v>
      </c>
      <c r="F601" t="s">
        <v>40</v>
      </c>
      <c r="G601" t="s">
        <v>36</v>
      </c>
      <c r="H601" t="s">
        <v>5795</v>
      </c>
      <c r="I601">
        <v>3</v>
      </c>
    </row>
    <row r="602" spans="1:9" x14ac:dyDescent="0.25">
      <c r="A602" t="s">
        <v>4837</v>
      </c>
      <c r="B602" t="s">
        <v>4693</v>
      </c>
      <c r="C602" s="60">
        <v>40765</v>
      </c>
      <c r="D602">
        <v>2011</v>
      </c>
      <c r="E602">
        <v>8</v>
      </c>
      <c r="F602" t="s">
        <v>40</v>
      </c>
      <c r="G602" t="s">
        <v>36</v>
      </c>
      <c r="H602" t="s">
        <v>5796</v>
      </c>
      <c r="I602">
        <v>15</v>
      </c>
    </row>
    <row r="603" spans="1:9" x14ac:dyDescent="0.25">
      <c r="A603" t="s">
        <v>4839</v>
      </c>
      <c r="B603" t="s">
        <v>4693</v>
      </c>
      <c r="C603" s="60">
        <v>40772</v>
      </c>
      <c r="D603">
        <v>2011</v>
      </c>
      <c r="E603">
        <v>8</v>
      </c>
      <c r="F603" t="s">
        <v>40</v>
      </c>
      <c r="G603" t="s">
        <v>36</v>
      </c>
      <c r="H603" t="s">
        <v>5797</v>
      </c>
      <c r="I603">
        <v>0</v>
      </c>
    </row>
    <row r="604" spans="1:9" x14ac:dyDescent="0.25">
      <c r="A604" t="s">
        <v>4842</v>
      </c>
      <c r="B604" t="s">
        <v>4694</v>
      </c>
      <c r="C604" s="60">
        <v>40787</v>
      </c>
      <c r="D604">
        <v>2011</v>
      </c>
      <c r="E604">
        <v>9</v>
      </c>
      <c r="F604" t="s">
        <v>40</v>
      </c>
      <c r="G604" t="s">
        <v>36</v>
      </c>
      <c r="H604" t="s">
        <v>5798</v>
      </c>
      <c r="I604">
        <v>205</v>
      </c>
    </row>
    <row r="605" spans="1:9" x14ac:dyDescent="0.25">
      <c r="A605" t="s">
        <v>4844</v>
      </c>
      <c r="B605" t="s">
        <v>4694</v>
      </c>
      <c r="C605" s="60">
        <v>40806</v>
      </c>
      <c r="D605">
        <v>2011</v>
      </c>
      <c r="E605">
        <v>9</v>
      </c>
      <c r="F605" t="s">
        <v>40</v>
      </c>
      <c r="G605" t="s">
        <v>36</v>
      </c>
      <c r="H605" t="s">
        <v>5799</v>
      </c>
      <c r="I605">
        <v>24</v>
      </c>
    </row>
    <row r="606" spans="1:9" x14ac:dyDescent="0.25">
      <c r="A606" t="s">
        <v>4847</v>
      </c>
      <c r="B606" t="s">
        <v>4695</v>
      </c>
      <c r="C606" s="60">
        <v>40831</v>
      </c>
      <c r="D606">
        <v>2011</v>
      </c>
      <c r="E606">
        <v>10</v>
      </c>
      <c r="F606" t="s">
        <v>40</v>
      </c>
      <c r="G606" t="s">
        <v>36</v>
      </c>
      <c r="H606" t="s">
        <v>5800</v>
      </c>
      <c r="I606">
        <v>36</v>
      </c>
    </row>
    <row r="607" spans="1:9" x14ac:dyDescent="0.25">
      <c r="A607" t="s">
        <v>4853</v>
      </c>
      <c r="B607" t="s">
        <v>4696</v>
      </c>
      <c r="C607" s="60">
        <v>40862</v>
      </c>
      <c r="D607">
        <v>2011</v>
      </c>
      <c r="E607">
        <v>11</v>
      </c>
      <c r="F607" t="s">
        <v>40</v>
      </c>
      <c r="G607" t="s">
        <v>36</v>
      </c>
      <c r="H607" t="s">
        <v>5801</v>
      </c>
      <c r="I607">
        <v>28</v>
      </c>
    </row>
    <row r="608" spans="1:9" x14ac:dyDescent="0.25">
      <c r="A608" t="s">
        <v>4856</v>
      </c>
      <c r="B608" t="s">
        <v>4698</v>
      </c>
      <c r="C608" s="60">
        <v>40975</v>
      </c>
      <c r="D608">
        <v>2012</v>
      </c>
      <c r="E608">
        <v>3</v>
      </c>
      <c r="F608" t="s">
        <v>40</v>
      </c>
      <c r="G608" t="s">
        <v>36</v>
      </c>
      <c r="H608" t="s">
        <v>5802</v>
      </c>
      <c r="I608">
        <v>3</v>
      </c>
    </row>
    <row r="609" spans="1:9" x14ac:dyDescent="0.25">
      <c r="A609" t="s">
        <v>4859</v>
      </c>
      <c r="B609" t="s">
        <v>4699</v>
      </c>
      <c r="C609" s="60">
        <v>41022</v>
      </c>
      <c r="D609">
        <v>2012</v>
      </c>
      <c r="E609">
        <v>4</v>
      </c>
      <c r="F609" t="s">
        <v>40</v>
      </c>
      <c r="G609" t="s">
        <v>36</v>
      </c>
      <c r="H609" t="s">
        <v>5803</v>
      </c>
      <c r="I609">
        <v>52</v>
      </c>
    </row>
    <row r="610" spans="1:9" x14ac:dyDescent="0.25">
      <c r="A610" t="s">
        <v>4860</v>
      </c>
      <c r="B610" t="s">
        <v>4700</v>
      </c>
      <c r="C610" s="60">
        <v>41036</v>
      </c>
      <c r="D610">
        <v>2012</v>
      </c>
      <c r="E610">
        <v>5</v>
      </c>
      <c r="F610" t="s">
        <v>40</v>
      </c>
      <c r="G610" t="s">
        <v>36</v>
      </c>
      <c r="H610" t="s">
        <v>5804</v>
      </c>
      <c r="I610">
        <v>109</v>
      </c>
    </row>
    <row r="611" spans="1:9" x14ac:dyDescent="0.25">
      <c r="A611" t="s">
        <v>4862</v>
      </c>
      <c r="B611" t="s">
        <v>4700</v>
      </c>
      <c r="C611" s="60">
        <v>41060</v>
      </c>
      <c r="D611">
        <v>2012</v>
      </c>
      <c r="E611">
        <v>5</v>
      </c>
      <c r="F611" t="s">
        <v>40</v>
      </c>
      <c r="G611" t="s">
        <v>36</v>
      </c>
      <c r="H611" t="s">
        <v>5805</v>
      </c>
      <c r="I611">
        <v>24</v>
      </c>
    </row>
    <row r="612" spans="1:9" x14ac:dyDescent="0.25">
      <c r="A612" t="s">
        <v>4864</v>
      </c>
      <c r="B612" t="s">
        <v>4701</v>
      </c>
      <c r="C612" s="60">
        <v>41072</v>
      </c>
      <c r="D612">
        <v>2012</v>
      </c>
      <c r="E612">
        <v>6</v>
      </c>
      <c r="F612" t="s">
        <v>40</v>
      </c>
      <c r="G612" t="s">
        <v>36</v>
      </c>
      <c r="H612" t="s">
        <v>5806</v>
      </c>
      <c r="I612">
        <v>11</v>
      </c>
    </row>
    <row r="613" spans="1:9" x14ac:dyDescent="0.25">
      <c r="A613" t="s">
        <v>4865</v>
      </c>
      <c r="B613" t="s">
        <v>4701</v>
      </c>
      <c r="C613" s="60">
        <v>41074</v>
      </c>
      <c r="D613">
        <v>2012</v>
      </c>
      <c r="E613">
        <v>6</v>
      </c>
      <c r="F613" t="s">
        <v>40</v>
      </c>
      <c r="G613" t="s">
        <v>36</v>
      </c>
      <c r="H613" t="s">
        <v>5807</v>
      </c>
      <c r="I613">
        <v>16</v>
      </c>
    </row>
    <row r="614" spans="1:9" x14ac:dyDescent="0.25">
      <c r="A614" t="s">
        <v>4866</v>
      </c>
      <c r="B614" t="s">
        <v>4701</v>
      </c>
      <c r="C614" s="60">
        <v>41080</v>
      </c>
      <c r="D614">
        <v>2012</v>
      </c>
      <c r="E614">
        <v>6</v>
      </c>
      <c r="F614" t="s">
        <v>40</v>
      </c>
      <c r="G614" t="s">
        <v>36</v>
      </c>
      <c r="H614" t="s">
        <v>5808</v>
      </c>
      <c r="I614">
        <v>79</v>
      </c>
    </row>
    <row r="615" spans="1:9" x14ac:dyDescent="0.25">
      <c r="A615" t="s">
        <v>4867</v>
      </c>
      <c r="B615" t="s">
        <v>4701</v>
      </c>
      <c r="C615" s="60">
        <v>41087</v>
      </c>
      <c r="D615">
        <v>2012</v>
      </c>
      <c r="E615">
        <v>6</v>
      </c>
      <c r="F615" t="s">
        <v>40</v>
      </c>
      <c r="G615" t="s">
        <v>36</v>
      </c>
      <c r="H615" t="s">
        <v>5809</v>
      </c>
      <c r="I615">
        <v>6</v>
      </c>
    </row>
    <row r="616" spans="1:9" x14ac:dyDescent="0.25">
      <c r="A616" t="s">
        <v>4875</v>
      </c>
      <c r="B616" t="s">
        <v>4702</v>
      </c>
      <c r="C616" s="60">
        <v>41117</v>
      </c>
      <c r="D616">
        <v>2012</v>
      </c>
      <c r="E616">
        <v>7</v>
      </c>
      <c r="F616" t="s">
        <v>40</v>
      </c>
      <c r="G616" t="s">
        <v>36</v>
      </c>
      <c r="H616" t="s">
        <v>5810</v>
      </c>
      <c r="I616">
        <v>3</v>
      </c>
    </row>
    <row r="617" spans="1:9" x14ac:dyDescent="0.25">
      <c r="A617" t="s">
        <v>4876</v>
      </c>
      <c r="B617" t="s">
        <v>4703</v>
      </c>
      <c r="C617" s="60">
        <v>41122</v>
      </c>
      <c r="D617">
        <v>2012</v>
      </c>
      <c r="E617">
        <v>8</v>
      </c>
      <c r="F617" t="s">
        <v>40</v>
      </c>
      <c r="G617" t="s">
        <v>36</v>
      </c>
      <c r="H617" t="s">
        <v>5811</v>
      </c>
      <c r="I617">
        <v>38</v>
      </c>
    </row>
    <row r="618" spans="1:9" x14ac:dyDescent="0.25">
      <c r="A618" t="s">
        <v>4878</v>
      </c>
      <c r="B618" t="s">
        <v>4703</v>
      </c>
      <c r="C618" s="60">
        <v>41136</v>
      </c>
      <c r="D618">
        <v>2012</v>
      </c>
      <c r="E618">
        <v>8</v>
      </c>
      <c r="F618" t="s">
        <v>40</v>
      </c>
      <c r="G618" t="s">
        <v>36</v>
      </c>
      <c r="H618" t="s">
        <v>5812</v>
      </c>
      <c r="I618">
        <v>24</v>
      </c>
    </row>
    <row r="619" spans="1:9" x14ac:dyDescent="0.25">
      <c r="A619" t="s">
        <v>4881</v>
      </c>
      <c r="B619" t="s">
        <v>4704</v>
      </c>
      <c r="C619" s="60">
        <v>41164</v>
      </c>
      <c r="D619">
        <v>2012</v>
      </c>
      <c r="E619">
        <v>9</v>
      </c>
      <c r="F619" t="s">
        <v>40</v>
      </c>
      <c r="G619" t="s">
        <v>36</v>
      </c>
      <c r="H619" t="s">
        <v>5813</v>
      </c>
      <c r="I619">
        <v>20</v>
      </c>
    </row>
    <row r="620" spans="1:9" x14ac:dyDescent="0.25">
      <c r="A620" t="s">
        <v>4883</v>
      </c>
      <c r="B620" t="s">
        <v>4704</v>
      </c>
      <c r="C620" s="60">
        <v>41178</v>
      </c>
      <c r="D620">
        <v>2012</v>
      </c>
      <c r="E620">
        <v>9</v>
      </c>
      <c r="F620" t="s">
        <v>40</v>
      </c>
      <c r="G620" t="s">
        <v>36</v>
      </c>
      <c r="H620" t="s">
        <v>5814</v>
      </c>
      <c r="I620">
        <v>17</v>
      </c>
    </row>
    <row r="621" spans="1:9" x14ac:dyDescent="0.25">
      <c r="A621" t="s">
        <v>4886</v>
      </c>
      <c r="B621" t="s">
        <v>4705</v>
      </c>
      <c r="C621" s="60">
        <v>41207</v>
      </c>
      <c r="D621">
        <v>2012</v>
      </c>
      <c r="E621">
        <v>10</v>
      </c>
      <c r="F621" t="s">
        <v>40</v>
      </c>
      <c r="G621" t="s">
        <v>36</v>
      </c>
      <c r="H621" t="s">
        <v>5815</v>
      </c>
      <c r="I621">
        <v>32</v>
      </c>
    </row>
    <row r="622" spans="1:9" x14ac:dyDescent="0.25">
      <c r="A622" t="s">
        <v>4889</v>
      </c>
      <c r="B622" t="s">
        <v>4706</v>
      </c>
      <c r="C622" s="60">
        <v>41228</v>
      </c>
      <c r="D622">
        <v>2012</v>
      </c>
      <c r="E622">
        <v>11</v>
      </c>
      <c r="F622" t="s">
        <v>40</v>
      </c>
      <c r="G622" t="s">
        <v>36</v>
      </c>
      <c r="H622" t="s">
        <v>5816</v>
      </c>
      <c r="I622">
        <v>22</v>
      </c>
    </row>
    <row r="623" spans="1:9" x14ac:dyDescent="0.25">
      <c r="A623" t="s">
        <v>4890</v>
      </c>
      <c r="B623" t="s">
        <v>4707</v>
      </c>
      <c r="C623" s="60">
        <v>41253</v>
      </c>
      <c r="D623">
        <v>2012</v>
      </c>
      <c r="E623">
        <v>12</v>
      </c>
      <c r="F623" t="s">
        <v>40</v>
      </c>
      <c r="G623" t="s">
        <v>36</v>
      </c>
      <c r="H623" t="s">
        <v>5817</v>
      </c>
      <c r="I623">
        <v>13</v>
      </c>
    </row>
    <row r="624" spans="1:9" x14ac:dyDescent="0.25">
      <c r="A624" t="s">
        <v>4893</v>
      </c>
      <c r="B624" t="s">
        <v>4709</v>
      </c>
      <c r="C624" s="60">
        <v>41290</v>
      </c>
      <c r="D624">
        <v>2013</v>
      </c>
      <c r="E624">
        <v>1</v>
      </c>
      <c r="F624" t="s">
        <v>40</v>
      </c>
      <c r="G624" t="s">
        <v>36</v>
      </c>
      <c r="H624" t="s">
        <v>5818</v>
      </c>
      <c r="I624">
        <v>1</v>
      </c>
    </row>
    <row r="625" spans="1:9" x14ac:dyDescent="0.25">
      <c r="A625" t="s">
        <v>4894</v>
      </c>
      <c r="B625" t="s">
        <v>4708</v>
      </c>
      <c r="C625" s="60">
        <v>41319</v>
      </c>
      <c r="D625">
        <v>2013</v>
      </c>
      <c r="E625">
        <v>2</v>
      </c>
      <c r="F625" t="s">
        <v>40</v>
      </c>
      <c r="G625" t="s">
        <v>36</v>
      </c>
      <c r="H625" t="s">
        <v>5819</v>
      </c>
      <c r="I625">
        <v>2</v>
      </c>
    </row>
    <row r="626" spans="1:9" x14ac:dyDescent="0.25">
      <c r="A626" t="s">
        <v>4896</v>
      </c>
      <c r="B626" t="s">
        <v>4710</v>
      </c>
      <c r="C626" s="60">
        <v>41359</v>
      </c>
      <c r="D626">
        <v>2013</v>
      </c>
      <c r="E626">
        <v>3</v>
      </c>
      <c r="F626" t="s">
        <v>40</v>
      </c>
      <c r="G626" t="s">
        <v>36</v>
      </c>
      <c r="H626" t="s">
        <v>5820</v>
      </c>
      <c r="I626">
        <v>57</v>
      </c>
    </row>
    <row r="627" spans="1:9" x14ac:dyDescent="0.25">
      <c r="A627" t="s">
        <v>4897</v>
      </c>
      <c r="B627" t="s">
        <v>4711</v>
      </c>
      <c r="C627" s="60">
        <v>41386</v>
      </c>
      <c r="D627">
        <v>2013</v>
      </c>
      <c r="E627">
        <v>4</v>
      </c>
      <c r="F627" t="s">
        <v>40</v>
      </c>
      <c r="G627" t="s">
        <v>36</v>
      </c>
      <c r="H627" t="s">
        <v>5821</v>
      </c>
      <c r="I627">
        <v>58</v>
      </c>
    </row>
    <row r="628" spans="1:9" x14ac:dyDescent="0.25">
      <c r="A628" t="s">
        <v>4899</v>
      </c>
      <c r="B628" t="s">
        <v>4712</v>
      </c>
      <c r="C628" s="60">
        <v>41395</v>
      </c>
      <c r="D628">
        <v>2013</v>
      </c>
      <c r="E628">
        <v>5</v>
      </c>
      <c r="F628" t="s">
        <v>40</v>
      </c>
      <c r="G628" t="s">
        <v>36</v>
      </c>
      <c r="H628" t="s">
        <v>5822</v>
      </c>
      <c r="I628">
        <v>80</v>
      </c>
    </row>
    <row r="629" spans="1:9" x14ac:dyDescent="0.25">
      <c r="A629" t="s">
        <v>4902</v>
      </c>
      <c r="B629" t="s">
        <v>4713</v>
      </c>
      <c r="C629" s="60">
        <v>41431</v>
      </c>
      <c r="D629">
        <v>2013</v>
      </c>
      <c r="E629">
        <v>6</v>
      </c>
      <c r="F629" t="s">
        <v>40</v>
      </c>
      <c r="G629" t="s">
        <v>36</v>
      </c>
      <c r="H629" t="s">
        <v>5823</v>
      </c>
      <c r="I629">
        <v>92</v>
      </c>
    </row>
    <row r="630" spans="1:9" x14ac:dyDescent="0.25">
      <c r="A630" t="s">
        <v>4903</v>
      </c>
      <c r="B630" t="s">
        <v>4713</v>
      </c>
      <c r="C630" s="60">
        <v>41444</v>
      </c>
      <c r="D630">
        <v>2013</v>
      </c>
      <c r="E630">
        <v>6</v>
      </c>
      <c r="F630" t="s">
        <v>40</v>
      </c>
      <c r="G630" t="s">
        <v>36</v>
      </c>
      <c r="H630" t="s">
        <v>5824</v>
      </c>
      <c r="I630">
        <v>0</v>
      </c>
    </row>
    <row r="631" spans="1:9" x14ac:dyDescent="0.25">
      <c r="A631" t="s">
        <v>4905</v>
      </c>
      <c r="B631" t="s">
        <v>4713</v>
      </c>
      <c r="C631" s="60">
        <v>41453</v>
      </c>
      <c r="D631">
        <v>2013</v>
      </c>
      <c r="E631">
        <v>6</v>
      </c>
      <c r="F631" t="s">
        <v>40</v>
      </c>
      <c r="G631" t="s">
        <v>36</v>
      </c>
      <c r="H631" t="s">
        <v>5825</v>
      </c>
      <c r="I631">
        <v>0</v>
      </c>
    </row>
    <row r="632" spans="1:9" x14ac:dyDescent="0.25">
      <c r="A632" t="s">
        <v>4906</v>
      </c>
      <c r="B632" t="s">
        <v>4714</v>
      </c>
      <c r="C632" s="60">
        <v>41465</v>
      </c>
      <c r="D632">
        <v>2013</v>
      </c>
      <c r="E632">
        <v>7</v>
      </c>
      <c r="F632" t="s">
        <v>40</v>
      </c>
      <c r="G632" t="s">
        <v>36</v>
      </c>
      <c r="H632" t="s">
        <v>5826</v>
      </c>
      <c r="I632">
        <v>0</v>
      </c>
    </row>
    <row r="633" spans="1:9" x14ac:dyDescent="0.25">
      <c r="A633" t="s">
        <v>4907</v>
      </c>
      <c r="B633" t="s">
        <v>4714</v>
      </c>
      <c r="C633" s="60">
        <v>41470</v>
      </c>
      <c r="D633">
        <v>2013</v>
      </c>
      <c r="E633">
        <v>7</v>
      </c>
      <c r="F633" t="s">
        <v>40</v>
      </c>
      <c r="G633" t="s">
        <v>36</v>
      </c>
      <c r="H633" t="s">
        <v>5827</v>
      </c>
      <c r="I633">
        <v>0</v>
      </c>
    </row>
    <row r="634" spans="1:9" x14ac:dyDescent="0.25">
      <c r="A634" t="s">
        <v>4909</v>
      </c>
      <c r="B634" t="s">
        <v>4715</v>
      </c>
      <c r="C634" s="60">
        <v>41493</v>
      </c>
      <c r="D634">
        <v>2013</v>
      </c>
      <c r="E634">
        <v>8</v>
      </c>
      <c r="F634" t="s">
        <v>40</v>
      </c>
      <c r="G634" t="s">
        <v>36</v>
      </c>
      <c r="H634" t="s">
        <v>5828</v>
      </c>
      <c r="I634">
        <v>13</v>
      </c>
    </row>
    <row r="635" spans="1:9" x14ac:dyDescent="0.25">
      <c r="A635" t="s">
        <v>4911</v>
      </c>
      <c r="B635" t="s">
        <v>4715</v>
      </c>
      <c r="C635" s="60">
        <v>41507</v>
      </c>
      <c r="D635">
        <v>2013</v>
      </c>
      <c r="E635">
        <v>8</v>
      </c>
      <c r="F635" t="s">
        <v>40</v>
      </c>
      <c r="G635" t="s">
        <v>36</v>
      </c>
      <c r="H635" t="s">
        <v>5829</v>
      </c>
      <c r="I635">
        <v>0</v>
      </c>
    </row>
    <row r="636" spans="1:9" x14ac:dyDescent="0.25">
      <c r="A636" t="s">
        <v>4912</v>
      </c>
      <c r="B636" t="s">
        <v>4716</v>
      </c>
      <c r="C636" s="60">
        <v>41521</v>
      </c>
      <c r="D636">
        <v>2013</v>
      </c>
      <c r="E636">
        <v>9</v>
      </c>
      <c r="F636" t="s">
        <v>40</v>
      </c>
      <c r="G636" t="s">
        <v>36</v>
      </c>
      <c r="H636" t="s">
        <v>5830</v>
      </c>
      <c r="I636">
        <v>3</v>
      </c>
    </row>
    <row r="637" spans="1:9" x14ac:dyDescent="0.25">
      <c r="A637" t="s">
        <v>4923</v>
      </c>
      <c r="B637" t="s">
        <v>4718</v>
      </c>
      <c r="C637" s="60">
        <v>41766</v>
      </c>
      <c r="D637">
        <v>2014</v>
      </c>
      <c r="E637">
        <v>5</v>
      </c>
      <c r="F637" t="s">
        <v>40</v>
      </c>
      <c r="G637" t="s">
        <v>36</v>
      </c>
      <c r="H637" t="s">
        <v>5831</v>
      </c>
      <c r="I637">
        <v>49</v>
      </c>
    </row>
    <row r="638" spans="1:9" x14ac:dyDescent="0.25">
      <c r="A638" t="s">
        <v>4924</v>
      </c>
      <c r="B638" t="s">
        <v>4719</v>
      </c>
      <c r="C638" s="60">
        <v>41801</v>
      </c>
      <c r="D638">
        <v>2014</v>
      </c>
      <c r="E638">
        <v>6</v>
      </c>
      <c r="F638" t="s">
        <v>40</v>
      </c>
      <c r="G638" t="s">
        <v>36</v>
      </c>
      <c r="H638" t="s">
        <v>5832</v>
      </c>
      <c r="I638">
        <v>7</v>
      </c>
    </row>
    <row r="639" spans="1:9" x14ac:dyDescent="0.25">
      <c r="A639" t="s">
        <v>4926</v>
      </c>
      <c r="B639" t="s">
        <v>4719</v>
      </c>
      <c r="C639" s="60">
        <v>41808</v>
      </c>
      <c r="D639">
        <v>2014</v>
      </c>
      <c r="E639">
        <v>6</v>
      </c>
      <c r="F639" t="s">
        <v>40</v>
      </c>
      <c r="G639" t="s">
        <v>36</v>
      </c>
      <c r="H639" t="s">
        <v>5833</v>
      </c>
      <c r="I639">
        <v>0</v>
      </c>
    </row>
    <row r="640" spans="1:9" x14ac:dyDescent="0.25">
      <c r="A640" t="s">
        <v>4928</v>
      </c>
      <c r="B640" t="s">
        <v>4720</v>
      </c>
      <c r="C640" s="60">
        <v>41822</v>
      </c>
      <c r="D640">
        <v>2014</v>
      </c>
      <c r="E640">
        <v>7</v>
      </c>
      <c r="F640" t="s">
        <v>40</v>
      </c>
      <c r="G640" t="s">
        <v>36</v>
      </c>
      <c r="H640" t="s">
        <v>5834</v>
      </c>
      <c r="I640">
        <v>0</v>
      </c>
    </row>
    <row r="641" spans="1:9" x14ac:dyDescent="0.25">
      <c r="A641" t="s">
        <v>4930</v>
      </c>
      <c r="B641" t="s">
        <v>4720</v>
      </c>
      <c r="C641" s="60">
        <v>41841</v>
      </c>
      <c r="D641">
        <v>2014</v>
      </c>
      <c r="E641">
        <v>7</v>
      </c>
      <c r="F641" t="s">
        <v>40</v>
      </c>
      <c r="G641" t="s">
        <v>36</v>
      </c>
      <c r="H641" t="s">
        <v>5835</v>
      </c>
      <c r="I641">
        <v>0</v>
      </c>
    </row>
    <row r="642" spans="1:9" x14ac:dyDescent="0.25">
      <c r="A642" t="s">
        <v>4932</v>
      </c>
      <c r="B642" t="s">
        <v>4721</v>
      </c>
      <c r="C642" s="60">
        <v>41859</v>
      </c>
      <c r="D642">
        <v>2014</v>
      </c>
      <c r="E642">
        <v>8</v>
      </c>
      <c r="F642" t="s">
        <v>40</v>
      </c>
      <c r="G642" t="s">
        <v>36</v>
      </c>
      <c r="H642" t="s">
        <v>5836</v>
      </c>
      <c r="I642">
        <v>39</v>
      </c>
    </row>
    <row r="643" spans="1:9" x14ac:dyDescent="0.25">
      <c r="A643" t="s">
        <v>4936</v>
      </c>
      <c r="B643" t="s">
        <v>4722</v>
      </c>
      <c r="C643" s="60">
        <v>41887</v>
      </c>
      <c r="D643">
        <v>2014</v>
      </c>
      <c r="E643">
        <v>9</v>
      </c>
      <c r="F643" t="s">
        <v>40</v>
      </c>
      <c r="G643" t="s">
        <v>36</v>
      </c>
      <c r="H643" t="s">
        <v>5837</v>
      </c>
      <c r="I643">
        <v>3</v>
      </c>
    </row>
    <row r="644" spans="1:9" x14ac:dyDescent="0.25">
      <c r="A644" t="s">
        <v>4937</v>
      </c>
      <c r="B644" t="s">
        <v>4722</v>
      </c>
      <c r="C644" s="60">
        <v>41891</v>
      </c>
      <c r="D644">
        <v>2014</v>
      </c>
      <c r="E644">
        <v>9</v>
      </c>
      <c r="F644" t="s">
        <v>40</v>
      </c>
      <c r="G644" t="s">
        <v>36</v>
      </c>
      <c r="H644" t="s">
        <v>5838</v>
      </c>
      <c r="I644">
        <v>0</v>
      </c>
    </row>
    <row r="645" spans="1:9" x14ac:dyDescent="0.25">
      <c r="A645" t="s">
        <v>4938</v>
      </c>
      <c r="B645" t="s">
        <v>4722</v>
      </c>
      <c r="C645" s="60">
        <v>41899</v>
      </c>
      <c r="D645">
        <v>2014</v>
      </c>
      <c r="E645">
        <v>9</v>
      </c>
      <c r="F645" t="s">
        <v>40</v>
      </c>
      <c r="G645" t="s">
        <v>36</v>
      </c>
      <c r="H645" t="s">
        <v>5839</v>
      </c>
      <c r="I645">
        <v>13</v>
      </c>
    </row>
    <row r="646" spans="1:9" x14ac:dyDescent="0.25">
      <c r="A646" t="s">
        <v>4941</v>
      </c>
      <c r="B646" t="s">
        <v>4724</v>
      </c>
      <c r="C646" s="60">
        <v>42011</v>
      </c>
      <c r="D646">
        <v>2015</v>
      </c>
      <c r="E646">
        <v>1</v>
      </c>
      <c r="F646" t="s">
        <v>40</v>
      </c>
      <c r="G646" t="s">
        <v>36</v>
      </c>
      <c r="H646" t="s">
        <v>5840</v>
      </c>
      <c r="I646">
        <v>5</v>
      </c>
    </row>
    <row r="647" spans="1:9" x14ac:dyDescent="0.25">
      <c r="A647" t="s">
        <v>4943</v>
      </c>
      <c r="B647" t="s">
        <v>4724</v>
      </c>
      <c r="C647" s="60">
        <v>42032</v>
      </c>
      <c r="D647">
        <v>2015</v>
      </c>
      <c r="E647">
        <v>1</v>
      </c>
      <c r="F647" t="s">
        <v>40</v>
      </c>
      <c r="G647" t="s">
        <v>36</v>
      </c>
      <c r="H647" t="s">
        <v>5841</v>
      </c>
      <c r="I647">
        <v>5</v>
      </c>
    </row>
    <row r="648" spans="1:9" x14ac:dyDescent="0.25">
      <c r="A648" t="s">
        <v>4944</v>
      </c>
      <c r="B648" t="s">
        <v>4725</v>
      </c>
      <c r="C648" s="60">
        <v>42055</v>
      </c>
      <c r="D648">
        <v>2015</v>
      </c>
      <c r="E648">
        <v>2</v>
      </c>
      <c r="F648" t="s">
        <v>40</v>
      </c>
      <c r="G648" t="s">
        <v>36</v>
      </c>
      <c r="H648" t="s">
        <v>5842</v>
      </c>
      <c r="I648">
        <v>4</v>
      </c>
    </row>
    <row r="649" spans="1:9" x14ac:dyDescent="0.25">
      <c r="A649" t="s">
        <v>4954</v>
      </c>
      <c r="B649" t="s">
        <v>4730</v>
      </c>
      <c r="C649" s="60">
        <v>42193</v>
      </c>
      <c r="D649">
        <v>2015</v>
      </c>
      <c r="E649">
        <v>7</v>
      </c>
      <c r="F649" t="s">
        <v>40</v>
      </c>
      <c r="G649" t="s">
        <v>36</v>
      </c>
      <c r="H649" t="s">
        <v>5843</v>
      </c>
      <c r="I649">
        <v>2</v>
      </c>
    </row>
    <row r="650" spans="1:9" x14ac:dyDescent="0.25">
      <c r="A650" t="s">
        <v>4960</v>
      </c>
      <c r="B650" t="s">
        <v>4731</v>
      </c>
      <c r="C650" s="60">
        <v>42234</v>
      </c>
      <c r="D650">
        <v>2015</v>
      </c>
      <c r="E650">
        <v>8</v>
      </c>
      <c r="F650" t="s">
        <v>40</v>
      </c>
      <c r="G650" t="s">
        <v>36</v>
      </c>
      <c r="H650" t="s">
        <v>5844</v>
      </c>
      <c r="I650">
        <v>4</v>
      </c>
    </row>
    <row r="651" spans="1:9" x14ac:dyDescent="0.25">
      <c r="A651" t="s">
        <v>4962</v>
      </c>
      <c r="B651" t="s">
        <v>4731</v>
      </c>
      <c r="C651" s="60">
        <v>42241</v>
      </c>
      <c r="D651">
        <v>2015</v>
      </c>
      <c r="E651">
        <v>8</v>
      </c>
      <c r="F651" t="s">
        <v>40</v>
      </c>
      <c r="G651" t="s">
        <v>36</v>
      </c>
      <c r="H651" t="s">
        <v>5845</v>
      </c>
      <c r="I651">
        <v>37</v>
      </c>
    </row>
    <row r="652" spans="1:9" x14ac:dyDescent="0.25">
      <c r="A652" t="s">
        <v>4965</v>
      </c>
      <c r="B652" t="s">
        <v>4732</v>
      </c>
      <c r="C652" s="60">
        <v>42272</v>
      </c>
      <c r="D652">
        <v>2015</v>
      </c>
      <c r="E652">
        <v>9</v>
      </c>
      <c r="F652" t="s">
        <v>40</v>
      </c>
      <c r="G652" t="s">
        <v>36</v>
      </c>
      <c r="H652" t="s">
        <v>5846</v>
      </c>
      <c r="I652">
        <v>2</v>
      </c>
    </row>
    <row r="653" spans="1:9" x14ac:dyDescent="0.25">
      <c r="A653" t="s">
        <v>4969</v>
      </c>
      <c r="B653" t="s">
        <v>4735</v>
      </c>
      <c r="C653" s="60">
        <v>42377</v>
      </c>
      <c r="D653">
        <v>2016</v>
      </c>
      <c r="E653">
        <v>1</v>
      </c>
      <c r="F653" t="s">
        <v>40</v>
      </c>
      <c r="G653" t="s">
        <v>36</v>
      </c>
      <c r="H653" t="s">
        <v>5847</v>
      </c>
      <c r="I653">
        <v>18</v>
      </c>
    </row>
    <row r="654" spans="1:9" x14ac:dyDescent="0.25">
      <c r="A654" t="s">
        <v>4977</v>
      </c>
      <c r="B654" t="s">
        <v>4737</v>
      </c>
      <c r="C654" s="60">
        <v>42500</v>
      </c>
      <c r="D654">
        <v>2016</v>
      </c>
      <c r="E654">
        <v>5</v>
      </c>
      <c r="F654" t="s">
        <v>40</v>
      </c>
      <c r="G654" t="s">
        <v>36</v>
      </c>
      <c r="H654" t="s">
        <v>5848</v>
      </c>
      <c r="I654">
        <v>147</v>
      </c>
    </row>
    <row r="655" spans="1:9" x14ac:dyDescent="0.25">
      <c r="A655" t="s">
        <v>4978</v>
      </c>
      <c r="B655" t="s">
        <v>4737</v>
      </c>
      <c r="C655" s="60">
        <v>42507</v>
      </c>
      <c r="D655">
        <v>2016</v>
      </c>
      <c r="E655">
        <v>5</v>
      </c>
      <c r="F655" t="s">
        <v>40</v>
      </c>
      <c r="G655" t="s">
        <v>36</v>
      </c>
      <c r="H655" t="s">
        <v>5849</v>
      </c>
      <c r="I655">
        <v>160</v>
      </c>
    </row>
    <row r="656" spans="1:9" x14ac:dyDescent="0.25">
      <c r="A656" t="s">
        <v>4979</v>
      </c>
      <c r="B656" t="s">
        <v>4737</v>
      </c>
      <c r="C656" s="60">
        <v>42521</v>
      </c>
      <c r="D656">
        <v>2016</v>
      </c>
      <c r="E656">
        <v>5</v>
      </c>
      <c r="F656" t="s">
        <v>40</v>
      </c>
      <c r="G656" t="s">
        <v>36</v>
      </c>
      <c r="H656" t="s">
        <v>5850</v>
      </c>
      <c r="I656">
        <v>33</v>
      </c>
    </row>
    <row r="657" spans="1:9" x14ac:dyDescent="0.25">
      <c r="A657" t="s">
        <v>4980</v>
      </c>
      <c r="B657" t="s">
        <v>4738</v>
      </c>
      <c r="C657" s="60">
        <v>42522</v>
      </c>
      <c r="D657">
        <v>2016</v>
      </c>
      <c r="E657">
        <v>6</v>
      </c>
      <c r="F657" t="s">
        <v>40</v>
      </c>
      <c r="G657" t="s">
        <v>36</v>
      </c>
      <c r="H657" t="s">
        <v>5851</v>
      </c>
      <c r="I657">
        <v>11</v>
      </c>
    </row>
    <row r="658" spans="1:9" x14ac:dyDescent="0.25">
      <c r="A658" t="s">
        <v>4982</v>
      </c>
      <c r="B658" t="s">
        <v>4739</v>
      </c>
      <c r="C658" s="60">
        <v>42563</v>
      </c>
      <c r="D658">
        <v>2016</v>
      </c>
      <c r="E658">
        <v>7</v>
      </c>
      <c r="F658" t="s">
        <v>40</v>
      </c>
      <c r="G658" t="s">
        <v>36</v>
      </c>
      <c r="H658" t="s">
        <v>5852</v>
      </c>
      <c r="I658">
        <v>1</v>
      </c>
    </row>
    <row r="659" spans="1:9" x14ac:dyDescent="0.25">
      <c r="A659" t="s">
        <v>4984</v>
      </c>
      <c r="B659" t="s">
        <v>4739</v>
      </c>
      <c r="C659" s="60">
        <v>42572</v>
      </c>
      <c r="D659">
        <v>2016</v>
      </c>
      <c r="E659">
        <v>7</v>
      </c>
      <c r="F659" t="s">
        <v>40</v>
      </c>
      <c r="G659" t="s">
        <v>36</v>
      </c>
      <c r="H659" t="s">
        <v>5853</v>
      </c>
      <c r="I659">
        <v>1</v>
      </c>
    </row>
    <row r="660" spans="1:9" x14ac:dyDescent="0.25">
      <c r="A660" t="s">
        <v>4987</v>
      </c>
      <c r="B660" t="s">
        <v>4740</v>
      </c>
      <c r="C660" s="60">
        <v>42599</v>
      </c>
      <c r="D660">
        <v>2016</v>
      </c>
      <c r="E660">
        <v>8</v>
      </c>
      <c r="F660" t="s">
        <v>40</v>
      </c>
      <c r="G660" t="s">
        <v>36</v>
      </c>
      <c r="H660" t="s">
        <v>5854</v>
      </c>
      <c r="I660">
        <v>0</v>
      </c>
    </row>
    <row r="661" spans="1:9" x14ac:dyDescent="0.25">
      <c r="A661" t="s">
        <v>4988</v>
      </c>
      <c r="B661" t="s">
        <v>4740</v>
      </c>
      <c r="C661" s="60">
        <v>42605</v>
      </c>
      <c r="D661">
        <v>2016</v>
      </c>
      <c r="E661">
        <v>8</v>
      </c>
      <c r="F661" t="s">
        <v>40</v>
      </c>
      <c r="G661" t="s">
        <v>36</v>
      </c>
      <c r="H661" t="s">
        <v>5855</v>
      </c>
      <c r="I661">
        <v>7</v>
      </c>
    </row>
    <row r="662" spans="1:9" x14ac:dyDescent="0.25">
      <c r="A662" t="s">
        <v>4989</v>
      </c>
      <c r="B662" t="s">
        <v>4741</v>
      </c>
      <c r="C662" s="60">
        <v>42619</v>
      </c>
      <c r="D662">
        <v>2016</v>
      </c>
      <c r="E662">
        <v>9</v>
      </c>
      <c r="F662" t="s">
        <v>40</v>
      </c>
      <c r="G662" t="s">
        <v>36</v>
      </c>
      <c r="H662" t="s">
        <v>5856</v>
      </c>
      <c r="I662">
        <v>0</v>
      </c>
    </row>
    <row r="663" spans="1:9" x14ac:dyDescent="0.25">
      <c r="A663" t="s">
        <v>4990</v>
      </c>
      <c r="B663" t="s">
        <v>4741</v>
      </c>
      <c r="C663" s="60">
        <v>42620</v>
      </c>
      <c r="D663">
        <v>2016</v>
      </c>
      <c r="E663">
        <v>9</v>
      </c>
      <c r="F663" t="s">
        <v>40</v>
      </c>
      <c r="G663" t="s">
        <v>36</v>
      </c>
      <c r="H663" t="s">
        <v>5857</v>
      </c>
      <c r="I663">
        <v>0</v>
      </c>
    </row>
    <row r="664" spans="1:9" x14ac:dyDescent="0.25">
      <c r="A664" t="s">
        <v>4991</v>
      </c>
      <c r="B664" t="s">
        <v>4741</v>
      </c>
      <c r="C664" s="60">
        <v>42634</v>
      </c>
      <c r="D664">
        <v>2016</v>
      </c>
      <c r="E664">
        <v>9</v>
      </c>
      <c r="F664" t="s">
        <v>40</v>
      </c>
      <c r="G664" t="s">
        <v>36</v>
      </c>
      <c r="H664" t="s">
        <v>5858</v>
      </c>
      <c r="I664">
        <v>10</v>
      </c>
    </row>
    <row r="665" spans="1:9" x14ac:dyDescent="0.25">
      <c r="A665" t="s">
        <v>4992</v>
      </c>
      <c r="B665" t="s">
        <v>4742</v>
      </c>
      <c r="C665" s="60">
        <v>42645</v>
      </c>
      <c r="D665">
        <v>2016</v>
      </c>
      <c r="E665">
        <v>10</v>
      </c>
      <c r="F665" t="s">
        <v>40</v>
      </c>
      <c r="G665" t="s">
        <v>36</v>
      </c>
      <c r="H665" t="s">
        <v>5859</v>
      </c>
      <c r="I665">
        <v>25</v>
      </c>
    </row>
    <row r="666" spans="1:9" x14ac:dyDescent="0.25">
      <c r="A666" t="s">
        <v>4995</v>
      </c>
      <c r="B666" t="s">
        <v>4743</v>
      </c>
      <c r="C666" s="60">
        <v>42719</v>
      </c>
      <c r="D666">
        <v>2016</v>
      </c>
      <c r="E666">
        <v>12</v>
      </c>
      <c r="F666" t="s">
        <v>40</v>
      </c>
      <c r="G666" t="s">
        <v>36</v>
      </c>
      <c r="H666" t="s">
        <v>5860</v>
      </c>
      <c r="I666">
        <v>0</v>
      </c>
    </row>
    <row r="667" spans="1:9" x14ac:dyDescent="0.25">
      <c r="A667" t="s">
        <v>4996</v>
      </c>
      <c r="B667" t="s">
        <v>4744</v>
      </c>
      <c r="C667" s="60">
        <v>42740</v>
      </c>
      <c r="D667">
        <v>2017</v>
      </c>
      <c r="E667">
        <v>1</v>
      </c>
      <c r="F667" t="s">
        <v>40</v>
      </c>
      <c r="G667" t="s">
        <v>36</v>
      </c>
      <c r="H667" t="s">
        <v>5861</v>
      </c>
      <c r="I667">
        <v>17</v>
      </c>
    </row>
    <row r="668" spans="1:9" x14ac:dyDescent="0.25">
      <c r="A668" t="s">
        <v>4997</v>
      </c>
      <c r="B668" t="s">
        <v>4745</v>
      </c>
      <c r="C668" s="60">
        <v>42788</v>
      </c>
      <c r="D668">
        <v>2017</v>
      </c>
      <c r="E668">
        <v>2</v>
      </c>
      <c r="F668" t="s">
        <v>40</v>
      </c>
      <c r="G668" t="s">
        <v>36</v>
      </c>
      <c r="H668" t="s">
        <v>5862</v>
      </c>
      <c r="I668">
        <v>38</v>
      </c>
    </row>
    <row r="669" spans="1:9" x14ac:dyDescent="0.25">
      <c r="A669" t="s">
        <v>5000</v>
      </c>
      <c r="B669" t="s">
        <v>4746</v>
      </c>
      <c r="C669" s="60">
        <v>42893</v>
      </c>
      <c r="D669">
        <v>2017</v>
      </c>
      <c r="E669">
        <v>6</v>
      </c>
      <c r="F669" t="s">
        <v>40</v>
      </c>
      <c r="G669" t="s">
        <v>36</v>
      </c>
      <c r="H669" t="s">
        <v>5863</v>
      </c>
      <c r="I669">
        <v>4</v>
      </c>
    </row>
    <row r="670" spans="1:9" x14ac:dyDescent="0.25">
      <c r="A670" t="s">
        <v>5001</v>
      </c>
      <c r="B670" t="s">
        <v>4746</v>
      </c>
      <c r="C670" s="60">
        <v>42905</v>
      </c>
      <c r="D670">
        <v>2017</v>
      </c>
      <c r="E670">
        <v>6</v>
      </c>
      <c r="F670" t="s">
        <v>40</v>
      </c>
      <c r="G670" t="s">
        <v>36</v>
      </c>
      <c r="H670" t="s">
        <v>5864</v>
      </c>
      <c r="I670">
        <v>1</v>
      </c>
    </row>
    <row r="671" spans="1:9" x14ac:dyDescent="0.25">
      <c r="A671" t="s">
        <v>5002</v>
      </c>
      <c r="B671" t="s">
        <v>4746</v>
      </c>
      <c r="C671" s="60">
        <v>42910</v>
      </c>
      <c r="D671">
        <v>2017</v>
      </c>
      <c r="E671">
        <v>6</v>
      </c>
      <c r="F671" t="s">
        <v>40</v>
      </c>
      <c r="G671" t="s">
        <v>36</v>
      </c>
      <c r="H671" t="s">
        <v>5865</v>
      </c>
      <c r="I671">
        <v>0</v>
      </c>
    </row>
    <row r="672" spans="1:9" x14ac:dyDescent="0.25">
      <c r="A672" t="s">
        <v>5004</v>
      </c>
      <c r="B672" t="s">
        <v>4747</v>
      </c>
      <c r="C672" s="60">
        <v>42948</v>
      </c>
      <c r="D672">
        <v>2017</v>
      </c>
      <c r="E672">
        <v>8</v>
      </c>
      <c r="F672" t="s">
        <v>40</v>
      </c>
      <c r="G672" t="s">
        <v>36</v>
      </c>
      <c r="H672" t="s">
        <v>5866</v>
      </c>
      <c r="I672">
        <v>0</v>
      </c>
    </row>
    <row r="673" spans="1:9" x14ac:dyDescent="0.25">
      <c r="A673" t="s">
        <v>5005</v>
      </c>
      <c r="B673" t="s">
        <v>4747</v>
      </c>
      <c r="C673" s="60">
        <v>42971</v>
      </c>
      <c r="D673">
        <v>2017</v>
      </c>
      <c r="E673">
        <v>8</v>
      </c>
      <c r="F673" t="s">
        <v>40</v>
      </c>
      <c r="G673" t="s">
        <v>36</v>
      </c>
      <c r="H673" t="s">
        <v>5867</v>
      </c>
      <c r="I673">
        <v>14</v>
      </c>
    </row>
    <row r="674" spans="1:9" x14ac:dyDescent="0.25">
      <c r="A674" t="s">
        <v>5006</v>
      </c>
      <c r="B674" t="s">
        <v>4747</v>
      </c>
      <c r="C674" s="60">
        <v>42977</v>
      </c>
      <c r="D674">
        <v>2017</v>
      </c>
      <c r="E674">
        <v>8</v>
      </c>
      <c r="F674" t="s">
        <v>40</v>
      </c>
      <c r="G674" t="s">
        <v>36</v>
      </c>
      <c r="H674" t="s">
        <v>5868</v>
      </c>
      <c r="I674">
        <v>24</v>
      </c>
    </row>
    <row r="675" spans="1:9" x14ac:dyDescent="0.25">
      <c r="A675" t="s">
        <v>5009</v>
      </c>
      <c r="B675" t="s">
        <v>4749</v>
      </c>
      <c r="C675" s="60">
        <v>43005</v>
      </c>
      <c r="D675">
        <v>2017</v>
      </c>
      <c r="E675">
        <v>9</v>
      </c>
      <c r="F675" t="s">
        <v>40</v>
      </c>
      <c r="G675" t="s">
        <v>36</v>
      </c>
      <c r="H675" t="s">
        <v>5869</v>
      </c>
      <c r="I675">
        <v>14</v>
      </c>
    </row>
    <row r="676" spans="1:9" x14ac:dyDescent="0.25">
      <c r="A676" t="s">
        <v>5011</v>
      </c>
      <c r="B676" t="s">
        <v>4750</v>
      </c>
      <c r="C676" s="60">
        <v>43034</v>
      </c>
      <c r="D676">
        <v>2017</v>
      </c>
      <c r="E676">
        <v>10</v>
      </c>
      <c r="F676" t="s">
        <v>40</v>
      </c>
      <c r="G676" t="s">
        <v>36</v>
      </c>
      <c r="H676" t="s">
        <v>5870</v>
      </c>
      <c r="I676">
        <v>12</v>
      </c>
    </row>
    <row r="677" spans="1:9" x14ac:dyDescent="0.25">
      <c r="A677" t="s">
        <v>5013</v>
      </c>
      <c r="B677" t="s">
        <v>4752</v>
      </c>
      <c r="C677" s="60">
        <v>43165</v>
      </c>
      <c r="D677">
        <v>2018</v>
      </c>
      <c r="E677">
        <v>3</v>
      </c>
      <c r="F677" t="s">
        <v>40</v>
      </c>
      <c r="G677" t="s">
        <v>36</v>
      </c>
      <c r="H677" t="s">
        <v>5871</v>
      </c>
      <c r="I677">
        <v>32</v>
      </c>
    </row>
    <row r="678" spans="1:9" x14ac:dyDescent="0.25">
      <c r="A678" t="s">
        <v>5016</v>
      </c>
      <c r="B678" t="s">
        <v>4753</v>
      </c>
      <c r="C678" s="60">
        <v>43193</v>
      </c>
      <c r="D678">
        <v>2018</v>
      </c>
      <c r="E678">
        <v>4</v>
      </c>
      <c r="F678" t="s">
        <v>40</v>
      </c>
      <c r="G678" t="s">
        <v>36</v>
      </c>
      <c r="H678" t="s">
        <v>5872</v>
      </c>
      <c r="I678">
        <v>39</v>
      </c>
    </row>
    <row r="679" spans="1:9" x14ac:dyDescent="0.25">
      <c r="A679" t="s">
        <v>5018</v>
      </c>
      <c r="B679" t="s">
        <v>4754</v>
      </c>
      <c r="C679" s="60">
        <v>43238</v>
      </c>
      <c r="D679">
        <v>2018</v>
      </c>
      <c r="E679">
        <v>5</v>
      </c>
      <c r="F679" t="s">
        <v>40</v>
      </c>
      <c r="G679" t="s">
        <v>36</v>
      </c>
      <c r="H679" t="s">
        <v>5873</v>
      </c>
      <c r="I679">
        <v>24</v>
      </c>
    </row>
    <row r="680" spans="1:9" x14ac:dyDescent="0.25">
      <c r="A680" t="s">
        <v>5020</v>
      </c>
      <c r="B680" t="s">
        <v>4755</v>
      </c>
      <c r="C680" s="60">
        <v>43258</v>
      </c>
      <c r="D680">
        <v>2018</v>
      </c>
      <c r="E680">
        <v>6</v>
      </c>
      <c r="F680" t="s">
        <v>40</v>
      </c>
      <c r="G680" t="s">
        <v>36</v>
      </c>
      <c r="H680" t="s">
        <v>5874</v>
      </c>
      <c r="I680">
        <v>0</v>
      </c>
    </row>
    <row r="681" spans="1:9" x14ac:dyDescent="0.25">
      <c r="A681" t="s">
        <v>5021</v>
      </c>
      <c r="B681" t="s">
        <v>4755</v>
      </c>
      <c r="C681" s="60">
        <v>43262</v>
      </c>
      <c r="D681">
        <v>2018</v>
      </c>
      <c r="E681">
        <v>6</v>
      </c>
      <c r="F681" t="s">
        <v>40</v>
      </c>
      <c r="G681" t="s">
        <v>36</v>
      </c>
      <c r="H681" t="s">
        <v>5875</v>
      </c>
      <c r="I681">
        <v>0</v>
      </c>
    </row>
    <row r="682" spans="1:9" x14ac:dyDescent="0.25">
      <c r="A682" t="s">
        <v>4787</v>
      </c>
      <c r="B682" t="s">
        <v>4684</v>
      </c>
      <c r="C682" s="60">
        <v>40308</v>
      </c>
      <c r="D682">
        <v>2010</v>
      </c>
      <c r="E682">
        <v>5</v>
      </c>
      <c r="F682" t="s">
        <v>40</v>
      </c>
      <c r="G682" t="s">
        <v>50</v>
      </c>
      <c r="H682" t="s">
        <v>5876</v>
      </c>
      <c r="I682">
        <v>0</v>
      </c>
    </row>
    <row r="683" spans="1:9" x14ac:dyDescent="0.25">
      <c r="A683" t="s">
        <v>4793</v>
      </c>
      <c r="B683" t="s">
        <v>4686</v>
      </c>
      <c r="C683" s="60">
        <v>40388</v>
      </c>
      <c r="D683">
        <v>2010</v>
      </c>
      <c r="E683">
        <v>7</v>
      </c>
      <c r="F683" t="s">
        <v>40</v>
      </c>
      <c r="G683" t="s">
        <v>50</v>
      </c>
      <c r="H683" t="s">
        <v>5877</v>
      </c>
      <c r="I683">
        <v>30</v>
      </c>
    </row>
    <row r="684" spans="1:9" x14ac:dyDescent="0.25">
      <c r="A684" t="s">
        <v>4794</v>
      </c>
      <c r="B684" t="s">
        <v>4687</v>
      </c>
      <c r="C684" s="60">
        <v>40395</v>
      </c>
      <c r="D684">
        <v>2010</v>
      </c>
      <c r="E684">
        <v>8</v>
      </c>
      <c r="F684" t="s">
        <v>40</v>
      </c>
      <c r="G684" t="s">
        <v>50</v>
      </c>
      <c r="H684" t="s">
        <v>5878</v>
      </c>
      <c r="I684">
        <v>170</v>
      </c>
    </row>
    <row r="685" spans="1:9" x14ac:dyDescent="0.25">
      <c r="A685" t="s">
        <v>4795</v>
      </c>
      <c r="B685" t="s">
        <v>4687</v>
      </c>
      <c r="C685" s="60">
        <v>40401</v>
      </c>
      <c r="D685">
        <v>2010</v>
      </c>
      <c r="E685">
        <v>8</v>
      </c>
      <c r="F685" t="s">
        <v>40</v>
      </c>
      <c r="G685" t="s">
        <v>50</v>
      </c>
      <c r="H685" t="s">
        <v>5879</v>
      </c>
      <c r="I685">
        <v>282</v>
      </c>
    </row>
    <row r="686" spans="1:9" x14ac:dyDescent="0.25">
      <c r="A686" t="s">
        <v>4796</v>
      </c>
      <c r="B686" t="s">
        <v>4687</v>
      </c>
      <c r="C686" s="60">
        <v>40402</v>
      </c>
      <c r="D686">
        <v>2010</v>
      </c>
      <c r="E686">
        <v>8</v>
      </c>
      <c r="F686" t="s">
        <v>40</v>
      </c>
      <c r="G686" t="s">
        <v>50</v>
      </c>
      <c r="H686" t="s">
        <v>5880</v>
      </c>
      <c r="I686">
        <v>246</v>
      </c>
    </row>
    <row r="687" spans="1:9" x14ac:dyDescent="0.25">
      <c r="A687" t="s">
        <v>4804</v>
      </c>
      <c r="B687" t="s">
        <v>4688</v>
      </c>
      <c r="C687" s="60">
        <v>40436</v>
      </c>
      <c r="D687">
        <v>2010</v>
      </c>
      <c r="E687">
        <v>9</v>
      </c>
      <c r="F687" t="s">
        <v>40</v>
      </c>
      <c r="G687" t="s">
        <v>50</v>
      </c>
      <c r="H687" t="s">
        <v>5881</v>
      </c>
      <c r="I687">
        <v>43</v>
      </c>
    </row>
    <row r="688" spans="1:9" x14ac:dyDescent="0.25">
      <c r="A688" t="s">
        <v>4807</v>
      </c>
      <c r="B688" t="s">
        <v>4688</v>
      </c>
      <c r="C688" s="60">
        <v>40451</v>
      </c>
      <c r="D688">
        <v>2010</v>
      </c>
      <c r="E688">
        <v>9</v>
      </c>
      <c r="F688" t="s">
        <v>40</v>
      </c>
      <c r="G688" t="s">
        <v>50</v>
      </c>
      <c r="H688" t="s">
        <v>5882</v>
      </c>
      <c r="I688">
        <v>30</v>
      </c>
    </row>
    <row r="689" spans="1:9" x14ac:dyDescent="0.25">
      <c r="A689" t="s">
        <v>4811</v>
      </c>
      <c r="B689" t="s">
        <v>4762</v>
      </c>
      <c r="C689" s="60">
        <v>40505</v>
      </c>
      <c r="D689">
        <v>2010</v>
      </c>
      <c r="E689">
        <v>11</v>
      </c>
      <c r="F689" t="s">
        <v>40</v>
      </c>
      <c r="G689" t="s">
        <v>50</v>
      </c>
      <c r="H689" t="s">
        <v>5883</v>
      </c>
      <c r="I689">
        <v>7</v>
      </c>
    </row>
    <row r="690" spans="1:9" x14ac:dyDescent="0.25">
      <c r="A690" t="s">
        <v>4814</v>
      </c>
      <c r="B690" t="s">
        <v>4764</v>
      </c>
      <c r="C690" s="60">
        <v>40583</v>
      </c>
      <c r="D690">
        <v>2011</v>
      </c>
      <c r="E690">
        <v>2</v>
      </c>
      <c r="F690" t="s">
        <v>40</v>
      </c>
      <c r="G690" t="s">
        <v>50</v>
      </c>
      <c r="H690" t="s">
        <v>5884</v>
      </c>
      <c r="I690">
        <v>0</v>
      </c>
    </row>
    <row r="691" spans="1:9" x14ac:dyDescent="0.25">
      <c r="A691" t="s">
        <v>4819</v>
      </c>
      <c r="B691" t="s">
        <v>4689</v>
      </c>
      <c r="C691" s="60">
        <v>40655</v>
      </c>
      <c r="D691">
        <v>2011</v>
      </c>
      <c r="E691">
        <v>4</v>
      </c>
      <c r="F691" t="s">
        <v>40</v>
      </c>
      <c r="G691" t="s">
        <v>50</v>
      </c>
      <c r="H691" t="s">
        <v>5885</v>
      </c>
      <c r="I691">
        <v>16</v>
      </c>
    </row>
    <row r="692" spans="1:9" x14ac:dyDescent="0.25">
      <c r="A692" t="s">
        <v>4821</v>
      </c>
      <c r="B692" t="s">
        <v>4690</v>
      </c>
      <c r="C692" s="60">
        <v>40664</v>
      </c>
      <c r="D692">
        <v>2011</v>
      </c>
      <c r="E692">
        <v>5</v>
      </c>
      <c r="F692" t="s">
        <v>40</v>
      </c>
      <c r="G692" t="s">
        <v>50</v>
      </c>
      <c r="H692" t="s">
        <v>5886</v>
      </c>
      <c r="I692">
        <v>5</v>
      </c>
    </row>
    <row r="693" spans="1:9" x14ac:dyDescent="0.25">
      <c r="A693" t="s">
        <v>4824</v>
      </c>
      <c r="B693" t="s">
        <v>4690</v>
      </c>
      <c r="C693" s="60">
        <v>40672</v>
      </c>
      <c r="D693">
        <v>2011</v>
      </c>
      <c r="E693">
        <v>5</v>
      </c>
      <c r="F693" t="s">
        <v>40</v>
      </c>
      <c r="G693" t="s">
        <v>50</v>
      </c>
      <c r="H693" t="s">
        <v>5887</v>
      </c>
      <c r="I693">
        <v>6</v>
      </c>
    </row>
    <row r="694" spans="1:9" x14ac:dyDescent="0.25">
      <c r="A694" t="s">
        <v>4825</v>
      </c>
      <c r="B694" t="s">
        <v>4690</v>
      </c>
      <c r="C694" s="60">
        <v>40681</v>
      </c>
      <c r="D694">
        <v>2011</v>
      </c>
      <c r="E694">
        <v>5</v>
      </c>
      <c r="F694" t="s">
        <v>40</v>
      </c>
      <c r="G694" t="s">
        <v>50</v>
      </c>
      <c r="H694" t="s">
        <v>5888</v>
      </c>
      <c r="I694">
        <v>31</v>
      </c>
    </row>
    <row r="695" spans="1:9" x14ac:dyDescent="0.25">
      <c r="A695" t="s">
        <v>4827</v>
      </c>
      <c r="B695" t="s">
        <v>4691</v>
      </c>
      <c r="C695" s="60">
        <v>40696</v>
      </c>
      <c r="D695">
        <v>2011</v>
      </c>
      <c r="E695">
        <v>6</v>
      </c>
      <c r="F695" t="s">
        <v>40</v>
      </c>
      <c r="G695" t="s">
        <v>50</v>
      </c>
      <c r="H695" t="s">
        <v>5889</v>
      </c>
      <c r="I695">
        <v>120</v>
      </c>
    </row>
    <row r="696" spans="1:9" x14ac:dyDescent="0.25">
      <c r="A696" t="s">
        <v>4830</v>
      </c>
      <c r="B696" t="s">
        <v>4691</v>
      </c>
      <c r="C696" s="60">
        <v>40717</v>
      </c>
      <c r="D696">
        <v>2011</v>
      </c>
      <c r="E696">
        <v>6</v>
      </c>
      <c r="F696" t="s">
        <v>40</v>
      </c>
      <c r="G696" t="s">
        <v>50</v>
      </c>
      <c r="H696" t="s">
        <v>5890</v>
      </c>
      <c r="I696">
        <v>2</v>
      </c>
    </row>
    <row r="697" spans="1:9" x14ac:dyDescent="0.25">
      <c r="A697" t="s">
        <v>4834</v>
      </c>
      <c r="B697" t="s">
        <v>4692</v>
      </c>
      <c r="C697" s="60">
        <v>40746</v>
      </c>
      <c r="D697">
        <v>2011</v>
      </c>
      <c r="E697">
        <v>7</v>
      </c>
      <c r="F697" t="s">
        <v>40</v>
      </c>
      <c r="G697" t="s">
        <v>50</v>
      </c>
      <c r="H697" t="s">
        <v>5891</v>
      </c>
      <c r="I697">
        <v>5</v>
      </c>
    </row>
    <row r="698" spans="1:9" x14ac:dyDescent="0.25">
      <c r="A698" t="s">
        <v>4835</v>
      </c>
      <c r="B698" t="s">
        <v>4692</v>
      </c>
      <c r="C698" s="60">
        <v>40752</v>
      </c>
      <c r="D698">
        <v>2011</v>
      </c>
      <c r="E698">
        <v>7</v>
      </c>
      <c r="F698" t="s">
        <v>40</v>
      </c>
      <c r="G698" t="s">
        <v>50</v>
      </c>
      <c r="H698" t="s">
        <v>5892</v>
      </c>
      <c r="I698">
        <v>3</v>
      </c>
    </row>
    <row r="699" spans="1:9" x14ac:dyDescent="0.25">
      <c r="A699" t="s">
        <v>4837</v>
      </c>
      <c r="B699" t="s">
        <v>4693</v>
      </c>
      <c r="C699" s="60">
        <v>40765</v>
      </c>
      <c r="D699">
        <v>2011</v>
      </c>
      <c r="E699">
        <v>8</v>
      </c>
      <c r="F699" t="s">
        <v>40</v>
      </c>
      <c r="G699" t="s">
        <v>50</v>
      </c>
      <c r="H699" t="s">
        <v>5893</v>
      </c>
      <c r="I699">
        <v>9</v>
      </c>
    </row>
    <row r="700" spans="1:9" x14ac:dyDescent="0.25">
      <c r="A700" t="s">
        <v>4839</v>
      </c>
      <c r="B700" t="s">
        <v>4693</v>
      </c>
      <c r="C700" s="60">
        <v>40772</v>
      </c>
      <c r="D700">
        <v>2011</v>
      </c>
      <c r="E700">
        <v>8</v>
      </c>
      <c r="F700" t="s">
        <v>40</v>
      </c>
      <c r="G700" t="s">
        <v>50</v>
      </c>
      <c r="H700" t="s">
        <v>5894</v>
      </c>
      <c r="I700">
        <v>9</v>
      </c>
    </row>
    <row r="701" spans="1:9" x14ac:dyDescent="0.25">
      <c r="A701" t="s">
        <v>4842</v>
      </c>
      <c r="B701" t="s">
        <v>4694</v>
      </c>
      <c r="C701" s="60">
        <v>40787</v>
      </c>
      <c r="D701">
        <v>2011</v>
      </c>
      <c r="E701">
        <v>9</v>
      </c>
      <c r="F701" t="s">
        <v>40</v>
      </c>
      <c r="G701" t="s">
        <v>50</v>
      </c>
      <c r="H701" t="s">
        <v>5895</v>
      </c>
      <c r="I701">
        <v>60</v>
      </c>
    </row>
    <row r="702" spans="1:9" x14ac:dyDescent="0.25">
      <c r="A702" t="s">
        <v>4844</v>
      </c>
      <c r="B702" t="s">
        <v>4694</v>
      </c>
      <c r="C702" s="60">
        <v>40806</v>
      </c>
      <c r="D702">
        <v>2011</v>
      </c>
      <c r="E702">
        <v>9</v>
      </c>
      <c r="F702" t="s">
        <v>40</v>
      </c>
      <c r="G702" t="s">
        <v>50</v>
      </c>
      <c r="H702" t="s">
        <v>5896</v>
      </c>
      <c r="I702">
        <v>73</v>
      </c>
    </row>
    <row r="703" spans="1:9" x14ac:dyDescent="0.25">
      <c r="A703" t="s">
        <v>4847</v>
      </c>
      <c r="B703" t="s">
        <v>4695</v>
      </c>
      <c r="C703" s="60">
        <v>40831</v>
      </c>
      <c r="D703">
        <v>2011</v>
      </c>
      <c r="E703">
        <v>10</v>
      </c>
      <c r="F703" t="s">
        <v>40</v>
      </c>
      <c r="G703" t="s">
        <v>50</v>
      </c>
      <c r="H703" t="s">
        <v>5897</v>
      </c>
      <c r="I703">
        <v>12</v>
      </c>
    </row>
    <row r="704" spans="1:9" x14ac:dyDescent="0.25">
      <c r="A704" t="s">
        <v>4853</v>
      </c>
      <c r="B704" t="s">
        <v>4696</v>
      </c>
      <c r="C704" s="60">
        <v>40862</v>
      </c>
      <c r="D704">
        <v>2011</v>
      </c>
      <c r="E704">
        <v>11</v>
      </c>
      <c r="F704" t="s">
        <v>40</v>
      </c>
      <c r="G704" t="s">
        <v>50</v>
      </c>
      <c r="H704" t="s">
        <v>5898</v>
      </c>
      <c r="I704">
        <v>1</v>
      </c>
    </row>
    <row r="705" spans="1:9" x14ac:dyDescent="0.25">
      <c r="A705" t="s">
        <v>4856</v>
      </c>
      <c r="B705" t="s">
        <v>4698</v>
      </c>
      <c r="C705" s="60">
        <v>40975</v>
      </c>
      <c r="D705">
        <v>2012</v>
      </c>
      <c r="E705">
        <v>3</v>
      </c>
      <c r="F705" t="s">
        <v>40</v>
      </c>
      <c r="G705" t="s">
        <v>50</v>
      </c>
      <c r="H705" t="s">
        <v>5899</v>
      </c>
      <c r="I705">
        <v>0</v>
      </c>
    </row>
    <row r="706" spans="1:9" x14ac:dyDescent="0.25">
      <c r="A706" t="s">
        <v>4859</v>
      </c>
      <c r="B706" t="s">
        <v>4699</v>
      </c>
      <c r="C706" s="60">
        <v>41022</v>
      </c>
      <c r="D706">
        <v>2012</v>
      </c>
      <c r="E706">
        <v>4</v>
      </c>
      <c r="F706" t="s">
        <v>40</v>
      </c>
      <c r="G706" t="s">
        <v>50</v>
      </c>
      <c r="H706" t="s">
        <v>5900</v>
      </c>
      <c r="I706">
        <v>20</v>
      </c>
    </row>
    <row r="707" spans="1:9" x14ac:dyDescent="0.25">
      <c r="A707" t="s">
        <v>4860</v>
      </c>
      <c r="B707" t="s">
        <v>4700</v>
      </c>
      <c r="C707" s="60">
        <v>41036</v>
      </c>
      <c r="D707">
        <v>2012</v>
      </c>
      <c r="E707">
        <v>5</v>
      </c>
      <c r="F707" t="s">
        <v>40</v>
      </c>
      <c r="G707" t="s">
        <v>50</v>
      </c>
      <c r="H707" t="s">
        <v>5901</v>
      </c>
      <c r="I707">
        <v>47</v>
      </c>
    </row>
    <row r="708" spans="1:9" x14ac:dyDescent="0.25">
      <c r="A708" t="s">
        <v>4862</v>
      </c>
      <c r="B708" t="s">
        <v>4700</v>
      </c>
      <c r="C708" s="60">
        <v>41060</v>
      </c>
      <c r="D708">
        <v>2012</v>
      </c>
      <c r="E708">
        <v>5</v>
      </c>
      <c r="F708" t="s">
        <v>40</v>
      </c>
      <c r="G708" t="s">
        <v>50</v>
      </c>
      <c r="H708" t="s">
        <v>5902</v>
      </c>
      <c r="I708">
        <v>51</v>
      </c>
    </row>
    <row r="709" spans="1:9" x14ac:dyDescent="0.25">
      <c r="A709" t="s">
        <v>4864</v>
      </c>
      <c r="B709" t="s">
        <v>4701</v>
      </c>
      <c r="C709" s="60">
        <v>41072</v>
      </c>
      <c r="D709">
        <v>2012</v>
      </c>
      <c r="E709">
        <v>6</v>
      </c>
      <c r="F709" t="s">
        <v>40</v>
      </c>
      <c r="G709" t="s">
        <v>50</v>
      </c>
      <c r="H709" t="s">
        <v>5903</v>
      </c>
      <c r="I709">
        <v>19</v>
      </c>
    </row>
    <row r="710" spans="1:9" x14ac:dyDescent="0.25">
      <c r="A710" t="s">
        <v>4865</v>
      </c>
      <c r="B710" t="s">
        <v>4701</v>
      </c>
      <c r="C710" s="60">
        <v>41074</v>
      </c>
      <c r="D710">
        <v>2012</v>
      </c>
      <c r="E710">
        <v>6</v>
      </c>
      <c r="F710" t="s">
        <v>40</v>
      </c>
      <c r="G710" t="s">
        <v>50</v>
      </c>
      <c r="H710" t="s">
        <v>5904</v>
      </c>
      <c r="I710">
        <v>8</v>
      </c>
    </row>
    <row r="711" spans="1:9" x14ac:dyDescent="0.25">
      <c r="A711" t="s">
        <v>4866</v>
      </c>
      <c r="B711" t="s">
        <v>4701</v>
      </c>
      <c r="C711" s="60">
        <v>41080</v>
      </c>
      <c r="D711">
        <v>2012</v>
      </c>
      <c r="E711">
        <v>6</v>
      </c>
      <c r="F711" t="s">
        <v>40</v>
      </c>
      <c r="G711" t="s">
        <v>50</v>
      </c>
      <c r="H711" t="s">
        <v>5905</v>
      </c>
      <c r="I711">
        <v>11</v>
      </c>
    </row>
    <row r="712" spans="1:9" x14ac:dyDescent="0.25">
      <c r="A712" t="s">
        <v>4867</v>
      </c>
      <c r="B712" t="s">
        <v>4701</v>
      </c>
      <c r="C712" s="60">
        <v>41087</v>
      </c>
      <c r="D712">
        <v>2012</v>
      </c>
      <c r="E712">
        <v>6</v>
      </c>
      <c r="F712" t="s">
        <v>40</v>
      </c>
      <c r="G712" t="s">
        <v>50</v>
      </c>
      <c r="H712" t="s">
        <v>5906</v>
      </c>
      <c r="I712">
        <v>5</v>
      </c>
    </row>
    <row r="713" spans="1:9" x14ac:dyDescent="0.25">
      <c r="A713" t="s">
        <v>4875</v>
      </c>
      <c r="B713" t="s">
        <v>4702</v>
      </c>
      <c r="C713" s="60">
        <v>41117</v>
      </c>
      <c r="D713">
        <v>2012</v>
      </c>
      <c r="E713">
        <v>7</v>
      </c>
      <c r="F713" t="s">
        <v>40</v>
      </c>
      <c r="G713" t="s">
        <v>50</v>
      </c>
      <c r="H713" t="s">
        <v>5907</v>
      </c>
      <c r="I713">
        <v>4</v>
      </c>
    </row>
    <row r="714" spans="1:9" x14ac:dyDescent="0.25">
      <c r="A714" t="s">
        <v>4876</v>
      </c>
      <c r="B714" t="s">
        <v>4703</v>
      </c>
      <c r="C714" s="60">
        <v>41122</v>
      </c>
      <c r="D714">
        <v>2012</v>
      </c>
      <c r="E714">
        <v>8</v>
      </c>
      <c r="F714" t="s">
        <v>40</v>
      </c>
      <c r="G714" t="s">
        <v>50</v>
      </c>
      <c r="H714" t="s">
        <v>5908</v>
      </c>
      <c r="I714">
        <v>10</v>
      </c>
    </row>
    <row r="715" spans="1:9" x14ac:dyDescent="0.25">
      <c r="A715" t="s">
        <v>4878</v>
      </c>
      <c r="B715" t="s">
        <v>4703</v>
      </c>
      <c r="C715" s="60">
        <v>41136</v>
      </c>
      <c r="D715">
        <v>2012</v>
      </c>
      <c r="E715">
        <v>8</v>
      </c>
      <c r="F715" t="s">
        <v>40</v>
      </c>
      <c r="G715" t="s">
        <v>50</v>
      </c>
      <c r="H715" t="s">
        <v>5909</v>
      </c>
      <c r="I715">
        <v>11</v>
      </c>
    </row>
    <row r="716" spans="1:9" x14ac:dyDescent="0.25">
      <c r="A716" t="s">
        <v>4881</v>
      </c>
      <c r="B716" t="s">
        <v>4704</v>
      </c>
      <c r="C716" s="60">
        <v>41164</v>
      </c>
      <c r="D716">
        <v>2012</v>
      </c>
      <c r="E716">
        <v>9</v>
      </c>
      <c r="F716" t="s">
        <v>40</v>
      </c>
      <c r="G716" t="s">
        <v>50</v>
      </c>
      <c r="H716" t="s">
        <v>5910</v>
      </c>
      <c r="I716">
        <v>19</v>
      </c>
    </row>
    <row r="717" spans="1:9" x14ac:dyDescent="0.25">
      <c r="A717" t="s">
        <v>4883</v>
      </c>
      <c r="B717" t="s">
        <v>4704</v>
      </c>
      <c r="C717" s="60">
        <v>41178</v>
      </c>
      <c r="D717">
        <v>2012</v>
      </c>
      <c r="E717">
        <v>9</v>
      </c>
      <c r="F717" t="s">
        <v>40</v>
      </c>
      <c r="G717" t="s">
        <v>50</v>
      </c>
      <c r="H717" t="s">
        <v>5911</v>
      </c>
      <c r="I717">
        <v>13</v>
      </c>
    </row>
    <row r="718" spans="1:9" x14ac:dyDescent="0.25">
      <c r="A718" t="s">
        <v>4886</v>
      </c>
      <c r="B718" t="s">
        <v>4705</v>
      </c>
      <c r="C718" s="60">
        <v>41207</v>
      </c>
      <c r="D718">
        <v>2012</v>
      </c>
      <c r="E718">
        <v>10</v>
      </c>
      <c r="F718" t="s">
        <v>40</v>
      </c>
      <c r="G718" t="s">
        <v>50</v>
      </c>
      <c r="H718" t="s">
        <v>5912</v>
      </c>
      <c r="I718">
        <v>8</v>
      </c>
    </row>
    <row r="719" spans="1:9" x14ac:dyDescent="0.25">
      <c r="A719" t="s">
        <v>4889</v>
      </c>
      <c r="B719" t="s">
        <v>4706</v>
      </c>
      <c r="C719" s="60">
        <v>41228</v>
      </c>
      <c r="D719">
        <v>2012</v>
      </c>
      <c r="E719">
        <v>11</v>
      </c>
      <c r="F719" t="s">
        <v>40</v>
      </c>
      <c r="G719" t="s">
        <v>50</v>
      </c>
      <c r="H719" t="s">
        <v>5913</v>
      </c>
      <c r="I719">
        <v>0</v>
      </c>
    </row>
    <row r="720" spans="1:9" x14ac:dyDescent="0.25">
      <c r="A720" t="s">
        <v>4890</v>
      </c>
      <c r="B720" t="s">
        <v>4707</v>
      </c>
      <c r="C720" s="60">
        <v>41253</v>
      </c>
      <c r="D720">
        <v>2012</v>
      </c>
      <c r="E720">
        <v>12</v>
      </c>
      <c r="F720" t="s">
        <v>40</v>
      </c>
      <c r="G720" t="s">
        <v>50</v>
      </c>
      <c r="H720" t="s">
        <v>5914</v>
      </c>
      <c r="I720">
        <v>0</v>
      </c>
    </row>
    <row r="721" spans="1:9" x14ac:dyDescent="0.25">
      <c r="A721" t="s">
        <v>4893</v>
      </c>
      <c r="B721" t="s">
        <v>4709</v>
      </c>
      <c r="C721" s="60">
        <v>41290</v>
      </c>
      <c r="D721">
        <v>2013</v>
      </c>
      <c r="E721">
        <v>1</v>
      </c>
      <c r="F721" t="s">
        <v>40</v>
      </c>
      <c r="G721" t="s">
        <v>50</v>
      </c>
      <c r="H721" t="s">
        <v>5915</v>
      </c>
      <c r="I721">
        <v>0</v>
      </c>
    </row>
    <row r="722" spans="1:9" x14ac:dyDescent="0.25">
      <c r="A722" t="s">
        <v>4894</v>
      </c>
      <c r="B722" t="s">
        <v>4708</v>
      </c>
      <c r="C722" s="60">
        <v>41319</v>
      </c>
      <c r="D722">
        <v>2013</v>
      </c>
      <c r="E722">
        <v>2</v>
      </c>
      <c r="F722" t="s">
        <v>40</v>
      </c>
      <c r="G722" t="s">
        <v>50</v>
      </c>
      <c r="H722" t="s">
        <v>5916</v>
      </c>
      <c r="I722">
        <v>1</v>
      </c>
    </row>
    <row r="723" spans="1:9" x14ac:dyDescent="0.25">
      <c r="A723" t="s">
        <v>4896</v>
      </c>
      <c r="B723" t="s">
        <v>4710</v>
      </c>
      <c r="C723" s="60">
        <v>41359</v>
      </c>
      <c r="D723">
        <v>2013</v>
      </c>
      <c r="E723">
        <v>3</v>
      </c>
      <c r="F723" t="s">
        <v>40</v>
      </c>
      <c r="G723" t="s">
        <v>50</v>
      </c>
      <c r="H723" t="s">
        <v>5917</v>
      </c>
      <c r="I723">
        <v>33</v>
      </c>
    </row>
    <row r="724" spans="1:9" x14ac:dyDescent="0.25">
      <c r="A724" t="s">
        <v>4897</v>
      </c>
      <c r="B724" t="s">
        <v>4711</v>
      </c>
      <c r="C724" s="60">
        <v>41386</v>
      </c>
      <c r="D724">
        <v>2013</v>
      </c>
      <c r="E724">
        <v>4</v>
      </c>
      <c r="F724" t="s">
        <v>40</v>
      </c>
      <c r="G724" t="s">
        <v>50</v>
      </c>
      <c r="H724" t="s">
        <v>5918</v>
      </c>
      <c r="I724">
        <v>15</v>
      </c>
    </row>
    <row r="725" spans="1:9" x14ac:dyDescent="0.25">
      <c r="A725" t="s">
        <v>4899</v>
      </c>
      <c r="B725" t="s">
        <v>4712</v>
      </c>
      <c r="C725" s="60">
        <v>41395</v>
      </c>
      <c r="D725">
        <v>2013</v>
      </c>
      <c r="E725">
        <v>5</v>
      </c>
      <c r="F725" t="s">
        <v>40</v>
      </c>
      <c r="G725" t="s">
        <v>50</v>
      </c>
      <c r="H725" t="s">
        <v>5919</v>
      </c>
      <c r="I725">
        <v>40</v>
      </c>
    </row>
    <row r="726" spans="1:9" x14ac:dyDescent="0.25">
      <c r="A726" t="s">
        <v>4902</v>
      </c>
      <c r="B726" t="s">
        <v>4713</v>
      </c>
      <c r="C726" s="60">
        <v>41431</v>
      </c>
      <c r="D726">
        <v>2013</v>
      </c>
      <c r="E726">
        <v>6</v>
      </c>
      <c r="F726" t="s">
        <v>40</v>
      </c>
      <c r="G726" t="s">
        <v>50</v>
      </c>
      <c r="H726" t="s">
        <v>5920</v>
      </c>
      <c r="I726">
        <v>1</v>
      </c>
    </row>
    <row r="727" spans="1:9" x14ac:dyDescent="0.25">
      <c r="A727" t="s">
        <v>4903</v>
      </c>
      <c r="B727" t="s">
        <v>4713</v>
      </c>
      <c r="C727" s="60">
        <v>41444</v>
      </c>
      <c r="D727">
        <v>2013</v>
      </c>
      <c r="E727">
        <v>6</v>
      </c>
      <c r="F727" t="s">
        <v>40</v>
      </c>
      <c r="G727" t="s">
        <v>50</v>
      </c>
      <c r="H727" t="s">
        <v>5921</v>
      </c>
      <c r="I727">
        <v>1</v>
      </c>
    </row>
    <row r="728" spans="1:9" x14ac:dyDescent="0.25">
      <c r="A728" t="s">
        <v>4905</v>
      </c>
      <c r="B728" t="s">
        <v>4713</v>
      </c>
      <c r="C728" s="60">
        <v>41453</v>
      </c>
      <c r="D728">
        <v>2013</v>
      </c>
      <c r="E728">
        <v>6</v>
      </c>
      <c r="F728" t="s">
        <v>40</v>
      </c>
      <c r="G728" t="s">
        <v>50</v>
      </c>
      <c r="H728" t="s">
        <v>5922</v>
      </c>
      <c r="I728">
        <v>1</v>
      </c>
    </row>
    <row r="729" spans="1:9" x14ac:dyDescent="0.25">
      <c r="A729" t="s">
        <v>4906</v>
      </c>
      <c r="B729" t="s">
        <v>4714</v>
      </c>
      <c r="C729" s="60">
        <v>41465</v>
      </c>
      <c r="D729">
        <v>2013</v>
      </c>
      <c r="E729">
        <v>7</v>
      </c>
      <c r="F729" t="s">
        <v>40</v>
      </c>
      <c r="G729" t="s">
        <v>50</v>
      </c>
      <c r="H729" t="s">
        <v>5923</v>
      </c>
      <c r="I729">
        <v>1</v>
      </c>
    </row>
    <row r="730" spans="1:9" x14ac:dyDescent="0.25">
      <c r="A730" t="s">
        <v>4907</v>
      </c>
      <c r="B730" t="s">
        <v>4714</v>
      </c>
      <c r="C730" s="60">
        <v>41470</v>
      </c>
      <c r="D730">
        <v>2013</v>
      </c>
      <c r="E730">
        <v>7</v>
      </c>
      <c r="F730" t="s">
        <v>40</v>
      </c>
      <c r="G730" t="s">
        <v>50</v>
      </c>
      <c r="H730" t="s">
        <v>5924</v>
      </c>
      <c r="I730">
        <v>1</v>
      </c>
    </row>
    <row r="731" spans="1:9" x14ac:dyDescent="0.25">
      <c r="A731" t="s">
        <v>4909</v>
      </c>
      <c r="B731" t="s">
        <v>4715</v>
      </c>
      <c r="C731" s="60">
        <v>41493</v>
      </c>
      <c r="D731">
        <v>2013</v>
      </c>
      <c r="E731">
        <v>8</v>
      </c>
      <c r="F731" t="s">
        <v>40</v>
      </c>
      <c r="G731" t="s">
        <v>50</v>
      </c>
      <c r="H731" t="s">
        <v>5925</v>
      </c>
      <c r="I731">
        <v>4</v>
      </c>
    </row>
    <row r="732" spans="1:9" x14ac:dyDescent="0.25">
      <c r="A732" t="s">
        <v>4911</v>
      </c>
      <c r="B732" t="s">
        <v>4715</v>
      </c>
      <c r="C732" s="60">
        <v>41507</v>
      </c>
      <c r="D732">
        <v>2013</v>
      </c>
      <c r="E732">
        <v>8</v>
      </c>
      <c r="F732" t="s">
        <v>40</v>
      </c>
      <c r="G732" t="s">
        <v>50</v>
      </c>
      <c r="H732" t="s">
        <v>5926</v>
      </c>
      <c r="I732">
        <v>0</v>
      </c>
    </row>
    <row r="733" spans="1:9" x14ac:dyDescent="0.25">
      <c r="A733" t="s">
        <v>4912</v>
      </c>
      <c r="B733" t="s">
        <v>4716</v>
      </c>
      <c r="C733" s="60">
        <v>41521</v>
      </c>
      <c r="D733">
        <v>2013</v>
      </c>
      <c r="E733">
        <v>9</v>
      </c>
      <c r="F733" t="s">
        <v>40</v>
      </c>
      <c r="G733" t="s">
        <v>50</v>
      </c>
      <c r="H733" t="s">
        <v>5927</v>
      </c>
      <c r="I733">
        <v>0</v>
      </c>
    </row>
    <row r="734" spans="1:9" x14ac:dyDescent="0.25">
      <c r="A734" t="s">
        <v>4923</v>
      </c>
      <c r="B734" t="s">
        <v>4718</v>
      </c>
      <c r="C734" s="60">
        <v>41766</v>
      </c>
      <c r="D734">
        <v>2014</v>
      </c>
      <c r="E734">
        <v>5</v>
      </c>
      <c r="F734" t="s">
        <v>40</v>
      </c>
      <c r="G734" t="s">
        <v>50</v>
      </c>
      <c r="H734" t="s">
        <v>5928</v>
      </c>
      <c r="I734">
        <v>66</v>
      </c>
    </row>
    <row r="735" spans="1:9" x14ac:dyDescent="0.25">
      <c r="A735" t="s">
        <v>4924</v>
      </c>
      <c r="B735" t="s">
        <v>4719</v>
      </c>
      <c r="C735" s="60">
        <v>41801</v>
      </c>
      <c r="D735">
        <v>2014</v>
      </c>
      <c r="E735">
        <v>6</v>
      </c>
      <c r="F735" t="s">
        <v>40</v>
      </c>
      <c r="G735" t="s">
        <v>50</v>
      </c>
      <c r="H735" t="s">
        <v>5929</v>
      </c>
      <c r="I735">
        <v>7</v>
      </c>
    </row>
    <row r="736" spans="1:9" x14ac:dyDescent="0.25">
      <c r="A736" t="s">
        <v>4926</v>
      </c>
      <c r="B736" t="s">
        <v>4719</v>
      </c>
      <c r="C736" s="60">
        <v>41808</v>
      </c>
      <c r="D736">
        <v>2014</v>
      </c>
      <c r="E736">
        <v>6</v>
      </c>
      <c r="F736" t="s">
        <v>40</v>
      </c>
      <c r="G736" t="s">
        <v>50</v>
      </c>
      <c r="H736" t="s">
        <v>5930</v>
      </c>
      <c r="I736">
        <v>3</v>
      </c>
    </row>
    <row r="737" spans="1:9" x14ac:dyDescent="0.25">
      <c r="A737" t="s">
        <v>4928</v>
      </c>
      <c r="B737" t="s">
        <v>4720</v>
      </c>
      <c r="C737" s="60">
        <v>41822</v>
      </c>
      <c r="D737">
        <v>2014</v>
      </c>
      <c r="E737">
        <v>7</v>
      </c>
      <c r="F737" t="s">
        <v>40</v>
      </c>
      <c r="G737" t="s">
        <v>50</v>
      </c>
      <c r="H737" t="s">
        <v>5931</v>
      </c>
      <c r="I737">
        <v>1</v>
      </c>
    </row>
    <row r="738" spans="1:9" x14ac:dyDescent="0.25">
      <c r="A738" t="s">
        <v>4930</v>
      </c>
      <c r="B738" t="s">
        <v>4720</v>
      </c>
      <c r="C738" s="60">
        <v>41841</v>
      </c>
      <c r="D738">
        <v>2014</v>
      </c>
      <c r="E738">
        <v>7</v>
      </c>
      <c r="F738" t="s">
        <v>40</v>
      </c>
      <c r="G738" t="s">
        <v>50</v>
      </c>
      <c r="H738" t="s">
        <v>5932</v>
      </c>
      <c r="I738">
        <v>1</v>
      </c>
    </row>
    <row r="739" spans="1:9" x14ac:dyDescent="0.25">
      <c r="A739" t="s">
        <v>4932</v>
      </c>
      <c r="B739" t="s">
        <v>4721</v>
      </c>
      <c r="C739" s="60">
        <v>41859</v>
      </c>
      <c r="D739">
        <v>2014</v>
      </c>
      <c r="E739">
        <v>8</v>
      </c>
      <c r="F739" t="s">
        <v>40</v>
      </c>
      <c r="G739" t="s">
        <v>50</v>
      </c>
      <c r="H739" t="s">
        <v>5933</v>
      </c>
      <c r="I739">
        <v>0</v>
      </c>
    </row>
    <row r="740" spans="1:9" x14ac:dyDescent="0.25">
      <c r="A740" t="s">
        <v>4936</v>
      </c>
      <c r="B740" t="s">
        <v>4722</v>
      </c>
      <c r="C740" s="60">
        <v>41887</v>
      </c>
      <c r="D740">
        <v>2014</v>
      </c>
      <c r="E740">
        <v>9</v>
      </c>
      <c r="F740" t="s">
        <v>40</v>
      </c>
      <c r="G740" t="s">
        <v>50</v>
      </c>
      <c r="H740" t="s">
        <v>5934</v>
      </c>
      <c r="I740">
        <v>2</v>
      </c>
    </row>
    <row r="741" spans="1:9" x14ac:dyDescent="0.25">
      <c r="A741" t="s">
        <v>4937</v>
      </c>
      <c r="B741" t="s">
        <v>4722</v>
      </c>
      <c r="C741" s="60">
        <v>41891</v>
      </c>
      <c r="D741">
        <v>2014</v>
      </c>
      <c r="E741">
        <v>9</v>
      </c>
      <c r="F741" t="s">
        <v>40</v>
      </c>
      <c r="G741" t="s">
        <v>50</v>
      </c>
      <c r="H741" t="s">
        <v>5935</v>
      </c>
      <c r="I741">
        <v>0</v>
      </c>
    </row>
    <row r="742" spans="1:9" x14ac:dyDescent="0.25">
      <c r="A742" t="s">
        <v>4938</v>
      </c>
      <c r="B742" t="s">
        <v>4722</v>
      </c>
      <c r="C742" s="60">
        <v>41899</v>
      </c>
      <c r="D742">
        <v>2014</v>
      </c>
      <c r="E742">
        <v>9</v>
      </c>
      <c r="F742" t="s">
        <v>40</v>
      </c>
      <c r="G742" t="s">
        <v>50</v>
      </c>
      <c r="H742" t="s">
        <v>5936</v>
      </c>
      <c r="I742">
        <v>0</v>
      </c>
    </row>
    <row r="743" spans="1:9" x14ac:dyDescent="0.25">
      <c r="A743" t="s">
        <v>4941</v>
      </c>
      <c r="B743" t="s">
        <v>4724</v>
      </c>
      <c r="C743" s="60">
        <v>42011</v>
      </c>
      <c r="D743">
        <v>2015</v>
      </c>
      <c r="E743">
        <v>1</v>
      </c>
      <c r="F743" t="s">
        <v>40</v>
      </c>
      <c r="G743" t="s">
        <v>50</v>
      </c>
      <c r="H743" t="s">
        <v>5937</v>
      </c>
      <c r="I743">
        <v>1</v>
      </c>
    </row>
    <row r="744" spans="1:9" x14ac:dyDescent="0.25">
      <c r="A744" t="s">
        <v>4943</v>
      </c>
      <c r="B744" t="s">
        <v>4724</v>
      </c>
      <c r="C744" s="60">
        <v>42032</v>
      </c>
      <c r="D744">
        <v>2015</v>
      </c>
      <c r="E744">
        <v>1</v>
      </c>
      <c r="F744" t="s">
        <v>40</v>
      </c>
      <c r="G744" t="s">
        <v>50</v>
      </c>
      <c r="H744" t="s">
        <v>5938</v>
      </c>
      <c r="I744">
        <v>0</v>
      </c>
    </row>
    <row r="745" spans="1:9" x14ac:dyDescent="0.25">
      <c r="A745" t="s">
        <v>4944</v>
      </c>
      <c r="B745" t="s">
        <v>4725</v>
      </c>
      <c r="C745" s="60">
        <v>42055</v>
      </c>
      <c r="D745">
        <v>2015</v>
      </c>
      <c r="E745">
        <v>2</v>
      </c>
      <c r="F745" t="s">
        <v>40</v>
      </c>
      <c r="G745" t="s">
        <v>50</v>
      </c>
      <c r="H745" t="s">
        <v>5939</v>
      </c>
      <c r="I745">
        <v>12</v>
      </c>
    </row>
    <row r="746" spans="1:9" x14ac:dyDescent="0.25">
      <c r="A746" t="s">
        <v>4954</v>
      </c>
      <c r="B746" t="s">
        <v>4730</v>
      </c>
      <c r="C746" s="60">
        <v>42193</v>
      </c>
      <c r="D746">
        <v>2015</v>
      </c>
      <c r="E746">
        <v>7</v>
      </c>
      <c r="F746" t="s">
        <v>40</v>
      </c>
      <c r="G746" t="s">
        <v>50</v>
      </c>
      <c r="H746" t="s">
        <v>5940</v>
      </c>
      <c r="I746">
        <v>0</v>
      </c>
    </row>
    <row r="747" spans="1:9" x14ac:dyDescent="0.25">
      <c r="A747" t="s">
        <v>4960</v>
      </c>
      <c r="B747" t="s">
        <v>4731</v>
      </c>
      <c r="C747" s="60">
        <v>42234</v>
      </c>
      <c r="D747">
        <v>2015</v>
      </c>
      <c r="E747">
        <v>8</v>
      </c>
      <c r="F747" t="s">
        <v>40</v>
      </c>
      <c r="G747" t="s">
        <v>50</v>
      </c>
      <c r="H747" t="s">
        <v>5941</v>
      </c>
      <c r="I747">
        <v>0</v>
      </c>
    </row>
    <row r="748" spans="1:9" x14ac:dyDescent="0.25">
      <c r="A748" t="s">
        <v>4962</v>
      </c>
      <c r="B748" t="s">
        <v>4731</v>
      </c>
      <c r="C748" s="60">
        <v>42241</v>
      </c>
      <c r="D748">
        <v>2015</v>
      </c>
      <c r="E748">
        <v>8</v>
      </c>
      <c r="F748" t="s">
        <v>40</v>
      </c>
      <c r="G748" t="s">
        <v>50</v>
      </c>
      <c r="H748" t="s">
        <v>5942</v>
      </c>
      <c r="I748">
        <v>0</v>
      </c>
    </row>
    <row r="749" spans="1:9" x14ac:dyDescent="0.25">
      <c r="A749" t="s">
        <v>4965</v>
      </c>
      <c r="B749" t="s">
        <v>4732</v>
      </c>
      <c r="C749" s="60">
        <v>42272</v>
      </c>
      <c r="D749">
        <v>2015</v>
      </c>
      <c r="E749">
        <v>9</v>
      </c>
      <c r="F749" t="s">
        <v>40</v>
      </c>
      <c r="G749" t="s">
        <v>50</v>
      </c>
      <c r="H749" t="s">
        <v>5943</v>
      </c>
      <c r="I749">
        <v>1</v>
      </c>
    </row>
    <row r="750" spans="1:9" x14ac:dyDescent="0.25">
      <c r="A750" t="s">
        <v>4969</v>
      </c>
      <c r="B750" t="s">
        <v>4735</v>
      </c>
      <c r="C750" s="60">
        <v>42377</v>
      </c>
      <c r="D750">
        <v>2016</v>
      </c>
      <c r="E750">
        <v>1</v>
      </c>
      <c r="F750" t="s">
        <v>40</v>
      </c>
      <c r="G750" t="s">
        <v>50</v>
      </c>
      <c r="H750" t="s">
        <v>5944</v>
      </c>
      <c r="I750">
        <v>8</v>
      </c>
    </row>
    <row r="751" spans="1:9" x14ac:dyDescent="0.25">
      <c r="A751" t="s">
        <v>4977</v>
      </c>
      <c r="B751" t="s">
        <v>4737</v>
      </c>
      <c r="C751" s="60">
        <v>42500</v>
      </c>
      <c r="D751">
        <v>2016</v>
      </c>
      <c r="E751">
        <v>5</v>
      </c>
      <c r="F751" t="s">
        <v>40</v>
      </c>
      <c r="G751" t="s">
        <v>50</v>
      </c>
      <c r="H751" t="s">
        <v>5945</v>
      </c>
      <c r="I751">
        <v>37</v>
      </c>
    </row>
    <row r="752" spans="1:9" x14ac:dyDescent="0.25">
      <c r="A752" t="s">
        <v>4978</v>
      </c>
      <c r="B752" t="s">
        <v>4737</v>
      </c>
      <c r="C752" s="60">
        <v>42507</v>
      </c>
      <c r="D752">
        <v>2016</v>
      </c>
      <c r="E752">
        <v>5</v>
      </c>
      <c r="F752" t="s">
        <v>40</v>
      </c>
      <c r="G752" t="s">
        <v>50</v>
      </c>
      <c r="H752" t="s">
        <v>5946</v>
      </c>
      <c r="I752">
        <v>126</v>
      </c>
    </row>
    <row r="753" spans="1:9" x14ac:dyDescent="0.25">
      <c r="A753" t="s">
        <v>4979</v>
      </c>
      <c r="B753" t="s">
        <v>4737</v>
      </c>
      <c r="C753" s="60">
        <v>42521</v>
      </c>
      <c r="D753">
        <v>2016</v>
      </c>
      <c r="E753">
        <v>5</v>
      </c>
      <c r="F753" t="s">
        <v>40</v>
      </c>
      <c r="G753" t="s">
        <v>50</v>
      </c>
      <c r="H753" t="s">
        <v>5947</v>
      </c>
      <c r="I753">
        <v>1</v>
      </c>
    </row>
    <row r="754" spans="1:9" x14ac:dyDescent="0.25">
      <c r="A754" t="s">
        <v>4980</v>
      </c>
      <c r="B754" t="s">
        <v>4738</v>
      </c>
      <c r="C754" s="60">
        <v>42522</v>
      </c>
      <c r="D754">
        <v>2016</v>
      </c>
      <c r="E754">
        <v>6</v>
      </c>
      <c r="F754" t="s">
        <v>40</v>
      </c>
      <c r="G754" t="s">
        <v>50</v>
      </c>
      <c r="H754" t="s">
        <v>5948</v>
      </c>
      <c r="I754">
        <v>14</v>
      </c>
    </row>
    <row r="755" spans="1:9" x14ac:dyDescent="0.25">
      <c r="A755" t="s">
        <v>4982</v>
      </c>
      <c r="B755" t="s">
        <v>4739</v>
      </c>
      <c r="C755" s="60">
        <v>42563</v>
      </c>
      <c r="D755">
        <v>2016</v>
      </c>
      <c r="E755">
        <v>7</v>
      </c>
      <c r="F755" t="s">
        <v>40</v>
      </c>
      <c r="G755" t="s">
        <v>50</v>
      </c>
      <c r="H755" t="s">
        <v>5949</v>
      </c>
      <c r="I755">
        <v>3</v>
      </c>
    </row>
    <row r="756" spans="1:9" x14ac:dyDescent="0.25">
      <c r="A756" t="s">
        <v>4984</v>
      </c>
      <c r="B756" t="s">
        <v>4739</v>
      </c>
      <c r="C756" s="60">
        <v>42572</v>
      </c>
      <c r="D756">
        <v>2016</v>
      </c>
      <c r="E756">
        <v>7</v>
      </c>
      <c r="F756" t="s">
        <v>40</v>
      </c>
      <c r="G756" t="s">
        <v>50</v>
      </c>
      <c r="H756" t="s">
        <v>5950</v>
      </c>
      <c r="I756">
        <v>3</v>
      </c>
    </row>
    <row r="757" spans="1:9" x14ac:dyDescent="0.25">
      <c r="A757" t="s">
        <v>4987</v>
      </c>
      <c r="B757" t="s">
        <v>4740</v>
      </c>
      <c r="C757" s="60">
        <v>42599</v>
      </c>
      <c r="D757">
        <v>2016</v>
      </c>
      <c r="E757">
        <v>8</v>
      </c>
      <c r="F757" t="s">
        <v>40</v>
      </c>
      <c r="G757" t="s">
        <v>50</v>
      </c>
      <c r="H757" t="s">
        <v>5951</v>
      </c>
      <c r="I757">
        <v>1</v>
      </c>
    </row>
    <row r="758" spans="1:9" x14ac:dyDescent="0.25">
      <c r="A758" t="s">
        <v>4988</v>
      </c>
      <c r="B758" t="s">
        <v>4740</v>
      </c>
      <c r="C758" s="60">
        <v>42605</v>
      </c>
      <c r="D758">
        <v>2016</v>
      </c>
      <c r="E758">
        <v>8</v>
      </c>
      <c r="F758" t="s">
        <v>40</v>
      </c>
      <c r="G758" t="s">
        <v>50</v>
      </c>
      <c r="H758" t="s">
        <v>5952</v>
      </c>
      <c r="I758">
        <v>9</v>
      </c>
    </row>
    <row r="759" spans="1:9" x14ac:dyDescent="0.25">
      <c r="A759" t="s">
        <v>4989</v>
      </c>
      <c r="B759" t="s">
        <v>4741</v>
      </c>
      <c r="C759" s="60">
        <v>42619</v>
      </c>
      <c r="D759">
        <v>2016</v>
      </c>
      <c r="E759">
        <v>9</v>
      </c>
      <c r="F759" t="s">
        <v>40</v>
      </c>
      <c r="G759" t="s">
        <v>50</v>
      </c>
      <c r="H759" t="s">
        <v>5953</v>
      </c>
      <c r="I759">
        <v>0</v>
      </c>
    </row>
    <row r="760" spans="1:9" x14ac:dyDescent="0.25">
      <c r="A760" t="s">
        <v>4990</v>
      </c>
      <c r="B760" t="s">
        <v>4741</v>
      </c>
      <c r="C760" s="60">
        <v>42620</v>
      </c>
      <c r="D760">
        <v>2016</v>
      </c>
      <c r="E760">
        <v>9</v>
      </c>
      <c r="F760" t="s">
        <v>40</v>
      </c>
      <c r="G760" t="s">
        <v>50</v>
      </c>
      <c r="H760" t="s">
        <v>5954</v>
      </c>
      <c r="I760">
        <v>0</v>
      </c>
    </row>
    <row r="761" spans="1:9" x14ac:dyDescent="0.25">
      <c r="A761" t="s">
        <v>4991</v>
      </c>
      <c r="B761" t="s">
        <v>4741</v>
      </c>
      <c r="C761" s="60">
        <v>42634</v>
      </c>
      <c r="D761">
        <v>2016</v>
      </c>
      <c r="E761">
        <v>9</v>
      </c>
      <c r="F761" t="s">
        <v>40</v>
      </c>
      <c r="G761" t="s">
        <v>50</v>
      </c>
      <c r="H761" t="s">
        <v>5955</v>
      </c>
      <c r="I761">
        <v>0</v>
      </c>
    </row>
    <row r="762" spans="1:9" x14ac:dyDescent="0.25">
      <c r="A762" t="s">
        <v>4992</v>
      </c>
      <c r="B762" t="s">
        <v>4742</v>
      </c>
      <c r="C762" s="60">
        <v>42645</v>
      </c>
      <c r="D762">
        <v>2016</v>
      </c>
      <c r="E762">
        <v>10</v>
      </c>
      <c r="F762" t="s">
        <v>40</v>
      </c>
      <c r="G762" t="s">
        <v>50</v>
      </c>
      <c r="H762" t="s">
        <v>5956</v>
      </c>
      <c r="I762">
        <v>6</v>
      </c>
    </row>
    <row r="763" spans="1:9" x14ac:dyDescent="0.25">
      <c r="A763" t="s">
        <v>4995</v>
      </c>
      <c r="B763" t="s">
        <v>4743</v>
      </c>
      <c r="C763" s="60">
        <v>42719</v>
      </c>
      <c r="D763">
        <v>2016</v>
      </c>
      <c r="E763">
        <v>12</v>
      </c>
      <c r="F763" t="s">
        <v>40</v>
      </c>
      <c r="G763" t="s">
        <v>50</v>
      </c>
      <c r="H763" t="s">
        <v>5957</v>
      </c>
      <c r="I763">
        <v>4</v>
      </c>
    </row>
    <row r="764" spans="1:9" x14ac:dyDescent="0.25">
      <c r="A764" t="s">
        <v>4996</v>
      </c>
      <c r="B764" t="s">
        <v>4744</v>
      </c>
      <c r="C764" s="60">
        <v>42740</v>
      </c>
      <c r="D764">
        <v>2017</v>
      </c>
      <c r="E764">
        <v>1</v>
      </c>
      <c r="F764" t="s">
        <v>40</v>
      </c>
      <c r="G764" t="s">
        <v>50</v>
      </c>
      <c r="H764" t="s">
        <v>5958</v>
      </c>
      <c r="I764">
        <v>9</v>
      </c>
    </row>
    <row r="765" spans="1:9" x14ac:dyDescent="0.25">
      <c r="A765" t="s">
        <v>4997</v>
      </c>
      <c r="B765" t="s">
        <v>4745</v>
      </c>
      <c r="C765" s="60">
        <v>42788</v>
      </c>
      <c r="D765">
        <v>2017</v>
      </c>
      <c r="E765">
        <v>2</v>
      </c>
      <c r="F765" t="s">
        <v>40</v>
      </c>
      <c r="G765" t="s">
        <v>50</v>
      </c>
      <c r="H765" t="s">
        <v>5959</v>
      </c>
      <c r="I765">
        <v>4</v>
      </c>
    </row>
    <row r="766" spans="1:9" x14ac:dyDescent="0.25">
      <c r="A766" t="s">
        <v>5000</v>
      </c>
      <c r="B766" t="s">
        <v>4746</v>
      </c>
      <c r="C766" s="60">
        <v>42893</v>
      </c>
      <c r="D766">
        <v>2017</v>
      </c>
      <c r="E766">
        <v>6</v>
      </c>
      <c r="F766" t="s">
        <v>40</v>
      </c>
      <c r="G766" t="s">
        <v>50</v>
      </c>
      <c r="H766" t="s">
        <v>5960</v>
      </c>
      <c r="I766">
        <v>2</v>
      </c>
    </row>
    <row r="767" spans="1:9" x14ac:dyDescent="0.25">
      <c r="A767" t="s">
        <v>5001</v>
      </c>
      <c r="B767" t="s">
        <v>4746</v>
      </c>
      <c r="C767" s="60">
        <v>42905</v>
      </c>
      <c r="D767">
        <v>2017</v>
      </c>
      <c r="E767">
        <v>6</v>
      </c>
      <c r="F767" t="s">
        <v>40</v>
      </c>
      <c r="G767" t="s">
        <v>50</v>
      </c>
      <c r="H767" t="s">
        <v>5961</v>
      </c>
      <c r="I767">
        <v>0</v>
      </c>
    </row>
    <row r="768" spans="1:9" x14ac:dyDescent="0.25">
      <c r="A768" t="s">
        <v>5002</v>
      </c>
      <c r="B768" t="s">
        <v>4746</v>
      </c>
      <c r="C768" s="60">
        <v>42910</v>
      </c>
      <c r="D768">
        <v>2017</v>
      </c>
      <c r="E768">
        <v>6</v>
      </c>
      <c r="F768" t="s">
        <v>40</v>
      </c>
      <c r="G768" t="s">
        <v>50</v>
      </c>
      <c r="H768" t="s">
        <v>5962</v>
      </c>
      <c r="I768">
        <v>1</v>
      </c>
    </row>
    <row r="769" spans="1:9" x14ac:dyDescent="0.25">
      <c r="A769" t="s">
        <v>5004</v>
      </c>
      <c r="B769" t="s">
        <v>4747</v>
      </c>
      <c r="C769" s="60">
        <v>42948</v>
      </c>
      <c r="D769">
        <v>2017</v>
      </c>
      <c r="E769">
        <v>8</v>
      </c>
      <c r="F769" t="s">
        <v>40</v>
      </c>
      <c r="G769" t="s">
        <v>50</v>
      </c>
      <c r="H769" t="s">
        <v>5963</v>
      </c>
      <c r="I769">
        <v>0</v>
      </c>
    </row>
    <row r="770" spans="1:9" x14ac:dyDescent="0.25">
      <c r="A770" t="s">
        <v>5005</v>
      </c>
      <c r="B770" t="s">
        <v>4747</v>
      </c>
      <c r="C770" s="60">
        <v>42971</v>
      </c>
      <c r="D770">
        <v>2017</v>
      </c>
      <c r="E770">
        <v>8</v>
      </c>
      <c r="F770" t="s">
        <v>40</v>
      </c>
      <c r="G770" t="s">
        <v>50</v>
      </c>
      <c r="H770" t="s">
        <v>5964</v>
      </c>
      <c r="I770">
        <v>0</v>
      </c>
    </row>
    <row r="771" spans="1:9" x14ac:dyDescent="0.25">
      <c r="A771" t="s">
        <v>5006</v>
      </c>
      <c r="B771" t="s">
        <v>4747</v>
      </c>
      <c r="C771" s="60">
        <v>42977</v>
      </c>
      <c r="D771">
        <v>2017</v>
      </c>
      <c r="E771">
        <v>8</v>
      </c>
      <c r="F771" t="s">
        <v>40</v>
      </c>
      <c r="G771" t="s">
        <v>50</v>
      </c>
      <c r="H771" t="s">
        <v>5965</v>
      </c>
      <c r="I771">
        <v>12</v>
      </c>
    </row>
    <row r="772" spans="1:9" x14ac:dyDescent="0.25">
      <c r="A772" t="s">
        <v>5009</v>
      </c>
      <c r="B772" t="s">
        <v>4749</v>
      </c>
      <c r="C772" s="60">
        <v>43005</v>
      </c>
      <c r="D772">
        <v>2017</v>
      </c>
      <c r="E772">
        <v>9</v>
      </c>
      <c r="F772" t="s">
        <v>40</v>
      </c>
      <c r="G772" t="s">
        <v>50</v>
      </c>
      <c r="H772" t="s">
        <v>5966</v>
      </c>
      <c r="I772">
        <v>2</v>
      </c>
    </row>
    <row r="773" spans="1:9" x14ac:dyDescent="0.25">
      <c r="A773" t="s">
        <v>5011</v>
      </c>
      <c r="B773" t="s">
        <v>4750</v>
      </c>
      <c r="C773" s="60">
        <v>43034</v>
      </c>
      <c r="D773">
        <v>2017</v>
      </c>
      <c r="E773">
        <v>10</v>
      </c>
      <c r="F773" t="s">
        <v>40</v>
      </c>
      <c r="G773" t="s">
        <v>50</v>
      </c>
      <c r="H773" t="s">
        <v>5967</v>
      </c>
      <c r="I773">
        <v>8</v>
      </c>
    </row>
    <row r="774" spans="1:9" x14ac:dyDescent="0.25">
      <c r="A774" t="s">
        <v>5013</v>
      </c>
      <c r="B774" t="s">
        <v>4752</v>
      </c>
      <c r="C774" s="60">
        <v>43165</v>
      </c>
      <c r="D774">
        <v>2018</v>
      </c>
      <c r="E774">
        <v>3</v>
      </c>
      <c r="F774" t="s">
        <v>40</v>
      </c>
      <c r="G774" t="s">
        <v>50</v>
      </c>
      <c r="H774" t="s">
        <v>5968</v>
      </c>
      <c r="I774">
        <v>5</v>
      </c>
    </row>
    <row r="775" spans="1:9" x14ac:dyDescent="0.25">
      <c r="A775" t="s">
        <v>5016</v>
      </c>
      <c r="B775" t="s">
        <v>4753</v>
      </c>
      <c r="C775" s="60">
        <v>43193</v>
      </c>
      <c r="D775">
        <v>2018</v>
      </c>
      <c r="E775">
        <v>4</v>
      </c>
      <c r="F775" t="s">
        <v>40</v>
      </c>
      <c r="G775" t="s">
        <v>50</v>
      </c>
      <c r="H775" t="s">
        <v>5969</v>
      </c>
      <c r="I775">
        <v>7</v>
      </c>
    </row>
    <row r="776" spans="1:9" x14ac:dyDescent="0.25">
      <c r="A776" t="s">
        <v>5018</v>
      </c>
      <c r="B776" t="s">
        <v>4754</v>
      </c>
      <c r="C776" s="60">
        <v>43238</v>
      </c>
      <c r="D776">
        <v>2018</v>
      </c>
      <c r="E776">
        <v>5</v>
      </c>
      <c r="F776" t="s">
        <v>40</v>
      </c>
      <c r="G776" t="s">
        <v>50</v>
      </c>
      <c r="H776" t="s">
        <v>5970</v>
      </c>
      <c r="I776">
        <v>5</v>
      </c>
    </row>
    <row r="777" spans="1:9" x14ac:dyDescent="0.25">
      <c r="A777" t="s">
        <v>5020</v>
      </c>
      <c r="B777" t="s">
        <v>4755</v>
      </c>
      <c r="C777" s="60">
        <v>43258</v>
      </c>
      <c r="D777">
        <v>2018</v>
      </c>
      <c r="E777">
        <v>6</v>
      </c>
      <c r="F777" t="s">
        <v>40</v>
      </c>
      <c r="G777" t="s">
        <v>50</v>
      </c>
      <c r="H777" t="s">
        <v>5971</v>
      </c>
      <c r="I777">
        <v>0</v>
      </c>
    </row>
    <row r="778" spans="1:9" x14ac:dyDescent="0.25">
      <c r="A778" t="s">
        <v>5021</v>
      </c>
      <c r="B778" t="s">
        <v>4755</v>
      </c>
      <c r="C778" s="60">
        <v>43262</v>
      </c>
      <c r="D778">
        <v>2018</v>
      </c>
      <c r="E778">
        <v>6</v>
      </c>
      <c r="F778" t="s">
        <v>40</v>
      </c>
      <c r="G778" t="s">
        <v>50</v>
      </c>
      <c r="H778" t="s">
        <v>5972</v>
      </c>
      <c r="I778">
        <v>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C296"/>
  <sheetViews>
    <sheetView workbookViewId="0">
      <pane ySplit="2" topLeftCell="A3" activePane="bottomLeft" state="frozen"/>
      <selection pane="bottomLeft" activeCell="Q1" sqref="Q1"/>
    </sheetView>
  </sheetViews>
  <sheetFormatPr defaultColWidth="8.85546875" defaultRowHeight="15" x14ac:dyDescent="0.25"/>
  <cols>
    <col min="1" max="1" width="12.7109375" bestFit="1" customWidth="1"/>
    <col min="17" max="17" width="12.7109375" bestFit="1" customWidth="1"/>
  </cols>
  <sheetData>
    <row r="1" spans="1:29" x14ac:dyDescent="0.25">
      <c r="Q1" t="s">
        <v>5176</v>
      </c>
    </row>
    <row r="2" spans="1:29" x14ac:dyDescent="0.25">
      <c r="A2" s="33" t="s">
        <v>3</v>
      </c>
      <c r="B2" s="33" t="s">
        <v>14</v>
      </c>
      <c r="C2" s="33" t="s">
        <v>1</v>
      </c>
      <c r="D2" s="33" t="s">
        <v>4670</v>
      </c>
      <c r="E2" s="33" t="s">
        <v>182</v>
      </c>
      <c r="F2" s="33" t="s">
        <v>88</v>
      </c>
      <c r="G2" s="33" t="s">
        <v>845</v>
      </c>
      <c r="H2" s="33" t="s">
        <v>67</v>
      </c>
      <c r="I2" s="33" t="s">
        <v>84</v>
      </c>
      <c r="J2" s="33" t="s">
        <v>1630</v>
      </c>
      <c r="K2" s="33" t="s">
        <v>62</v>
      </c>
      <c r="L2" s="33" t="s">
        <v>133</v>
      </c>
      <c r="M2" s="33" t="s">
        <v>107</v>
      </c>
      <c r="N2" s="33" t="s">
        <v>28</v>
      </c>
      <c r="O2" s="33" t="s">
        <v>1745</v>
      </c>
      <c r="Q2" s="33" t="s">
        <v>3</v>
      </c>
      <c r="R2" s="33" t="s">
        <v>14</v>
      </c>
      <c r="S2" s="33" t="s">
        <v>1</v>
      </c>
      <c r="T2" s="33" t="s">
        <v>4670</v>
      </c>
      <c r="U2" s="33" t="s">
        <v>62</v>
      </c>
      <c r="V2" s="33" t="s">
        <v>88</v>
      </c>
      <c r="W2" s="33" t="s">
        <v>84</v>
      </c>
      <c r="X2" s="33" t="s">
        <v>107</v>
      </c>
      <c r="Y2" s="33" t="s">
        <v>133</v>
      </c>
      <c r="Z2" s="45" t="s">
        <v>4680</v>
      </c>
      <c r="AA2" s="45" t="s">
        <v>4681</v>
      </c>
      <c r="AB2" s="33" t="s">
        <v>28</v>
      </c>
      <c r="AC2" s="33" t="s">
        <v>1745</v>
      </c>
    </row>
    <row r="3" spans="1:29" x14ac:dyDescent="0.25">
      <c r="A3" s="27" t="s">
        <v>23</v>
      </c>
      <c r="B3" s="27" t="s">
        <v>32</v>
      </c>
      <c r="C3" s="27">
        <v>2010</v>
      </c>
      <c r="D3" s="27">
        <v>3</v>
      </c>
      <c r="N3">
        <v>1</v>
      </c>
      <c r="O3">
        <v>1</v>
      </c>
      <c r="Q3" s="27" t="s">
        <v>23</v>
      </c>
      <c r="R3" s="27" t="s">
        <v>32</v>
      </c>
      <c r="S3" s="27">
        <v>2010</v>
      </c>
      <c r="T3" s="27">
        <v>3</v>
      </c>
      <c r="Z3" t="s">
        <v>37</v>
      </c>
      <c r="AA3" t="s">
        <v>37</v>
      </c>
      <c r="AB3">
        <v>1</v>
      </c>
      <c r="AC3">
        <v>1</v>
      </c>
    </row>
    <row r="4" spans="1:29" x14ac:dyDescent="0.25">
      <c r="A4" s="27" t="s">
        <v>49</v>
      </c>
      <c r="B4" s="27" t="s">
        <v>32</v>
      </c>
      <c r="C4" s="27">
        <v>2010</v>
      </c>
      <c r="D4" s="27">
        <v>5</v>
      </c>
      <c r="N4">
        <v>1</v>
      </c>
      <c r="O4">
        <v>1</v>
      </c>
      <c r="Q4" s="27" t="s">
        <v>49</v>
      </c>
      <c r="R4" s="27" t="s">
        <v>32</v>
      </c>
      <c r="S4" s="27">
        <v>2010</v>
      </c>
      <c r="T4" s="27">
        <v>5</v>
      </c>
      <c r="Z4" t="s">
        <v>37</v>
      </c>
      <c r="AA4" t="s">
        <v>37</v>
      </c>
      <c r="AB4">
        <v>1</v>
      </c>
      <c r="AC4">
        <v>1</v>
      </c>
    </row>
    <row r="5" spans="1:29" x14ac:dyDescent="0.25">
      <c r="A5" s="27" t="s">
        <v>60</v>
      </c>
      <c r="B5" s="27" t="s">
        <v>32</v>
      </c>
      <c r="C5" s="27">
        <v>2010</v>
      </c>
      <c r="D5" s="27">
        <v>5</v>
      </c>
      <c r="K5">
        <v>1</v>
      </c>
      <c r="O5">
        <v>1</v>
      </c>
      <c r="Q5" s="27" t="s">
        <v>60</v>
      </c>
      <c r="R5" s="27" t="s">
        <v>32</v>
      </c>
      <c r="S5" s="27">
        <v>2010</v>
      </c>
      <c r="T5" s="27">
        <v>5</v>
      </c>
      <c r="U5">
        <v>1</v>
      </c>
      <c r="Z5" t="s">
        <v>37</v>
      </c>
      <c r="AA5" t="s">
        <v>37</v>
      </c>
      <c r="AC5">
        <v>1</v>
      </c>
    </row>
    <row r="6" spans="1:29" x14ac:dyDescent="0.25">
      <c r="A6" s="27" t="s">
        <v>64</v>
      </c>
      <c r="B6" s="27" t="s">
        <v>32</v>
      </c>
      <c r="C6" s="27">
        <v>2010</v>
      </c>
      <c r="D6" s="27">
        <v>5</v>
      </c>
      <c r="H6">
        <v>1</v>
      </c>
      <c r="O6">
        <v>1</v>
      </c>
      <c r="Q6" s="27" t="s">
        <v>64</v>
      </c>
      <c r="R6" s="27" t="s">
        <v>32</v>
      </c>
      <c r="S6" s="27">
        <v>2010</v>
      </c>
      <c r="T6" s="27">
        <v>5</v>
      </c>
      <c r="Z6" t="s">
        <v>37</v>
      </c>
      <c r="AA6">
        <v>1</v>
      </c>
      <c r="AC6">
        <v>1</v>
      </c>
    </row>
    <row r="7" spans="1:29" x14ac:dyDescent="0.25">
      <c r="A7" s="27" t="s">
        <v>68</v>
      </c>
      <c r="B7" s="27" t="s">
        <v>32</v>
      </c>
      <c r="C7" s="27">
        <v>2010</v>
      </c>
      <c r="D7" s="27">
        <v>5</v>
      </c>
      <c r="N7">
        <v>1</v>
      </c>
      <c r="O7">
        <v>1</v>
      </c>
      <c r="Q7" s="27" t="s">
        <v>68</v>
      </c>
      <c r="R7" s="27" t="s">
        <v>32</v>
      </c>
      <c r="S7" s="27">
        <v>2010</v>
      </c>
      <c r="T7" s="27">
        <v>5</v>
      </c>
      <c r="Z7" t="s">
        <v>37</v>
      </c>
      <c r="AA7" t="s">
        <v>37</v>
      </c>
      <c r="AB7">
        <v>1</v>
      </c>
      <c r="AC7">
        <v>1</v>
      </c>
    </row>
    <row r="8" spans="1:29" x14ac:dyDescent="0.25">
      <c r="A8" s="27" t="s">
        <v>75</v>
      </c>
      <c r="B8" s="27" t="s">
        <v>32</v>
      </c>
      <c r="C8" s="27">
        <v>2010</v>
      </c>
      <c r="D8" s="27">
        <v>7</v>
      </c>
      <c r="K8">
        <v>1</v>
      </c>
      <c r="O8">
        <v>1</v>
      </c>
      <c r="Q8" s="27" t="s">
        <v>75</v>
      </c>
      <c r="R8" s="27" t="s">
        <v>32</v>
      </c>
      <c r="S8" s="27">
        <v>2010</v>
      </c>
      <c r="T8" s="27">
        <v>7</v>
      </c>
      <c r="U8">
        <v>1</v>
      </c>
      <c r="Z8" t="s">
        <v>37</v>
      </c>
      <c r="AA8" t="s">
        <v>37</v>
      </c>
      <c r="AC8">
        <v>1</v>
      </c>
    </row>
    <row r="9" spans="1:29" x14ac:dyDescent="0.25">
      <c r="A9" s="27" t="s">
        <v>79</v>
      </c>
      <c r="B9" s="27" t="s">
        <v>32</v>
      </c>
      <c r="C9" s="27">
        <v>2010</v>
      </c>
      <c r="D9" s="27">
        <v>7</v>
      </c>
      <c r="K9">
        <v>1</v>
      </c>
      <c r="O9">
        <v>1</v>
      </c>
      <c r="Q9" s="27" t="s">
        <v>79</v>
      </c>
      <c r="R9" s="27" t="s">
        <v>32</v>
      </c>
      <c r="S9" s="27">
        <v>2010</v>
      </c>
      <c r="T9" s="27">
        <v>7</v>
      </c>
      <c r="U9">
        <v>1</v>
      </c>
      <c r="Z9" t="s">
        <v>37</v>
      </c>
      <c r="AA9" t="s">
        <v>37</v>
      </c>
      <c r="AC9">
        <v>1</v>
      </c>
    </row>
    <row r="10" spans="1:29" x14ac:dyDescent="0.25">
      <c r="A10" s="27" t="s">
        <v>90</v>
      </c>
      <c r="B10" s="27" t="s">
        <v>32</v>
      </c>
      <c r="C10" s="27">
        <v>2010</v>
      </c>
      <c r="D10" s="27">
        <v>8</v>
      </c>
      <c r="N10">
        <v>1</v>
      </c>
      <c r="O10">
        <v>1</v>
      </c>
      <c r="Q10" s="27" t="s">
        <v>90</v>
      </c>
      <c r="R10" s="27" t="s">
        <v>32</v>
      </c>
      <c r="S10" s="27">
        <v>2010</v>
      </c>
      <c r="T10" s="27">
        <v>8</v>
      </c>
      <c r="Z10" t="s">
        <v>37</v>
      </c>
      <c r="AA10" t="s">
        <v>37</v>
      </c>
      <c r="AB10">
        <v>1</v>
      </c>
      <c r="AC10">
        <v>1</v>
      </c>
    </row>
    <row r="11" spans="1:29" x14ac:dyDescent="0.25">
      <c r="A11" s="27" t="s">
        <v>86</v>
      </c>
      <c r="B11" s="27" t="s">
        <v>32</v>
      </c>
      <c r="C11" s="27">
        <v>2010</v>
      </c>
      <c r="D11" s="27">
        <v>8</v>
      </c>
      <c r="F11">
        <v>1</v>
      </c>
      <c r="O11">
        <v>1</v>
      </c>
      <c r="Q11" s="27" t="s">
        <v>86</v>
      </c>
      <c r="R11" s="27" t="s">
        <v>32</v>
      </c>
      <c r="S11" s="27">
        <v>2010</v>
      </c>
      <c r="T11" s="27">
        <v>8</v>
      </c>
      <c r="V11">
        <v>1</v>
      </c>
      <c r="Z11" t="s">
        <v>37</v>
      </c>
      <c r="AA11" t="s">
        <v>37</v>
      </c>
      <c r="AC11">
        <v>1</v>
      </c>
    </row>
    <row r="12" spans="1:29" x14ac:dyDescent="0.25">
      <c r="A12" s="27" t="s">
        <v>93</v>
      </c>
      <c r="B12" s="27" t="s">
        <v>32</v>
      </c>
      <c r="C12" s="27">
        <v>2010</v>
      </c>
      <c r="D12" s="27">
        <v>8</v>
      </c>
      <c r="K12">
        <v>1</v>
      </c>
      <c r="O12">
        <v>1</v>
      </c>
      <c r="Q12" s="27" t="s">
        <v>93</v>
      </c>
      <c r="R12" s="27" t="s">
        <v>32</v>
      </c>
      <c r="S12" s="27">
        <v>2010</v>
      </c>
      <c r="T12" s="27">
        <v>8</v>
      </c>
      <c r="U12">
        <v>1</v>
      </c>
      <c r="Z12" t="s">
        <v>37</v>
      </c>
      <c r="AA12" t="s">
        <v>37</v>
      </c>
      <c r="AC12">
        <v>1</v>
      </c>
    </row>
    <row r="13" spans="1:29" x14ac:dyDescent="0.25">
      <c r="A13" s="27" t="s">
        <v>96</v>
      </c>
      <c r="B13" s="27" t="s">
        <v>32</v>
      </c>
      <c r="C13" s="27">
        <v>2010</v>
      </c>
      <c r="D13" s="27">
        <v>8</v>
      </c>
      <c r="F13">
        <v>1</v>
      </c>
      <c r="O13">
        <v>1</v>
      </c>
      <c r="Q13" s="27" t="s">
        <v>96</v>
      </c>
      <c r="R13" s="27" t="s">
        <v>32</v>
      </c>
      <c r="S13" s="27">
        <v>2010</v>
      </c>
      <c r="T13" s="27">
        <v>8</v>
      </c>
      <c r="V13">
        <v>1</v>
      </c>
      <c r="Z13" t="s">
        <v>37</v>
      </c>
      <c r="AA13" t="s">
        <v>37</v>
      </c>
      <c r="AC13">
        <v>1</v>
      </c>
    </row>
    <row r="14" spans="1:29" x14ac:dyDescent="0.25">
      <c r="A14" s="27" t="s">
        <v>102</v>
      </c>
      <c r="B14" s="27" t="s">
        <v>32</v>
      </c>
      <c r="C14" s="27">
        <v>2010</v>
      </c>
      <c r="D14" s="27">
        <v>8</v>
      </c>
      <c r="F14">
        <v>1</v>
      </c>
      <c r="M14">
        <v>1</v>
      </c>
      <c r="O14">
        <v>2</v>
      </c>
      <c r="Q14" s="27" t="s">
        <v>102</v>
      </c>
      <c r="R14" s="27" t="s">
        <v>32</v>
      </c>
      <c r="S14" s="27">
        <v>2010</v>
      </c>
      <c r="T14" s="27">
        <v>8</v>
      </c>
      <c r="V14">
        <v>1</v>
      </c>
      <c r="X14">
        <v>1</v>
      </c>
      <c r="Z14" t="s">
        <v>37</v>
      </c>
      <c r="AA14" t="s">
        <v>37</v>
      </c>
      <c r="AC14">
        <v>2</v>
      </c>
    </row>
    <row r="15" spans="1:29" x14ac:dyDescent="0.25">
      <c r="A15" s="27" t="s">
        <v>109</v>
      </c>
      <c r="B15" s="27" t="s">
        <v>32</v>
      </c>
      <c r="C15" s="27">
        <v>2010</v>
      </c>
      <c r="D15" s="27">
        <v>8</v>
      </c>
      <c r="K15">
        <v>1</v>
      </c>
      <c r="O15">
        <v>1</v>
      </c>
      <c r="Q15" s="27" t="s">
        <v>109</v>
      </c>
      <c r="R15" s="27" t="s">
        <v>32</v>
      </c>
      <c r="S15" s="27">
        <v>2010</v>
      </c>
      <c r="T15" s="27">
        <v>8</v>
      </c>
      <c r="U15">
        <v>1</v>
      </c>
      <c r="Z15" t="s">
        <v>37</v>
      </c>
      <c r="AA15" t="s">
        <v>37</v>
      </c>
      <c r="AC15">
        <v>1</v>
      </c>
    </row>
    <row r="16" spans="1:29" x14ac:dyDescent="0.25">
      <c r="A16" s="27" t="s">
        <v>99</v>
      </c>
      <c r="B16" s="27" t="s">
        <v>32</v>
      </c>
      <c r="C16" s="27">
        <v>2010</v>
      </c>
      <c r="D16" s="27">
        <v>8</v>
      </c>
      <c r="K16">
        <v>1</v>
      </c>
      <c r="O16">
        <v>1</v>
      </c>
      <c r="Q16" s="27" t="s">
        <v>99</v>
      </c>
      <c r="R16" s="27" t="s">
        <v>32</v>
      </c>
      <c r="S16" s="27">
        <v>2010</v>
      </c>
      <c r="T16" s="27">
        <v>8</v>
      </c>
      <c r="U16">
        <v>1</v>
      </c>
      <c r="Z16" t="s">
        <v>37</v>
      </c>
      <c r="AA16" t="s">
        <v>37</v>
      </c>
      <c r="AC16">
        <v>1</v>
      </c>
    </row>
    <row r="17" spans="1:29" x14ac:dyDescent="0.25">
      <c r="A17" s="27" t="s">
        <v>112</v>
      </c>
      <c r="B17" s="27" t="s">
        <v>32</v>
      </c>
      <c r="C17" s="27">
        <v>2010</v>
      </c>
      <c r="D17" s="27">
        <v>8</v>
      </c>
      <c r="F17">
        <v>1</v>
      </c>
      <c r="O17">
        <v>1</v>
      </c>
      <c r="Q17" s="27" t="s">
        <v>112</v>
      </c>
      <c r="R17" s="27" t="s">
        <v>32</v>
      </c>
      <c r="S17" s="27">
        <v>2010</v>
      </c>
      <c r="T17" s="27">
        <v>8</v>
      </c>
      <c r="V17">
        <v>1</v>
      </c>
      <c r="Z17" t="s">
        <v>37</v>
      </c>
      <c r="AA17" t="s">
        <v>37</v>
      </c>
      <c r="AC17">
        <v>1</v>
      </c>
    </row>
    <row r="18" spans="1:29" x14ac:dyDescent="0.25">
      <c r="A18" s="27" t="s">
        <v>116</v>
      </c>
      <c r="B18" s="27" t="s">
        <v>32</v>
      </c>
      <c r="C18" s="27">
        <v>2010</v>
      </c>
      <c r="D18" s="27">
        <v>9</v>
      </c>
      <c r="F18">
        <v>1</v>
      </c>
      <c r="O18">
        <v>1</v>
      </c>
      <c r="Q18" s="27" t="s">
        <v>116</v>
      </c>
      <c r="R18" s="27" t="s">
        <v>32</v>
      </c>
      <c r="S18" s="27">
        <v>2010</v>
      </c>
      <c r="T18" s="27">
        <v>9</v>
      </c>
      <c r="V18">
        <v>1</v>
      </c>
      <c r="Z18" t="s">
        <v>37</v>
      </c>
      <c r="AA18" t="s">
        <v>37</v>
      </c>
      <c r="AC18">
        <v>1</v>
      </c>
    </row>
    <row r="19" spans="1:29" x14ac:dyDescent="0.25">
      <c r="A19" s="27" t="s">
        <v>120</v>
      </c>
      <c r="B19" s="27" t="s">
        <v>32</v>
      </c>
      <c r="C19" s="27">
        <v>2010</v>
      </c>
      <c r="D19" s="27">
        <v>9</v>
      </c>
      <c r="N19">
        <v>1</v>
      </c>
      <c r="O19">
        <v>1</v>
      </c>
      <c r="Q19" s="27" t="s">
        <v>120</v>
      </c>
      <c r="R19" s="27" t="s">
        <v>32</v>
      </c>
      <c r="S19" s="27">
        <v>2010</v>
      </c>
      <c r="T19" s="27">
        <v>9</v>
      </c>
      <c r="Z19" t="s">
        <v>37</v>
      </c>
      <c r="AA19" t="s">
        <v>37</v>
      </c>
      <c r="AB19">
        <v>1</v>
      </c>
      <c r="AC19">
        <v>1</v>
      </c>
    </row>
    <row r="20" spans="1:29" x14ac:dyDescent="0.25">
      <c r="A20" s="27" t="s">
        <v>129</v>
      </c>
      <c r="B20" s="27" t="s">
        <v>32</v>
      </c>
      <c r="C20" s="27">
        <v>2010</v>
      </c>
      <c r="D20" s="27">
        <v>9</v>
      </c>
      <c r="K20">
        <v>1</v>
      </c>
      <c r="O20">
        <v>1</v>
      </c>
      <c r="Q20" s="27" t="s">
        <v>129</v>
      </c>
      <c r="R20" s="27" t="s">
        <v>32</v>
      </c>
      <c r="S20" s="27">
        <v>2010</v>
      </c>
      <c r="T20" s="27">
        <v>9</v>
      </c>
      <c r="U20">
        <v>1</v>
      </c>
      <c r="Z20" t="s">
        <v>37</v>
      </c>
      <c r="AA20" t="s">
        <v>37</v>
      </c>
      <c r="AC20">
        <v>1</v>
      </c>
    </row>
    <row r="21" spans="1:29" x14ac:dyDescent="0.25">
      <c r="A21" s="27" t="s">
        <v>124</v>
      </c>
      <c r="B21" s="27" t="s">
        <v>32</v>
      </c>
      <c r="C21" s="27">
        <v>2010</v>
      </c>
      <c r="D21" s="27">
        <v>9</v>
      </c>
      <c r="K21">
        <v>1</v>
      </c>
      <c r="N21">
        <v>1</v>
      </c>
      <c r="O21">
        <v>2</v>
      </c>
      <c r="Q21" s="27" t="s">
        <v>124</v>
      </c>
      <c r="R21" s="27" t="s">
        <v>32</v>
      </c>
      <c r="S21" s="27">
        <v>2010</v>
      </c>
      <c r="T21" s="27">
        <v>9</v>
      </c>
      <c r="U21">
        <v>1</v>
      </c>
      <c r="Z21" t="s">
        <v>37</v>
      </c>
      <c r="AA21" t="s">
        <v>37</v>
      </c>
      <c r="AB21">
        <v>1</v>
      </c>
      <c r="AC21">
        <v>2</v>
      </c>
    </row>
    <row r="22" spans="1:29" x14ac:dyDescent="0.25">
      <c r="A22" s="27" t="s">
        <v>146</v>
      </c>
      <c r="B22" s="27" t="s">
        <v>32</v>
      </c>
      <c r="C22" s="27">
        <v>2010</v>
      </c>
      <c r="D22" s="27">
        <v>9</v>
      </c>
      <c r="K22">
        <v>1</v>
      </c>
      <c r="O22">
        <v>1</v>
      </c>
      <c r="Q22" s="27" t="s">
        <v>146</v>
      </c>
      <c r="R22" s="27" t="s">
        <v>32</v>
      </c>
      <c r="S22" s="27">
        <v>2010</v>
      </c>
      <c r="T22" s="27">
        <v>9</v>
      </c>
      <c r="U22">
        <v>1</v>
      </c>
      <c r="Z22" t="s">
        <v>37</v>
      </c>
      <c r="AA22" t="s">
        <v>37</v>
      </c>
      <c r="AC22">
        <v>1</v>
      </c>
    </row>
    <row r="23" spans="1:29" x14ac:dyDescent="0.25">
      <c r="A23" s="27" t="s">
        <v>138</v>
      </c>
      <c r="B23" s="27" t="s">
        <v>32</v>
      </c>
      <c r="C23" s="27">
        <v>2010</v>
      </c>
      <c r="D23" s="27">
        <v>9</v>
      </c>
      <c r="K23">
        <v>1</v>
      </c>
      <c r="O23">
        <v>1</v>
      </c>
      <c r="Q23" s="27" t="s">
        <v>138</v>
      </c>
      <c r="R23" s="27" t="s">
        <v>32</v>
      </c>
      <c r="S23" s="27">
        <v>2010</v>
      </c>
      <c r="T23" s="27">
        <v>9</v>
      </c>
      <c r="U23">
        <v>1</v>
      </c>
      <c r="Z23" t="s">
        <v>37</v>
      </c>
      <c r="AA23" t="s">
        <v>37</v>
      </c>
      <c r="AC23">
        <v>1</v>
      </c>
    </row>
    <row r="24" spans="1:29" x14ac:dyDescent="0.25">
      <c r="A24" s="27" t="s">
        <v>152</v>
      </c>
      <c r="B24" s="27" t="s">
        <v>32</v>
      </c>
      <c r="C24" s="27">
        <v>2010</v>
      </c>
      <c r="D24" s="27">
        <v>9</v>
      </c>
      <c r="K24">
        <v>1</v>
      </c>
      <c r="O24">
        <v>1</v>
      </c>
      <c r="Q24" s="27" t="s">
        <v>152</v>
      </c>
      <c r="R24" s="27" t="s">
        <v>32</v>
      </c>
      <c r="S24" s="27">
        <v>2010</v>
      </c>
      <c r="T24" s="27">
        <v>9</v>
      </c>
      <c r="U24">
        <v>1</v>
      </c>
      <c r="Z24" t="s">
        <v>37</v>
      </c>
      <c r="AA24" t="s">
        <v>37</v>
      </c>
      <c r="AC24">
        <v>1</v>
      </c>
    </row>
    <row r="25" spans="1:29" x14ac:dyDescent="0.25">
      <c r="A25" s="27" t="s">
        <v>159</v>
      </c>
      <c r="B25" s="27" t="s">
        <v>32</v>
      </c>
      <c r="C25" s="27">
        <v>2010</v>
      </c>
      <c r="D25" s="27">
        <v>9</v>
      </c>
      <c r="M25">
        <v>1</v>
      </c>
      <c r="O25">
        <v>1</v>
      </c>
      <c r="Q25" s="27" t="s">
        <v>159</v>
      </c>
      <c r="R25" s="27" t="s">
        <v>32</v>
      </c>
      <c r="S25" s="27">
        <v>2010</v>
      </c>
      <c r="T25" s="27">
        <v>9</v>
      </c>
      <c r="X25">
        <v>1</v>
      </c>
      <c r="Z25" t="s">
        <v>37</v>
      </c>
      <c r="AA25" t="s">
        <v>37</v>
      </c>
      <c r="AC25">
        <v>1</v>
      </c>
    </row>
    <row r="26" spans="1:29" x14ac:dyDescent="0.25">
      <c r="A26" s="27" t="s">
        <v>163</v>
      </c>
      <c r="B26" s="27" t="s">
        <v>32</v>
      </c>
      <c r="C26" s="27">
        <v>2010</v>
      </c>
      <c r="D26" s="27">
        <v>9</v>
      </c>
      <c r="N26">
        <v>2</v>
      </c>
      <c r="O26">
        <v>2</v>
      </c>
      <c r="Q26" s="27" t="s">
        <v>163</v>
      </c>
      <c r="R26" s="27" t="s">
        <v>32</v>
      </c>
      <c r="S26" s="27">
        <v>2010</v>
      </c>
      <c r="T26" s="27">
        <v>9</v>
      </c>
      <c r="Z26" t="s">
        <v>37</v>
      </c>
      <c r="AA26" t="s">
        <v>37</v>
      </c>
      <c r="AB26">
        <v>2</v>
      </c>
      <c r="AC26">
        <v>2</v>
      </c>
    </row>
    <row r="27" spans="1:29" x14ac:dyDescent="0.25">
      <c r="A27" s="27" t="s">
        <v>171</v>
      </c>
      <c r="B27" s="27" t="s">
        <v>32</v>
      </c>
      <c r="C27" s="27">
        <v>2011</v>
      </c>
      <c r="D27" s="27">
        <v>4</v>
      </c>
      <c r="M27">
        <v>1</v>
      </c>
      <c r="O27">
        <v>1</v>
      </c>
      <c r="Q27" s="27" t="s">
        <v>171</v>
      </c>
      <c r="R27" s="27" t="s">
        <v>32</v>
      </c>
      <c r="S27" s="27">
        <v>2011</v>
      </c>
      <c r="T27" s="27">
        <v>4</v>
      </c>
      <c r="X27">
        <v>1</v>
      </c>
      <c r="Z27" t="s">
        <v>37</v>
      </c>
      <c r="AA27" t="s">
        <v>37</v>
      </c>
      <c r="AC27">
        <v>1</v>
      </c>
    </row>
    <row r="28" spans="1:29" x14ac:dyDescent="0.25">
      <c r="A28" s="27" t="s">
        <v>173</v>
      </c>
      <c r="B28" s="27" t="s">
        <v>32</v>
      </c>
      <c r="C28" s="27">
        <v>2011</v>
      </c>
      <c r="D28" s="27">
        <v>4</v>
      </c>
      <c r="N28">
        <v>1</v>
      </c>
      <c r="O28">
        <v>1</v>
      </c>
      <c r="Q28" s="27" t="s">
        <v>173</v>
      </c>
      <c r="R28" s="27" t="s">
        <v>32</v>
      </c>
      <c r="S28" s="27">
        <v>2011</v>
      </c>
      <c r="T28" s="27">
        <v>4</v>
      </c>
      <c r="Z28" t="s">
        <v>37</v>
      </c>
      <c r="AA28" t="s">
        <v>37</v>
      </c>
      <c r="AB28">
        <v>1</v>
      </c>
      <c r="AC28">
        <v>1</v>
      </c>
    </row>
    <row r="29" spans="1:29" x14ac:dyDescent="0.25">
      <c r="A29" s="27" t="s">
        <v>180</v>
      </c>
      <c r="B29" s="27" t="s">
        <v>32</v>
      </c>
      <c r="C29" s="27">
        <v>2011</v>
      </c>
      <c r="D29" s="27">
        <v>4</v>
      </c>
      <c r="E29">
        <v>1</v>
      </c>
      <c r="N29">
        <v>1</v>
      </c>
      <c r="O29">
        <v>2</v>
      </c>
      <c r="Q29" s="27" t="s">
        <v>180</v>
      </c>
      <c r="R29" s="27" t="s">
        <v>32</v>
      </c>
      <c r="S29" s="27">
        <v>2011</v>
      </c>
      <c r="T29" s="27">
        <v>4</v>
      </c>
      <c r="Z29" t="s">
        <v>37</v>
      </c>
      <c r="AA29">
        <v>1</v>
      </c>
      <c r="AB29">
        <v>1</v>
      </c>
      <c r="AC29">
        <v>2</v>
      </c>
    </row>
    <row r="30" spans="1:29" x14ac:dyDescent="0.25">
      <c r="A30" s="27" t="s">
        <v>188</v>
      </c>
      <c r="B30" s="27" t="s">
        <v>32</v>
      </c>
      <c r="C30" s="27">
        <v>2011</v>
      </c>
      <c r="D30" s="27">
        <v>5</v>
      </c>
      <c r="K30">
        <v>1</v>
      </c>
      <c r="M30">
        <v>1</v>
      </c>
      <c r="O30">
        <v>2</v>
      </c>
      <c r="Q30" s="27" t="s">
        <v>188</v>
      </c>
      <c r="R30" s="27" t="s">
        <v>32</v>
      </c>
      <c r="S30" s="27">
        <v>2011</v>
      </c>
      <c r="T30" s="27">
        <v>5</v>
      </c>
      <c r="U30">
        <v>1</v>
      </c>
      <c r="X30">
        <v>1</v>
      </c>
      <c r="Z30" t="s">
        <v>37</v>
      </c>
      <c r="AA30" t="s">
        <v>37</v>
      </c>
      <c r="AC30">
        <v>2</v>
      </c>
    </row>
    <row r="31" spans="1:29" x14ac:dyDescent="0.25">
      <c r="A31" s="27" t="s">
        <v>196</v>
      </c>
      <c r="B31" s="27" t="s">
        <v>32</v>
      </c>
      <c r="C31" s="27">
        <v>2011</v>
      </c>
      <c r="D31" s="27">
        <v>5</v>
      </c>
      <c r="N31">
        <v>1</v>
      </c>
      <c r="O31">
        <v>1</v>
      </c>
      <c r="Q31" s="27" t="s">
        <v>196</v>
      </c>
      <c r="R31" s="27" t="s">
        <v>32</v>
      </c>
      <c r="S31" s="27">
        <v>2011</v>
      </c>
      <c r="T31" s="27">
        <v>5</v>
      </c>
      <c r="Z31" t="s">
        <v>37</v>
      </c>
      <c r="AA31" t="s">
        <v>37</v>
      </c>
      <c r="AB31">
        <v>1</v>
      </c>
      <c r="AC31">
        <v>1</v>
      </c>
    </row>
    <row r="32" spans="1:29" x14ac:dyDescent="0.25">
      <c r="A32" s="27" t="s">
        <v>211</v>
      </c>
      <c r="B32" s="27" t="s">
        <v>32</v>
      </c>
      <c r="C32" s="27">
        <v>2011</v>
      </c>
      <c r="D32" s="27">
        <v>5</v>
      </c>
      <c r="I32">
        <v>1</v>
      </c>
      <c r="N32">
        <v>2</v>
      </c>
      <c r="O32">
        <v>3</v>
      </c>
      <c r="Q32" s="27" t="s">
        <v>211</v>
      </c>
      <c r="R32" s="27" t="s">
        <v>32</v>
      </c>
      <c r="S32" s="27">
        <v>2011</v>
      </c>
      <c r="T32" s="27">
        <v>5</v>
      </c>
      <c r="W32">
        <v>1</v>
      </c>
      <c r="Z32" t="s">
        <v>37</v>
      </c>
      <c r="AA32" t="s">
        <v>37</v>
      </c>
      <c r="AB32">
        <v>2</v>
      </c>
      <c r="AC32">
        <v>3</v>
      </c>
    </row>
    <row r="33" spans="1:29" x14ac:dyDescent="0.25">
      <c r="A33" s="27" t="s">
        <v>221</v>
      </c>
      <c r="B33" s="27" t="s">
        <v>32</v>
      </c>
      <c r="C33" s="27">
        <v>2011</v>
      </c>
      <c r="D33" s="27">
        <v>5</v>
      </c>
      <c r="N33">
        <v>1</v>
      </c>
      <c r="O33">
        <v>1</v>
      </c>
      <c r="Q33" s="27" t="s">
        <v>221</v>
      </c>
      <c r="R33" s="27" t="s">
        <v>32</v>
      </c>
      <c r="S33" s="27">
        <v>2011</v>
      </c>
      <c r="T33" s="27">
        <v>5</v>
      </c>
      <c r="Z33" t="s">
        <v>37</v>
      </c>
      <c r="AA33" t="s">
        <v>37</v>
      </c>
      <c r="AB33">
        <v>1</v>
      </c>
      <c r="AC33">
        <v>1</v>
      </c>
    </row>
    <row r="34" spans="1:29" x14ac:dyDescent="0.25">
      <c r="A34" s="27" t="s">
        <v>204</v>
      </c>
      <c r="B34" s="27" t="s">
        <v>32</v>
      </c>
      <c r="C34" s="27">
        <v>2011</v>
      </c>
      <c r="D34" s="27">
        <v>5</v>
      </c>
      <c r="K34">
        <v>1</v>
      </c>
      <c r="O34">
        <v>1</v>
      </c>
      <c r="Q34" s="27" t="s">
        <v>204</v>
      </c>
      <c r="R34" s="27" t="s">
        <v>32</v>
      </c>
      <c r="S34" s="27">
        <v>2011</v>
      </c>
      <c r="T34" s="27">
        <v>5</v>
      </c>
      <c r="U34">
        <v>1</v>
      </c>
      <c r="Z34" t="s">
        <v>37</v>
      </c>
      <c r="AA34" t="s">
        <v>37</v>
      </c>
      <c r="AC34">
        <v>1</v>
      </c>
    </row>
    <row r="35" spans="1:29" x14ac:dyDescent="0.25">
      <c r="A35" s="27" t="s">
        <v>225</v>
      </c>
      <c r="B35" s="27" t="s">
        <v>32</v>
      </c>
      <c r="C35" s="27">
        <v>2011</v>
      </c>
      <c r="D35" s="27">
        <v>5</v>
      </c>
      <c r="K35">
        <v>1</v>
      </c>
      <c r="O35">
        <v>1</v>
      </c>
      <c r="Q35" s="27" t="s">
        <v>225</v>
      </c>
      <c r="R35" s="27" t="s">
        <v>32</v>
      </c>
      <c r="S35" s="27">
        <v>2011</v>
      </c>
      <c r="T35" s="27">
        <v>5</v>
      </c>
      <c r="U35">
        <v>1</v>
      </c>
      <c r="Z35" t="s">
        <v>37</v>
      </c>
      <c r="AA35" t="s">
        <v>37</v>
      </c>
      <c r="AC35">
        <v>1</v>
      </c>
    </row>
    <row r="36" spans="1:29" x14ac:dyDescent="0.25">
      <c r="A36" s="27" t="s">
        <v>236</v>
      </c>
      <c r="B36" s="27" t="s">
        <v>32</v>
      </c>
      <c r="C36" s="27">
        <v>2011</v>
      </c>
      <c r="D36" s="27">
        <v>6</v>
      </c>
      <c r="K36">
        <v>1</v>
      </c>
      <c r="N36">
        <v>1</v>
      </c>
      <c r="O36">
        <v>2</v>
      </c>
      <c r="Q36" s="27" t="s">
        <v>236</v>
      </c>
      <c r="R36" s="27" t="s">
        <v>32</v>
      </c>
      <c r="S36" s="27">
        <v>2011</v>
      </c>
      <c r="T36" s="27">
        <v>6</v>
      </c>
      <c r="U36">
        <v>1</v>
      </c>
      <c r="Z36" t="s">
        <v>37</v>
      </c>
      <c r="AA36" t="s">
        <v>37</v>
      </c>
      <c r="AB36">
        <v>1</v>
      </c>
      <c r="AC36">
        <v>2</v>
      </c>
    </row>
    <row r="37" spans="1:29" x14ac:dyDescent="0.25">
      <c r="A37" s="27" t="s">
        <v>241</v>
      </c>
      <c r="B37" s="27" t="s">
        <v>32</v>
      </c>
      <c r="C37" s="27">
        <v>2011</v>
      </c>
      <c r="D37" s="27">
        <v>6</v>
      </c>
      <c r="K37">
        <v>1</v>
      </c>
      <c r="O37">
        <v>1</v>
      </c>
      <c r="Q37" s="27" t="s">
        <v>241</v>
      </c>
      <c r="R37" s="27" t="s">
        <v>32</v>
      </c>
      <c r="S37" s="27">
        <v>2011</v>
      </c>
      <c r="T37" s="27">
        <v>6</v>
      </c>
      <c r="U37">
        <v>1</v>
      </c>
      <c r="Z37" t="s">
        <v>37</v>
      </c>
      <c r="AA37" t="s">
        <v>37</v>
      </c>
      <c r="AC37">
        <v>1</v>
      </c>
    </row>
    <row r="38" spans="1:29" x14ac:dyDescent="0.25">
      <c r="A38" s="27" t="s">
        <v>244</v>
      </c>
      <c r="B38" s="27" t="s">
        <v>32</v>
      </c>
      <c r="C38" s="27">
        <v>2011</v>
      </c>
      <c r="D38" s="27">
        <v>6</v>
      </c>
      <c r="F38">
        <v>1</v>
      </c>
      <c r="K38">
        <v>1</v>
      </c>
      <c r="O38">
        <v>2</v>
      </c>
      <c r="Q38" s="27" t="s">
        <v>244</v>
      </c>
      <c r="R38" s="27" t="s">
        <v>32</v>
      </c>
      <c r="S38" s="27">
        <v>2011</v>
      </c>
      <c r="T38" s="27">
        <v>6</v>
      </c>
      <c r="U38">
        <v>1</v>
      </c>
      <c r="V38">
        <v>1</v>
      </c>
      <c r="Z38" t="s">
        <v>37</v>
      </c>
      <c r="AA38" t="s">
        <v>37</v>
      </c>
      <c r="AC38">
        <v>2</v>
      </c>
    </row>
    <row r="39" spans="1:29" x14ac:dyDescent="0.25">
      <c r="A39" s="27" t="s">
        <v>251</v>
      </c>
      <c r="B39" s="27" t="s">
        <v>32</v>
      </c>
      <c r="C39" s="27">
        <v>2011</v>
      </c>
      <c r="D39" s="27">
        <v>6</v>
      </c>
      <c r="K39">
        <v>1</v>
      </c>
      <c r="O39">
        <v>1</v>
      </c>
      <c r="Q39" s="27" t="s">
        <v>251</v>
      </c>
      <c r="R39" s="27" t="s">
        <v>32</v>
      </c>
      <c r="S39" s="27">
        <v>2011</v>
      </c>
      <c r="T39" s="27">
        <v>6</v>
      </c>
      <c r="U39">
        <v>1</v>
      </c>
      <c r="Z39" t="s">
        <v>37</v>
      </c>
      <c r="AA39" t="s">
        <v>37</v>
      </c>
      <c r="AC39">
        <v>1</v>
      </c>
    </row>
    <row r="40" spans="1:29" x14ac:dyDescent="0.25">
      <c r="A40" s="27" t="s">
        <v>269</v>
      </c>
      <c r="B40" s="27" t="s">
        <v>32</v>
      </c>
      <c r="C40" s="27">
        <v>2011</v>
      </c>
      <c r="D40" s="27">
        <v>7</v>
      </c>
      <c r="K40">
        <v>1</v>
      </c>
      <c r="O40">
        <v>1</v>
      </c>
      <c r="Q40" s="27" t="s">
        <v>269</v>
      </c>
      <c r="R40" s="27" t="s">
        <v>32</v>
      </c>
      <c r="S40" s="27">
        <v>2011</v>
      </c>
      <c r="T40" s="27">
        <v>7</v>
      </c>
      <c r="U40">
        <v>1</v>
      </c>
      <c r="Z40" t="s">
        <v>37</v>
      </c>
      <c r="AA40" t="s">
        <v>37</v>
      </c>
      <c r="AC40">
        <v>1</v>
      </c>
    </row>
    <row r="41" spans="1:29" x14ac:dyDescent="0.25">
      <c r="A41" s="27" t="s">
        <v>259</v>
      </c>
      <c r="B41" s="27" t="s">
        <v>32</v>
      </c>
      <c r="C41" s="27">
        <v>2011</v>
      </c>
      <c r="D41" s="27">
        <v>7</v>
      </c>
      <c r="N41">
        <v>1</v>
      </c>
      <c r="O41">
        <v>1</v>
      </c>
      <c r="Q41" s="27" t="s">
        <v>259</v>
      </c>
      <c r="R41" s="27" t="s">
        <v>32</v>
      </c>
      <c r="S41" s="27">
        <v>2011</v>
      </c>
      <c r="T41" s="27">
        <v>7</v>
      </c>
      <c r="Z41" t="s">
        <v>37</v>
      </c>
      <c r="AA41" t="s">
        <v>37</v>
      </c>
      <c r="AB41">
        <v>1</v>
      </c>
      <c r="AC41">
        <v>1</v>
      </c>
    </row>
    <row r="42" spans="1:29" x14ac:dyDescent="0.25">
      <c r="A42" s="27" t="s">
        <v>262</v>
      </c>
      <c r="B42" s="27" t="s">
        <v>32</v>
      </c>
      <c r="C42" s="27">
        <v>2011</v>
      </c>
      <c r="D42" s="27">
        <v>7</v>
      </c>
      <c r="N42">
        <v>2</v>
      </c>
      <c r="O42">
        <v>2</v>
      </c>
      <c r="Q42" s="27" t="s">
        <v>262</v>
      </c>
      <c r="R42" s="27" t="s">
        <v>32</v>
      </c>
      <c r="S42" s="27">
        <v>2011</v>
      </c>
      <c r="T42" s="27">
        <v>7</v>
      </c>
      <c r="Z42" t="s">
        <v>37</v>
      </c>
      <c r="AA42" t="s">
        <v>37</v>
      </c>
      <c r="AB42">
        <v>2</v>
      </c>
      <c r="AC42">
        <v>2</v>
      </c>
    </row>
    <row r="43" spans="1:29" x14ac:dyDescent="0.25">
      <c r="A43" s="27" t="s">
        <v>286</v>
      </c>
      <c r="B43" s="27" t="s">
        <v>32</v>
      </c>
      <c r="C43" s="27">
        <v>2011</v>
      </c>
      <c r="D43" s="27">
        <v>8</v>
      </c>
      <c r="K43">
        <v>1</v>
      </c>
      <c r="M43">
        <v>1</v>
      </c>
      <c r="N43">
        <v>1</v>
      </c>
      <c r="O43">
        <v>3</v>
      </c>
      <c r="Q43" s="27" t="s">
        <v>286</v>
      </c>
      <c r="R43" s="27" t="s">
        <v>32</v>
      </c>
      <c r="S43" s="27">
        <v>2011</v>
      </c>
      <c r="T43" s="27">
        <v>8</v>
      </c>
      <c r="U43">
        <v>1</v>
      </c>
      <c r="X43">
        <v>1</v>
      </c>
      <c r="Z43" t="s">
        <v>37</v>
      </c>
      <c r="AA43" t="s">
        <v>37</v>
      </c>
      <c r="AB43">
        <v>1</v>
      </c>
      <c r="AC43">
        <v>3</v>
      </c>
    </row>
    <row r="44" spans="1:29" x14ac:dyDescent="0.25">
      <c r="A44" s="27" t="s">
        <v>296</v>
      </c>
      <c r="B44" s="27" t="s">
        <v>32</v>
      </c>
      <c r="C44" s="27">
        <v>2011</v>
      </c>
      <c r="D44" s="27">
        <v>9</v>
      </c>
      <c r="N44">
        <v>1</v>
      </c>
      <c r="O44">
        <v>1</v>
      </c>
      <c r="Q44" s="27" t="s">
        <v>296</v>
      </c>
      <c r="R44" s="27" t="s">
        <v>32</v>
      </c>
      <c r="S44" s="27">
        <v>2011</v>
      </c>
      <c r="T44" s="27">
        <v>9</v>
      </c>
      <c r="Z44" t="s">
        <v>37</v>
      </c>
      <c r="AA44" t="s">
        <v>37</v>
      </c>
      <c r="AB44">
        <v>1</v>
      </c>
      <c r="AC44">
        <v>1</v>
      </c>
    </row>
    <row r="45" spans="1:29" x14ac:dyDescent="0.25">
      <c r="A45" s="27" t="s">
        <v>293</v>
      </c>
      <c r="B45" s="27" t="s">
        <v>32</v>
      </c>
      <c r="C45" s="27">
        <v>2011</v>
      </c>
      <c r="D45" s="27">
        <v>9</v>
      </c>
      <c r="N45">
        <v>1</v>
      </c>
      <c r="O45">
        <v>1</v>
      </c>
      <c r="Q45" s="27" t="s">
        <v>293</v>
      </c>
      <c r="R45" s="27" t="s">
        <v>32</v>
      </c>
      <c r="S45" s="27">
        <v>2011</v>
      </c>
      <c r="T45" s="27">
        <v>9</v>
      </c>
      <c r="Z45" t="s">
        <v>37</v>
      </c>
      <c r="AA45" t="s">
        <v>37</v>
      </c>
      <c r="AB45">
        <v>1</v>
      </c>
      <c r="AC45">
        <v>1</v>
      </c>
    </row>
    <row r="46" spans="1:29" x14ac:dyDescent="0.25">
      <c r="A46" s="27" t="s">
        <v>299</v>
      </c>
      <c r="B46" s="27" t="s">
        <v>32</v>
      </c>
      <c r="C46" s="27">
        <v>2011</v>
      </c>
      <c r="D46" s="27">
        <v>10</v>
      </c>
      <c r="N46">
        <v>1</v>
      </c>
      <c r="O46">
        <v>1</v>
      </c>
      <c r="Q46" s="27" t="s">
        <v>299</v>
      </c>
      <c r="R46" s="27" t="s">
        <v>32</v>
      </c>
      <c r="S46" s="27">
        <v>2011</v>
      </c>
      <c r="T46" s="27">
        <v>10</v>
      </c>
      <c r="Z46" t="s">
        <v>37</v>
      </c>
      <c r="AA46" t="s">
        <v>37</v>
      </c>
      <c r="AB46">
        <v>1</v>
      </c>
      <c r="AC46">
        <v>1</v>
      </c>
    </row>
    <row r="47" spans="1:29" x14ac:dyDescent="0.25">
      <c r="A47" s="27" t="s">
        <v>329</v>
      </c>
      <c r="B47" s="27" t="s">
        <v>32</v>
      </c>
      <c r="C47" s="27">
        <v>2011</v>
      </c>
      <c r="D47" s="27">
        <v>11</v>
      </c>
      <c r="K47">
        <v>2</v>
      </c>
      <c r="N47">
        <v>1</v>
      </c>
      <c r="O47">
        <v>3</v>
      </c>
      <c r="Q47" s="27" t="s">
        <v>329</v>
      </c>
      <c r="R47" s="27" t="s">
        <v>32</v>
      </c>
      <c r="S47" s="27">
        <v>2011</v>
      </c>
      <c r="T47" s="27">
        <v>11</v>
      </c>
      <c r="U47">
        <v>2</v>
      </c>
      <c r="Z47" t="s">
        <v>37</v>
      </c>
      <c r="AA47" t="s">
        <v>37</v>
      </c>
      <c r="AB47">
        <v>1</v>
      </c>
      <c r="AC47">
        <v>3</v>
      </c>
    </row>
    <row r="48" spans="1:29" x14ac:dyDescent="0.25">
      <c r="A48" s="27" t="s">
        <v>343</v>
      </c>
      <c r="B48" s="27" t="s">
        <v>32</v>
      </c>
      <c r="C48" s="27">
        <v>2012</v>
      </c>
      <c r="D48" s="27">
        <v>2</v>
      </c>
      <c r="M48">
        <v>1</v>
      </c>
      <c r="O48">
        <v>1</v>
      </c>
      <c r="Q48" s="27" t="s">
        <v>343</v>
      </c>
      <c r="R48" s="27" t="s">
        <v>32</v>
      </c>
      <c r="S48" s="27">
        <v>2012</v>
      </c>
      <c r="T48" s="27">
        <v>2</v>
      </c>
      <c r="X48">
        <v>1</v>
      </c>
      <c r="Z48" t="s">
        <v>37</v>
      </c>
      <c r="AA48" t="s">
        <v>37</v>
      </c>
      <c r="AC48">
        <v>1</v>
      </c>
    </row>
    <row r="49" spans="1:29" x14ac:dyDescent="0.25">
      <c r="A49" s="27" t="s">
        <v>352</v>
      </c>
      <c r="B49" s="27" t="s">
        <v>32</v>
      </c>
      <c r="C49" s="27">
        <v>2012</v>
      </c>
      <c r="D49" s="27">
        <v>3</v>
      </c>
      <c r="K49">
        <v>1</v>
      </c>
      <c r="N49">
        <v>1</v>
      </c>
      <c r="O49">
        <v>2</v>
      </c>
      <c r="Q49" s="27" t="s">
        <v>352</v>
      </c>
      <c r="R49" s="27" t="s">
        <v>32</v>
      </c>
      <c r="S49" s="27">
        <v>2012</v>
      </c>
      <c r="T49" s="27">
        <v>3</v>
      </c>
      <c r="U49">
        <v>1</v>
      </c>
      <c r="Z49" t="s">
        <v>37</v>
      </c>
      <c r="AA49" t="s">
        <v>37</v>
      </c>
      <c r="AB49">
        <v>1</v>
      </c>
      <c r="AC49">
        <v>2</v>
      </c>
    </row>
    <row r="50" spans="1:29" x14ac:dyDescent="0.25">
      <c r="A50" s="27" t="s">
        <v>357</v>
      </c>
      <c r="B50" s="27" t="s">
        <v>32</v>
      </c>
      <c r="C50" s="27">
        <v>2012</v>
      </c>
      <c r="D50" s="27">
        <v>3</v>
      </c>
      <c r="K50">
        <v>1</v>
      </c>
      <c r="O50">
        <v>1</v>
      </c>
      <c r="Q50" s="27" t="s">
        <v>357</v>
      </c>
      <c r="R50" s="27" t="s">
        <v>32</v>
      </c>
      <c r="S50" s="27">
        <v>2012</v>
      </c>
      <c r="T50" s="27">
        <v>3</v>
      </c>
      <c r="U50">
        <v>1</v>
      </c>
      <c r="Z50" t="s">
        <v>37</v>
      </c>
      <c r="AA50" t="s">
        <v>37</v>
      </c>
      <c r="AC50">
        <v>1</v>
      </c>
    </row>
    <row r="51" spans="1:29" x14ac:dyDescent="0.25">
      <c r="A51" s="27" t="s">
        <v>349</v>
      </c>
      <c r="B51" s="27" t="s">
        <v>32</v>
      </c>
      <c r="C51" s="27">
        <v>2012</v>
      </c>
      <c r="D51" s="27">
        <v>3</v>
      </c>
      <c r="N51">
        <v>1</v>
      </c>
      <c r="O51">
        <v>1</v>
      </c>
      <c r="Q51" s="27" t="s">
        <v>349</v>
      </c>
      <c r="R51" s="27" t="s">
        <v>32</v>
      </c>
      <c r="S51" s="27">
        <v>2012</v>
      </c>
      <c r="T51" s="27">
        <v>3</v>
      </c>
      <c r="Z51" t="s">
        <v>37</v>
      </c>
      <c r="AA51" t="s">
        <v>37</v>
      </c>
      <c r="AB51">
        <v>1</v>
      </c>
      <c r="AC51">
        <v>1</v>
      </c>
    </row>
    <row r="52" spans="1:29" x14ac:dyDescent="0.25">
      <c r="A52" s="27" t="s">
        <v>360</v>
      </c>
      <c r="B52" s="27" t="s">
        <v>32</v>
      </c>
      <c r="C52" s="27">
        <v>2012</v>
      </c>
      <c r="D52" s="27">
        <v>4</v>
      </c>
      <c r="M52">
        <v>1</v>
      </c>
      <c r="N52">
        <v>1</v>
      </c>
      <c r="O52">
        <v>2</v>
      </c>
      <c r="Q52" s="27" t="s">
        <v>360</v>
      </c>
      <c r="R52" s="27" t="s">
        <v>32</v>
      </c>
      <c r="S52" s="27">
        <v>2012</v>
      </c>
      <c r="T52" s="27">
        <v>4</v>
      </c>
      <c r="X52">
        <v>1</v>
      </c>
      <c r="Z52" t="s">
        <v>37</v>
      </c>
      <c r="AA52" t="s">
        <v>37</v>
      </c>
      <c r="AB52">
        <v>1</v>
      </c>
      <c r="AC52">
        <v>2</v>
      </c>
    </row>
    <row r="53" spans="1:29" x14ac:dyDescent="0.25">
      <c r="A53" s="27" t="s">
        <v>366</v>
      </c>
      <c r="B53" s="27" t="s">
        <v>32</v>
      </c>
      <c r="C53" s="27">
        <v>2012</v>
      </c>
      <c r="D53" s="27">
        <v>4</v>
      </c>
      <c r="N53">
        <v>1</v>
      </c>
      <c r="O53">
        <v>1</v>
      </c>
      <c r="Q53" s="27" t="s">
        <v>366</v>
      </c>
      <c r="R53" s="27" t="s">
        <v>32</v>
      </c>
      <c r="S53" s="27">
        <v>2012</v>
      </c>
      <c r="T53" s="27">
        <v>4</v>
      </c>
      <c r="Z53" t="s">
        <v>37</v>
      </c>
      <c r="AA53" t="s">
        <v>37</v>
      </c>
      <c r="AB53">
        <v>1</v>
      </c>
      <c r="AC53">
        <v>1</v>
      </c>
    </row>
    <row r="54" spans="1:29" x14ac:dyDescent="0.25">
      <c r="A54" s="27" t="s">
        <v>374</v>
      </c>
      <c r="B54" s="27" t="s">
        <v>32</v>
      </c>
      <c r="C54" s="27">
        <v>2012</v>
      </c>
      <c r="D54" s="27">
        <v>4</v>
      </c>
      <c r="K54">
        <v>2</v>
      </c>
      <c r="O54">
        <v>2</v>
      </c>
      <c r="Q54" s="27" t="s">
        <v>374</v>
      </c>
      <c r="R54" s="27" t="s">
        <v>32</v>
      </c>
      <c r="S54" s="27">
        <v>2012</v>
      </c>
      <c r="T54" s="27">
        <v>4</v>
      </c>
      <c r="U54">
        <v>2</v>
      </c>
      <c r="Z54" t="s">
        <v>37</v>
      </c>
      <c r="AA54" t="s">
        <v>37</v>
      </c>
      <c r="AC54">
        <v>2</v>
      </c>
    </row>
    <row r="55" spans="1:29" x14ac:dyDescent="0.25">
      <c r="A55" s="27" t="s">
        <v>379</v>
      </c>
      <c r="B55" s="27" t="s">
        <v>32</v>
      </c>
      <c r="C55" s="27">
        <v>2012</v>
      </c>
      <c r="D55" s="27">
        <v>5</v>
      </c>
      <c r="K55">
        <v>1</v>
      </c>
      <c r="O55">
        <v>1</v>
      </c>
      <c r="Q55" s="27" t="s">
        <v>379</v>
      </c>
      <c r="R55" s="27" t="s">
        <v>32</v>
      </c>
      <c r="S55" s="27">
        <v>2012</v>
      </c>
      <c r="T55" s="27">
        <v>5</v>
      </c>
      <c r="U55">
        <v>1</v>
      </c>
      <c r="Z55" t="s">
        <v>37</v>
      </c>
      <c r="AA55" t="s">
        <v>37</v>
      </c>
      <c r="AC55">
        <v>1</v>
      </c>
    </row>
    <row r="56" spans="1:29" x14ac:dyDescent="0.25">
      <c r="A56" s="27" t="s">
        <v>393</v>
      </c>
      <c r="B56" s="27" t="s">
        <v>32</v>
      </c>
      <c r="C56" s="27">
        <v>2012</v>
      </c>
      <c r="D56" s="27">
        <v>6</v>
      </c>
      <c r="F56">
        <v>1</v>
      </c>
      <c r="O56">
        <v>1</v>
      </c>
      <c r="Q56" s="27" t="s">
        <v>393</v>
      </c>
      <c r="R56" s="27" t="s">
        <v>32</v>
      </c>
      <c r="S56" s="27">
        <v>2012</v>
      </c>
      <c r="T56" s="27">
        <v>6</v>
      </c>
      <c r="V56">
        <v>1</v>
      </c>
      <c r="Z56" t="s">
        <v>37</v>
      </c>
      <c r="AA56" t="s">
        <v>37</v>
      </c>
      <c r="AC56">
        <v>1</v>
      </c>
    </row>
    <row r="57" spans="1:29" x14ac:dyDescent="0.25">
      <c r="A57" s="27" t="s">
        <v>403</v>
      </c>
      <c r="B57" s="27" t="s">
        <v>32</v>
      </c>
      <c r="C57" s="27">
        <v>2012</v>
      </c>
      <c r="D57" s="27">
        <v>6</v>
      </c>
      <c r="N57">
        <v>1</v>
      </c>
      <c r="O57">
        <v>1</v>
      </c>
      <c r="Q57" s="27" t="s">
        <v>403</v>
      </c>
      <c r="R57" s="27" t="s">
        <v>32</v>
      </c>
      <c r="S57" s="27">
        <v>2012</v>
      </c>
      <c r="T57" s="27">
        <v>6</v>
      </c>
      <c r="Z57" t="s">
        <v>37</v>
      </c>
      <c r="AA57" t="s">
        <v>37</v>
      </c>
      <c r="AB57">
        <v>1</v>
      </c>
      <c r="AC57">
        <v>1</v>
      </c>
    </row>
    <row r="58" spans="1:29" x14ac:dyDescent="0.25">
      <c r="A58" s="27" t="s">
        <v>406</v>
      </c>
      <c r="B58" s="27" t="s">
        <v>32</v>
      </c>
      <c r="C58" s="27">
        <v>2012</v>
      </c>
      <c r="D58" s="27">
        <v>6</v>
      </c>
      <c r="N58">
        <v>1</v>
      </c>
      <c r="O58">
        <v>1</v>
      </c>
      <c r="Q58" s="27" t="s">
        <v>406</v>
      </c>
      <c r="R58" s="27" t="s">
        <v>32</v>
      </c>
      <c r="S58" s="27">
        <v>2012</v>
      </c>
      <c r="T58" s="27">
        <v>6</v>
      </c>
      <c r="Z58" t="s">
        <v>37</v>
      </c>
      <c r="AA58" t="s">
        <v>37</v>
      </c>
      <c r="AB58">
        <v>1</v>
      </c>
      <c r="AC58">
        <v>1</v>
      </c>
    </row>
    <row r="59" spans="1:29" x14ac:dyDescent="0.25">
      <c r="A59" s="27" t="s">
        <v>412</v>
      </c>
      <c r="B59" s="27" t="s">
        <v>32</v>
      </c>
      <c r="C59" s="27">
        <v>2012</v>
      </c>
      <c r="D59" s="27">
        <v>6</v>
      </c>
      <c r="F59">
        <v>1</v>
      </c>
      <c r="O59">
        <v>1</v>
      </c>
      <c r="Q59" s="27" t="s">
        <v>412</v>
      </c>
      <c r="R59" s="27" t="s">
        <v>32</v>
      </c>
      <c r="S59" s="27">
        <v>2012</v>
      </c>
      <c r="T59" s="27">
        <v>6</v>
      </c>
      <c r="V59">
        <v>1</v>
      </c>
      <c r="Z59" t="s">
        <v>37</v>
      </c>
      <c r="AA59" t="s">
        <v>37</v>
      </c>
      <c r="AC59">
        <v>1</v>
      </c>
    </row>
    <row r="60" spans="1:29" x14ac:dyDescent="0.25">
      <c r="A60" s="27" t="s">
        <v>420</v>
      </c>
      <c r="B60" s="27" t="s">
        <v>32</v>
      </c>
      <c r="C60" s="27">
        <v>2012</v>
      </c>
      <c r="D60" s="27">
        <v>6</v>
      </c>
      <c r="N60">
        <v>2</v>
      </c>
      <c r="O60">
        <v>2</v>
      </c>
      <c r="Q60" s="27" t="s">
        <v>420</v>
      </c>
      <c r="R60" s="27" t="s">
        <v>32</v>
      </c>
      <c r="S60" s="27">
        <v>2012</v>
      </c>
      <c r="T60" s="27">
        <v>6</v>
      </c>
      <c r="Z60" t="s">
        <v>37</v>
      </c>
      <c r="AA60" t="s">
        <v>37</v>
      </c>
      <c r="AB60">
        <v>2</v>
      </c>
      <c r="AC60">
        <v>2</v>
      </c>
    </row>
    <row r="61" spans="1:29" x14ac:dyDescent="0.25">
      <c r="A61" s="27" t="s">
        <v>429</v>
      </c>
      <c r="B61" s="27" t="s">
        <v>32</v>
      </c>
      <c r="C61" s="27">
        <v>2012</v>
      </c>
      <c r="D61" s="27">
        <v>7</v>
      </c>
      <c r="F61">
        <v>1</v>
      </c>
      <c r="O61">
        <v>1</v>
      </c>
      <c r="Q61" s="27" t="s">
        <v>429</v>
      </c>
      <c r="R61" s="27" t="s">
        <v>32</v>
      </c>
      <c r="S61" s="27">
        <v>2012</v>
      </c>
      <c r="T61" s="27">
        <v>7</v>
      </c>
      <c r="V61">
        <v>1</v>
      </c>
      <c r="Z61" t="s">
        <v>37</v>
      </c>
      <c r="AA61" t="s">
        <v>37</v>
      </c>
      <c r="AC61">
        <v>1</v>
      </c>
    </row>
    <row r="62" spans="1:29" x14ac:dyDescent="0.25">
      <c r="A62" s="27" t="s">
        <v>432</v>
      </c>
      <c r="B62" s="27" t="s">
        <v>32</v>
      </c>
      <c r="C62" s="27">
        <v>2012</v>
      </c>
      <c r="D62" s="27">
        <v>7</v>
      </c>
      <c r="N62">
        <v>1</v>
      </c>
      <c r="O62">
        <v>1</v>
      </c>
      <c r="Q62" s="27" t="s">
        <v>432</v>
      </c>
      <c r="R62" s="27" t="s">
        <v>32</v>
      </c>
      <c r="S62" s="27">
        <v>2012</v>
      </c>
      <c r="T62" s="27">
        <v>7</v>
      </c>
      <c r="Z62" t="s">
        <v>37</v>
      </c>
      <c r="AA62" t="s">
        <v>37</v>
      </c>
      <c r="AB62">
        <v>1</v>
      </c>
      <c r="AC62">
        <v>1</v>
      </c>
    </row>
    <row r="63" spans="1:29" x14ac:dyDescent="0.25">
      <c r="A63" s="27" t="s">
        <v>438</v>
      </c>
      <c r="B63" s="27" t="s">
        <v>32</v>
      </c>
      <c r="C63" s="27">
        <v>2012</v>
      </c>
      <c r="D63" s="27">
        <v>8</v>
      </c>
      <c r="K63">
        <v>1</v>
      </c>
      <c r="O63">
        <v>1</v>
      </c>
      <c r="Q63" s="27" t="s">
        <v>438</v>
      </c>
      <c r="R63" s="27" t="s">
        <v>32</v>
      </c>
      <c r="S63" s="27">
        <v>2012</v>
      </c>
      <c r="T63" s="27">
        <v>8</v>
      </c>
      <c r="U63">
        <v>1</v>
      </c>
      <c r="Z63" t="s">
        <v>37</v>
      </c>
      <c r="AA63" t="s">
        <v>37</v>
      </c>
      <c r="AC63">
        <v>1</v>
      </c>
    </row>
    <row r="64" spans="1:29" x14ac:dyDescent="0.25">
      <c r="A64" s="27" t="s">
        <v>435</v>
      </c>
      <c r="B64" s="27" t="s">
        <v>32</v>
      </c>
      <c r="C64" s="27">
        <v>2013</v>
      </c>
      <c r="D64" s="27">
        <v>8</v>
      </c>
      <c r="F64">
        <v>1</v>
      </c>
      <c r="O64">
        <v>1</v>
      </c>
      <c r="Q64" s="27" t="s">
        <v>435</v>
      </c>
      <c r="R64" s="27" t="s">
        <v>32</v>
      </c>
      <c r="S64" s="27">
        <v>2013</v>
      </c>
      <c r="T64" s="27">
        <v>8</v>
      </c>
      <c r="V64">
        <v>1</v>
      </c>
      <c r="Z64" t="s">
        <v>37</v>
      </c>
      <c r="AA64" t="s">
        <v>37</v>
      </c>
      <c r="AC64">
        <v>1</v>
      </c>
    </row>
    <row r="65" spans="1:29" x14ac:dyDescent="0.25">
      <c r="A65" s="27" t="s">
        <v>441</v>
      </c>
      <c r="B65" s="27" t="s">
        <v>32</v>
      </c>
      <c r="C65" s="27">
        <v>2012</v>
      </c>
      <c r="D65" s="27">
        <v>8</v>
      </c>
      <c r="N65">
        <v>1</v>
      </c>
      <c r="O65">
        <v>1</v>
      </c>
      <c r="Q65" s="27" t="s">
        <v>441</v>
      </c>
      <c r="R65" s="27" t="s">
        <v>32</v>
      </c>
      <c r="S65" s="27">
        <v>2012</v>
      </c>
      <c r="T65" s="27">
        <v>8</v>
      </c>
      <c r="Z65" t="s">
        <v>37</v>
      </c>
      <c r="AA65" t="s">
        <v>37</v>
      </c>
      <c r="AB65">
        <v>1</v>
      </c>
      <c r="AC65">
        <v>1</v>
      </c>
    </row>
    <row r="66" spans="1:29" x14ac:dyDescent="0.25">
      <c r="A66" s="27" t="s">
        <v>447</v>
      </c>
      <c r="B66" s="27" t="s">
        <v>32</v>
      </c>
      <c r="C66" s="27">
        <v>2012</v>
      </c>
      <c r="D66" s="27">
        <v>8</v>
      </c>
      <c r="K66">
        <v>1</v>
      </c>
      <c r="O66">
        <v>1</v>
      </c>
      <c r="Q66" s="27" t="s">
        <v>447</v>
      </c>
      <c r="R66" s="27" t="s">
        <v>32</v>
      </c>
      <c r="S66" s="27">
        <v>2012</v>
      </c>
      <c r="T66" s="27">
        <v>8</v>
      </c>
      <c r="U66">
        <v>1</v>
      </c>
      <c r="Z66" t="s">
        <v>37</v>
      </c>
      <c r="AA66" t="s">
        <v>37</v>
      </c>
      <c r="AC66">
        <v>1</v>
      </c>
    </row>
    <row r="67" spans="1:29" x14ac:dyDescent="0.25">
      <c r="A67" s="27" t="s">
        <v>452</v>
      </c>
      <c r="B67" s="27" t="s">
        <v>32</v>
      </c>
      <c r="C67" s="27">
        <v>2012</v>
      </c>
      <c r="D67" s="27">
        <v>9</v>
      </c>
      <c r="N67">
        <v>3</v>
      </c>
      <c r="O67">
        <v>3</v>
      </c>
      <c r="Q67" s="27" t="s">
        <v>452</v>
      </c>
      <c r="R67" s="27" t="s">
        <v>32</v>
      </c>
      <c r="S67" s="27">
        <v>2012</v>
      </c>
      <c r="T67" s="27">
        <v>9</v>
      </c>
      <c r="Z67" t="s">
        <v>37</v>
      </c>
      <c r="AA67" t="s">
        <v>37</v>
      </c>
      <c r="AB67">
        <v>3</v>
      </c>
      <c r="AC67">
        <v>3</v>
      </c>
    </row>
    <row r="68" spans="1:29" x14ac:dyDescent="0.25">
      <c r="A68" s="27" t="s">
        <v>509</v>
      </c>
      <c r="B68" s="27" t="s">
        <v>32</v>
      </c>
      <c r="C68" s="27">
        <v>2012</v>
      </c>
      <c r="D68" s="27">
        <v>9</v>
      </c>
      <c r="N68">
        <v>1</v>
      </c>
      <c r="O68">
        <v>1</v>
      </c>
      <c r="Q68" s="27" t="s">
        <v>509</v>
      </c>
      <c r="R68" s="27" t="s">
        <v>32</v>
      </c>
      <c r="S68" s="27">
        <v>2012</v>
      </c>
      <c r="T68" s="27">
        <v>9</v>
      </c>
      <c r="Z68" t="s">
        <v>37</v>
      </c>
      <c r="AA68" t="s">
        <v>37</v>
      </c>
      <c r="AB68">
        <v>1</v>
      </c>
      <c r="AC68">
        <v>1</v>
      </c>
    </row>
    <row r="69" spans="1:29" x14ac:dyDescent="0.25">
      <c r="A69" s="27" t="s">
        <v>515</v>
      </c>
      <c r="B69" s="27" t="s">
        <v>32</v>
      </c>
      <c r="C69" s="27">
        <v>2012</v>
      </c>
      <c r="D69" s="27">
        <v>9</v>
      </c>
      <c r="I69">
        <v>1</v>
      </c>
      <c r="K69">
        <v>1</v>
      </c>
      <c r="O69">
        <v>2</v>
      </c>
      <c r="Q69" s="27" t="s">
        <v>515</v>
      </c>
      <c r="R69" s="27" t="s">
        <v>32</v>
      </c>
      <c r="S69" s="27">
        <v>2012</v>
      </c>
      <c r="T69" s="27">
        <v>9</v>
      </c>
      <c r="U69">
        <v>1</v>
      </c>
      <c r="W69">
        <v>1</v>
      </c>
      <c r="Z69" t="s">
        <v>37</v>
      </c>
      <c r="AA69" t="s">
        <v>37</v>
      </c>
      <c r="AC69">
        <v>2</v>
      </c>
    </row>
    <row r="70" spans="1:29" x14ac:dyDescent="0.25">
      <c r="A70" s="27" t="s">
        <v>522</v>
      </c>
      <c r="B70" s="27" t="s">
        <v>32</v>
      </c>
      <c r="C70" s="27">
        <v>2012</v>
      </c>
      <c r="D70" s="27">
        <v>10</v>
      </c>
      <c r="I70">
        <v>1</v>
      </c>
      <c r="N70">
        <v>2</v>
      </c>
      <c r="O70">
        <v>3</v>
      </c>
      <c r="Q70" s="27" t="s">
        <v>522</v>
      </c>
      <c r="R70" s="27" t="s">
        <v>32</v>
      </c>
      <c r="S70" s="27">
        <v>2012</v>
      </c>
      <c r="T70" s="27">
        <v>10</v>
      </c>
      <c r="W70">
        <v>1</v>
      </c>
      <c r="Z70" t="s">
        <v>37</v>
      </c>
      <c r="AA70" t="s">
        <v>37</v>
      </c>
      <c r="AB70">
        <v>2</v>
      </c>
      <c r="AC70">
        <v>3</v>
      </c>
    </row>
    <row r="71" spans="1:29" x14ac:dyDescent="0.25">
      <c r="A71" s="27" t="s">
        <v>552</v>
      </c>
      <c r="B71" s="27" t="s">
        <v>32</v>
      </c>
      <c r="C71" s="27">
        <v>2012</v>
      </c>
      <c r="D71" s="27">
        <v>12</v>
      </c>
      <c r="N71">
        <v>1</v>
      </c>
      <c r="O71">
        <v>1</v>
      </c>
      <c r="Q71" s="27" t="s">
        <v>552</v>
      </c>
      <c r="R71" s="27" t="s">
        <v>32</v>
      </c>
      <c r="S71" s="27">
        <v>2012</v>
      </c>
      <c r="T71" s="27">
        <v>12</v>
      </c>
      <c r="Z71" t="s">
        <v>37</v>
      </c>
      <c r="AA71" t="s">
        <v>37</v>
      </c>
      <c r="AB71">
        <v>1</v>
      </c>
      <c r="AC71">
        <v>1</v>
      </c>
    </row>
    <row r="72" spans="1:29" x14ac:dyDescent="0.25">
      <c r="A72" s="27" t="s">
        <v>555</v>
      </c>
      <c r="B72" s="27" t="s">
        <v>32</v>
      </c>
      <c r="C72" s="27">
        <v>2013</v>
      </c>
      <c r="D72" s="27">
        <v>1</v>
      </c>
      <c r="N72">
        <v>1</v>
      </c>
      <c r="O72">
        <v>1</v>
      </c>
      <c r="Q72" s="27" t="s">
        <v>555</v>
      </c>
      <c r="R72" s="27" t="s">
        <v>32</v>
      </c>
      <c r="S72" s="27">
        <v>2013</v>
      </c>
      <c r="T72" s="27">
        <v>1</v>
      </c>
      <c r="Z72" t="s">
        <v>37</v>
      </c>
      <c r="AA72" t="s">
        <v>37</v>
      </c>
      <c r="AB72">
        <v>1</v>
      </c>
      <c r="AC72">
        <v>1</v>
      </c>
    </row>
    <row r="73" spans="1:29" x14ac:dyDescent="0.25">
      <c r="A73" s="27" t="s">
        <v>558</v>
      </c>
      <c r="B73" s="27" t="s">
        <v>32</v>
      </c>
      <c r="C73" s="27">
        <v>2013</v>
      </c>
      <c r="D73" s="27">
        <v>1</v>
      </c>
      <c r="N73">
        <v>1</v>
      </c>
      <c r="O73">
        <v>1</v>
      </c>
      <c r="Q73" s="27" t="s">
        <v>558</v>
      </c>
      <c r="R73" s="27" t="s">
        <v>32</v>
      </c>
      <c r="S73" s="27">
        <v>2013</v>
      </c>
      <c r="T73" s="27">
        <v>1</v>
      </c>
      <c r="Z73" t="s">
        <v>37</v>
      </c>
      <c r="AA73" t="s">
        <v>37</v>
      </c>
      <c r="AB73">
        <v>1</v>
      </c>
      <c r="AC73">
        <v>1</v>
      </c>
    </row>
    <row r="74" spans="1:29" x14ac:dyDescent="0.25">
      <c r="A74" s="27" t="s">
        <v>561</v>
      </c>
      <c r="B74" s="27" t="s">
        <v>32</v>
      </c>
      <c r="C74" s="27">
        <v>2013</v>
      </c>
      <c r="D74" s="27">
        <v>2</v>
      </c>
      <c r="N74">
        <v>1</v>
      </c>
      <c r="O74">
        <v>1</v>
      </c>
      <c r="Q74" s="27" t="s">
        <v>561</v>
      </c>
      <c r="R74" s="27" t="s">
        <v>32</v>
      </c>
      <c r="S74" s="27">
        <v>2013</v>
      </c>
      <c r="T74" s="27">
        <v>2</v>
      </c>
      <c r="Z74" t="s">
        <v>37</v>
      </c>
      <c r="AA74" t="s">
        <v>37</v>
      </c>
      <c r="AB74">
        <v>1</v>
      </c>
      <c r="AC74">
        <v>1</v>
      </c>
    </row>
    <row r="75" spans="1:29" x14ac:dyDescent="0.25">
      <c r="A75" s="27" t="s">
        <v>567</v>
      </c>
      <c r="B75" s="27" t="s">
        <v>32</v>
      </c>
      <c r="C75" s="27">
        <v>2013</v>
      </c>
      <c r="D75" s="27">
        <v>3</v>
      </c>
      <c r="N75">
        <v>1</v>
      </c>
      <c r="O75">
        <v>1</v>
      </c>
      <c r="Q75" s="27" t="s">
        <v>567</v>
      </c>
      <c r="R75" s="27" t="s">
        <v>32</v>
      </c>
      <c r="S75" s="27">
        <v>2013</v>
      </c>
      <c r="T75" s="27">
        <v>3</v>
      </c>
      <c r="Z75" t="s">
        <v>37</v>
      </c>
      <c r="AA75" t="s">
        <v>37</v>
      </c>
      <c r="AB75">
        <v>1</v>
      </c>
      <c r="AC75">
        <v>1</v>
      </c>
    </row>
    <row r="76" spans="1:29" x14ac:dyDescent="0.25">
      <c r="A76" s="27" t="s">
        <v>570</v>
      </c>
      <c r="B76" s="27" t="s">
        <v>32</v>
      </c>
      <c r="C76" s="27">
        <v>2013</v>
      </c>
      <c r="D76" s="27">
        <v>3</v>
      </c>
      <c r="N76">
        <v>1</v>
      </c>
      <c r="O76">
        <v>1</v>
      </c>
      <c r="Q76" s="27" t="s">
        <v>570</v>
      </c>
      <c r="R76" s="27" t="s">
        <v>32</v>
      </c>
      <c r="S76" s="27">
        <v>2013</v>
      </c>
      <c r="T76" s="27">
        <v>3</v>
      </c>
      <c r="Z76" t="s">
        <v>37</v>
      </c>
      <c r="AA76" t="s">
        <v>37</v>
      </c>
      <c r="AB76">
        <v>1</v>
      </c>
      <c r="AC76">
        <v>1</v>
      </c>
    </row>
    <row r="77" spans="1:29" x14ac:dyDescent="0.25">
      <c r="A77" s="27" t="s">
        <v>573</v>
      </c>
      <c r="B77" s="27" t="s">
        <v>32</v>
      </c>
      <c r="C77" s="27">
        <v>2013</v>
      </c>
      <c r="D77" s="27">
        <v>3</v>
      </c>
      <c r="N77">
        <v>2</v>
      </c>
      <c r="O77">
        <v>2</v>
      </c>
      <c r="Q77" s="27" t="s">
        <v>573</v>
      </c>
      <c r="R77" s="27" t="s">
        <v>32</v>
      </c>
      <c r="S77" s="27">
        <v>2013</v>
      </c>
      <c r="T77" s="27">
        <v>3</v>
      </c>
      <c r="Z77" t="s">
        <v>37</v>
      </c>
      <c r="AA77" t="s">
        <v>37</v>
      </c>
      <c r="AB77">
        <v>2</v>
      </c>
      <c r="AC77">
        <v>2</v>
      </c>
    </row>
    <row r="78" spans="1:29" x14ac:dyDescent="0.25">
      <c r="A78" s="27" t="s">
        <v>578</v>
      </c>
      <c r="B78" s="27" t="s">
        <v>32</v>
      </c>
      <c r="C78" s="27">
        <v>2013</v>
      </c>
      <c r="D78" s="27">
        <v>4</v>
      </c>
      <c r="E78">
        <v>1</v>
      </c>
      <c r="O78">
        <v>1</v>
      </c>
      <c r="Q78" s="27" t="s">
        <v>578</v>
      </c>
      <c r="R78" s="27" t="s">
        <v>32</v>
      </c>
      <c r="S78" s="27">
        <v>2013</v>
      </c>
      <c r="T78" s="27">
        <v>4</v>
      </c>
      <c r="Z78" t="s">
        <v>37</v>
      </c>
      <c r="AA78">
        <v>1</v>
      </c>
      <c r="AC78">
        <v>1</v>
      </c>
    </row>
    <row r="79" spans="1:29" x14ac:dyDescent="0.25">
      <c r="A79" s="27" t="s">
        <v>581</v>
      </c>
      <c r="B79" s="27" t="s">
        <v>32</v>
      </c>
      <c r="C79" s="27">
        <v>2013</v>
      </c>
      <c r="D79" s="27">
        <v>4</v>
      </c>
      <c r="I79">
        <v>1</v>
      </c>
      <c r="N79">
        <v>1</v>
      </c>
      <c r="O79">
        <v>2</v>
      </c>
      <c r="Q79" s="27" t="s">
        <v>581</v>
      </c>
      <c r="R79" s="27" t="s">
        <v>32</v>
      </c>
      <c r="S79" s="27">
        <v>2013</v>
      </c>
      <c r="T79" s="27">
        <v>4</v>
      </c>
      <c r="W79">
        <v>1</v>
      </c>
      <c r="Z79" t="s">
        <v>37</v>
      </c>
      <c r="AA79" t="s">
        <v>37</v>
      </c>
      <c r="AB79">
        <v>1</v>
      </c>
      <c r="AC79">
        <v>2</v>
      </c>
    </row>
    <row r="80" spans="1:29" x14ac:dyDescent="0.25">
      <c r="A80" s="27" t="s">
        <v>586</v>
      </c>
      <c r="B80" s="27" t="s">
        <v>32</v>
      </c>
      <c r="C80" s="27">
        <v>2013</v>
      </c>
      <c r="D80" s="27">
        <v>4</v>
      </c>
      <c r="K80">
        <v>1</v>
      </c>
      <c r="O80">
        <v>1</v>
      </c>
      <c r="Q80" s="27" t="s">
        <v>586</v>
      </c>
      <c r="R80" s="27" t="s">
        <v>32</v>
      </c>
      <c r="S80" s="27">
        <v>2013</v>
      </c>
      <c r="T80" s="27">
        <v>4</v>
      </c>
      <c r="U80">
        <v>1</v>
      </c>
      <c r="Z80" t="s">
        <v>37</v>
      </c>
      <c r="AA80" t="s">
        <v>37</v>
      </c>
      <c r="AC80">
        <v>1</v>
      </c>
    </row>
    <row r="81" spans="1:29" x14ac:dyDescent="0.25">
      <c r="A81" s="27" t="s">
        <v>591</v>
      </c>
      <c r="B81" s="27" t="s">
        <v>32</v>
      </c>
      <c r="C81" s="27">
        <v>2013</v>
      </c>
      <c r="D81" s="27">
        <v>4</v>
      </c>
      <c r="N81">
        <v>1</v>
      </c>
      <c r="O81">
        <v>1</v>
      </c>
      <c r="Q81" s="27" t="s">
        <v>591</v>
      </c>
      <c r="R81" s="27" t="s">
        <v>32</v>
      </c>
      <c r="S81" s="27">
        <v>2013</v>
      </c>
      <c r="T81" s="27">
        <v>4</v>
      </c>
      <c r="Z81" t="s">
        <v>37</v>
      </c>
      <c r="AA81" t="s">
        <v>37</v>
      </c>
      <c r="AB81">
        <v>1</v>
      </c>
      <c r="AC81">
        <v>1</v>
      </c>
    </row>
    <row r="82" spans="1:29" x14ac:dyDescent="0.25">
      <c r="A82" s="27" t="s">
        <v>594</v>
      </c>
      <c r="B82" s="27" t="s">
        <v>32</v>
      </c>
      <c r="C82" s="27">
        <v>2013</v>
      </c>
      <c r="D82" s="27">
        <v>5</v>
      </c>
      <c r="N82">
        <v>1</v>
      </c>
      <c r="O82">
        <v>1</v>
      </c>
      <c r="Q82" s="27" t="s">
        <v>594</v>
      </c>
      <c r="R82" s="27" t="s">
        <v>32</v>
      </c>
      <c r="S82" s="27">
        <v>2013</v>
      </c>
      <c r="T82" s="27">
        <v>5</v>
      </c>
      <c r="Z82" t="s">
        <v>37</v>
      </c>
      <c r="AA82" t="s">
        <v>37</v>
      </c>
      <c r="AB82">
        <v>1</v>
      </c>
      <c r="AC82">
        <v>1</v>
      </c>
    </row>
    <row r="83" spans="1:29" x14ac:dyDescent="0.25">
      <c r="A83" s="27" t="s">
        <v>597</v>
      </c>
      <c r="B83" s="27" t="s">
        <v>32</v>
      </c>
      <c r="C83" s="27">
        <v>2013</v>
      </c>
      <c r="D83" s="27">
        <v>5</v>
      </c>
      <c r="N83">
        <v>1</v>
      </c>
      <c r="O83">
        <v>1</v>
      </c>
      <c r="Q83" s="27" t="s">
        <v>597</v>
      </c>
      <c r="R83" s="27" t="s">
        <v>32</v>
      </c>
      <c r="S83" s="27">
        <v>2013</v>
      </c>
      <c r="T83" s="27">
        <v>5</v>
      </c>
      <c r="Z83" t="s">
        <v>37</v>
      </c>
      <c r="AA83" t="s">
        <v>37</v>
      </c>
      <c r="AB83">
        <v>1</v>
      </c>
      <c r="AC83">
        <v>1</v>
      </c>
    </row>
    <row r="84" spans="1:29" x14ac:dyDescent="0.25">
      <c r="A84" s="27" t="s">
        <v>600</v>
      </c>
      <c r="B84" s="27" t="s">
        <v>32</v>
      </c>
      <c r="C84" s="27">
        <v>2013</v>
      </c>
      <c r="D84" s="27">
        <v>5</v>
      </c>
      <c r="N84">
        <v>1</v>
      </c>
      <c r="O84">
        <v>1</v>
      </c>
      <c r="Q84" s="27" t="s">
        <v>600</v>
      </c>
      <c r="R84" s="27" t="s">
        <v>32</v>
      </c>
      <c r="S84" s="27">
        <v>2013</v>
      </c>
      <c r="T84" s="27">
        <v>5</v>
      </c>
      <c r="Z84" t="s">
        <v>37</v>
      </c>
      <c r="AA84" t="s">
        <v>37</v>
      </c>
      <c r="AB84">
        <v>1</v>
      </c>
      <c r="AC84">
        <v>1</v>
      </c>
    </row>
    <row r="85" spans="1:29" x14ac:dyDescent="0.25">
      <c r="A85" s="27" t="s">
        <v>603</v>
      </c>
      <c r="B85" s="27" t="s">
        <v>32</v>
      </c>
      <c r="C85" s="27">
        <v>2013</v>
      </c>
      <c r="D85" s="27">
        <v>5</v>
      </c>
      <c r="N85">
        <v>1</v>
      </c>
      <c r="O85">
        <v>1</v>
      </c>
      <c r="Q85" s="27" t="s">
        <v>603</v>
      </c>
      <c r="R85" s="27" t="s">
        <v>32</v>
      </c>
      <c r="S85" s="27">
        <v>2013</v>
      </c>
      <c r="T85" s="27">
        <v>5</v>
      </c>
      <c r="Z85" t="s">
        <v>37</v>
      </c>
      <c r="AA85" t="s">
        <v>37</v>
      </c>
      <c r="AB85">
        <v>1</v>
      </c>
      <c r="AC85">
        <v>1</v>
      </c>
    </row>
    <row r="86" spans="1:29" x14ac:dyDescent="0.25">
      <c r="A86" s="27" t="s">
        <v>613</v>
      </c>
      <c r="B86" s="27" t="s">
        <v>32</v>
      </c>
      <c r="C86" s="27">
        <v>2013</v>
      </c>
      <c r="D86" s="27">
        <v>5</v>
      </c>
      <c r="N86">
        <v>1</v>
      </c>
      <c r="O86">
        <v>1</v>
      </c>
      <c r="Q86" s="27" t="s">
        <v>613</v>
      </c>
      <c r="R86" s="27" t="s">
        <v>32</v>
      </c>
      <c r="S86" s="27">
        <v>2013</v>
      </c>
      <c r="T86" s="27">
        <v>5</v>
      </c>
      <c r="Z86" t="s">
        <v>37</v>
      </c>
      <c r="AA86" t="s">
        <v>37</v>
      </c>
      <c r="AB86">
        <v>1</v>
      </c>
      <c r="AC86">
        <v>1</v>
      </c>
    </row>
    <row r="87" spans="1:29" x14ac:dyDescent="0.25">
      <c r="A87" s="27" t="s">
        <v>616</v>
      </c>
      <c r="B87" s="27" t="s">
        <v>32</v>
      </c>
      <c r="C87" s="27">
        <v>2013</v>
      </c>
      <c r="D87" s="27">
        <v>6</v>
      </c>
      <c r="N87">
        <v>1</v>
      </c>
      <c r="O87">
        <v>1</v>
      </c>
      <c r="Q87" s="27" t="s">
        <v>616</v>
      </c>
      <c r="R87" s="27" t="s">
        <v>32</v>
      </c>
      <c r="S87" s="27">
        <v>2013</v>
      </c>
      <c r="T87" s="27">
        <v>6</v>
      </c>
      <c r="Z87" t="s">
        <v>37</v>
      </c>
      <c r="AA87" t="s">
        <v>37</v>
      </c>
      <c r="AB87">
        <v>1</v>
      </c>
      <c r="AC87">
        <v>1</v>
      </c>
    </row>
    <row r="88" spans="1:29" x14ac:dyDescent="0.25">
      <c r="A88" s="27" t="s">
        <v>619</v>
      </c>
      <c r="B88" s="27" t="s">
        <v>32</v>
      </c>
      <c r="C88" s="27">
        <v>2013</v>
      </c>
      <c r="D88" s="27">
        <v>6</v>
      </c>
      <c r="I88">
        <v>1</v>
      </c>
      <c r="N88">
        <v>2</v>
      </c>
      <c r="O88">
        <v>3</v>
      </c>
      <c r="Q88" s="27" t="s">
        <v>619</v>
      </c>
      <c r="R88" s="27" t="s">
        <v>32</v>
      </c>
      <c r="S88" s="27">
        <v>2013</v>
      </c>
      <c r="T88" s="27">
        <v>6</v>
      </c>
      <c r="W88">
        <v>1</v>
      </c>
      <c r="Z88" t="s">
        <v>37</v>
      </c>
      <c r="AA88" t="s">
        <v>37</v>
      </c>
      <c r="AB88">
        <v>2</v>
      </c>
      <c r="AC88">
        <v>3</v>
      </c>
    </row>
    <row r="89" spans="1:29" x14ac:dyDescent="0.25">
      <c r="A89" s="27" t="s">
        <v>636</v>
      </c>
      <c r="B89" s="27" t="s">
        <v>32</v>
      </c>
      <c r="C89" s="27">
        <v>2013</v>
      </c>
      <c r="D89" s="27">
        <v>6</v>
      </c>
      <c r="N89">
        <v>1</v>
      </c>
      <c r="O89">
        <v>1</v>
      </c>
      <c r="Q89" s="27" t="s">
        <v>636</v>
      </c>
      <c r="R89" s="27" t="s">
        <v>32</v>
      </c>
      <c r="S89" s="27">
        <v>2013</v>
      </c>
      <c r="T89" s="27">
        <v>6</v>
      </c>
      <c r="Z89" t="s">
        <v>37</v>
      </c>
      <c r="AA89" t="s">
        <v>37</v>
      </c>
      <c r="AB89">
        <v>1</v>
      </c>
      <c r="AC89">
        <v>1</v>
      </c>
    </row>
    <row r="90" spans="1:29" x14ac:dyDescent="0.25">
      <c r="A90" s="27" t="s">
        <v>639</v>
      </c>
      <c r="B90" s="27" t="s">
        <v>32</v>
      </c>
      <c r="C90" s="27">
        <v>2013</v>
      </c>
      <c r="D90" s="27">
        <v>6</v>
      </c>
      <c r="F90">
        <v>1</v>
      </c>
      <c r="O90">
        <v>1</v>
      </c>
      <c r="Q90" s="27" t="s">
        <v>639</v>
      </c>
      <c r="R90" s="27" t="s">
        <v>32</v>
      </c>
      <c r="S90" s="27">
        <v>2013</v>
      </c>
      <c r="T90" s="27">
        <v>6</v>
      </c>
      <c r="V90">
        <v>1</v>
      </c>
      <c r="Z90" t="s">
        <v>37</v>
      </c>
      <c r="AA90" t="s">
        <v>37</v>
      </c>
      <c r="AC90">
        <v>1</v>
      </c>
    </row>
    <row r="91" spans="1:29" x14ac:dyDescent="0.25">
      <c r="A91" s="27" t="s">
        <v>644</v>
      </c>
      <c r="B91" s="27" t="s">
        <v>32</v>
      </c>
      <c r="C91" s="27">
        <v>2013</v>
      </c>
      <c r="D91" s="27">
        <v>6</v>
      </c>
      <c r="N91">
        <v>1</v>
      </c>
      <c r="O91">
        <v>1</v>
      </c>
      <c r="Q91" s="27" t="s">
        <v>644</v>
      </c>
      <c r="R91" s="27" t="s">
        <v>32</v>
      </c>
      <c r="S91" s="27">
        <v>2013</v>
      </c>
      <c r="T91" s="27">
        <v>6</v>
      </c>
      <c r="Z91" t="s">
        <v>37</v>
      </c>
      <c r="AA91" t="s">
        <v>37</v>
      </c>
      <c r="AB91">
        <v>1</v>
      </c>
      <c r="AC91">
        <v>1</v>
      </c>
    </row>
    <row r="92" spans="1:29" x14ac:dyDescent="0.25">
      <c r="A92" s="27" t="s">
        <v>647</v>
      </c>
      <c r="B92" s="27" t="s">
        <v>32</v>
      </c>
      <c r="C92" s="27">
        <v>2013</v>
      </c>
      <c r="D92" s="27">
        <v>6</v>
      </c>
      <c r="I92">
        <v>1</v>
      </c>
      <c r="K92">
        <v>2</v>
      </c>
      <c r="N92">
        <v>1</v>
      </c>
      <c r="O92">
        <v>4</v>
      </c>
      <c r="Q92" s="27" t="s">
        <v>647</v>
      </c>
      <c r="R92" s="27" t="s">
        <v>32</v>
      </c>
      <c r="S92" s="27">
        <v>2013</v>
      </c>
      <c r="T92" s="27">
        <v>6</v>
      </c>
      <c r="U92">
        <v>2</v>
      </c>
      <c r="W92">
        <v>1</v>
      </c>
      <c r="Z92" t="s">
        <v>37</v>
      </c>
      <c r="AA92" t="s">
        <v>37</v>
      </c>
      <c r="AB92">
        <v>1</v>
      </c>
      <c r="AC92">
        <v>4</v>
      </c>
    </row>
    <row r="93" spans="1:29" x14ac:dyDescent="0.25">
      <c r="A93" s="27" t="s">
        <v>628</v>
      </c>
      <c r="B93" s="27" t="s">
        <v>32</v>
      </c>
      <c r="C93" s="27">
        <v>2013</v>
      </c>
      <c r="D93" s="27">
        <v>6</v>
      </c>
      <c r="K93">
        <v>1</v>
      </c>
      <c r="O93">
        <v>1</v>
      </c>
      <c r="Q93" s="27" t="s">
        <v>628</v>
      </c>
      <c r="R93" s="27" t="s">
        <v>32</v>
      </c>
      <c r="S93" s="27">
        <v>2013</v>
      </c>
      <c r="T93" s="27">
        <v>6</v>
      </c>
      <c r="U93">
        <v>1</v>
      </c>
      <c r="Z93" t="s">
        <v>37</v>
      </c>
      <c r="AA93" t="s">
        <v>37</v>
      </c>
      <c r="AC93">
        <v>1</v>
      </c>
    </row>
    <row r="94" spans="1:29" x14ac:dyDescent="0.25">
      <c r="A94" s="27" t="s">
        <v>659</v>
      </c>
      <c r="B94" s="27" t="s">
        <v>32</v>
      </c>
      <c r="C94" s="27">
        <v>2013</v>
      </c>
      <c r="D94" s="27">
        <v>6</v>
      </c>
      <c r="I94">
        <v>1</v>
      </c>
      <c r="K94">
        <v>2</v>
      </c>
      <c r="N94">
        <v>1</v>
      </c>
      <c r="O94">
        <v>4</v>
      </c>
      <c r="Q94" s="27" t="s">
        <v>659</v>
      </c>
      <c r="R94" s="27" t="s">
        <v>32</v>
      </c>
      <c r="S94" s="27">
        <v>2013</v>
      </c>
      <c r="T94" s="27">
        <v>6</v>
      </c>
      <c r="U94">
        <v>2</v>
      </c>
      <c r="W94">
        <v>1</v>
      </c>
      <c r="Z94" t="s">
        <v>37</v>
      </c>
      <c r="AA94" t="s">
        <v>37</v>
      </c>
      <c r="AB94">
        <v>1</v>
      </c>
      <c r="AC94">
        <v>4</v>
      </c>
    </row>
    <row r="95" spans="1:29" x14ac:dyDescent="0.25">
      <c r="A95" s="27" t="s">
        <v>666</v>
      </c>
      <c r="B95" s="27" t="s">
        <v>32</v>
      </c>
      <c r="C95" s="27">
        <v>2013</v>
      </c>
      <c r="D95" s="27">
        <v>6</v>
      </c>
      <c r="N95">
        <v>1</v>
      </c>
      <c r="O95">
        <v>1</v>
      </c>
      <c r="Q95" s="27" t="s">
        <v>666</v>
      </c>
      <c r="R95" s="27" t="s">
        <v>32</v>
      </c>
      <c r="S95" s="27">
        <v>2013</v>
      </c>
      <c r="T95" s="27">
        <v>6</v>
      </c>
      <c r="Z95" t="s">
        <v>37</v>
      </c>
      <c r="AA95" t="s">
        <v>37</v>
      </c>
      <c r="AB95">
        <v>1</v>
      </c>
      <c r="AC95">
        <v>1</v>
      </c>
    </row>
    <row r="96" spans="1:29" x14ac:dyDescent="0.25">
      <c r="A96" s="27" t="s">
        <v>669</v>
      </c>
      <c r="B96" s="27" t="s">
        <v>32</v>
      </c>
      <c r="C96" s="27">
        <v>2013</v>
      </c>
      <c r="D96" s="27">
        <v>7</v>
      </c>
      <c r="N96">
        <v>2</v>
      </c>
      <c r="O96">
        <v>2</v>
      </c>
      <c r="Q96" s="27" t="s">
        <v>669</v>
      </c>
      <c r="R96" s="27" t="s">
        <v>32</v>
      </c>
      <c r="S96" s="27">
        <v>2013</v>
      </c>
      <c r="T96" s="27">
        <v>7</v>
      </c>
      <c r="Z96" t="s">
        <v>37</v>
      </c>
      <c r="AA96" t="s">
        <v>37</v>
      </c>
      <c r="AB96">
        <v>2</v>
      </c>
      <c r="AC96">
        <v>2</v>
      </c>
    </row>
    <row r="97" spans="1:29" x14ac:dyDescent="0.25">
      <c r="A97" s="27" t="s">
        <v>677</v>
      </c>
      <c r="B97" s="27" t="s">
        <v>32</v>
      </c>
      <c r="C97" s="27">
        <v>2013</v>
      </c>
      <c r="D97" s="27">
        <v>7</v>
      </c>
      <c r="K97">
        <v>1</v>
      </c>
      <c r="O97">
        <v>1</v>
      </c>
      <c r="Q97" s="27" t="s">
        <v>677</v>
      </c>
      <c r="R97" s="27" t="s">
        <v>32</v>
      </c>
      <c r="S97" s="27">
        <v>2013</v>
      </c>
      <c r="T97" s="27">
        <v>7</v>
      </c>
      <c r="U97">
        <v>1</v>
      </c>
      <c r="Z97" t="s">
        <v>37</v>
      </c>
      <c r="AA97" t="s">
        <v>37</v>
      </c>
      <c r="AC97">
        <v>1</v>
      </c>
    </row>
    <row r="98" spans="1:29" x14ac:dyDescent="0.25">
      <c r="A98" s="27" t="s">
        <v>682</v>
      </c>
      <c r="B98" s="27" t="s">
        <v>32</v>
      </c>
      <c r="C98" s="27">
        <v>2013</v>
      </c>
      <c r="D98" s="27">
        <v>7</v>
      </c>
      <c r="K98">
        <v>1</v>
      </c>
      <c r="O98">
        <v>1</v>
      </c>
      <c r="Q98" s="27" t="s">
        <v>682</v>
      </c>
      <c r="R98" s="27" t="s">
        <v>32</v>
      </c>
      <c r="S98" s="27">
        <v>2013</v>
      </c>
      <c r="T98" s="27">
        <v>7</v>
      </c>
      <c r="U98">
        <v>1</v>
      </c>
      <c r="Z98" t="s">
        <v>37</v>
      </c>
      <c r="AA98" t="s">
        <v>37</v>
      </c>
      <c r="AC98">
        <v>1</v>
      </c>
    </row>
    <row r="99" spans="1:29" x14ac:dyDescent="0.25">
      <c r="A99" s="27" t="s">
        <v>685</v>
      </c>
      <c r="B99" s="27" t="s">
        <v>32</v>
      </c>
      <c r="C99" s="27">
        <v>2013</v>
      </c>
      <c r="D99" s="27">
        <v>7</v>
      </c>
      <c r="K99">
        <v>1</v>
      </c>
      <c r="N99">
        <v>3</v>
      </c>
      <c r="O99">
        <v>4</v>
      </c>
      <c r="Q99" s="27" t="s">
        <v>685</v>
      </c>
      <c r="R99" s="27" t="s">
        <v>32</v>
      </c>
      <c r="S99" s="27">
        <v>2013</v>
      </c>
      <c r="T99" s="27">
        <v>7</v>
      </c>
      <c r="U99">
        <v>1</v>
      </c>
      <c r="Z99" t="s">
        <v>37</v>
      </c>
      <c r="AA99" t="s">
        <v>37</v>
      </c>
      <c r="AB99">
        <v>3</v>
      </c>
      <c r="AC99">
        <v>4</v>
      </c>
    </row>
    <row r="100" spans="1:29" x14ac:dyDescent="0.25">
      <c r="A100" s="27" t="s">
        <v>698</v>
      </c>
      <c r="B100" s="27" t="s">
        <v>32</v>
      </c>
      <c r="C100" s="27">
        <v>2013</v>
      </c>
      <c r="D100" s="27">
        <v>7</v>
      </c>
      <c r="K100">
        <v>2</v>
      </c>
      <c r="N100">
        <v>3</v>
      </c>
      <c r="O100">
        <v>5</v>
      </c>
      <c r="Q100" s="27" t="s">
        <v>698</v>
      </c>
      <c r="R100" s="27" t="s">
        <v>32</v>
      </c>
      <c r="S100" s="27">
        <v>2013</v>
      </c>
      <c r="T100" s="27">
        <v>7</v>
      </c>
      <c r="U100">
        <v>2</v>
      </c>
      <c r="Z100" t="s">
        <v>37</v>
      </c>
      <c r="AA100" t="s">
        <v>37</v>
      </c>
      <c r="AB100">
        <v>3</v>
      </c>
      <c r="AC100">
        <v>5</v>
      </c>
    </row>
    <row r="101" spans="1:29" x14ac:dyDescent="0.25">
      <c r="A101" s="27" t="s">
        <v>719</v>
      </c>
      <c r="B101" s="27" t="s">
        <v>32</v>
      </c>
      <c r="C101" s="27">
        <v>2013</v>
      </c>
      <c r="D101" s="27">
        <v>7</v>
      </c>
      <c r="K101">
        <v>1</v>
      </c>
      <c r="O101">
        <v>1</v>
      </c>
      <c r="Q101" s="27" t="s">
        <v>719</v>
      </c>
      <c r="R101" s="27" t="s">
        <v>32</v>
      </c>
      <c r="S101" s="27">
        <v>2013</v>
      </c>
      <c r="T101" s="27">
        <v>7</v>
      </c>
      <c r="U101">
        <v>1</v>
      </c>
      <c r="Z101" t="s">
        <v>37</v>
      </c>
      <c r="AA101" t="s">
        <v>37</v>
      </c>
      <c r="AC101">
        <v>1</v>
      </c>
    </row>
    <row r="102" spans="1:29" x14ac:dyDescent="0.25">
      <c r="A102" s="27" t="s">
        <v>713</v>
      </c>
      <c r="B102" s="27" t="s">
        <v>32</v>
      </c>
      <c r="C102" s="27">
        <v>2013</v>
      </c>
      <c r="D102" s="27">
        <v>7</v>
      </c>
      <c r="K102">
        <v>1</v>
      </c>
      <c r="N102">
        <v>1</v>
      </c>
      <c r="O102">
        <v>2</v>
      </c>
      <c r="Q102" s="27" t="s">
        <v>713</v>
      </c>
      <c r="R102" s="27" t="s">
        <v>32</v>
      </c>
      <c r="S102" s="27">
        <v>2013</v>
      </c>
      <c r="T102" s="27">
        <v>7</v>
      </c>
      <c r="U102">
        <v>1</v>
      </c>
      <c r="Z102" t="s">
        <v>37</v>
      </c>
      <c r="AA102" t="s">
        <v>37</v>
      </c>
      <c r="AB102">
        <v>1</v>
      </c>
      <c r="AC102">
        <v>2</v>
      </c>
    </row>
    <row r="103" spans="1:29" x14ac:dyDescent="0.25">
      <c r="A103" s="27" t="s">
        <v>725</v>
      </c>
      <c r="B103" s="27" t="s">
        <v>32</v>
      </c>
      <c r="C103" s="27">
        <v>2013</v>
      </c>
      <c r="D103" s="27">
        <v>8</v>
      </c>
      <c r="K103">
        <v>5</v>
      </c>
      <c r="N103">
        <v>1</v>
      </c>
      <c r="O103">
        <v>6</v>
      </c>
      <c r="Q103" s="27" t="s">
        <v>725</v>
      </c>
      <c r="R103" s="27" t="s">
        <v>32</v>
      </c>
      <c r="S103" s="27">
        <v>2013</v>
      </c>
      <c r="T103" s="27">
        <v>8</v>
      </c>
      <c r="U103">
        <v>5</v>
      </c>
      <c r="Z103" t="s">
        <v>37</v>
      </c>
      <c r="AA103" t="s">
        <v>37</v>
      </c>
      <c r="AB103">
        <v>1</v>
      </c>
      <c r="AC103">
        <v>6</v>
      </c>
    </row>
    <row r="104" spans="1:29" x14ac:dyDescent="0.25">
      <c r="A104" s="27" t="s">
        <v>740</v>
      </c>
      <c r="B104" s="27" t="s">
        <v>32</v>
      </c>
      <c r="C104" s="27">
        <v>2013</v>
      </c>
      <c r="D104" s="27">
        <v>8</v>
      </c>
      <c r="M104">
        <v>1</v>
      </c>
      <c r="N104">
        <v>2</v>
      </c>
      <c r="O104">
        <v>3</v>
      </c>
      <c r="Q104" s="27" t="s">
        <v>740</v>
      </c>
      <c r="R104" s="27" t="s">
        <v>32</v>
      </c>
      <c r="S104" s="27">
        <v>2013</v>
      </c>
      <c r="T104" s="27">
        <v>8</v>
      </c>
      <c r="X104">
        <v>1</v>
      </c>
      <c r="Z104" t="s">
        <v>37</v>
      </c>
      <c r="AA104" t="s">
        <v>37</v>
      </c>
      <c r="AB104">
        <v>2</v>
      </c>
      <c r="AC104">
        <v>3</v>
      </c>
    </row>
    <row r="105" spans="1:29" x14ac:dyDescent="0.25">
      <c r="A105" s="27" t="s">
        <v>759</v>
      </c>
      <c r="B105" s="27" t="s">
        <v>32</v>
      </c>
      <c r="C105" s="27">
        <v>2013</v>
      </c>
      <c r="D105" s="27">
        <v>8</v>
      </c>
      <c r="N105">
        <v>2</v>
      </c>
      <c r="O105">
        <v>2</v>
      </c>
      <c r="Q105" s="27" t="s">
        <v>759</v>
      </c>
      <c r="R105" s="27" t="s">
        <v>32</v>
      </c>
      <c r="S105" s="27">
        <v>2013</v>
      </c>
      <c r="T105" s="27">
        <v>8</v>
      </c>
      <c r="Z105" t="s">
        <v>37</v>
      </c>
      <c r="AA105" t="s">
        <v>37</v>
      </c>
      <c r="AB105">
        <v>2</v>
      </c>
      <c r="AC105">
        <v>2</v>
      </c>
    </row>
    <row r="106" spans="1:29" x14ac:dyDescent="0.25">
      <c r="A106" s="27" t="s">
        <v>767</v>
      </c>
      <c r="B106" s="27" t="s">
        <v>32</v>
      </c>
      <c r="C106" s="27">
        <v>2013</v>
      </c>
      <c r="D106" s="27">
        <v>8</v>
      </c>
      <c r="K106">
        <v>1</v>
      </c>
      <c r="N106">
        <v>1</v>
      </c>
      <c r="O106">
        <v>2</v>
      </c>
      <c r="Q106" s="27" t="s">
        <v>767</v>
      </c>
      <c r="R106" s="27" t="s">
        <v>32</v>
      </c>
      <c r="S106" s="27">
        <v>2013</v>
      </c>
      <c r="T106" s="27">
        <v>8</v>
      </c>
      <c r="U106">
        <v>1</v>
      </c>
      <c r="Z106" t="s">
        <v>37</v>
      </c>
      <c r="AA106" t="s">
        <v>37</v>
      </c>
      <c r="AB106">
        <v>1</v>
      </c>
      <c r="AC106">
        <v>2</v>
      </c>
    </row>
    <row r="107" spans="1:29" x14ac:dyDescent="0.25">
      <c r="A107" s="27" t="s">
        <v>772</v>
      </c>
      <c r="B107" s="27" t="s">
        <v>32</v>
      </c>
      <c r="C107" s="27">
        <v>2013</v>
      </c>
      <c r="D107" s="27">
        <v>8</v>
      </c>
      <c r="K107">
        <v>1</v>
      </c>
      <c r="O107">
        <v>1</v>
      </c>
      <c r="Q107" s="27" t="s">
        <v>772</v>
      </c>
      <c r="R107" s="27" t="s">
        <v>32</v>
      </c>
      <c r="S107" s="27">
        <v>2013</v>
      </c>
      <c r="T107" s="27">
        <v>8</v>
      </c>
      <c r="U107">
        <v>1</v>
      </c>
      <c r="Z107" t="s">
        <v>37</v>
      </c>
      <c r="AA107" t="s">
        <v>37</v>
      </c>
      <c r="AC107">
        <v>1</v>
      </c>
    </row>
    <row r="108" spans="1:29" x14ac:dyDescent="0.25">
      <c r="A108" s="27" t="s">
        <v>775</v>
      </c>
      <c r="B108" s="27" t="s">
        <v>32</v>
      </c>
      <c r="C108" s="27">
        <v>2013</v>
      </c>
      <c r="D108" s="27">
        <v>9</v>
      </c>
      <c r="K108">
        <v>1</v>
      </c>
      <c r="O108">
        <v>1</v>
      </c>
      <c r="Q108" s="27" t="s">
        <v>775</v>
      </c>
      <c r="R108" s="27" t="s">
        <v>32</v>
      </c>
      <c r="S108" s="27">
        <v>2013</v>
      </c>
      <c r="T108" s="27">
        <v>9</v>
      </c>
      <c r="U108">
        <v>1</v>
      </c>
      <c r="Z108" t="s">
        <v>37</v>
      </c>
      <c r="AA108" t="s">
        <v>37</v>
      </c>
      <c r="AC108">
        <v>1</v>
      </c>
    </row>
    <row r="109" spans="1:29" x14ac:dyDescent="0.25">
      <c r="A109" s="27" t="s">
        <v>788</v>
      </c>
      <c r="B109" s="27" t="s">
        <v>32</v>
      </c>
      <c r="C109" s="27">
        <v>2013</v>
      </c>
      <c r="D109" s="27">
        <v>9</v>
      </c>
      <c r="K109">
        <v>1</v>
      </c>
      <c r="O109">
        <v>1</v>
      </c>
      <c r="Q109" s="27" t="s">
        <v>788</v>
      </c>
      <c r="R109" s="27" t="s">
        <v>32</v>
      </c>
      <c r="S109" s="27">
        <v>2013</v>
      </c>
      <c r="T109" s="27">
        <v>9</v>
      </c>
      <c r="U109">
        <v>1</v>
      </c>
      <c r="Z109" t="s">
        <v>37</v>
      </c>
      <c r="AA109" t="s">
        <v>37</v>
      </c>
      <c r="AC109">
        <v>1</v>
      </c>
    </row>
    <row r="110" spans="1:29" x14ac:dyDescent="0.25">
      <c r="A110" s="27" t="s">
        <v>791</v>
      </c>
      <c r="B110" s="27" t="s">
        <v>32</v>
      </c>
      <c r="C110" s="27">
        <v>2013</v>
      </c>
      <c r="D110" s="27">
        <v>9</v>
      </c>
      <c r="N110">
        <v>1</v>
      </c>
      <c r="O110">
        <v>1</v>
      </c>
      <c r="Q110" s="27" t="s">
        <v>791</v>
      </c>
      <c r="R110" s="27" t="s">
        <v>32</v>
      </c>
      <c r="S110" s="27">
        <v>2013</v>
      </c>
      <c r="T110" s="27">
        <v>9</v>
      </c>
      <c r="Z110" t="s">
        <v>37</v>
      </c>
      <c r="AA110" t="s">
        <v>37</v>
      </c>
      <c r="AB110">
        <v>1</v>
      </c>
      <c r="AC110">
        <v>1</v>
      </c>
    </row>
    <row r="111" spans="1:29" x14ac:dyDescent="0.25">
      <c r="A111" s="27" t="s">
        <v>793</v>
      </c>
      <c r="B111" s="27" t="s">
        <v>32</v>
      </c>
      <c r="C111" s="27">
        <v>2013</v>
      </c>
      <c r="D111" s="27">
        <v>9</v>
      </c>
      <c r="K111">
        <v>2</v>
      </c>
      <c r="O111">
        <v>2</v>
      </c>
      <c r="Q111" s="27" t="s">
        <v>793</v>
      </c>
      <c r="R111" s="27" t="s">
        <v>32</v>
      </c>
      <c r="S111" s="27">
        <v>2013</v>
      </c>
      <c r="T111" s="27">
        <v>9</v>
      </c>
      <c r="U111">
        <v>2</v>
      </c>
      <c r="Z111" t="s">
        <v>37</v>
      </c>
      <c r="AA111" t="s">
        <v>37</v>
      </c>
      <c r="AC111">
        <v>2</v>
      </c>
    </row>
    <row r="112" spans="1:29" x14ac:dyDescent="0.25">
      <c r="A112" s="27" t="s">
        <v>803</v>
      </c>
      <c r="B112" s="27" t="s">
        <v>32</v>
      </c>
      <c r="C112" s="27">
        <v>2013</v>
      </c>
      <c r="D112" s="27">
        <v>9</v>
      </c>
      <c r="K112">
        <v>1</v>
      </c>
      <c r="N112">
        <v>1</v>
      </c>
      <c r="O112">
        <v>2</v>
      </c>
      <c r="Q112" s="27" t="s">
        <v>803</v>
      </c>
      <c r="R112" s="27" t="s">
        <v>32</v>
      </c>
      <c r="S112" s="27">
        <v>2013</v>
      </c>
      <c r="T112" s="27">
        <v>9</v>
      </c>
      <c r="U112">
        <v>1</v>
      </c>
      <c r="Z112" t="s">
        <v>37</v>
      </c>
      <c r="AA112" t="s">
        <v>37</v>
      </c>
      <c r="AB112">
        <v>1</v>
      </c>
      <c r="AC112">
        <v>2</v>
      </c>
    </row>
    <row r="113" spans="1:29" x14ac:dyDescent="0.25">
      <c r="A113" s="27" t="s">
        <v>808</v>
      </c>
      <c r="B113" s="27" t="s">
        <v>32</v>
      </c>
      <c r="C113" s="27">
        <v>2013</v>
      </c>
      <c r="D113" s="27">
        <v>9</v>
      </c>
      <c r="N113">
        <v>1</v>
      </c>
      <c r="O113">
        <v>1</v>
      </c>
      <c r="Q113" s="27" t="s">
        <v>808</v>
      </c>
      <c r="R113" s="27" t="s">
        <v>32</v>
      </c>
      <c r="S113" s="27">
        <v>2013</v>
      </c>
      <c r="T113" s="27">
        <v>9</v>
      </c>
      <c r="Z113" t="s">
        <v>37</v>
      </c>
      <c r="AA113" t="s">
        <v>37</v>
      </c>
      <c r="AB113">
        <v>1</v>
      </c>
      <c r="AC113">
        <v>1</v>
      </c>
    </row>
    <row r="114" spans="1:29" x14ac:dyDescent="0.25">
      <c r="A114" s="27" t="s">
        <v>814</v>
      </c>
      <c r="B114" s="27" t="s">
        <v>32</v>
      </c>
      <c r="C114" s="27">
        <v>2013</v>
      </c>
      <c r="D114" s="27">
        <v>10</v>
      </c>
      <c r="N114">
        <v>1</v>
      </c>
      <c r="O114">
        <v>1</v>
      </c>
      <c r="Q114" s="27" t="s">
        <v>814</v>
      </c>
      <c r="R114" s="27" t="s">
        <v>32</v>
      </c>
      <c r="S114" s="27">
        <v>2013</v>
      </c>
      <c r="T114" s="27">
        <v>10</v>
      </c>
      <c r="Z114" t="s">
        <v>37</v>
      </c>
      <c r="AA114" t="s">
        <v>37</v>
      </c>
      <c r="AB114">
        <v>1</v>
      </c>
      <c r="AC114">
        <v>1</v>
      </c>
    </row>
    <row r="115" spans="1:29" x14ac:dyDescent="0.25">
      <c r="A115" s="27" t="s">
        <v>823</v>
      </c>
      <c r="B115" s="27" t="s">
        <v>32</v>
      </c>
      <c r="C115" s="27">
        <v>2014</v>
      </c>
      <c r="D115" s="27">
        <v>5</v>
      </c>
      <c r="K115">
        <v>2</v>
      </c>
      <c r="N115">
        <v>1</v>
      </c>
      <c r="O115">
        <v>3</v>
      </c>
      <c r="Q115" s="27" t="s">
        <v>823</v>
      </c>
      <c r="R115" s="27" t="s">
        <v>32</v>
      </c>
      <c r="S115" s="27">
        <v>2014</v>
      </c>
      <c r="T115" s="27">
        <v>5</v>
      </c>
      <c r="U115">
        <v>2</v>
      </c>
      <c r="Z115" t="s">
        <v>37</v>
      </c>
      <c r="AA115" t="s">
        <v>37</v>
      </c>
      <c r="AB115">
        <v>1</v>
      </c>
      <c r="AC115">
        <v>3</v>
      </c>
    </row>
    <row r="116" spans="1:29" x14ac:dyDescent="0.25">
      <c r="A116" s="27" t="s">
        <v>843</v>
      </c>
      <c r="B116" s="27" t="s">
        <v>32</v>
      </c>
      <c r="C116" s="27">
        <v>2014</v>
      </c>
      <c r="D116" s="27">
        <v>6</v>
      </c>
      <c r="G116">
        <v>1</v>
      </c>
      <c r="N116">
        <v>1</v>
      </c>
      <c r="O116">
        <v>2</v>
      </c>
      <c r="Q116" s="27" t="s">
        <v>843</v>
      </c>
      <c r="R116" s="27" t="s">
        <v>32</v>
      </c>
      <c r="S116" s="27">
        <v>2014</v>
      </c>
      <c r="T116" s="27">
        <v>6</v>
      </c>
      <c r="Z116">
        <v>1</v>
      </c>
      <c r="AA116" t="s">
        <v>37</v>
      </c>
      <c r="AB116">
        <v>1</v>
      </c>
      <c r="AC116">
        <v>2</v>
      </c>
    </row>
    <row r="117" spans="1:29" x14ac:dyDescent="0.25">
      <c r="A117" s="27" t="s">
        <v>832</v>
      </c>
      <c r="B117" s="27" t="s">
        <v>32</v>
      </c>
      <c r="C117" s="27">
        <v>2014</v>
      </c>
      <c r="D117" s="27">
        <v>6</v>
      </c>
      <c r="N117">
        <v>1</v>
      </c>
      <c r="O117">
        <v>1</v>
      </c>
      <c r="Q117" s="27" t="s">
        <v>832</v>
      </c>
      <c r="R117" s="27" t="s">
        <v>32</v>
      </c>
      <c r="S117" s="27">
        <v>2014</v>
      </c>
      <c r="T117" s="27">
        <v>6</v>
      </c>
      <c r="Z117" t="s">
        <v>37</v>
      </c>
      <c r="AA117" t="s">
        <v>37</v>
      </c>
      <c r="AB117">
        <v>1</v>
      </c>
      <c r="AC117">
        <v>1</v>
      </c>
    </row>
    <row r="118" spans="1:29" x14ac:dyDescent="0.25">
      <c r="A118" s="27" t="s">
        <v>849</v>
      </c>
      <c r="B118" s="27" t="s">
        <v>32</v>
      </c>
      <c r="C118" s="27">
        <v>2014</v>
      </c>
      <c r="D118" s="27">
        <v>6</v>
      </c>
      <c r="K118">
        <v>1</v>
      </c>
      <c r="N118">
        <v>1</v>
      </c>
      <c r="O118">
        <v>2</v>
      </c>
      <c r="Q118" s="27" t="s">
        <v>849</v>
      </c>
      <c r="R118" s="27" t="s">
        <v>32</v>
      </c>
      <c r="S118" s="27">
        <v>2014</v>
      </c>
      <c r="T118" s="27">
        <v>6</v>
      </c>
      <c r="U118">
        <v>1</v>
      </c>
      <c r="Z118" t="s">
        <v>37</v>
      </c>
      <c r="AA118" t="s">
        <v>37</v>
      </c>
      <c r="AB118">
        <v>1</v>
      </c>
      <c r="AC118">
        <v>2</v>
      </c>
    </row>
    <row r="119" spans="1:29" x14ac:dyDescent="0.25">
      <c r="A119" s="27" t="s">
        <v>873</v>
      </c>
      <c r="B119" s="27" t="s">
        <v>32</v>
      </c>
      <c r="C119" s="27">
        <v>2014</v>
      </c>
      <c r="D119" s="27">
        <v>6</v>
      </c>
      <c r="K119">
        <v>1</v>
      </c>
      <c r="O119">
        <v>1</v>
      </c>
      <c r="Q119" s="27" t="s">
        <v>873</v>
      </c>
      <c r="R119" s="27" t="s">
        <v>32</v>
      </c>
      <c r="S119" s="27">
        <v>2014</v>
      </c>
      <c r="T119" s="27">
        <v>6</v>
      </c>
      <c r="U119">
        <v>1</v>
      </c>
      <c r="Z119" t="s">
        <v>37</v>
      </c>
      <c r="AA119" t="s">
        <v>37</v>
      </c>
      <c r="AC119">
        <v>1</v>
      </c>
    </row>
    <row r="120" spans="1:29" x14ac:dyDescent="0.25">
      <c r="A120" s="27" t="s">
        <v>877</v>
      </c>
      <c r="B120" s="27" t="s">
        <v>32</v>
      </c>
      <c r="C120" s="27">
        <v>2014</v>
      </c>
      <c r="D120" s="27">
        <v>6</v>
      </c>
      <c r="G120">
        <v>1</v>
      </c>
      <c r="N120">
        <v>3</v>
      </c>
      <c r="O120">
        <v>4</v>
      </c>
      <c r="Q120" s="27" t="s">
        <v>877</v>
      </c>
      <c r="R120" s="27" t="s">
        <v>32</v>
      </c>
      <c r="S120" s="27">
        <v>2014</v>
      </c>
      <c r="T120" s="27">
        <v>6</v>
      </c>
      <c r="Z120">
        <v>1</v>
      </c>
      <c r="AA120" t="s">
        <v>37</v>
      </c>
      <c r="AB120">
        <v>3</v>
      </c>
      <c r="AC120">
        <v>4</v>
      </c>
    </row>
    <row r="121" spans="1:29" x14ac:dyDescent="0.25">
      <c r="A121" s="27" t="s">
        <v>856</v>
      </c>
      <c r="B121" s="27" t="s">
        <v>32</v>
      </c>
      <c r="C121" s="27">
        <v>2014</v>
      </c>
      <c r="D121" s="27">
        <v>6</v>
      </c>
      <c r="K121">
        <v>1</v>
      </c>
      <c r="N121">
        <v>1</v>
      </c>
      <c r="O121">
        <v>2</v>
      </c>
      <c r="Q121" s="27" t="s">
        <v>856</v>
      </c>
      <c r="R121" s="27" t="s">
        <v>32</v>
      </c>
      <c r="S121" s="27">
        <v>2014</v>
      </c>
      <c r="T121" s="27">
        <v>6</v>
      </c>
      <c r="U121">
        <v>1</v>
      </c>
      <c r="Z121" t="s">
        <v>37</v>
      </c>
      <c r="AA121" t="s">
        <v>37</v>
      </c>
      <c r="AB121">
        <v>1</v>
      </c>
      <c r="AC121">
        <v>2</v>
      </c>
    </row>
    <row r="122" spans="1:29" x14ac:dyDescent="0.25">
      <c r="A122" s="27" t="s">
        <v>892</v>
      </c>
      <c r="B122" s="27" t="s">
        <v>32</v>
      </c>
      <c r="C122" s="27">
        <v>2014</v>
      </c>
      <c r="D122" s="27">
        <v>7</v>
      </c>
      <c r="N122">
        <v>1</v>
      </c>
      <c r="O122">
        <v>1</v>
      </c>
      <c r="Q122" s="27" t="s">
        <v>892</v>
      </c>
      <c r="R122" s="27" t="s">
        <v>32</v>
      </c>
      <c r="S122" s="27">
        <v>2014</v>
      </c>
      <c r="T122" s="27">
        <v>7</v>
      </c>
      <c r="Z122" t="s">
        <v>37</v>
      </c>
      <c r="AA122" t="s">
        <v>37</v>
      </c>
      <c r="AB122">
        <v>1</v>
      </c>
      <c r="AC122">
        <v>1</v>
      </c>
    </row>
    <row r="123" spans="1:29" x14ac:dyDescent="0.25">
      <c r="A123" s="27" t="s">
        <v>889</v>
      </c>
      <c r="B123" s="27" t="s">
        <v>32</v>
      </c>
      <c r="C123" s="27">
        <v>2014</v>
      </c>
      <c r="D123" s="27">
        <v>7</v>
      </c>
      <c r="N123">
        <v>1</v>
      </c>
      <c r="O123">
        <v>1</v>
      </c>
      <c r="Q123" s="27" t="s">
        <v>889</v>
      </c>
      <c r="R123" s="27" t="s">
        <v>32</v>
      </c>
      <c r="S123" s="27">
        <v>2014</v>
      </c>
      <c r="T123" s="27">
        <v>7</v>
      </c>
      <c r="Z123" t="s">
        <v>37</v>
      </c>
      <c r="AA123" t="s">
        <v>37</v>
      </c>
      <c r="AB123">
        <v>1</v>
      </c>
      <c r="AC123">
        <v>1</v>
      </c>
    </row>
    <row r="124" spans="1:29" x14ac:dyDescent="0.25">
      <c r="A124" s="27" t="s">
        <v>900</v>
      </c>
      <c r="B124" s="27" t="s">
        <v>32</v>
      </c>
      <c r="C124" s="27">
        <v>2014</v>
      </c>
      <c r="D124" s="27">
        <v>7</v>
      </c>
      <c r="N124">
        <v>1</v>
      </c>
      <c r="O124">
        <v>1</v>
      </c>
      <c r="Q124" s="27" t="s">
        <v>900</v>
      </c>
      <c r="R124" s="27" t="s">
        <v>32</v>
      </c>
      <c r="S124" s="27">
        <v>2014</v>
      </c>
      <c r="T124" s="27">
        <v>7</v>
      </c>
      <c r="Z124" t="s">
        <v>37</v>
      </c>
      <c r="AA124" t="s">
        <v>37</v>
      </c>
      <c r="AB124">
        <v>1</v>
      </c>
      <c r="AC124">
        <v>1</v>
      </c>
    </row>
    <row r="125" spans="1:29" x14ac:dyDescent="0.25">
      <c r="A125" s="27" t="s">
        <v>905</v>
      </c>
      <c r="B125" s="27" t="s">
        <v>32</v>
      </c>
      <c r="C125" s="27">
        <v>2014</v>
      </c>
      <c r="D125" s="27">
        <v>7</v>
      </c>
      <c r="K125">
        <v>1</v>
      </c>
      <c r="N125">
        <v>1</v>
      </c>
      <c r="O125">
        <v>2</v>
      </c>
      <c r="Q125" s="27" t="s">
        <v>905</v>
      </c>
      <c r="R125" s="27" t="s">
        <v>32</v>
      </c>
      <c r="S125" s="27">
        <v>2014</v>
      </c>
      <c r="T125" s="27">
        <v>7</v>
      </c>
      <c r="U125">
        <v>1</v>
      </c>
      <c r="Z125" t="s">
        <v>37</v>
      </c>
      <c r="AA125" t="s">
        <v>37</v>
      </c>
      <c r="AB125">
        <v>1</v>
      </c>
      <c r="AC125">
        <v>2</v>
      </c>
    </row>
    <row r="126" spans="1:29" x14ac:dyDescent="0.25">
      <c r="A126" s="27" t="s">
        <v>910</v>
      </c>
      <c r="B126" s="27" t="s">
        <v>32</v>
      </c>
      <c r="C126" s="27">
        <v>2014</v>
      </c>
      <c r="D126" s="27">
        <v>7</v>
      </c>
      <c r="K126">
        <v>1</v>
      </c>
      <c r="N126">
        <v>1</v>
      </c>
      <c r="O126">
        <v>2</v>
      </c>
      <c r="Q126" s="27" t="s">
        <v>910</v>
      </c>
      <c r="R126" s="27" t="s">
        <v>32</v>
      </c>
      <c r="S126" s="27">
        <v>2014</v>
      </c>
      <c r="T126" s="27">
        <v>7</v>
      </c>
      <c r="U126">
        <v>1</v>
      </c>
      <c r="Z126" t="s">
        <v>37</v>
      </c>
      <c r="AA126" t="s">
        <v>37</v>
      </c>
      <c r="AB126">
        <v>1</v>
      </c>
      <c r="AC126">
        <v>2</v>
      </c>
    </row>
    <row r="127" spans="1:29" x14ac:dyDescent="0.25">
      <c r="A127" s="27" t="s">
        <v>917</v>
      </c>
      <c r="B127" s="27" t="s">
        <v>32</v>
      </c>
      <c r="C127" s="27">
        <v>2014</v>
      </c>
      <c r="D127" s="27">
        <v>7</v>
      </c>
      <c r="K127">
        <v>1</v>
      </c>
      <c r="O127">
        <v>1</v>
      </c>
      <c r="Q127" s="27" t="s">
        <v>917</v>
      </c>
      <c r="R127" s="27" t="s">
        <v>32</v>
      </c>
      <c r="S127" s="27">
        <v>2014</v>
      </c>
      <c r="T127" s="27">
        <v>7</v>
      </c>
      <c r="U127">
        <v>1</v>
      </c>
      <c r="Z127" t="s">
        <v>37</v>
      </c>
      <c r="AA127" t="s">
        <v>37</v>
      </c>
      <c r="AC127">
        <v>1</v>
      </c>
    </row>
    <row r="128" spans="1:29" x14ac:dyDescent="0.25">
      <c r="A128" s="27" t="s">
        <v>924</v>
      </c>
      <c r="B128" s="27" t="s">
        <v>32</v>
      </c>
      <c r="C128" s="27">
        <v>2014</v>
      </c>
      <c r="D128" s="27">
        <v>7</v>
      </c>
      <c r="K128">
        <v>1</v>
      </c>
      <c r="N128">
        <v>1</v>
      </c>
      <c r="O128">
        <v>2</v>
      </c>
      <c r="Q128" s="27" t="s">
        <v>924</v>
      </c>
      <c r="R128" s="27" t="s">
        <v>32</v>
      </c>
      <c r="S128" s="27">
        <v>2014</v>
      </c>
      <c r="T128" s="27">
        <v>7</v>
      </c>
      <c r="U128">
        <v>1</v>
      </c>
      <c r="Z128" t="s">
        <v>37</v>
      </c>
      <c r="AA128" t="s">
        <v>37</v>
      </c>
      <c r="AB128">
        <v>1</v>
      </c>
      <c r="AC128">
        <v>2</v>
      </c>
    </row>
    <row r="129" spans="1:29" x14ac:dyDescent="0.25">
      <c r="A129" s="27" t="s">
        <v>929</v>
      </c>
      <c r="B129" s="27" t="s">
        <v>32</v>
      </c>
      <c r="C129" s="27">
        <v>2014</v>
      </c>
      <c r="D129" s="27">
        <v>7</v>
      </c>
      <c r="K129">
        <v>4</v>
      </c>
      <c r="N129">
        <v>1</v>
      </c>
      <c r="O129">
        <v>5</v>
      </c>
      <c r="Q129" s="27" t="s">
        <v>929</v>
      </c>
      <c r="R129" s="27" t="s">
        <v>32</v>
      </c>
      <c r="S129" s="27">
        <v>2014</v>
      </c>
      <c r="T129" s="27">
        <v>7</v>
      </c>
      <c r="U129">
        <v>4</v>
      </c>
      <c r="Z129" t="s">
        <v>37</v>
      </c>
      <c r="AA129" t="s">
        <v>37</v>
      </c>
      <c r="AB129">
        <v>1</v>
      </c>
      <c r="AC129">
        <v>5</v>
      </c>
    </row>
    <row r="130" spans="1:29" x14ac:dyDescent="0.25">
      <c r="A130" s="27" t="s">
        <v>941</v>
      </c>
      <c r="B130" s="27" t="s">
        <v>32</v>
      </c>
      <c r="C130" s="27">
        <v>2014</v>
      </c>
      <c r="D130" s="27">
        <v>8</v>
      </c>
      <c r="K130">
        <v>1</v>
      </c>
      <c r="N130">
        <v>1</v>
      </c>
      <c r="O130">
        <v>2</v>
      </c>
      <c r="Q130" s="27" t="s">
        <v>941</v>
      </c>
      <c r="R130" s="27" t="s">
        <v>32</v>
      </c>
      <c r="S130" s="27">
        <v>2014</v>
      </c>
      <c r="T130" s="27">
        <v>8</v>
      </c>
      <c r="U130">
        <v>1</v>
      </c>
      <c r="Z130" t="s">
        <v>37</v>
      </c>
      <c r="AA130" t="s">
        <v>37</v>
      </c>
      <c r="AB130">
        <v>1</v>
      </c>
      <c r="AC130">
        <v>2</v>
      </c>
    </row>
    <row r="131" spans="1:29" x14ac:dyDescent="0.25">
      <c r="A131" s="27" t="s">
        <v>964</v>
      </c>
      <c r="B131" s="27" t="s">
        <v>32</v>
      </c>
      <c r="C131" s="27">
        <v>2014</v>
      </c>
      <c r="D131" s="27">
        <v>8</v>
      </c>
      <c r="K131">
        <v>1</v>
      </c>
      <c r="O131">
        <v>1</v>
      </c>
      <c r="Q131" s="27" t="s">
        <v>964</v>
      </c>
      <c r="R131" s="27" t="s">
        <v>32</v>
      </c>
      <c r="S131" s="27">
        <v>2014</v>
      </c>
      <c r="T131" s="27">
        <v>8</v>
      </c>
      <c r="U131">
        <v>1</v>
      </c>
      <c r="Z131" t="s">
        <v>37</v>
      </c>
      <c r="AA131" t="s">
        <v>37</v>
      </c>
      <c r="AC131">
        <v>1</v>
      </c>
    </row>
    <row r="132" spans="1:29" x14ac:dyDescent="0.25">
      <c r="A132" s="27" t="s">
        <v>971</v>
      </c>
      <c r="B132" s="27" t="s">
        <v>32</v>
      </c>
      <c r="C132" s="27">
        <v>2014</v>
      </c>
      <c r="D132" s="27">
        <v>8</v>
      </c>
      <c r="N132">
        <v>3</v>
      </c>
      <c r="O132">
        <v>3</v>
      </c>
      <c r="Q132" s="27" t="s">
        <v>971</v>
      </c>
      <c r="R132" s="27" t="s">
        <v>32</v>
      </c>
      <c r="S132" s="27">
        <v>2014</v>
      </c>
      <c r="T132" s="27">
        <v>8</v>
      </c>
      <c r="Z132" t="s">
        <v>37</v>
      </c>
      <c r="AA132" t="s">
        <v>37</v>
      </c>
      <c r="AB132">
        <v>3</v>
      </c>
      <c r="AC132">
        <v>3</v>
      </c>
    </row>
    <row r="133" spans="1:29" x14ac:dyDescent="0.25">
      <c r="A133" s="27" t="s">
        <v>949</v>
      </c>
      <c r="B133" s="27" t="s">
        <v>32</v>
      </c>
      <c r="C133" s="27">
        <v>2014</v>
      </c>
      <c r="D133" s="27">
        <v>8</v>
      </c>
      <c r="K133">
        <v>1</v>
      </c>
      <c r="N133">
        <v>1</v>
      </c>
      <c r="O133">
        <v>2</v>
      </c>
      <c r="Q133" s="27" t="s">
        <v>949</v>
      </c>
      <c r="R133" s="27" t="s">
        <v>32</v>
      </c>
      <c r="S133" s="27">
        <v>2014</v>
      </c>
      <c r="T133" s="27">
        <v>8</v>
      </c>
      <c r="U133">
        <v>1</v>
      </c>
      <c r="Z133" t="s">
        <v>37</v>
      </c>
      <c r="AA133" t="s">
        <v>37</v>
      </c>
      <c r="AB133">
        <v>1</v>
      </c>
      <c r="AC133">
        <v>2</v>
      </c>
    </row>
    <row r="134" spans="1:29" x14ac:dyDescent="0.25">
      <c r="A134" s="27" t="s">
        <v>980</v>
      </c>
      <c r="B134" s="27" t="s">
        <v>32</v>
      </c>
      <c r="C134" s="27">
        <v>2014</v>
      </c>
      <c r="D134" s="27">
        <v>8</v>
      </c>
      <c r="N134">
        <v>1</v>
      </c>
      <c r="O134">
        <v>1</v>
      </c>
      <c r="Q134" s="27" t="s">
        <v>980</v>
      </c>
      <c r="R134" s="27" t="s">
        <v>32</v>
      </c>
      <c r="S134" s="27">
        <v>2014</v>
      </c>
      <c r="T134" s="27">
        <v>8</v>
      </c>
      <c r="Z134" t="s">
        <v>37</v>
      </c>
      <c r="AA134" t="s">
        <v>37</v>
      </c>
      <c r="AB134">
        <v>1</v>
      </c>
      <c r="AC134">
        <v>1</v>
      </c>
    </row>
    <row r="135" spans="1:29" x14ac:dyDescent="0.25">
      <c r="A135" s="27" t="s">
        <v>987</v>
      </c>
      <c r="B135" s="27" t="s">
        <v>32</v>
      </c>
      <c r="C135" s="27">
        <v>2014</v>
      </c>
      <c r="D135" s="27">
        <v>8</v>
      </c>
      <c r="K135">
        <v>1</v>
      </c>
      <c r="N135">
        <v>1</v>
      </c>
      <c r="O135">
        <v>2</v>
      </c>
      <c r="Q135" s="27" t="s">
        <v>987</v>
      </c>
      <c r="R135" s="27" t="s">
        <v>32</v>
      </c>
      <c r="S135" s="27">
        <v>2014</v>
      </c>
      <c r="T135" s="27">
        <v>8</v>
      </c>
      <c r="U135">
        <v>1</v>
      </c>
      <c r="Z135" t="s">
        <v>37</v>
      </c>
      <c r="AA135" t="s">
        <v>37</v>
      </c>
      <c r="AB135">
        <v>1</v>
      </c>
      <c r="AC135">
        <v>2</v>
      </c>
    </row>
    <row r="136" spans="1:29" x14ac:dyDescent="0.25">
      <c r="A136" s="27" t="s">
        <v>1000</v>
      </c>
      <c r="B136" s="27" t="s">
        <v>32</v>
      </c>
      <c r="C136" s="27">
        <v>2014</v>
      </c>
      <c r="D136" s="27">
        <v>9</v>
      </c>
      <c r="M136">
        <v>1</v>
      </c>
      <c r="O136">
        <v>1</v>
      </c>
      <c r="Q136" s="27" t="s">
        <v>1000</v>
      </c>
      <c r="R136" s="27" t="s">
        <v>32</v>
      </c>
      <c r="S136" s="27">
        <v>2014</v>
      </c>
      <c r="T136" s="27">
        <v>9</v>
      </c>
      <c r="X136">
        <v>1</v>
      </c>
      <c r="Z136" t="s">
        <v>37</v>
      </c>
      <c r="AA136" t="s">
        <v>37</v>
      </c>
      <c r="AC136">
        <v>1</v>
      </c>
    </row>
    <row r="137" spans="1:29" x14ac:dyDescent="0.25">
      <c r="A137" s="27" t="s">
        <v>1004</v>
      </c>
      <c r="B137" s="27" t="s">
        <v>32</v>
      </c>
      <c r="C137" s="27">
        <v>2014</v>
      </c>
      <c r="D137" s="27">
        <v>9</v>
      </c>
      <c r="L137">
        <v>1</v>
      </c>
      <c r="O137">
        <v>1</v>
      </c>
      <c r="Q137" s="27" t="s">
        <v>1004</v>
      </c>
      <c r="R137" s="27" t="s">
        <v>32</v>
      </c>
      <c r="S137" s="27">
        <v>2014</v>
      </c>
      <c r="T137" s="27">
        <v>9</v>
      </c>
      <c r="Y137">
        <v>1</v>
      </c>
      <c r="Z137" t="s">
        <v>37</v>
      </c>
      <c r="AA137" t="s">
        <v>37</v>
      </c>
      <c r="AC137">
        <v>1</v>
      </c>
    </row>
    <row r="138" spans="1:29" x14ac:dyDescent="0.25">
      <c r="A138" s="27" t="s">
        <v>1015</v>
      </c>
      <c r="B138" s="27" t="s">
        <v>32</v>
      </c>
      <c r="C138" s="27">
        <v>2014</v>
      </c>
      <c r="D138" s="27">
        <v>9</v>
      </c>
      <c r="N138">
        <v>1</v>
      </c>
      <c r="O138">
        <v>1</v>
      </c>
      <c r="Q138" s="27" t="s">
        <v>1015</v>
      </c>
      <c r="R138" s="27" t="s">
        <v>32</v>
      </c>
      <c r="S138" s="27">
        <v>2014</v>
      </c>
      <c r="T138" s="27">
        <v>9</v>
      </c>
      <c r="Z138" t="s">
        <v>37</v>
      </c>
      <c r="AA138" t="s">
        <v>37</v>
      </c>
      <c r="AB138">
        <v>1</v>
      </c>
      <c r="AC138">
        <v>1</v>
      </c>
    </row>
    <row r="139" spans="1:29" x14ac:dyDescent="0.25">
      <c r="A139" s="27" t="s">
        <v>1019</v>
      </c>
      <c r="B139" s="27" t="s">
        <v>32</v>
      </c>
      <c r="C139" s="27">
        <v>2014</v>
      </c>
      <c r="D139" s="27">
        <v>9</v>
      </c>
      <c r="N139">
        <v>1</v>
      </c>
      <c r="O139">
        <v>1</v>
      </c>
      <c r="Q139" s="27" t="s">
        <v>1019</v>
      </c>
      <c r="R139" s="27" t="s">
        <v>32</v>
      </c>
      <c r="S139" s="27">
        <v>2014</v>
      </c>
      <c r="T139" s="27">
        <v>9</v>
      </c>
      <c r="Z139" t="s">
        <v>37</v>
      </c>
      <c r="AA139" t="s">
        <v>37</v>
      </c>
      <c r="AB139">
        <v>1</v>
      </c>
      <c r="AC139">
        <v>1</v>
      </c>
    </row>
    <row r="140" spans="1:29" x14ac:dyDescent="0.25">
      <c r="A140" s="27" t="s">
        <v>1025</v>
      </c>
      <c r="B140" s="27" t="s">
        <v>32</v>
      </c>
      <c r="C140" s="27">
        <v>2014</v>
      </c>
      <c r="D140" s="27">
        <v>9</v>
      </c>
      <c r="N140">
        <v>1</v>
      </c>
      <c r="O140">
        <v>1</v>
      </c>
      <c r="Q140" s="27" t="s">
        <v>1025</v>
      </c>
      <c r="R140" s="27" t="s">
        <v>32</v>
      </c>
      <c r="S140" s="27">
        <v>2014</v>
      </c>
      <c r="T140" s="27">
        <v>9</v>
      </c>
      <c r="Z140" t="s">
        <v>37</v>
      </c>
      <c r="AA140" t="s">
        <v>37</v>
      </c>
      <c r="AB140">
        <v>1</v>
      </c>
      <c r="AC140">
        <v>1</v>
      </c>
    </row>
    <row r="141" spans="1:29" x14ac:dyDescent="0.25">
      <c r="A141" s="27" t="s">
        <v>1028</v>
      </c>
      <c r="B141" s="27" t="s">
        <v>32</v>
      </c>
      <c r="C141" s="27">
        <v>2014</v>
      </c>
      <c r="D141" s="27">
        <v>9</v>
      </c>
      <c r="N141">
        <v>1</v>
      </c>
      <c r="O141">
        <v>1</v>
      </c>
      <c r="Q141" s="27" t="s">
        <v>1028</v>
      </c>
      <c r="R141" s="27" t="s">
        <v>32</v>
      </c>
      <c r="S141" s="27">
        <v>2014</v>
      </c>
      <c r="T141" s="27">
        <v>9</v>
      </c>
      <c r="Z141" t="s">
        <v>37</v>
      </c>
      <c r="AA141" t="s">
        <v>37</v>
      </c>
      <c r="AB141">
        <v>1</v>
      </c>
      <c r="AC141">
        <v>1</v>
      </c>
    </row>
    <row r="142" spans="1:29" x14ac:dyDescent="0.25">
      <c r="A142" s="27" t="s">
        <v>1032</v>
      </c>
      <c r="B142" s="27" t="s">
        <v>32</v>
      </c>
      <c r="C142" s="27">
        <v>2014</v>
      </c>
      <c r="D142" s="27">
        <v>9</v>
      </c>
      <c r="N142">
        <v>1</v>
      </c>
      <c r="O142">
        <v>1</v>
      </c>
      <c r="Q142" s="27" t="s">
        <v>1032</v>
      </c>
      <c r="R142" s="27" t="s">
        <v>32</v>
      </c>
      <c r="S142" s="27">
        <v>2014</v>
      </c>
      <c r="T142" s="27">
        <v>9</v>
      </c>
      <c r="Z142" t="s">
        <v>37</v>
      </c>
      <c r="AA142" t="s">
        <v>37</v>
      </c>
      <c r="AB142">
        <v>1</v>
      </c>
      <c r="AC142">
        <v>1</v>
      </c>
    </row>
    <row r="143" spans="1:29" x14ac:dyDescent="0.25">
      <c r="A143" s="27" t="s">
        <v>1038</v>
      </c>
      <c r="B143" s="27" t="s">
        <v>32</v>
      </c>
      <c r="C143" s="27">
        <v>2015</v>
      </c>
      <c r="D143" s="27">
        <v>1</v>
      </c>
      <c r="K143">
        <v>1</v>
      </c>
      <c r="O143">
        <v>1</v>
      </c>
      <c r="Q143" s="27" t="s">
        <v>1038</v>
      </c>
      <c r="R143" s="27" t="s">
        <v>32</v>
      </c>
      <c r="S143" s="27">
        <v>2015</v>
      </c>
      <c r="T143" s="27">
        <v>1</v>
      </c>
      <c r="U143">
        <v>1</v>
      </c>
      <c r="Z143" t="s">
        <v>37</v>
      </c>
      <c r="AA143" t="s">
        <v>37</v>
      </c>
      <c r="AC143">
        <v>1</v>
      </c>
    </row>
    <row r="144" spans="1:29" x14ac:dyDescent="0.25">
      <c r="A144" s="27" t="s">
        <v>1054</v>
      </c>
      <c r="B144" s="27" t="s">
        <v>32</v>
      </c>
      <c r="C144" s="27">
        <v>2015</v>
      </c>
      <c r="D144" s="27">
        <v>1</v>
      </c>
      <c r="N144">
        <v>4</v>
      </c>
      <c r="O144">
        <v>4</v>
      </c>
      <c r="Q144" s="27" t="s">
        <v>1054</v>
      </c>
      <c r="R144" s="27" t="s">
        <v>32</v>
      </c>
      <c r="S144" s="27">
        <v>2015</v>
      </c>
      <c r="T144" s="27">
        <v>1</v>
      </c>
      <c r="Z144" t="s">
        <v>37</v>
      </c>
      <c r="AA144" t="s">
        <v>37</v>
      </c>
      <c r="AB144">
        <v>4</v>
      </c>
      <c r="AC144">
        <v>4</v>
      </c>
    </row>
    <row r="145" spans="1:29" x14ac:dyDescent="0.25">
      <c r="A145" s="27" t="s">
        <v>1064</v>
      </c>
      <c r="B145" s="27" t="s">
        <v>32</v>
      </c>
      <c r="C145" s="27">
        <v>2015</v>
      </c>
      <c r="D145" s="27">
        <v>1</v>
      </c>
      <c r="N145">
        <v>1</v>
      </c>
      <c r="O145">
        <v>1</v>
      </c>
      <c r="Q145" s="27" t="s">
        <v>1064</v>
      </c>
      <c r="R145" s="27" t="s">
        <v>32</v>
      </c>
      <c r="S145" s="27">
        <v>2015</v>
      </c>
      <c r="T145" s="27">
        <v>1</v>
      </c>
      <c r="Z145" t="s">
        <v>37</v>
      </c>
      <c r="AA145" t="s">
        <v>37</v>
      </c>
      <c r="AB145">
        <v>1</v>
      </c>
      <c r="AC145">
        <v>1</v>
      </c>
    </row>
    <row r="146" spans="1:29" x14ac:dyDescent="0.25">
      <c r="A146" s="27" t="s">
        <v>1071</v>
      </c>
      <c r="B146" s="27" t="s">
        <v>32</v>
      </c>
      <c r="C146" s="27">
        <v>2015</v>
      </c>
      <c r="D146" s="27">
        <v>2</v>
      </c>
      <c r="N146">
        <v>1</v>
      </c>
      <c r="O146">
        <v>1</v>
      </c>
      <c r="Q146" s="27" t="s">
        <v>1071</v>
      </c>
      <c r="R146" s="27" t="s">
        <v>32</v>
      </c>
      <c r="S146" s="27">
        <v>2015</v>
      </c>
      <c r="T146" s="27">
        <v>2</v>
      </c>
      <c r="Z146" t="s">
        <v>37</v>
      </c>
      <c r="AA146" t="s">
        <v>37</v>
      </c>
      <c r="AB146">
        <v>1</v>
      </c>
      <c r="AC146">
        <v>1</v>
      </c>
    </row>
    <row r="147" spans="1:29" x14ac:dyDescent="0.25">
      <c r="A147" s="27" t="s">
        <v>1067</v>
      </c>
      <c r="B147" s="27" t="s">
        <v>32</v>
      </c>
      <c r="C147" s="27">
        <v>2015</v>
      </c>
      <c r="D147" s="27">
        <v>2</v>
      </c>
      <c r="N147">
        <v>1</v>
      </c>
      <c r="O147">
        <v>1</v>
      </c>
      <c r="Q147" s="27" t="s">
        <v>1067</v>
      </c>
      <c r="R147" s="27" t="s">
        <v>32</v>
      </c>
      <c r="S147" s="27">
        <v>2015</v>
      </c>
      <c r="T147" s="27">
        <v>2</v>
      </c>
      <c r="Z147" t="s">
        <v>37</v>
      </c>
      <c r="AA147" t="s">
        <v>37</v>
      </c>
      <c r="AB147">
        <v>1</v>
      </c>
      <c r="AC147">
        <v>1</v>
      </c>
    </row>
    <row r="148" spans="1:29" x14ac:dyDescent="0.25">
      <c r="A148" s="27" t="s">
        <v>1078</v>
      </c>
      <c r="B148" s="27" t="s">
        <v>32</v>
      </c>
      <c r="C148" s="27">
        <v>2015</v>
      </c>
      <c r="D148" s="27">
        <v>2</v>
      </c>
      <c r="K148">
        <v>1</v>
      </c>
      <c r="N148">
        <v>1</v>
      </c>
      <c r="O148">
        <v>2</v>
      </c>
      <c r="Q148" s="27" t="s">
        <v>1078</v>
      </c>
      <c r="R148" s="27" t="s">
        <v>32</v>
      </c>
      <c r="S148" s="27">
        <v>2015</v>
      </c>
      <c r="T148" s="27">
        <v>2</v>
      </c>
      <c r="U148">
        <v>1</v>
      </c>
      <c r="Z148" t="s">
        <v>37</v>
      </c>
      <c r="AA148" t="s">
        <v>37</v>
      </c>
      <c r="AB148">
        <v>1</v>
      </c>
      <c r="AC148">
        <v>2</v>
      </c>
    </row>
    <row r="149" spans="1:29" x14ac:dyDescent="0.25">
      <c r="A149" s="27" t="s">
        <v>1083</v>
      </c>
      <c r="B149" s="27" t="s">
        <v>32</v>
      </c>
      <c r="C149" s="27">
        <v>2015</v>
      </c>
      <c r="D149" s="27">
        <v>2</v>
      </c>
      <c r="K149">
        <v>1</v>
      </c>
      <c r="O149">
        <v>1</v>
      </c>
      <c r="Q149" s="27" t="s">
        <v>1083</v>
      </c>
      <c r="R149" s="27" t="s">
        <v>32</v>
      </c>
      <c r="S149" s="27">
        <v>2015</v>
      </c>
      <c r="T149" s="27">
        <v>2</v>
      </c>
      <c r="U149">
        <v>1</v>
      </c>
      <c r="Z149" t="s">
        <v>37</v>
      </c>
      <c r="AA149" t="s">
        <v>37</v>
      </c>
      <c r="AC149">
        <v>1</v>
      </c>
    </row>
    <row r="150" spans="1:29" x14ac:dyDescent="0.25">
      <c r="A150" s="27" t="s">
        <v>1092</v>
      </c>
      <c r="B150" s="27" t="s">
        <v>32</v>
      </c>
      <c r="C150" s="27">
        <v>2015</v>
      </c>
      <c r="D150" s="27">
        <v>4</v>
      </c>
      <c r="N150">
        <v>1</v>
      </c>
      <c r="O150">
        <v>1</v>
      </c>
      <c r="Q150" s="27" t="s">
        <v>1092</v>
      </c>
      <c r="R150" s="27" t="s">
        <v>32</v>
      </c>
      <c r="S150" s="27">
        <v>2015</v>
      </c>
      <c r="T150" s="27">
        <v>4</v>
      </c>
      <c r="Z150" t="s">
        <v>37</v>
      </c>
      <c r="AA150" t="s">
        <v>37</v>
      </c>
      <c r="AB150">
        <v>1</v>
      </c>
      <c r="AC150">
        <v>1</v>
      </c>
    </row>
    <row r="151" spans="1:29" x14ac:dyDescent="0.25">
      <c r="A151" s="27" t="s">
        <v>1103</v>
      </c>
      <c r="B151" s="27" t="s">
        <v>32</v>
      </c>
      <c r="C151" s="27">
        <v>2015</v>
      </c>
      <c r="D151" s="27">
        <v>5</v>
      </c>
      <c r="K151">
        <v>1</v>
      </c>
      <c r="O151">
        <v>1</v>
      </c>
      <c r="Q151" s="27" t="s">
        <v>1103</v>
      </c>
      <c r="R151" s="27" t="s">
        <v>32</v>
      </c>
      <c r="S151" s="27">
        <v>2015</v>
      </c>
      <c r="T151" s="27">
        <v>5</v>
      </c>
      <c r="U151">
        <v>1</v>
      </c>
      <c r="Z151" t="s">
        <v>37</v>
      </c>
      <c r="AA151" t="s">
        <v>37</v>
      </c>
      <c r="AC151">
        <v>1</v>
      </c>
    </row>
    <row r="152" spans="1:29" x14ac:dyDescent="0.25">
      <c r="A152" s="27" t="s">
        <v>1106</v>
      </c>
      <c r="B152" s="27" t="s">
        <v>32</v>
      </c>
      <c r="C152" s="27">
        <v>2015</v>
      </c>
      <c r="D152" s="27">
        <v>5</v>
      </c>
      <c r="K152">
        <v>1</v>
      </c>
      <c r="O152">
        <v>1</v>
      </c>
      <c r="Q152" s="27" t="s">
        <v>1106</v>
      </c>
      <c r="R152" s="27" t="s">
        <v>32</v>
      </c>
      <c r="S152" s="27">
        <v>2015</v>
      </c>
      <c r="T152" s="27">
        <v>5</v>
      </c>
      <c r="U152">
        <v>1</v>
      </c>
      <c r="Z152" t="s">
        <v>37</v>
      </c>
      <c r="AA152" t="s">
        <v>37</v>
      </c>
      <c r="AC152">
        <v>1</v>
      </c>
    </row>
    <row r="153" spans="1:29" x14ac:dyDescent="0.25">
      <c r="A153" s="27" t="s">
        <v>1095</v>
      </c>
      <c r="B153" s="27" t="s">
        <v>32</v>
      </c>
      <c r="C153" s="27">
        <v>2015</v>
      </c>
      <c r="D153" s="27">
        <v>5</v>
      </c>
      <c r="N153">
        <v>1</v>
      </c>
      <c r="O153">
        <v>1</v>
      </c>
      <c r="Q153" s="27" t="s">
        <v>1095</v>
      </c>
      <c r="R153" s="27" t="s">
        <v>32</v>
      </c>
      <c r="S153" s="27">
        <v>2015</v>
      </c>
      <c r="T153" s="27">
        <v>5</v>
      </c>
      <c r="Z153" t="s">
        <v>37</v>
      </c>
      <c r="AA153" t="s">
        <v>37</v>
      </c>
      <c r="AB153">
        <v>1</v>
      </c>
      <c r="AC153">
        <v>1</v>
      </c>
    </row>
    <row r="154" spans="1:29" x14ac:dyDescent="0.25">
      <c r="A154" s="27" t="s">
        <v>1111</v>
      </c>
      <c r="B154" s="27" t="s">
        <v>32</v>
      </c>
      <c r="C154" s="27">
        <v>2015</v>
      </c>
      <c r="D154" s="27">
        <v>5</v>
      </c>
      <c r="K154">
        <v>1</v>
      </c>
      <c r="O154">
        <v>1</v>
      </c>
      <c r="Q154" s="27" t="s">
        <v>1111</v>
      </c>
      <c r="R154" s="27" t="s">
        <v>32</v>
      </c>
      <c r="S154" s="27">
        <v>2015</v>
      </c>
      <c r="T154" s="27">
        <v>5</v>
      </c>
      <c r="U154">
        <v>1</v>
      </c>
      <c r="Z154" t="s">
        <v>37</v>
      </c>
      <c r="AA154" t="s">
        <v>37</v>
      </c>
      <c r="AC154">
        <v>1</v>
      </c>
    </row>
    <row r="155" spans="1:29" x14ac:dyDescent="0.25">
      <c r="A155" s="27" t="s">
        <v>1115</v>
      </c>
      <c r="B155" s="27" t="s">
        <v>32</v>
      </c>
      <c r="C155" s="27">
        <v>2015</v>
      </c>
      <c r="D155" s="27">
        <v>5</v>
      </c>
      <c r="N155">
        <v>1</v>
      </c>
      <c r="O155">
        <v>1</v>
      </c>
      <c r="Q155" s="27" t="s">
        <v>1115</v>
      </c>
      <c r="R155" s="27" t="s">
        <v>32</v>
      </c>
      <c r="S155" s="27">
        <v>2015</v>
      </c>
      <c r="T155" s="27">
        <v>5</v>
      </c>
      <c r="Z155" t="s">
        <v>37</v>
      </c>
      <c r="AA155" t="s">
        <v>37</v>
      </c>
      <c r="AB155">
        <v>1</v>
      </c>
      <c r="AC155">
        <v>1</v>
      </c>
    </row>
    <row r="156" spans="1:29" x14ac:dyDescent="0.25">
      <c r="A156" s="27" t="s">
        <v>1118</v>
      </c>
      <c r="B156" s="27" t="s">
        <v>32</v>
      </c>
      <c r="C156" s="27">
        <v>2015</v>
      </c>
      <c r="D156" s="27">
        <v>5</v>
      </c>
      <c r="N156">
        <v>1</v>
      </c>
      <c r="O156">
        <v>1</v>
      </c>
      <c r="Q156" s="27" t="s">
        <v>1118</v>
      </c>
      <c r="R156" s="27" t="s">
        <v>32</v>
      </c>
      <c r="S156" s="27">
        <v>2015</v>
      </c>
      <c r="T156" s="27">
        <v>5</v>
      </c>
      <c r="Z156" t="s">
        <v>37</v>
      </c>
      <c r="AA156" t="s">
        <v>37</v>
      </c>
      <c r="AB156">
        <v>1</v>
      </c>
      <c r="AC156">
        <v>1</v>
      </c>
    </row>
    <row r="157" spans="1:29" x14ac:dyDescent="0.25">
      <c r="A157" s="27" t="s">
        <v>1125</v>
      </c>
      <c r="B157" s="27" t="s">
        <v>32</v>
      </c>
      <c r="C157" s="27">
        <v>2015</v>
      </c>
      <c r="D157" s="27">
        <v>6</v>
      </c>
      <c r="M157">
        <v>1</v>
      </c>
      <c r="O157">
        <v>1</v>
      </c>
      <c r="Q157" s="27" t="s">
        <v>1125</v>
      </c>
      <c r="R157" s="27" t="s">
        <v>32</v>
      </c>
      <c r="S157" s="27">
        <v>2015</v>
      </c>
      <c r="T157" s="27">
        <v>6</v>
      </c>
      <c r="X157">
        <v>1</v>
      </c>
      <c r="Z157" t="s">
        <v>37</v>
      </c>
      <c r="AA157" t="s">
        <v>37</v>
      </c>
      <c r="AC157">
        <v>1</v>
      </c>
    </row>
    <row r="158" spans="1:29" x14ac:dyDescent="0.25">
      <c r="A158" s="27" t="s">
        <v>1128</v>
      </c>
      <c r="B158" s="27" t="s">
        <v>32</v>
      </c>
      <c r="C158" s="27">
        <v>2015</v>
      </c>
      <c r="D158" s="27">
        <v>6</v>
      </c>
      <c r="N158">
        <v>3</v>
      </c>
      <c r="O158">
        <v>3</v>
      </c>
      <c r="Q158" s="27" t="s">
        <v>1128</v>
      </c>
      <c r="R158" s="27" t="s">
        <v>32</v>
      </c>
      <c r="S158" s="27">
        <v>2015</v>
      </c>
      <c r="T158" s="27">
        <v>6</v>
      </c>
      <c r="Z158" t="s">
        <v>37</v>
      </c>
      <c r="AA158" t="s">
        <v>37</v>
      </c>
      <c r="AB158">
        <v>3</v>
      </c>
      <c r="AC158">
        <v>3</v>
      </c>
    </row>
    <row r="159" spans="1:29" x14ac:dyDescent="0.25">
      <c r="A159" s="27" t="s">
        <v>1142</v>
      </c>
      <c r="B159" s="27" t="s">
        <v>32</v>
      </c>
      <c r="C159" s="27">
        <v>2015</v>
      </c>
      <c r="D159" s="27">
        <v>6</v>
      </c>
      <c r="N159">
        <v>1</v>
      </c>
      <c r="O159">
        <v>1</v>
      </c>
      <c r="Q159" s="27" t="s">
        <v>1142</v>
      </c>
      <c r="R159" s="27" t="s">
        <v>32</v>
      </c>
      <c r="S159" s="27">
        <v>2015</v>
      </c>
      <c r="T159" s="27">
        <v>6</v>
      </c>
      <c r="Z159" t="s">
        <v>37</v>
      </c>
      <c r="AA159" t="s">
        <v>37</v>
      </c>
      <c r="AB159">
        <v>1</v>
      </c>
      <c r="AC159">
        <v>1</v>
      </c>
    </row>
    <row r="160" spans="1:29" x14ac:dyDescent="0.25">
      <c r="A160" s="27" t="s">
        <v>1150</v>
      </c>
      <c r="B160" s="27" t="s">
        <v>32</v>
      </c>
      <c r="C160" s="27">
        <v>2015</v>
      </c>
      <c r="D160" s="27">
        <v>7</v>
      </c>
      <c r="N160">
        <v>1</v>
      </c>
      <c r="O160">
        <v>1</v>
      </c>
      <c r="Q160" s="27" t="s">
        <v>1150</v>
      </c>
      <c r="R160" s="27" t="s">
        <v>32</v>
      </c>
      <c r="S160" s="27">
        <v>2015</v>
      </c>
      <c r="T160" s="27">
        <v>7</v>
      </c>
      <c r="Z160" t="s">
        <v>37</v>
      </c>
      <c r="AA160" t="s">
        <v>37</v>
      </c>
      <c r="AB160">
        <v>1</v>
      </c>
      <c r="AC160">
        <v>1</v>
      </c>
    </row>
    <row r="161" spans="1:29" x14ac:dyDescent="0.25">
      <c r="A161" s="27" t="s">
        <v>1153</v>
      </c>
      <c r="B161" s="27" t="s">
        <v>32</v>
      </c>
      <c r="C161" s="27">
        <v>2015</v>
      </c>
      <c r="D161" s="27">
        <v>7</v>
      </c>
      <c r="I161">
        <v>1</v>
      </c>
      <c r="N161">
        <v>1</v>
      </c>
      <c r="O161">
        <v>2</v>
      </c>
      <c r="Q161" s="27" t="s">
        <v>1153</v>
      </c>
      <c r="R161" s="27" t="s">
        <v>32</v>
      </c>
      <c r="S161" s="27">
        <v>2015</v>
      </c>
      <c r="T161" s="27">
        <v>7</v>
      </c>
      <c r="W161">
        <v>1</v>
      </c>
      <c r="Z161" t="s">
        <v>37</v>
      </c>
      <c r="AA161" t="s">
        <v>37</v>
      </c>
      <c r="AB161">
        <v>1</v>
      </c>
      <c r="AC161">
        <v>2</v>
      </c>
    </row>
    <row r="162" spans="1:29" x14ac:dyDescent="0.25">
      <c r="A162" s="27" t="s">
        <v>1158</v>
      </c>
      <c r="B162" s="27" t="s">
        <v>32</v>
      </c>
      <c r="C162" s="27">
        <v>2015</v>
      </c>
      <c r="D162" s="27">
        <v>7</v>
      </c>
      <c r="K162">
        <v>1</v>
      </c>
      <c r="O162">
        <v>1</v>
      </c>
      <c r="Q162" s="27" t="s">
        <v>1158</v>
      </c>
      <c r="R162" s="27" t="s">
        <v>32</v>
      </c>
      <c r="S162" s="27">
        <v>2015</v>
      </c>
      <c r="T162" s="27">
        <v>7</v>
      </c>
      <c r="U162">
        <v>1</v>
      </c>
      <c r="Z162" t="s">
        <v>37</v>
      </c>
      <c r="AA162" t="s">
        <v>37</v>
      </c>
      <c r="AC162">
        <v>1</v>
      </c>
    </row>
    <row r="163" spans="1:29" x14ac:dyDescent="0.25">
      <c r="A163" s="27" t="s">
        <v>1161</v>
      </c>
      <c r="B163" s="27" t="s">
        <v>32</v>
      </c>
      <c r="C163" s="27">
        <v>2015</v>
      </c>
      <c r="D163" s="27">
        <v>7</v>
      </c>
      <c r="F163">
        <v>1</v>
      </c>
      <c r="O163">
        <v>1</v>
      </c>
      <c r="Q163" s="27" t="s">
        <v>1161</v>
      </c>
      <c r="R163" s="27" t="s">
        <v>32</v>
      </c>
      <c r="S163" s="27">
        <v>2015</v>
      </c>
      <c r="T163" s="27">
        <v>7</v>
      </c>
      <c r="V163">
        <v>1</v>
      </c>
      <c r="Z163" t="s">
        <v>37</v>
      </c>
      <c r="AA163" t="s">
        <v>37</v>
      </c>
      <c r="AC163">
        <v>1</v>
      </c>
    </row>
    <row r="164" spans="1:29" x14ac:dyDescent="0.25">
      <c r="A164" s="27" t="s">
        <v>1170</v>
      </c>
      <c r="B164" s="27" t="s">
        <v>32</v>
      </c>
      <c r="C164" s="27">
        <v>2015</v>
      </c>
      <c r="D164" s="27">
        <v>8</v>
      </c>
      <c r="F164">
        <v>1</v>
      </c>
      <c r="O164">
        <v>1</v>
      </c>
      <c r="Q164" s="27" t="s">
        <v>1170</v>
      </c>
      <c r="R164" s="27" t="s">
        <v>32</v>
      </c>
      <c r="S164" s="27">
        <v>2015</v>
      </c>
      <c r="T164" s="27">
        <v>8</v>
      </c>
      <c r="V164">
        <v>1</v>
      </c>
      <c r="Z164" t="s">
        <v>37</v>
      </c>
      <c r="AA164" t="s">
        <v>37</v>
      </c>
      <c r="AC164">
        <v>1</v>
      </c>
    </row>
    <row r="165" spans="1:29" x14ac:dyDescent="0.25">
      <c r="A165" s="27" t="s">
        <v>1176</v>
      </c>
      <c r="B165" s="27" t="s">
        <v>32</v>
      </c>
      <c r="C165" s="27">
        <v>2015</v>
      </c>
      <c r="D165" s="27">
        <v>9</v>
      </c>
      <c r="N165">
        <v>1</v>
      </c>
      <c r="O165">
        <v>1</v>
      </c>
      <c r="Q165" s="27" t="s">
        <v>1176</v>
      </c>
      <c r="R165" s="27" t="s">
        <v>32</v>
      </c>
      <c r="S165" s="27">
        <v>2015</v>
      </c>
      <c r="T165" s="27">
        <v>9</v>
      </c>
      <c r="Z165" t="s">
        <v>37</v>
      </c>
      <c r="AA165" t="s">
        <v>37</v>
      </c>
      <c r="AB165">
        <v>1</v>
      </c>
      <c r="AC165">
        <v>1</v>
      </c>
    </row>
    <row r="166" spans="1:29" x14ac:dyDescent="0.25">
      <c r="A166" s="27" t="s">
        <v>1194</v>
      </c>
      <c r="B166" s="27" t="s">
        <v>32</v>
      </c>
      <c r="C166" s="27">
        <v>2015</v>
      </c>
      <c r="D166" s="27">
        <v>10</v>
      </c>
      <c r="N166">
        <v>1</v>
      </c>
      <c r="O166">
        <v>1</v>
      </c>
      <c r="Q166" s="27" t="s">
        <v>1194</v>
      </c>
      <c r="R166" s="27" t="s">
        <v>32</v>
      </c>
      <c r="S166" s="27">
        <v>2015</v>
      </c>
      <c r="T166" s="27">
        <v>10</v>
      </c>
      <c r="Z166" t="s">
        <v>37</v>
      </c>
      <c r="AA166" t="s">
        <v>37</v>
      </c>
      <c r="AB166">
        <v>1</v>
      </c>
      <c r="AC166">
        <v>1</v>
      </c>
    </row>
    <row r="167" spans="1:29" x14ac:dyDescent="0.25">
      <c r="A167" s="27" t="s">
        <v>1198</v>
      </c>
      <c r="B167" s="27" t="s">
        <v>32</v>
      </c>
      <c r="C167" s="27">
        <v>2015</v>
      </c>
      <c r="D167" s="27">
        <v>11</v>
      </c>
      <c r="N167">
        <v>1</v>
      </c>
      <c r="O167">
        <v>1</v>
      </c>
      <c r="Q167" s="27" t="s">
        <v>1198</v>
      </c>
      <c r="R167" s="27" t="s">
        <v>32</v>
      </c>
      <c r="S167" s="27">
        <v>2015</v>
      </c>
      <c r="T167" s="27">
        <v>11</v>
      </c>
      <c r="Z167" t="s">
        <v>37</v>
      </c>
      <c r="AA167" t="s">
        <v>37</v>
      </c>
      <c r="AB167">
        <v>1</v>
      </c>
      <c r="AC167">
        <v>1</v>
      </c>
    </row>
    <row r="168" spans="1:29" x14ac:dyDescent="0.25">
      <c r="A168" s="27" t="s">
        <v>1202</v>
      </c>
      <c r="B168" s="27" t="s">
        <v>32</v>
      </c>
      <c r="C168" s="27">
        <v>2016</v>
      </c>
      <c r="D168" s="27">
        <v>1</v>
      </c>
      <c r="N168">
        <v>1</v>
      </c>
      <c r="O168">
        <v>1</v>
      </c>
      <c r="Q168" s="27" t="s">
        <v>1202</v>
      </c>
      <c r="R168" s="27" t="s">
        <v>32</v>
      </c>
      <c r="S168" s="27">
        <v>2016</v>
      </c>
      <c r="T168" s="27">
        <v>1</v>
      </c>
      <c r="Z168" t="s">
        <v>37</v>
      </c>
      <c r="AA168" t="s">
        <v>37</v>
      </c>
      <c r="AB168">
        <v>1</v>
      </c>
      <c r="AC168">
        <v>1</v>
      </c>
    </row>
    <row r="169" spans="1:29" x14ac:dyDescent="0.25">
      <c r="A169" s="27" t="s">
        <v>1209</v>
      </c>
      <c r="B169" s="27" t="s">
        <v>32</v>
      </c>
      <c r="C169" s="27">
        <v>2016</v>
      </c>
      <c r="D169" s="27">
        <v>1</v>
      </c>
      <c r="K169">
        <v>1</v>
      </c>
      <c r="O169">
        <v>1</v>
      </c>
      <c r="Q169" s="27" t="s">
        <v>1209</v>
      </c>
      <c r="R169" s="27" t="s">
        <v>32</v>
      </c>
      <c r="S169" s="27">
        <v>2016</v>
      </c>
      <c r="T169" s="27">
        <v>1</v>
      </c>
      <c r="U169">
        <v>1</v>
      </c>
      <c r="Z169" t="s">
        <v>37</v>
      </c>
      <c r="AA169" t="s">
        <v>37</v>
      </c>
      <c r="AC169">
        <v>1</v>
      </c>
    </row>
    <row r="170" spans="1:29" x14ac:dyDescent="0.25">
      <c r="A170" s="27" t="s">
        <v>1212</v>
      </c>
      <c r="B170" s="27" t="s">
        <v>32</v>
      </c>
      <c r="C170" s="27">
        <v>2016</v>
      </c>
      <c r="D170" s="27">
        <v>3</v>
      </c>
      <c r="N170">
        <v>1</v>
      </c>
      <c r="O170">
        <v>1</v>
      </c>
      <c r="Q170" s="27" t="s">
        <v>1212</v>
      </c>
      <c r="R170" s="27" t="s">
        <v>32</v>
      </c>
      <c r="S170" s="27">
        <v>2016</v>
      </c>
      <c r="T170" s="27">
        <v>3</v>
      </c>
      <c r="Z170" t="s">
        <v>37</v>
      </c>
      <c r="AA170" t="s">
        <v>37</v>
      </c>
      <c r="AB170">
        <v>1</v>
      </c>
      <c r="AC170">
        <v>1</v>
      </c>
    </row>
    <row r="171" spans="1:29" x14ac:dyDescent="0.25">
      <c r="A171" s="27" t="s">
        <v>1215</v>
      </c>
      <c r="B171" s="27" t="s">
        <v>32</v>
      </c>
      <c r="C171" s="27">
        <v>2016</v>
      </c>
      <c r="D171" s="27">
        <v>5</v>
      </c>
      <c r="K171">
        <v>1</v>
      </c>
      <c r="O171">
        <v>1</v>
      </c>
      <c r="Q171" s="27" t="s">
        <v>1215</v>
      </c>
      <c r="R171" s="27" t="s">
        <v>32</v>
      </c>
      <c r="S171" s="27">
        <v>2016</v>
      </c>
      <c r="T171" s="27">
        <v>5</v>
      </c>
      <c r="U171">
        <v>1</v>
      </c>
      <c r="Z171" t="s">
        <v>37</v>
      </c>
      <c r="AA171" t="s">
        <v>37</v>
      </c>
      <c r="AC171">
        <v>1</v>
      </c>
    </row>
    <row r="172" spans="1:29" x14ac:dyDescent="0.25">
      <c r="A172" s="27" t="s">
        <v>1219</v>
      </c>
      <c r="B172" s="27" t="s">
        <v>32</v>
      </c>
      <c r="C172" s="27">
        <v>2016</v>
      </c>
      <c r="D172" s="27">
        <v>5</v>
      </c>
      <c r="N172">
        <v>1</v>
      </c>
      <c r="O172">
        <v>1</v>
      </c>
      <c r="Q172" s="27" t="s">
        <v>1219</v>
      </c>
      <c r="R172" s="27" t="s">
        <v>32</v>
      </c>
      <c r="S172" s="27">
        <v>2016</v>
      </c>
      <c r="T172" s="27">
        <v>5</v>
      </c>
      <c r="Z172" t="s">
        <v>37</v>
      </c>
      <c r="AA172" t="s">
        <v>37</v>
      </c>
      <c r="AB172">
        <v>1</v>
      </c>
      <c r="AC172">
        <v>1</v>
      </c>
    </row>
    <row r="173" spans="1:29" x14ac:dyDescent="0.25">
      <c r="A173" s="27" t="s">
        <v>1223</v>
      </c>
      <c r="B173" s="27" t="s">
        <v>32</v>
      </c>
      <c r="C173" s="27">
        <v>2016</v>
      </c>
      <c r="D173" s="27">
        <v>5</v>
      </c>
      <c r="N173">
        <v>4</v>
      </c>
      <c r="O173">
        <v>4</v>
      </c>
      <c r="Q173" s="27" t="s">
        <v>1223</v>
      </c>
      <c r="R173" s="27" t="s">
        <v>32</v>
      </c>
      <c r="S173" s="27">
        <v>2016</v>
      </c>
      <c r="T173" s="27">
        <v>5</v>
      </c>
      <c r="Z173" t="s">
        <v>37</v>
      </c>
      <c r="AA173" t="s">
        <v>37</v>
      </c>
      <c r="AB173">
        <v>4</v>
      </c>
      <c r="AC173">
        <v>4</v>
      </c>
    </row>
    <row r="174" spans="1:29" x14ac:dyDescent="0.25">
      <c r="A174" s="27" t="s">
        <v>1234</v>
      </c>
      <c r="B174" s="27" t="s">
        <v>32</v>
      </c>
      <c r="C174" s="27">
        <v>2016</v>
      </c>
      <c r="D174" s="27">
        <v>5</v>
      </c>
      <c r="K174">
        <v>1</v>
      </c>
      <c r="O174">
        <v>1</v>
      </c>
      <c r="Q174" s="27" t="s">
        <v>1234</v>
      </c>
      <c r="R174" s="27" t="s">
        <v>32</v>
      </c>
      <c r="S174" s="27">
        <v>2016</v>
      </c>
      <c r="T174" s="27">
        <v>5</v>
      </c>
      <c r="U174">
        <v>1</v>
      </c>
      <c r="Z174" t="s">
        <v>37</v>
      </c>
      <c r="AA174" t="s">
        <v>37</v>
      </c>
      <c r="AC174">
        <v>1</v>
      </c>
    </row>
    <row r="175" spans="1:29" x14ac:dyDescent="0.25">
      <c r="A175" s="27" t="s">
        <v>1240</v>
      </c>
      <c r="B175" s="27" t="s">
        <v>32</v>
      </c>
      <c r="C175" s="27">
        <v>2016</v>
      </c>
      <c r="D175" s="27">
        <v>5</v>
      </c>
      <c r="N175">
        <v>2</v>
      </c>
      <c r="O175">
        <v>2</v>
      </c>
      <c r="Q175" s="27" t="s">
        <v>1240</v>
      </c>
      <c r="R175" s="27" t="s">
        <v>32</v>
      </c>
      <c r="S175" s="27">
        <v>2016</v>
      </c>
      <c r="T175" s="27">
        <v>5</v>
      </c>
      <c r="Z175" t="s">
        <v>37</v>
      </c>
      <c r="AA175" t="s">
        <v>37</v>
      </c>
      <c r="AB175">
        <v>2</v>
      </c>
      <c r="AC175">
        <v>2</v>
      </c>
    </row>
    <row r="176" spans="1:29" x14ac:dyDescent="0.25">
      <c r="A176" s="27" t="s">
        <v>1246</v>
      </c>
      <c r="B176" s="27" t="s">
        <v>32</v>
      </c>
      <c r="C176" s="27">
        <v>2016</v>
      </c>
      <c r="D176" s="27">
        <v>6</v>
      </c>
      <c r="N176">
        <v>2</v>
      </c>
      <c r="O176">
        <v>2</v>
      </c>
      <c r="Q176" s="27" t="s">
        <v>1246</v>
      </c>
      <c r="R176" s="27" t="s">
        <v>32</v>
      </c>
      <c r="S176" s="27">
        <v>2016</v>
      </c>
      <c r="T176" s="27">
        <v>6</v>
      </c>
      <c r="Z176" t="s">
        <v>37</v>
      </c>
      <c r="AA176" t="s">
        <v>37</v>
      </c>
      <c r="AB176">
        <v>2</v>
      </c>
      <c r="AC176">
        <v>2</v>
      </c>
    </row>
    <row r="177" spans="1:29" x14ac:dyDescent="0.25">
      <c r="A177" s="27" t="s">
        <v>1258</v>
      </c>
      <c r="B177" s="27" t="s">
        <v>32</v>
      </c>
      <c r="C177" s="27">
        <v>2016</v>
      </c>
      <c r="D177" s="27">
        <v>7</v>
      </c>
      <c r="N177">
        <v>1</v>
      </c>
      <c r="O177">
        <v>1</v>
      </c>
      <c r="Q177" s="27" t="s">
        <v>1258</v>
      </c>
      <c r="R177" s="27" t="s">
        <v>32</v>
      </c>
      <c r="S177" s="27">
        <v>2016</v>
      </c>
      <c r="T177" s="27">
        <v>7</v>
      </c>
      <c r="Z177" t="s">
        <v>37</v>
      </c>
      <c r="AA177" t="s">
        <v>37</v>
      </c>
      <c r="AB177">
        <v>1</v>
      </c>
      <c r="AC177">
        <v>1</v>
      </c>
    </row>
    <row r="178" spans="1:29" x14ac:dyDescent="0.25">
      <c r="A178" s="27" t="s">
        <v>1251</v>
      </c>
      <c r="B178" s="27" t="s">
        <v>32</v>
      </c>
      <c r="C178" s="27">
        <v>2016</v>
      </c>
      <c r="D178" s="27">
        <v>7</v>
      </c>
      <c r="F178">
        <v>1</v>
      </c>
      <c r="N178">
        <v>1</v>
      </c>
      <c r="O178">
        <v>2</v>
      </c>
      <c r="Q178" s="27" t="s">
        <v>1251</v>
      </c>
      <c r="R178" s="27" t="s">
        <v>32</v>
      </c>
      <c r="S178" s="27">
        <v>2016</v>
      </c>
      <c r="T178" s="27">
        <v>7</v>
      </c>
      <c r="V178">
        <v>1</v>
      </c>
      <c r="Z178" t="s">
        <v>37</v>
      </c>
      <c r="AA178" t="s">
        <v>37</v>
      </c>
      <c r="AB178">
        <v>1</v>
      </c>
      <c r="AC178">
        <v>2</v>
      </c>
    </row>
    <row r="179" spans="1:29" x14ac:dyDescent="0.25">
      <c r="A179" s="27" t="s">
        <v>1262</v>
      </c>
      <c r="B179" s="27" t="s">
        <v>32</v>
      </c>
      <c r="C179" s="27">
        <v>2016</v>
      </c>
      <c r="D179" s="27">
        <v>7</v>
      </c>
      <c r="K179">
        <v>1</v>
      </c>
      <c r="N179">
        <v>1</v>
      </c>
      <c r="O179">
        <v>2</v>
      </c>
      <c r="Q179" s="27" t="s">
        <v>1262</v>
      </c>
      <c r="R179" s="27" t="s">
        <v>32</v>
      </c>
      <c r="S179" s="27">
        <v>2016</v>
      </c>
      <c r="T179" s="27">
        <v>7</v>
      </c>
      <c r="U179">
        <v>1</v>
      </c>
      <c r="Z179" t="s">
        <v>37</v>
      </c>
      <c r="AA179" t="s">
        <v>37</v>
      </c>
      <c r="AB179">
        <v>1</v>
      </c>
      <c r="AC179">
        <v>2</v>
      </c>
    </row>
    <row r="180" spans="1:29" x14ac:dyDescent="0.25">
      <c r="A180" s="27" t="s">
        <v>1277</v>
      </c>
      <c r="B180" s="27" t="s">
        <v>32</v>
      </c>
      <c r="C180" s="27">
        <v>2016</v>
      </c>
      <c r="D180" s="27">
        <v>7</v>
      </c>
      <c r="N180">
        <v>1</v>
      </c>
      <c r="O180">
        <v>1</v>
      </c>
      <c r="Q180" s="27" t="s">
        <v>1277</v>
      </c>
      <c r="R180" s="27" t="s">
        <v>32</v>
      </c>
      <c r="S180" s="27">
        <v>2016</v>
      </c>
      <c r="T180" s="27">
        <v>7</v>
      </c>
      <c r="Z180" t="s">
        <v>37</v>
      </c>
      <c r="AA180" t="s">
        <v>37</v>
      </c>
      <c r="AB180">
        <v>1</v>
      </c>
      <c r="AC180">
        <v>1</v>
      </c>
    </row>
    <row r="181" spans="1:29" x14ac:dyDescent="0.25">
      <c r="A181" s="27" t="s">
        <v>1280</v>
      </c>
      <c r="B181" s="27" t="s">
        <v>32</v>
      </c>
      <c r="C181" s="27">
        <v>2016</v>
      </c>
      <c r="D181" s="27">
        <v>8</v>
      </c>
      <c r="K181">
        <v>1</v>
      </c>
      <c r="O181">
        <v>1</v>
      </c>
      <c r="Q181" s="27" t="s">
        <v>1280</v>
      </c>
      <c r="R181" s="27" t="s">
        <v>32</v>
      </c>
      <c r="S181" s="27">
        <v>2016</v>
      </c>
      <c r="T181" s="27">
        <v>8</v>
      </c>
      <c r="U181">
        <v>1</v>
      </c>
      <c r="Z181" t="s">
        <v>37</v>
      </c>
      <c r="AA181" t="s">
        <v>37</v>
      </c>
      <c r="AC181">
        <v>1</v>
      </c>
    </row>
    <row r="182" spans="1:29" x14ac:dyDescent="0.25">
      <c r="A182" s="27" t="s">
        <v>1284</v>
      </c>
      <c r="B182" s="27" t="s">
        <v>32</v>
      </c>
      <c r="C182" s="27">
        <v>2016</v>
      </c>
      <c r="D182" s="27">
        <v>8</v>
      </c>
      <c r="N182">
        <v>1</v>
      </c>
      <c r="O182">
        <v>1</v>
      </c>
      <c r="Q182" s="27" t="s">
        <v>1284</v>
      </c>
      <c r="R182" s="27" t="s">
        <v>32</v>
      </c>
      <c r="S182" s="27">
        <v>2016</v>
      </c>
      <c r="T182" s="27">
        <v>8</v>
      </c>
      <c r="Z182" t="s">
        <v>37</v>
      </c>
      <c r="AA182" t="s">
        <v>37</v>
      </c>
      <c r="AB182">
        <v>1</v>
      </c>
      <c r="AC182">
        <v>1</v>
      </c>
    </row>
    <row r="183" spans="1:29" x14ac:dyDescent="0.25">
      <c r="A183" s="27" t="s">
        <v>1287</v>
      </c>
      <c r="B183" s="27" t="s">
        <v>32</v>
      </c>
      <c r="C183" s="27">
        <v>2016</v>
      </c>
      <c r="D183" s="27">
        <v>8</v>
      </c>
      <c r="K183">
        <v>1</v>
      </c>
      <c r="O183">
        <v>1</v>
      </c>
      <c r="Q183" s="27" t="s">
        <v>1287</v>
      </c>
      <c r="R183" s="27" t="s">
        <v>32</v>
      </c>
      <c r="S183" s="27">
        <v>2016</v>
      </c>
      <c r="T183" s="27">
        <v>8</v>
      </c>
      <c r="U183">
        <v>1</v>
      </c>
      <c r="Z183" t="s">
        <v>37</v>
      </c>
      <c r="AA183" t="s">
        <v>37</v>
      </c>
      <c r="AC183">
        <v>1</v>
      </c>
    </row>
    <row r="184" spans="1:29" x14ac:dyDescent="0.25">
      <c r="A184" s="27" t="s">
        <v>1290</v>
      </c>
      <c r="B184" s="27" t="s">
        <v>32</v>
      </c>
      <c r="C184" s="27">
        <v>2016</v>
      </c>
      <c r="D184" s="27">
        <v>8</v>
      </c>
      <c r="K184">
        <v>1</v>
      </c>
      <c r="O184">
        <v>1</v>
      </c>
      <c r="Q184" s="27" t="s">
        <v>1290</v>
      </c>
      <c r="R184" s="27" t="s">
        <v>32</v>
      </c>
      <c r="S184" s="27">
        <v>2016</v>
      </c>
      <c r="T184" s="27">
        <v>8</v>
      </c>
      <c r="U184">
        <v>1</v>
      </c>
      <c r="Z184" t="s">
        <v>37</v>
      </c>
      <c r="AA184" t="s">
        <v>37</v>
      </c>
      <c r="AC184">
        <v>1</v>
      </c>
    </row>
    <row r="185" spans="1:29" x14ac:dyDescent="0.25">
      <c r="A185" s="27" t="s">
        <v>1294</v>
      </c>
      <c r="B185" s="27" t="s">
        <v>32</v>
      </c>
      <c r="C185" s="27">
        <v>2016</v>
      </c>
      <c r="D185" s="27">
        <v>9</v>
      </c>
      <c r="K185">
        <v>1</v>
      </c>
      <c r="O185">
        <v>1</v>
      </c>
      <c r="Q185" s="27" t="s">
        <v>1294</v>
      </c>
      <c r="R185" s="27" t="s">
        <v>32</v>
      </c>
      <c r="S185" s="27">
        <v>2016</v>
      </c>
      <c r="T185" s="27">
        <v>9</v>
      </c>
      <c r="U185">
        <v>1</v>
      </c>
      <c r="Z185" t="s">
        <v>37</v>
      </c>
      <c r="AA185" t="s">
        <v>37</v>
      </c>
      <c r="AC185">
        <v>1</v>
      </c>
    </row>
    <row r="186" spans="1:29" x14ac:dyDescent="0.25">
      <c r="A186" s="27" t="s">
        <v>1297</v>
      </c>
      <c r="B186" s="27" t="s">
        <v>32</v>
      </c>
      <c r="C186" s="27">
        <v>2016</v>
      </c>
      <c r="D186" s="27">
        <v>9</v>
      </c>
      <c r="N186">
        <v>2</v>
      </c>
      <c r="O186">
        <v>2</v>
      </c>
      <c r="Q186" s="27" t="s">
        <v>1297</v>
      </c>
      <c r="R186" s="27" t="s">
        <v>32</v>
      </c>
      <c r="S186" s="27">
        <v>2016</v>
      </c>
      <c r="T186" s="27">
        <v>9</v>
      </c>
      <c r="Z186" t="s">
        <v>37</v>
      </c>
      <c r="AA186" t="s">
        <v>37</v>
      </c>
      <c r="AB186">
        <v>2</v>
      </c>
      <c r="AC186">
        <v>2</v>
      </c>
    </row>
    <row r="187" spans="1:29" x14ac:dyDescent="0.25">
      <c r="A187" s="27" t="s">
        <v>1321</v>
      </c>
      <c r="B187" s="27" t="s">
        <v>32</v>
      </c>
      <c r="C187" s="27">
        <v>2016</v>
      </c>
      <c r="D187" s="27">
        <v>9</v>
      </c>
      <c r="N187">
        <v>2</v>
      </c>
      <c r="O187">
        <v>2</v>
      </c>
      <c r="Q187" s="27" t="s">
        <v>1321</v>
      </c>
      <c r="R187" s="27" t="s">
        <v>32</v>
      </c>
      <c r="S187" s="27">
        <v>2016</v>
      </c>
      <c r="T187" s="27">
        <v>9</v>
      </c>
      <c r="Z187" t="s">
        <v>37</v>
      </c>
      <c r="AA187" t="s">
        <v>37</v>
      </c>
      <c r="AB187">
        <v>2</v>
      </c>
      <c r="AC187">
        <v>2</v>
      </c>
    </row>
    <row r="188" spans="1:29" x14ac:dyDescent="0.25">
      <c r="A188" s="27" t="s">
        <v>1327</v>
      </c>
      <c r="B188" s="27" t="s">
        <v>32</v>
      </c>
      <c r="C188" s="27">
        <v>2016</v>
      </c>
      <c r="D188" s="27">
        <v>9</v>
      </c>
      <c r="N188">
        <v>1</v>
      </c>
      <c r="O188">
        <v>1</v>
      </c>
      <c r="Q188" s="27" t="s">
        <v>1327</v>
      </c>
      <c r="R188" s="27" t="s">
        <v>32</v>
      </c>
      <c r="S188" s="27">
        <v>2016</v>
      </c>
      <c r="T188" s="27">
        <v>9</v>
      </c>
      <c r="Z188" t="s">
        <v>37</v>
      </c>
      <c r="AA188" t="s">
        <v>37</v>
      </c>
      <c r="AB188">
        <v>1</v>
      </c>
      <c r="AC188">
        <v>1</v>
      </c>
    </row>
    <row r="189" spans="1:29" x14ac:dyDescent="0.25">
      <c r="A189" s="27" t="s">
        <v>1330</v>
      </c>
      <c r="B189" s="27" t="s">
        <v>32</v>
      </c>
      <c r="C189" s="27">
        <v>2016</v>
      </c>
      <c r="D189" s="27">
        <v>9</v>
      </c>
      <c r="N189">
        <v>1</v>
      </c>
      <c r="O189">
        <v>1</v>
      </c>
      <c r="Q189" s="27" t="s">
        <v>1330</v>
      </c>
      <c r="R189" s="27" t="s">
        <v>32</v>
      </c>
      <c r="S189" s="27">
        <v>2016</v>
      </c>
      <c r="T189" s="27">
        <v>9</v>
      </c>
      <c r="Z189" t="s">
        <v>37</v>
      </c>
      <c r="AA189" t="s">
        <v>37</v>
      </c>
      <c r="AB189">
        <v>1</v>
      </c>
      <c r="AC189">
        <v>1</v>
      </c>
    </row>
    <row r="190" spans="1:29" x14ac:dyDescent="0.25">
      <c r="A190" s="27" t="s">
        <v>1332</v>
      </c>
      <c r="B190" s="27" t="s">
        <v>32</v>
      </c>
      <c r="C190" s="27">
        <v>2016</v>
      </c>
      <c r="D190" s="27">
        <v>9</v>
      </c>
      <c r="K190">
        <v>1</v>
      </c>
      <c r="N190">
        <v>1</v>
      </c>
      <c r="O190">
        <v>2</v>
      </c>
      <c r="Q190" s="27" t="s">
        <v>1332</v>
      </c>
      <c r="R190" s="27" t="s">
        <v>32</v>
      </c>
      <c r="S190" s="27">
        <v>2016</v>
      </c>
      <c r="T190" s="27">
        <v>9</v>
      </c>
      <c r="U190">
        <v>1</v>
      </c>
      <c r="Z190" t="s">
        <v>37</v>
      </c>
      <c r="AA190" t="s">
        <v>37</v>
      </c>
      <c r="AB190">
        <v>1</v>
      </c>
      <c r="AC190">
        <v>2</v>
      </c>
    </row>
    <row r="191" spans="1:29" x14ac:dyDescent="0.25">
      <c r="A191" s="27" t="s">
        <v>1361</v>
      </c>
      <c r="B191" s="27" t="s">
        <v>32</v>
      </c>
      <c r="C191" s="27">
        <v>2016</v>
      </c>
      <c r="D191" s="27">
        <v>10</v>
      </c>
      <c r="N191">
        <v>1</v>
      </c>
      <c r="O191">
        <v>1</v>
      </c>
      <c r="Q191" s="27" t="s">
        <v>1361</v>
      </c>
      <c r="R191" s="27" t="s">
        <v>32</v>
      </c>
      <c r="S191" s="27">
        <v>2016</v>
      </c>
      <c r="T191" s="27">
        <v>10</v>
      </c>
      <c r="Z191" t="s">
        <v>37</v>
      </c>
      <c r="AA191" t="s">
        <v>37</v>
      </c>
      <c r="AB191">
        <v>1</v>
      </c>
      <c r="AC191">
        <v>1</v>
      </c>
    </row>
    <row r="192" spans="1:29" x14ac:dyDescent="0.25">
      <c r="A192" s="27" t="s">
        <v>1378</v>
      </c>
      <c r="B192" s="27" t="s">
        <v>32</v>
      </c>
      <c r="C192" s="27">
        <v>2016</v>
      </c>
      <c r="D192" s="27">
        <v>10</v>
      </c>
      <c r="K192">
        <v>1</v>
      </c>
      <c r="N192">
        <v>2</v>
      </c>
      <c r="O192">
        <v>3</v>
      </c>
      <c r="Q192" s="27" t="s">
        <v>1378</v>
      </c>
      <c r="R192" s="27" t="s">
        <v>32</v>
      </c>
      <c r="S192" s="27">
        <v>2016</v>
      </c>
      <c r="T192" s="27">
        <v>10</v>
      </c>
      <c r="U192">
        <v>1</v>
      </c>
      <c r="Z192" t="s">
        <v>37</v>
      </c>
      <c r="AA192" t="s">
        <v>37</v>
      </c>
      <c r="AB192">
        <v>2</v>
      </c>
      <c r="AC192">
        <v>3</v>
      </c>
    </row>
    <row r="193" spans="1:29" x14ac:dyDescent="0.25">
      <c r="A193" s="27" t="s">
        <v>1386</v>
      </c>
      <c r="B193" s="27" t="s">
        <v>32</v>
      </c>
      <c r="C193" s="27">
        <v>2016</v>
      </c>
      <c r="D193" s="27">
        <v>12</v>
      </c>
      <c r="N193">
        <v>2</v>
      </c>
      <c r="O193">
        <v>2</v>
      </c>
      <c r="Q193" s="27" t="s">
        <v>1386</v>
      </c>
      <c r="R193" s="27" t="s">
        <v>32</v>
      </c>
      <c r="S193" s="27">
        <v>2016</v>
      </c>
      <c r="T193" s="27">
        <v>12</v>
      </c>
      <c r="Z193" t="s">
        <v>37</v>
      </c>
      <c r="AA193" t="s">
        <v>37</v>
      </c>
      <c r="AB193">
        <v>2</v>
      </c>
      <c r="AC193">
        <v>2</v>
      </c>
    </row>
    <row r="194" spans="1:29" x14ac:dyDescent="0.25">
      <c r="A194" s="27" t="s">
        <v>1392</v>
      </c>
      <c r="B194" s="27" t="s">
        <v>32</v>
      </c>
      <c r="C194" s="27">
        <v>2017</v>
      </c>
      <c r="D194" s="27">
        <v>1</v>
      </c>
      <c r="N194">
        <v>1</v>
      </c>
      <c r="O194">
        <v>1</v>
      </c>
      <c r="Q194" s="27" t="s">
        <v>1392</v>
      </c>
      <c r="R194" s="27" t="s">
        <v>32</v>
      </c>
      <c r="S194" s="27">
        <v>2017</v>
      </c>
      <c r="T194" s="27">
        <v>1</v>
      </c>
      <c r="Z194" t="s">
        <v>37</v>
      </c>
      <c r="AA194" t="s">
        <v>37</v>
      </c>
      <c r="AB194">
        <v>1</v>
      </c>
      <c r="AC194">
        <v>1</v>
      </c>
    </row>
    <row r="195" spans="1:29" x14ac:dyDescent="0.25">
      <c r="A195" s="27" t="s">
        <v>1398</v>
      </c>
      <c r="B195" s="27" t="s">
        <v>32</v>
      </c>
      <c r="C195" s="27">
        <v>2017</v>
      </c>
      <c r="D195" s="27">
        <v>2</v>
      </c>
      <c r="N195">
        <v>1</v>
      </c>
      <c r="O195">
        <v>1</v>
      </c>
      <c r="Q195" s="27" t="s">
        <v>1398</v>
      </c>
      <c r="R195" s="27" t="s">
        <v>32</v>
      </c>
      <c r="S195" s="27">
        <v>2017</v>
      </c>
      <c r="T195" s="27">
        <v>2</v>
      </c>
      <c r="Z195" t="s">
        <v>37</v>
      </c>
      <c r="AA195" t="s">
        <v>37</v>
      </c>
      <c r="AB195">
        <v>1</v>
      </c>
      <c r="AC195">
        <v>1</v>
      </c>
    </row>
    <row r="196" spans="1:29" x14ac:dyDescent="0.25">
      <c r="A196" s="27" t="s">
        <v>1402</v>
      </c>
      <c r="B196" s="27" t="s">
        <v>32</v>
      </c>
      <c r="C196" s="27">
        <v>2017</v>
      </c>
      <c r="D196" s="27">
        <v>2</v>
      </c>
      <c r="K196">
        <v>1</v>
      </c>
      <c r="O196">
        <v>1</v>
      </c>
      <c r="Q196" s="27" t="s">
        <v>1402</v>
      </c>
      <c r="R196" s="27" t="s">
        <v>32</v>
      </c>
      <c r="S196" s="27">
        <v>2017</v>
      </c>
      <c r="T196" s="27">
        <v>2</v>
      </c>
      <c r="U196">
        <v>1</v>
      </c>
      <c r="Z196" t="s">
        <v>37</v>
      </c>
      <c r="AA196" t="s">
        <v>37</v>
      </c>
      <c r="AC196">
        <v>1</v>
      </c>
    </row>
    <row r="197" spans="1:29" x14ac:dyDescent="0.25">
      <c r="A197" s="27" t="s">
        <v>1394</v>
      </c>
      <c r="B197" s="27" t="s">
        <v>32</v>
      </c>
      <c r="C197" s="27">
        <v>2017</v>
      </c>
      <c r="D197" s="27">
        <v>2</v>
      </c>
      <c r="N197">
        <v>1</v>
      </c>
      <c r="O197">
        <v>1</v>
      </c>
      <c r="Q197" s="27" t="s">
        <v>1394</v>
      </c>
      <c r="R197" s="27" t="s">
        <v>32</v>
      </c>
      <c r="S197" s="27">
        <v>2017</v>
      </c>
      <c r="T197" s="27">
        <v>2</v>
      </c>
      <c r="Z197" t="s">
        <v>37</v>
      </c>
      <c r="AA197" t="s">
        <v>37</v>
      </c>
      <c r="AB197">
        <v>1</v>
      </c>
      <c r="AC197">
        <v>1</v>
      </c>
    </row>
    <row r="198" spans="1:29" x14ac:dyDescent="0.25">
      <c r="A198" s="27" t="s">
        <v>1420</v>
      </c>
      <c r="B198" s="27" t="s">
        <v>32</v>
      </c>
      <c r="C198" s="27">
        <v>2017</v>
      </c>
      <c r="D198" s="27">
        <v>6</v>
      </c>
      <c r="N198">
        <v>2</v>
      </c>
      <c r="O198">
        <v>2</v>
      </c>
      <c r="Q198" s="27" t="s">
        <v>1420</v>
      </c>
      <c r="R198" s="27" t="s">
        <v>32</v>
      </c>
      <c r="S198" s="27">
        <v>2017</v>
      </c>
      <c r="T198" s="27">
        <v>6</v>
      </c>
      <c r="Z198" t="s">
        <v>37</v>
      </c>
      <c r="AA198" t="s">
        <v>37</v>
      </c>
      <c r="AB198">
        <v>2</v>
      </c>
      <c r="AC198">
        <v>2</v>
      </c>
    </row>
    <row r="199" spans="1:29" x14ac:dyDescent="0.25">
      <c r="A199" s="27" t="s">
        <v>1427</v>
      </c>
      <c r="B199" s="27" t="s">
        <v>32</v>
      </c>
      <c r="C199" s="27">
        <v>2017</v>
      </c>
      <c r="D199" s="27">
        <v>6</v>
      </c>
      <c r="K199">
        <v>1</v>
      </c>
      <c r="N199">
        <v>1</v>
      </c>
      <c r="O199">
        <v>2</v>
      </c>
      <c r="Q199" s="27" t="s">
        <v>1427</v>
      </c>
      <c r="R199" s="27" t="s">
        <v>32</v>
      </c>
      <c r="S199" s="27">
        <v>2017</v>
      </c>
      <c r="T199" s="27">
        <v>6</v>
      </c>
      <c r="U199">
        <v>1</v>
      </c>
      <c r="Z199" t="s">
        <v>37</v>
      </c>
      <c r="AA199" t="s">
        <v>37</v>
      </c>
      <c r="AB199">
        <v>1</v>
      </c>
      <c r="AC199">
        <v>2</v>
      </c>
    </row>
    <row r="200" spans="1:29" x14ac:dyDescent="0.25">
      <c r="A200" s="27" t="s">
        <v>1443</v>
      </c>
      <c r="B200" s="27" t="s">
        <v>32</v>
      </c>
      <c r="C200" s="27">
        <v>2017</v>
      </c>
      <c r="D200" s="27">
        <v>6</v>
      </c>
      <c r="N200">
        <v>1</v>
      </c>
      <c r="O200">
        <v>1</v>
      </c>
      <c r="Q200" s="27" t="s">
        <v>1443</v>
      </c>
      <c r="R200" s="27" t="s">
        <v>32</v>
      </c>
      <c r="S200" s="27">
        <v>2017</v>
      </c>
      <c r="T200" s="27">
        <v>6</v>
      </c>
      <c r="Z200" t="s">
        <v>37</v>
      </c>
      <c r="AA200" t="s">
        <v>37</v>
      </c>
      <c r="AB200">
        <v>1</v>
      </c>
      <c r="AC200">
        <v>1</v>
      </c>
    </row>
    <row r="201" spans="1:29" x14ac:dyDescent="0.25">
      <c r="A201" s="27" t="s">
        <v>1435</v>
      </c>
      <c r="B201" s="27" t="s">
        <v>32</v>
      </c>
      <c r="C201" s="27">
        <v>2017</v>
      </c>
      <c r="D201" s="27">
        <v>6</v>
      </c>
      <c r="N201">
        <v>1</v>
      </c>
      <c r="O201">
        <v>1</v>
      </c>
      <c r="Q201" s="27" t="s">
        <v>1435</v>
      </c>
      <c r="R201" s="27" t="s">
        <v>32</v>
      </c>
      <c r="S201" s="27">
        <v>2017</v>
      </c>
      <c r="T201" s="27">
        <v>6</v>
      </c>
      <c r="Z201" t="s">
        <v>37</v>
      </c>
      <c r="AA201" t="s">
        <v>37</v>
      </c>
      <c r="AB201">
        <v>1</v>
      </c>
      <c r="AC201">
        <v>1</v>
      </c>
    </row>
    <row r="202" spans="1:29" x14ac:dyDescent="0.25">
      <c r="A202" s="27" t="s">
        <v>1446</v>
      </c>
      <c r="B202" s="27" t="s">
        <v>32</v>
      </c>
      <c r="C202" s="27">
        <v>2017</v>
      </c>
      <c r="D202" s="27">
        <v>6</v>
      </c>
      <c r="K202">
        <v>1</v>
      </c>
      <c r="N202">
        <v>1</v>
      </c>
      <c r="O202">
        <v>2</v>
      </c>
      <c r="Q202" s="27" t="s">
        <v>1446</v>
      </c>
      <c r="R202" s="27" t="s">
        <v>32</v>
      </c>
      <c r="S202" s="27">
        <v>2017</v>
      </c>
      <c r="T202" s="27">
        <v>6</v>
      </c>
      <c r="U202">
        <v>1</v>
      </c>
      <c r="Z202" t="s">
        <v>37</v>
      </c>
      <c r="AA202" t="s">
        <v>37</v>
      </c>
      <c r="AB202">
        <v>1</v>
      </c>
      <c r="AC202">
        <v>2</v>
      </c>
    </row>
    <row r="203" spans="1:29" x14ac:dyDescent="0.25">
      <c r="A203" s="27" t="s">
        <v>1450</v>
      </c>
      <c r="B203" s="27" t="s">
        <v>32</v>
      </c>
      <c r="C203" s="27">
        <v>2017</v>
      </c>
      <c r="D203" s="27">
        <v>7</v>
      </c>
      <c r="F203">
        <v>1</v>
      </c>
      <c r="K203">
        <v>2</v>
      </c>
      <c r="O203">
        <v>3</v>
      </c>
      <c r="Q203" s="27" t="s">
        <v>1450</v>
      </c>
      <c r="R203" s="27" t="s">
        <v>32</v>
      </c>
      <c r="S203" s="27">
        <v>2017</v>
      </c>
      <c r="T203" s="27">
        <v>7</v>
      </c>
      <c r="U203">
        <v>2</v>
      </c>
      <c r="V203">
        <v>1</v>
      </c>
      <c r="Z203" t="s">
        <v>37</v>
      </c>
      <c r="AA203" t="s">
        <v>37</v>
      </c>
      <c r="AC203">
        <v>3</v>
      </c>
    </row>
    <row r="204" spans="1:29" x14ac:dyDescent="0.25">
      <c r="A204" s="27" t="s">
        <v>1462</v>
      </c>
      <c r="B204" s="27" t="s">
        <v>32</v>
      </c>
      <c r="C204" s="27">
        <v>2017</v>
      </c>
      <c r="D204" s="27">
        <v>8</v>
      </c>
      <c r="N204">
        <v>1</v>
      </c>
      <c r="O204">
        <v>1</v>
      </c>
      <c r="Q204" s="27" t="s">
        <v>1462</v>
      </c>
      <c r="R204" s="27" t="s">
        <v>32</v>
      </c>
      <c r="S204" s="27">
        <v>2017</v>
      </c>
      <c r="T204" s="27">
        <v>8</v>
      </c>
      <c r="Z204" t="s">
        <v>37</v>
      </c>
      <c r="AA204" t="s">
        <v>37</v>
      </c>
      <c r="AB204">
        <v>1</v>
      </c>
      <c r="AC204">
        <v>1</v>
      </c>
    </row>
    <row r="205" spans="1:29" x14ac:dyDescent="0.25">
      <c r="A205" s="27" t="s">
        <v>1465</v>
      </c>
      <c r="B205" s="27" t="s">
        <v>32</v>
      </c>
      <c r="C205" s="27">
        <v>2017</v>
      </c>
      <c r="D205" s="27">
        <v>8</v>
      </c>
      <c r="K205">
        <v>1</v>
      </c>
      <c r="O205">
        <v>1</v>
      </c>
      <c r="Q205" s="27" t="s">
        <v>1465</v>
      </c>
      <c r="R205" s="27" t="s">
        <v>32</v>
      </c>
      <c r="S205" s="27">
        <v>2017</v>
      </c>
      <c r="T205" s="27">
        <v>8</v>
      </c>
      <c r="U205">
        <v>1</v>
      </c>
      <c r="Z205" t="s">
        <v>37</v>
      </c>
      <c r="AA205" t="s">
        <v>37</v>
      </c>
      <c r="AC205">
        <v>1</v>
      </c>
    </row>
    <row r="206" spans="1:29" x14ac:dyDescent="0.25">
      <c r="A206" s="27" t="s">
        <v>1468</v>
      </c>
      <c r="B206" s="27" t="s">
        <v>32</v>
      </c>
      <c r="C206" s="27">
        <v>2017</v>
      </c>
      <c r="D206" s="27">
        <v>8</v>
      </c>
      <c r="N206">
        <v>1</v>
      </c>
      <c r="O206">
        <v>1</v>
      </c>
      <c r="Q206" s="27" t="s">
        <v>1468</v>
      </c>
      <c r="R206" s="27" t="s">
        <v>32</v>
      </c>
      <c r="S206" s="27">
        <v>2017</v>
      </c>
      <c r="T206" s="27">
        <v>8</v>
      </c>
      <c r="Z206" t="s">
        <v>37</v>
      </c>
      <c r="AA206" t="s">
        <v>37</v>
      </c>
      <c r="AB206">
        <v>1</v>
      </c>
      <c r="AC206">
        <v>1</v>
      </c>
    </row>
    <row r="207" spans="1:29" x14ac:dyDescent="0.25">
      <c r="A207" s="27" t="s">
        <v>1471</v>
      </c>
      <c r="B207" s="27" t="s">
        <v>32</v>
      </c>
      <c r="C207" s="27">
        <v>2017</v>
      </c>
      <c r="D207" s="27">
        <v>8</v>
      </c>
      <c r="F207">
        <v>1</v>
      </c>
      <c r="K207">
        <v>1</v>
      </c>
      <c r="N207">
        <v>1</v>
      </c>
      <c r="O207">
        <v>3</v>
      </c>
      <c r="Q207" s="27" t="s">
        <v>1471</v>
      </c>
      <c r="R207" s="27" t="s">
        <v>32</v>
      </c>
      <c r="S207" s="27">
        <v>2017</v>
      </c>
      <c r="T207" s="27">
        <v>8</v>
      </c>
      <c r="U207">
        <v>1</v>
      </c>
      <c r="V207">
        <v>1</v>
      </c>
      <c r="Z207" t="s">
        <v>37</v>
      </c>
      <c r="AA207" t="s">
        <v>37</v>
      </c>
      <c r="AB207">
        <v>1</v>
      </c>
      <c r="AC207">
        <v>3</v>
      </c>
    </row>
    <row r="208" spans="1:29" x14ac:dyDescent="0.25">
      <c r="A208" s="27" t="s">
        <v>1478</v>
      </c>
      <c r="B208" s="27" t="s">
        <v>32</v>
      </c>
      <c r="C208" s="27">
        <v>2017</v>
      </c>
      <c r="D208" s="27">
        <v>8</v>
      </c>
      <c r="K208">
        <v>1</v>
      </c>
      <c r="N208">
        <v>1</v>
      </c>
      <c r="O208">
        <v>2</v>
      </c>
      <c r="Q208" s="27" t="s">
        <v>1478</v>
      </c>
      <c r="R208" s="27" t="s">
        <v>32</v>
      </c>
      <c r="S208" s="27">
        <v>2017</v>
      </c>
      <c r="T208" s="27">
        <v>8</v>
      </c>
      <c r="U208">
        <v>1</v>
      </c>
      <c r="Z208" t="s">
        <v>37</v>
      </c>
      <c r="AA208" t="s">
        <v>37</v>
      </c>
      <c r="AB208">
        <v>1</v>
      </c>
      <c r="AC208">
        <v>2</v>
      </c>
    </row>
    <row r="209" spans="1:29" x14ac:dyDescent="0.25">
      <c r="A209" s="27" t="s">
        <v>1483</v>
      </c>
      <c r="B209" s="27" t="s">
        <v>32</v>
      </c>
      <c r="C209" s="27">
        <v>2017</v>
      </c>
      <c r="D209" s="27">
        <v>8</v>
      </c>
      <c r="N209">
        <v>1</v>
      </c>
      <c r="O209">
        <v>1</v>
      </c>
      <c r="Q209" s="27" t="s">
        <v>1483</v>
      </c>
      <c r="R209" s="27" t="s">
        <v>32</v>
      </c>
      <c r="S209" s="27">
        <v>2017</v>
      </c>
      <c r="T209" s="27">
        <v>8</v>
      </c>
      <c r="Z209" t="s">
        <v>37</v>
      </c>
      <c r="AA209" t="s">
        <v>37</v>
      </c>
      <c r="AB209">
        <v>1</v>
      </c>
      <c r="AC209">
        <v>1</v>
      </c>
    </row>
    <row r="210" spans="1:29" x14ac:dyDescent="0.25">
      <c r="A210" s="27" t="s">
        <v>1510</v>
      </c>
      <c r="B210" s="27" t="s">
        <v>32</v>
      </c>
      <c r="C210" s="27">
        <v>2017</v>
      </c>
      <c r="D210" s="27">
        <v>9</v>
      </c>
      <c r="F210">
        <v>2</v>
      </c>
      <c r="K210">
        <v>1</v>
      </c>
      <c r="N210">
        <v>3</v>
      </c>
      <c r="O210">
        <v>6</v>
      </c>
      <c r="Q210" s="27" t="s">
        <v>1510</v>
      </c>
      <c r="R210" s="27" t="s">
        <v>32</v>
      </c>
      <c r="S210" s="27">
        <v>2017</v>
      </c>
      <c r="T210" s="27">
        <v>9</v>
      </c>
      <c r="U210">
        <v>1</v>
      </c>
      <c r="V210">
        <v>2</v>
      </c>
      <c r="Z210" t="s">
        <v>37</v>
      </c>
      <c r="AA210" t="s">
        <v>37</v>
      </c>
      <c r="AB210">
        <v>3</v>
      </c>
      <c r="AC210">
        <v>6</v>
      </c>
    </row>
    <row r="211" spans="1:29" x14ac:dyDescent="0.25">
      <c r="A211" s="27" t="s">
        <v>1527</v>
      </c>
      <c r="B211" s="27" t="s">
        <v>32</v>
      </c>
      <c r="C211" s="27">
        <v>2017</v>
      </c>
      <c r="D211" s="27">
        <v>9</v>
      </c>
      <c r="N211">
        <v>1</v>
      </c>
      <c r="O211">
        <v>1</v>
      </c>
      <c r="Q211" s="27" t="s">
        <v>1527</v>
      </c>
      <c r="R211" s="27" t="s">
        <v>32</v>
      </c>
      <c r="S211" s="27">
        <v>2017</v>
      </c>
      <c r="T211" s="27">
        <v>9</v>
      </c>
      <c r="Z211" t="s">
        <v>37</v>
      </c>
      <c r="AA211" t="s">
        <v>37</v>
      </c>
      <c r="AB211">
        <v>1</v>
      </c>
      <c r="AC211">
        <v>1</v>
      </c>
    </row>
    <row r="212" spans="1:29" x14ac:dyDescent="0.25">
      <c r="A212" s="27" t="s">
        <v>1530</v>
      </c>
      <c r="B212" s="27" t="s">
        <v>32</v>
      </c>
      <c r="C212" s="27">
        <v>2017</v>
      </c>
      <c r="D212" s="27">
        <v>10</v>
      </c>
      <c r="N212">
        <v>8</v>
      </c>
      <c r="O212">
        <v>8</v>
      </c>
      <c r="Q212" s="27" t="s">
        <v>1530</v>
      </c>
      <c r="R212" s="27" t="s">
        <v>32</v>
      </c>
      <c r="S212" s="27">
        <v>2017</v>
      </c>
      <c r="T212" s="27">
        <v>10</v>
      </c>
      <c r="Z212" t="s">
        <v>37</v>
      </c>
      <c r="AA212" t="s">
        <v>37</v>
      </c>
      <c r="AB212">
        <v>8</v>
      </c>
      <c r="AC212">
        <v>8</v>
      </c>
    </row>
    <row r="213" spans="1:29" x14ac:dyDescent="0.25">
      <c r="A213" s="27" t="s">
        <v>1590</v>
      </c>
      <c r="B213" s="27" t="s">
        <v>32</v>
      </c>
      <c r="C213" s="27">
        <v>2018</v>
      </c>
      <c r="D213" s="27">
        <v>2</v>
      </c>
      <c r="N213">
        <v>1</v>
      </c>
      <c r="O213">
        <v>1</v>
      </c>
      <c r="Q213" s="27" t="s">
        <v>1590</v>
      </c>
      <c r="R213" s="27" t="s">
        <v>32</v>
      </c>
      <c r="S213" s="27">
        <v>2018</v>
      </c>
      <c r="T213" s="27">
        <v>2</v>
      </c>
      <c r="Z213" t="s">
        <v>37</v>
      </c>
      <c r="AA213" t="s">
        <v>37</v>
      </c>
      <c r="AB213">
        <v>1</v>
      </c>
      <c r="AC213">
        <v>1</v>
      </c>
    </row>
    <row r="214" spans="1:29" x14ac:dyDescent="0.25">
      <c r="A214" s="27" t="s">
        <v>1593</v>
      </c>
      <c r="B214" s="27" t="s">
        <v>32</v>
      </c>
      <c r="C214" s="27">
        <v>2018</v>
      </c>
      <c r="D214" s="27">
        <v>2</v>
      </c>
      <c r="N214">
        <v>1</v>
      </c>
      <c r="O214">
        <v>1</v>
      </c>
      <c r="Q214" s="27" t="s">
        <v>1593</v>
      </c>
      <c r="R214" s="27" t="s">
        <v>32</v>
      </c>
      <c r="S214" s="27">
        <v>2018</v>
      </c>
      <c r="T214" s="27">
        <v>2</v>
      </c>
      <c r="Z214" t="s">
        <v>37</v>
      </c>
      <c r="AA214" t="s">
        <v>37</v>
      </c>
      <c r="AB214">
        <v>1</v>
      </c>
      <c r="AC214">
        <v>1</v>
      </c>
    </row>
    <row r="215" spans="1:29" x14ac:dyDescent="0.25">
      <c r="A215" s="27" t="s">
        <v>1596</v>
      </c>
      <c r="B215" s="27" t="s">
        <v>32</v>
      </c>
      <c r="C215" s="27">
        <v>2018</v>
      </c>
      <c r="D215" s="27">
        <v>3</v>
      </c>
      <c r="N215">
        <v>2</v>
      </c>
      <c r="O215">
        <v>2</v>
      </c>
      <c r="Q215" s="27" t="s">
        <v>1596</v>
      </c>
      <c r="R215" s="27" t="s">
        <v>32</v>
      </c>
      <c r="S215" s="27">
        <v>2018</v>
      </c>
      <c r="T215" s="27">
        <v>3</v>
      </c>
      <c r="Z215" t="s">
        <v>37</v>
      </c>
      <c r="AA215" t="s">
        <v>37</v>
      </c>
      <c r="AB215">
        <v>2</v>
      </c>
      <c r="AC215">
        <v>2</v>
      </c>
    </row>
    <row r="216" spans="1:29" x14ac:dyDescent="0.25">
      <c r="A216" s="27" t="s">
        <v>1601</v>
      </c>
      <c r="B216" s="27" t="s">
        <v>32</v>
      </c>
      <c r="C216" s="27">
        <v>2018</v>
      </c>
      <c r="D216" s="27">
        <v>3</v>
      </c>
      <c r="M216">
        <v>1</v>
      </c>
      <c r="O216">
        <v>1</v>
      </c>
      <c r="Q216" s="27" t="s">
        <v>1601</v>
      </c>
      <c r="R216" s="27" t="s">
        <v>32</v>
      </c>
      <c r="S216" s="27">
        <v>2018</v>
      </c>
      <c r="T216" s="27">
        <v>3</v>
      </c>
      <c r="X216">
        <v>1</v>
      </c>
      <c r="Z216" t="s">
        <v>37</v>
      </c>
      <c r="AA216" t="s">
        <v>37</v>
      </c>
      <c r="AC216">
        <v>1</v>
      </c>
    </row>
    <row r="217" spans="1:29" x14ac:dyDescent="0.25">
      <c r="A217" s="27" t="s">
        <v>1603</v>
      </c>
      <c r="B217" s="27" t="s">
        <v>32</v>
      </c>
      <c r="C217" s="27">
        <v>2018</v>
      </c>
      <c r="D217" s="27">
        <v>3</v>
      </c>
      <c r="K217">
        <v>1</v>
      </c>
      <c r="O217">
        <v>1</v>
      </c>
      <c r="Q217" s="27" t="s">
        <v>1603</v>
      </c>
      <c r="R217" s="27" t="s">
        <v>32</v>
      </c>
      <c r="S217" s="27">
        <v>2018</v>
      </c>
      <c r="T217" s="27">
        <v>3</v>
      </c>
      <c r="U217">
        <v>1</v>
      </c>
      <c r="Z217" t="s">
        <v>37</v>
      </c>
      <c r="AA217" t="s">
        <v>37</v>
      </c>
      <c r="AC217">
        <v>1</v>
      </c>
    </row>
    <row r="218" spans="1:29" x14ac:dyDescent="0.25">
      <c r="A218" s="27" t="s">
        <v>1606</v>
      </c>
      <c r="B218" s="27" t="s">
        <v>32</v>
      </c>
      <c r="C218" s="27">
        <v>2018</v>
      </c>
      <c r="D218" s="27">
        <v>3</v>
      </c>
      <c r="N218">
        <v>1</v>
      </c>
      <c r="O218">
        <v>1</v>
      </c>
      <c r="Q218" s="27" t="s">
        <v>1606</v>
      </c>
      <c r="R218" s="27" t="s">
        <v>32</v>
      </c>
      <c r="S218" s="27">
        <v>2018</v>
      </c>
      <c r="T218" s="27">
        <v>3</v>
      </c>
      <c r="Z218" t="s">
        <v>37</v>
      </c>
      <c r="AA218" t="s">
        <v>37</v>
      </c>
      <c r="AB218">
        <v>1</v>
      </c>
      <c r="AC218">
        <v>1</v>
      </c>
    </row>
    <row r="219" spans="1:29" x14ac:dyDescent="0.25">
      <c r="A219" s="27" t="s">
        <v>1612</v>
      </c>
      <c r="B219" s="27" t="s">
        <v>32</v>
      </c>
      <c r="C219" s="27">
        <v>2018</v>
      </c>
      <c r="D219" s="27">
        <v>4</v>
      </c>
      <c r="N219">
        <v>2</v>
      </c>
      <c r="O219">
        <v>2</v>
      </c>
      <c r="Q219" s="27" t="s">
        <v>1612</v>
      </c>
      <c r="R219" s="27" t="s">
        <v>32</v>
      </c>
      <c r="S219" s="27">
        <v>2018</v>
      </c>
      <c r="T219" s="27">
        <v>4</v>
      </c>
      <c r="Z219" t="s">
        <v>37</v>
      </c>
      <c r="AA219" t="s">
        <v>37</v>
      </c>
      <c r="AB219">
        <v>2</v>
      </c>
      <c r="AC219">
        <v>2</v>
      </c>
    </row>
    <row r="220" spans="1:29" x14ac:dyDescent="0.25">
      <c r="A220" s="27" t="s">
        <v>1619</v>
      </c>
      <c r="B220" s="27" t="s">
        <v>32</v>
      </c>
      <c r="C220" s="27">
        <v>2018</v>
      </c>
      <c r="D220" s="27">
        <v>4</v>
      </c>
      <c r="I220">
        <v>1</v>
      </c>
      <c r="O220">
        <v>1</v>
      </c>
      <c r="Q220" s="27" t="s">
        <v>1619</v>
      </c>
      <c r="R220" s="27" t="s">
        <v>32</v>
      </c>
      <c r="S220" s="27">
        <v>2018</v>
      </c>
      <c r="T220" s="27">
        <v>4</v>
      </c>
      <c r="W220">
        <v>1</v>
      </c>
      <c r="Z220" t="s">
        <v>37</v>
      </c>
      <c r="AA220" t="s">
        <v>37</v>
      </c>
      <c r="AC220">
        <v>1</v>
      </c>
    </row>
    <row r="221" spans="1:29" x14ac:dyDescent="0.25">
      <c r="A221" s="27" t="s">
        <v>1622</v>
      </c>
      <c r="B221" s="27" t="s">
        <v>32</v>
      </c>
      <c r="C221" s="27">
        <v>2018</v>
      </c>
      <c r="D221" s="27">
        <v>4</v>
      </c>
      <c r="M221">
        <v>1</v>
      </c>
      <c r="O221">
        <v>1</v>
      </c>
      <c r="Q221" s="27" t="s">
        <v>1622</v>
      </c>
      <c r="R221" s="27" t="s">
        <v>32</v>
      </c>
      <c r="S221" s="27">
        <v>2018</v>
      </c>
      <c r="T221" s="27">
        <v>4</v>
      </c>
      <c r="X221">
        <v>1</v>
      </c>
      <c r="Z221" t="s">
        <v>37</v>
      </c>
      <c r="AA221" t="s">
        <v>37</v>
      </c>
      <c r="AC221">
        <v>1</v>
      </c>
    </row>
    <row r="222" spans="1:29" x14ac:dyDescent="0.25">
      <c r="A222" s="27" t="s">
        <v>1626</v>
      </c>
      <c r="B222" s="27" t="s">
        <v>32</v>
      </c>
      <c r="C222" s="27">
        <v>2018</v>
      </c>
      <c r="D222" s="27">
        <v>5</v>
      </c>
      <c r="J222">
        <v>1</v>
      </c>
      <c r="O222">
        <v>1</v>
      </c>
      <c r="Q222" s="27" t="s">
        <v>1626</v>
      </c>
      <c r="R222" s="27" t="s">
        <v>32</v>
      </c>
      <c r="S222" s="27">
        <v>2018</v>
      </c>
      <c r="T222" s="27">
        <v>5</v>
      </c>
      <c r="Z222">
        <v>1</v>
      </c>
      <c r="AA222" t="s">
        <v>37</v>
      </c>
      <c r="AC222">
        <v>1</v>
      </c>
    </row>
    <row r="223" spans="1:29" x14ac:dyDescent="0.25">
      <c r="A223" s="27" t="s">
        <v>1632</v>
      </c>
      <c r="B223" s="27" t="s">
        <v>32</v>
      </c>
      <c r="C223" s="27">
        <v>2018</v>
      </c>
      <c r="D223" s="27">
        <v>5</v>
      </c>
      <c r="K223">
        <v>1</v>
      </c>
      <c r="O223">
        <v>1</v>
      </c>
      <c r="Q223" s="27" t="s">
        <v>1632</v>
      </c>
      <c r="R223" s="27" t="s">
        <v>32</v>
      </c>
      <c r="S223" s="27">
        <v>2018</v>
      </c>
      <c r="T223" s="27">
        <v>5</v>
      </c>
      <c r="U223">
        <v>1</v>
      </c>
      <c r="Z223" t="s">
        <v>37</v>
      </c>
      <c r="AA223" t="s">
        <v>37</v>
      </c>
      <c r="AC223">
        <v>1</v>
      </c>
    </row>
    <row r="224" spans="1:29" x14ac:dyDescent="0.25">
      <c r="A224" s="27" t="s">
        <v>1635</v>
      </c>
      <c r="B224" s="27" t="s">
        <v>32</v>
      </c>
      <c r="C224" s="27">
        <v>2018</v>
      </c>
      <c r="D224" s="27">
        <v>6</v>
      </c>
      <c r="N224">
        <v>1</v>
      </c>
      <c r="O224">
        <v>1</v>
      </c>
      <c r="Q224" s="27" t="s">
        <v>1635</v>
      </c>
      <c r="R224" s="27" t="s">
        <v>32</v>
      </c>
      <c r="S224" s="27">
        <v>2018</v>
      </c>
      <c r="T224" s="27">
        <v>6</v>
      </c>
      <c r="Z224" t="s">
        <v>37</v>
      </c>
      <c r="AA224" t="s">
        <v>37</v>
      </c>
      <c r="AB224">
        <v>1</v>
      </c>
      <c r="AC224">
        <v>1</v>
      </c>
    </row>
    <row r="225" spans="1:29" x14ac:dyDescent="0.25">
      <c r="A225" s="27" t="s">
        <v>1642</v>
      </c>
      <c r="B225" s="27" t="s">
        <v>32</v>
      </c>
      <c r="C225" s="27">
        <v>2018</v>
      </c>
      <c r="D225" s="27">
        <v>6</v>
      </c>
      <c r="K225">
        <v>1</v>
      </c>
      <c r="N225">
        <v>1</v>
      </c>
      <c r="O225">
        <v>2</v>
      </c>
      <c r="Q225" s="27" t="s">
        <v>1642</v>
      </c>
      <c r="R225" s="27" t="s">
        <v>32</v>
      </c>
      <c r="S225" s="27">
        <v>2018</v>
      </c>
      <c r="T225" s="27">
        <v>6</v>
      </c>
      <c r="U225">
        <v>1</v>
      </c>
      <c r="Z225" t="s">
        <v>37</v>
      </c>
      <c r="AA225" t="s">
        <v>37</v>
      </c>
      <c r="AB225">
        <v>1</v>
      </c>
      <c r="AC225">
        <v>2</v>
      </c>
    </row>
    <row r="226" spans="1:29" x14ac:dyDescent="0.25">
      <c r="A226" s="27" t="s">
        <v>1651</v>
      </c>
      <c r="B226" s="27" t="s">
        <v>32</v>
      </c>
      <c r="C226" s="27">
        <v>2018</v>
      </c>
      <c r="D226" s="27">
        <v>7</v>
      </c>
      <c r="K226">
        <v>1</v>
      </c>
      <c r="O226">
        <v>1</v>
      </c>
      <c r="Q226" s="27" t="s">
        <v>1651</v>
      </c>
      <c r="R226" s="27" t="s">
        <v>32</v>
      </c>
      <c r="S226" s="27">
        <v>2018</v>
      </c>
      <c r="T226" s="27">
        <v>7</v>
      </c>
      <c r="U226">
        <v>1</v>
      </c>
      <c r="Z226" t="s">
        <v>37</v>
      </c>
      <c r="AA226" t="s">
        <v>37</v>
      </c>
      <c r="AC226">
        <v>1</v>
      </c>
    </row>
    <row r="227" spans="1:29" x14ac:dyDescent="0.25">
      <c r="A227" s="27" t="s">
        <v>1654</v>
      </c>
      <c r="B227" s="27" t="s">
        <v>32</v>
      </c>
      <c r="C227" s="27">
        <v>2018</v>
      </c>
      <c r="D227" s="27">
        <v>7</v>
      </c>
      <c r="N227">
        <v>1</v>
      </c>
      <c r="O227">
        <v>1</v>
      </c>
      <c r="Q227" s="27" t="s">
        <v>1654</v>
      </c>
      <c r="R227" s="27" t="s">
        <v>32</v>
      </c>
      <c r="S227" s="27">
        <v>2018</v>
      </c>
      <c r="T227" s="27">
        <v>7</v>
      </c>
      <c r="Z227" t="s">
        <v>37</v>
      </c>
      <c r="AA227" t="s">
        <v>37</v>
      </c>
      <c r="AB227">
        <v>1</v>
      </c>
      <c r="AC227">
        <v>1</v>
      </c>
    </row>
    <row r="228" spans="1:29" x14ac:dyDescent="0.25">
      <c r="A228" s="27" t="s">
        <v>1660</v>
      </c>
      <c r="B228" s="27" t="s">
        <v>32</v>
      </c>
      <c r="C228" s="27">
        <v>2018</v>
      </c>
      <c r="D228" s="27">
        <v>7</v>
      </c>
      <c r="N228">
        <v>1</v>
      </c>
      <c r="O228">
        <v>1</v>
      </c>
      <c r="Q228" s="27" t="s">
        <v>1660</v>
      </c>
      <c r="R228" s="27" t="s">
        <v>32</v>
      </c>
      <c r="S228" s="27">
        <v>2018</v>
      </c>
      <c r="T228" s="27">
        <v>7</v>
      </c>
      <c r="Z228" t="s">
        <v>37</v>
      </c>
      <c r="AA228" t="s">
        <v>37</v>
      </c>
      <c r="AB228">
        <v>1</v>
      </c>
      <c r="AC228">
        <v>1</v>
      </c>
    </row>
    <row r="229" spans="1:29" x14ac:dyDescent="0.25">
      <c r="A229" s="27" t="s">
        <v>1667</v>
      </c>
      <c r="B229" s="27" t="s">
        <v>32</v>
      </c>
      <c r="C229" s="27">
        <v>2018</v>
      </c>
      <c r="D229" s="27">
        <v>8</v>
      </c>
      <c r="N229">
        <v>1</v>
      </c>
      <c r="O229">
        <v>1</v>
      </c>
      <c r="Q229" s="27" t="s">
        <v>1667</v>
      </c>
      <c r="R229" s="27" t="s">
        <v>32</v>
      </c>
      <c r="S229" s="27">
        <v>2018</v>
      </c>
      <c r="T229" s="27">
        <v>8</v>
      </c>
      <c r="Z229" t="s">
        <v>37</v>
      </c>
      <c r="AA229" t="s">
        <v>37</v>
      </c>
      <c r="AB229">
        <v>1</v>
      </c>
      <c r="AC229">
        <v>1</v>
      </c>
    </row>
    <row r="230" spans="1:29" x14ac:dyDescent="0.25">
      <c r="A230" s="27" t="s">
        <v>1663</v>
      </c>
      <c r="B230" s="27" t="s">
        <v>32</v>
      </c>
      <c r="C230" s="27">
        <v>2018</v>
      </c>
      <c r="D230" s="27">
        <v>8</v>
      </c>
      <c r="F230">
        <v>1</v>
      </c>
      <c r="N230">
        <v>1</v>
      </c>
      <c r="O230">
        <v>2</v>
      </c>
      <c r="Q230" s="27" t="s">
        <v>1663</v>
      </c>
      <c r="R230" s="27" t="s">
        <v>32</v>
      </c>
      <c r="S230" s="27">
        <v>2018</v>
      </c>
      <c r="T230" s="27">
        <v>8</v>
      </c>
      <c r="V230">
        <v>1</v>
      </c>
      <c r="Z230" t="s">
        <v>37</v>
      </c>
      <c r="AA230" t="s">
        <v>37</v>
      </c>
      <c r="AB230">
        <v>1</v>
      </c>
      <c r="AC230">
        <v>2</v>
      </c>
    </row>
    <row r="231" spans="1:29" x14ac:dyDescent="0.25">
      <c r="A231" s="27" t="s">
        <v>1670</v>
      </c>
      <c r="B231" s="27" t="s">
        <v>32</v>
      </c>
      <c r="C231" s="27">
        <v>2018</v>
      </c>
      <c r="D231" s="27">
        <v>8</v>
      </c>
      <c r="N231">
        <v>1</v>
      </c>
      <c r="O231">
        <v>1</v>
      </c>
      <c r="Q231" s="27" t="s">
        <v>1670</v>
      </c>
      <c r="R231" s="27" t="s">
        <v>32</v>
      </c>
      <c r="S231" s="27">
        <v>2018</v>
      </c>
      <c r="T231" s="27">
        <v>8</v>
      </c>
      <c r="Z231" t="s">
        <v>37</v>
      </c>
      <c r="AA231" t="s">
        <v>37</v>
      </c>
      <c r="AB231">
        <v>1</v>
      </c>
      <c r="AC231">
        <v>1</v>
      </c>
    </row>
    <row r="232" spans="1:29" x14ac:dyDescent="0.25">
      <c r="A232" s="27" t="s">
        <v>1677</v>
      </c>
      <c r="B232" s="27" t="s">
        <v>32</v>
      </c>
      <c r="C232" s="27">
        <v>2018</v>
      </c>
      <c r="D232" s="27">
        <v>8</v>
      </c>
      <c r="N232">
        <v>1</v>
      </c>
      <c r="O232">
        <v>1</v>
      </c>
      <c r="Q232" s="27" t="s">
        <v>1677</v>
      </c>
      <c r="R232" s="27" t="s">
        <v>32</v>
      </c>
      <c r="S232" s="27">
        <v>2018</v>
      </c>
      <c r="T232" s="27">
        <v>8</v>
      </c>
      <c r="Z232" t="s">
        <v>37</v>
      </c>
      <c r="AA232" t="s">
        <v>37</v>
      </c>
      <c r="AB232">
        <v>1</v>
      </c>
      <c r="AC232">
        <v>1</v>
      </c>
    </row>
    <row r="233" spans="1:29" x14ac:dyDescent="0.25">
      <c r="A233" s="27" t="s">
        <v>1683</v>
      </c>
      <c r="B233" s="27" t="s">
        <v>32</v>
      </c>
      <c r="C233" s="27">
        <v>2018</v>
      </c>
      <c r="D233" s="27">
        <v>8</v>
      </c>
      <c r="N233">
        <v>1</v>
      </c>
      <c r="O233">
        <v>1</v>
      </c>
      <c r="Q233" s="27" t="s">
        <v>1683</v>
      </c>
      <c r="R233" s="27" t="s">
        <v>32</v>
      </c>
      <c r="S233" s="27">
        <v>2018</v>
      </c>
      <c r="T233" s="27">
        <v>8</v>
      </c>
      <c r="Z233" t="s">
        <v>37</v>
      </c>
      <c r="AA233" t="s">
        <v>37</v>
      </c>
      <c r="AB233">
        <v>1</v>
      </c>
      <c r="AC233">
        <v>1</v>
      </c>
    </row>
    <row r="234" spans="1:29" x14ac:dyDescent="0.25">
      <c r="A234" s="27" t="s">
        <v>1686</v>
      </c>
      <c r="B234" s="27" t="s">
        <v>32</v>
      </c>
      <c r="C234" s="27">
        <v>2018</v>
      </c>
      <c r="D234" s="27">
        <v>8</v>
      </c>
      <c r="F234">
        <v>1</v>
      </c>
      <c r="O234">
        <v>1</v>
      </c>
      <c r="Q234" s="27" t="s">
        <v>1686</v>
      </c>
      <c r="R234" s="27" t="s">
        <v>32</v>
      </c>
      <c r="S234" s="27">
        <v>2018</v>
      </c>
      <c r="T234" s="27">
        <v>8</v>
      </c>
      <c r="V234">
        <v>1</v>
      </c>
      <c r="Z234" t="s">
        <v>37</v>
      </c>
      <c r="AA234" t="s">
        <v>37</v>
      </c>
      <c r="AC234">
        <v>1</v>
      </c>
    </row>
    <row r="235" spans="1:29" x14ac:dyDescent="0.25">
      <c r="A235" s="27" t="s">
        <v>1674</v>
      </c>
      <c r="B235" s="27" t="s">
        <v>32</v>
      </c>
      <c r="C235" s="27">
        <v>2018</v>
      </c>
      <c r="D235" s="27">
        <v>8</v>
      </c>
      <c r="N235">
        <v>1</v>
      </c>
      <c r="O235">
        <v>1</v>
      </c>
      <c r="Q235" s="27" t="s">
        <v>1674</v>
      </c>
      <c r="R235" s="27" t="s">
        <v>32</v>
      </c>
      <c r="S235" s="27">
        <v>2018</v>
      </c>
      <c r="T235" s="27">
        <v>8</v>
      </c>
      <c r="Z235" t="s">
        <v>37</v>
      </c>
      <c r="AA235" t="s">
        <v>37</v>
      </c>
      <c r="AB235">
        <v>1</v>
      </c>
      <c r="AC235">
        <v>1</v>
      </c>
    </row>
    <row r="236" spans="1:29" x14ac:dyDescent="0.25">
      <c r="A236" s="27" t="s">
        <v>1689</v>
      </c>
      <c r="B236" s="27" t="s">
        <v>32</v>
      </c>
      <c r="C236" s="27">
        <v>2018</v>
      </c>
      <c r="D236" s="27">
        <v>9</v>
      </c>
      <c r="K236">
        <v>1</v>
      </c>
      <c r="O236">
        <v>1</v>
      </c>
      <c r="Q236" s="27" t="s">
        <v>1689</v>
      </c>
      <c r="R236" s="27" t="s">
        <v>32</v>
      </c>
      <c r="S236" s="27">
        <v>2018</v>
      </c>
      <c r="T236" s="27">
        <v>9</v>
      </c>
      <c r="U236">
        <v>1</v>
      </c>
      <c r="Z236" t="s">
        <v>37</v>
      </c>
      <c r="AA236" t="s">
        <v>37</v>
      </c>
      <c r="AC236">
        <v>1</v>
      </c>
    </row>
    <row r="237" spans="1:29" x14ac:dyDescent="0.25">
      <c r="A237" s="27" t="s">
        <v>1695</v>
      </c>
      <c r="B237" s="27" t="s">
        <v>32</v>
      </c>
      <c r="C237" s="27">
        <v>2018</v>
      </c>
      <c r="D237" s="27">
        <v>9</v>
      </c>
      <c r="F237">
        <v>1</v>
      </c>
      <c r="K237">
        <v>1</v>
      </c>
      <c r="N237">
        <v>3</v>
      </c>
      <c r="O237">
        <v>5</v>
      </c>
      <c r="Q237" s="27" t="s">
        <v>1695</v>
      </c>
      <c r="R237" s="27" t="s">
        <v>32</v>
      </c>
      <c r="S237" s="27">
        <v>2018</v>
      </c>
      <c r="T237" s="27">
        <v>9</v>
      </c>
      <c r="U237">
        <v>1</v>
      </c>
      <c r="V237">
        <v>1</v>
      </c>
      <c r="Z237" t="s">
        <v>37</v>
      </c>
      <c r="AA237" t="s">
        <v>37</v>
      </c>
      <c r="AB237">
        <v>3</v>
      </c>
      <c r="AC237">
        <v>5</v>
      </c>
    </row>
    <row r="238" spans="1:29" x14ac:dyDescent="0.25">
      <c r="A238" s="27" t="s">
        <v>1711</v>
      </c>
      <c r="B238" s="27" t="s">
        <v>32</v>
      </c>
      <c r="C238" s="27">
        <v>2018</v>
      </c>
      <c r="D238" s="27">
        <v>9</v>
      </c>
      <c r="I238">
        <v>1</v>
      </c>
      <c r="O238">
        <v>1</v>
      </c>
      <c r="Q238" s="27" t="s">
        <v>1711</v>
      </c>
      <c r="R238" s="27" t="s">
        <v>32</v>
      </c>
      <c r="S238" s="27">
        <v>2018</v>
      </c>
      <c r="T238" s="27">
        <v>9</v>
      </c>
      <c r="W238">
        <v>1</v>
      </c>
      <c r="Z238" t="s">
        <v>37</v>
      </c>
      <c r="AA238" t="s">
        <v>37</v>
      </c>
      <c r="AC238">
        <v>1</v>
      </c>
    </row>
    <row r="239" spans="1:29" x14ac:dyDescent="0.25">
      <c r="A239" s="27" t="s">
        <v>71</v>
      </c>
      <c r="B239" s="27" t="s">
        <v>4780</v>
      </c>
      <c r="C239" s="27">
        <v>2010</v>
      </c>
      <c r="D239" s="27">
        <v>6</v>
      </c>
      <c r="K239">
        <v>1</v>
      </c>
      <c r="O239">
        <v>1</v>
      </c>
      <c r="Q239" s="27" t="s">
        <v>71</v>
      </c>
      <c r="R239" s="27" t="s">
        <v>4780</v>
      </c>
      <c r="S239" s="27">
        <v>2010</v>
      </c>
      <c r="T239" s="27">
        <v>6</v>
      </c>
      <c r="U239">
        <v>1</v>
      </c>
      <c r="Z239" t="s">
        <v>37</v>
      </c>
      <c r="AA239" t="s">
        <v>37</v>
      </c>
      <c r="AC239">
        <v>1</v>
      </c>
    </row>
    <row r="240" spans="1:29" x14ac:dyDescent="0.25">
      <c r="A240" s="27" t="s">
        <v>82</v>
      </c>
      <c r="B240" s="27" t="s">
        <v>4780</v>
      </c>
      <c r="C240" s="27">
        <v>2010</v>
      </c>
      <c r="D240" s="27">
        <v>7</v>
      </c>
      <c r="I240">
        <v>1</v>
      </c>
      <c r="O240">
        <v>1</v>
      </c>
      <c r="Q240" s="27" t="s">
        <v>82</v>
      </c>
      <c r="R240" s="27" t="s">
        <v>4780</v>
      </c>
      <c r="S240" s="27">
        <v>2010</v>
      </c>
      <c r="T240" s="27">
        <v>7</v>
      </c>
      <c r="W240">
        <v>1</v>
      </c>
      <c r="Z240" t="s">
        <v>37</v>
      </c>
      <c r="AA240" t="s">
        <v>37</v>
      </c>
      <c r="AC240">
        <v>1</v>
      </c>
    </row>
    <row r="241" spans="1:29" x14ac:dyDescent="0.25">
      <c r="A241" s="27" t="s">
        <v>129</v>
      </c>
      <c r="B241" s="27" t="s">
        <v>4780</v>
      </c>
      <c r="C241" s="27">
        <v>2010</v>
      </c>
      <c r="D241" s="27">
        <v>9</v>
      </c>
      <c r="L241">
        <v>1</v>
      </c>
      <c r="O241">
        <v>1</v>
      </c>
      <c r="Q241" s="27" t="s">
        <v>129</v>
      </c>
      <c r="R241" s="27" t="s">
        <v>4780</v>
      </c>
      <c r="S241" s="27">
        <v>2010</v>
      </c>
      <c r="T241" s="27">
        <v>9</v>
      </c>
      <c r="Y241">
        <v>1</v>
      </c>
      <c r="Z241" t="s">
        <v>37</v>
      </c>
      <c r="AA241" t="s">
        <v>37</v>
      </c>
      <c r="AC241">
        <v>1</v>
      </c>
    </row>
    <row r="242" spans="1:29" x14ac:dyDescent="0.25">
      <c r="A242" s="27" t="s">
        <v>185</v>
      </c>
      <c r="B242" s="27" t="s">
        <v>4780</v>
      </c>
      <c r="C242" s="27">
        <v>2011</v>
      </c>
      <c r="D242" s="27">
        <v>5</v>
      </c>
      <c r="N242">
        <v>1</v>
      </c>
      <c r="O242">
        <v>1</v>
      </c>
      <c r="Q242" s="27" t="s">
        <v>185</v>
      </c>
      <c r="R242" s="27" t="s">
        <v>4780</v>
      </c>
      <c r="S242" s="27">
        <v>2011</v>
      </c>
      <c r="T242" s="27">
        <v>5</v>
      </c>
      <c r="Z242" t="s">
        <v>37</v>
      </c>
      <c r="AA242" t="s">
        <v>37</v>
      </c>
      <c r="AB242">
        <v>1</v>
      </c>
      <c r="AC242">
        <v>1</v>
      </c>
    </row>
    <row r="243" spans="1:29" x14ac:dyDescent="0.25">
      <c r="A243" s="27" t="s">
        <v>193</v>
      </c>
      <c r="B243" s="27" t="s">
        <v>4780</v>
      </c>
      <c r="C243" s="27">
        <v>2011</v>
      </c>
      <c r="D243" s="27">
        <v>5</v>
      </c>
      <c r="K243">
        <v>1</v>
      </c>
      <c r="O243">
        <v>1</v>
      </c>
      <c r="Q243" s="27" t="s">
        <v>193</v>
      </c>
      <c r="R243" s="27" t="s">
        <v>4780</v>
      </c>
      <c r="S243" s="27">
        <v>2011</v>
      </c>
      <c r="T243" s="27">
        <v>5</v>
      </c>
      <c r="U243">
        <v>1</v>
      </c>
      <c r="Z243" t="s">
        <v>37</v>
      </c>
      <c r="AA243" t="s">
        <v>37</v>
      </c>
      <c r="AC243">
        <v>1</v>
      </c>
    </row>
    <row r="244" spans="1:29" x14ac:dyDescent="0.25">
      <c r="A244" s="27" t="s">
        <v>199</v>
      </c>
      <c r="B244" s="27" t="s">
        <v>4780</v>
      </c>
      <c r="C244" s="27">
        <v>2011</v>
      </c>
      <c r="D244" s="27">
        <v>5</v>
      </c>
      <c r="N244">
        <v>1</v>
      </c>
      <c r="O244">
        <v>1</v>
      </c>
      <c r="Q244" s="27" t="s">
        <v>199</v>
      </c>
      <c r="R244" s="27" t="s">
        <v>4780</v>
      </c>
      <c r="S244" s="27">
        <v>2011</v>
      </c>
      <c r="T244" s="27">
        <v>5</v>
      </c>
      <c r="Z244" t="s">
        <v>37</v>
      </c>
      <c r="AA244" t="s">
        <v>37</v>
      </c>
      <c r="AB244">
        <v>1</v>
      </c>
      <c r="AC244">
        <v>1</v>
      </c>
    </row>
    <row r="245" spans="1:29" x14ac:dyDescent="0.25">
      <c r="A245" s="27" t="s">
        <v>218</v>
      </c>
      <c r="B245" s="27" t="s">
        <v>4780</v>
      </c>
      <c r="C245" s="27">
        <v>2011</v>
      </c>
      <c r="D245" s="27">
        <v>5</v>
      </c>
      <c r="N245">
        <v>1</v>
      </c>
      <c r="O245">
        <v>1</v>
      </c>
      <c r="Q245" s="27" t="s">
        <v>218</v>
      </c>
      <c r="R245" s="27" t="s">
        <v>4780</v>
      </c>
      <c r="S245" s="27">
        <v>2011</v>
      </c>
      <c r="T245" s="27">
        <v>5</v>
      </c>
      <c r="Z245" t="s">
        <v>37</v>
      </c>
      <c r="AA245" t="s">
        <v>37</v>
      </c>
      <c r="AB245">
        <v>1</v>
      </c>
      <c r="AC245">
        <v>1</v>
      </c>
    </row>
    <row r="246" spans="1:29" x14ac:dyDescent="0.25">
      <c r="A246" s="27" t="s">
        <v>228</v>
      </c>
      <c r="B246" s="27" t="s">
        <v>4780</v>
      </c>
      <c r="C246" s="27">
        <v>2011</v>
      </c>
      <c r="D246" s="27">
        <v>6</v>
      </c>
      <c r="N246">
        <v>1</v>
      </c>
      <c r="O246">
        <v>1</v>
      </c>
      <c r="Q246" s="27" t="s">
        <v>228</v>
      </c>
      <c r="R246" s="27" t="s">
        <v>4780</v>
      </c>
      <c r="S246" s="27">
        <v>2011</v>
      </c>
      <c r="T246" s="27">
        <v>6</v>
      </c>
      <c r="Z246" t="s">
        <v>37</v>
      </c>
      <c r="AA246" t="s">
        <v>37</v>
      </c>
      <c r="AB246">
        <v>1</v>
      </c>
      <c r="AC246">
        <v>1</v>
      </c>
    </row>
    <row r="247" spans="1:29" x14ac:dyDescent="0.25">
      <c r="A247" s="27" t="s">
        <v>231</v>
      </c>
      <c r="B247" s="27" t="s">
        <v>4780</v>
      </c>
      <c r="C247" s="27">
        <v>2011</v>
      </c>
      <c r="D247" s="27">
        <v>6</v>
      </c>
      <c r="N247">
        <v>1</v>
      </c>
      <c r="O247">
        <v>1</v>
      </c>
      <c r="Q247" s="27" t="s">
        <v>231</v>
      </c>
      <c r="R247" s="27" t="s">
        <v>4780</v>
      </c>
      <c r="S247" s="27">
        <v>2011</v>
      </c>
      <c r="T247" s="27">
        <v>6</v>
      </c>
      <c r="Z247" t="s">
        <v>37</v>
      </c>
      <c r="AA247" t="s">
        <v>37</v>
      </c>
      <c r="AB247">
        <v>1</v>
      </c>
      <c r="AC247">
        <v>1</v>
      </c>
    </row>
    <row r="248" spans="1:29" x14ac:dyDescent="0.25">
      <c r="A248" s="27" t="s">
        <v>280</v>
      </c>
      <c r="B248" s="27" t="s">
        <v>4780</v>
      </c>
      <c r="C248" s="27">
        <v>2011</v>
      </c>
      <c r="D248" s="27">
        <v>8</v>
      </c>
      <c r="K248">
        <v>1</v>
      </c>
      <c r="N248">
        <v>1</v>
      </c>
      <c r="O248">
        <v>2</v>
      </c>
      <c r="Q248" s="27" t="s">
        <v>280</v>
      </c>
      <c r="R248" s="27" t="s">
        <v>4780</v>
      </c>
      <c r="S248" s="27">
        <v>2011</v>
      </c>
      <c r="T248" s="27">
        <v>8</v>
      </c>
      <c r="U248">
        <v>1</v>
      </c>
      <c r="Z248" t="s">
        <v>37</v>
      </c>
      <c r="AA248" t="s">
        <v>37</v>
      </c>
      <c r="AB248">
        <v>1</v>
      </c>
      <c r="AC248">
        <v>2</v>
      </c>
    </row>
    <row r="249" spans="1:29" x14ac:dyDescent="0.25">
      <c r="A249" s="27" t="s">
        <v>302</v>
      </c>
      <c r="B249" s="27" t="s">
        <v>4780</v>
      </c>
      <c r="C249" s="27">
        <v>2011</v>
      </c>
      <c r="D249" s="27">
        <v>11</v>
      </c>
      <c r="I249">
        <v>2</v>
      </c>
      <c r="K249">
        <v>2</v>
      </c>
      <c r="N249">
        <v>2</v>
      </c>
      <c r="O249">
        <v>6</v>
      </c>
      <c r="Q249" s="27" t="s">
        <v>302</v>
      </c>
      <c r="R249" s="27" t="s">
        <v>4780</v>
      </c>
      <c r="S249" s="27">
        <v>2011</v>
      </c>
      <c r="T249" s="27">
        <v>11</v>
      </c>
      <c r="U249">
        <v>2</v>
      </c>
      <c r="W249">
        <v>2</v>
      </c>
      <c r="Z249" t="s">
        <v>37</v>
      </c>
      <c r="AA249" t="s">
        <v>37</v>
      </c>
      <c r="AB249">
        <v>2</v>
      </c>
      <c r="AC249">
        <v>6</v>
      </c>
    </row>
    <row r="250" spans="1:29" x14ac:dyDescent="0.25">
      <c r="A250" s="27" t="s">
        <v>338</v>
      </c>
      <c r="B250" s="27" t="s">
        <v>4780</v>
      </c>
      <c r="C250" s="27">
        <v>2011</v>
      </c>
      <c r="D250" s="27">
        <v>11</v>
      </c>
      <c r="N250">
        <v>2</v>
      </c>
      <c r="O250">
        <v>2</v>
      </c>
      <c r="Q250" s="27" t="s">
        <v>338</v>
      </c>
      <c r="R250" s="27" t="s">
        <v>4780</v>
      </c>
      <c r="S250" s="27">
        <v>2011</v>
      </c>
      <c r="T250" s="27">
        <v>11</v>
      </c>
      <c r="Z250" t="s">
        <v>37</v>
      </c>
      <c r="AA250" t="s">
        <v>37</v>
      </c>
      <c r="AB250">
        <v>2</v>
      </c>
      <c r="AC250">
        <v>2</v>
      </c>
    </row>
    <row r="251" spans="1:29" x14ac:dyDescent="0.25">
      <c r="A251" s="27" t="s">
        <v>383</v>
      </c>
      <c r="B251" s="27" t="s">
        <v>4780</v>
      </c>
      <c r="C251" s="27">
        <v>2012</v>
      </c>
      <c r="D251" s="27">
        <v>6</v>
      </c>
      <c r="N251">
        <v>3</v>
      </c>
      <c r="O251">
        <v>3</v>
      </c>
      <c r="Q251" s="27" t="s">
        <v>383</v>
      </c>
      <c r="R251" s="27" t="s">
        <v>4780</v>
      </c>
      <c r="S251" s="27">
        <v>2012</v>
      </c>
      <c r="T251" s="27">
        <v>6</v>
      </c>
      <c r="Z251" t="s">
        <v>37</v>
      </c>
      <c r="AA251" t="s">
        <v>37</v>
      </c>
      <c r="AB251">
        <v>3</v>
      </c>
      <c r="AC251">
        <v>3</v>
      </c>
    </row>
    <row r="252" spans="1:29" x14ac:dyDescent="0.25">
      <c r="A252" s="27" t="s">
        <v>396</v>
      </c>
      <c r="B252" s="27" t="s">
        <v>4780</v>
      </c>
      <c r="C252" s="27">
        <v>2012</v>
      </c>
      <c r="D252" s="27">
        <v>6</v>
      </c>
      <c r="K252">
        <v>2</v>
      </c>
      <c r="N252">
        <v>1</v>
      </c>
      <c r="O252">
        <v>3</v>
      </c>
      <c r="Q252" s="27" t="s">
        <v>396</v>
      </c>
      <c r="R252" s="27" t="s">
        <v>4780</v>
      </c>
      <c r="S252" s="27">
        <v>2012</v>
      </c>
      <c r="T252" s="27">
        <v>6</v>
      </c>
      <c r="U252">
        <v>2</v>
      </c>
      <c r="Z252" t="s">
        <v>37</v>
      </c>
      <c r="AA252" t="s">
        <v>37</v>
      </c>
      <c r="AB252">
        <v>1</v>
      </c>
      <c r="AC252">
        <v>3</v>
      </c>
    </row>
    <row r="253" spans="1:29" x14ac:dyDescent="0.25">
      <c r="A253" s="27" t="s">
        <v>415</v>
      </c>
      <c r="B253" s="27" t="s">
        <v>4780</v>
      </c>
      <c r="C253" s="27">
        <v>2012</v>
      </c>
      <c r="D253" s="27">
        <v>6</v>
      </c>
      <c r="K253">
        <v>1</v>
      </c>
      <c r="N253">
        <v>1</v>
      </c>
      <c r="O253">
        <v>2</v>
      </c>
      <c r="Q253" s="27" t="s">
        <v>415</v>
      </c>
      <c r="R253" s="27" t="s">
        <v>4780</v>
      </c>
      <c r="S253" s="27">
        <v>2012</v>
      </c>
      <c r="T253" s="27">
        <v>6</v>
      </c>
      <c r="U253">
        <v>1</v>
      </c>
      <c r="Z253" t="s">
        <v>37</v>
      </c>
      <c r="AA253" t="s">
        <v>37</v>
      </c>
      <c r="AB253">
        <v>1</v>
      </c>
      <c r="AC253">
        <v>2</v>
      </c>
    </row>
    <row r="254" spans="1:29" x14ac:dyDescent="0.25">
      <c r="A254" s="27" t="s">
        <v>426</v>
      </c>
      <c r="B254" s="27" t="s">
        <v>4780</v>
      </c>
      <c r="C254" s="27">
        <v>2012</v>
      </c>
      <c r="D254" s="27">
        <v>7</v>
      </c>
      <c r="N254">
        <v>1</v>
      </c>
      <c r="O254">
        <v>1</v>
      </c>
      <c r="Q254" s="27" t="s">
        <v>426</v>
      </c>
      <c r="R254" s="27" t="s">
        <v>4780</v>
      </c>
      <c r="S254" s="27">
        <v>2012</v>
      </c>
      <c r="T254" s="27">
        <v>7</v>
      </c>
      <c r="Z254" t="s">
        <v>37</v>
      </c>
      <c r="AA254" t="s">
        <v>37</v>
      </c>
      <c r="AB254">
        <v>1</v>
      </c>
      <c r="AC254">
        <v>1</v>
      </c>
    </row>
    <row r="255" spans="1:29" x14ac:dyDescent="0.25">
      <c r="A255" s="27" t="s">
        <v>462</v>
      </c>
      <c r="B255" s="27" t="s">
        <v>4780</v>
      </c>
      <c r="C255" s="27">
        <v>2012</v>
      </c>
      <c r="D255" s="27">
        <v>9</v>
      </c>
      <c r="I255">
        <v>3</v>
      </c>
      <c r="K255">
        <v>2</v>
      </c>
      <c r="N255">
        <v>9</v>
      </c>
      <c r="O255">
        <v>14</v>
      </c>
      <c r="Q255" s="27" t="s">
        <v>462</v>
      </c>
      <c r="R255" s="27" t="s">
        <v>4780</v>
      </c>
      <c r="S255" s="27">
        <v>2012</v>
      </c>
      <c r="T255" s="27">
        <v>9</v>
      </c>
      <c r="U255">
        <v>2</v>
      </c>
      <c r="W255">
        <v>3</v>
      </c>
      <c r="Z255" t="s">
        <v>37</v>
      </c>
      <c r="AA255" t="s">
        <v>37</v>
      </c>
      <c r="AB255">
        <v>9</v>
      </c>
      <c r="AC255">
        <v>14</v>
      </c>
    </row>
    <row r="256" spans="1:29" x14ac:dyDescent="0.25">
      <c r="A256" s="27" t="s">
        <v>504</v>
      </c>
      <c r="B256" s="27" t="s">
        <v>4780</v>
      </c>
      <c r="C256" s="27">
        <v>2012</v>
      </c>
      <c r="D256" s="27">
        <v>9</v>
      </c>
      <c r="N256">
        <v>1</v>
      </c>
      <c r="O256">
        <v>1</v>
      </c>
      <c r="Q256" s="27" t="s">
        <v>504</v>
      </c>
      <c r="R256" s="27" t="s">
        <v>4780</v>
      </c>
      <c r="S256" s="27">
        <v>2012</v>
      </c>
      <c r="T256" s="27">
        <v>9</v>
      </c>
      <c r="Z256" t="s">
        <v>37</v>
      </c>
      <c r="AA256" t="s">
        <v>37</v>
      </c>
      <c r="AB256">
        <v>1</v>
      </c>
      <c r="AC256">
        <v>1</v>
      </c>
    </row>
    <row r="257" spans="1:29" x14ac:dyDescent="0.25">
      <c r="A257" s="27" t="s">
        <v>512</v>
      </c>
      <c r="B257" s="27" t="s">
        <v>4780</v>
      </c>
      <c r="C257" s="27">
        <v>2012</v>
      </c>
      <c r="D257" s="27">
        <v>9</v>
      </c>
      <c r="N257">
        <v>1</v>
      </c>
      <c r="O257">
        <v>1</v>
      </c>
      <c r="Q257" s="27" t="s">
        <v>512</v>
      </c>
      <c r="R257" s="27" t="s">
        <v>4780</v>
      </c>
      <c r="S257" s="27">
        <v>2012</v>
      </c>
      <c r="T257" s="27">
        <v>9</v>
      </c>
      <c r="Z257" t="s">
        <v>37</v>
      </c>
      <c r="AA257" t="s">
        <v>37</v>
      </c>
      <c r="AB257">
        <v>1</v>
      </c>
      <c r="AC257">
        <v>1</v>
      </c>
    </row>
    <row r="258" spans="1:29" x14ac:dyDescent="0.25">
      <c r="A258" s="27" t="s">
        <v>520</v>
      </c>
      <c r="B258" s="27" t="s">
        <v>4780</v>
      </c>
      <c r="C258" s="27">
        <v>2012</v>
      </c>
      <c r="D258" s="27">
        <v>10</v>
      </c>
      <c r="N258">
        <v>7</v>
      </c>
      <c r="O258">
        <v>7</v>
      </c>
      <c r="Q258" s="27" t="s">
        <v>520</v>
      </c>
      <c r="R258" s="27" t="s">
        <v>4780</v>
      </c>
      <c r="S258" s="27">
        <v>2012</v>
      </c>
      <c r="T258" s="27">
        <v>10</v>
      </c>
      <c r="Z258" t="s">
        <v>37</v>
      </c>
      <c r="AA258" t="s">
        <v>37</v>
      </c>
      <c r="AB258">
        <v>7</v>
      </c>
      <c r="AC258">
        <v>7</v>
      </c>
    </row>
    <row r="259" spans="1:29" x14ac:dyDescent="0.25">
      <c r="A259" s="27" t="s">
        <v>543</v>
      </c>
      <c r="B259" s="27" t="s">
        <v>4780</v>
      </c>
      <c r="C259" s="27">
        <v>2012</v>
      </c>
      <c r="D259" s="27">
        <v>11</v>
      </c>
      <c r="N259">
        <v>1</v>
      </c>
      <c r="O259">
        <v>1</v>
      </c>
      <c r="Q259" s="27" t="s">
        <v>543</v>
      </c>
      <c r="R259" s="27" t="s">
        <v>4780</v>
      </c>
      <c r="S259" s="27">
        <v>2012</v>
      </c>
      <c r="T259" s="27">
        <v>11</v>
      </c>
      <c r="Z259" t="s">
        <v>37</v>
      </c>
      <c r="AA259" t="s">
        <v>37</v>
      </c>
      <c r="AB259">
        <v>1</v>
      </c>
      <c r="AC259">
        <v>1</v>
      </c>
    </row>
    <row r="260" spans="1:29" x14ac:dyDescent="0.25">
      <c r="A260" s="27" t="s">
        <v>625</v>
      </c>
      <c r="B260" s="27" t="s">
        <v>4780</v>
      </c>
      <c r="C260" s="27">
        <v>2013</v>
      </c>
      <c r="D260" s="27">
        <v>6</v>
      </c>
      <c r="N260">
        <v>1</v>
      </c>
      <c r="O260">
        <v>1</v>
      </c>
      <c r="Q260" s="27" t="s">
        <v>625</v>
      </c>
      <c r="R260" s="27" t="s">
        <v>4780</v>
      </c>
      <c r="S260" s="27">
        <v>2013</v>
      </c>
      <c r="T260" s="27">
        <v>6</v>
      </c>
      <c r="Z260" t="s">
        <v>37</v>
      </c>
      <c r="AA260" t="s">
        <v>37</v>
      </c>
      <c r="AB260">
        <v>1</v>
      </c>
      <c r="AC260">
        <v>1</v>
      </c>
    </row>
    <row r="261" spans="1:29" x14ac:dyDescent="0.25">
      <c r="A261" s="27" t="s">
        <v>631</v>
      </c>
      <c r="B261" s="27" t="s">
        <v>4780</v>
      </c>
      <c r="C261" s="27">
        <v>2013</v>
      </c>
      <c r="D261" s="27">
        <v>6</v>
      </c>
      <c r="K261">
        <v>2</v>
      </c>
      <c r="O261">
        <v>2</v>
      </c>
      <c r="Q261" s="27" t="s">
        <v>631</v>
      </c>
      <c r="R261" s="27" t="s">
        <v>4780</v>
      </c>
      <c r="S261" s="27">
        <v>2013</v>
      </c>
      <c r="T261" s="27">
        <v>6</v>
      </c>
      <c r="U261">
        <v>2</v>
      </c>
      <c r="Z261" t="s">
        <v>37</v>
      </c>
      <c r="AA261" t="s">
        <v>37</v>
      </c>
      <c r="AC261">
        <v>2</v>
      </c>
    </row>
    <row r="262" spans="1:29" x14ac:dyDescent="0.25">
      <c r="A262" s="27" t="s">
        <v>747</v>
      </c>
      <c r="B262" s="27" t="s">
        <v>4780</v>
      </c>
      <c r="C262" s="27">
        <v>2013</v>
      </c>
      <c r="D262" s="27">
        <v>8</v>
      </c>
      <c r="N262">
        <v>1</v>
      </c>
      <c r="O262">
        <v>1</v>
      </c>
      <c r="Q262" s="27" t="s">
        <v>747</v>
      </c>
      <c r="R262" s="27" t="s">
        <v>4780</v>
      </c>
      <c r="S262" s="27">
        <v>2013</v>
      </c>
      <c r="T262" s="27">
        <v>8</v>
      </c>
      <c r="Z262" t="s">
        <v>37</v>
      </c>
      <c r="AA262" t="s">
        <v>37</v>
      </c>
      <c r="AB262">
        <v>1</v>
      </c>
      <c r="AC262">
        <v>1</v>
      </c>
    </row>
    <row r="263" spans="1:29" x14ac:dyDescent="0.25">
      <c r="A263" s="27" t="s">
        <v>750</v>
      </c>
      <c r="B263" s="27" t="s">
        <v>4780</v>
      </c>
      <c r="C263" s="27">
        <v>2013</v>
      </c>
      <c r="D263" s="27">
        <v>8</v>
      </c>
      <c r="N263">
        <v>2</v>
      </c>
      <c r="O263">
        <v>2</v>
      </c>
      <c r="Q263" s="27" t="s">
        <v>750</v>
      </c>
      <c r="R263" s="27" t="s">
        <v>4780</v>
      </c>
      <c r="S263" s="27">
        <v>2013</v>
      </c>
      <c r="T263" s="27">
        <v>8</v>
      </c>
      <c r="Z263" t="s">
        <v>37</v>
      </c>
      <c r="AA263" t="s">
        <v>37</v>
      </c>
      <c r="AB263">
        <v>2</v>
      </c>
      <c r="AC263">
        <v>2</v>
      </c>
    </row>
    <row r="264" spans="1:29" x14ac:dyDescent="0.25">
      <c r="A264" s="27" t="s">
        <v>764</v>
      </c>
      <c r="B264" s="27" t="s">
        <v>4780</v>
      </c>
      <c r="C264" s="27">
        <v>2013</v>
      </c>
      <c r="D264" s="27">
        <v>8</v>
      </c>
      <c r="N264">
        <v>1</v>
      </c>
      <c r="O264">
        <v>1</v>
      </c>
      <c r="Q264" s="27" t="s">
        <v>764</v>
      </c>
      <c r="R264" s="27" t="s">
        <v>4780</v>
      </c>
      <c r="S264" s="27">
        <v>2013</v>
      </c>
      <c r="T264" s="27">
        <v>8</v>
      </c>
      <c r="Z264" t="s">
        <v>37</v>
      </c>
      <c r="AA264" t="s">
        <v>37</v>
      </c>
      <c r="AB264">
        <v>1</v>
      </c>
      <c r="AC264">
        <v>1</v>
      </c>
    </row>
    <row r="265" spans="1:29" x14ac:dyDescent="0.25">
      <c r="A265" s="27" t="s">
        <v>778</v>
      </c>
      <c r="B265" s="27" t="s">
        <v>4780</v>
      </c>
      <c r="C265" s="27">
        <v>2013</v>
      </c>
      <c r="D265" s="27">
        <v>9</v>
      </c>
      <c r="L265">
        <v>1</v>
      </c>
      <c r="N265">
        <v>3</v>
      </c>
      <c r="O265">
        <v>4</v>
      </c>
      <c r="Q265" s="27" t="s">
        <v>778</v>
      </c>
      <c r="R265" s="27" t="s">
        <v>4780</v>
      </c>
      <c r="S265" s="27">
        <v>2013</v>
      </c>
      <c r="T265" s="27">
        <v>9</v>
      </c>
      <c r="Y265">
        <v>1</v>
      </c>
      <c r="Z265" t="s">
        <v>37</v>
      </c>
      <c r="AA265" t="s">
        <v>37</v>
      </c>
      <c r="AB265">
        <v>3</v>
      </c>
      <c r="AC265">
        <v>4</v>
      </c>
    </row>
    <row r="266" spans="1:29" x14ac:dyDescent="0.25">
      <c r="A266" s="27" t="s">
        <v>798</v>
      </c>
      <c r="B266" s="27" t="s">
        <v>4780</v>
      </c>
      <c r="C266" s="27">
        <v>2013</v>
      </c>
      <c r="D266" s="27">
        <v>9</v>
      </c>
      <c r="K266">
        <v>1</v>
      </c>
      <c r="O266">
        <v>1</v>
      </c>
      <c r="Q266" s="27" t="s">
        <v>798</v>
      </c>
      <c r="R266" s="27" t="s">
        <v>4780</v>
      </c>
      <c r="S266" s="27">
        <v>2013</v>
      </c>
      <c r="T266" s="27">
        <v>9</v>
      </c>
      <c r="U266">
        <v>1</v>
      </c>
      <c r="Z266" t="s">
        <v>37</v>
      </c>
      <c r="AA266" t="s">
        <v>37</v>
      </c>
      <c r="AC266">
        <v>1</v>
      </c>
    </row>
    <row r="267" spans="1:29" x14ac:dyDescent="0.25">
      <c r="A267" s="27" t="s">
        <v>811</v>
      </c>
      <c r="B267" s="27" t="s">
        <v>4780</v>
      </c>
      <c r="C267" s="27">
        <v>2013</v>
      </c>
      <c r="D267" s="27">
        <v>10</v>
      </c>
      <c r="N267">
        <v>1</v>
      </c>
      <c r="O267">
        <v>1</v>
      </c>
      <c r="Q267" s="27" t="s">
        <v>811</v>
      </c>
      <c r="R267" s="27" t="s">
        <v>4780</v>
      </c>
      <c r="S267" s="27">
        <v>2013</v>
      </c>
      <c r="T267" s="27">
        <v>10</v>
      </c>
      <c r="Z267" t="s">
        <v>37</v>
      </c>
      <c r="AA267" t="s">
        <v>37</v>
      </c>
      <c r="AB267">
        <v>1</v>
      </c>
      <c r="AC267">
        <v>1</v>
      </c>
    </row>
    <row r="268" spans="1:29" x14ac:dyDescent="0.25">
      <c r="A268" s="27" t="s">
        <v>820</v>
      </c>
      <c r="B268" s="27" t="s">
        <v>4780</v>
      </c>
      <c r="C268" s="27">
        <v>2014</v>
      </c>
      <c r="D268" s="27">
        <v>5</v>
      </c>
      <c r="N268">
        <v>1</v>
      </c>
      <c r="O268">
        <v>1</v>
      </c>
      <c r="Q268" s="27" t="s">
        <v>820</v>
      </c>
      <c r="R268" s="27" t="s">
        <v>4780</v>
      </c>
      <c r="S268" s="27">
        <v>2014</v>
      </c>
      <c r="T268" s="27">
        <v>5</v>
      </c>
      <c r="Z268" t="s">
        <v>37</v>
      </c>
      <c r="AA268" t="s">
        <v>37</v>
      </c>
      <c r="AB268">
        <v>1</v>
      </c>
      <c r="AC268">
        <v>1</v>
      </c>
    </row>
    <row r="269" spans="1:29" x14ac:dyDescent="0.25">
      <c r="A269" s="27" t="s">
        <v>830</v>
      </c>
      <c r="B269" s="27" t="s">
        <v>4780</v>
      </c>
      <c r="C269" s="27">
        <v>2014</v>
      </c>
      <c r="D269" s="27">
        <v>6</v>
      </c>
      <c r="K269">
        <v>1</v>
      </c>
      <c r="O269">
        <v>1</v>
      </c>
      <c r="Q269" s="27" t="s">
        <v>830</v>
      </c>
      <c r="R269" s="27" t="s">
        <v>4780</v>
      </c>
      <c r="S269" s="27">
        <v>2014</v>
      </c>
      <c r="T269" s="27">
        <v>6</v>
      </c>
      <c r="U269">
        <v>1</v>
      </c>
      <c r="Z269" t="s">
        <v>37</v>
      </c>
      <c r="AA269" t="s">
        <v>37</v>
      </c>
      <c r="AC269">
        <v>1</v>
      </c>
    </row>
    <row r="270" spans="1:29" x14ac:dyDescent="0.25">
      <c r="A270" s="27" t="s">
        <v>859</v>
      </c>
      <c r="B270" s="27" t="s">
        <v>4780</v>
      </c>
      <c r="C270" s="27">
        <v>2014</v>
      </c>
      <c r="D270" s="27">
        <v>6</v>
      </c>
      <c r="K270">
        <v>1</v>
      </c>
      <c r="N270">
        <v>3</v>
      </c>
      <c r="O270">
        <v>4</v>
      </c>
      <c r="Q270" s="27" t="s">
        <v>859</v>
      </c>
      <c r="R270" s="27" t="s">
        <v>4780</v>
      </c>
      <c r="S270" s="27">
        <v>2014</v>
      </c>
      <c r="T270" s="27">
        <v>6</v>
      </c>
      <c r="U270">
        <v>1</v>
      </c>
      <c r="Z270" t="s">
        <v>37</v>
      </c>
      <c r="AA270" t="s">
        <v>37</v>
      </c>
      <c r="AB270">
        <v>3</v>
      </c>
      <c r="AC270">
        <v>4</v>
      </c>
    </row>
    <row r="271" spans="1:29" x14ac:dyDescent="0.25">
      <c r="A271" s="27" t="s">
        <v>897</v>
      </c>
      <c r="B271" s="27" t="s">
        <v>4780</v>
      </c>
      <c r="C271" s="27">
        <v>2014</v>
      </c>
      <c r="D271" s="27">
        <v>7</v>
      </c>
      <c r="L271">
        <v>2</v>
      </c>
      <c r="O271">
        <v>2</v>
      </c>
      <c r="Q271" s="27" t="s">
        <v>897</v>
      </c>
      <c r="R271" s="27" t="s">
        <v>4780</v>
      </c>
      <c r="S271" s="27">
        <v>2014</v>
      </c>
      <c r="T271" s="27">
        <v>7</v>
      </c>
      <c r="Y271">
        <v>2</v>
      </c>
      <c r="Z271" t="s">
        <v>37</v>
      </c>
      <c r="AA271" t="s">
        <v>37</v>
      </c>
      <c r="AC271">
        <v>2</v>
      </c>
    </row>
    <row r="272" spans="1:29" x14ac:dyDescent="0.25">
      <c r="A272" s="27" t="s">
        <v>957</v>
      </c>
      <c r="B272" s="27" t="s">
        <v>4780</v>
      </c>
      <c r="C272" s="27">
        <v>2014</v>
      </c>
      <c r="D272" s="27">
        <v>8</v>
      </c>
      <c r="K272">
        <v>2</v>
      </c>
      <c r="N272">
        <v>1</v>
      </c>
      <c r="O272">
        <v>3</v>
      </c>
      <c r="Q272" s="27" t="s">
        <v>957</v>
      </c>
      <c r="R272" s="27" t="s">
        <v>4780</v>
      </c>
      <c r="S272" s="27">
        <v>2014</v>
      </c>
      <c r="T272" s="27">
        <v>8</v>
      </c>
      <c r="U272">
        <v>2</v>
      </c>
      <c r="Z272" t="s">
        <v>37</v>
      </c>
      <c r="AA272" t="s">
        <v>37</v>
      </c>
      <c r="AB272">
        <v>1</v>
      </c>
      <c r="AC272">
        <v>3</v>
      </c>
    </row>
    <row r="273" spans="1:29" x14ac:dyDescent="0.25">
      <c r="A273" s="27" t="s">
        <v>967</v>
      </c>
      <c r="B273" s="27" t="s">
        <v>4780</v>
      </c>
      <c r="C273" s="27">
        <v>2014</v>
      </c>
      <c r="D273" s="27">
        <v>8</v>
      </c>
      <c r="N273">
        <v>1</v>
      </c>
      <c r="O273">
        <v>1</v>
      </c>
      <c r="Q273" s="27" t="s">
        <v>967</v>
      </c>
      <c r="R273" s="27" t="s">
        <v>4780</v>
      </c>
      <c r="S273" s="27">
        <v>2014</v>
      </c>
      <c r="T273" s="27">
        <v>8</v>
      </c>
      <c r="Z273" t="s">
        <v>37</v>
      </c>
      <c r="AA273" t="s">
        <v>37</v>
      </c>
      <c r="AB273">
        <v>1</v>
      </c>
      <c r="AC273">
        <v>1</v>
      </c>
    </row>
    <row r="274" spans="1:29" x14ac:dyDescent="0.25">
      <c r="A274" s="27" t="s">
        <v>978</v>
      </c>
      <c r="B274" s="27" t="s">
        <v>4780</v>
      </c>
      <c r="C274" s="27">
        <v>2014</v>
      </c>
      <c r="D274" s="27">
        <v>8</v>
      </c>
      <c r="N274">
        <v>1</v>
      </c>
      <c r="O274">
        <v>1</v>
      </c>
      <c r="Q274" s="27" t="s">
        <v>978</v>
      </c>
      <c r="R274" s="27" t="s">
        <v>4780</v>
      </c>
      <c r="S274" s="27">
        <v>2014</v>
      </c>
      <c r="T274" s="27">
        <v>8</v>
      </c>
      <c r="Z274" t="s">
        <v>37</v>
      </c>
      <c r="AA274" t="s">
        <v>37</v>
      </c>
      <c r="AB274">
        <v>1</v>
      </c>
      <c r="AC274">
        <v>1</v>
      </c>
    </row>
    <row r="275" spans="1:29" x14ac:dyDescent="0.25">
      <c r="A275" s="27" t="s">
        <v>984</v>
      </c>
      <c r="B275" s="27" t="s">
        <v>4780</v>
      </c>
      <c r="C275" s="27">
        <v>2014</v>
      </c>
      <c r="D275" s="27">
        <v>8</v>
      </c>
      <c r="K275">
        <v>1</v>
      </c>
      <c r="O275">
        <v>1</v>
      </c>
      <c r="Q275" s="27" t="s">
        <v>984</v>
      </c>
      <c r="R275" s="27" t="s">
        <v>4780</v>
      </c>
      <c r="S275" s="27">
        <v>2014</v>
      </c>
      <c r="T275" s="27">
        <v>8</v>
      </c>
      <c r="U275">
        <v>1</v>
      </c>
      <c r="Z275" t="s">
        <v>37</v>
      </c>
      <c r="AA275" t="s">
        <v>37</v>
      </c>
      <c r="AC275">
        <v>1</v>
      </c>
    </row>
    <row r="276" spans="1:29" x14ac:dyDescent="0.25">
      <c r="A276" s="27" t="s">
        <v>992</v>
      </c>
      <c r="B276" s="27" t="s">
        <v>4780</v>
      </c>
      <c r="C276" s="27">
        <v>2014</v>
      </c>
      <c r="D276" s="27">
        <v>9</v>
      </c>
      <c r="N276">
        <v>1</v>
      </c>
      <c r="O276">
        <v>1</v>
      </c>
      <c r="Q276" s="27" t="s">
        <v>992</v>
      </c>
      <c r="R276" s="27" t="s">
        <v>4780</v>
      </c>
      <c r="S276" s="27">
        <v>2014</v>
      </c>
      <c r="T276" s="27">
        <v>9</v>
      </c>
      <c r="Z276" t="s">
        <v>37</v>
      </c>
      <c r="AA276" t="s">
        <v>37</v>
      </c>
      <c r="AB276">
        <v>1</v>
      </c>
      <c r="AC276">
        <v>1</v>
      </c>
    </row>
    <row r="277" spans="1:29" x14ac:dyDescent="0.25">
      <c r="A277" s="27" t="s">
        <v>1011</v>
      </c>
      <c r="B277" s="27" t="s">
        <v>4780</v>
      </c>
      <c r="C277" s="27">
        <v>2014</v>
      </c>
      <c r="D277" s="27">
        <v>9</v>
      </c>
      <c r="L277">
        <v>1</v>
      </c>
      <c r="O277">
        <v>1</v>
      </c>
      <c r="Q277" s="27" t="s">
        <v>1011</v>
      </c>
      <c r="R277" s="27" t="s">
        <v>4780</v>
      </c>
      <c r="S277" s="27">
        <v>2014</v>
      </c>
      <c r="T277" s="27">
        <v>9</v>
      </c>
      <c r="Y277">
        <v>1</v>
      </c>
      <c r="Z277" t="s">
        <v>37</v>
      </c>
      <c r="AA277" t="s">
        <v>37</v>
      </c>
      <c r="AC277">
        <v>1</v>
      </c>
    </row>
    <row r="278" spans="1:29" x14ac:dyDescent="0.25">
      <c r="A278" s="27" t="s">
        <v>1022</v>
      </c>
      <c r="B278" s="27" t="s">
        <v>4780</v>
      </c>
      <c r="C278" s="27">
        <v>2014</v>
      </c>
      <c r="D278" s="27">
        <v>9</v>
      </c>
      <c r="N278">
        <v>1</v>
      </c>
      <c r="O278">
        <v>1</v>
      </c>
      <c r="Q278" s="27" t="s">
        <v>1022</v>
      </c>
      <c r="R278" s="27" t="s">
        <v>4780</v>
      </c>
      <c r="S278" s="27">
        <v>2014</v>
      </c>
      <c r="T278" s="27">
        <v>9</v>
      </c>
      <c r="Z278" t="s">
        <v>37</v>
      </c>
      <c r="AA278" t="s">
        <v>37</v>
      </c>
      <c r="AB278">
        <v>1</v>
      </c>
      <c r="AC278">
        <v>1</v>
      </c>
    </row>
    <row r="279" spans="1:29" x14ac:dyDescent="0.25">
      <c r="A279" s="27" t="s">
        <v>1046</v>
      </c>
      <c r="B279" s="27" t="s">
        <v>4780</v>
      </c>
      <c r="C279" s="27">
        <v>2015</v>
      </c>
      <c r="D279" s="27">
        <v>1</v>
      </c>
      <c r="N279">
        <v>1</v>
      </c>
      <c r="O279">
        <v>1</v>
      </c>
      <c r="Q279" s="27" t="s">
        <v>1046</v>
      </c>
      <c r="R279" s="27" t="s">
        <v>4780</v>
      </c>
      <c r="S279" s="27">
        <v>2015</v>
      </c>
      <c r="T279" s="27">
        <v>1</v>
      </c>
      <c r="Z279" t="s">
        <v>37</v>
      </c>
      <c r="AA279" t="s">
        <v>37</v>
      </c>
      <c r="AB279">
        <v>1</v>
      </c>
      <c r="AC279">
        <v>1</v>
      </c>
    </row>
    <row r="280" spans="1:29" x14ac:dyDescent="0.25">
      <c r="A280" s="27" t="s">
        <v>1099</v>
      </c>
      <c r="B280" s="27" t="s">
        <v>4780</v>
      </c>
      <c r="C280" s="27">
        <v>2015</v>
      </c>
      <c r="D280" s="27">
        <v>5</v>
      </c>
      <c r="K280">
        <v>1</v>
      </c>
      <c r="O280">
        <v>1</v>
      </c>
      <c r="Q280" s="27" t="s">
        <v>1099</v>
      </c>
      <c r="R280" s="27" t="s">
        <v>4780</v>
      </c>
      <c r="S280" s="27">
        <v>2015</v>
      </c>
      <c r="T280" s="27">
        <v>5</v>
      </c>
      <c r="U280">
        <v>1</v>
      </c>
      <c r="Z280" t="s">
        <v>37</v>
      </c>
      <c r="AA280" t="s">
        <v>37</v>
      </c>
      <c r="AC280">
        <v>1</v>
      </c>
    </row>
    <row r="281" spans="1:29" x14ac:dyDescent="0.25">
      <c r="A281" s="27" t="s">
        <v>1122</v>
      </c>
      <c r="B281" s="27" t="s">
        <v>4780</v>
      </c>
      <c r="C281" s="27">
        <v>2015</v>
      </c>
      <c r="D281" s="27">
        <v>6</v>
      </c>
      <c r="N281">
        <v>1</v>
      </c>
      <c r="O281">
        <v>1</v>
      </c>
      <c r="Q281" s="27" t="s">
        <v>1122</v>
      </c>
      <c r="R281" s="27" t="s">
        <v>4780</v>
      </c>
      <c r="S281" s="27">
        <v>2015</v>
      </c>
      <c r="T281" s="27">
        <v>6</v>
      </c>
      <c r="Z281" t="s">
        <v>37</v>
      </c>
      <c r="AA281" t="s">
        <v>37</v>
      </c>
      <c r="AB281">
        <v>1</v>
      </c>
      <c r="AC281">
        <v>1</v>
      </c>
    </row>
    <row r="282" spans="1:29" x14ac:dyDescent="0.25">
      <c r="A282" s="27" t="s">
        <v>1135</v>
      </c>
      <c r="B282" s="27" t="s">
        <v>4780</v>
      </c>
      <c r="C282" s="27">
        <v>2015</v>
      </c>
      <c r="D282" s="27">
        <v>6</v>
      </c>
      <c r="N282">
        <v>3</v>
      </c>
      <c r="O282">
        <v>3</v>
      </c>
      <c r="Q282" s="27" t="s">
        <v>1135</v>
      </c>
      <c r="R282" s="27" t="s">
        <v>4780</v>
      </c>
      <c r="S282" s="27">
        <v>2015</v>
      </c>
      <c r="T282" s="27">
        <v>6</v>
      </c>
      <c r="Z282" t="s">
        <v>37</v>
      </c>
      <c r="AA282" t="s">
        <v>37</v>
      </c>
      <c r="AB282">
        <v>3</v>
      </c>
      <c r="AC282">
        <v>3</v>
      </c>
    </row>
    <row r="283" spans="1:29" x14ac:dyDescent="0.25">
      <c r="A283" s="27" t="s">
        <v>1145</v>
      </c>
      <c r="B283" s="27" t="s">
        <v>4780</v>
      </c>
      <c r="C283" s="27">
        <v>2015</v>
      </c>
      <c r="D283" s="27">
        <v>7</v>
      </c>
      <c r="K283">
        <v>1</v>
      </c>
      <c r="O283">
        <v>1</v>
      </c>
      <c r="Q283" s="27" t="s">
        <v>1145</v>
      </c>
      <c r="R283" s="27" t="s">
        <v>4780</v>
      </c>
      <c r="S283" s="27">
        <v>2015</v>
      </c>
      <c r="T283" s="27">
        <v>7</v>
      </c>
      <c r="U283">
        <v>1</v>
      </c>
      <c r="Z283" t="s">
        <v>37</v>
      </c>
      <c r="AA283" t="s">
        <v>37</v>
      </c>
      <c r="AC283">
        <v>1</v>
      </c>
    </row>
    <row r="284" spans="1:29" x14ac:dyDescent="0.25">
      <c r="A284" s="27" t="s">
        <v>1179</v>
      </c>
      <c r="B284" s="27" t="s">
        <v>4780</v>
      </c>
      <c r="C284" s="27">
        <v>2015</v>
      </c>
      <c r="D284" s="27">
        <v>9</v>
      </c>
      <c r="N284">
        <v>5</v>
      </c>
      <c r="O284">
        <v>5</v>
      </c>
      <c r="Q284" s="27" t="s">
        <v>1179</v>
      </c>
      <c r="R284" s="27" t="s">
        <v>4780</v>
      </c>
      <c r="S284" s="27">
        <v>2015</v>
      </c>
      <c r="T284" s="27">
        <v>9</v>
      </c>
      <c r="Z284" t="s">
        <v>37</v>
      </c>
      <c r="AA284" t="s">
        <v>37</v>
      </c>
      <c r="AB284">
        <v>5</v>
      </c>
      <c r="AC284">
        <v>5</v>
      </c>
    </row>
    <row r="285" spans="1:29" x14ac:dyDescent="0.25">
      <c r="A285" s="27" t="s">
        <v>1267</v>
      </c>
      <c r="B285" s="27" t="s">
        <v>4780</v>
      </c>
      <c r="C285" s="27">
        <v>2016</v>
      </c>
      <c r="D285" s="27">
        <v>7</v>
      </c>
      <c r="K285">
        <v>1</v>
      </c>
      <c r="N285">
        <v>3</v>
      </c>
      <c r="O285">
        <v>4</v>
      </c>
      <c r="Q285" s="27" t="s">
        <v>1267</v>
      </c>
      <c r="R285" s="27" t="s">
        <v>4780</v>
      </c>
      <c r="S285" s="27">
        <v>2016</v>
      </c>
      <c r="T285" s="27">
        <v>7</v>
      </c>
      <c r="U285">
        <v>1</v>
      </c>
      <c r="Z285" t="s">
        <v>37</v>
      </c>
      <c r="AA285" t="s">
        <v>37</v>
      </c>
      <c r="AB285">
        <v>3</v>
      </c>
      <c r="AC285">
        <v>4</v>
      </c>
    </row>
    <row r="286" spans="1:29" x14ac:dyDescent="0.25">
      <c r="A286" s="27" t="s">
        <v>1305</v>
      </c>
      <c r="B286" s="27" t="s">
        <v>4780</v>
      </c>
      <c r="C286" s="27">
        <v>2016</v>
      </c>
      <c r="D286" s="27">
        <v>9</v>
      </c>
      <c r="K286">
        <v>4</v>
      </c>
      <c r="N286">
        <v>2</v>
      </c>
      <c r="O286">
        <v>6</v>
      </c>
      <c r="Q286" s="27" t="s">
        <v>1305</v>
      </c>
      <c r="R286" s="27" t="s">
        <v>4780</v>
      </c>
      <c r="S286" s="27">
        <v>2016</v>
      </c>
      <c r="T286" s="27">
        <v>9</v>
      </c>
      <c r="U286">
        <v>4</v>
      </c>
      <c r="Z286" t="s">
        <v>37</v>
      </c>
      <c r="AA286" t="s">
        <v>37</v>
      </c>
      <c r="AB286">
        <v>2</v>
      </c>
      <c r="AC286">
        <v>6</v>
      </c>
    </row>
    <row r="287" spans="1:29" x14ac:dyDescent="0.25">
      <c r="A287" s="27" t="s">
        <v>1339</v>
      </c>
      <c r="B287" s="27" t="s">
        <v>4780</v>
      </c>
      <c r="C287" s="27">
        <v>2016</v>
      </c>
      <c r="D287" s="27">
        <v>10</v>
      </c>
      <c r="K287">
        <v>3</v>
      </c>
      <c r="N287">
        <v>6</v>
      </c>
      <c r="O287">
        <v>9</v>
      </c>
      <c r="Q287" s="27" t="s">
        <v>1339</v>
      </c>
      <c r="R287" s="27" t="s">
        <v>4780</v>
      </c>
      <c r="S287" s="27">
        <v>2016</v>
      </c>
      <c r="T287" s="27">
        <v>10</v>
      </c>
      <c r="U287">
        <v>3</v>
      </c>
      <c r="Z287" t="s">
        <v>37</v>
      </c>
      <c r="AA287" t="s">
        <v>37</v>
      </c>
      <c r="AB287">
        <v>6</v>
      </c>
      <c r="AC287">
        <v>9</v>
      </c>
    </row>
    <row r="288" spans="1:29" x14ac:dyDescent="0.25">
      <c r="A288" s="27" t="s">
        <v>1366</v>
      </c>
      <c r="B288" s="27" t="s">
        <v>4780</v>
      </c>
      <c r="C288" s="27">
        <v>2016</v>
      </c>
      <c r="D288" s="27">
        <v>10</v>
      </c>
      <c r="K288">
        <v>2</v>
      </c>
      <c r="N288">
        <v>2</v>
      </c>
      <c r="O288">
        <v>4</v>
      </c>
      <c r="Q288" s="27" t="s">
        <v>1366</v>
      </c>
      <c r="R288" s="27" t="s">
        <v>4780</v>
      </c>
      <c r="S288" s="27">
        <v>2016</v>
      </c>
      <c r="T288" s="27">
        <v>10</v>
      </c>
      <c r="U288">
        <v>2</v>
      </c>
      <c r="Z288" t="s">
        <v>37</v>
      </c>
      <c r="AA288" t="s">
        <v>37</v>
      </c>
      <c r="AB288">
        <v>2</v>
      </c>
      <c r="AC288">
        <v>4</v>
      </c>
    </row>
    <row r="289" spans="1:29" x14ac:dyDescent="0.25">
      <c r="A289" s="27" t="s">
        <v>1407</v>
      </c>
      <c r="B289" s="27" t="s">
        <v>4780</v>
      </c>
      <c r="C289" s="27">
        <v>2017</v>
      </c>
      <c r="D289" s="27">
        <v>6</v>
      </c>
      <c r="F289">
        <v>1</v>
      </c>
      <c r="K289">
        <v>2</v>
      </c>
      <c r="N289">
        <v>3</v>
      </c>
      <c r="O289">
        <v>6</v>
      </c>
      <c r="Q289" s="27" t="s">
        <v>1407</v>
      </c>
      <c r="R289" s="27" t="s">
        <v>4780</v>
      </c>
      <c r="S289" s="27">
        <v>2017</v>
      </c>
      <c r="T289" s="27">
        <v>6</v>
      </c>
      <c r="U289">
        <v>2</v>
      </c>
      <c r="V289">
        <v>1</v>
      </c>
      <c r="Z289" t="s">
        <v>37</v>
      </c>
      <c r="AA289" t="s">
        <v>37</v>
      </c>
      <c r="AB289">
        <v>3</v>
      </c>
      <c r="AC289">
        <v>6</v>
      </c>
    </row>
    <row r="290" spans="1:29" x14ac:dyDescent="0.25">
      <c r="A290" s="27" t="s">
        <v>1438</v>
      </c>
      <c r="B290" s="27" t="s">
        <v>4780</v>
      </c>
      <c r="C290" s="27">
        <v>2017</v>
      </c>
      <c r="D290" s="27">
        <v>6</v>
      </c>
      <c r="N290">
        <v>1</v>
      </c>
      <c r="O290">
        <v>1</v>
      </c>
      <c r="Q290" s="27" t="s">
        <v>1438</v>
      </c>
      <c r="R290" s="27" t="s">
        <v>4780</v>
      </c>
      <c r="S290" s="27">
        <v>2017</v>
      </c>
      <c r="T290" s="27">
        <v>6</v>
      </c>
      <c r="Z290" t="s">
        <v>37</v>
      </c>
      <c r="AA290" t="s">
        <v>37</v>
      </c>
      <c r="AB290">
        <v>1</v>
      </c>
      <c r="AC290">
        <v>1</v>
      </c>
    </row>
    <row r="291" spans="1:29" x14ac:dyDescent="0.25">
      <c r="A291" s="27" t="s">
        <v>1458</v>
      </c>
      <c r="B291" s="27" t="s">
        <v>4780</v>
      </c>
      <c r="C291" s="27">
        <v>2017</v>
      </c>
      <c r="D291" s="27">
        <v>7</v>
      </c>
      <c r="F291">
        <v>1</v>
      </c>
      <c r="O291">
        <v>1</v>
      </c>
      <c r="Q291" s="27" t="s">
        <v>1458</v>
      </c>
      <c r="R291" s="27" t="s">
        <v>4780</v>
      </c>
      <c r="S291" s="27">
        <v>2017</v>
      </c>
      <c r="T291" s="27">
        <v>7</v>
      </c>
      <c r="V291">
        <v>1</v>
      </c>
      <c r="Z291" t="s">
        <v>37</v>
      </c>
      <c r="AA291" t="s">
        <v>37</v>
      </c>
      <c r="AC291">
        <v>1</v>
      </c>
    </row>
    <row r="292" spans="1:29" x14ac:dyDescent="0.25">
      <c r="A292" s="27" t="s">
        <v>1492</v>
      </c>
      <c r="B292" s="27" t="s">
        <v>4780</v>
      </c>
      <c r="C292" s="27">
        <v>2017</v>
      </c>
      <c r="D292" s="27">
        <v>9</v>
      </c>
      <c r="F292">
        <v>1</v>
      </c>
      <c r="K292">
        <v>1</v>
      </c>
      <c r="N292">
        <v>4</v>
      </c>
      <c r="O292">
        <v>6</v>
      </c>
      <c r="Q292" s="27" t="s">
        <v>1492</v>
      </c>
      <c r="R292" s="27" t="s">
        <v>4780</v>
      </c>
      <c r="S292" s="27">
        <v>2017</v>
      </c>
      <c r="T292" s="27">
        <v>9</v>
      </c>
      <c r="U292">
        <v>1</v>
      </c>
      <c r="V292">
        <v>1</v>
      </c>
      <c r="Z292" t="s">
        <v>37</v>
      </c>
      <c r="AA292" t="s">
        <v>37</v>
      </c>
      <c r="AB292">
        <v>4</v>
      </c>
      <c r="AC292">
        <v>6</v>
      </c>
    </row>
    <row r="293" spans="1:29" x14ac:dyDescent="0.25">
      <c r="A293" s="27" t="s">
        <v>1524</v>
      </c>
      <c r="B293" s="27" t="s">
        <v>4780</v>
      </c>
      <c r="C293" s="27">
        <v>2017</v>
      </c>
      <c r="D293" s="27">
        <v>9</v>
      </c>
      <c r="N293">
        <v>1</v>
      </c>
      <c r="O293">
        <v>1</v>
      </c>
      <c r="Q293" s="27" t="s">
        <v>1524</v>
      </c>
      <c r="R293" s="27" t="s">
        <v>4780</v>
      </c>
      <c r="S293" s="27">
        <v>2017</v>
      </c>
      <c r="T293" s="27">
        <v>9</v>
      </c>
      <c r="Z293" t="s">
        <v>37</v>
      </c>
      <c r="AA293" t="s">
        <v>37</v>
      </c>
      <c r="AB293">
        <v>1</v>
      </c>
      <c r="AC293">
        <v>1</v>
      </c>
    </row>
    <row r="294" spans="1:29" x14ac:dyDescent="0.25">
      <c r="A294" s="27" t="s">
        <v>1553</v>
      </c>
      <c r="B294" s="27" t="s">
        <v>4780</v>
      </c>
      <c r="C294" s="27">
        <v>2017</v>
      </c>
      <c r="D294" s="27">
        <v>10</v>
      </c>
      <c r="N294">
        <v>11</v>
      </c>
      <c r="O294">
        <v>11</v>
      </c>
      <c r="Q294" s="27" t="s">
        <v>1553</v>
      </c>
      <c r="R294" s="27" t="s">
        <v>4780</v>
      </c>
      <c r="S294" s="27">
        <v>2017</v>
      </c>
      <c r="T294" s="27">
        <v>10</v>
      </c>
      <c r="Z294" t="s">
        <v>37</v>
      </c>
      <c r="AA294" t="s">
        <v>37</v>
      </c>
      <c r="AB294">
        <v>11</v>
      </c>
      <c r="AC294">
        <v>11</v>
      </c>
    </row>
    <row r="295" spans="1:29" x14ac:dyDescent="0.25">
      <c r="A295" s="27" t="s">
        <v>1626</v>
      </c>
      <c r="B295" s="27" t="s">
        <v>4780</v>
      </c>
      <c r="C295" s="27">
        <v>2018</v>
      </c>
      <c r="D295" s="27">
        <v>5</v>
      </c>
      <c r="K295">
        <v>1</v>
      </c>
      <c r="O295">
        <v>1</v>
      </c>
      <c r="Q295" s="27" t="s">
        <v>1626</v>
      </c>
      <c r="R295" s="27" t="s">
        <v>4780</v>
      </c>
      <c r="S295" s="27">
        <v>2018</v>
      </c>
      <c r="T295" s="27">
        <v>5</v>
      </c>
      <c r="U295">
        <v>1</v>
      </c>
      <c r="Z295" t="s">
        <v>37</v>
      </c>
      <c r="AA295" t="s">
        <v>37</v>
      </c>
      <c r="AC295">
        <v>1</v>
      </c>
    </row>
    <row r="296" spans="1:29" x14ac:dyDescent="0.25">
      <c r="A296" s="27" t="s">
        <v>1680</v>
      </c>
      <c r="B296" s="27" t="s">
        <v>4780</v>
      </c>
      <c r="C296" s="27">
        <v>2018</v>
      </c>
      <c r="D296" s="27">
        <v>8</v>
      </c>
      <c r="N296">
        <v>1</v>
      </c>
      <c r="O296">
        <v>1</v>
      </c>
      <c r="Q296" s="27" t="s">
        <v>1680</v>
      </c>
      <c r="R296" s="27" t="s">
        <v>4780</v>
      </c>
      <c r="S296" s="27">
        <v>2018</v>
      </c>
      <c r="T296" s="27">
        <v>8</v>
      </c>
      <c r="Z296" t="s">
        <v>37</v>
      </c>
      <c r="AA296" t="s">
        <v>37</v>
      </c>
      <c r="AB296">
        <v>1</v>
      </c>
      <c r="AC296">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E249"/>
  <sheetViews>
    <sheetView workbookViewId="0">
      <selection activeCell="G3" sqref="G3"/>
    </sheetView>
  </sheetViews>
  <sheetFormatPr defaultColWidth="8.85546875" defaultRowHeight="15" x14ac:dyDescent="0.25"/>
  <cols>
    <col min="18" max="18" width="12.140625" bestFit="1" customWidth="1"/>
    <col min="19" max="19" width="14.85546875" bestFit="1" customWidth="1"/>
    <col min="20" max="22" width="2.140625" bestFit="1" customWidth="1"/>
    <col min="23" max="30" width="3.140625" bestFit="1" customWidth="1"/>
    <col min="31" max="31" width="10" bestFit="1" customWidth="1"/>
  </cols>
  <sheetData>
    <row r="1" spans="1:31" x14ac:dyDescent="0.25">
      <c r="A1" t="s">
        <v>5177</v>
      </c>
    </row>
    <row r="2" spans="1:31" x14ac:dyDescent="0.25">
      <c r="A2" s="33" t="s">
        <v>1743</v>
      </c>
      <c r="B2" s="45" t="s">
        <v>4682</v>
      </c>
      <c r="C2" s="45" t="s">
        <v>1</v>
      </c>
      <c r="D2" s="45" t="s">
        <v>4670</v>
      </c>
      <c r="E2" s="45" t="s">
        <v>4682</v>
      </c>
      <c r="F2" s="45" t="s">
        <v>4677</v>
      </c>
      <c r="G2" s="45" t="s">
        <v>5193</v>
      </c>
      <c r="I2" s="45" t="s">
        <v>4682</v>
      </c>
      <c r="J2" s="45"/>
      <c r="K2" s="45" t="s">
        <v>4771</v>
      </c>
      <c r="M2" t="s">
        <v>5</v>
      </c>
      <c r="N2" s="45" t="s">
        <v>6094</v>
      </c>
      <c r="O2" s="45" t="s">
        <v>1</v>
      </c>
      <c r="P2" s="45" t="s">
        <v>4670</v>
      </c>
      <c r="R2" s="26" t="s">
        <v>6095</v>
      </c>
      <c r="S2" s="26" t="s">
        <v>1793</v>
      </c>
    </row>
    <row r="3" spans="1:31" x14ac:dyDescent="0.25">
      <c r="A3" s="27" t="s">
        <v>4783</v>
      </c>
      <c r="B3" s="27" t="str">
        <f t="shared" ref="B3:B66" si="0">CONCATENATE(C3,"_0",D3)</f>
        <v>2010_02</v>
      </c>
      <c r="C3" s="27">
        <v>2010</v>
      </c>
      <c r="D3" s="27">
        <v>2</v>
      </c>
      <c r="E3" s="27" t="str">
        <f>CONCATENATE(C3, "_", D3)</f>
        <v>2010_2</v>
      </c>
      <c r="F3" s="69">
        <v>1</v>
      </c>
      <c r="G3" s="27">
        <v>0</v>
      </c>
      <c r="I3" s="27" t="s">
        <v>5094</v>
      </c>
      <c r="J3" s="27" t="s">
        <v>4761</v>
      </c>
      <c r="K3">
        <v>4</v>
      </c>
      <c r="M3" s="27" t="s">
        <v>5094</v>
      </c>
      <c r="N3">
        <v>2</v>
      </c>
      <c r="O3">
        <v>2010</v>
      </c>
      <c r="P3">
        <v>10</v>
      </c>
      <c r="R3" s="26" t="s">
        <v>1743</v>
      </c>
      <c r="S3">
        <v>1</v>
      </c>
      <c r="T3">
        <v>2</v>
      </c>
      <c r="U3">
        <v>3</v>
      </c>
      <c r="V3">
        <v>4</v>
      </c>
      <c r="W3">
        <v>5</v>
      </c>
      <c r="X3">
        <v>6</v>
      </c>
      <c r="Y3">
        <v>7</v>
      </c>
      <c r="Z3">
        <v>8</v>
      </c>
      <c r="AA3">
        <v>9</v>
      </c>
      <c r="AB3">
        <v>10</v>
      </c>
      <c r="AC3">
        <v>11</v>
      </c>
      <c r="AD3">
        <v>12</v>
      </c>
      <c r="AE3" t="s">
        <v>1745</v>
      </c>
    </row>
    <row r="4" spans="1:31" x14ac:dyDescent="0.25">
      <c r="A4" s="27" t="s">
        <v>4784</v>
      </c>
      <c r="B4" s="27" t="str">
        <f t="shared" si="0"/>
        <v>2010_03</v>
      </c>
      <c r="C4" s="27">
        <v>2010</v>
      </c>
      <c r="D4" s="27">
        <v>3</v>
      </c>
      <c r="E4" s="27" t="str">
        <f t="shared" ref="E4:E67" si="1">CONCATENATE(C4, "_", D4)</f>
        <v>2010_3</v>
      </c>
      <c r="F4" s="69">
        <v>2</v>
      </c>
      <c r="G4">
        <f t="shared" ref="G4:G67" si="2">IF(F4&gt;4, 1, 0)</f>
        <v>0</v>
      </c>
      <c r="I4" s="27" t="s">
        <v>5095</v>
      </c>
      <c r="J4" s="27" t="s">
        <v>4762</v>
      </c>
      <c r="K4">
        <v>6</v>
      </c>
      <c r="M4" s="27" t="s">
        <v>5095</v>
      </c>
      <c r="N4">
        <v>2</v>
      </c>
      <c r="O4">
        <v>2010</v>
      </c>
      <c r="P4">
        <v>11</v>
      </c>
      <c r="R4" s="27">
        <v>2010</v>
      </c>
      <c r="T4">
        <v>1</v>
      </c>
      <c r="U4">
        <v>1</v>
      </c>
      <c r="V4">
        <v>1</v>
      </c>
      <c r="W4">
        <v>3</v>
      </c>
      <c r="X4">
        <v>2</v>
      </c>
      <c r="Y4">
        <v>3</v>
      </c>
      <c r="Z4">
        <v>5</v>
      </c>
      <c r="AA4">
        <v>8</v>
      </c>
      <c r="AB4">
        <v>2</v>
      </c>
      <c r="AC4">
        <v>2</v>
      </c>
      <c r="AE4">
        <v>28</v>
      </c>
    </row>
    <row r="5" spans="1:31" x14ac:dyDescent="0.25">
      <c r="A5" s="27" t="s">
        <v>4785</v>
      </c>
      <c r="B5" s="27" t="str">
        <f t="shared" si="0"/>
        <v>2010_04</v>
      </c>
      <c r="C5" s="27">
        <v>2010</v>
      </c>
      <c r="D5" s="27">
        <v>4</v>
      </c>
      <c r="E5" s="27" t="str">
        <f t="shared" si="1"/>
        <v>2010_4</v>
      </c>
      <c r="F5" s="69">
        <v>1</v>
      </c>
      <c r="G5">
        <f t="shared" si="2"/>
        <v>0</v>
      </c>
      <c r="I5" s="27" t="s">
        <v>5086</v>
      </c>
      <c r="J5" s="27" t="s">
        <v>4759</v>
      </c>
      <c r="K5">
        <v>1</v>
      </c>
      <c r="M5" s="27" t="s">
        <v>5086</v>
      </c>
      <c r="N5">
        <v>1</v>
      </c>
      <c r="O5">
        <v>2010</v>
      </c>
      <c r="P5">
        <v>2</v>
      </c>
      <c r="R5" s="27">
        <v>2011</v>
      </c>
      <c r="S5">
        <v>1</v>
      </c>
      <c r="T5">
        <v>2</v>
      </c>
      <c r="U5">
        <v>2</v>
      </c>
      <c r="V5">
        <v>4</v>
      </c>
      <c r="W5">
        <v>6</v>
      </c>
      <c r="X5">
        <v>5</v>
      </c>
      <c r="Y5">
        <v>4</v>
      </c>
      <c r="Z5">
        <v>6</v>
      </c>
      <c r="AA5">
        <v>3</v>
      </c>
      <c r="AB5">
        <v>4</v>
      </c>
      <c r="AC5">
        <v>3</v>
      </c>
      <c r="AE5">
        <v>40</v>
      </c>
    </row>
    <row r="6" spans="1:31" x14ac:dyDescent="0.25">
      <c r="A6" s="27" t="s">
        <v>4786</v>
      </c>
      <c r="B6" s="27" t="str">
        <f t="shared" si="0"/>
        <v>2010_05</v>
      </c>
      <c r="C6" s="27">
        <v>2010</v>
      </c>
      <c r="D6" s="27">
        <v>5</v>
      </c>
      <c r="E6" s="27" t="str">
        <f t="shared" si="1"/>
        <v>2010_5</v>
      </c>
      <c r="F6" s="69">
        <v>2</v>
      </c>
      <c r="G6">
        <f t="shared" si="2"/>
        <v>0</v>
      </c>
      <c r="I6" s="27" t="s">
        <v>5087</v>
      </c>
      <c r="J6" s="27" t="s">
        <v>4683</v>
      </c>
      <c r="K6">
        <v>2</v>
      </c>
      <c r="M6" s="27" t="s">
        <v>5087</v>
      </c>
      <c r="N6">
        <v>1</v>
      </c>
      <c r="O6">
        <v>2010</v>
      </c>
      <c r="P6">
        <v>3</v>
      </c>
      <c r="R6" s="27">
        <v>2012</v>
      </c>
      <c r="T6">
        <v>2</v>
      </c>
      <c r="U6">
        <v>2</v>
      </c>
      <c r="V6">
        <v>2</v>
      </c>
      <c r="W6">
        <v>3</v>
      </c>
      <c r="X6">
        <v>5</v>
      </c>
      <c r="Y6">
        <v>8</v>
      </c>
      <c r="Z6">
        <v>4</v>
      </c>
      <c r="AA6">
        <v>5</v>
      </c>
      <c r="AB6">
        <v>2</v>
      </c>
      <c r="AC6">
        <v>3</v>
      </c>
      <c r="AD6">
        <v>2</v>
      </c>
      <c r="AE6">
        <v>38</v>
      </c>
    </row>
    <row r="7" spans="1:31" x14ac:dyDescent="0.25">
      <c r="A7" s="27" t="s">
        <v>4787</v>
      </c>
      <c r="B7" s="27" t="str">
        <f t="shared" si="0"/>
        <v>2010_05</v>
      </c>
      <c r="C7" s="27">
        <v>2010</v>
      </c>
      <c r="D7" s="27">
        <v>5</v>
      </c>
      <c r="E7" s="27" t="str">
        <f t="shared" si="1"/>
        <v>2010_5</v>
      </c>
      <c r="F7" s="69">
        <v>4</v>
      </c>
      <c r="G7">
        <v>1</v>
      </c>
      <c r="I7" s="27" t="s">
        <v>5088</v>
      </c>
      <c r="J7" s="27" t="s">
        <v>4760</v>
      </c>
      <c r="K7">
        <v>1</v>
      </c>
      <c r="M7" s="27" t="s">
        <v>5088</v>
      </c>
      <c r="N7">
        <v>1</v>
      </c>
      <c r="O7">
        <v>2010</v>
      </c>
      <c r="P7">
        <v>4</v>
      </c>
      <c r="R7" s="27">
        <v>2013</v>
      </c>
      <c r="S7">
        <v>2</v>
      </c>
      <c r="T7">
        <v>1</v>
      </c>
      <c r="U7">
        <v>2</v>
      </c>
      <c r="V7">
        <v>2</v>
      </c>
      <c r="W7">
        <v>3</v>
      </c>
      <c r="X7">
        <v>4</v>
      </c>
      <c r="Y7">
        <v>3</v>
      </c>
      <c r="Z7">
        <v>3</v>
      </c>
      <c r="AA7">
        <v>3</v>
      </c>
      <c r="AB7">
        <v>3</v>
      </c>
      <c r="AC7">
        <v>2</v>
      </c>
      <c r="AE7">
        <v>28</v>
      </c>
    </row>
    <row r="8" spans="1:31" x14ac:dyDescent="0.25">
      <c r="A8" s="27" t="s">
        <v>4788</v>
      </c>
      <c r="B8" s="27" t="str">
        <f t="shared" si="0"/>
        <v>2010_05</v>
      </c>
      <c r="C8" s="27">
        <v>2010</v>
      </c>
      <c r="D8" s="27">
        <v>5</v>
      </c>
      <c r="E8" s="27" t="str">
        <f t="shared" si="1"/>
        <v>2010_5</v>
      </c>
      <c r="F8" s="69">
        <v>3</v>
      </c>
      <c r="G8">
        <f t="shared" si="2"/>
        <v>0</v>
      </c>
      <c r="I8" s="27" t="s">
        <v>5089</v>
      </c>
      <c r="J8" s="27" t="s">
        <v>4684</v>
      </c>
      <c r="K8">
        <v>9</v>
      </c>
      <c r="M8" s="27" t="s">
        <v>5089</v>
      </c>
      <c r="N8">
        <v>3</v>
      </c>
      <c r="O8">
        <v>2010</v>
      </c>
      <c r="P8">
        <v>5</v>
      </c>
      <c r="R8" s="27">
        <v>2014</v>
      </c>
      <c r="V8">
        <v>2</v>
      </c>
      <c r="W8">
        <v>2</v>
      </c>
      <c r="X8">
        <v>3</v>
      </c>
      <c r="Y8">
        <v>4</v>
      </c>
      <c r="Z8">
        <v>4</v>
      </c>
      <c r="AA8">
        <v>4</v>
      </c>
      <c r="AB8">
        <v>2</v>
      </c>
      <c r="AE8">
        <v>21</v>
      </c>
    </row>
    <row r="9" spans="1:31" x14ac:dyDescent="0.25">
      <c r="A9" s="27" t="s">
        <v>4789</v>
      </c>
      <c r="B9" s="27" t="str">
        <f t="shared" si="0"/>
        <v>2010_06</v>
      </c>
      <c r="C9" s="27">
        <v>2010</v>
      </c>
      <c r="D9" s="27">
        <v>6</v>
      </c>
      <c r="E9" s="27" t="str">
        <f t="shared" si="1"/>
        <v>2010_6</v>
      </c>
      <c r="F9" s="69">
        <v>1</v>
      </c>
      <c r="G9">
        <f t="shared" si="2"/>
        <v>0</v>
      </c>
      <c r="I9" s="27" t="s">
        <v>5090</v>
      </c>
      <c r="J9" s="27" t="s">
        <v>4685</v>
      </c>
      <c r="K9">
        <v>2</v>
      </c>
      <c r="M9" s="27" t="s">
        <v>5090</v>
      </c>
      <c r="N9">
        <v>2</v>
      </c>
      <c r="O9">
        <v>2010</v>
      </c>
      <c r="P9">
        <v>6</v>
      </c>
      <c r="R9" s="27">
        <v>2015</v>
      </c>
      <c r="S9">
        <v>3</v>
      </c>
      <c r="T9">
        <v>2</v>
      </c>
      <c r="U9">
        <v>1</v>
      </c>
      <c r="V9">
        <v>3</v>
      </c>
      <c r="W9">
        <v>2</v>
      </c>
      <c r="X9">
        <v>2</v>
      </c>
      <c r="Y9">
        <v>4</v>
      </c>
      <c r="Z9">
        <v>5</v>
      </c>
      <c r="AA9">
        <v>4</v>
      </c>
      <c r="AB9">
        <v>1</v>
      </c>
      <c r="AC9">
        <v>1</v>
      </c>
      <c r="AE9">
        <v>28</v>
      </c>
    </row>
    <row r="10" spans="1:31" x14ac:dyDescent="0.25">
      <c r="A10" s="27" t="s">
        <v>4790</v>
      </c>
      <c r="B10" s="27" t="str">
        <f t="shared" si="0"/>
        <v>2010_06</v>
      </c>
      <c r="C10" s="27">
        <v>2010</v>
      </c>
      <c r="D10" s="27">
        <v>6</v>
      </c>
      <c r="E10" s="27" t="str">
        <f t="shared" si="1"/>
        <v>2010_6</v>
      </c>
      <c r="F10" s="69">
        <v>1</v>
      </c>
      <c r="G10">
        <f t="shared" si="2"/>
        <v>0</v>
      </c>
      <c r="I10" s="27" t="s">
        <v>5091</v>
      </c>
      <c r="J10" s="27" t="s">
        <v>4686</v>
      </c>
      <c r="K10">
        <v>6</v>
      </c>
      <c r="M10" s="27" t="s">
        <v>5091</v>
      </c>
      <c r="N10">
        <v>3</v>
      </c>
      <c r="O10">
        <v>2010</v>
      </c>
      <c r="P10">
        <v>7</v>
      </c>
      <c r="R10" s="27">
        <v>2016</v>
      </c>
      <c r="S10">
        <v>1</v>
      </c>
      <c r="U10">
        <v>4</v>
      </c>
      <c r="V10">
        <v>1</v>
      </c>
      <c r="W10">
        <v>5</v>
      </c>
      <c r="X10">
        <v>1</v>
      </c>
      <c r="Y10">
        <v>4</v>
      </c>
      <c r="Z10">
        <v>4</v>
      </c>
      <c r="AA10">
        <v>3</v>
      </c>
      <c r="AB10">
        <v>3</v>
      </c>
      <c r="AD10">
        <v>1</v>
      </c>
      <c r="AE10">
        <v>27</v>
      </c>
    </row>
    <row r="11" spans="1:31" x14ac:dyDescent="0.25">
      <c r="A11" s="27" t="s">
        <v>4791</v>
      </c>
      <c r="B11" s="27" t="str">
        <f t="shared" si="0"/>
        <v>2010_07</v>
      </c>
      <c r="C11" s="27">
        <v>2010</v>
      </c>
      <c r="D11" s="27">
        <v>7</v>
      </c>
      <c r="E11" s="27" t="str">
        <f t="shared" si="1"/>
        <v>2010_7</v>
      </c>
      <c r="F11" s="69">
        <v>1</v>
      </c>
      <c r="G11">
        <f t="shared" si="2"/>
        <v>0</v>
      </c>
      <c r="I11" s="27" t="s">
        <v>5092</v>
      </c>
      <c r="J11" s="27" t="s">
        <v>4687</v>
      </c>
      <c r="K11">
        <v>14</v>
      </c>
      <c r="M11" s="27" t="s">
        <v>5092</v>
      </c>
      <c r="N11">
        <v>5</v>
      </c>
      <c r="O11">
        <v>2010</v>
      </c>
      <c r="P11">
        <v>8</v>
      </c>
      <c r="R11" s="27">
        <v>2017</v>
      </c>
      <c r="S11">
        <v>1</v>
      </c>
      <c r="T11">
        <v>2</v>
      </c>
      <c r="U11">
        <v>1</v>
      </c>
      <c r="X11">
        <v>3</v>
      </c>
      <c r="Y11">
        <v>1</v>
      </c>
      <c r="Z11">
        <v>4</v>
      </c>
      <c r="AA11">
        <v>3</v>
      </c>
      <c r="AB11">
        <v>1</v>
      </c>
      <c r="AE11">
        <v>16</v>
      </c>
    </row>
    <row r="12" spans="1:31" x14ac:dyDescent="0.25">
      <c r="A12" s="27" t="s">
        <v>4792</v>
      </c>
      <c r="B12" s="27" t="str">
        <f t="shared" si="0"/>
        <v>2010_07</v>
      </c>
      <c r="C12" s="27">
        <v>2010</v>
      </c>
      <c r="D12" s="27">
        <v>7</v>
      </c>
      <c r="E12" s="27" t="str">
        <f t="shared" si="1"/>
        <v>2010_7</v>
      </c>
      <c r="F12" s="69">
        <v>1</v>
      </c>
      <c r="G12">
        <f t="shared" si="2"/>
        <v>0</v>
      </c>
      <c r="I12" s="27" t="s">
        <v>5093</v>
      </c>
      <c r="J12" s="27" t="s">
        <v>4688</v>
      </c>
      <c r="K12">
        <v>19</v>
      </c>
      <c r="M12" s="27" t="s">
        <v>5093</v>
      </c>
      <c r="N12">
        <v>8</v>
      </c>
      <c r="O12">
        <v>2010</v>
      </c>
      <c r="P12">
        <v>9</v>
      </c>
      <c r="R12" s="27">
        <v>2018</v>
      </c>
      <c r="T12">
        <v>1</v>
      </c>
      <c r="U12">
        <v>3</v>
      </c>
      <c r="V12">
        <v>2</v>
      </c>
      <c r="W12">
        <v>1</v>
      </c>
      <c r="X12">
        <v>3</v>
      </c>
      <c r="Y12">
        <v>3</v>
      </c>
      <c r="Z12">
        <v>3</v>
      </c>
      <c r="AA12">
        <v>3</v>
      </c>
      <c r="AB12">
        <v>1</v>
      </c>
      <c r="AE12">
        <v>20</v>
      </c>
    </row>
    <row r="13" spans="1:31" x14ac:dyDescent="0.25">
      <c r="A13" s="27" t="s">
        <v>4793</v>
      </c>
      <c r="B13" s="27" t="str">
        <f t="shared" si="0"/>
        <v>2010_07</v>
      </c>
      <c r="C13" s="27">
        <v>2010</v>
      </c>
      <c r="D13" s="27">
        <v>7</v>
      </c>
      <c r="E13" s="27" t="str">
        <f t="shared" si="1"/>
        <v>2010_7</v>
      </c>
      <c r="F13" s="69">
        <v>4</v>
      </c>
      <c r="G13">
        <v>1</v>
      </c>
      <c r="I13" s="27" t="s">
        <v>5096</v>
      </c>
      <c r="J13" s="27" t="s">
        <v>4763</v>
      </c>
      <c r="K13">
        <v>1</v>
      </c>
      <c r="M13" s="27" t="s">
        <v>5096</v>
      </c>
      <c r="N13">
        <v>1</v>
      </c>
      <c r="O13">
        <v>2011</v>
      </c>
      <c r="P13">
        <v>1</v>
      </c>
      <c r="R13" s="27" t="s">
        <v>1745</v>
      </c>
      <c r="S13">
        <v>8</v>
      </c>
      <c r="T13">
        <v>11</v>
      </c>
      <c r="U13">
        <v>16</v>
      </c>
      <c r="V13">
        <v>17</v>
      </c>
      <c r="W13">
        <v>25</v>
      </c>
      <c r="X13">
        <v>28</v>
      </c>
      <c r="Y13">
        <v>34</v>
      </c>
      <c r="Z13">
        <v>38</v>
      </c>
      <c r="AA13">
        <v>36</v>
      </c>
      <c r="AB13">
        <v>19</v>
      </c>
      <c r="AC13">
        <v>11</v>
      </c>
      <c r="AD13">
        <v>3</v>
      </c>
      <c r="AE13">
        <v>246</v>
      </c>
    </row>
    <row r="14" spans="1:31" x14ac:dyDescent="0.25">
      <c r="A14" s="27" t="s">
        <v>4794</v>
      </c>
      <c r="B14" s="27" t="str">
        <f t="shared" si="0"/>
        <v>2010_08</v>
      </c>
      <c r="C14" s="27">
        <v>2010</v>
      </c>
      <c r="D14" s="27">
        <v>8</v>
      </c>
      <c r="E14" s="27" t="str">
        <f t="shared" si="1"/>
        <v>2010_8</v>
      </c>
      <c r="F14" s="69">
        <v>4</v>
      </c>
      <c r="G14">
        <v>1</v>
      </c>
      <c r="I14" s="27" t="s">
        <v>5105</v>
      </c>
      <c r="J14" s="27" t="s">
        <v>4695</v>
      </c>
      <c r="K14">
        <v>8</v>
      </c>
      <c r="M14" s="27" t="s">
        <v>5105</v>
      </c>
      <c r="N14">
        <v>4</v>
      </c>
      <c r="O14">
        <v>2011</v>
      </c>
      <c r="P14">
        <v>10</v>
      </c>
    </row>
    <row r="15" spans="1:31" x14ac:dyDescent="0.25">
      <c r="A15" s="27" t="s">
        <v>4795</v>
      </c>
      <c r="B15" s="27" t="str">
        <f t="shared" si="0"/>
        <v>2010_08</v>
      </c>
      <c r="C15" s="27">
        <v>2010</v>
      </c>
      <c r="D15" s="27">
        <v>8</v>
      </c>
      <c r="E15" s="27" t="str">
        <f t="shared" si="1"/>
        <v>2010_8</v>
      </c>
      <c r="F15" s="69">
        <v>4</v>
      </c>
      <c r="G15">
        <v>1</v>
      </c>
      <c r="I15" s="27" t="s">
        <v>5106</v>
      </c>
      <c r="J15" s="27" t="s">
        <v>4696</v>
      </c>
      <c r="K15">
        <v>6</v>
      </c>
      <c r="M15" s="27" t="s">
        <v>5106</v>
      </c>
      <c r="N15">
        <v>3</v>
      </c>
      <c r="O15">
        <v>2011</v>
      </c>
      <c r="P15">
        <v>11</v>
      </c>
    </row>
    <row r="16" spans="1:31" x14ac:dyDescent="0.25">
      <c r="A16" s="27" t="s">
        <v>4796</v>
      </c>
      <c r="B16" s="27" t="str">
        <f t="shared" si="0"/>
        <v>2010_08</v>
      </c>
      <c r="C16" s="27">
        <v>2010</v>
      </c>
      <c r="D16" s="27">
        <v>8</v>
      </c>
      <c r="E16" s="27" t="str">
        <f t="shared" si="1"/>
        <v>2010_8</v>
      </c>
      <c r="F16" s="69">
        <v>4</v>
      </c>
      <c r="G16">
        <v>1</v>
      </c>
      <c r="I16" s="27" t="s">
        <v>5097</v>
      </c>
      <c r="J16" s="27" t="s">
        <v>4764</v>
      </c>
      <c r="K16">
        <v>6</v>
      </c>
      <c r="M16" s="27" t="s">
        <v>5097</v>
      </c>
      <c r="N16">
        <v>2</v>
      </c>
      <c r="O16">
        <v>2011</v>
      </c>
      <c r="P16">
        <v>2</v>
      </c>
    </row>
    <row r="17" spans="1:31" x14ac:dyDescent="0.25">
      <c r="A17" s="27" t="s">
        <v>4797</v>
      </c>
      <c r="B17" s="27" t="str">
        <f t="shared" si="0"/>
        <v>2010_08</v>
      </c>
      <c r="C17" s="27">
        <v>2010</v>
      </c>
      <c r="D17" s="27">
        <v>8</v>
      </c>
      <c r="E17" s="27" t="str">
        <f t="shared" si="1"/>
        <v>2010_8</v>
      </c>
      <c r="F17" s="69">
        <v>1</v>
      </c>
      <c r="G17">
        <f t="shared" si="2"/>
        <v>0</v>
      </c>
      <c r="I17" s="27" t="s">
        <v>5098</v>
      </c>
      <c r="J17" s="27" t="s">
        <v>4765</v>
      </c>
      <c r="K17">
        <v>3</v>
      </c>
      <c r="M17" s="27" t="s">
        <v>5098</v>
      </c>
      <c r="N17">
        <v>2</v>
      </c>
      <c r="O17">
        <v>2011</v>
      </c>
      <c r="P17">
        <v>3</v>
      </c>
      <c r="R17" s="26" t="s">
        <v>6154</v>
      </c>
      <c r="S17" s="26" t="s">
        <v>1793</v>
      </c>
    </row>
    <row r="18" spans="1:31" x14ac:dyDescent="0.25">
      <c r="A18" s="27" t="s">
        <v>4798</v>
      </c>
      <c r="B18" s="27" t="str">
        <f t="shared" si="0"/>
        <v>2010_08</v>
      </c>
      <c r="C18" s="27">
        <v>2010</v>
      </c>
      <c r="D18" s="27">
        <v>8</v>
      </c>
      <c r="E18" s="27" t="str">
        <f t="shared" si="1"/>
        <v>2010_8</v>
      </c>
      <c r="F18" s="69">
        <v>1</v>
      </c>
      <c r="G18">
        <f t="shared" si="2"/>
        <v>0</v>
      </c>
      <c r="I18" s="27" t="s">
        <v>5099</v>
      </c>
      <c r="J18" s="27" t="s">
        <v>4689</v>
      </c>
      <c r="K18">
        <v>8</v>
      </c>
      <c r="M18" s="27" t="s">
        <v>5099</v>
      </c>
      <c r="N18">
        <v>4</v>
      </c>
      <c r="O18">
        <v>2011</v>
      </c>
      <c r="P18">
        <v>4</v>
      </c>
      <c r="R18" s="26" t="s">
        <v>1743</v>
      </c>
      <c r="S18">
        <v>1</v>
      </c>
      <c r="T18">
        <v>2</v>
      </c>
      <c r="U18">
        <v>3</v>
      </c>
      <c r="V18">
        <v>4</v>
      </c>
      <c r="W18">
        <v>5</v>
      </c>
      <c r="X18">
        <v>6</v>
      </c>
      <c r="Y18">
        <v>7</v>
      </c>
      <c r="Z18">
        <v>8</v>
      </c>
      <c r="AA18">
        <v>9</v>
      </c>
      <c r="AB18">
        <v>10</v>
      </c>
      <c r="AC18">
        <v>11</v>
      </c>
      <c r="AD18">
        <v>12</v>
      </c>
      <c r="AE18" t="s">
        <v>1745</v>
      </c>
    </row>
    <row r="19" spans="1:31" x14ac:dyDescent="0.25">
      <c r="A19" s="27" t="s">
        <v>4800</v>
      </c>
      <c r="B19" s="27" t="str">
        <f t="shared" si="0"/>
        <v>2010_09</v>
      </c>
      <c r="C19" s="27">
        <v>2010</v>
      </c>
      <c r="D19" s="27">
        <v>9</v>
      </c>
      <c r="E19" s="27" t="str">
        <f t="shared" si="1"/>
        <v>2010_9</v>
      </c>
      <c r="F19" s="69">
        <v>3</v>
      </c>
      <c r="G19">
        <f t="shared" si="2"/>
        <v>0</v>
      </c>
      <c r="I19" s="27" t="s">
        <v>5100</v>
      </c>
      <c r="J19" s="27" t="s">
        <v>4690</v>
      </c>
      <c r="K19">
        <v>16</v>
      </c>
      <c r="M19" s="27" t="s">
        <v>5100</v>
      </c>
      <c r="N19">
        <v>6</v>
      </c>
      <c r="O19">
        <v>2011</v>
      </c>
      <c r="P19">
        <v>5</v>
      </c>
      <c r="R19" s="27">
        <v>2010</v>
      </c>
      <c r="T19">
        <v>0</v>
      </c>
      <c r="U19">
        <v>0</v>
      </c>
      <c r="V19">
        <v>0</v>
      </c>
      <c r="W19">
        <v>1</v>
      </c>
      <c r="X19">
        <v>0</v>
      </c>
      <c r="Y19">
        <v>1</v>
      </c>
      <c r="Z19">
        <v>3</v>
      </c>
      <c r="AA19">
        <v>2</v>
      </c>
      <c r="AB19">
        <v>0</v>
      </c>
      <c r="AC19">
        <v>1</v>
      </c>
      <c r="AE19">
        <v>8</v>
      </c>
    </row>
    <row r="20" spans="1:31" x14ac:dyDescent="0.25">
      <c r="A20" s="27" t="s">
        <v>4801</v>
      </c>
      <c r="B20" s="27" t="str">
        <f t="shared" si="0"/>
        <v>2010_09</v>
      </c>
      <c r="C20" s="27">
        <v>2010</v>
      </c>
      <c r="D20" s="27">
        <v>9</v>
      </c>
      <c r="E20" s="27" t="str">
        <f t="shared" si="1"/>
        <v>2010_9</v>
      </c>
      <c r="F20" s="69">
        <v>1</v>
      </c>
      <c r="G20">
        <f t="shared" si="2"/>
        <v>0</v>
      </c>
      <c r="I20" s="27" t="s">
        <v>5101</v>
      </c>
      <c r="J20" s="27" t="s">
        <v>4691</v>
      </c>
      <c r="K20">
        <v>13</v>
      </c>
      <c r="M20" s="27" t="s">
        <v>5101</v>
      </c>
      <c r="N20">
        <v>5</v>
      </c>
      <c r="O20">
        <v>2011</v>
      </c>
      <c r="P20">
        <v>6</v>
      </c>
      <c r="R20" s="27">
        <v>2011</v>
      </c>
      <c r="S20">
        <v>0</v>
      </c>
      <c r="T20">
        <v>1</v>
      </c>
      <c r="U20">
        <v>0</v>
      </c>
      <c r="V20">
        <v>1</v>
      </c>
      <c r="W20">
        <v>3</v>
      </c>
      <c r="X20">
        <v>2</v>
      </c>
      <c r="Y20">
        <v>2</v>
      </c>
      <c r="Z20">
        <v>2</v>
      </c>
      <c r="AA20">
        <v>2</v>
      </c>
      <c r="AB20">
        <v>1</v>
      </c>
      <c r="AC20">
        <v>1</v>
      </c>
      <c r="AE20">
        <v>15</v>
      </c>
    </row>
    <row r="21" spans="1:31" x14ac:dyDescent="0.25">
      <c r="A21" s="27" t="s">
        <v>4802</v>
      </c>
      <c r="B21" s="27" t="str">
        <f t="shared" si="0"/>
        <v>2010_09</v>
      </c>
      <c r="C21" s="27">
        <v>2010</v>
      </c>
      <c r="D21" s="27">
        <v>9</v>
      </c>
      <c r="E21" s="27" t="str">
        <f t="shared" si="1"/>
        <v>2010_9</v>
      </c>
      <c r="F21" s="69">
        <v>2</v>
      </c>
      <c r="G21">
        <f t="shared" si="2"/>
        <v>0</v>
      </c>
      <c r="I21" s="27" t="s">
        <v>5102</v>
      </c>
      <c r="J21" s="27" t="s">
        <v>4692</v>
      </c>
      <c r="K21">
        <v>11</v>
      </c>
      <c r="M21" s="27" t="s">
        <v>5102</v>
      </c>
      <c r="N21">
        <v>4</v>
      </c>
      <c r="O21">
        <v>2011</v>
      </c>
      <c r="P21">
        <v>7</v>
      </c>
      <c r="R21" s="27">
        <v>2012</v>
      </c>
      <c r="T21">
        <v>0</v>
      </c>
      <c r="U21">
        <v>1</v>
      </c>
      <c r="V21">
        <v>1</v>
      </c>
      <c r="W21">
        <v>2</v>
      </c>
      <c r="X21">
        <v>4</v>
      </c>
      <c r="Y21">
        <v>1</v>
      </c>
      <c r="Z21">
        <v>2</v>
      </c>
      <c r="AA21">
        <v>2</v>
      </c>
      <c r="AB21">
        <v>1</v>
      </c>
      <c r="AC21">
        <v>1</v>
      </c>
      <c r="AD21">
        <v>1</v>
      </c>
      <c r="AE21">
        <v>16</v>
      </c>
    </row>
    <row r="22" spans="1:31" x14ac:dyDescent="0.25">
      <c r="A22" s="27" t="s">
        <v>4803</v>
      </c>
      <c r="B22" s="27" t="str">
        <f t="shared" si="0"/>
        <v>2010_09</v>
      </c>
      <c r="C22" s="27">
        <v>2010</v>
      </c>
      <c r="D22" s="27">
        <v>9</v>
      </c>
      <c r="E22" s="27" t="str">
        <f t="shared" si="1"/>
        <v>2010_9</v>
      </c>
      <c r="F22" s="69">
        <v>2</v>
      </c>
      <c r="G22">
        <f t="shared" si="2"/>
        <v>0</v>
      </c>
      <c r="I22" s="27" t="s">
        <v>5103</v>
      </c>
      <c r="J22" s="27" t="s">
        <v>4693</v>
      </c>
      <c r="K22">
        <v>14</v>
      </c>
      <c r="M22" s="27" t="s">
        <v>5103</v>
      </c>
      <c r="N22">
        <v>6</v>
      </c>
      <c r="O22">
        <v>2011</v>
      </c>
      <c r="P22">
        <v>8</v>
      </c>
      <c r="R22" s="27">
        <v>2013</v>
      </c>
      <c r="S22">
        <v>1</v>
      </c>
      <c r="T22">
        <v>1</v>
      </c>
      <c r="U22">
        <v>1</v>
      </c>
      <c r="V22">
        <v>1</v>
      </c>
      <c r="W22">
        <v>1</v>
      </c>
      <c r="X22">
        <v>3</v>
      </c>
      <c r="Y22">
        <v>2</v>
      </c>
      <c r="Z22">
        <v>2</v>
      </c>
      <c r="AA22">
        <v>1</v>
      </c>
      <c r="AB22">
        <v>0</v>
      </c>
      <c r="AC22">
        <v>0</v>
      </c>
      <c r="AE22">
        <v>13</v>
      </c>
    </row>
    <row r="23" spans="1:31" x14ac:dyDescent="0.25">
      <c r="A23" s="27" t="s">
        <v>4804</v>
      </c>
      <c r="B23" s="27" t="str">
        <f t="shared" si="0"/>
        <v>2010_09</v>
      </c>
      <c r="C23" s="27">
        <v>2010</v>
      </c>
      <c r="D23" s="27">
        <v>9</v>
      </c>
      <c r="E23" s="27" t="str">
        <f t="shared" si="1"/>
        <v>2010_9</v>
      </c>
      <c r="F23" s="69">
        <v>4</v>
      </c>
      <c r="G23">
        <v>1</v>
      </c>
      <c r="I23" s="27" t="s">
        <v>5104</v>
      </c>
      <c r="J23" s="27" t="s">
        <v>4694</v>
      </c>
      <c r="K23">
        <v>9</v>
      </c>
      <c r="M23" s="27" t="s">
        <v>5104</v>
      </c>
      <c r="N23">
        <v>3</v>
      </c>
      <c r="O23">
        <v>2011</v>
      </c>
      <c r="P23">
        <v>9</v>
      </c>
      <c r="R23" s="27">
        <v>2014</v>
      </c>
      <c r="V23">
        <v>0</v>
      </c>
      <c r="W23">
        <v>1</v>
      </c>
      <c r="X23">
        <v>2</v>
      </c>
      <c r="Y23">
        <v>2</v>
      </c>
      <c r="Z23">
        <v>1</v>
      </c>
      <c r="AA23">
        <v>3</v>
      </c>
      <c r="AB23">
        <v>0</v>
      </c>
      <c r="AE23">
        <v>9</v>
      </c>
    </row>
    <row r="24" spans="1:31" x14ac:dyDescent="0.25">
      <c r="A24" s="27" t="s">
        <v>4805</v>
      </c>
      <c r="B24" s="27" t="str">
        <f t="shared" si="0"/>
        <v>2010_09</v>
      </c>
      <c r="C24" s="27">
        <v>2010</v>
      </c>
      <c r="D24" s="27">
        <v>9</v>
      </c>
      <c r="E24" s="27" t="str">
        <f t="shared" si="1"/>
        <v>2010_9</v>
      </c>
      <c r="F24" s="69">
        <v>2</v>
      </c>
      <c r="G24">
        <f t="shared" si="2"/>
        <v>0</v>
      </c>
      <c r="I24" s="27" t="s">
        <v>5115</v>
      </c>
      <c r="J24" s="27" t="s">
        <v>4705</v>
      </c>
      <c r="K24">
        <v>5</v>
      </c>
      <c r="M24" s="27" t="s">
        <v>5115</v>
      </c>
      <c r="N24">
        <v>2</v>
      </c>
      <c r="O24">
        <v>2012</v>
      </c>
      <c r="P24">
        <v>10</v>
      </c>
      <c r="R24" s="27">
        <v>2015</v>
      </c>
      <c r="S24">
        <v>2</v>
      </c>
      <c r="T24">
        <v>1</v>
      </c>
      <c r="U24">
        <v>0</v>
      </c>
      <c r="V24">
        <v>0</v>
      </c>
      <c r="W24">
        <v>0</v>
      </c>
      <c r="X24">
        <v>0</v>
      </c>
      <c r="Y24">
        <v>1</v>
      </c>
      <c r="Z24">
        <v>2</v>
      </c>
      <c r="AA24">
        <v>1</v>
      </c>
      <c r="AB24">
        <v>0</v>
      </c>
      <c r="AC24">
        <v>0</v>
      </c>
      <c r="AE24">
        <v>7</v>
      </c>
    </row>
    <row r="25" spans="1:31" x14ac:dyDescent="0.25">
      <c r="A25" s="27" t="s">
        <v>4806</v>
      </c>
      <c r="B25" s="27" t="str">
        <f t="shared" si="0"/>
        <v>2010_09</v>
      </c>
      <c r="C25" s="27">
        <v>2010</v>
      </c>
      <c r="D25" s="27">
        <v>9</v>
      </c>
      <c r="E25" s="27" t="str">
        <f t="shared" si="1"/>
        <v>2010_9</v>
      </c>
      <c r="F25" s="69">
        <v>1</v>
      </c>
      <c r="G25">
        <f t="shared" si="2"/>
        <v>0</v>
      </c>
      <c r="I25" s="27" t="s">
        <v>5116</v>
      </c>
      <c r="J25" s="27" t="s">
        <v>4706</v>
      </c>
      <c r="K25">
        <v>7</v>
      </c>
      <c r="M25" s="27" t="s">
        <v>5116</v>
      </c>
      <c r="N25">
        <v>3</v>
      </c>
      <c r="O25">
        <v>2012</v>
      </c>
      <c r="P25">
        <v>11</v>
      </c>
      <c r="R25" s="27">
        <v>2016</v>
      </c>
      <c r="S25">
        <v>1</v>
      </c>
      <c r="U25">
        <v>0</v>
      </c>
      <c r="V25">
        <v>0</v>
      </c>
      <c r="W25">
        <v>3</v>
      </c>
      <c r="X25">
        <v>1</v>
      </c>
      <c r="Y25">
        <v>2</v>
      </c>
      <c r="Z25">
        <v>2</v>
      </c>
      <c r="AA25">
        <v>3</v>
      </c>
      <c r="AB25">
        <v>1</v>
      </c>
      <c r="AD25">
        <v>1</v>
      </c>
      <c r="AE25">
        <v>14</v>
      </c>
    </row>
    <row r="26" spans="1:31" x14ac:dyDescent="0.25">
      <c r="A26" s="27" t="s">
        <v>4807</v>
      </c>
      <c r="B26" s="27" t="str">
        <f t="shared" si="0"/>
        <v>2010_09</v>
      </c>
      <c r="C26" s="27">
        <v>2010</v>
      </c>
      <c r="D26" s="27">
        <v>9</v>
      </c>
      <c r="E26" s="27" t="str">
        <f t="shared" si="1"/>
        <v>2010_9</v>
      </c>
      <c r="F26" s="69">
        <v>4</v>
      </c>
      <c r="G26">
        <v>1</v>
      </c>
      <c r="I26" s="27" t="s">
        <v>5117</v>
      </c>
      <c r="J26" s="27" t="s">
        <v>4707</v>
      </c>
      <c r="K26">
        <v>6</v>
      </c>
      <c r="M26" s="27" t="s">
        <v>5117</v>
      </c>
      <c r="N26">
        <v>2</v>
      </c>
      <c r="O26">
        <v>2012</v>
      </c>
      <c r="P26">
        <v>12</v>
      </c>
      <c r="R26" s="27">
        <v>2017</v>
      </c>
      <c r="S26">
        <v>1</v>
      </c>
      <c r="T26">
        <v>1</v>
      </c>
      <c r="U26">
        <v>0</v>
      </c>
      <c r="X26">
        <v>3</v>
      </c>
      <c r="Y26">
        <v>0</v>
      </c>
      <c r="Z26">
        <v>3</v>
      </c>
      <c r="AA26">
        <v>1</v>
      </c>
      <c r="AB26">
        <v>1</v>
      </c>
      <c r="AE26">
        <v>10</v>
      </c>
    </row>
    <row r="27" spans="1:31" x14ac:dyDescent="0.25">
      <c r="A27" s="27" t="s">
        <v>4808</v>
      </c>
      <c r="B27" s="27" t="str">
        <f t="shared" si="0"/>
        <v>2010_010</v>
      </c>
      <c r="C27" s="27">
        <v>2010</v>
      </c>
      <c r="D27" s="27">
        <v>10</v>
      </c>
      <c r="E27" s="27" t="str">
        <f t="shared" si="1"/>
        <v>2010_10</v>
      </c>
      <c r="F27" s="69">
        <v>1</v>
      </c>
      <c r="G27">
        <f t="shared" si="2"/>
        <v>0</v>
      </c>
      <c r="I27" s="27" t="s">
        <v>5107</v>
      </c>
      <c r="J27" s="27" t="s">
        <v>4697</v>
      </c>
      <c r="K27">
        <v>3</v>
      </c>
      <c r="M27" s="27" t="s">
        <v>5107</v>
      </c>
      <c r="N27">
        <v>2</v>
      </c>
      <c r="O27">
        <v>2012</v>
      </c>
      <c r="P27">
        <v>2</v>
      </c>
      <c r="R27" s="27">
        <v>2018</v>
      </c>
      <c r="T27">
        <v>0</v>
      </c>
      <c r="U27">
        <v>1</v>
      </c>
      <c r="V27">
        <v>1</v>
      </c>
      <c r="W27">
        <v>1</v>
      </c>
      <c r="X27">
        <v>2</v>
      </c>
      <c r="Y27">
        <v>0</v>
      </c>
      <c r="Z27">
        <v>0</v>
      </c>
      <c r="AA27">
        <v>0</v>
      </c>
      <c r="AB27">
        <v>0</v>
      </c>
      <c r="AE27">
        <v>5</v>
      </c>
    </row>
    <row r="28" spans="1:31" x14ac:dyDescent="0.25">
      <c r="A28" s="27" t="s">
        <v>4809</v>
      </c>
      <c r="B28" s="27" t="str">
        <f t="shared" si="0"/>
        <v>2010_010</v>
      </c>
      <c r="C28" s="27">
        <v>2010</v>
      </c>
      <c r="D28" s="27">
        <v>10</v>
      </c>
      <c r="E28" s="27" t="str">
        <f t="shared" si="1"/>
        <v>2010_10</v>
      </c>
      <c r="F28" s="69">
        <v>3</v>
      </c>
      <c r="G28">
        <f t="shared" si="2"/>
        <v>0</v>
      </c>
      <c r="I28" s="27" t="s">
        <v>5108</v>
      </c>
      <c r="J28" s="27" t="s">
        <v>4698</v>
      </c>
      <c r="K28">
        <v>5</v>
      </c>
      <c r="M28" s="27" t="s">
        <v>5108</v>
      </c>
      <c r="N28">
        <v>2</v>
      </c>
      <c r="O28">
        <v>2012</v>
      </c>
      <c r="P28">
        <v>3</v>
      </c>
      <c r="R28" s="27" t="s">
        <v>1745</v>
      </c>
      <c r="S28">
        <v>5</v>
      </c>
      <c r="T28">
        <v>4</v>
      </c>
      <c r="U28">
        <v>3</v>
      </c>
      <c r="V28">
        <v>4</v>
      </c>
      <c r="W28">
        <v>12</v>
      </c>
      <c r="X28">
        <v>17</v>
      </c>
      <c r="Y28">
        <v>11</v>
      </c>
      <c r="Z28">
        <v>17</v>
      </c>
      <c r="AA28">
        <v>15</v>
      </c>
      <c r="AB28">
        <v>4</v>
      </c>
      <c r="AC28">
        <v>3</v>
      </c>
      <c r="AD28">
        <v>2</v>
      </c>
      <c r="AE28">
        <v>97</v>
      </c>
    </row>
    <row r="29" spans="1:31" x14ac:dyDescent="0.25">
      <c r="A29" s="27" t="s">
        <v>4810</v>
      </c>
      <c r="B29" s="27" t="str">
        <f t="shared" si="0"/>
        <v>2010_011</v>
      </c>
      <c r="C29" s="27">
        <v>2010</v>
      </c>
      <c r="D29" s="27">
        <v>11</v>
      </c>
      <c r="E29" s="27" t="str">
        <f t="shared" si="1"/>
        <v>2010_11</v>
      </c>
      <c r="F29" s="69">
        <v>2</v>
      </c>
      <c r="G29">
        <f t="shared" si="2"/>
        <v>0</v>
      </c>
      <c r="I29" s="27" t="s">
        <v>5109</v>
      </c>
      <c r="J29" s="27" t="s">
        <v>4699</v>
      </c>
      <c r="K29">
        <v>6</v>
      </c>
      <c r="M29" s="27" t="s">
        <v>5109</v>
      </c>
      <c r="N29">
        <v>2</v>
      </c>
      <c r="O29">
        <v>2012</v>
      </c>
      <c r="P29">
        <v>4</v>
      </c>
    </row>
    <row r="30" spans="1:31" x14ac:dyDescent="0.25">
      <c r="A30" s="27" t="s">
        <v>4811</v>
      </c>
      <c r="B30" s="27" t="str">
        <f t="shared" si="0"/>
        <v>2010_011</v>
      </c>
      <c r="C30" s="27">
        <v>2010</v>
      </c>
      <c r="D30" s="27">
        <v>11</v>
      </c>
      <c r="E30" s="27" t="str">
        <f t="shared" si="1"/>
        <v>2010_11</v>
      </c>
      <c r="F30" s="69">
        <v>4</v>
      </c>
      <c r="G30">
        <v>1</v>
      </c>
      <c r="I30" s="27" t="s">
        <v>5110</v>
      </c>
      <c r="J30" s="27" t="s">
        <v>4700</v>
      </c>
      <c r="K30">
        <v>9</v>
      </c>
      <c r="M30" s="27" t="s">
        <v>5110</v>
      </c>
      <c r="N30">
        <v>3</v>
      </c>
      <c r="O30">
        <v>2012</v>
      </c>
      <c r="P30">
        <v>5</v>
      </c>
    </row>
    <row r="31" spans="1:31" x14ac:dyDescent="0.25">
      <c r="A31" s="27" t="s">
        <v>4812</v>
      </c>
      <c r="B31" s="27" t="str">
        <f t="shared" si="0"/>
        <v>2011_01</v>
      </c>
      <c r="C31" s="27">
        <v>2011</v>
      </c>
      <c r="D31" s="27">
        <v>1</v>
      </c>
      <c r="E31" s="27" t="str">
        <f t="shared" si="1"/>
        <v>2011_1</v>
      </c>
      <c r="F31" s="69">
        <v>1</v>
      </c>
      <c r="G31">
        <f t="shared" si="2"/>
        <v>0</v>
      </c>
      <c r="I31" s="27" t="s">
        <v>5111</v>
      </c>
      <c r="J31" s="27" t="s">
        <v>4701</v>
      </c>
      <c r="K31">
        <v>18</v>
      </c>
      <c r="M31" s="27" t="s">
        <v>5111</v>
      </c>
      <c r="N31">
        <v>5</v>
      </c>
      <c r="O31">
        <v>2012</v>
      </c>
      <c r="P31">
        <v>6</v>
      </c>
    </row>
    <row r="32" spans="1:31" x14ac:dyDescent="0.25">
      <c r="A32" s="27" t="s">
        <v>4813</v>
      </c>
      <c r="B32" s="27" t="str">
        <f t="shared" si="0"/>
        <v>2011_02</v>
      </c>
      <c r="C32" s="27">
        <v>2011</v>
      </c>
      <c r="D32" s="27">
        <v>2</v>
      </c>
      <c r="E32" s="27" t="str">
        <f t="shared" si="1"/>
        <v>2011_2</v>
      </c>
      <c r="F32" s="69">
        <v>2</v>
      </c>
      <c r="G32">
        <f t="shared" si="2"/>
        <v>0</v>
      </c>
      <c r="I32" s="27" t="s">
        <v>5112</v>
      </c>
      <c r="J32" s="27" t="s">
        <v>4702</v>
      </c>
      <c r="K32">
        <v>13</v>
      </c>
      <c r="M32" s="27" t="s">
        <v>5112</v>
      </c>
      <c r="N32">
        <v>8</v>
      </c>
      <c r="O32">
        <v>2012</v>
      </c>
      <c r="P32">
        <v>7</v>
      </c>
    </row>
    <row r="33" spans="1:16" x14ac:dyDescent="0.25">
      <c r="A33" s="27" t="s">
        <v>4814</v>
      </c>
      <c r="B33" s="27" t="str">
        <f t="shared" si="0"/>
        <v>2011_02</v>
      </c>
      <c r="C33" s="27">
        <v>2011</v>
      </c>
      <c r="D33" s="27">
        <v>2</v>
      </c>
      <c r="E33" s="27" t="str">
        <f t="shared" si="1"/>
        <v>2011_2</v>
      </c>
      <c r="F33" s="69">
        <v>4</v>
      </c>
      <c r="G33">
        <v>1</v>
      </c>
      <c r="I33" s="27" t="s">
        <v>5113</v>
      </c>
      <c r="J33" s="27" t="s">
        <v>4703</v>
      </c>
      <c r="K33">
        <v>11</v>
      </c>
      <c r="M33" s="27" t="s">
        <v>5113</v>
      </c>
      <c r="N33">
        <v>4</v>
      </c>
      <c r="O33">
        <v>2012</v>
      </c>
      <c r="P33">
        <v>8</v>
      </c>
    </row>
    <row r="34" spans="1:16" x14ac:dyDescent="0.25">
      <c r="A34" s="27" t="s">
        <v>4815</v>
      </c>
      <c r="B34" s="27" t="str">
        <f t="shared" si="0"/>
        <v>2011_03</v>
      </c>
      <c r="C34" s="27">
        <v>2011</v>
      </c>
      <c r="D34" s="27">
        <v>3</v>
      </c>
      <c r="E34" s="27" t="str">
        <f t="shared" si="1"/>
        <v>2011_3</v>
      </c>
      <c r="F34" s="69">
        <v>1</v>
      </c>
      <c r="G34">
        <f t="shared" si="2"/>
        <v>0</v>
      </c>
      <c r="I34" s="27" t="s">
        <v>5114</v>
      </c>
      <c r="J34" s="27" t="s">
        <v>4704</v>
      </c>
      <c r="K34">
        <v>11</v>
      </c>
      <c r="M34" s="27" t="s">
        <v>5114</v>
      </c>
      <c r="N34">
        <v>5</v>
      </c>
      <c r="O34">
        <v>2012</v>
      </c>
      <c r="P34">
        <v>9</v>
      </c>
    </row>
    <row r="35" spans="1:16" x14ac:dyDescent="0.25">
      <c r="A35" s="27" t="s">
        <v>4816</v>
      </c>
      <c r="B35" s="27" t="str">
        <f t="shared" si="0"/>
        <v>2011_03</v>
      </c>
      <c r="C35" s="27">
        <v>2011</v>
      </c>
      <c r="D35" s="27">
        <v>3</v>
      </c>
      <c r="E35" s="27" t="str">
        <f t="shared" si="1"/>
        <v>2011_3</v>
      </c>
      <c r="F35" s="69">
        <v>2</v>
      </c>
      <c r="G35">
        <f t="shared" si="2"/>
        <v>0</v>
      </c>
      <c r="I35" s="27" t="s">
        <v>5118</v>
      </c>
      <c r="J35" s="27" t="s">
        <v>4709</v>
      </c>
      <c r="K35">
        <v>6</v>
      </c>
      <c r="M35" s="27" t="s">
        <v>5118</v>
      </c>
      <c r="N35">
        <v>2</v>
      </c>
      <c r="O35">
        <v>2013</v>
      </c>
      <c r="P35">
        <v>1</v>
      </c>
    </row>
    <row r="36" spans="1:16" x14ac:dyDescent="0.25">
      <c r="A36" s="27" t="s">
        <v>4817</v>
      </c>
      <c r="B36" s="27" t="str">
        <f t="shared" si="0"/>
        <v>2011_04</v>
      </c>
      <c r="C36" s="27">
        <v>2011</v>
      </c>
      <c r="D36" s="27">
        <v>4</v>
      </c>
      <c r="E36" s="27" t="str">
        <f t="shared" si="1"/>
        <v>2011_4</v>
      </c>
      <c r="F36" s="69">
        <v>1</v>
      </c>
      <c r="G36">
        <f t="shared" si="2"/>
        <v>0</v>
      </c>
      <c r="I36" s="27" t="s">
        <v>5127</v>
      </c>
      <c r="J36" s="27" t="s">
        <v>4717</v>
      </c>
      <c r="K36">
        <v>5</v>
      </c>
      <c r="M36" s="27" t="s">
        <v>5127</v>
      </c>
      <c r="N36">
        <v>3</v>
      </c>
      <c r="O36">
        <v>2013</v>
      </c>
      <c r="P36">
        <v>10</v>
      </c>
    </row>
    <row r="37" spans="1:16" x14ac:dyDescent="0.25">
      <c r="A37" s="27" t="s">
        <v>4818</v>
      </c>
      <c r="B37" s="27" t="str">
        <f t="shared" si="0"/>
        <v>2011_04</v>
      </c>
      <c r="C37" s="27">
        <v>2011</v>
      </c>
      <c r="D37" s="27">
        <v>4</v>
      </c>
      <c r="E37" s="27" t="str">
        <f t="shared" si="1"/>
        <v>2011_4</v>
      </c>
      <c r="F37" s="69">
        <v>2</v>
      </c>
      <c r="G37">
        <f t="shared" si="2"/>
        <v>0</v>
      </c>
      <c r="I37" s="27" t="s">
        <v>5128</v>
      </c>
      <c r="J37" s="27" t="s">
        <v>4766</v>
      </c>
      <c r="K37">
        <v>3</v>
      </c>
      <c r="M37" s="27" t="s">
        <v>5128</v>
      </c>
      <c r="N37">
        <v>2</v>
      </c>
      <c r="O37">
        <v>2013</v>
      </c>
      <c r="P37">
        <v>11</v>
      </c>
    </row>
    <row r="38" spans="1:16" x14ac:dyDescent="0.25">
      <c r="A38" s="27" t="s">
        <v>4819</v>
      </c>
      <c r="B38" s="27" t="str">
        <f t="shared" si="0"/>
        <v>2011_04</v>
      </c>
      <c r="C38" s="27">
        <v>2011</v>
      </c>
      <c r="D38" s="27">
        <v>4</v>
      </c>
      <c r="E38" s="27" t="str">
        <f t="shared" si="1"/>
        <v>2011_4</v>
      </c>
      <c r="F38" s="69">
        <v>4</v>
      </c>
      <c r="G38">
        <v>1</v>
      </c>
      <c r="I38" s="27" t="s">
        <v>5119</v>
      </c>
      <c r="J38" s="27" t="s">
        <v>4708</v>
      </c>
      <c r="K38">
        <v>4</v>
      </c>
      <c r="M38" s="27" t="s">
        <v>5119</v>
      </c>
      <c r="N38">
        <v>1</v>
      </c>
      <c r="O38">
        <v>2013</v>
      </c>
      <c r="P38">
        <v>2</v>
      </c>
    </row>
    <row r="39" spans="1:16" x14ac:dyDescent="0.25">
      <c r="A39" s="27" t="s">
        <v>4820</v>
      </c>
      <c r="B39" s="27" t="str">
        <f t="shared" si="0"/>
        <v>2011_04</v>
      </c>
      <c r="C39" s="27">
        <v>2011</v>
      </c>
      <c r="D39" s="27">
        <v>4</v>
      </c>
      <c r="E39" s="27" t="str">
        <f t="shared" si="1"/>
        <v>2011_4</v>
      </c>
      <c r="F39" s="69">
        <v>1</v>
      </c>
      <c r="G39">
        <f t="shared" si="2"/>
        <v>0</v>
      </c>
      <c r="I39" s="27" t="s">
        <v>5120</v>
      </c>
      <c r="J39" s="27" t="s">
        <v>4710</v>
      </c>
      <c r="K39">
        <v>6</v>
      </c>
      <c r="M39" s="27" t="s">
        <v>5120</v>
      </c>
      <c r="N39">
        <v>2</v>
      </c>
      <c r="O39">
        <v>2013</v>
      </c>
      <c r="P39">
        <v>3</v>
      </c>
    </row>
    <row r="40" spans="1:16" x14ac:dyDescent="0.25">
      <c r="A40" s="27" t="s">
        <v>4821</v>
      </c>
      <c r="B40" s="27" t="str">
        <f t="shared" si="0"/>
        <v>2011_05</v>
      </c>
      <c r="C40" s="27">
        <v>2011</v>
      </c>
      <c r="D40" s="27">
        <v>5</v>
      </c>
      <c r="E40" s="27" t="str">
        <f t="shared" si="1"/>
        <v>2011_5</v>
      </c>
      <c r="F40" s="69">
        <v>4</v>
      </c>
      <c r="G40">
        <v>1</v>
      </c>
      <c r="I40" s="27" t="s">
        <v>5121</v>
      </c>
      <c r="J40" s="27" t="s">
        <v>4711</v>
      </c>
      <c r="K40">
        <v>6</v>
      </c>
      <c r="M40" s="27" t="s">
        <v>5121</v>
      </c>
      <c r="N40">
        <v>2</v>
      </c>
      <c r="O40">
        <v>2013</v>
      </c>
      <c r="P40">
        <v>4</v>
      </c>
    </row>
    <row r="41" spans="1:16" x14ac:dyDescent="0.25">
      <c r="A41" s="27" t="s">
        <v>4822</v>
      </c>
      <c r="B41" s="27" t="str">
        <f t="shared" si="0"/>
        <v>2011_05</v>
      </c>
      <c r="C41" s="27">
        <v>2011</v>
      </c>
      <c r="D41" s="27">
        <v>5</v>
      </c>
      <c r="E41" s="27" t="str">
        <f t="shared" si="1"/>
        <v>2011_5</v>
      </c>
      <c r="F41" s="69">
        <v>1</v>
      </c>
      <c r="G41">
        <f t="shared" si="2"/>
        <v>0</v>
      </c>
      <c r="I41" s="27" t="s">
        <v>5122</v>
      </c>
      <c r="J41" s="27" t="s">
        <v>4712</v>
      </c>
      <c r="K41">
        <v>7</v>
      </c>
      <c r="M41" s="27" t="s">
        <v>5122</v>
      </c>
      <c r="N41">
        <v>3</v>
      </c>
      <c r="O41">
        <v>2013</v>
      </c>
      <c r="P41">
        <v>5</v>
      </c>
    </row>
    <row r="42" spans="1:16" x14ac:dyDescent="0.25">
      <c r="A42" s="27" t="s">
        <v>4823</v>
      </c>
      <c r="B42" s="27" t="str">
        <f t="shared" si="0"/>
        <v>2011_05</v>
      </c>
      <c r="C42" s="27">
        <v>2011</v>
      </c>
      <c r="D42" s="27">
        <v>5</v>
      </c>
      <c r="E42" s="27" t="str">
        <f t="shared" si="1"/>
        <v>2011_5</v>
      </c>
      <c r="F42" s="69">
        <v>2</v>
      </c>
      <c r="G42">
        <f t="shared" si="2"/>
        <v>0</v>
      </c>
      <c r="I42" s="27" t="s">
        <v>5123</v>
      </c>
      <c r="J42" s="27" t="s">
        <v>4713</v>
      </c>
      <c r="K42">
        <v>13</v>
      </c>
      <c r="M42" s="27" t="s">
        <v>5123</v>
      </c>
      <c r="N42">
        <v>4</v>
      </c>
      <c r="O42">
        <v>2013</v>
      </c>
      <c r="P42">
        <v>6</v>
      </c>
    </row>
    <row r="43" spans="1:16" x14ac:dyDescent="0.25">
      <c r="A43" s="27" t="s">
        <v>4824</v>
      </c>
      <c r="B43" s="27" t="str">
        <f t="shared" si="0"/>
        <v>2011_05</v>
      </c>
      <c r="C43" s="27">
        <v>2011</v>
      </c>
      <c r="D43" s="27">
        <v>5</v>
      </c>
      <c r="E43" s="27" t="str">
        <f t="shared" si="1"/>
        <v>2011_5</v>
      </c>
      <c r="F43" s="69">
        <v>4</v>
      </c>
      <c r="G43">
        <v>1</v>
      </c>
      <c r="I43" s="27" t="s">
        <v>5124</v>
      </c>
      <c r="J43" s="27" t="s">
        <v>4714</v>
      </c>
      <c r="K43">
        <v>10</v>
      </c>
      <c r="M43" s="27" t="s">
        <v>5124</v>
      </c>
      <c r="N43">
        <v>3</v>
      </c>
      <c r="O43">
        <v>2013</v>
      </c>
      <c r="P43">
        <v>7</v>
      </c>
    </row>
    <row r="44" spans="1:16" x14ac:dyDescent="0.25">
      <c r="A44" s="27" t="s">
        <v>4825</v>
      </c>
      <c r="B44" s="27" t="str">
        <f t="shared" si="0"/>
        <v>2011_05</v>
      </c>
      <c r="C44" s="27">
        <v>2011</v>
      </c>
      <c r="D44" s="27">
        <v>5</v>
      </c>
      <c r="E44" s="27" t="str">
        <f t="shared" si="1"/>
        <v>2011_5</v>
      </c>
      <c r="F44" s="69">
        <v>4</v>
      </c>
      <c r="G44">
        <v>1</v>
      </c>
      <c r="I44" s="27" t="s">
        <v>5125</v>
      </c>
      <c r="J44" s="27" t="s">
        <v>4715</v>
      </c>
      <c r="K44">
        <v>10</v>
      </c>
      <c r="M44" s="27" t="s">
        <v>5125</v>
      </c>
      <c r="N44">
        <v>3</v>
      </c>
      <c r="O44">
        <v>2013</v>
      </c>
      <c r="P44">
        <v>8</v>
      </c>
    </row>
    <row r="45" spans="1:16" x14ac:dyDescent="0.25">
      <c r="A45" s="27" t="s">
        <v>4826</v>
      </c>
      <c r="B45" s="27" t="str">
        <f t="shared" si="0"/>
        <v>2011_05</v>
      </c>
      <c r="C45" s="27">
        <v>2011</v>
      </c>
      <c r="D45" s="27">
        <v>5</v>
      </c>
      <c r="E45" s="27" t="str">
        <f t="shared" si="1"/>
        <v>2011_5</v>
      </c>
      <c r="F45" s="69">
        <v>1</v>
      </c>
      <c r="G45">
        <f t="shared" si="2"/>
        <v>0</v>
      </c>
      <c r="I45" s="27" t="s">
        <v>5126</v>
      </c>
      <c r="J45" s="27" t="s">
        <v>4716</v>
      </c>
      <c r="K45">
        <v>9</v>
      </c>
      <c r="M45" s="27" t="s">
        <v>5126</v>
      </c>
      <c r="N45">
        <v>3</v>
      </c>
      <c r="O45">
        <v>2013</v>
      </c>
      <c r="P45">
        <v>9</v>
      </c>
    </row>
    <row r="46" spans="1:16" x14ac:dyDescent="0.25">
      <c r="A46" s="27" t="s">
        <v>4827</v>
      </c>
      <c r="B46" s="27" t="str">
        <f t="shared" si="0"/>
        <v>2011_06</v>
      </c>
      <c r="C46" s="27">
        <v>2011</v>
      </c>
      <c r="D46" s="27">
        <v>6</v>
      </c>
      <c r="E46" s="27" t="str">
        <f t="shared" si="1"/>
        <v>2011_6</v>
      </c>
      <c r="F46" s="69">
        <v>4</v>
      </c>
      <c r="G46">
        <v>1</v>
      </c>
      <c r="I46" s="27" t="s">
        <v>5135</v>
      </c>
      <c r="J46" s="27" t="s">
        <v>4723</v>
      </c>
      <c r="K46">
        <v>3</v>
      </c>
      <c r="M46" s="27" t="s">
        <v>5135</v>
      </c>
      <c r="N46">
        <v>2</v>
      </c>
      <c r="O46">
        <v>2014</v>
      </c>
      <c r="P46">
        <v>10</v>
      </c>
    </row>
    <row r="47" spans="1:16" x14ac:dyDescent="0.25">
      <c r="A47" s="27" t="s">
        <v>4828</v>
      </c>
      <c r="B47" s="27" t="str">
        <f t="shared" si="0"/>
        <v>2011_06</v>
      </c>
      <c r="C47" s="27">
        <v>2011</v>
      </c>
      <c r="D47" s="27">
        <v>6</v>
      </c>
      <c r="E47" s="27" t="str">
        <f t="shared" si="1"/>
        <v>2011_6</v>
      </c>
      <c r="F47" s="69">
        <v>1</v>
      </c>
      <c r="G47">
        <f t="shared" si="2"/>
        <v>0</v>
      </c>
      <c r="I47" s="27" t="s">
        <v>5129</v>
      </c>
      <c r="J47" s="27" t="s">
        <v>4767</v>
      </c>
      <c r="K47">
        <v>2</v>
      </c>
      <c r="M47" s="27" t="s">
        <v>5129</v>
      </c>
      <c r="N47">
        <v>2</v>
      </c>
      <c r="O47">
        <v>2014</v>
      </c>
      <c r="P47">
        <v>4</v>
      </c>
    </row>
    <row r="48" spans="1:16" x14ac:dyDescent="0.25">
      <c r="A48" s="27" t="s">
        <v>4829</v>
      </c>
      <c r="B48" s="27" t="str">
        <f t="shared" si="0"/>
        <v>2011_06</v>
      </c>
      <c r="C48" s="27">
        <v>2011</v>
      </c>
      <c r="D48" s="27">
        <v>6</v>
      </c>
      <c r="E48" s="27" t="str">
        <f t="shared" si="1"/>
        <v>2011_6</v>
      </c>
      <c r="F48" s="69">
        <v>2</v>
      </c>
      <c r="G48">
        <f t="shared" si="2"/>
        <v>0</v>
      </c>
      <c r="I48" s="27" t="s">
        <v>5130</v>
      </c>
      <c r="J48" s="27" t="s">
        <v>4718</v>
      </c>
      <c r="K48">
        <v>5</v>
      </c>
      <c r="M48" s="27" t="s">
        <v>5130</v>
      </c>
      <c r="N48">
        <v>2</v>
      </c>
      <c r="O48">
        <v>2014</v>
      </c>
      <c r="P48">
        <v>5</v>
      </c>
    </row>
    <row r="49" spans="1:16" x14ac:dyDescent="0.25">
      <c r="A49" s="27" t="s">
        <v>4830</v>
      </c>
      <c r="B49" s="27" t="str">
        <f t="shared" si="0"/>
        <v>2011_06</v>
      </c>
      <c r="C49" s="27">
        <v>2011</v>
      </c>
      <c r="D49" s="27">
        <v>6</v>
      </c>
      <c r="E49" s="27" t="str">
        <f t="shared" si="1"/>
        <v>2011_6</v>
      </c>
      <c r="F49" s="69">
        <v>4</v>
      </c>
      <c r="G49">
        <v>1</v>
      </c>
      <c r="I49" s="27" t="s">
        <v>5131</v>
      </c>
      <c r="J49" s="27" t="s">
        <v>4719</v>
      </c>
      <c r="K49">
        <v>9</v>
      </c>
      <c r="M49" s="27" t="s">
        <v>5131</v>
      </c>
      <c r="N49">
        <v>3</v>
      </c>
      <c r="O49">
        <v>2014</v>
      </c>
      <c r="P49">
        <v>6</v>
      </c>
    </row>
    <row r="50" spans="1:16" x14ac:dyDescent="0.25">
      <c r="A50" s="27" t="s">
        <v>4831</v>
      </c>
      <c r="B50" s="27" t="str">
        <f t="shared" si="0"/>
        <v>2011_06</v>
      </c>
      <c r="C50" s="27">
        <v>2011</v>
      </c>
      <c r="D50" s="27">
        <v>6</v>
      </c>
      <c r="E50" s="27" t="str">
        <f t="shared" si="1"/>
        <v>2011_6</v>
      </c>
      <c r="F50" s="69">
        <v>2</v>
      </c>
      <c r="G50">
        <f t="shared" si="2"/>
        <v>0</v>
      </c>
      <c r="I50" s="27" t="s">
        <v>5132</v>
      </c>
      <c r="J50" s="27" t="s">
        <v>4720</v>
      </c>
      <c r="K50">
        <v>11</v>
      </c>
      <c r="M50" s="27" t="s">
        <v>5132</v>
      </c>
      <c r="N50">
        <v>4</v>
      </c>
      <c r="O50">
        <v>2014</v>
      </c>
      <c r="P50">
        <v>7</v>
      </c>
    </row>
    <row r="51" spans="1:16" x14ac:dyDescent="0.25">
      <c r="A51" s="27" t="s">
        <v>4832</v>
      </c>
      <c r="B51" s="27" t="str">
        <f t="shared" si="0"/>
        <v>2011_07</v>
      </c>
      <c r="C51" s="27">
        <v>2011</v>
      </c>
      <c r="D51" s="27">
        <v>7</v>
      </c>
      <c r="E51" s="27" t="str">
        <f t="shared" si="1"/>
        <v>2011_7</v>
      </c>
      <c r="F51" s="69">
        <v>2</v>
      </c>
      <c r="G51">
        <f t="shared" si="2"/>
        <v>0</v>
      </c>
      <c r="I51" s="27" t="s">
        <v>5133</v>
      </c>
      <c r="J51" s="27" t="s">
        <v>4721</v>
      </c>
      <c r="K51">
        <v>9</v>
      </c>
      <c r="M51" s="27" t="s">
        <v>5133</v>
      </c>
      <c r="N51">
        <v>4</v>
      </c>
      <c r="O51">
        <v>2014</v>
      </c>
      <c r="P51">
        <v>8</v>
      </c>
    </row>
    <row r="52" spans="1:16" x14ac:dyDescent="0.25">
      <c r="A52" s="27" t="s">
        <v>4833</v>
      </c>
      <c r="B52" s="27" t="str">
        <f t="shared" si="0"/>
        <v>2011_07</v>
      </c>
      <c r="C52" s="27">
        <v>2011</v>
      </c>
      <c r="D52" s="27">
        <v>7</v>
      </c>
      <c r="E52" s="27" t="str">
        <f t="shared" si="1"/>
        <v>2011_7</v>
      </c>
      <c r="F52" s="69">
        <v>1</v>
      </c>
      <c r="G52">
        <f t="shared" si="2"/>
        <v>0</v>
      </c>
      <c r="I52" s="27" t="s">
        <v>5134</v>
      </c>
      <c r="J52" s="27" t="s">
        <v>4722</v>
      </c>
      <c r="K52">
        <v>13</v>
      </c>
      <c r="M52" s="27" t="s">
        <v>5134</v>
      </c>
      <c r="N52">
        <v>4</v>
      </c>
      <c r="O52">
        <v>2014</v>
      </c>
      <c r="P52">
        <v>9</v>
      </c>
    </row>
    <row r="53" spans="1:16" x14ac:dyDescent="0.25">
      <c r="A53" s="27" t="s">
        <v>4834</v>
      </c>
      <c r="B53" s="27" t="str">
        <f t="shared" si="0"/>
        <v>2011_07</v>
      </c>
      <c r="C53" s="27">
        <v>2011</v>
      </c>
      <c r="D53" s="27">
        <v>7</v>
      </c>
      <c r="E53" s="27" t="str">
        <f t="shared" si="1"/>
        <v>2011_7</v>
      </c>
      <c r="F53" s="69">
        <v>4</v>
      </c>
      <c r="G53">
        <v>1</v>
      </c>
      <c r="I53" s="27" t="s">
        <v>5136</v>
      </c>
      <c r="J53" s="27" t="s">
        <v>4724</v>
      </c>
      <c r="K53">
        <v>10</v>
      </c>
      <c r="M53" s="27" t="s">
        <v>5136</v>
      </c>
      <c r="N53">
        <v>3</v>
      </c>
      <c r="O53">
        <v>2015</v>
      </c>
      <c r="P53">
        <v>1</v>
      </c>
    </row>
    <row r="54" spans="1:16" x14ac:dyDescent="0.25">
      <c r="A54" s="27" t="s">
        <v>4835</v>
      </c>
      <c r="B54" s="27" t="str">
        <f t="shared" si="0"/>
        <v>2011_07</v>
      </c>
      <c r="C54" s="27">
        <v>2011</v>
      </c>
      <c r="D54" s="27">
        <v>7</v>
      </c>
      <c r="E54" s="27" t="str">
        <f t="shared" si="1"/>
        <v>2011_7</v>
      </c>
      <c r="F54" s="69">
        <v>4</v>
      </c>
      <c r="G54">
        <v>1</v>
      </c>
      <c r="I54" s="27" t="s">
        <v>5145</v>
      </c>
      <c r="J54" s="27" t="s">
        <v>4733</v>
      </c>
      <c r="K54">
        <v>1</v>
      </c>
      <c r="M54" s="27" t="s">
        <v>5145</v>
      </c>
      <c r="N54">
        <v>1</v>
      </c>
      <c r="O54">
        <v>2015</v>
      </c>
      <c r="P54">
        <v>10</v>
      </c>
    </row>
    <row r="55" spans="1:16" x14ac:dyDescent="0.25">
      <c r="A55" s="27" t="s">
        <v>4836</v>
      </c>
      <c r="B55" s="27" t="str">
        <f t="shared" si="0"/>
        <v>2011_08</v>
      </c>
      <c r="C55" s="27">
        <v>2011</v>
      </c>
      <c r="D55" s="27">
        <v>8</v>
      </c>
      <c r="E55" s="27" t="str">
        <f t="shared" si="1"/>
        <v>2011_8</v>
      </c>
      <c r="F55" s="69">
        <v>1</v>
      </c>
      <c r="G55">
        <f t="shared" si="2"/>
        <v>0</v>
      </c>
      <c r="I55" s="27" t="s">
        <v>5146</v>
      </c>
      <c r="J55" s="27" t="s">
        <v>4734</v>
      </c>
      <c r="K55">
        <v>1</v>
      </c>
      <c r="M55" s="27" t="s">
        <v>5146</v>
      </c>
      <c r="N55">
        <v>1</v>
      </c>
      <c r="O55">
        <v>2015</v>
      </c>
      <c r="P55">
        <v>11</v>
      </c>
    </row>
    <row r="56" spans="1:16" x14ac:dyDescent="0.25">
      <c r="A56" s="27" t="s">
        <v>4837</v>
      </c>
      <c r="B56" s="27" t="str">
        <f t="shared" si="0"/>
        <v>2011_08</v>
      </c>
      <c r="C56" s="27">
        <v>2011</v>
      </c>
      <c r="D56" s="27">
        <v>8</v>
      </c>
      <c r="E56" s="27" t="str">
        <f t="shared" si="1"/>
        <v>2011_8</v>
      </c>
      <c r="F56" s="69">
        <v>4</v>
      </c>
      <c r="G56">
        <v>1</v>
      </c>
      <c r="I56" s="27" t="s">
        <v>5137</v>
      </c>
      <c r="J56" s="27" t="s">
        <v>4725</v>
      </c>
      <c r="K56">
        <v>6</v>
      </c>
      <c r="M56" s="27" t="s">
        <v>5137</v>
      </c>
      <c r="N56">
        <v>2</v>
      </c>
      <c r="O56">
        <v>2015</v>
      </c>
      <c r="P56">
        <v>2</v>
      </c>
    </row>
    <row r="57" spans="1:16" x14ac:dyDescent="0.25">
      <c r="A57" s="27" t="s">
        <v>4838</v>
      </c>
      <c r="B57" s="27" t="str">
        <f t="shared" si="0"/>
        <v>2011_08</v>
      </c>
      <c r="C57" s="27">
        <v>2011</v>
      </c>
      <c r="D57" s="27">
        <v>8</v>
      </c>
      <c r="E57" s="27" t="str">
        <f t="shared" si="1"/>
        <v>2011_8</v>
      </c>
      <c r="F57" s="69">
        <v>2</v>
      </c>
      <c r="G57">
        <f t="shared" si="2"/>
        <v>0</v>
      </c>
      <c r="I57" s="27" t="s">
        <v>5138</v>
      </c>
      <c r="J57" s="27" t="s">
        <v>4726</v>
      </c>
      <c r="K57">
        <v>2</v>
      </c>
      <c r="M57" s="27" t="s">
        <v>5138</v>
      </c>
      <c r="N57">
        <v>1</v>
      </c>
      <c r="O57">
        <v>2015</v>
      </c>
      <c r="P57">
        <v>3</v>
      </c>
    </row>
    <row r="58" spans="1:16" x14ac:dyDescent="0.25">
      <c r="A58" s="27" t="s">
        <v>4839</v>
      </c>
      <c r="B58" s="27" t="str">
        <f t="shared" si="0"/>
        <v>2011_08</v>
      </c>
      <c r="C58" s="27">
        <v>2011</v>
      </c>
      <c r="D58" s="27">
        <v>8</v>
      </c>
      <c r="E58" s="27" t="str">
        <f t="shared" si="1"/>
        <v>2011_8</v>
      </c>
      <c r="F58" s="69">
        <v>4</v>
      </c>
      <c r="G58">
        <v>1</v>
      </c>
      <c r="I58" s="27" t="s">
        <v>5139</v>
      </c>
      <c r="J58" s="27" t="s">
        <v>4727</v>
      </c>
      <c r="K58">
        <v>4</v>
      </c>
      <c r="M58" s="27" t="s">
        <v>5139</v>
      </c>
      <c r="N58">
        <v>3</v>
      </c>
      <c r="O58">
        <v>2015</v>
      </c>
      <c r="P58">
        <v>4</v>
      </c>
    </row>
    <row r="59" spans="1:16" x14ac:dyDescent="0.25">
      <c r="A59" s="27" t="s">
        <v>4840</v>
      </c>
      <c r="B59" s="27" t="str">
        <f t="shared" si="0"/>
        <v>2011_08</v>
      </c>
      <c r="C59" s="27">
        <v>2011</v>
      </c>
      <c r="D59" s="27">
        <v>8</v>
      </c>
      <c r="E59" s="27" t="str">
        <f t="shared" si="1"/>
        <v>2011_8</v>
      </c>
      <c r="F59" s="69">
        <v>2</v>
      </c>
      <c r="G59">
        <f t="shared" si="2"/>
        <v>0</v>
      </c>
      <c r="I59" s="27" t="s">
        <v>5140</v>
      </c>
      <c r="J59" s="27" t="s">
        <v>4728</v>
      </c>
      <c r="K59">
        <v>5</v>
      </c>
      <c r="M59" s="27" t="s">
        <v>5140</v>
      </c>
      <c r="N59">
        <v>2</v>
      </c>
      <c r="O59">
        <v>2015</v>
      </c>
      <c r="P59">
        <v>5</v>
      </c>
    </row>
    <row r="60" spans="1:16" x14ac:dyDescent="0.25">
      <c r="A60" s="27" t="s">
        <v>4841</v>
      </c>
      <c r="B60" s="27" t="str">
        <f t="shared" si="0"/>
        <v>2011_08</v>
      </c>
      <c r="C60" s="27">
        <v>2011</v>
      </c>
      <c r="D60" s="27">
        <v>8</v>
      </c>
      <c r="E60" s="27" t="str">
        <f t="shared" si="1"/>
        <v>2011_8</v>
      </c>
      <c r="F60" s="69">
        <v>1</v>
      </c>
      <c r="G60">
        <f t="shared" si="2"/>
        <v>0</v>
      </c>
      <c r="I60" s="27" t="s">
        <v>5141</v>
      </c>
      <c r="J60" s="27" t="s">
        <v>4729</v>
      </c>
      <c r="K60">
        <v>4</v>
      </c>
      <c r="M60" s="27" t="s">
        <v>5141</v>
      </c>
      <c r="N60">
        <v>2</v>
      </c>
      <c r="O60">
        <v>2015</v>
      </c>
      <c r="P60">
        <v>6</v>
      </c>
    </row>
    <row r="61" spans="1:16" x14ac:dyDescent="0.25">
      <c r="A61" s="27" t="s">
        <v>4842</v>
      </c>
      <c r="B61" s="27" t="str">
        <f t="shared" si="0"/>
        <v>2011_09</v>
      </c>
      <c r="C61" s="27">
        <v>2011</v>
      </c>
      <c r="D61" s="27">
        <v>9</v>
      </c>
      <c r="E61" s="27" t="str">
        <f t="shared" si="1"/>
        <v>2011_9</v>
      </c>
      <c r="F61" s="69">
        <v>4</v>
      </c>
      <c r="G61">
        <v>1</v>
      </c>
      <c r="I61" s="27" t="s">
        <v>5142</v>
      </c>
      <c r="J61" s="27" t="s">
        <v>4730</v>
      </c>
      <c r="K61">
        <v>9</v>
      </c>
      <c r="M61" s="27" t="s">
        <v>5142</v>
      </c>
      <c r="N61">
        <v>4</v>
      </c>
      <c r="O61">
        <v>2015</v>
      </c>
      <c r="P61">
        <v>7</v>
      </c>
    </row>
    <row r="62" spans="1:16" x14ac:dyDescent="0.25">
      <c r="A62" s="27" t="s">
        <v>4843</v>
      </c>
      <c r="B62" s="27" t="str">
        <f t="shared" si="0"/>
        <v>2011_09</v>
      </c>
      <c r="C62" s="27">
        <v>2011</v>
      </c>
      <c r="D62" s="27">
        <v>9</v>
      </c>
      <c r="E62" s="27" t="str">
        <f t="shared" si="1"/>
        <v>2011_9</v>
      </c>
      <c r="F62" s="69">
        <v>1</v>
      </c>
      <c r="G62">
        <f t="shared" si="2"/>
        <v>0</v>
      </c>
      <c r="I62" s="27" t="s">
        <v>5143</v>
      </c>
      <c r="J62" s="27" t="s">
        <v>4731</v>
      </c>
      <c r="K62">
        <v>12</v>
      </c>
      <c r="M62" s="27" t="s">
        <v>5143</v>
      </c>
      <c r="N62">
        <v>5</v>
      </c>
      <c r="O62">
        <v>2015</v>
      </c>
      <c r="P62">
        <v>8</v>
      </c>
    </row>
    <row r="63" spans="1:16" x14ac:dyDescent="0.25">
      <c r="A63" s="27" t="s">
        <v>4844</v>
      </c>
      <c r="B63" s="27" t="str">
        <f t="shared" si="0"/>
        <v>2011_09</v>
      </c>
      <c r="C63" s="27">
        <v>2011</v>
      </c>
      <c r="D63" s="27">
        <v>9</v>
      </c>
      <c r="E63" s="27" t="str">
        <f t="shared" si="1"/>
        <v>2011_9</v>
      </c>
      <c r="F63" s="69">
        <v>4</v>
      </c>
      <c r="G63">
        <v>1</v>
      </c>
      <c r="I63" s="27" t="s">
        <v>5144</v>
      </c>
      <c r="J63" s="27" t="s">
        <v>4732</v>
      </c>
      <c r="K63">
        <v>8</v>
      </c>
      <c r="M63" s="27" t="s">
        <v>5144</v>
      </c>
      <c r="N63">
        <v>4</v>
      </c>
      <c r="O63">
        <v>2015</v>
      </c>
      <c r="P63">
        <v>9</v>
      </c>
    </row>
    <row r="64" spans="1:16" x14ac:dyDescent="0.25">
      <c r="A64" s="27" t="s">
        <v>4845</v>
      </c>
      <c r="B64" s="27" t="str">
        <f t="shared" si="0"/>
        <v>2011_010</v>
      </c>
      <c r="C64" s="27">
        <v>2011</v>
      </c>
      <c r="D64" s="27">
        <v>10</v>
      </c>
      <c r="E64" s="27" t="str">
        <f t="shared" si="1"/>
        <v>2011_10</v>
      </c>
      <c r="F64" s="69">
        <v>2</v>
      </c>
      <c r="G64">
        <f t="shared" si="2"/>
        <v>0</v>
      </c>
      <c r="I64" s="27" t="s">
        <v>5147</v>
      </c>
      <c r="J64" s="27" t="s">
        <v>4735</v>
      </c>
      <c r="K64">
        <v>4</v>
      </c>
      <c r="M64" s="27" t="s">
        <v>5147</v>
      </c>
      <c r="N64">
        <v>1</v>
      </c>
      <c r="O64">
        <v>2016</v>
      </c>
      <c r="P64">
        <v>1</v>
      </c>
    </row>
    <row r="65" spans="1:16" x14ac:dyDescent="0.25">
      <c r="A65" s="27" t="s">
        <v>4847</v>
      </c>
      <c r="B65" s="27" t="str">
        <f t="shared" si="0"/>
        <v>2011_010</v>
      </c>
      <c r="C65" s="27">
        <v>2011</v>
      </c>
      <c r="D65" s="27">
        <v>10</v>
      </c>
      <c r="E65" s="27" t="str">
        <f t="shared" si="1"/>
        <v>2011_10</v>
      </c>
      <c r="F65" s="69">
        <v>4</v>
      </c>
      <c r="G65">
        <v>1</v>
      </c>
      <c r="I65" s="27" t="s">
        <v>5155</v>
      </c>
      <c r="J65" s="27" t="s">
        <v>4742</v>
      </c>
      <c r="K65">
        <v>6</v>
      </c>
      <c r="M65" s="27" t="s">
        <v>5155</v>
      </c>
      <c r="N65">
        <v>3</v>
      </c>
      <c r="O65">
        <v>2016</v>
      </c>
      <c r="P65">
        <v>10</v>
      </c>
    </row>
    <row r="66" spans="1:16" x14ac:dyDescent="0.25">
      <c r="A66" s="27" t="s">
        <v>4848</v>
      </c>
      <c r="B66" s="27" t="str">
        <f t="shared" si="0"/>
        <v>2011_010</v>
      </c>
      <c r="C66" s="27">
        <v>2011</v>
      </c>
      <c r="D66" s="27">
        <v>10</v>
      </c>
      <c r="E66" s="27" t="str">
        <f t="shared" si="1"/>
        <v>2011_10</v>
      </c>
      <c r="F66" s="69">
        <v>1</v>
      </c>
      <c r="G66">
        <f t="shared" si="2"/>
        <v>0</v>
      </c>
      <c r="I66" s="27" t="s">
        <v>5156</v>
      </c>
      <c r="J66" s="27" t="s">
        <v>4743</v>
      </c>
      <c r="K66">
        <v>4</v>
      </c>
      <c r="M66" s="27" t="s">
        <v>5156</v>
      </c>
      <c r="N66">
        <v>1</v>
      </c>
      <c r="O66">
        <v>2016</v>
      </c>
      <c r="P66">
        <v>12</v>
      </c>
    </row>
    <row r="67" spans="1:16" x14ac:dyDescent="0.25">
      <c r="A67" s="27" t="s">
        <v>4849</v>
      </c>
      <c r="B67" s="27" t="str">
        <f t="shared" ref="B67:B130" si="3">CONCATENATE(C67,"_0",D67)</f>
        <v>2011_010</v>
      </c>
      <c r="C67" s="27">
        <v>2011</v>
      </c>
      <c r="D67" s="27">
        <v>10</v>
      </c>
      <c r="E67" s="27" t="str">
        <f t="shared" si="1"/>
        <v>2011_10</v>
      </c>
      <c r="F67" s="69">
        <v>1</v>
      </c>
      <c r="G67">
        <f t="shared" si="2"/>
        <v>0</v>
      </c>
      <c r="I67" s="27" t="s">
        <v>5148</v>
      </c>
      <c r="J67" s="27" t="s">
        <v>4736</v>
      </c>
      <c r="K67">
        <v>4</v>
      </c>
      <c r="M67" s="27" t="s">
        <v>5148</v>
      </c>
      <c r="N67">
        <v>4</v>
      </c>
      <c r="O67">
        <v>2016</v>
      </c>
      <c r="P67">
        <v>3</v>
      </c>
    </row>
    <row r="68" spans="1:16" x14ac:dyDescent="0.25">
      <c r="A68" s="27" t="s">
        <v>4851</v>
      </c>
      <c r="B68" s="27" t="str">
        <f t="shared" si="3"/>
        <v>2011_011</v>
      </c>
      <c r="C68" s="27">
        <v>2011</v>
      </c>
      <c r="D68" s="27">
        <v>11</v>
      </c>
      <c r="E68" s="27" t="str">
        <f t="shared" ref="E68:E131" si="4">CONCATENATE(C68, "_", D68)</f>
        <v>2011_11</v>
      </c>
      <c r="F68" s="69">
        <v>1</v>
      </c>
      <c r="G68">
        <f t="shared" ref="G68:G131" si="5">IF(F68&gt;4, 1, 0)</f>
        <v>0</v>
      </c>
      <c r="I68" s="27" t="s">
        <v>5149</v>
      </c>
      <c r="J68" s="27" t="s">
        <v>4768</v>
      </c>
      <c r="K68">
        <v>2</v>
      </c>
      <c r="M68" s="27" t="s">
        <v>5149</v>
      </c>
      <c r="N68">
        <v>1</v>
      </c>
      <c r="O68">
        <v>2016</v>
      </c>
      <c r="P68">
        <v>4</v>
      </c>
    </row>
    <row r="69" spans="1:16" x14ac:dyDescent="0.25">
      <c r="A69" s="27" t="s">
        <v>4852</v>
      </c>
      <c r="B69" s="27" t="str">
        <f t="shared" si="3"/>
        <v>2011_011</v>
      </c>
      <c r="C69" s="27">
        <v>2011</v>
      </c>
      <c r="D69" s="27">
        <v>11</v>
      </c>
      <c r="E69" s="27" t="str">
        <f t="shared" si="4"/>
        <v>2011_11</v>
      </c>
      <c r="F69" s="69">
        <v>1</v>
      </c>
      <c r="G69">
        <f t="shared" si="5"/>
        <v>0</v>
      </c>
      <c r="I69" s="27" t="s">
        <v>5150</v>
      </c>
      <c r="J69" s="27" t="s">
        <v>4737</v>
      </c>
      <c r="K69">
        <v>15</v>
      </c>
      <c r="M69" s="27" t="s">
        <v>5150</v>
      </c>
      <c r="N69">
        <v>5</v>
      </c>
      <c r="O69">
        <v>2016</v>
      </c>
      <c r="P69">
        <v>5</v>
      </c>
    </row>
    <row r="70" spans="1:16" x14ac:dyDescent="0.25">
      <c r="A70" s="27" t="s">
        <v>4853</v>
      </c>
      <c r="B70" s="27" t="str">
        <f t="shared" si="3"/>
        <v>2011_011</v>
      </c>
      <c r="C70" s="27">
        <v>2011</v>
      </c>
      <c r="D70" s="27">
        <v>11</v>
      </c>
      <c r="E70" s="27" t="str">
        <f t="shared" si="4"/>
        <v>2011_11</v>
      </c>
      <c r="F70" s="69">
        <v>4</v>
      </c>
      <c r="G70">
        <v>1</v>
      </c>
      <c r="I70" s="27" t="s">
        <v>5151</v>
      </c>
      <c r="J70" s="27" t="s">
        <v>4738</v>
      </c>
      <c r="K70">
        <v>4</v>
      </c>
      <c r="M70" s="27" t="s">
        <v>5151</v>
      </c>
      <c r="N70">
        <v>1</v>
      </c>
      <c r="O70">
        <v>2016</v>
      </c>
      <c r="P70">
        <v>6</v>
      </c>
    </row>
    <row r="71" spans="1:16" x14ac:dyDescent="0.25">
      <c r="A71" s="27" t="s">
        <v>4854</v>
      </c>
      <c r="B71" s="27" t="str">
        <f t="shared" si="3"/>
        <v>2012_02</v>
      </c>
      <c r="C71" s="27">
        <v>2012</v>
      </c>
      <c r="D71" s="27">
        <v>2</v>
      </c>
      <c r="E71" s="27" t="str">
        <f t="shared" si="4"/>
        <v>2012_2</v>
      </c>
      <c r="F71" s="69">
        <v>1</v>
      </c>
      <c r="G71">
        <f t="shared" si="5"/>
        <v>0</v>
      </c>
      <c r="I71" s="27" t="s">
        <v>5152</v>
      </c>
      <c r="J71" s="27" t="s">
        <v>4739</v>
      </c>
      <c r="K71">
        <v>10</v>
      </c>
      <c r="M71" s="27" t="s">
        <v>5152</v>
      </c>
      <c r="N71">
        <v>4</v>
      </c>
      <c r="O71">
        <v>2016</v>
      </c>
      <c r="P71">
        <v>7</v>
      </c>
    </row>
    <row r="72" spans="1:16" x14ac:dyDescent="0.25">
      <c r="A72" s="27" t="s">
        <v>4855</v>
      </c>
      <c r="B72" s="27" t="str">
        <f t="shared" si="3"/>
        <v>2012_02</v>
      </c>
      <c r="C72" s="27">
        <v>2012</v>
      </c>
      <c r="D72" s="27">
        <v>2</v>
      </c>
      <c r="E72" s="27" t="str">
        <f t="shared" si="4"/>
        <v>2012_2</v>
      </c>
      <c r="F72" s="69">
        <v>2</v>
      </c>
      <c r="G72">
        <f t="shared" si="5"/>
        <v>0</v>
      </c>
      <c r="I72" s="27" t="s">
        <v>5153</v>
      </c>
      <c r="J72" s="27" t="s">
        <v>4740</v>
      </c>
      <c r="K72">
        <v>10</v>
      </c>
      <c r="M72" s="27" t="s">
        <v>5153</v>
      </c>
      <c r="N72">
        <v>4</v>
      </c>
      <c r="O72">
        <v>2016</v>
      </c>
      <c r="P72">
        <v>8</v>
      </c>
    </row>
    <row r="73" spans="1:16" x14ac:dyDescent="0.25">
      <c r="A73" s="27" t="s">
        <v>4856</v>
      </c>
      <c r="B73" s="27" t="str">
        <f t="shared" si="3"/>
        <v>2012_03</v>
      </c>
      <c r="C73" s="27">
        <v>2012</v>
      </c>
      <c r="D73" s="27">
        <v>3</v>
      </c>
      <c r="E73" s="27" t="str">
        <f t="shared" si="4"/>
        <v>2012_3</v>
      </c>
      <c r="F73" s="69">
        <v>4</v>
      </c>
      <c r="G73">
        <v>1</v>
      </c>
      <c r="I73" s="27" t="s">
        <v>5154</v>
      </c>
      <c r="J73" s="27" t="s">
        <v>4741</v>
      </c>
      <c r="K73">
        <v>12</v>
      </c>
      <c r="M73" s="27" t="s">
        <v>5154</v>
      </c>
      <c r="N73">
        <v>3</v>
      </c>
      <c r="O73">
        <v>2016</v>
      </c>
      <c r="P73">
        <v>9</v>
      </c>
    </row>
    <row r="74" spans="1:16" x14ac:dyDescent="0.25">
      <c r="A74" s="27" t="s">
        <v>4857</v>
      </c>
      <c r="B74" s="27" t="str">
        <f t="shared" si="3"/>
        <v>2012_03</v>
      </c>
      <c r="C74" s="27">
        <v>2012</v>
      </c>
      <c r="D74" s="27">
        <v>3</v>
      </c>
      <c r="E74" s="27" t="str">
        <f t="shared" si="4"/>
        <v>2012_3</v>
      </c>
      <c r="F74" s="69">
        <v>1</v>
      </c>
      <c r="G74">
        <f t="shared" si="5"/>
        <v>0</v>
      </c>
      <c r="I74" s="27" t="s">
        <v>5157</v>
      </c>
      <c r="J74" s="27" t="s">
        <v>4744</v>
      </c>
      <c r="K74">
        <v>4</v>
      </c>
      <c r="M74" s="27" t="s">
        <v>5157</v>
      </c>
      <c r="N74">
        <v>1</v>
      </c>
      <c r="O74">
        <v>2017</v>
      </c>
      <c r="P74">
        <v>1</v>
      </c>
    </row>
    <row r="75" spans="1:16" x14ac:dyDescent="0.25">
      <c r="A75" s="27" t="s">
        <v>4858</v>
      </c>
      <c r="B75" s="27" t="str">
        <f t="shared" si="3"/>
        <v>2012_04</v>
      </c>
      <c r="C75" s="27">
        <v>2012</v>
      </c>
      <c r="D75" s="27">
        <v>4</v>
      </c>
      <c r="E75" s="27" t="str">
        <f t="shared" si="4"/>
        <v>2012_4</v>
      </c>
      <c r="F75" s="69">
        <v>2</v>
      </c>
      <c r="G75">
        <f t="shared" si="5"/>
        <v>0</v>
      </c>
      <c r="I75" s="27" t="s">
        <v>5164</v>
      </c>
      <c r="J75" s="27" t="s">
        <v>4750</v>
      </c>
      <c r="K75">
        <v>4</v>
      </c>
      <c r="M75" s="27" t="s">
        <v>5164</v>
      </c>
      <c r="N75">
        <v>1</v>
      </c>
      <c r="O75">
        <v>2017</v>
      </c>
      <c r="P75">
        <v>10</v>
      </c>
    </row>
    <row r="76" spans="1:16" x14ac:dyDescent="0.25">
      <c r="A76" s="27" t="s">
        <v>4859</v>
      </c>
      <c r="B76" s="27" t="str">
        <f t="shared" si="3"/>
        <v>2012_04</v>
      </c>
      <c r="C76" s="27">
        <v>2012</v>
      </c>
      <c r="D76" s="27">
        <v>4</v>
      </c>
      <c r="E76" s="27" t="str">
        <f t="shared" si="4"/>
        <v>2012_4</v>
      </c>
      <c r="F76" s="69">
        <v>4</v>
      </c>
      <c r="G76">
        <v>1</v>
      </c>
      <c r="I76" s="27" t="s">
        <v>5158</v>
      </c>
      <c r="J76" s="27" t="s">
        <v>4745</v>
      </c>
      <c r="K76">
        <v>5</v>
      </c>
      <c r="M76" s="27" t="s">
        <v>5158</v>
      </c>
      <c r="N76">
        <v>2</v>
      </c>
      <c r="O76">
        <v>2017</v>
      </c>
      <c r="P76">
        <v>2</v>
      </c>
    </row>
    <row r="77" spans="1:16" x14ac:dyDescent="0.25">
      <c r="A77" s="27" t="s">
        <v>4860</v>
      </c>
      <c r="B77" s="27" t="str">
        <f t="shared" si="3"/>
        <v>2012_05</v>
      </c>
      <c r="C77" s="27">
        <v>2012</v>
      </c>
      <c r="D77" s="27">
        <v>5</v>
      </c>
      <c r="E77" s="27" t="str">
        <f t="shared" si="4"/>
        <v>2012_5</v>
      </c>
      <c r="F77" s="69">
        <v>4</v>
      </c>
      <c r="G77">
        <v>1</v>
      </c>
      <c r="I77" s="27" t="s">
        <v>5159</v>
      </c>
      <c r="J77" s="27" t="s">
        <v>4769</v>
      </c>
      <c r="K77">
        <v>1</v>
      </c>
      <c r="M77" s="27" t="s">
        <v>5159</v>
      </c>
      <c r="N77">
        <v>1</v>
      </c>
      <c r="O77">
        <v>2017</v>
      </c>
      <c r="P77">
        <v>3</v>
      </c>
    </row>
    <row r="78" spans="1:16" x14ac:dyDescent="0.25">
      <c r="A78" s="27" t="s">
        <v>4861</v>
      </c>
      <c r="B78" s="27" t="str">
        <f t="shared" si="3"/>
        <v>2012_05</v>
      </c>
      <c r="C78" s="27">
        <v>2012</v>
      </c>
      <c r="D78" s="27">
        <v>5</v>
      </c>
      <c r="E78" s="27" t="str">
        <f t="shared" si="4"/>
        <v>2012_5</v>
      </c>
      <c r="F78" s="69">
        <v>1</v>
      </c>
      <c r="G78">
        <f t="shared" si="5"/>
        <v>0</v>
      </c>
      <c r="I78" s="27" t="s">
        <v>5160</v>
      </c>
      <c r="J78" s="27" t="s">
        <v>4746</v>
      </c>
      <c r="K78">
        <v>12</v>
      </c>
      <c r="M78" s="27" t="s">
        <v>5160</v>
      </c>
      <c r="N78">
        <v>3</v>
      </c>
      <c r="O78">
        <v>2017</v>
      </c>
      <c r="P78">
        <v>6</v>
      </c>
    </row>
    <row r="79" spans="1:16" x14ac:dyDescent="0.25">
      <c r="A79" s="27" t="s">
        <v>4862</v>
      </c>
      <c r="B79" s="27" t="str">
        <f t="shared" si="3"/>
        <v>2012_05</v>
      </c>
      <c r="C79" s="27">
        <v>2012</v>
      </c>
      <c r="D79" s="27">
        <v>5</v>
      </c>
      <c r="E79" s="27" t="str">
        <f t="shared" si="4"/>
        <v>2012_5</v>
      </c>
      <c r="F79" s="69">
        <v>4</v>
      </c>
      <c r="G79">
        <v>1</v>
      </c>
      <c r="I79" s="27" t="s">
        <v>5161</v>
      </c>
      <c r="J79" s="27" t="s">
        <v>4748</v>
      </c>
      <c r="K79">
        <v>3</v>
      </c>
      <c r="M79" s="27" t="s">
        <v>5161</v>
      </c>
      <c r="N79">
        <v>1</v>
      </c>
      <c r="O79">
        <v>2017</v>
      </c>
      <c r="P79">
        <v>7</v>
      </c>
    </row>
    <row r="80" spans="1:16" x14ac:dyDescent="0.25">
      <c r="A80" s="27" t="s">
        <v>4863</v>
      </c>
      <c r="B80" s="27" t="str">
        <f t="shared" si="3"/>
        <v>2012_06</v>
      </c>
      <c r="C80" s="27">
        <v>2012</v>
      </c>
      <c r="D80" s="27">
        <v>6</v>
      </c>
      <c r="E80" s="27" t="str">
        <f t="shared" si="4"/>
        <v>2012_6</v>
      </c>
      <c r="F80" s="69">
        <v>2</v>
      </c>
      <c r="G80">
        <f t="shared" si="5"/>
        <v>0</v>
      </c>
      <c r="I80" s="27" t="s">
        <v>5162</v>
      </c>
      <c r="J80" s="27" t="s">
        <v>4747</v>
      </c>
      <c r="K80">
        <v>13</v>
      </c>
      <c r="M80" s="27" t="s">
        <v>5162</v>
      </c>
      <c r="N80">
        <v>4</v>
      </c>
      <c r="O80">
        <v>2017</v>
      </c>
      <c r="P80">
        <v>8</v>
      </c>
    </row>
    <row r="81" spans="1:16" x14ac:dyDescent="0.25">
      <c r="A81" s="27" t="s">
        <v>4864</v>
      </c>
      <c r="B81" s="27" t="str">
        <f t="shared" si="3"/>
        <v>2012_06</v>
      </c>
      <c r="C81" s="27">
        <v>2012</v>
      </c>
      <c r="D81" s="27">
        <v>6</v>
      </c>
      <c r="E81" s="27" t="str">
        <f t="shared" si="4"/>
        <v>2012_6</v>
      </c>
      <c r="F81" s="69">
        <v>4</v>
      </c>
      <c r="G81">
        <v>1</v>
      </c>
      <c r="I81" s="27" t="s">
        <v>5163</v>
      </c>
      <c r="J81" s="27" t="s">
        <v>4749</v>
      </c>
      <c r="K81">
        <v>8</v>
      </c>
      <c r="M81" s="27" t="s">
        <v>5163</v>
      </c>
      <c r="N81">
        <v>3</v>
      </c>
      <c r="O81">
        <v>2017</v>
      </c>
      <c r="P81">
        <v>9</v>
      </c>
    </row>
    <row r="82" spans="1:16" x14ac:dyDescent="0.25">
      <c r="A82" s="27" t="s">
        <v>4865</v>
      </c>
      <c r="B82" s="27" t="str">
        <f t="shared" si="3"/>
        <v>2012_06</v>
      </c>
      <c r="C82" s="27">
        <v>2012</v>
      </c>
      <c r="D82" s="27">
        <v>6</v>
      </c>
      <c r="E82" s="27" t="str">
        <f t="shared" si="4"/>
        <v>2012_6</v>
      </c>
      <c r="F82" s="69">
        <v>4</v>
      </c>
      <c r="G82">
        <v>1</v>
      </c>
      <c r="I82" s="27" t="s">
        <v>5173</v>
      </c>
      <c r="J82" s="27" t="s">
        <v>4770</v>
      </c>
      <c r="K82">
        <v>3</v>
      </c>
      <c r="M82" s="27" t="s">
        <v>5173</v>
      </c>
      <c r="N82">
        <v>1</v>
      </c>
      <c r="O82">
        <v>2018</v>
      </c>
      <c r="P82">
        <v>10</v>
      </c>
    </row>
    <row r="83" spans="1:16" x14ac:dyDescent="0.25">
      <c r="A83" s="27" t="s">
        <v>4866</v>
      </c>
      <c r="B83" s="27" t="str">
        <f t="shared" si="3"/>
        <v>2012_06</v>
      </c>
      <c r="C83" s="27">
        <v>2012</v>
      </c>
      <c r="D83" s="27">
        <v>6</v>
      </c>
      <c r="E83" s="27" t="str">
        <f t="shared" si="4"/>
        <v>2012_6</v>
      </c>
      <c r="F83" s="69">
        <v>4</v>
      </c>
      <c r="G83">
        <v>1</v>
      </c>
      <c r="I83" s="27" t="s">
        <v>5165</v>
      </c>
      <c r="J83" s="27" t="s">
        <v>4751</v>
      </c>
      <c r="K83">
        <v>2</v>
      </c>
      <c r="M83" s="27" t="s">
        <v>5165</v>
      </c>
      <c r="N83">
        <v>1</v>
      </c>
      <c r="O83">
        <v>2018</v>
      </c>
      <c r="P83">
        <v>2</v>
      </c>
    </row>
    <row r="84" spans="1:16" x14ac:dyDescent="0.25">
      <c r="A84" s="27" t="s">
        <v>4867</v>
      </c>
      <c r="B84" s="27" t="str">
        <f t="shared" si="3"/>
        <v>2012_06</v>
      </c>
      <c r="C84" s="27">
        <v>2012</v>
      </c>
      <c r="D84" s="27">
        <v>6</v>
      </c>
      <c r="E84" s="27" t="str">
        <f t="shared" si="4"/>
        <v>2012_6</v>
      </c>
      <c r="F84" s="69">
        <v>4</v>
      </c>
      <c r="G84">
        <v>1</v>
      </c>
      <c r="I84" s="27" t="s">
        <v>5166</v>
      </c>
      <c r="J84" s="27" t="s">
        <v>4752</v>
      </c>
      <c r="K84">
        <v>7</v>
      </c>
      <c r="M84" s="27" t="s">
        <v>5166</v>
      </c>
      <c r="N84">
        <v>3</v>
      </c>
      <c r="O84">
        <v>2018</v>
      </c>
      <c r="P84">
        <v>3</v>
      </c>
    </row>
    <row r="85" spans="1:16" x14ac:dyDescent="0.25">
      <c r="A85" s="27" t="s">
        <v>4868</v>
      </c>
      <c r="B85" s="27" t="str">
        <f t="shared" si="3"/>
        <v>2012_07</v>
      </c>
      <c r="C85" s="27">
        <v>2012</v>
      </c>
      <c r="D85" s="27">
        <v>7</v>
      </c>
      <c r="E85" s="27" t="str">
        <f t="shared" si="4"/>
        <v>2012_7</v>
      </c>
      <c r="F85" s="69">
        <v>2</v>
      </c>
      <c r="G85">
        <f t="shared" si="5"/>
        <v>0</v>
      </c>
      <c r="I85" s="27" t="s">
        <v>5167</v>
      </c>
      <c r="J85" s="27" t="s">
        <v>4753</v>
      </c>
      <c r="K85">
        <v>6</v>
      </c>
      <c r="M85" s="27" t="s">
        <v>5167</v>
      </c>
      <c r="N85">
        <v>2</v>
      </c>
      <c r="O85">
        <v>2018</v>
      </c>
      <c r="P85">
        <v>4</v>
      </c>
    </row>
    <row r="86" spans="1:16" x14ac:dyDescent="0.25">
      <c r="A86" s="27" t="s">
        <v>4869</v>
      </c>
      <c r="B86" s="27" t="str">
        <f t="shared" si="3"/>
        <v>2012_07</v>
      </c>
      <c r="C86" s="27">
        <v>2012</v>
      </c>
      <c r="D86" s="27">
        <v>7</v>
      </c>
      <c r="E86" s="27" t="str">
        <f t="shared" si="4"/>
        <v>2012_7</v>
      </c>
      <c r="F86" s="69">
        <v>1</v>
      </c>
      <c r="G86">
        <f t="shared" si="5"/>
        <v>0</v>
      </c>
      <c r="I86" s="27" t="s">
        <v>5168</v>
      </c>
      <c r="J86" s="27" t="s">
        <v>4754</v>
      </c>
      <c r="K86">
        <v>4</v>
      </c>
      <c r="M86" s="27" t="s">
        <v>5168</v>
      </c>
      <c r="N86">
        <v>1</v>
      </c>
      <c r="O86">
        <v>2018</v>
      </c>
      <c r="P86">
        <v>5</v>
      </c>
    </row>
    <row r="87" spans="1:16" x14ac:dyDescent="0.25">
      <c r="A87" s="27" t="s">
        <v>4870</v>
      </c>
      <c r="B87" s="27" t="str">
        <f t="shared" si="3"/>
        <v>2012_07</v>
      </c>
      <c r="C87" s="27">
        <v>2012</v>
      </c>
      <c r="D87" s="27">
        <v>7</v>
      </c>
      <c r="E87" s="27" t="str">
        <f t="shared" si="4"/>
        <v>2012_7</v>
      </c>
      <c r="F87" s="69">
        <v>1</v>
      </c>
      <c r="G87">
        <f t="shared" si="5"/>
        <v>0</v>
      </c>
      <c r="I87" s="27" t="s">
        <v>5169</v>
      </c>
      <c r="J87" s="27" t="s">
        <v>4755</v>
      </c>
      <c r="K87">
        <v>9</v>
      </c>
      <c r="M87" s="27" t="s">
        <v>5169</v>
      </c>
      <c r="N87">
        <v>3</v>
      </c>
      <c r="O87">
        <v>2018</v>
      </c>
      <c r="P87">
        <v>6</v>
      </c>
    </row>
    <row r="88" spans="1:16" x14ac:dyDescent="0.25">
      <c r="A88" s="27" t="s">
        <v>4871</v>
      </c>
      <c r="B88" s="27" t="str">
        <f t="shared" si="3"/>
        <v>2012_07</v>
      </c>
      <c r="C88" s="27">
        <v>2012</v>
      </c>
      <c r="D88" s="27">
        <v>7</v>
      </c>
      <c r="E88" s="27" t="str">
        <f t="shared" si="4"/>
        <v>2012_7</v>
      </c>
      <c r="F88" s="69">
        <v>1</v>
      </c>
      <c r="G88">
        <f t="shared" si="5"/>
        <v>0</v>
      </c>
      <c r="I88" s="27" t="s">
        <v>5170</v>
      </c>
      <c r="J88" s="27" t="s">
        <v>4756</v>
      </c>
      <c r="K88">
        <v>3</v>
      </c>
      <c r="M88" s="27" t="s">
        <v>5170</v>
      </c>
      <c r="N88">
        <v>3</v>
      </c>
      <c r="O88">
        <v>2018</v>
      </c>
      <c r="P88">
        <v>7</v>
      </c>
    </row>
    <row r="89" spans="1:16" x14ac:dyDescent="0.25">
      <c r="A89" s="27" t="s">
        <v>4872</v>
      </c>
      <c r="B89" s="27" t="str">
        <f t="shared" si="3"/>
        <v>2012_07</v>
      </c>
      <c r="C89" s="27">
        <v>2012</v>
      </c>
      <c r="D89" s="27">
        <v>7</v>
      </c>
      <c r="E89" s="27" t="str">
        <f t="shared" si="4"/>
        <v>2012_7</v>
      </c>
      <c r="F89" s="69">
        <v>1</v>
      </c>
      <c r="G89">
        <f t="shared" si="5"/>
        <v>0</v>
      </c>
      <c r="I89" s="27" t="s">
        <v>5171</v>
      </c>
      <c r="J89" s="27" t="s">
        <v>4757</v>
      </c>
      <c r="K89">
        <v>6</v>
      </c>
      <c r="M89" s="27" t="s">
        <v>5171</v>
      </c>
      <c r="N89">
        <v>3</v>
      </c>
      <c r="O89">
        <v>2018</v>
      </c>
      <c r="P89">
        <v>8</v>
      </c>
    </row>
    <row r="90" spans="1:16" x14ac:dyDescent="0.25">
      <c r="A90" s="27" t="s">
        <v>4873</v>
      </c>
      <c r="B90" s="27" t="str">
        <f t="shared" si="3"/>
        <v>2012_07</v>
      </c>
      <c r="C90" s="27">
        <v>2012</v>
      </c>
      <c r="D90" s="27">
        <v>7</v>
      </c>
      <c r="E90" s="27" t="str">
        <f t="shared" si="4"/>
        <v>2012_7</v>
      </c>
      <c r="F90" s="69">
        <v>2</v>
      </c>
      <c r="G90">
        <f t="shared" si="5"/>
        <v>0</v>
      </c>
      <c r="I90" s="27" t="s">
        <v>5172</v>
      </c>
      <c r="J90" s="27" t="s">
        <v>4758</v>
      </c>
      <c r="K90">
        <v>5</v>
      </c>
      <c r="M90" s="27" t="s">
        <v>5172</v>
      </c>
      <c r="N90">
        <v>3</v>
      </c>
      <c r="O90">
        <v>2018</v>
      </c>
      <c r="P90">
        <v>9</v>
      </c>
    </row>
    <row r="91" spans="1:16" x14ac:dyDescent="0.25">
      <c r="A91" s="27" t="s">
        <v>4874</v>
      </c>
      <c r="B91" s="27" t="str">
        <f t="shared" si="3"/>
        <v>2012_07</v>
      </c>
      <c r="C91" s="27">
        <v>2012</v>
      </c>
      <c r="D91" s="27">
        <v>7</v>
      </c>
      <c r="E91" s="27" t="str">
        <f t="shared" si="4"/>
        <v>2012_7</v>
      </c>
      <c r="F91" s="69">
        <v>1</v>
      </c>
      <c r="G91">
        <f t="shared" si="5"/>
        <v>0</v>
      </c>
      <c r="I91" s="35" t="s">
        <v>1745</v>
      </c>
      <c r="J91" s="27" t="e">
        <v>#N/A</v>
      </c>
      <c r="K91" s="36">
        <v>612</v>
      </c>
    </row>
    <row r="92" spans="1:16" x14ac:dyDescent="0.25">
      <c r="A92" s="27" t="s">
        <v>4875</v>
      </c>
      <c r="B92" s="27" t="str">
        <f t="shared" si="3"/>
        <v>2012_07</v>
      </c>
      <c r="C92" s="27">
        <v>2012</v>
      </c>
      <c r="D92" s="27">
        <v>7</v>
      </c>
      <c r="E92" s="27" t="str">
        <f t="shared" si="4"/>
        <v>2012_7</v>
      </c>
      <c r="F92" s="69">
        <v>4</v>
      </c>
      <c r="G92">
        <v>1</v>
      </c>
    </row>
    <row r="93" spans="1:16" x14ac:dyDescent="0.25">
      <c r="A93" s="27" t="s">
        <v>4876</v>
      </c>
      <c r="B93" s="27" t="str">
        <f t="shared" si="3"/>
        <v>2012_08</v>
      </c>
      <c r="C93" s="27">
        <v>2012</v>
      </c>
      <c r="D93" s="27">
        <v>8</v>
      </c>
      <c r="E93" s="27" t="str">
        <f t="shared" si="4"/>
        <v>2012_8</v>
      </c>
      <c r="F93" s="69">
        <v>4</v>
      </c>
      <c r="G93">
        <v>1</v>
      </c>
    </row>
    <row r="94" spans="1:16" x14ac:dyDescent="0.25">
      <c r="A94" s="27" t="s">
        <v>4877</v>
      </c>
      <c r="B94" s="27" t="str">
        <f t="shared" si="3"/>
        <v>2012_08</v>
      </c>
      <c r="C94" s="27">
        <v>2012</v>
      </c>
      <c r="D94" s="27">
        <v>8</v>
      </c>
      <c r="E94" s="27" t="str">
        <f t="shared" si="4"/>
        <v>2012_8</v>
      </c>
      <c r="F94" s="69">
        <v>1</v>
      </c>
      <c r="G94">
        <f t="shared" si="5"/>
        <v>0</v>
      </c>
    </row>
    <row r="95" spans="1:16" x14ac:dyDescent="0.25">
      <c r="A95" s="27" t="s">
        <v>4878</v>
      </c>
      <c r="B95" s="27" t="str">
        <f t="shared" si="3"/>
        <v>2012_08</v>
      </c>
      <c r="C95" s="27">
        <v>2012</v>
      </c>
      <c r="D95" s="27">
        <v>8</v>
      </c>
      <c r="E95" s="27" t="str">
        <f t="shared" si="4"/>
        <v>2012_8</v>
      </c>
      <c r="F95" s="69">
        <v>4</v>
      </c>
      <c r="G95">
        <v>1</v>
      </c>
    </row>
    <row r="96" spans="1:16" x14ac:dyDescent="0.25">
      <c r="A96" s="27" t="s">
        <v>4879</v>
      </c>
      <c r="B96" s="27" t="str">
        <f t="shared" si="3"/>
        <v>2012_08</v>
      </c>
      <c r="C96" s="27">
        <v>2012</v>
      </c>
      <c r="D96" s="27">
        <v>8</v>
      </c>
      <c r="E96" s="27" t="str">
        <f t="shared" si="4"/>
        <v>2012_8</v>
      </c>
      <c r="F96" s="69">
        <v>2</v>
      </c>
      <c r="G96">
        <f t="shared" si="5"/>
        <v>0</v>
      </c>
    </row>
    <row r="97" spans="1:7" x14ac:dyDescent="0.25">
      <c r="A97" s="27" t="s">
        <v>4880</v>
      </c>
      <c r="B97" s="27" t="str">
        <f t="shared" si="3"/>
        <v>2012_09</v>
      </c>
      <c r="C97" s="27">
        <v>2012</v>
      </c>
      <c r="D97" s="27">
        <v>9</v>
      </c>
      <c r="E97" s="27" t="str">
        <f t="shared" si="4"/>
        <v>2012_9</v>
      </c>
      <c r="F97" s="69">
        <v>1</v>
      </c>
      <c r="G97">
        <f t="shared" si="5"/>
        <v>0</v>
      </c>
    </row>
    <row r="98" spans="1:7" x14ac:dyDescent="0.25">
      <c r="A98" s="27" t="s">
        <v>4881</v>
      </c>
      <c r="B98" s="27" t="str">
        <f t="shared" si="3"/>
        <v>2012_09</v>
      </c>
      <c r="C98" s="27">
        <v>2012</v>
      </c>
      <c r="D98" s="27">
        <v>9</v>
      </c>
      <c r="E98" s="27" t="str">
        <f t="shared" si="4"/>
        <v>2012_9</v>
      </c>
      <c r="F98" s="69">
        <v>4</v>
      </c>
      <c r="G98">
        <v>1</v>
      </c>
    </row>
    <row r="99" spans="1:7" x14ac:dyDescent="0.25">
      <c r="A99" s="27" t="s">
        <v>4882</v>
      </c>
      <c r="B99" s="27" t="str">
        <f t="shared" si="3"/>
        <v>2012_09</v>
      </c>
      <c r="C99" s="27">
        <v>2012</v>
      </c>
      <c r="D99" s="27">
        <v>9</v>
      </c>
      <c r="E99" s="27" t="str">
        <f t="shared" si="4"/>
        <v>2012_9</v>
      </c>
      <c r="F99" s="69">
        <v>1</v>
      </c>
      <c r="G99">
        <f t="shared" si="5"/>
        <v>0</v>
      </c>
    </row>
    <row r="100" spans="1:7" x14ac:dyDescent="0.25">
      <c r="A100" s="27" t="s">
        <v>4883</v>
      </c>
      <c r="B100" s="27" t="str">
        <f t="shared" si="3"/>
        <v>2012_09</v>
      </c>
      <c r="C100" s="27">
        <v>2012</v>
      </c>
      <c r="D100" s="27">
        <v>9</v>
      </c>
      <c r="E100" s="27" t="str">
        <f t="shared" si="4"/>
        <v>2012_9</v>
      </c>
      <c r="F100" s="69">
        <v>4</v>
      </c>
      <c r="G100">
        <v>1</v>
      </c>
    </row>
    <row r="101" spans="1:7" x14ac:dyDescent="0.25">
      <c r="A101" s="27" t="s">
        <v>4884</v>
      </c>
      <c r="B101" s="27" t="str">
        <f t="shared" si="3"/>
        <v>2012_09</v>
      </c>
      <c r="C101" s="27">
        <v>2012</v>
      </c>
      <c r="D101" s="27">
        <v>9</v>
      </c>
      <c r="E101" s="27" t="str">
        <f t="shared" si="4"/>
        <v>2012_9</v>
      </c>
      <c r="F101" s="69">
        <v>1</v>
      </c>
      <c r="G101">
        <f t="shared" si="5"/>
        <v>0</v>
      </c>
    </row>
    <row r="102" spans="1:7" x14ac:dyDescent="0.25">
      <c r="A102" s="27" t="s">
        <v>4885</v>
      </c>
      <c r="B102" s="27" t="str">
        <f t="shared" si="3"/>
        <v>2012_010</v>
      </c>
      <c r="C102" s="27">
        <v>2012</v>
      </c>
      <c r="D102" s="27">
        <v>10</v>
      </c>
      <c r="E102" s="27" t="str">
        <f t="shared" si="4"/>
        <v>2012_10</v>
      </c>
      <c r="F102" s="69">
        <v>1</v>
      </c>
      <c r="G102">
        <f t="shared" si="5"/>
        <v>0</v>
      </c>
    </row>
    <row r="103" spans="1:7" x14ac:dyDescent="0.25">
      <c r="A103" s="27" t="s">
        <v>4886</v>
      </c>
      <c r="B103" s="27" t="str">
        <f t="shared" si="3"/>
        <v>2012_010</v>
      </c>
      <c r="C103" s="27">
        <v>2012</v>
      </c>
      <c r="D103" s="27">
        <v>10</v>
      </c>
      <c r="E103" s="27" t="str">
        <f t="shared" si="4"/>
        <v>2012_10</v>
      </c>
      <c r="F103" s="69">
        <v>4</v>
      </c>
      <c r="G103">
        <v>1</v>
      </c>
    </row>
    <row r="104" spans="1:7" x14ac:dyDescent="0.25">
      <c r="A104" s="27" t="s">
        <v>4887</v>
      </c>
      <c r="B104" s="27" t="str">
        <f t="shared" si="3"/>
        <v>2012_011</v>
      </c>
      <c r="C104" s="27">
        <v>2012</v>
      </c>
      <c r="D104" s="27">
        <v>11</v>
      </c>
      <c r="E104" s="27" t="str">
        <f t="shared" si="4"/>
        <v>2012_11</v>
      </c>
      <c r="F104" s="69">
        <v>1</v>
      </c>
      <c r="G104">
        <f t="shared" si="5"/>
        <v>0</v>
      </c>
    </row>
    <row r="105" spans="1:7" x14ac:dyDescent="0.25">
      <c r="A105" s="27" t="s">
        <v>4888</v>
      </c>
      <c r="B105" s="27" t="str">
        <f t="shared" si="3"/>
        <v>2012_011</v>
      </c>
      <c r="C105" s="27">
        <v>2012</v>
      </c>
      <c r="D105" s="27">
        <v>11</v>
      </c>
      <c r="E105" s="27" t="str">
        <f t="shared" si="4"/>
        <v>2012_11</v>
      </c>
      <c r="F105" s="69">
        <v>2</v>
      </c>
      <c r="G105">
        <f t="shared" si="5"/>
        <v>0</v>
      </c>
    </row>
    <row r="106" spans="1:7" x14ac:dyDescent="0.25">
      <c r="A106" s="27" t="s">
        <v>4889</v>
      </c>
      <c r="B106" s="27" t="str">
        <f t="shared" si="3"/>
        <v>2012_011</v>
      </c>
      <c r="C106" s="27">
        <v>2012</v>
      </c>
      <c r="D106" s="27">
        <v>11</v>
      </c>
      <c r="E106" s="27" t="str">
        <f t="shared" si="4"/>
        <v>2012_11</v>
      </c>
      <c r="F106" s="69">
        <v>4</v>
      </c>
      <c r="G106">
        <v>1</v>
      </c>
    </row>
    <row r="107" spans="1:7" x14ac:dyDescent="0.25">
      <c r="A107" s="27" t="s">
        <v>4890</v>
      </c>
      <c r="B107" s="27" t="str">
        <f t="shared" si="3"/>
        <v>2012_012</v>
      </c>
      <c r="C107" s="27">
        <v>2012</v>
      </c>
      <c r="D107" s="27">
        <v>12</v>
      </c>
      <c r="E107" s="27" t="str">
        <f t="shared" si="4"/>
        <v>2012_12</v>
      </c>
      <c r="F107" s="69">
        <v>4</v>
      </c>
      <c r="G107">
        <v>1</v>
      </c>
    </row>
    <row r="108" spans="1:7" x14ac:dyDescent="0.25">
      <c r="A108" s="27" t="s">
        <v>4891</v>
      </c>
      <c r="B108" s="27" t="str">
        <f t="shared" si="3"/>
        <v>2012_012</v>
      </c>
      <c r="C108" s="27">
        <v>2012</v>
      </c>
      <c r="D108" s="27">
        <v>12</v>
      </c>
      <c r="E108" s="27" t="str">
        <f t="shared" si="4"/>
        <v>2012_12</v>
      </c>
      <c r="F108" s="69">
        <v>2</v>
      </c>
      <c r="G108">
        <f t="shared" si="5"/>
        <v>0</v>
      </c>
    </row>
    <row r="109" spans="1:7" x14ac:dyDescent="0.25">
      <c r="A109" s="27" t="s">
        <v>4892</v>
      </c>
      <c r="B109" s="27" t="str">
        <f t="shared" si="3"/>
        <v>2013_01</v>
      </c>
      <c r="C109" s="27">
        <v>2013</v>
      </c>
      <c r="D109" s="27">
        <v>1</v>
      </c>
      <c r="E109" s="27" t="str">
        <f t="shared" si="4"/>
        <v>2013_1</v>
      </c>
      <c r="F109" s="69">
        <v>2</v>
      </c>
      <c r="G109">
        <f t="shared" si="5"/>
        <v>0</v>
      </c>
    </row>
    <row r="110" spans="1:7" x14ac:dyDescent="0.25">
      <c r="A110" s="27" t="s">
        <v>4893</v>
      </c>
      <c r="B110" s="27" t="str">
        <f t="shared" si="3"/>
        <v>2013_01</v>
      </c>
      <c r="C110" s="27">
        <v>2013</v>
      </c>
      <c r="D110" s="27">
        <v>1</v>
      </c>
      <c r="E110" s="27" t="str">
        <f t="shared" si="4"/>
        <v>2013_1</v>
      </c>
      <c r="F110" s="69">
        <v>4</v>
      </c>
      <c r="G110">
        <v>1</v>
      </c>
    </row>
    <row r="111" spans="1:7" x14ac:dyDescent="0.25">
      <c r="A111" s="27" t="s">
        <v>4894</v>
      </c>
      <c r="B111" s="27" t="str">
        <f t="shared" si="3"/>
        <v>2013_02</v>
      </c>
      <c r="C111" s="27">
        <v>2013</v>
      </c>
      <c r="D111" s="27">
        <v>2</v>
      </c>
      <c r="E111" s="27" t="str">
        <f t="shared" si="4"/>
        <v>2013_2</v>
      </c>
      <c r="F111" s="69">
        <v>4</v>
      </c>
      <c r="G111">
        <v>1</v>
      </c>
    </row>
    <row r="112" spans="1:7" x14ac:dyDescent="0.25">
      <c r="A112" s="27" t="s">
        <v>4895</v>
      </c>
      <c r="B112" s="27" t="str">
        <f t="shared" si="3"/>
        <v>2013_03</v>
      </c>
      <c r="C112" s="27">
        <v>2013</v>
      </c>
      <c r="D112" s="27">
        <v>3</v>
      </c>
      <c r="E112" s="27" t="str">
        <f t="shared" si="4"/>
        <v>2013_3</v>
      </c>
      <c r="F112" s="69">
        <v>2</v>
      </c>
      <c r="G112">
        <f t="shared" si="5"/>
        <v>0</v>
      </c>
    </row>
    <row r="113" spans="1:7" x14ac:dyDescent="0.25">
      <c r="A113" s="27" t="s">
        <v>4896</v>
      </c>
      <c r="B113" s="27" t="str">
        <f t="shared" si="3"/>
        <v>2013_03</v>
      </c>
      <c r="C113" s="27">
        <v>2013</v>
      </c>
      <c r="D113" s="27">
        <v>3</v>
      </c>
      <c r="E113" s="27" t="str">
        <f t="shared" si="4"/>
        <v>2013_3</v>
      </c>
      <c r="F113" s="69">
        <v>4</v>
      </c>
      <c r="G113">
        <v>1</v>
      </c>
    </row>
    <row r="114" spans="1:7" x14ac:dyDescent="0.25">
      <c r="A114" s="27" t="s">
        <v>4897</v>
      </c>
      <c r="B114" s="27" t="str">
        <f t="shared" si="3"/>
        <v>2013_04</v>
      </c>
      <c r="C114" s="27">
        <v>2013</v>
      </c>
      <c r="D114" s="27">
        <v>4</v>
      </c>
      <c r="E114" s="27" t="str">
        <f t="shared" si="4"/>
        <v>2013_4</v>
      </c>
      <c r="F114" s="69">
        <v>4</v>
      </c>
      <c r="G114">
        <v>1</v>
      </c>
    </row>
    <row r="115" spans="1:7" x14ac:dyDescent="0.25">
      <c r="A115" s="27" t="s">
        <v>4898</v>
      </c>
      <c r="B115" s="27" t="str">
        <f t="shared" si="3"/>
        <v>2013_04</v>
      </c>
      <c r="C115" s="27">
        <v>2013</v>
      </c>
      <c r="D115" s="27">
        <v>4</v>
      </c>
      <c r="E115" s="27" t="str">
        <f t="shared" si="4"/>
        <v>2013_4</v>
      </c>
      <c r="F115" s="69">
        <v>2</v>
      </c>
      <c r="G115">
        <f t="shared" si="5"/>
        <v>0</v>
      </c>
    </row>
    <row r="116" spans="1:7" x14ac:dyDescent="0.25">
      <c r="A116" s="27" t="s">
        <v>4899</v>
      </c>
      <c r="B116" s="27" t="str">
        <f t="shared" si="3"/>
        <v>2013_05</v>
      </c>
      <c r="C116" s="27">
        <v>2013</v>
      </c>
      <c r="D116" s="27">
        <v>5</v>
      </c>
      <c r="E116" s="27" t="str">
        <f t="shared" si="4"/>
        <v>2013_5</v>
      </c>
      <c r="F116" s="69">
        <v>4</v>
      </c>
      <c r="G116">
        <v>1</v>
      </c>
    </row>
    <row r="117" spans="1:7" x14ac:dyDescent="0.25">
      <c r="A117" s="27" t="s">
        <v>4900</v>
      </c>
      <c r="B117" s="27" t="str">
        <f t="shared" si="3"/>
        <v>2013_05</v>
      </c>
      <c r="C117" s="27">
        <v>2013</v>
      </c>
      <c r="D117" s="27">
        <v>5</v>
      </c>
      <c r="E117" s="27" t="str">
        <f t="shared" si="4"/>
        <v>2013_5</v>
      </c>
      <c r="F117" s="69">
        <v>1</v>
      </c>
      <c r="G117">
        <f t="shared" si="5"/>
        <v>0</v>
      </c>
    </row>
    <row r="118" spans="1:7" x14ac:dyDescent="0.25">
      <c r="A118" s="27" t="s">
        <v>4901</v>
      </c>
      <c r="B118" s="27" t="str">
        <f t="shared" si="3"/>
        <v>2013_05</v>
      </c>
      <c r="C118" s="27">
        <v>2013</v>
      </c>
      <c r="D118" s="27">
        <v>5</v>
      </c>
      <c r="E118" s="27" t="str">
        <f t="shared" si="4"/>
        <v>2013_5</v>
      </c>
      <c r="F118" s="69">
        <v>2</v>
      </c>
      <c r="G118">
        <f t="shared" si="5"/>
        <v>0</v>
      </c>
    </row>
    <row r="119" spans="1:7" x14ac:dyDescent="0.25">
      <c r="A119" s="27" t="s">
        <v>4902</v>
      </c>
      <c r="B119" s="27" t="str">
        <f t="shared" si="3"/>
        <v>2013_06</v>
      </c>
      <c r="C119" s="27">
        <v>2013</v>
      </c>
      <c r="D119" s="27">
        <v>6</v>
      </c>
      <c r="E119" s="27" t="str">
        <f t="shared" si="4"/>
        <v>2013_6</v>
      </c>
      <c r="F119" s="69">
        <v>4</v>
      </c>
      <c r="G119">
        <v>1</v>
      </c>
    </row>
    <row r="120" spans="1:7" x14ac:dyDescent="0.25">
      <c r="A120" s="27" t="s">
        <v>4903</v>
      </c>
      <c r="B120" s="27" t="str">
        <f t="shared" si="3"/>
        <v>2013_06</v>
      </c>
      <c r="C120" s="27">
        <v>2013</v>
      </c>
      <c r="D120" s="27">
        <v>6</v>
      </c>
      <c r="E120" s="27" t="str">
        <f t="shared" si="4"/>
        <v>2013_6</v>
      </c>
      <c r="F120" s="69">
        <v>4</v>
      </c>
      <c r="G120">
        <v>1</v>
      </c>
    </row>
    <row r="121" spans="1:7" x14ac:dyDescent="0.25">
      <c r="A121" s="27" t="s">
        <v>4904</v>
      </c>
      <c r="B121" s="27" t="str">
        <f t="shared" si="3"/>
        <v>2013_06</v>
      </c>
      <c r="C121" s="27">
        <v>2013</v>
      </c>
      <c r="D121" s="27">
        <v>6</v>
      </c>
      <c r="E121" s="27" t="str">
        <f t="shared" si="4"/>
        <v>2013_6</v>
      </c>
      <c r="F121" s="69">
        <v>1</v>
      </c>
      <c r="G121">
        <f t="shared" si="5"/>
        <v>0</v>
      </c>
    </row>
    <row r="122" spans="1:7" x14ac:dyDescent="0.25">
      <c r="A122" s="27" t="s">
        <v>4905</v>
      </c>
      <c r="B122" s="27" t="str">
        <f t="shared" si="3"/>
        <v>2013_06</v>
      </c>
      <c r="C122" s="27">
        <v>2013</v>
      </c>
      <c r="D122" s="27">
        <v>6</v>
      </c>
      <c r="E122" s="27" t="str">
        <f t="shared" si="4"/>
        <v>2013_6</v>
      </c>
      <c r="F122" s="69">
        <v>4</v>
      </c>
      <c r="G122">
        <v>1</v>
      </c>
    </row>
    <row r="123" spans="1:7" x14ac:dyDescent="0.25">
      <c r="A123" s="27" t="s">
        <v>4906</v>
      </c>
      <c r="B123" s="27" t="str">
        <f t="shared" si="3"/>
        <v>2013_07</v>
      </c>
      <c r="C123" s="27">
        <v>2013</v>
      </c>
      <c r="D123" s="27">
        <v>7</v>
      </c>
      <c r="E123" s="27" t="str">
        <f t="shared" si="4"/>
        <v>2013_7</v>
      </c>
      <c r="F123" s="69">
        <v>4</v>
      </c>
      <c r="G123">
        <v>1</v>
      </c>
    </row>
    <row r="124" spans="1:7" x14ac:dyDescent="0.25">
      <c r="A124" s="27" t="s">
        <v>4907</v>
      </c>
      <c r="B124" s="27" t="str">
        <f t="shared" si="3"/>
        <v>2013_07</v>
      </c>
      <c r="C124" s="27">
        <v>2013</v>
      </c>
      <c r="D124" s="27">
        <v>7</v>
      </c>
      <c r="E124" s="27" t="str">
        <f t="shared" si="4"/>
        <v>2013_7</v>
      </c>
      <c r="F124" s="69">
        <v>4</v>
      </c>
      <c r="G124">
        <v>1</v>
      </c>
    </row>
    <row r="125" spans="1:7" x14ac:dyDescent="0.25">
      <c r="A125" s="27" t="s">
        <v>4908</v>
      </c>
      <c r="B125" s="27" t="str">
        <f t="shared" si="3"/>
        <v>2013_07</v>
      </c>
      <c r="C125" s="27">
        <v>2013</v>
      </c>
      <c r="D125" s="27">
        <v>7</v>
      </c>
      <c r="E125" s="27" t="str">
        <f t="shared" si="4"/>
        <v>2013_7</v>
      </c>
      <c r="F125" s="69">
        <v>2</v>
      </c>
      <c r="G125">
        <f t="shared" si="5"/>
        <v>0</v>
      </c>
    </row>
    <row r="126" spans="1:7" x14ac:dyDescent="0.25">
      <c r="A126" s="27" t="s">
        <v>4909</v>
      </c>
      <c r="B126" s="27" t="str">
        <f t="shared" si="3"/>
        <v>2013_08</v>
      </c>
      <c r="C126" s="27">
        <v>2013</v>
      </c>
      <c r="D126" s="27">
        <v>8</v>
      </c>
      <c r="E126" s="27" t="str">
        <f t="shared" si="4"/>
        <v>2013_8</v>
      </c>
      <c r="F126" s="69">
        <v>4</v>
      </c>
      <c r="G126">
        <v>1</v>
      </c>
    </row>
    <row r="127" spans="1:7" x14ac:dyDescent="0.25">
      <c r="A127" s="27" t="s">
        <v>4910</v>
      </c>
      <c r="B127" s="27" t="str">
        <f t="shared" si="3"/>
        <v>2013_08</v>
      </c>
      <c r="C127" s="27">
        <v>2013</v>
      </c>
      <c r="D127" s="27">
        <v>8</v>
      </c>
      <c r="E127" s="27" t="str">
        <f t="shared" si="4"/>
        <v>2013_8</v>
      </c>
      <c r="F127" s="69">
        <v>2</v>
      </c>
      <c r="G127">
        <f t="shared" si="5"/>
        <v>0</v>
      </c>
    </row>
    <row r="128" spans="1:7" x14ac:dyDescent="0.25">
      <c r="A128" s="27" t="s">
        <v>4911</v>
      </c>
      <c r="B128" s="27" t="str">
        <f t="shared" si="3"/>
        <v>2013_08</v>
      </c>
      <c r="C128" s="27">
        <v>2013</v>
      </c>
      <c r="D128" s="27">
        <v>8</v>
      </c>
      <c r="E128" s="27" t="str">
        <f t="shared" si="4"/>
        <v>2013_8</v>
      </c>
      <c r="F128" s="69">
        <v>4</v>
      </c>
      <c r="G128">
        <v>1</v>
      </c>
    </row>
    <row r="129" spans="1:7" x14ac:dyDescent="0.25">
      <c r="A129" s="27" t="s">
        <v>4912</v>
      </c>
      <c r="B129" s="27" t="str">
        <f t="shared" si="3"/>
        <v>2013_09</v>
      </c>
      <c r="C129" s="27">
        <v>2013</v>
      </c>
      <c r="D129" s="27">
        <v>9</v>
      </c>
      <c r="E129" s="27" t="str">
        <f t="shared" si="4"/>
        <v>2013_9</v>
      </c>
      <c r="F129" s="69">
        <v>4</v>
      </c>
      <c r="G129">
        <v>1</v>
      </c>
    </row>
    <row r="130" spans="1:7" x14ac:dyDescent="0.25">
      <c r="A130" s="27" t="s">
        <v>4913</v>
      </c>
      <c r="B130" s="27" t="str">
        <f t="shared" si="3"/>
        <v>2013_09</v>
      </c>
      <c r="C130" s="27">
        <v>2013</v>
      </c>
      <c r="D130" s="27">
        <v>9</v>
      </c>
      <c r="E130" s="27" t="str">
        <f t="shared" si="4"/>
        <v>2013_9</v>
      </c>
      <c r="F130" s="69">
        <v>2</v>
      </c>
      <c r="G130">
        <f t="shared" si="5"/>
        <v>0</v>
      </c>
    </row>
    <row r="131" spans="1:7" x14ac:dyDescent="0.25">
      <c r="A131" s="27" t="s">
        <v>4914</v>
      </c>
      <c r="B131" s="27" t="str">
        <f t="shared" ref="B131:B194" si="6">CONCATENATE(C131,"_0",D131)</f>
        <v>2013_09</v>
      </c>
      <c r="C131" s="27">
        <v>2013</v>
      </c>
      <c r="D131" s="27">
        <v>9</v>
      </c>
      <c r="E131" s="27" t="str">
        <f t="shared" si="4"/>
        <v>2013_9</v>
      </c>
      <c r="F131" s="69">
        <v>3</v>
      </c>
      <c r="G131">
        <f t="shared" si="5"/>
        <v>0</v>
      </c>
    </row>
    <row r="132" spans="1:7" x14ac:dyDescent="0.25">
      <c r="A132" s="27" t="s">
        <v>4915</v>
      </c>
      <c r="B132" s="27" t="str">
        <f t="shared" si="6"/>
        <v>2013_010</v>
      </c>
      <c r="C132" s="27">
        <v>2013</v>
      </c>
      <c r="D132" s="27">
        <v>10</v>
      </c>
      <c r="E132" s="27" t="str">
        <f t="shared" ref="E132:E195" si="7">CONCATENATE(C132, "_", D132)</f>
        <v>2013_10</v>
      </c>
      <c r="F132" s="69">
        <v>3</v>
      </c>
      <c r="G132">
        <f t="shared" ref="G132:G193" si="8">IF(F132&gt;4, 1, 0)</f>
        <v>0</v>
      </c>
    </row>
    <row r="133" spans="1:7" x14ac:dyDescent="0.25">
      <c r="A133" s="27" t="s">
        <v>4916</v>
      </c>
      <c r="B133" s="27" t="str">
        <f t="shared" si="6"/>
        <v>2013_010</v>
      </c>
      <c r="C133" s="27">
        <v>2013</v>
      </c>
      <c r="D133" s="27">
        <v>10</v>
      </c>
      <c r="E133" s="27" t="str">
        <f t="shared" si="7"/>
        <v>2013_10</v>
      </c>
      <c r="F133" s="69">
        <v>1</v>
      </c>
      <c r="G133">
        <f t="shared" si="8"/>
        <v>0</v>
      </c>
    </row>
    <row r="134" spans="1:7" x14ac:dyDescent="0.25">
      <c r="A134" s="27" t="s">
        <v>4917</v>
      </c>
      <c r="B134" s="27" t="str">
        <f t="shared" si="6"/>
        <v>2013_010</v>
      </c>
      <c r="C134" s="27">
        <v>2013</v>
      </c>
      <c r="D134" s="27">
        <v>10</v>
      </c>
      <c r="E134" s="27" t="str">
        <f t="shared" si="7"/>
        <v>2013_10</v>
      </c>
      <c r="F134" s="69">
        <v>1</v>
      </c>
      <c r="G134">
        <f t="shared" si="8"/>
        <v>0</v>
      </c>
    </row>
    <row r="135" spans="1:7" x14ac:dyDescent="0.25">
      <c r="A135" s="27" t="s">
        <v>4918</v>
      </c>
      <c r="B135" s="27" t="str">
        <f t="shared" si="6"/>
        <v>2013_011</v>
      </c>
      <c r="C135" s="27">
        <v>2013</v>
      </c>
      <c r="D135" s="27">
        <v>11</v>
      </c>
      <c r="E135" s="27" t="str">
        <f t="shared" si="7"/>
        <v>2013_11</v>
      </c>
      <c r="F135" s="69">
        <v>2</v>
      </c>
      <c r="G135">
        <f t="shared" si="8"/>
        <v>0</v>
      </c>
    </row>
    <row r="136" spans="1:7" x14ac:dyDescent="0.25">
      <c r="A136" s="27" t="s">
        <v>4919</v>
      </c>
      <c r="B136" s="27" t="str">
        <f t="shared" si="6"/>
        <v>2013_011</v>
      </c>
      <c r="C136" s="27">
        <v>2013</v>
      </c>
      <c r="D136" s="27">
        <v>11</v>
      </c>
      <c r="E136" s="27" t="str">
        <f t="shared" si="7"/>
        <v>2013_11</v>
      </c>
      <c r="F136" s="69">
        <v>1</v>
      </c>
      <c r="G136">
        <f t="shared" si="8"/>
        <v>0</v>
      </c>
    </row>
    <row r="137" spans="1:7" x14ac:dyDescent="0.25">
      <c r="A137" s="27" t="s">
        <v>4920</v>
      </c>
      <c r="B137" s="27" t="str">
        <f t="shared" si="6"/>
        <v>2014_04</v>
      </c>
      <c r="C137" s="27">
        <v>2014</v>
      </c>
      <c r="D137" s="27">
        <v>4</v>
      </c>
      <c r="E137" s="27" t="str">
        <f t="shared" si="7"/>
        <v>2014_4</v>
      </c>
      <c r="F137" s="69">
        <v>1</v>
      </c>
      <c r="G137">
        <f t="shared" si="8"/>
        <v>0</v>
      </c>
    </row>
    <row r="138" spans="1:7" x14ac:dyDescent="0.25">
      <c r="A138" s="27" t="s">
        <v>4921</v>
      </c>
      <c r="B138" s="27" t="str">
        <f t="shared" si="6"/>
        <v>2014_04</v>
      </c>
      <c r="C138" s="27">
        <v>2014</v>
      </c>
      <c r="D138" s="27">
        <v>4</v>
      </c>
      <c r="E138" s="27" t="str">
        <f t="shared" si="7"/>
        <v>2014_4</v>
      </c>
      <c r="F138" s="69">
        <v>1</v>
      </c>
      <c r="G138">
        <f t="shared" si="8"/>
        <v>0</v>
      </c>
    </row>
    <row r="139" spans="1:7" x14ac:dyDescent="0.25">
      <c r="A139" s="27" t="s">
        <v>4922</v>
      </c>
      <c r="B139" s="27" t="str">
        <f t="shared" si="6"/>
        <v>2014_05</v>
      </c>
      <c r="C139" s="27">
        <v>2014</v>
      </c>
      <c r="D139" s="27">
        <v>5</v>
      </c>
      <c r="E139" s="27" t="str">
        <f t="shared" si="7"/>
        <v>2014_5</v>
      </c>
      <c r="F139" s="69">
        <v>1</v>
      </c>
      <c r="G139">
        <f t="shared" si="8"/>
        <v>0</v>
      </c>
    </row>
    <row r="140" spans="1:7" x14ac:dyDescent="0.25">
      <c r="A140" s="27" t="s">
        <v>4923</v>
      </c>
      <c r="B140" s="27" t="str">
        <f t="shared" si="6"/>
        <v>2014_05</v>
      </c>
      <c r="C140" s="27">
        <v>2014</v>
      </c>
      <c r="D140" s="27">
        <v>5</v>
      </c>
      <c r="E140" s="27" t="str">
        <f t="shared" si="7"/>
        <v>2014_5</v>
      </c>
      <c r="F140" s="69">
        <v>4</v>
      </c>
      <c r="G140">
        <v>1</v>
      </c>
    </row>
    <row r="141" spans="1:7" x14ac:dyDescent="0.25">
      <c r="A141" s="27" t="s">
        <v>4924</v>
      </c>
      <c r="B141" s="27" t="str">
        <f t="shared" si="6"/>
        <v>2014_06</v>
      </c>
      <c r="C141" s="27">
        <v>2014</v>
      </c>
      <c r="D141" s="27">
        <v>6</v>
      </c>
      <c r="E141" s="27" t="str">
        <f t="shared" si="7"/>
        <v>2014_6</v>
      </c>
      <c r="F141" s="69">
        <v>4</v>
      </c>
      <c r="G141">
        <v>1</v>
      </c>
    </row>
    <row r="142" spans="1:7" x14ac:dyDescent="0.25">
      <c r="A142" s="27" t="s">
        <v>4925</v>
      </c>
      <c r="B142" s="27" t="str">
        <f t="shared" si="6"/>
        <v>2014_06</v>
      </c>
      <c r="C142" s="27">
        <v>2014</v>
      </c>
      <c r="D142" s="27">
        <v>6</v>
      </c>
      <c r="E142" s="27" t="str">
        <f t="shared" si="7"/>
        <v>2014_6</v>
      </c>
      <c r="F142" s="69">
        <v>1</v>
      </c>
      <c r="G142">
        <f t="shared" si="8"/>
        <v>0</v>
      </c>
    </row>
    <row r="143" spans="1:7" x14ac:dyDescent="0.25">
      <c r="A143" s="27" t="s">
        <v>4926</v>
      </c>
      <c r="B143" s="27" t="str">
        <f t="shared" si="6"/>
        <v>2014_06</v>
      </c>
      <c r="C143" s="27">
        <v>2014</v>
      </c>
      <c r="D143" s="27">
        <v>6</v>
      </c>
      <c r="E143" s="27" t="str">
        <f t="shared" si="7"/>
        <v>2014_6</v>
      </c>
      <c r="F143" s="69">
        <v>4</v>
      </c>
      <c r="G143">
        <v>1</v>
      </c>
    </row>
    <row r="144" spans="1:7" x14ac:dyDescent="0.25">
      <c r="A144" s="27" t="s">
        <v>4927</v>
      </c>
      <c r="B144" s="27" t="str">
        <f t="shared" si="6"/>
        <v>2014_07</v>
      </c>
      <c r="C144" s="27">
        <v>2014</v>
      </c>
      <c r="D144" s="27">
        <v>7</v>
      </c>
      <c r="E144" s="27" t="str">
        <f t="shared" si="7"/>
        <v>2014_7</v>
      </c>
      <c r="F144" s="69">
        <v>2</v>
      </c>
      <c r="G144">
        <f t="shared" si="8"/>
        <v>0</v>
      </c>
    </row>
    <row r="145" spans="1:7" x14ac:dyDescent="0.25">
      <c r="A145" s="27" t="s">
        <v>4928</v>
      </c>
      <c r="B145" s="27" t="str">
        <f t="shared" si="6"/>
        <v>2014_07</v>
      </c>
      <c r="C145" s="27">
        <v>2014</v>
      </c>
      <c r="D145" s="27">
        <v>7</v>
      </c>
      <c r="E145" s="27" t="str">
        <f t="shared" si="7"/>
        <v>2014_7</v>
      </c>
      <c r="F145" s="69">
        <v>4</v>
      </c>
      <c r="G145">
        <v>1</v>
      </c>
    </row>
    <row r="146" spans="1:7" x14ac:dyDescent="0.25">
      <c r="A146" s="27" t="s">
        <v>4929</v>
      </c>
      <c r="B146" s="27" t="str">
        <f t="shared" si="6"/>
        <v>2014_07</v>
      </c>
      <c r="C146" s="27">
        <v>2014</v>
      </c>
      <c r="D146" s="27">
        <v>7</v>
      </c>
      <c r="E146" s="27" t="str">
        <f t="shared" si="7"/>
        <v>2014_7</v>
      </c>
      <c r="F146" s="69">
        <v>1</v>
      </c>
      <c r="G146">
        <f t="shared" si="8"/>
        <v>0</v>
      </c>
    </row>
    <row r="147" spans="1:7" x14ac:dyDescent="0.25">
      <c r="A147" s="27" t="s">
        <v>4930</v>
      </c>
      <c r="B147" s="27" t="str">
        <f t="shared" si="6"/>
        <v>2014_07</v>
      </c>
      <c r="C147" s="27">
        <v>2014</v>
      </c>
      <c r="D147" s="27">
        <v>7</v>
      </c>
      <c r="E147" s="27" t="str">
        <f t="shared" si="7"/>
        <v>2014_7</v>
      </c>
      <c r="F147" s="69">
        <v>4</v>
      </c>
      <c r="G147">
        <v>1</v>
      </c>
    </row>
    <row r="148" spans="1:7" x14ac:dyDescent="0.25">
      <c r="A148" s="27" t="s">
        <v>4931</v>
      </c>
      <c r="B148" s="27" t="str">
        <f t="shared" si="6"/>
        <v>2014_08</v>
      </c>
      <c r="C148" s="27">
        <v>2014</v>
      </c>
      <c r="D148" s="27">
        <v>8</v>
      </c>
      <c r="E148" s="27" t="str">
        <f t="shared" si="7"/>
        <v>2014_8</v>
      </c>
      <c r="F148" s="69">
        <v>1</v>
      </c>
      <c r="G148">
        <f t="shared" si="8"/>
        <v>0</v>
      </c>
    </row>
    <row r="149" spans="1:7" x14ac:dyDescent="0.25">
      <c r="A149" s="27" t="s">
        <v>4932</v>
      </c>
      <c r="B149" s="27" t="str">
        <f t="shared" si="6"/>
        <v>2014_08</v>
      </c>
      <c r="C149" s="27">
        <v>2014</v>
      </c>
      <c r="D149" s="27">
        <v>8</v>
      </c>
      <c r="E149" s="27" t="str">
        <f t="shared" si="7"/>
        <v>2014_8</v>
      </c>
      <c r="F149" s="69">
        <v>4</v>
      </c>
      <c r="G149">
        <v>1</v>
      </c>
    </row>
    <row r="150" spans="1:7" x14ac:dyDescent="0.25">
      <c r="A150" s="27" t="s">
        <v>4933</v>
      </c>
      <c r="B150" s="27" t="str">
        <f t="shared" si="6"/>
        <v>2014_08</v>
      </c>
      <c r="C150" s="27">
        <v>2014</v>
      </c>
      <c r="D150" s="27">
        <v>8</v>
      </c>
      <c r="E150" s="27" t="str">
        <f t="shared" si="7"/>
        <v>2014_8</v>
      </c>
      <c r="F150" s="69">
        <v>2</v>
      </c>
      <c r="G150">
        <f t="shared" si="8"/>
        <v>0</v>
      </c>
    </row>
    <row r="151" spans="1:7" x14ac:dyDescent="0.25">
      <c r="A151" s="27" t="s">
        <v>4934</v>
      </c>
      <c r="B151" s="27" t="str">
        <f t="shared" si="6"/>
        <v>2014_08</v>
      </c>
      <c r="C151" s="27">
        <v>2014</v>
      </c>
      <c r="D151" s="27">
        <v>8</v>
      </c>
      <c r="E151" s="27" t="str">
        <f t="shared" si="7"/>
        <v>2014_8</v>
      </c>
      <c r="F151" s="69">
        <v>2</v>
      </c>
      <c r="G151">
        <f t="shared" si="8"/>
        <v>0</v>
      </c>
    </row>
    <row r="152" spans="1:7" x14ac:dyDescent="0.25">
      <c r="A152" s="27" t="s">
        <v>4935</v>
      </c>
      <c r="B152" s="27" t="str">
        <f t="shared" si="6"/>
        <v>2014_09</v>
      </c>
      <c r="C152" s="27">
        <v>2014</v>
      </c>
      <c r="D152" s="27">
        <v>9</v>
      </c>
      <c r="E152" s="27" t="str">
        <f t="shared" si="7"/>
        <v>2014_9</v>
      </c>
      <c r="F152" s="69">
        <v>1</v>
      </c>
      <c r="G152">
        <f t="shared" si="8"/>
        <v>0</v>
      </c>
    </row>
    <row r="153" spans="1:7" x14ac:dyDescent="0.25">
      <c r="A153" s="27" t="s">
        <v>4936</v>
      </c>
      <c r="B153" s="27" t="str">
        <f t="shared" si="6"/>
        <v>2014_09</v>
      </c>
      <c r="C153" s="27">
        <v>2014</v>
      </c>
      <c r="D153" s="27">
        <v>9</v>
      </c>
      <c r="E153" s="27" t="str">
        <f t="shared" si="7"/>
        <v>2014_9</v>
      </c>
      <c r="F153" s="69">
        <v>4</v>
      </c>
      <c r="G153">
        <v>1</v>
      </c>
    </row>
    <row r="154" spans="1:7" x14ac:dyDescent="0.25">
      <c r="A154" s="27" t="s">
        <v>4937</v>
      </c>
      <c r="B154" s="27" t="str">
        <f t="shared" si="6"/>
        <v>2014_09</v>
      </c>
      <c r="C154" s="27">
        <v>2014</v>
      </c>
      <c r="D154" s="27">
        <v>9</v>
      </c>
      <c r="E154" s="27" t="str">
        <f t="shared" si="7"/>
        <v>2014_9</v>
      </c>
      <c r="F154" s="69">
        <v>4</v>
      </c>
      <c r="G154">
        <v>1</v>
      </c>
    </row>
    <row r="155" spans="1:7" x14ac:dyDescent="0.25">
      <c r="A155" s="27" t="s">
        <v>4938</v>
      </c>
      <c r="B155" s="27" t="str">
        <f t="shared" si="6"/>
        <v>2014_09</v>
      </c>
      <c r="C155" s="27">
        <v>2014</v>
      </c>
      <c r="D155" s="27">
        <v>9</v>
      </c>
      <c r="E155" s="27" t="str">
        <f t="shared" si="7"/>
        <v>2014_9</v>
      </c>
      <c r="F155" s="69">
        <v>4</v>
      </c>
      <c r="G155">
        <v>1</v>
      </c>
    </row>
    <row r="156" spans="1:7" x14ac:dyDescent="0.25">
      <c r="A156" s="27" t="s">
        <v>4939</v>
      </c>
      <c r="B156" s="27" t="str">
        <f t="shared" si="6"/>
        <v>2014_010</v>
      </c>
      <c r="C156" s="27">
        <v>2014</v>
      </c>
      <c r="D156" s="27">
        <v>10</v>
      </c>
      <c r="E156" s="27" t="str">
        <f t="shared" si="7"/>
        <v>2014_10</v>
      </c>
      <c r="F156" s="69">
        <v>2</v>
      </c>
      <c r="G156">
        <f t="shared" si="8"/>
        <v>0</v>
      </c>
    </row>
    <row r="157" spans="1:7" x14ac:dyDescent="0.25">
      <c r="A157" s="27" t="s">
        <v>4940</v>
      </c>
      <c r="B157" s="27" t="str">
        <f t="shared" si="6"/>
        <v>2014_010</v>
      </c>
      <c r="C157" s="27">
        <v>2014</v>
      </c>
      <c r="D157" s="27">
        <v>10</v>
      </c>
      <c r="E157" s="27" t="str">
        <f t="shared" si="7"/>
        <v>2014_10</v>
      </c>
      <c r="F157" s="69">
        <v>1</v>
      </c>
      <c r="G157">
        <f t="shared" si="8"/>
        <v>0</v>
      </c>
    </row>
    <row r="158" spans="1:7" x14ac:dyDescent="0.25">
      <c r="A158" s="27" t="s">
        <v>4941</v>
      </c>
      <c r="B158" s="27" t="str">
        <f t="shared" si="6"/>
        <v>2015_01</v>
      </c>
      <c r="C158" s="27">
        <v>2015</v>
      </c>
      <c r="D158" s="27">
        <v>1</v>
      </c>
      <c r="E158" s="27" t="str">
        <f t="shared" si="7"/>
        <v>2015_1</v>
      </c>
      <c r="F158" s="69">
        <v>4</v>
      </c>
      <c r="G158">
        <v>1</v>
      </c>
    </row>
    <row r="159" spans="1:7" x14ac:dyDescent="0.25">
      <c r="A159" s="27" t="s">
        <v>4942</v>
      </c>
      <c r="B159" s="27" t="str">
        <f t="shared" si="6"/>
        <v>2015_01</v>
      </c>
      <c r="C159" s="27">
        <v>2015</v>
      </c>
      <c r="D159" s="27">
        <v>1</v>
      </c>
      <c r="E159" s="27" t="str">
        <f t="shared" si="7"/>
        <v>2015_1</v>
      </c>
      <c r="F159" s="69">
        <v>2</v>
      </c>
      <c r="G159">
        <f t="shared" si="8"/>
        <v>0</v>
      </c>
    </row>
    <row r="160" spans="1:7" x14ac:dyDescent="0.25">
      <c r="A160" s="27" t="s">
        <v>4943</v>
      </c>
      <c r="B160" s="27" t="str">
        <f t="shared" si="6"/>
        <v>2015_01</v>
      </c>
      <c r="C160" s="27">
        <v>2015</v>
      </c>
      <c r="D160" s="27">
        <v>1</v>
      </c>
      <c r="E160" s="27" t="str">
        <f t="shared" si="7"/>
        <v>2015_1</v>
      </c>
      <c r="F160" s="69">
        <v>4</v>
      </c>
      <c r="G160">
        <v>1</v>
      </c>
    </row>
    <row r="161" spans="1:7" x14ac:dyDescent="0.25">
      <c r="A161" s="27" t="s">
        <v>4944</v>
      </c>
      <c r="B161" s="27" t="str">
        <f t="shared" si="6"/>
        <v>2015_02</v>
      </c>
      <c r="C161" s="27">
        <v>2015</v>
      </c>
      <c r="D161" s="27">
        <v>2</v>
      </c>
      <c r="E161" s="27" t="str">
        <f t="shared" si="7"/>
        <v>2015_2</v>
      </c>
      <c r="F161" s="69">
        <v>4</v>
      </c>
      <c r="G161">
        <v>1</v>
      </c>
    </row>
    <row r="162" spans="1:7" x14ac:dyDescent="0.25">
      <c r="A162" s="27" t="s">
        <v>4945</v>
      </c>
      <c r="B162" s="27" t="str">
        <f t="shared" si="6"/>
        <v>2015_02</v>
      </c>
      <c r="C162" s="27">
        <v>2015</v>
      </c>
      <c r="D162" s="27">
        <v>2</v>
      </c>
      <c r="E162" s="27" t="str">
        <f t="shared" si="7"/>
        <v>2015_2</v>
      </c>
      <c r="F162" s="69">
        <v>2</v>
      </c>
      <c r="G162">
        <f t="shared" si="8"/>
        <v>0</v>
      </c>
    </row>
    <row r="163" spans="1:7" x14ac:dyDescent="0.25">
      <c r="A163" s="27" t="s">
        <v>4946</v>
      </c>
      <c r="B163" s="27" t="str">
        <f t="shared" si="6"/>
        <v>2015_03</v>
      </c>
      <c r="C163" s="27">
        <v>2015</v>
      </c>
      <c r="D163" s="27">
        <v>3</v>
      </c>
      <c r="E163" s="27" t="str">
        <f t="shared" si="7"/>
        <v>2015_3</v>
      </c>
      <c r="F163" s="69">
        <v>2</v>
      </c>
      <c r="G163">
        <f t="shared" si="8"/>
        <v>0</v>
      </c>
    </row>
    <row r="164" spans="1:7" x14ac:dyDescent="0.25">
      <c r="A164" s="27" t="s">
        <v>4947</v>
      </c>
      <c r="B164" s="27" t="str">
        <f t="shared" si="6"/>
        <v>2015_04</v>
      </c>
      <c r="C164" s="27">
        <v>2015</v>
      </c>
      <c r="D164" s="27">
        <v>4</v>
      </c>
      <c r="E164" s="27" t="str">
        <f t="shared" si="7"/>
        <v>2015_4</v>
      </c>
      <c r="F164" s="69">
        <v>1</v>
      </c>
      <c r="G164">
        <f t="shared" si="8"/>
        <v>0</v>
      </c>
    </row>
    <row r="165" spans="1:7" x14ac:dyDescent="0.25">
      <c r="A165" s="27" t="s">
        <v>4948</v>
      </c>
      <c r="B165" s="27" t="str">
        <f t="shared" si="6"/>
        <v>2015_04</v>
      </c>
      <c r="C165" s="27">
        <v>2015</v>
      </c>
      <c r="D165" s="27">
        <v>4</v>
      </c>
      <c r="E165" s="27" t="str">
        <f t="shared" si="7"/>
        <v>2015_4</v>
      </c>
      <c r="F165" s="69">
        <v>1</v>
      </c>
      <c r="G165">
        <f t="shared" si="8"/>
        <v>0</v>
      </c>
    </row>
    <row r="166" spans="1:7" x14ac:dyDescent="0.25">
      <c r="A166" s="27" t="s">
        <v>4949</v>
      </c>
      <c r="B166" s="27" t="str">
        <f t="shared" si="6"/>
        <v>2015_04</v>
      </c>
      <c r="C166" s="27">
        <v>2015</v>
      </c>
      <c r="D166" s="27">
        <v>4</v>
      </c>
      <c r="E166" s="27" t="str">
        <f t="shared" si="7"/>
        <v>2015_4</v>
      </c>
      <c r="F166" s="69">
        <v>2</v>
      </c>
      <c r="G166">
        <f t="shared" si="8"/>
        <v>0</v>
      </c>
    </row>
    <row r="167" spans="1:7" x14ac:dyDescent="0.25">
      <c r="A167" s="27" t="s">
        <v>4950</v>
      </c>
      <c r="B167" s="27" t="str">
        <f t="shared" si="6"/>
        <v>2015_05</v>
      </c>
      <c r="C167" s="27">
        <v>2015</v>
      </c>
      <c r="D167" s="27">
        <v>5</v>
      </c>
      <c r="E167" s="27" t="str">
        <f t="shared" si="7"/>
        <v>2015_5</v>
      </c>
      <c r="F167" s="69">
        <v>2</v>
      </c>
      <c r="G167">
        <f t="shared" si="8"/>
        <v>0</v>
      </c>
    </row>
    <row r="168" spans="1:7" x14ac:dyDescent="0.25">
      <c r="A168" s="27" t="s">
        <v>4951</v>
      </c>
      <c r="B168" s="27" t="str">
        <f t="shared" si="6"/>
        <v>2015_05</v>
      </c>
      <c r="C168" s="27">
        <v>2015</v>
      </c>
      <c r="D168" s="27">
        <v>5</v>
      </c>
      <c r="E168" s="27" t="str">
        <f t="shared" si="7"/>
        <v>2015_5</v>
      </c>
      <c r="F168" s="69">
        <v>3</v>
      </c>
      <c r="G168">
        <f t="shared" si="8"/>
        <v>0</v>
      </c>
    </row>
    <row r="169" spans="1:7" x14ac:dyDescent="0.25">
      <c r="A169" s="27" t="s">
        <v>4952</v>
      </c>
      <c r="B169" s="27" t="str">
        <f t="shared" si="6"/>
        <v>2015_06</v>
      </c>
      <c r="C169" s="27">
        <v>2015</v>
      </c>
      <c r="D169" s="27">
        <v>6</v>
      </c>
      <c r="E169" s="27" t="str">
        <f t="shared" si="7"/>
        <v>2015_6</v>
      </c>
      <c r="F169" s="69">
        <v>2</v>
      </c>
      <c r="G169">
        <f t="shared" si="8"/>
        <v>0</v>
      </c>
    </row>
    <row r="170" spans="1:7" x14ac:dyDescent="0.25">
      <c r="A170" s="27" t="s">
        <v>4953</v>
      </c>
      <c r="B170" s="27" t="str">
        <f t="shared" si="6"/>
        <v>2015_06</v>
      </c>
      <c r="C170" s="27">
        <v>2015</v>
      </c>
      <c r="D170" s="27">
        <v>6</v>
      </c>
      <c r="E170" s="27" t="str">
        <f t="shared" si="7"/>
        <v>2015_6</v>
      </c>
      <c r="F170" s="69">
        <v>2</v>
      </c>
      <c r="G170">
        <f t="shared" si="8"/>
        <v>0</v>
      </c>
    </row>
    <row r="171" spans="1:7" x14ac:dyDescent="0.25">
      <c r="A171" s="27" t="s">
        <v>4954</v>
      </c>
      <c r="B171" s="27" t="str">
        <f t="shared" si="6"/>
        <v>2015_07</v>
      </c>
      <c r="C171" s="27">
        <v>2015</v>
      </c>
      <c r="D171" s="27">
        <v>7</v>
      </c>
      <c r="E171" s="27" t="str">
        <f t="shared" si="7"/>
        <v>2015_7</v>
      </c>
      <c r="F171" s="69">
        <v>4</v>
      </c>
      <c r="G171">
        <v>1</v>
      </c>
    </row>
    <row r="172" spans="1:7" x14ac:dyDescent="0.25">
      <c r="A172" s="27" t="s">
        <v>4955</v>
      </c>
      <c r="B172" s="27" t="str">
        <f t="shared" si="6"/>
        <v>2015_07</v>
      </c>
      <c r="C172" s="27">
        <v>2015</v>
      </c>
      <c r="D172" s="27">
        <v>7</v>
      </c>
      <c r="E172" s="27" t="str">
        <f t="shared" si="7"/>
        <v>2015_7</v>
      </c>
      <c r="F172" s="69">
        <v>1</v>
      </c>
      <c r="G172">
        <f t="shared" si="8"/>
        <v>0</v>
      </c>
    </row>
    <row r="173" spans="1:7" x14ac:dyDescent="0.25">
      <c r="A173" s="27" t="s">
        <v>4956</v>
      </c>
      <c r="B173" s="27" t="str">
        <f t="shared" si="6"/>
        <v>2015_07</v>
      </c>
      <c r="C173" s="27">
        <v>2015</v>
      </c>
      <c r="D173" s="27">
        <v>7</v>
      </c>
      <c r="E173" s="27" t="str">
        <f t="shared" si="7"/>
        <v>2015_7</v>
      </c>
      <c r="F173" s="69">
        <v>3</v>
      </c>
      <c r="G173">
        <f t="shared" si="8"/>
        <v>0</v>
      </c>
    </row>
    <row r="174" spans="1:7" x14ac:dyDescent="0.25">
      <c r="A174" s="27" t="s">
        <v>4957</v>
      </c>
      <c r="B174" s="27" t="str">
        <f t="shared" si="6"/>
        <v>2015_07</v>
      </c>
      <c r="C174" s="27">
        <v>2015</v>
      </c>
      <c r="D174" s="27">
        <v>7</v>
      </c>
      <c r="E174" s="27" t="str">
        <f t="shared" si="7"/>
        <v>2015_7</v>
      </c>
      <c r="F174" s="69">
        <v>1</v>
      </c>
      <c r="G174">
        <f t="shared" si="8"/>
        <v>0</v>
      </c>
    </row>
    <row r="175" spans="1:7" x14ac:dyDescent="0.25">
      <c r="A175" s="27" t="s">
        <v>4958</v>
      </c>
      <c r="B175" s="27" t="str">
        <f t="shared" si="6"/>
        <v>2015_08</v>
      </c>
      <c r="C175" s="27">
        <v>2015</v>
      </c>
      <c r="D175" s="27">
        <v>8</v>
      </c>
      <c r="E175" s="27" t="str">
        <f t="shared" si="7"/>
        <v>2015_8</v>
      </c>
      <c r="F175" s="69">
        <v>1</v>
      </c>
      <c r="G175">
        <f t="shared" si="8"/>
        <v>0</v>
      </c>
    </row>
    <row r="176" spans="1:7" x14ac:dyDescent="0.25">
      <c r="A176" s="27" t="s">
        <v>4959</v>
      </c>
      <c r="B176" s="27" t="str">
        <f t="shared" si="6"/>
        <v>2015_08</v>
      </c>
      <c r="C176" s="27">
        <v>2015</v>
      </c>
      <c r="D176" s="27">
        <v>8</v>
      </c>
      <c r="E176" s="27" t="str">
        <f t="shared" si="7"/>
        <v>2015_8</v>
      </c>
      <c r="F176" s="69">
        <v>2</v>
      </c>
      <c r="G176">
        <f t="shared" si="8"/>
        <v>0</v>
      </c>
    </row>
    <row r="177" spans="1:7" x14ac:dyDescent="0.25">
      <c r="A177" s="27" t="s">
        <v>4960</v>
      </c>
      <c r="B177" s="27" t="str">
        <f t="shared" si="6"/>
        <v>2015_08</v>
      </c>
      <c r="C177" s="27">
        <v>2015</v>
      </c>
      <c r="D177" s="27">
        <v>8</v>
      </c>
      <c r="E177" s="27" t="str">
        <f t="shared" si="7"/>
        <v>2015_8</v>
      </c>
      <c r="F177" s="69">
        <v>4</v>
      </c>
      <c r="G177">
        <v>1</v>
      </c>
    </row>
    <row r="178" spans="1:7" x14ac:dyDescent="0.25">
      <c r="A178" s="27" t="s">
        <v>4961</v>
      </c>
      <c r="B178" s="27" t="str">
        <f t="shared" si="6"/>
        <v>2015_08</v>
      </c>
      <c r="C178" s="27">
        <v>2015</v>
      </c>
      <c r="D178" s="27">
        <v>8</v>
      </c>
      <c r="E178" s="27" t="str">
        <f t="shared" si="7"/>
        <v>2015_8</v>
      </c>
      <c r="F178" s="69">
        <v>1</v>
      </c>
      <c r="G178">
        <f t="shared" si="8"/>
        <v>0</v>
      </c>
    </row>
    <row r="179" spans="1:7" x14ac:dyDescent="0.25">
      <c r="A179" s="27" t="s">
        <v>4962</v>
      </c>
      <c r="B179" s="27" t="str">
        <f t="shared" si="6"/>
        <v>2015_08</v>
      </c>
      <c r="C179" s="27">
        <v>2015</v>
      </c>
      <c r="D179" s="27">
        <v>8</v>
      </c>
      <c r="E179" s="27" t="str">
        <f t="shared" si="7"/>
        <v>2015_8</v>
      </c>
      <c r="F179" s="69">
        <v>4</v>
      </c>
      <c r="G179">
        <v>1</v>
      </c>
    </row>
    <row r="180" spans="1:7" x14ac:dyDescent="0.25">
      <c r="A180" s="27" t="s">
        <v>4963</v>
      </c>
      <c r="B180" s="27" t="str">
        <f t="shared" si="6"/>
        <v>2015_09</v>
      </c>
      <c r="C180" s="27">
        <v>2015</v>
      </c>
      <c r="D180" s="27">
        <v>9</v>
      </c>
      <c r="E180" s="27" t="str">
        <f t="shared" si="7"/>
        <v>2015_9</v>
      </c>
      <c r="F180" s="69">
        <v>1</v>
      </c>
      <c r="G180">
        <f t="shared" si="8"/>
        <v>0</v>
      </c>
    </row>
    <row r="181" spans="1:7" x14ac:dyDescent="0.25">
      <c r="A181" s="27" t="s">
        <v>4964</v>
      </c>
      <c r="B181" s="27" t="str">
        <f t="shared" si="6"/>
        <v>2015_09</v>
      </c>
      <c r="C181" s="27">
        <v>2015</v>
      </c>
      <c r="D181" s="27">
        <v>9</v>
      </c>
      <c r="E181" s="27" t="str">
        <f t="shared" si="7"/>
        <v>2015_9</v>
      </c>
      <c r="F181" s="69">
        <v>1</v>
      </c>
      <c r="G181">
        <f t="shared" si="8"/>
        <v>0</v>
      </c>
    </row>
    <row r="182" spans="1:7" x14ac:dyDescent="0.25">
      <c r="A182" s="27" t="s">
        <v>4965</v>
      </c>
      <c r="B182" s="27" t="str">
        <f t="shared" si="6"/>
        <v>2015_09</v>
      </c>
      <c r="C182" s="27">
        <v>2015</v>
      </c>
      <c r="D182" s="27">
        <v>9</v>
      </c>
      <c r="E182" s="27" t="str">
        <f t="shared" si="7"/>
        <v>2015_9</v>
      </c>
      <c r="F182" s="69">
        <v>4</v>
      </c>
      <c r="G182">
        <v>1</v>
      </c>
    </row>
    <row r="183" spans="1:7" x14ac:dyDescent="0.25">
      <c r="A183" s="27" t="s">
        <v>4966</v>
      </c>
      <c r="B183" s="27" t="str">
        <f t="shared" si="6"/>
        <v>2015_09</v>
      </c>
      <c r="C183" s="27">
        <v>2015</v>
      </c>
      <c r="D183" s="27">
        <v>9</v>
      </c>
      <c r="E183" s="27" t="str">
        <f t="shared" si="7"/>
        <v>2015_9</v>
      </c>
      <c r="F183" s="69">
        <v>2</v>
      </c>
      <c r="G183">
        <f t="shared" si="8"/>
        <v>0</v>
      </c>
    </row>
    <row r="184" spans="1:7" x14ac:dyDescent="0.25">
      <c r="A184" s="27" t="s">
        <v>4967</v>
      </c>
      <c r="B184" s="27" t="str">
        <f t="shared" si="6"/>
        <v>2015_010</v>
      </c>
      <c r="C184" s="27">
        <v>2015</v>
      </c>
      <c r="D184" s="27">
        <v>10</v>
      </c>
      <c r="E184" s="27" t="str">
        <f t="shared" si="7"/>
        <v>2015_10</v>
      </c>
      <c r="F184" s="69">
        <v>1</v>
      </c>
      <c r="G184">
        <f t="shared" si="8"/>
        <v>0</v>
      </c>
    </row>
    <row r="185" spans="1:7" x14ac:dyDescent="0.25">
      <c r="A185" s="27" t="s">
        <v>4968</v>
      </c>
      <c r="B185" s="27" t="str">
        <f t="shared" si="6"/>
        <v>2015_011</v>
      </c>
      <c r="C185" s="27">
        <v>2015</v>
      </c>
      <c r="D185" s="27">
        <v>11</v>
      </c>
      <c r="E185" s="27" t="str">
        <f t="shared" si="7"/>
        <v>2015_11</v>
      </c>
      <c r="F185" s="69">
        <v>1</v>
      </c>
      <c r="G185">
        <f t="shared" si="8"/>
        <v>0</v>
      </c>
    </row>
    <row r="186" spans="1:7" x14ac:dyDescent="0.25">
      <c r="A186" s="27" t="s">
        <v>4969</v>
      </c>
      <c r="B186" s="27" t="str">
        <f t="shared" si="6"/>
        <v>2016_01</v>
      </c>
      <c r="C186" s="27">
        <v>2016</v>
      </c>
      <c r="D186" s="27">
        <v>1</v>
      </c>
      <c r="E186" s="27" t="str">
        <f t="shared" si="7"/>
        <v>2016_1</v>
      </c>
      <c r="F186" s="69">
        <v>4</v>
      </c>
      <c r="G186">
        <v>1</v>
      </c>
    </row>
    <row r="187" spans="1:7" x14ac:dyDescent="0.25">
      <c r="A187" s="27" t="s">
        <v>4970</v>
      </c>
      <c r="B187" s="27" t="str">
        <f t="shared" si="6"/>
        <v>2016_03</v>
      </c>
      <c r="C187" s="27">
        <v>2016</v>
      </c>
      <c r="D187" s="27">
        <v>3</v>
      </c>
      <c r="E187" s="27" t="str">
        <f t="shared" si="7"/>
        <v>2016_3</v>
      </c>
      <c r="F187" s="69">
        <v>1</v>
      </c>
      <c r="G187">
        <f t="shared" si="8"/>
        <v>0</v>
      </c>
    </row>
    <row r="188" spans="1:7" x14ac:dyDescent="0.25">
      <c r="A188" s="27" t="s">
        <v>4971</v>
      </c>
      <c r="B188" s="27" t="str">
        <f t="shared" si="6"/>
        <v>2016_03</v>
      </c>
      <c r="C188" s="27">
        <v>2016</v>
      </c>
      <c r="D188" s="27">
        <v>3</v>
      </c>
      <c r="E188" s="27" t="str">
        <f t="shared" si="7"/>
        <v>2016_3</v>
      </c>
      <c r="F188" s="69">
        <v>1</v>
      </c>
      <c r="G188">
        <f t="shared" si="8"/>
        <v>0</v>
      </c>
    </row>
    <row r="189" spans="1:7" x14ac:dyDescent="0.25">
      <c r="A189" s="27" t="s">
        <v>4972</v>
      </c>
      <c r="B189" s="27" t="str">
        <f t="shared" si="6"/>
        <v>2016_03</v>
      </c>
      <c r="C189" s="27">
        <v>2016</v>
      </c>
      <c r="D189" s="27">
        <v>3</v>
      </c>
      <c r="E189" s="27" t="str">
        <f t="shared" si="7"/>
        <v>2016_3</v>
      </c>
      <c r="F189" s="69">
        <v>1</v>
      </c>
      <c r="G189">
        <f t="shared" si="8"/>
        <v>0</v>
      </c>
    </row>
    <row r="190" spans="1:7" x14ac:dyDescent="0.25">
      <c r="A190" s="27" t="s">
        <v>4973</v>
      </c>
      <c r="B190" s="27" t="str">
        <f t="shared" si="6"/>
        <v>2016_03</v>
      </c>
      <c r="C190" s="27">
        <v>2016</v>
      </c>
      <c r="D190" s="27">
        <v>3</v>
      </c>
      <c r="E190" s="27" t="str">
        <f t="shared" si="7"/>
        <v>2016_3</v>
      </c>
      <c r="F190" s="69">
        <v>1</v>
      </c>
      <c r="G190">
        <f t="shared" si="8"/>
        <v>0</v>
      </c>
    </row>
    <row r="191" spans="1:7" x14ac:dyDescent="0.25">
      <c r="A191" s="27" t="s">
        <v>4974</v>
      </c>
      <c r="B191" s="27" t="str">
        <f t="shared" si="6"/>
        <v>2016_04</v>
      </c>
      <c r="C191" s="27">
        <v>2016</v>
      </c>
      <c r="D191" s="27">
        <v>4</v>
      </c>
      <c r="E191" s="27" t="str">
        <f t="shared" si="7"/>
        <v>2016_4</v>
      </c>
      <c r="F191" s="69">
        <v>2</v>
      </c>
      <c r="G191">
        <f t="shared" si="8"/>
        <v>0</v>
      </c>
    </row>
    <row r="192" spans="1:7" x14ac:dyDescent="0.25">
      <c r="A192" s="27" t="s">
        <v>4975</v>
      </c>
      <c r="B192" s="27" t="str">
        <f t="shared" si="6"/>
        <v>2016_05</v>
      </c>
      <c r="C192" s="27">
        <v>2016</v>
      </c>
      <c r="D192" s="27">
        <v>5</v>
      </c>
      <c r="E192" s="27" t="str">
        <f t="shared" si="7"/>
        <v>2016_5</v>
      </c>
      <c r="F192" s="69">
        <v>1</v>
      </c>
      <c r="G192">
        <f t="shared" si="8"/>
        <v>0</v>
      </c>
    </row>
    <row r="193" spans="1:7" x14ac:dyDescent="0.25">
      <c r="A193" s="27" t="s">
        <v>4976</v>
      </c>
      <c r="B193" s="27" t="str">
        <f t="shared" si="6"/>
        <v>2016_05</v>
      </c>
      <c r="C193" s="27">
        <v>2016</v>
      </c>
      <c r="D193" s="27">
        <v>5</v>
      </c>
      <c r="E193" s="27" t="str">
        <f t="shared" si="7"/>
        <v>2016_5</v>
      </c>
      <c r="F193" s="69">
        <v>2</v>
      </c>
      <c r="G193">
        <f t="shared" si="8"/>
        <v>0</v>
      </c>
    </row>
    <row r="194" spans="1:7" x14ac:dyDescent="0.25">
      <c r="A194" s="27" t="s">
        <v>4977</v>
      </c>
      <c r="B194" s="27" t="str">
        <f t="shared" si="6"/>
        <v>2016_05</v>
      </c>
      <c r="C194" s="27">
        <v>2016</v>
      </c>
      <c r="D194" s="27">
        <v>5</v>
      </c>
      <c r="E194" s="27" t="str">
        <f t="shared" si="7"/>
        <v>2016_5</v>
      </c>
      <c r="F194" s="69">
        <v>4</v>
      </c>
      <c r="G194">
        <v>1</v>
      </c>
    </row>
    <row r="195" spans="1:7" x14ac:dyDescent="0.25">
      <c r="A195" s="27" t="s">
        <v>4978</v>
      </c>
      <c r="B195" s="27" t="str">
        <f t="shared" ref="B195:B249" si="9">CONCATENATE(C195,"_0",D195)</f>
        <v>2016_05</v>
      </c>
      <c r="C195" s="27">
        <v>2016</v>
      </c>
      <c r="D195" s="27">
        <v>5</v>
      </c>
      <c r="E195" s="27" t="str">
        <f t="shared" si="7"/>
        <v>2016_5</v>
      </c>
      <c r="F195" s="69">
        <v>4</v>
      </c>
      <c r="G195">
        <v>1</v>
      </c>
    </row>
    <row r="196" spans="1:7" x14ac:dyDescent="0.25">
      <c r="A196" s="27" t="s">
        <v>4979</v>
      </c>
      <c r="B196" s="27" t="str">
        <f t="shared" si="9"/>
        <v>2016_05</v>
      </c>
      <c r="C196" s="27">
        <v>2016</v>
      </c>
      <c r="D196" s="27">
        <v>5</v>
      </c>
      <c r="E196" s="27" t="str">
        <f t="shared" ref="E196:E249" si="10">CONCATENATE(C196, "_", D196)</f>
        <v>2016_5</v>
      </c>
      <c r="F196" s="69">
        <v>4</v>
      </c>
      <c r="G196">
        <v>1</v>
      </c>
    </row>
    <row r="197" spans="1:7" x14ac:dyDescent="0.25">
      <c r="A197" s="27" t="s">
        <v>4980</v>
      </c>
      <c r="B197" s="27" t="str">
        <f t="shared" si="9"/>
        <v>2016_06</v>
      </c>
      <c r="C197" s="27">
        <v>2016</v>
      </c>
      <c r="D197" s="27">
        <v>6</v>
      </c>
      <c r="E197" s="27" t="str">
        <f t="shared" si="10"/>
        <v>2016_6</v>
      </c>
      <c r="F197" s="69">
        <v>4</v>
      </c>
      <c r="G197">
        <v>1</v>
      </c>
    </row>
    <row r="198" spans="1:7" x14ac:dyDescent="0.25">
      <c r="A198" s="27" t="s">
        <v>4981</v>
      </c>
      <c r="B198" s="27" t="str">
        <f t="shared" si="9"/>
        <v>2016_07</v>
      </c>
      <c r="C198" s="27">
        <v>2016</v>
      </c>
      <c r="D198" s="27">
        <v>7</v>
      </c>
      <c r="E198" s="27" t="str">
        <f t="shared" si="10"/>
        <v>2016_7</v>
      </c>
      <c r="F198" s="69">
        <v>1</v>
      </c>
      <c r="G198">
        <f t="shared" ref="G198:G249" si="11">IF(F198&gt;4, 1, 0)</f>
        <v>0</v>
      </c>
    </row>
    <row r="199" spans="1:7" x14ac:dyDescent="0.25">
      <c r="A199" s="27" t="s">
        <v>4982</v>
      </c>
      <c r="B199" s="27" t="str">
        <f t="shared" si="9"/>
        <v>2016_07</v>
      </c>
      <c r="C199" s="27">
        <v>2016</v>
      </c>
      <c r="D199" s="27">
        <v>7</v>
      </c>
      <c r="E199" s="27" t="str">
        <f t="shared" si="10"/>
        <v>2016_7</v>
      </c>
      <c r="F199" s="69">
        <v>4</v>
      </c>
      <c r="G199">
        <v>1</v>
      </c>
    </row>
    <row r="200" spans="1:7" x14ac:dyDescent="0.25">
      <c r="A200" s="27" t="s">
        <v>4983</v>
      </c>
      <c r="B200" s="27" t="str">
        <f t="shared" si="9"/>
        <v>2016_07</v>
      </c>
      <c r="C200" s="27">
        <v>2016</v>
      </c>
      <c r="D200" s="27">
        <v>7</v>
      </c>
      <c r="E200" s="27" t="str">
        <f t="shared" si="10"/>
        <v>2016_7</v>
      </c>
      <c r="F200" s="69">
        <v>1</v>
      </c>
      <c r="G200">
        <f t="shared" si="11"/>
        <v>0</v>
      </c>
    </row>
    <row r="201" spans="1:7" x14ac:dyDescent="0.25">
      <c r="A201" s="27" t="s">
        <v>4984</v>
      </c>
      <c r="B201" s="27" t="str">
        <f t="shared" si="9"/>
        <v>2016_07</v>
      </c>
      <c r="C201" s="27">
        <v>2016</v>
      </c>
      <c r="D201" s="27">
        <v>7</v>
      </c>
      <c r="E201" s="27" t="str">
        <f t="shared" si="10"/>
        <v>2016_7</v>
      </c>
      <c r="F201" s="69">
        <v>4</v>
      </c>
      <c r="G201">
        <v>1</v>
      </c>
    </row>
    <row r="202" spans="1:7" x14ac:dyDescent="0.25">
      <c r="A202" s="27" t="s">
        <v>4985</v>
      </c>
      <c r="B202" s="27" t="str">
        <f t="shared" si="9"/>
        <v>2016_08</v>
      </c>
      <c r="C202" s="27">
        <v>2016</v>
      </c>
      <c r="D202" s="27">
        <v>8</v>
      </c>
      <c r="E202" s="27" t="str">
        <f t="shared" si="10"/>
        <v>2016_8</v>
      </c>
      <c r="F202" s="69">
        <v>1</v>
      </c>
      <c r="G202">
        <f t="shared" si="11"/>
        <v>0</v>
      </c>
    </row>
    <row r="203" spans="1:7" x14ac:dyDescent="0.25">
      <c r="A203" s="27" t="s">
        <v>4986</v>
      </c>
      <c r="B203" s="27" t="str">
        <f t="shared" si="9"/>
        <v>2016_08</v>
      </c>
      <c r="C203" s="27">
        <v>2016</v>
      </c>
      <c r="D203" s="27">
        <v>8</v>
      </c>
      <c r="E203" s="27" t="str">
        <f t="shared" si="10"/>
        <v>2016_8</v>
      </c>
      <c r="F203" s="69">
        <v>1</v>
      </c>
      <c r="G203">
        <f t="shared" si="11"/>
        <v>0</v>
      </c>
    </row>
    <row r="204" spans="1:7" x14ac:dyDescent="0.25">
      <c r="A204" s="27" t="s">
        <v>4987</v>
      </c>
      <c r="B204" s="27" t="str">
        <f t="shared" si="9"/>
        <v>2016_08</v>
      </c>
      <c r="C204" s="27">
        <v>2016</v>
      </c>
      <c r="D204" s="27">
        <v>8</v>
      </c>
      <c r="E204" s="27" t="str">
        <f t="shared" si="10"/>
        <v>2016_8</v>
      </c>
      <c r="F204" s="69">
        <v>4</v>
      </c>
      <c r="G204">
        <v>1</v>
      </c>
    </row>
    <row r="205" spans="1:7" x14ac:dyDescent="0.25">
      <c r="A205" s="27" t="s">
        <v>4988</v>
      </c>
      <c r="B205" s="27" t="str">
        <f t="shared" si="9"/>
        <v>2016_08</v>
      </c>
      <c r="C205" s="27">
        <v>2016</v>
      </c>
      <c r="D205" s="27">
        <v>8</v>
      </c>
      <c r="E205" s="27" t="str">
        <f t="shared" si="10"/>
        <v>2016_8</v>
      </c>
      <c r="F205" s="69">
        <v>4</v>
      </c>
      <c r="G205">
        <v>1</v>
      </c>
    </row>
    <row r="206" spans="1:7" x14ac:dyDescent="0.25">
      <c r="A206" s="27" t="s">
        <v>4989</v>
      </c>
      <c r="B206" s="27" t="str">
        <f t="shared" si="9"/>
        <v>2016_09</v>
      </c>
      <c r="C206" s="27">
        <v>2016</v>
      </c>
      <c r="D206" s="27">
        <v>9</v>
      </c>
      <c r="E206" s="27" t="str">
        <f t="shared" si="10"/>
        <v>2016_9</v>
      </c>
      <c r="F206" s="69">
        <v>4</v>
      </c>
      <c r="G206">
        <v>1</v>
      </c>
    </row>
    <row r="207" spans="1:7" x14ac:dyDescent="0.25">
      <c r="A207" s="27" t="s">
        <v>4990</v>
      </c>
      <c r="B207" s="27" t="str">
        <f t="shared" si="9"/>
        <v>2016_09</v>
      </c>
      <c r="C207" s="27">
        <v>2016</v>
      </c>
      <c r="D207" s="27">
        <v>9</v>
      </c>
      <c r="E207" s="27" t="str">
        <f t="shared" si="10"/>
        <v>2016_9</v>
      </c>
      <c r="F207" s="69">
        <v>4</v>
      </c>
      <c r="G207">
        <v>1</v>
      </c>
    </row>
    <row r="208" spans="1:7" x14ac:dyDescent="0.25">
      <c r="A208" s="27" t="s">
        <v>4991</v>
      </c>
      <c r="B208" s="27" t="str">
        <f t="shared" si="9"/>
        <v>2016_09</v>
      </c>
      <c r="C208" s="27">
        <v>2016</v>
      </c>
      <c r="D208" s="27">
        <v>9</v>
      </c>
      <c r="E208" s="27" t="str">
        <f t="shared" si="10"/>
        <v>2016_9</v>
      </c>
      <c r="F208" s="69">
        <v>4</v>
      </c>
      <c r="G208">
        <v>1</v>
      </c>
    </row>
    <row r="209" spans="1:7" x14ac:dyDescent="0.25">
      <c r="A209" s="27" t="s">
        <v>4992</v>
      </c>
      <c r="B209" s="27" t="str">
        <f t="shared" si="9"/>
        <v>2016_010</v>
      </c>
      <c r="C209" s="27">
        <v>2016</v>
      </c>
      <c r="D209" s="27">
        <v>10</v>
      </c>
      <c r="E209" s="27" t="str">
        <f t="shared" si="10"/>
        <v>2016_10</v>
      </c>
      <c r="F209" s="69">
        <v>4</v>
      </c>
      <c r="G209">
        <v>1</v>
      </c>
    </row>
    <row r="210" spans="1:7" x14ac:dyDescent="0.25">
      <c r="A210" s="27" t="s">
        <v>4993</v>
      </c>
      <c r="B210" s="27" t="str">
        <f t="shared" si="9"/>
        <v>2016_010</v>
      </c>
      <c r="C210" s="27">
        <v>2016</v>
      </c>
      <c r="D210" s="27">
        <v>10</v>
      </c>
      <c r="E210" s="27" t="str">
        <f t="shared" si="10"/>
        <v>2016_10</v>
      </c>
      <c r="F210" s="69">
        <v>1</v>
      </c>
      <c r="G210">
        <f t="shared" si="11"/>
        <v>0</v>
      </c>
    </row>
    <row r="211" spans="1:7" x14ac:dyDescent="0.25">
      <c r="A211" s="27" t="s">
        <v>4994</v>
      </c>
      <c r="B211" s="27" t="str">
        <f t="shared" si="9"/>
        <v>2016_010</v>
      </c>
      <c r="C211" s="27">
        <v>2016</v>
      </c>
      <c r="D211" s="27">
        <v>10</v>
      </c>
      <c r="E211" s="27" t="str">
        <f t="shared" si="10"/>
        <v>2016_10</v>
      </c>
      <c r="F211" s="69">
        <v>1</v>
      </c>
      <c r="G211">
        <f t="shared" si="11"/>
        <v>0</v>
      </c>
    </row>
    <row r="212" spans="1:7" x14ac:dyDescent="0.25">
      <c r="A212" s="27" t="s">
        <v>4995</v>
      </c>
      <c r="B212" s="27" t="str">
        <f t="shared" si="9"/>
        <v>2016_012</v>
      </c>
      <c r="C212" s="27">
        <v>2016</v>
      </c>
      <c r="D212" s="27">
        <v>12</v>
      </c>
      <c r="E212" s="27" t="str">
        <f t="shared" si="10"/>
        <v>2016_12</v>
      </c>
      <c r="F212" s="69">
        <v>4</v>
      </c>
      <c r="G212">
        <v>1</v>
      </c>
    </row>
    <row r="213" spans="1:7" x14ac:dyDescent="0.25">
      <c r="A213" s="27" t="s">
        <v>4996</v>
      </c>
      <c r="B213" s="27" t="str">
        <f t="shared" si="9"/>
        <v>2017_01</v>
      </c>
      <c r="C213" s="27">
        <v>2017</v>
      </c>
      <c r="D213" s="27">
        <v>1</v>
      </c>
      <c r="E213" s="27" t="str">
        <f t="shared" si="10"/>
        <v>2017_1</v>
      </c>
      <c r="F213" s="69">
        <v>4</v>
      </c>
      <c r="G213">
        <v>1</v>
      </c>
    </row>
    <row r="214" spans="1:7" x14ac:dyDescent="0.25">
      <c r="A214" s="27" t="s">
        <v>4997</v>
      </c>
      <c r="B214" s="27" t="str">
        <f t="shared" si="9"/>
        <v>2017_02</v>
      </c>
      <c r="C214" s="27">
        <v>2017</v>
      </c>
      <c r="D214" s="27">
        <v>2</v>
      </c>
      <c r="E214" s="27" t="str">
        <f t="shared" si="10"/>
        <v>2017_2</v>
      </c>
      <c r="F214" s="69">
        <v>4</v>
      </c>
      <c r="G214">
        <v>1</v>
      </c>
    </row>
    <row r="215" spans="1:7" x14ac:dyDescent="0.25">
      <c r="A215" s="27" t="s">
        <v>4998</v>
      </c>
      <c r="B215" s="27" t="str">
        <f t="shared" si="9"/>
        <v>2017_02</v>
      </c>
      <c r="C215" s="27">
        <v>2017</v>
      </c>
      <c r="D215" s="27">
        <v>2</v>
      </c>
      <c r="E215" s="27" t="str">
        <f t="shared" si="10"/>
        <v>2017_2</v>
      </c>
      <c r="F215" s="69">
        <v>1</v>
      </c>
      <c r="G215">
        <f t="shared" si="11"/>
        <v>0</v>
      </c>
    </row>
    <row r="216" spans="1:7" x14ac:dyDescent="0.25">
      <c r="A216" s="27" t="s">
        <v>4999</v>
      </c>
      <c r="B216" s="27" t="str">
        <f t="shared" si="9"/>
        <v>2017_03</v>
      </c>
      <c r="C216" s="27">
        <v>2017</v>
      </c>
      <c r="D216" s="27">
        <v>3</v>
      </c>
      <c r="E216" s="27" t="str">
        <f t="shared" si="10"/>
        <v>2017_3</v>
      </c>
      <c r="F216" s="69">
        <v>1</v>
      </c>
      <c r="G216">
        <f t="shared" si="11"/>
        <v>0</v>
      </c>
    </row>
    <row r="217" spans="1:7" x14ac:dyDescent="0.25">
      <c r="A217" s="27" t="s">
        <v>5000</v>
      </c>
      <c r="B217" s="27" t="str">
        <f t="shared" si="9"/>
        <v>2017_06</v>
      </c>
      <c r="C217" s="27">
        <v>2017</v>
      </c>
      <c r="D217" s="27">
        <v>6</v>
      </c>
      <c r="E217" s="27" t="str">
        <f t="shared" si="10"/>
        <v>2017_6</v>
      </c>
      <c r="F217" s="69">
        <v>4</v>
      </c>
      <c r="G217">
        <v>1</v>
      </c>
    </row>
    <row r="218" spans="1:7" x14ac:dyDescent="0.25">
      <c r="A218" s="27" t="s">
        <v>5001</v>
      </c>
      <c r="B218" s="27" t="str">
        <f t="shared" si="9"/>
        <v>2017_06</v>
      </c>
      <c r="C218" s="27">
        <v>2017</v>
      </c>
      <c r="D218" s="27">
        <v>6</v>
      </c>
      <c r="E218" s="27" t="str">
        <f t="shared" si="10"/>
        <v>2017_6</v>
      </c>
      <c r="F218" s="69">
        <v>4</v>
      </c>
      <c r="G218">
        <v>1</v>
      </c>
    </row>
    <row r="219" spans="1:7" x14ac:dyDescent="0.25">
      <c r="A219" s="27" t="s">
        <v>5002</v>
      </c>
      <c r="B219" s="27" t="str">
        <f t="shared" si="9"/>
        <v>2017_06</v>
      </c>
      <c r="C219" s="27">
        <v>2017</v>
      </c>
      <c r="D219" s="27">
        <v>6</v>
      </c>
      <c r="E219" s="27" t="str">
        <f t="shared" si="10"/>
        <v>2017_6</v>
      </c>
      <c r="F219" s="69">
        <v>4</v>
      </c>
      <c r="G219">
        <v>1</v>
      </c>
    </row>
    <row r="220" spans="1:7" x14ac:dyDescent="0.25">
      <c r="A220" s="27" t="s">
        <v>5003</v>
      </c>
      <c r="B220" s="27" t="str">
        <f t="shared" si="9"/>
        <v>2017_07</v>
      </c>
      <c r="C220" s="27">
        <v>2017</v>
      </c>
      <c r="D220" s="27">
        <v>7</v>
      </c>
      <c r="E220" s="27" t="str">
        <f t="shared" si="10"/>
        <v>2017_7</v>
      </c>
      <c r="F220" s="69">
        <v>3</v>
      </c>
      <c r="G220">
        <f t="shared" si="11"/>
        <v>0</v>
      </c>
    </row>
    <row r="221" spans="1:7" x14ac:dyDescent="0.25">
      <c r="A221" s="27" t="s">
        <v>5004</v>
      </c>
      <c r="B221" s="27" t="str">
        <f t="shared" si="9"/>
        <v>2017_08</v>
      </c>
      <c r="C221" s="27">
        <v>2017</v>
      </c>
      <c r="D221" s="27">
        <v>8</v>
      </c>
      <c r="E221" s="27" t="str">
        <f t="shared" si="10"/>
        <v>2017_8</v>
      </c>
      <c r="F221" s="69">
        <v>4</v>
      </c>
      <c r="G221">
        <v>1</v>
      </c>
    </row>
    <row r="222" spans="1:7" x14ac:dyDescent="0.25">
      <c r="A222" s="27" t="s">
        <v>5005</v>
      </c>
      <c r="B222" s="27" t="str">
        <f t="shared" si="9"/>
        <v>2017_08</v>
      </c>
      <c r="C222" s="27">
        <v>2017</v>
      </c>
      <c r="D222" s="27">
        <v>8</v>
      </c>
      <c r="E222" s="27" t="str">
        <f t="shared" si="10"/>
        <v>2017_8</v>
      </c>
      <c r="F222" s="69">
        <v>4</v>
      </c>
      <c r="G222">
        <v>1</v>
      </c>
    </row>
    <row r="223" spans="1:7" x14ac:dyDescent="0.25">
      <c r="A223" s="27" t="s">
        <v>5006</v>
      </c>
      <c r="B223" s="27" t="str">
        <f t="shared" si="9"/>
        <v>2017_08</v>
      </c>
      <c r="C223" s="27">
        <v>2017</v>
      </c>
      <c r="D223" s="27">
        <v>8</v>
      </c>
      <c r="E223" s="27" t="str">
        <f t="shared" si="10"/>
        <v>2017_8</v>
      </c>
      <c r="F223" s="69">
        <v>4</v>
      </c>
      <c r="G223">
        <v>1</v>
      </c>
    </row>
    <row r="224" spans="1:7" x14ac:dyDescent="0.25">
      <c r="A224" s="27" t="s">
        <v>5007</v>
      </c>
      <c r="B224" s="27" t="str">
        <f t="shared" si="9"/>
        <v>2017_08</v>
      </c>
      <c r="C224" s="27">
        <v>2017</v>
      </c>
      <c r="D224" s="27">
        <v>8</v>
      </c>
      <c r="E224" s="27" t="str">
        <f t="shared" si="10"/>
        <v>2017_8</v>
      </c>
      <c r="F224" s="69">
        <v>1</v>
      </c>
      <c r="G224">
        <f t="shared" si="11"/>
        <v>0</v>
      </c>
    </row>
    <row r="225" spans="1:7" x14ac:dyDescent="0.25">
      <c r="A225" s="27" t="s">
        <v>5008</v>
      </c>
      <c r="B225" s="27" t="str">
        <f t="shared" si="9"/>
        <v>2017_09</v>
      </c>
      <c r="C225" s="27">
        <v>2017</v>
      </c>
      <c r="D225" s="27">
        <v>9</v>
      </c>
      <c r="E225" s="27" t="str">
        <f t="shared" si="10"/>
        <v>2017_9</v>
      </c>
      <c r="F225" s="69">
        <v>2</v>
      </c>
      <c r="G225">
        <f t="shared" si="11"/>
        <v>0</v>
      </c>
    </row>
    <row r="226" spans="1:7" x14ac:dyDescent="0.25">
      <c r="A226" s="27" t="s">
        <v>5009</v>
      </c>
      <c r="B226" s="27" t="str">
        <f t="shared" si="9"/>
        <v>2017_09</v>
      </c>
      <c r="C226" s="27">
        <v>2017</v>
      </c>
      <c r="D226" s="27">
        <v>9</v>
      </c>
      <c r="E226" s="27" t="str">
        <f t="shared" si="10"/>
        <v>2017_9</v>
      </c>
      <c r="F226" s="69">
        <v>4</v>
      </c>
      <c r="G226">
        <v>1</v>
      </c>
    </row>
    <row r="227" spans="1:7" x14ac:dyDescent="0.25">
      <c r="A227" s="27" t="s">
        <v>5010</v>
      </c>
      <c r="B227" s="27" t="str">
        <f t="shared" si="9"/>
        <v>2017_09</v>
      </c>
      <c r="C227" s="27">
        <v>2017</v>
      </c>
      <c r="D227" s="27">
        <v>9</v>
      </c>
      <c r="E227" s="27" t="str">
        <f t="shared" si="10"/>
        <v>2017_9</v>
      </c>
      <c r="F227" s="69">
        <v>2</v>
      </c>
      <c r="G227">
        <f t="shared" si="11"/>
        <v>0</v>
      </c>
    </row>
    <row r="228" spans="1:7" x14ac:dyDescent="0.25">
      <c r="A228" s="27" t="s">
        <v>5011</v>
      </c>
      <c r="B228" s="27" t="str">
        <f t="shared" si="9"/>
        <v>2017_010</v>
      </c>
      <c r="C228" s="27">
        <v>2017</v>
      </c>
      <c r="D228" s="27">
        <v>10</v>
      </c>
      <c r="E228" s="27" t="str">
        <f t="shared" si="10"/>
        <v>2017_10</v>
      </c>
      <c r="F228" s="69">
        <v>4</v>
      </c>
      <c r="G228">
        <v>1</v>
      </c>
    </row>
    <row r="229" spans="1:7" x14ac:dyDescent="0.25">
      <c r="A229" s="27" t="s">
        <v>5012</v>
      </c>
      <c r="B229" s="27" t="str">
        <f t="shared" si="9"/>
        <v>2018_02</v>
      </c>
      <c r="C229" s="27">
        <v>2018</v>
      </c>
      <c r="D229" s="27">
        <v>2</v>
      </c>
      <c r="E229" s="27" t="str">
        <f t="shared" si="10"/>
        <v>2018_2</v>
      </c>
      <c r="F229" s="69">
        <v>2</v>
      </c>
      <c r="G229">
        <f t="shared" si="11"/>
        <v>0</v>
      </c>
    </row>
    <row r="230" spans="1:7" x14ac:dyDescent="0.25">
      <c r="A230" s="27" t="s">
        <v>5013</v>
      </c>
      <c r="B230" s="27" t="str">
        <f t="shared" si="9"/>
        <v>2018_03</v>
      </c>
      <c r="C230" s="27">
        <v>2018</v>
      </c>
      <c r="D230" s="27">
        <v>3</v>
      </c>
      <c r="E230" s="27" t="str">
        <f t="shared" si="10"/>
        <v>2018_3</v>
      </c>
      <c r="F230" s="69">
        <v>4</v>
      </c>
      <c r="G230">
        <v>1</v>
      </c>
    </row>
    <row r="231" spans="1:7" x14ac:dyDescent="0.25">
      <c r="A231" s="27" t="s">
        <v>5014</v>
      </c>
      <c r="B231" s="27" t="str">
        <f t="shared" si="9"/>
        <v>2018_03</v>
      </c>
      <c r="C231" s="27">
        <v>2018</v>
      </c>
      <c r="D231" s="27">
        <v>3</v>
      </c>
      <c r="E231" s="27" t="str">
        <f t="shared" si="10"/>
        <v>2018_3</v>
      </c>
      <c r="F231" s="69">
        <v>1</v>
      </c>
      <c r="G231">
        <f t="shared" si="11"/>
        <v>0</v>
      </c>
    </row>
    <row r="232" spans="1:7" x14ac:dyDescent="0.25">
      <c r="A232" s="27" t="s">
        <v>5015</v>
      </c>
      <c r="B232" s="27" t="str">
        <f t="shared" si="9"/>
        <v>2018_03</v>
      </c>
      <c r="C232" s="27">
        <v>2018</v>
      </c>
      <c r="D232" s="27">
        <v>3</v>
      </c>
      <c r="E232" s="27" t="str">
        <f t="shared" si="10"/>
        <v>2018_3</v>
      </c>
      <c r="F232" s="69">
        <v>2</v>
      </c>
      <c r="G232">
        <f t="shared" si="11"/>
        <v>0</v>
      </c>
    </row>
    <row r="233" spans="1:7" x14ac:dyDescent="0.25">
      <c r="A233" s="27" t="s">
        <v>5016</v>
      </c>
      <c r="B233" s="27" t="str">
        <f t="shared" si="9"/>
        <v>2018_04</v>
      </c>
      <c r="C233" s="27">
        <v>2018</v>
      </c>
      <c r="D233" s="27">
        <v>4</v>
      </c>
      <c r="E233" s="27" t="str">
        <f t="shared" si="10"/>
        <v>2018_4</v>
      </c>
      <c r="F233" s="69">
        <v>4</v>
      </c>
      <c r="G233">
        <v>1</v>
      </c>
    </row>
    <row r="234" spans="1:7" x14ac:dyDescent="0.25">
      <c r="A234" s="27" t="s">
        <v>5017</v>
      </c>
      <c r="B234" s="27" t="str">
        <f t="shared" si="9"/>
        <v>2018_04</v>
      </c>
      <c r="C234" s="27">
        <v>2018</v>
      </c>
      <c r="D234" s="27">
        <v>4</v>
      </c>
      <c r="E234" s="27" t="str">
        <f t="shared" si="10"/>
        <v>2018_4</v>
      </c>
      <c r="F234" s="69">
        <v>2</v>
      </c>
      <c r="G234">
        <f t="shared" si="11"/>
        <v>0</v>
      </c>
    </row>
    <row r="235" spans="1:7" x14ac:dyDescent="0.25">
      <c r="A235" s="27" t="s">
        <v>5018</v>
      </c>
      <c r="B235" s="27" t="str">
        <f t="shared" si="9"/>
        <v>2018_05</v>
      </c>
      <c r="C235" s="27">
        <v>2018</v>
      </c>
      <c r="D235" s="27">
        <v>5</v>
      </c>
      <c r="E235" s="27" t="str">
        <f t="shared" si="10"/>
        <v>2018_5</v>
      </c>
      <c r="F235" s="69">
        <v>4</v>
      </c>
      <c r="G235">
        <v>1</v>
      </c>
    </row>
    <row r="236" spans="1:7" x14ac:dyDescent="0.25">
      <c r="A236" s="27" t="s">
        <v>5019</v>
      </c>
      <c r="B236" s="27" t="str">
        <f t="shared" si="9"/>
        <v>2018_06</v>
      </c>
      <c r="C236" s="27">
        <v>2018</v>
      </c>
      <c r="D236" s="27">
        <v>6</v>
      </c>
      <c r="E236" s="27" t="str">
        <f t="shared" si="10"/>
        <v>2018_6</v>
      </c>
      <c r="F236" s="69">
        <v>1</v>
      </c>
      <c r="G236">
        <f t="shared" si="11"/>
        <v>0</v>
      </c>
    </row>
    <row r="237" spans="1:7" x14ac:dyDescent="0.25">
      <c r="A237" s="27" t="s">
        <v>5020</v>
      </c>
      <c r="B237" s="27" t="str">
        <f t="shared" si="9"/>
        <v>2018_06</v>
      </c>
      <c r="C237" s="27">
        <v>2018</v>
      </c>
      <c r="D237" s="27">
        <v>6</v>
      </c>
      <c r="E237" s="27" t="str">
        <f t="shared" si="10"/>
        <v>2018_6</v>
      </c>
      <c r="F237" s="69">
        <v>4</v>
      </c>
      <c r="G237">
        <v>1</v>
      </c>
    </row>
    <row r="238" spans="1:7" x14ac:dyDescent="0.25">
      <c r="A238" s="27" t="s">
        <v>5021</v>
      </c>
      <c r="B238" s="27" t="str">
        <f t="shared" si="9"/>
        <v>2018_06</v>
      </c>
      <c r="C238" s="27">
        <v>2018</v>
      </c>
      <c r="D238" s="27">
        <v>6</v>
      </c>
      <c r="E238" s="27" t="str">
        <f t="shared" si="10"/>
        <v>2018_6</v>
      </c>
      <c r="F238" s="69">
        <v>4</v>
      </c>
      <c r="G238">
        <v>1</v>
      </c>
    </row>
    <row r="239" spans="1:7" x14ac:dyDescent="0.25">
      <c r="A239" s="27" t="s">
        <v>5023</v>
      </c>
      <c r="B239" s="27" t="str">
        <f t="shared" si="9"/>
        <v>2018_07</v>
      </c>
      <c r="C239" s="27">
        <v>2018</v>
      </c>
      <c r="D239" s="27">
        <v>7</v>
      </c>
      <c r="E239" s="27" t="str">
        <f t="shared" si="10"/>
        <v>2018_7</v>
      </c>
      <c r="F239" s="69">
        <v>1</v>
      </c>
      <c r="G239">
        <f t="shared" si="11"/>
        <v>0</v>
      </c>
    </row>
    <row r="240" spans="1:7" x14ac:dyDescent="0.25">
      <c r="A240" s="27" t="s">
        <v>5024</v>
      </c>
      <c r="B240" s="27" t="str">
        <f t="shared" si="9"/>
        <v>2018_07</v>
      </c>
      <c r="C240" s="27">
        <v>2018</v>
      </c>
      <c r="D240" s="27">
        <v>7</v>
      </c>
      <c r="E240" s="27" t="str">
        <f t="shared" si="10"/>
        <v>2018_7</v>
      </c>
      <c r="F240" s="69">
        <v>1</v>
      </c>
      <c r="G240">
        <f t="shared" si="11"/>
        <v>0</v>
      </c>
    </row>
    <row r="241" spans="1:7" x14ac:dyDescent="0.25">
      <c r="A241" s="27" t="s">
        <v>5025</v>
      </c>
      <c r="B241" s="27" t="str">
        <f t="shared" si="9"/>
        <v>2018_07</v>
      </c>
      <c r="C241" s="27">
        <v>2018</v>
      </c>
      <c r="D241" s="27">
        <v>7</v>
      </c>
      <c r="E241" s="27" t="str">
        <f t="shared" si="10"/>
        <v>2018_7</v>
      </c>
      <c r="F241" s="69">
        <v>1</v>
      </c>
      <c r="G241">
        <f t="shared" si="11"/>
        <v>0</v>
      </c>
    </row>
    <row r="242" spans="1:7" x14ac:dyDescent="0.25">
      <c r="A242" s="27" t="s">
        <v>5026</v>
      </c>
      <c r="B242" s="27" t="str">
        <f t="shared" si="9"/>
        <v>2018_08</v>
      </c>
      <c r="C242" s="27">
        <v>2018</v>
      </c>
      <c r="D242" s="27">
        <v>8</v>
      </c>
      <c r="E242" s="27" t="str">
        <f t="shared" si="10"/>
        <v>2018_8</v>
      </c>
      <c r="F242" s="69">
        <v>2</v>
      </c>
      <c r="G242">
        <f t="shared" si="11"/>
        <v>0</v>
      </c>
    </row>
    <row r="243" spans="1:7" x14ac:dyDescent="0.25">
      <c r="A243" s="27" t="s">
        <v>5027</v>
      </c>
      <c r="B243" s="27" t="str">
        <f t="shared" si="9"/>
        <v>2018_08</v>
      </c>
      <c r="C243" s="27">
        <v>2018</v>
      </c>
      <c r="D243" s="27">
        <v>8</v>
      </c>
      <c r="E243" s="27" t="str">
        <f t="shared" si="10"/>
        <v>2018_8</v>
      </c>
      <c r="F243" s="69">
        <v>1</v>
      </c>
      <c r="G243">
        <f t="shared" si="11"/>
        <v>0</v>
      </c>
    </row>
    <row r="244" spans="1:7" x14ac:dyDescent="0.25">
      <c r="A244" s="27" t="s">
        <v>5028</v>
      </c>
      <c r="B244" s="27" t="str">
        <f t="shared" si="9"/>
        <v>2018_08</v>
      </c>
      <c r="C244" s="27">
        <v>2018</v>
      </c>
      <c r="D244" s="27">
        <v>8</v>
      </c>
      <c r="E244" s="27" t="str">
        <f t="shared" si="10"/>
        <v>2018_8</v>
      </c>
      <c r="F244" s="69">
        <v>3</v>
      </c>
      <c r="G244">
        <f t="shared" si="11"/>
        <v>0</v>
      </c>
    </row>
    <row r="245" spans="1:7" x14ac:dyDescent="0.25">
      <c r="A245" s="27" t="s">
        <v>5029</v>
      </c>
      <c r="B245" s="27" t="str">
        <f t="shared" si="9"/>
        <v>2018_09</v>
      </c>
      <c r="C245" s="27">
        <v>2018</v>
      </c>
      <c r="D245" s="27">
        <v>9</v>
      </c>
      <c r="E245" s="27" t="str">
        <f t="shared" si="10"/>
        <v>2018_9</v>
      </c>
      <c r="F245" s="69">
        <v>2</v>
      </c>
      <c r="G245">
        <f t="shared" si="11"/>
        <v>0</v>
      </c>
    </row>
    <row r="246" spans="1:7" x14ac:dyDescent="0.25">
      <c r="A246" s="27" t="s">
        <v>5030</v>
      </c>
      <c r="B246" s="27" t="str">
        <f t="shared" si="9"/>
        <v>2018_09</v>
      </c>
      <c r="C246" s="27">
        <v>2018</v>
      </c>
      <c r="D246" s="27">
        <v>9</v>
      </c>
      <c r="E246" s="27" t="str">
        <f t="shared" si="10"/>
        <v>2018_9</v>
      </c>
      <c r="F246" s="69">
        <v>2</v>
      </c>
      <c r="G246">
        <f t="shared" si="11"/>
        <v>0</v>
      </c>
    </row>
    <row r="247" spans="1:7" x14ac:dyDescent="0.25">
      <c r="A247" s="27" t="s">
        <v>5031</v>
      </c>
      <c r="B247" s="27" t="str">
        <f t="shared" si="9"/>
        <v>2018_09</v>
      </c>
      <c r="C247" s="27">
        <v>2018</v>
      </c>
      <c r="D247" s="27">
        <v>9</v>
      </c>
      <c r="E247" s="27" t="str">
        <f t="shared" si="10"/>
        <v>2018_9</v>
      </c>
      <c r="F247" s="69">
        <v>1</v>
      </c>
      <c r="G247">
        <f t="shared" si="11"/>
        <v>0</v>
      </c>
    </row>
    <row r="248" spans="1:7" x14ac:dyDescent="0.25">
      <c r="A248" s="27" t="s">
        <v>5032</v>
      </c>
      <c r="B248" s="27" t="str">
        <f t="shared" si="9"/>
        <v>2018_010</v>
      </c>
      <c r="C248" s="27">
        <v>2018</v>
      </c>
      <c r="D248" s="27">
        <v>10</v>
      </c>
      <c r="E248" s="27" t="str">
        <f t="shared" si="10"/>
        <v>2018_10</v>
      </c>
      <c r="F248" s="69">
        <v>3</v>
      </c>
      <c r="G248">
        <f t="shared" si="11"/>
        <v>0</v>
      </c>
    </row>
    <row r="249" spans="1:7" x14ac:dyDescent="0.25">
      <c r="B249" s="27" t="e">
        <f t="shared" si="9"/>
        <v>#N/A</v>
      </c>
      <c r="C249" t="e">
        <v>#N/A</v>
      </c>
      <c r="D249" t="e">
        <v>#N/A</v>
      </c>
      <c r="E249" s="27" t="e">
        <f t="shared" si="10"/>
        <v>#N/A</v>
      </c>
      <c r="G249">
        <f t="shared" si="11"/>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2:O12"/>
  <sheetViews>
    <sheetView workbookViewId="0">
      <selection activeCell="N26" sqref="N26"/>
    </sheetView>
  </sheetViews>
  <sheetFormatPr defaultColWidth="8.85546875" defaultRowHeight="15" x14ac:dyDescent="0.25"/>
  <sheetData>
    <row r="2" spans="2:15" x14ac:dyDescent="0.25">
      <c r="B2" s="65"/>
      <c r="C2" s="65">
        <v>1</v>
      </c>
      <c r="D2" s="65">
        <v>2</v>
      </c>
      <c r="E2" s="65">
        <v>3</v>
      </c>
      <c r="F2" s="65">
        <v>4</v>
      </c>
      <c r="G2" s="68">
        <v>5</v>
      </c>
      <c r="H2" s="65">
        <v>6</v>
      </c>
      <c r="I2" s="68">
        <v>7</v>
      </c>
      <c r="J2" s="68">
        <v>8</v>
      </c>
      <c r="K2" s="68">
        <v>9</v>
      </c>
      <c r="L2" s="65">
        <v>10</v>
      </c>
      <c r="M2" s="68">
        <v>11</v>
      </c>
      <c r="N2" s="65">
        <v>12</v>
      </c>
      <c r="O2" s="65" t="s">
        <v>4677</v>
      </c>
    </row>
    <row r="3" spans="2:15" x14ac:dyDescent="0.25">
      <c r="B3" s="66">
        <v>2010</v>
      </c>
      <c r="C3" s="66"/>
      <c r="D3" s="66">
        <v>1</v>
      </c>
      <c r="E3" s="66">
        <v>1</v>
      </c>
      <c r="F3" s="66">
        <v>1</v>
      </c>
      <c r="G3" s="66" t="s">
        <v>6099</v>
      </c>
      <c r="H3" s="66">
        <v>2</v>
      </c>
      <c r="I3" s="66" t="s">
        <v>6099</v>
      </c>
      <c r="J3" s="66" t="s">
        <v>6100</v>
      </c>
      <c r="K3" s="66" t="s">
        <v>6101</v>
      </c>
      <c r="L3" s="66">
        <v>2</v>
      </c>
      <c r="M3" s="66" t="s">
        <v>6102</v>
      </c>
      <c r="N3" s="66"/>
      <c r="O3" s="66" t="s">
        <v>6123</v>
      </c>
    </row>
    <row r="4" spans="2:15" x14ac:dyDescent="0.25">
      <c r="B4" s="66">
        <v>2011</v>
      </c>
      <c r="C4" s="66">
        <v>1</v>
      </c>
      <c r="D4" s="66" t="s">
        <v>6102</v>
      </c>
      <c r="E4" s="66">
        <v>2</v>
      </c>
      <c r="F4" s="66" t="s">
        <v>6103</v>
      </c>
      <c r="G4" s="66" t="s">
        <v>6104</v>
      </c>
      <c r="H4" s="66" t="s">
        <v>6096</v>
      </c>
      <c r="I4" s="66" t="s">
        <v>6097</v>
      </c>
      <c r="J4" s="66" t="s">
        <v>6105</v>
      </c>
      <c r="K4" s="66" t="s">
        <v>6098</v>
      </c>
      <c r="L4" s="66" t="s">
        <v>6103</v>
      </c>
      <c r="M4" s="66" t="s">
        <v>6099</v>
      </c>
      <c r="N4" s="66"/>
      <c r="O4" s="66" t="s">
        <v>6124</v>
      </c>
    </row>
    <row r="5" spans="2:15" x14ac:dyDescent="0.25">
      <c r="B5" s="66">
        <v>2012</v>
      </c>
      <c r="C5" s="66"/>
      <c r="D5" s="66">
        <v>2</v>
      </c>
      <c r="E5" s="66" t="s">
        <v>6102</v>
      </c>
      <c r="F5" s="66" t="s">
        <v>6102</v>
      </c>
      <c r="G5" s="66" t="s">
        <v>6098</v>
      </c>
      <c r="H5" s="66" t="s">
        <v>6106</v>
      </c>
      <c r="I5" s="66" t="s">
        <v>6107</v>
      </c>
      <c r="J5" s="66" t="s">
        <v>6097</v>
      </c>
      <c r="K5" s="66" t="s">
        <v>6096</v>
      </c>
      <c r="L5" s="66" t="s">
        <v>6102</v>
      </c>
      <c r="M5" s="66" t="s">
        <v>6099</v>
      </c>
      <c r="N5" s="66" t="s">
        <v>6102</v>
      </c>
      <c r="O5" s="66" t="s">
        <v>6125</v>
      </c>
    </row>
    <row r="6" spans="2:15" x14ac:dyDescent="0.25">
      <c r="B6" s="66">
        <v>2013</v>
      </c>
      <c r="C6" s="66" t="s">
        <v>6102</v>
      </c>
      <c r="D6" s="66" t="s">
        <v>6108</v>
      </c>
      <c r="E6" s="66" t="s">
        <v>6102</v>
      </c>
      <c r="F6" s="66" t="s">
        <v>6102</v>
      </c>
      <c r="G6" s="66" t="s">
        <v>6099</v>
      </c>
      <c r="H6" s="66" t="s">
        <v>6109</v>
      </c>
      <c r="I6" s="66" t="s">
        <v>6098</v>
      </c>
      <c r="J6" s="66" t="s">
        <v>6098</v>
      </c>
      <c r="K6" s="66" t="s">
        <v>6099</v>
      </c>
      <c r="L6" s="66">
        <v>3</v>
      </c>
      <c r="M6" s="66">
        <v>2</v>
      </c>
      <c r="N6" s="66"/>
      <c r="O6" s="66" t="s">
        <v>6126</v>
      </c>
    </row>
    <row r="7" spans="2:15" x14ac:dyDescent="0.25">
      <c r="B7" s="66">
        <v>2014</v>
      </c>
      <c r="C7" s="66"/>
      <c r="D7" s="66"/>
      <c r="E7" s="66"/>
      <c r="F7" s="66">
        <v>2</v>
      </c>
      <c r="G7" s="66" t="s">
        <v>6102</v>
      </c>
      <c r="H7" s="66" t="s">
        <v>6098</v>
      </c>
      <c r="I7" s="66" t="s">
        <v>6097</v>
      </c>
      <c r="J7" s="66" t="s">
        <v>6103</v>
      </c>
      <c r="K7" s="66" t="s">
        <v>6109</v>
      </c>
      <c r="L7" s="66">
        <v>2</v>
      </c>
      <c r="M7" s="66"/>
      <c r="N7" s="66"/>
      <c r="O7" s="66" t="s">
        <v>6127</v>
      </c>
    </row>
    <row r="8" spans="2:15" x14ac:dyDescent="0.25">
      <c r="B8" s="66">
        <v>2015</v>
      </c>
      <c r="C8" s="66" t="s">
        <v>6098</v>
      </c>
      <c r="D8" s="66" t="s">
        <v>6102</v>
      </c>
      <c r="E8" s="66">
        <v>1</v>
      </c>
      <c r="F8" s="66">
        <v>3</v>
      </c>
      <c r="G8" s="66">
        <v>2</v>
      </c>
      <c r="H8" s="66">
        <v>2</v>
      </c>
      <c r="I8" s="66" t="s">
        <v>6103</v>
      </c>
      <c r="J8" s="66" t="s">
        <v>6096</v>
      </c>
      <c r="K8" s="66" t="s">
        <v>6103</v>
      </c>
      <c r="L8" s="66">
        <v>1</v>
      </c>
      <c r="M8" s="66">
        <v>1</v>
      </c>
      <c r="N8" s="66"/>
      <c r="O8" s="66" t="s">
        <v>6128</v>
      </c>
    </row>
    <row r="9" spans="2:15" x14ac:dyDescent="0.25">
      <c r="B9" s="66">
        <v>2016</v>
      </c>
      <c r="C9" s="66" t="s">
        <v>6108</v>
      </c>
      <c r="D9" s="66"/>
      <c r="E9" s="66">
        <v>4</v>
      </c>
      <c r="F9" s="66">
        <v>1</v>
      </c>
      <c r="G9" s="66" t="s">
        <v>6100</v>
      </c>
      <c r="H9" s="66" t="s">
        <v>6108</v>
      </c>
      <c r="I9" s="66" t="s">
        <v>6097</v>
      </c>
      <c r="J9" s="66" t="s">
        <v>6097</v>
      </c>
      <c r="K9" s="66" t="s">
        <v>6110</v>
      </c>
      <c r="L9" s="66" t="s">
        <v>6099</v>
      </c>
      <c r="M9" s="66"/>
      <c r="N9" s="66" t="s">
        <v>6108</v>
      </c>
      <c r="O9" s="66" t="s">
        <v>6129</v>
      </c>
    </row>
    <row r="10" spans="2:15" x14ac:dyDescent="0.25">
      <c r="B10" s="66">
        <v>2017</v>
      </c>
      <c r="C10" s="66" t="s">
        <v>6108</v>
      </c>
      <c r="D10" s="66" t="s">
        <v>6102</v>
      </c>
      <c r="E10" s="66">
        <v>1</v>
      </c>
      <c r="F10" s="66"/>
      <c r="G10" s="66"/>
      <c r="H10" s="66" t="s">
        <v>6110</v>
      </c>
      <c r="I10" s="66">
        <v>1</v>
      </c>
      <c r="J10" s="66" t="s">
        <v>6109</v>
      </c>
      <c r="K10" s="66" t="s">
        <v>6099</v>
      </c>
      <c r="L10" s="66" t="s">
        <v>6108</v>
      </c>
      <c r="M10" s="66"/>
      <c r="N10" s="66"/>
      <c r="O10" s="66" t="s">
        <v>6130</v>
      </c>
    </row>
    <row r="11" spans="2:15" x14ac:dyDescent="0.25">
      <c r="B11" s="66">
        <v>2018</v>
      </c>
      <c r="C11" s="66"/>
      <c r="D11" s="66">
        <v>1</v>
      </c>
      <c r="E11" s="66" t="s">
        <v>6099</v>
      </c>
      <c r="F11" s="66" t="s">
        <v>6102</v>
      </c>
      <c r="G11" s="66" t="s">
        <v>6108</v>
      </c>
      <c r="H11" s="66" t="s">
        <v>6098</v>
      </c>
      <c r="I11" s="66">
        <v>3</v>
      </c>
      <c r="J11" s="66">
        <v>3</v>
      </c>
      <c r="K11" s="66">
        <v>3</v>
      </c>
      <c r="L11" s="66">
        <v>1</v>
      </c>
      <c r="M11" s="66"/>
      <c r="N11" s="66"/>
      <c r="O11" s="66" t="s">
        <v>6131</v>
      </c>
    </row>
    <row r="12" spans="2:15" x14ac:dyDescent="0.25">
      <c r="B12" s="67" t="s">
        <v>4677</v>
      </c>
      <c r="C12" s="67" t="s">
        <v>6111</v>
      </c>
      <c r="D12" s="67" t="s">
        <v>6112</v>
      </c>
      <c r="E12" s="68" t="s">
        <v>6113</v>
      </c>
      <c r="F12" s="68" t="s">
        <v>6114</v>
      </c>
      <c r="G12" s="68" t="s">
        <v>6115</v>
      </c>
      <c r="H12" s="68" t="s">
        <v>6116</v>
      </c>
      <c r="I12" s="67" t="s">
        <v>6117</v>
      </c>
      <c r="J12" s="67" t="s">
        <v>6118</v>
      </c>
      <c r="K12" s="67" t="s">
        <v>6119</v>
      </c>
      <c r="L12" s="67" t="s">
        <v>6120</v>
      </c>
      <c r="M12" s="67" t="s">
        <v>6121</v>
      </c>
      <c r="N12" s="67" t="s">
        <v>6098</v>
      </c>
      <c r="O12" s="67" t="s">
        <v>6122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08"/>
  <sheetViews>
    <sheetView workbookViewId="0">
      <selection activeCell="O3" sqref="O3"/>
    </sheetView>
  </sheetViews>
  <sheetFormatPr defaultColWidth="8.85546875" defaultRowHeight="15" x14ac:dyDescent="0.25"/>
  <cols>
    <col min="15" max="15" width="13.140625" bestFit="1" customWidth="1"/>
    <col min="16" max="16" width="26.28515625" customWidth="1"/>
    <col min="17" max="17" width="27.140625" customWidth="1"/>
    <col min="18" max="18" width="26" customWidth="1"/>
    <col min="19" max="19" width="20.85546875" customWidth="1"/>
    <col min="20" max="20" width="27.42578125" customWidth="1"/>
    <col min="21" max="21" width="19" customWidth="1"/>
    <col min="22" max="22" width="21.140625" customWidth="1"/>
    <col min="23" max="23" width="23.140625" bestFit="1" customWidth="1"/>
  </cols>
  <sheetData>
    <row r="1" spans="1:23" x14ac:dyDescent="0.25">
      <c r="A1" s="33" t="s">
        <v>4670</v>
      </c>
      <c r="B1" s="33" t="s">
        <v>14</v>
      </c>
      <c r="C1" s="33" t="s">
        <v>1</v>
      </c>
      <c r="D1" s="33" t="s">
        <v>4682</v>
      </c>
      <c r="E1" s="33" t="s">
        <v>5046</v>
      </c>
      <c r="F1" s="33" t="s">
        <v>5043</v>
      </c>
      <c r="G1" s="33" t="s">
        <v>5044</v>
      </c>
      <c r="H1" s="33" t="s">
        <v>5053</v>
      </c>
      <c r="I1" s="33" t="s">
        <v>5047</v>
      </c>
      <c r="J1" s="33" t="s">
        <v>5054</v>
      </c>
      <c r="K1" s="33" t="s">
        <v>5055</v>
      </c>
      <c r="L1" s="33" t="s">
        <v>5048</v>
      </c>
      <c r="M1" s="33" t="s">
        <v>5050</v>
      </c>
      <c r="O1" s="26" t="s">
        <v>14</v>
      </c>
      <c r="P1" t="s">
        <v>5041</v>
      </c>
    </row>
    <row r="2" spans="1:23" x14ac:dyDescent="0.25">
      <c r="A2" s="49">
        <v>3</v>
      </c>
      <c r="B2" s="48" t="s">
        <v>32</v>
      </c>
      <c r="C2" s="49">
        <v>2010</v>
      </c>
      <c r="D2" s="49" t="s">
        <v>4683</v>
      </c>
      <c r="J2">
        <v>0</v>
      </c>
      <c r="K2">
        <v>0</v>
      </c>
      <c r="L2">
        <v>1</v>
      </c>
      <c r="M2">
        <v>1</v>
      </c>
    </row>
    <row r="3" spans="1:23" x14ac:dyDescent="0.25">
      <c r="A3" s="49">
        <v>5</v>
      </c>
      <c r="B3" s="48" t="s">
        <v>32</v>
      </c>
      <c r="C3" s="49">
        <v>2010</v>
      </c>
      <c r="D3" s="49" t="s">
        <v>4684</v>
      </c>
      <c r="E3">
        <v>1</v>
      </c>
      <c r="J3">
        <v>0</v>
      </c>
      <c r="K3">
        <v>1</v>
      </c>
      <c r="L3">
        <v>2</v>
      </c>
      <c r="M3">
        <v>4</v>
      </c>
      <c r="O3" s="26" t="s">
        <v>1743</v>
      </c>
      <c r="P3" t="s">
        <v>5178</v>
      </c>
      <c r="Q3" t="s">
        <v>5184</v>
      </c>
      <c r="R3" t="s">
        <v>5181</v>
      </c>
      <c r="S3" t="s">
        <v>5179</v>
      </c>
      <c r="T3" t="s">
        <v>5180</v>
      </c>
      <c r="U3" t="s">
        <v>5182</v>
      </c>
      <c r="V3" t="s">
        <v>5183</v>
      </c>
      <c r="W3" t="s">
        <v>5185</v>
      </c>
    </row>
    <row r="4" spans="1:23" x14ac:dyDescent="0.25">
      <c r="A4" s="49">
        <v>7</v>
      </c>
      <c r="B4" s="48" t="s">
        <v>32</v>
      </c>
      <c r="C4" s="49">
        <v>2010</v>
      </c>
      <c r="D4" s="49" t="s">
        <v>4686</v>
      </c>
      <c r="E4">
        <v>2</v>
      </c>
      <c r="J4">
        <v>0</v>
      </c>
      <c r="K4">
        <v>0</v>
      </c>
      <c r="M4">
        <v>2</v>
      </c>
      <c r="O4" s="27">
        <v>1</v>
      </c>
      <c r="P4">
        <v>2</v>
      </c>
      <c r="Q4">
        <v>0</v>
      </c>
      <c r="V4">
        <v>0</v>
      </c>
      <c r="W4">
        <v>10</v>
      </c>
    </row>
    <row r="5" spans="1:23" x14ac:dyDescent="0.25">
      <c r="A5" s="49">
        <v>8</v>
      </c>
      <c r="B5" s="48" t="s">
        <v>32</v>
      </c>
      <c r="C5" s="49">
        <v>2010</v>
      </c>
      <c r="D5" s="49" t="s">
        <v>4687</v>
      </c>
      <c r="E5">
        <v>3</v>
      </c>
      <c r="F5">
        <v>4</v>
      </c>
      <c r="H5">
        <v>1</v>
      </c>
      <c r="J5">
        <v>0</v>
      </c>
      <c r="K5">
        <v>0</v>
      </c>
      <c r="L5">
        <v>1</v>
      </c>
      <c r="M5">
        <v>9</v>
      </c>
      <c r="O5" s="27">
        <v>2</v>
      </c>
      <c r="P5">
        <v>3</v>
      </c>
      <c r="Q5">
        <v>0</v>
      </c>
      <c r="R5">
        <v>1</v>
      </c>
      <c r="V5">
        <v>0</v>
      </c>
      <c r="W5">
        <v>8</v>
      </c>
    </row>
    <row r="6" spans="1:23" x14ac:dyDescent="0.25">
      <c r="A6" s="49">
        <v>9</v>
      </c>
      <c r="B6" s="48" t="s">
        <v>32</v>
      </c>
      <c r="C6" s="49">
        <v>2010</v>
      </c>
      <c r="D6" s="49" t="s">
        <v>4688</v>
      </c>
      <c r="E6">
        <v>5</v>
      </c>
      <c r="F6">
        <v>1</v>
      </c>
      <c r="H6">
        <v>1</v>
      </c>
      <c r="J6">
        <v>0</v>
      </c>
      <c r="K6">
        <v>0</v>
      </c>
      <c r="L6">
        <v>4</v>
      </c>
      <c r="M6">
        <v>11</v>
      </c>
      <c r="O6" s="27">
        <v>3</v>
      </c>
      <c r="P6">
        <v>3</v>
      </c>
      <c r="Q6">
        <v>0</v>
      </c>
      <c r="R6">
        <v>1</v>
      </c>
      <c r="V6">
        <v>0</v>
      </c>
      <c r="W6">
        <v>11</v>
      </c>
    </row>
    <row r="7" spans="1:23" x14ac:dyDescent="0.25">
      <c r="A7" s="49">
        <v>4</v>
      </c>
      <c r="B7" s="48" t="s">
        <v>32</v>
      </c>
      <c r="C7" s="49">
        <v>2011</v>
      </c>
      <c r="D7" s="49" t="s">
        <v>4689</v>
      </c>
      <c r="H7">
        <v>1</v>
      </c>
      <c r="J7">
        <v>0</v>
      </c>
      <c r="K7">
        <v>1</v>
      </c>
      <c r="L7">
        <v>2</v>
      </c>
      <c r="M7">
        <v>4</v>
      </c>
      <c r="O7" s="27">
        <v>4</v>
      </c>
      <c r="P7">
        <v>3</v>
      </c>
      <c r="Q7">
        <v>2</v>
      </c>
      <c r="R7">
        <v>3</v>
      </c>
      <c r="T7">
        <v>2</v>
      </c>
      <c r="V7">
        <v>0</v>
      </c>
      <c r="W7">
        <v>9</v>
      </c>
    </row>
    <row r="8" spans="1:23" x14ac:dyDescent="0.25">
      <c r="A8" s="49">
        <v>5</v>
      </c>
      <c r="B8" s="48" t="s">
        <v>32</v>
      </c>
      <c r="C8" s="49">
        <v>2011</v>
      </c>
      <c r="D8" s="49" t="s">
        <v>4690</v>
      </c>
      <c r="E8">
        <v>3</v>
      </c>
      <c r="G8">
        <v>1</v>
      </c>
      <c r="H8">
        <v>1</v>
      </c>
      <c r="J8">
        <v>0</v>
      </c>
      <c r="K8">
        <v>0</v>
      </c>
      <c r="L8">
        <v>4</v>
      </c>
      <c r="M8">
        <v>9</v>
      </c>
      <c r="O8" s="27">
        <v>5</v>
      </c>
      <c r="P8">
        <v>16</v>
      </c>
      <c r="Q8">
        <v>1</v>
      </c>
      <c r="R8">
        <v>1</v>
      </c>
      <c r="T8">
        <v>1</v>
      </c>
      <c r="V8">
        <v>1</v>
      </c>
      <c r="W8">
        <v>26</v>
      </c>
    </row>
    <row r="9" spans="1:23" x14ac:dyDescent="0.25">
      <c r="A9" s="49">
        <v>6</v>
      </c>
      <c r="B9" s="48" t="s">
        <v>32</v>
      </c>
      <c r="C9" s="49">
        <v>2011</v>
      </c>
      <c r="D9" s="49" t="s">
        <v>4691</v>
      </c>
      <c r="E9">
        <v>4</v>
      </c>
      <c r="F9">
        <v>1</v>
      </c>
      <c r="J9">
        <v>0</v>
      </c>
      <c r="K9">
        <v>0</v>
      </c>
      <c r="L9">
        <v>1</v>
      </c>
      <c r="M9">
        <v>6</v>
      </c>
      <c r="O9" s="27">
        <v>6</v>
      </c>
      <c r="P9">
        <v>25</v>
      </c>
      <c r="Q9">
        <v>0</v>
      </c>
      <c r="R9">
        <v>1</v>
      </c>
      <c r="S9">
        <v>5</v>
      </c>
      <c r="T9">
        <v>3</v>
      </c>
      <c r="V9">
        <v>2</v>
      </c>
      <c r="W9">
        <v>53</v>
      </c>
    </row>
    <row r="10" spans="1:23" x14ac:dyDescent="0.25">
      <c r="A10" s="49">
        <v>7</v>
      </c>
      <c r="B10" s="48" t="s">
        <v>32</v>
      </c>
      <c r="C10" s="49">
        <v>2011</v>
      </c>
      <c r="D10" s="49" t="s">
        <v>4692</v>
      </c>
      <c r="E10">
        <v>1</v>
      </c>
      <c r="J10">
        <v>0</v>
      </c>
      <c r="K10">
        <v>0</v>
      </c>
      <c r="L10">
        <v>3</v>
      </c>
      <c r="M10">
        <v>4</v>
      </c>
      <c r="O10" s="27">
        <v>7</v>
      </c>
      <c r="P10">
        <v>25</v>
      </c>
      <c r="Q10">
        <v>0</v>
      </c>
      <c r="S10">
        <v>5</v>
      </c>
      <c r="T10">
        <v>2</v>
      </c>
      <c r="U10">
        <v>2</v>
      </c>
      <c r="V10">
        <v>0</v>
      </c>
      <c r="W10">
        <v>32</v>
      </c>
    </row>
    <row r="11" spans="1:23" x14ac:dyDescent="0.25">
      <c r="A11" s="49">
        <v>8</v>
      </c>
      <c r="B11" s="48" t="s">
        <v>32</v>
      </c>
      <c r="C11" s="49">
        <v>2011</v>
      </c>
      <c r="D11" s="49" t="s">
        <v>4693</v>
      </c>
      <c r="E11">
        <v>1</v>
      </c>
      <c r="H11">
        <v>1</v>
      </c>
      <c r="J11">
        <v>0</v>
      </c>
      <c r="K11">
        <v>0</v>
      </c>
      <c r="L11">
        <v>1</v>
      </c>
      <c r="M11">
        <v>3</v>
      </c>
      <c r="O11" s="27">
        <v>8</v>
      </c>
      <c r="P11">
        <v>27</v>
      </c>
      <c r="Q11">
        <v>0</v>
      </c>
      <c r="R11">
        <v>3</v>
      </c>
      <c r="S11">
        <v>9</v>
      </c>
      <c r="V11">
        <v>0</v>
      </c>
      <c r="W11">
        <v>37</v>
      </c>
    </row>
    <row r="12" spans="1:23" x14ac:dyDescent="0.25">
      <c r="A12" s="49">
        <v>9</v>
      </c>
      <c r="B12" s="48" t="s">
        <v>32</v>
      </c>
      <c r="C12" s="49">
        <v>2011</v>
      </c>
      <c r="D12" s="49" t="s">
        <v>4694</v>
      </c>
      <c r="J12">
        <v>0</v>
      </c>
      <c r="K12">
        <v>0</v>
      </c>
      <c r="L12">
        <v>2</v>
      </c>
      <c r="M12">
        <v>2</v>
      </c>
      <c r="O12" s="27">
        <v>9</v>
      </c>
      <c r="P12">
        <v>24</v>
      </c>
      <c r="Q12">
        <v>0</v>
      </c>
      <c r="R12">
        <v>2</v>
      </c>
      <c r="S12">
        <v>5</v>
      </c>
      <c r="T12">
        <v>5</v>
      </c>
      <c r="U12">
        <v>4</v>
      </c>
      <c r="V12">
        <v>0</v>
      </c>
      <c r="W12">
        <v>61</v>
      </c>
    </row>
    <row r="13" spans="1:23" x14ac:dyDescent="0.25">
      <c r="A13" s="49">
        <v>10</v>
      </c>
      <c r="B13" s="48" t="s">
        <v>32</v>
      </c>
      <c r="C13" s="49">
        <v>2011</v>
      </c>
      <c r="D13" s="49" t="s">
        <v>4695</v>
      </c>
      <c r="J13">
        <v>0</v>
      </c>
      <c r="K13">
        <v>0</v>
      </c>
      <c r="L13">
        <v>1</v>
      </c>
      <c r="M13">
        <v>1</v>
      </c>
      <c r="O13" s="27">
        <v>10</v>
      </c>
      <c r="P13">
        <v>6</v>
      </c>
      <c r="Q13">
        <v>0</v>
      </c>
      <c r="T13">
        <v>1</v>
      </c>
      <c r="V13">
        <v>0</v>
      </c>
      <c r="W13">
        <v>43</v>
      </c>
    </row>
    <row r="14" spans="1:23" x14ac:dyDescent="0.25">
      <c r="A14" s="49">
        <v>11</v>
      </c>
      <c r="B14" s="48" t="s">
        <v>32</v>
      </c>
      <c r="C14" s="49">
        <v>2011</v>
      </c>
      <c r="D14" s="49" t="s">
        <v>4696</v>
      </c>
      <c r="E14">
        <v>2</v>
      </c>
      <c r="J14">
        <v>0</v>
      </c>
      <c r="K14">
        <v>0</v>
      </c>
      <c r="L14">
        <v>1</v>
      </c>
      <c r="M14">
        <v>3</v>
      </c>
      <c r="O14" s="27">
        <v>11</v>
      </c>
      <c r="P14">
        <v>4</v>
      </c>
      <c r="Q14">
        <v>0</v>
      </c>
      <c r="T14">
        <v>2</v>
      </c>
      <c r="V14">
        <v>0</v>
      </c>
      <c r="W14">
        <v>7</v>
      </c>
    </row>
    <row r="15" spans="1:23" x14ac:dyDescent="0.25">
      <c r="A15" s="49">
        <v>2</v>
      </c>
      <c r="B15" s="48" t="s">
        <v>32</v>
      </c>
      <c r="C15" s="49">
        <v>2012</v>
      </c>
      <c r="D15" s="49" t="s">
        <v>4697</v>
      </c>
      <c r="H15">
        <v>1</v>
      </c>
      <c r="J15">
        <v>0</v>
      </c>
      <c r="K15">
        <v>0</v>
      </c>
      <c r="M15">
        <v>1</v>
      </c>
      <c r="O15" s="27">
        <v>12</v>
      </c>
      <c r="Q15">
        <v>0</v>
      </c>
      <c r="V15">
        <v>0</v>
      </c>
      <c r="W15">
        <v>3</v>
      </c>
    </row>
    <row r="16" spans="1:23" x14ac:dyDescent="0.25">
      <c r="A16" s="49">
        <v>3</v>
      </c>
      <c r="B16" s="48" t="s">
        <v>32</v>
      </c>
      <c r="C16" s="49">
        <v>2012</v>
      </c>
      <c r="D16" s="49" t="s">
        <v>4698</v>
      </c>
      <c r="E16">
        <v>2</v>
      </c>
      <c r="J16">
        <v>0</v>
      </c>
      <c r="K16">
        <v>0</v>
      </c>
      <c r="L16">
        <v>2</v>
      </c>
      <c r="M16">
        <v>4</v>
      </c>
      <c r="O16" s="27" t="s">
        <v>1745</v>
      </c>
      <c r="P16">
        <v>138</v>
      </c>
      <c r="Q16">
        <v>3</v>
      </c>
      <c r="R16">
        <v>12</v>
      </c>
      <c r="S16">
        <v>24</v>
      </c>
      <c r="T16">
        <v>16</v>
      </c>
      <c r="U16">
        <v>6</v>
      </c>
      <c r="V16">
        <v>3</v>
      </c>
      <c r="W16">
        <v>300</v>
      </c>
    </row>
    <row r="17" spans="1:13" x14ac:dyDescent="0.25">
      <c r="A17" s="49">
        <v>4</v>
      </c>
      <c r="B17" s="48" t="s">
        <v>32</v>
      </c>
      <c r="C17" s="49">
        <v>2012</v>
      </c>
      <c r="D17" s="49" t="s">
        <v>4699</v>
      </c>
      <c r="E17">
        <v>2</v>
      </c>
      <c r="H17">
        <v>1</v>
      </c>
      <c r="J17">
        <v>0</v>
      </c>
      <c r="K17">
        <v>0</v>
      </c>
      <c r="L17">
        <v>2</v>
      </c>
      <c r="M17">
        <v>5</v>
      </c>
    </row>
    <row r="18" spans="1:13" x14ac:dyDescent="0.25">
      <c r="A18" s="49">
        <v>5</v>
      </c>
      <c r="B18" s="48" t="s">
        <v>32</v>
      </c>
      <c r="C18" s="49">
        <v>2012</v>
      </c>
      <c r="D18" s="49" t="s">
        <v>4700</v>
      </c>
      <c r="E18">
        <v>1</v>
      </c>
      <c r="J18">
        <v>0</v>
      </c>
      <c r="K18">
        <v>0</v>
      </c>
      <c r="M18">
        <v>1</v>
      </c>
    </row>
    <row r="19" spans="1:13" x14ac:dyDescent="0.25">
      <c r="A19" s="49">
        <v>6</v>
      </c>
      <c r="B19" s="48" t="s">
        <v>32</v>
      </c>
      <c r="C19" s="49">
        <v>2012</v>
      </c>
      <c r="D19" s="49" t="s">
        <v>4701</v>
      </c>
      <c r="F19">
        <v>2</v>
      </c>
      <c r="J19">
        <v>0</v>
      </c>
      <c r="K19">
        <v>0</v>
      </c>
      <c r="L19">
        <v>4</v>
      </c>
      <c r="M19">
        <v>6</v>
      </c>
    </row>
    <row r="20" spans="1:13" x14ac:dyDescent="0.25">
      <c r="A20" s="49">
        <v>7</v>
      </c>
      <c r="B20" s="48" t="s">
        <v>32</v>
      </c>
      <c r="C20" s="49">
        <v>2012</v>
      </c>
      <c r="D20" s="49" t="s">
        <v>4702</v>
      </c>
      <c r="F20">
        <v>1</v>
      </c>
      <c r="J20">
        <v>0</v>
      </c>
      <c r="K20">
        <v>0</v>
      </c>
      <c r="L20">
        <v>1</v>
      </c>
      <c r="M20">
        <v>2</v>
      </c>
    </row>
    <row r="21" spans="1:13" x14ac:dyDescent="0.25">
      <c r="A21" s="49">
        <v>8</v>
      </c>
      <c r="B21" s="48" t="s">
        <v>32</v>
      </c>
      <c r="C21" s="49">
        <v>2012</v>
      </c>
      <c r="D21" s="49" t="s">
        <v>4703</v>
      </c>
      <c r="E21">
        <v>2</v>
      </c>
      <c r="J21">
        <v>0</v>
      </c>
      <c r="K21">
        <v>0</v>
      </c>
      <c r="L21">
        <v>1</v>
      </c>
      <c r="M21">
        <v>3</v>
      </c>
    </row>
    <row r="22" spans="1:13" x14ac:dyDescent="0.25">
      <c r="A22" s="49">
        <v>9</v>
      </c>
      <c r="B22" s="48" t="s">
        <v>32</v>
      </c>
      <c r="C22" s="49">
        <v>2012</v>
      </c>
      <c r="D22" s="49" t="s">
        <v>4704</v>
      </c>
      <c r="E22">
        <v>1</v>
      </c>
      <c r="G22">
        <v>1</v>
      </c>
      <c r="J22">
        <v>0</v>
      </c>
      <c r="K22">
        <v>0</v>
      </c>
      <c r="L22">
        <v>4</v>
      </c>
      <c r="M22">
        <v>6</v>
      </c>
    </row>
    <row r="23" spans="1:13" x14ac:dyDescent="0.25">
      <c r="A23" s="49">
        <v>10</v>
      </c>
      <c r="B23" s="48" t="s">
        <v>32</v>
      </c>
      <c r="C23" s="49">
        <v>2012</v>
      </c>
      <c r="D23" s="49" t="s">
        <v>4705</v>
      </c>
      <c r="G23">
        <v>1</v>
      </c>
      <c r="J23">
        <v>0</v>
      </c>
      <c r="K23">
        <v>0</v>
      </c>
      <c r="L23">
        <v>2</v>
      </c>
      <c r="M23">
        <v>3</v>
      </c>
    </row>
    <row r="24" spans="1:13" x14ac:dyDescent="0.25">
      <c r="A24" s="49">
        <v>12</v>
      </c>
      <c r="B24" s="48" t="s">
        <v>32</v>
      </c>
      <c r="C24" s="49">
        <v>2012</v>
      </c>
      <c r="D24" s="49" t="s">
        <v>4707</v>
      </c>
      <c r="J24">
        <v>0</v>
      </c>
      <c r="K24">
        <v>0</v>
      </c>
      <c r="L24">
        <v>1</v>
      </c>
      <c r="M24">
        <v>1</v>
      </c>
    </row>
    <row r="25" spans="1:13" x14ac:dyDescent="0.25">
      <c r="A25" s="49">
        <v>1</v>
      </c>
      <c r="B25" s="48" t="s">
        <v>32</v>
      </c>
      <c r="C25" s="49">
        <v>2013</v>
      </c>
      <c r="D25" s="49" t="s">
        <v>4709</v>
      </c>
      <c r="J25">
        <v>0</v>
      </c>
      <c r="K25">
        <v>0</v>
      </c>
      <c r="L25">
        <v>2</v>
      </c>
      <c r="M25">
        <v>2</v>
      </c>
    </row>
    <row r="26" spans="1:13" x14ac:dyDescent="0.25">
      <c r="A26" s="49">
        <v>2</v>
      </c>
      <c r="B26" s="48" t="s">
        <v>32</v>
      </c>
      <c r="C26" s="49">
        <v>2013</v>
      </c>
      <c r="D26" s="49" t="s">
        <v>4708</v>
      </c>
      <c r="J26">
        <v>0</v>
      </c>
      <c r="K26">
        <v>0</v>
      </c>
      <c r="L26">
        <v>1</v>
      </c>
      <c r="M26">
        <v>1</v>
      </c>
    </row>
    <row r="27" spans="1:13" x14ac:dyDescent="0.25">
      <c r="A27" s="49">
        <v>3</v>
      </c>
      <c r="B27" s="48" t="s">
        <v>32</v>
      </c>
      <c r="C27" s="49">
        <v>2013</v>
      </c>
      <c r="D27" s="49" t="s">
        <v>4710</v>
      </c>
      <c r="J27">
        <v>0</v>
      </c>
      <c r="K27">
        <v>0</v>
      </c>
      <c r="L27">
        <v>4</v>
      </c>
      <c r="M27">
        <v>4</v>
      </c>
    </row>
    <row r="28" spans="1:13" x14ac:dyDescent="0.25">
      <c r="A28" s="49">
        <v>4</v>
      </c>
      <c r="B28" s="48" t="s">
        <v>32</v>
      </c>
      <c r="C28" s="49">
        <v>2013</v>
      </c>
      <c r="D28" s="49" t="s">
        <v>4711</v>
      </c>
      <c r="E28">
        <v>1</v>
      </c>
      <c r="G28">
        <v>1</v>
      </c>
      <c r="J28">
        <v>0</v>
      </c>
      <c r="K28">
        <v>1</v>
      </c>
      <c r="L28">
        <v>2</v>
      </c>
      <c r="M28">
        <v>5</v>
      </c>
    </row>
    <row r="29" spans="1:13" x14ac:dyDescent="0.25">
      <c r="A29" s="49">
        <v>5</v>
      </c>
      <c r="B29" s="48" t="s">
        <v>32</v>
      </c>
      <c r="C29" s="49">
        <v>2013</v>
      </c>
      <c r="D29" s="49" t="s">
        <v>4712</v>
      </c>
      <c r="J29">
        <v>0</v>
      </c>
      <c r="K29">
        <v>0</v>
      </c>
      <c r="L29">
        <v>5</v>
      </c>
      <c r="M29">
        <v>5</v>
      </c>
    </row>
    <row r="30" spans="1:13" x14ac:dyDescent="0.25">
      <c r="A30" s="49">
        <v>6</v>
      </c>
      <c r="B30" s="48" t="s">
        <v>32</v>
      </c>
      <c r="C30" s="49">
        <v>2013</v>
      </c>
      <c r="D30" s="49" t="s">
        <v>4713</v>
      </c>
      <c r="E30">
        <v>5</v>
      </c>
      <c r="F30">
        <v>1</v>
      </c>
      <c r="G30">
        <v>3</v>
      </c>
      <c r="J30">
        <v>0</v>
      </c>
      <c r="K30">
        <v>0</v>
      </c>
      <c r="L30">
        <v>8</v>
      </c>
      <c r="M30">
        <v>17</v>
      </c>
    </row>
    <row r="31" spans="1:13" x14ac:dyDescent="0.25">
      <c r="A31" s="49">
        <v>7</v>
      </c>
      <c r="B31" s="48" t="s">
        <v>32</v>
      </c>
      <c r="C31" s="49">
        <v>2013</v>
      </c>
      <c r="D31" s="49" t="s">
        <v>4714</v>
      </c>
      <c r="E31">
        <v>7</v>
      </c>
      <c r="J31">
        <v>0</v>
      </c>
      <c r="K31">
        <v>0</v>
      </c>
      <c r="L31">
        <v>9</v>
      </c>
      <c r="M31">
        <v>16</v>
      </c>
    </row>
    <row r="32" spans="1:13" x14ac:dyDescent="0.25">
      <c r="A32" s="49">
        <v>8</v>
      </c>
      <c r="B32" s="48" t="s">
        <v>32</v>
      </c>
      <c r="C32" s="49">
        <v>2013</v>
      </c>
      <c r="D32" s="49" t="s">
        <v>4715</v>
      </c>
      <c r="E32">
        <v>7</v>
      </c>
      <c r="F32">
        <v>1</v>
      </c>
      <c r="H32">
        <v>1</v>
      </c>
      <c r="J32">
        <v>0</v>
      </c>
      <c r="K32">
        <v>0</v>
      </c>
      <c r="L32">
        <v>6</v>
      </c>
      <c r="M32">
        <v>15</v>
      </c>
    </row>
    <row r="33" spans="1:13" x14ac:dyDescent="0.25">
      <c r="A33" s="49">
        <v>9</v>
      </c>
      <c r="B33" s="48" t="s">
        <v>32</v>
      </c>
      <c r="C33" s="49">
        <v>2013</v>
      </c>
      <c r="D33" s="49" t="s">
        <v>4716</v>
      </c>
      <c r="E33">
        <v>5</v>
      </c>
      <c r="J33">
        <v>0</v>
      </c>
      <c r="K33">
        <v>0</v>
      </c>
      <c r="L33">
        <v>3</v>
      </c>
      <c r="M33">
        <v>8</v>
      </c>
    </row>
    <row r="34" spans="1:13" x14ac:dyDescent="0.25">
      <c r="A34" s="49">
        <v>10</v>
      </c>
      <c r="B34" s="48" t="s">
        <v>32</v>
      </c>
      <c r="C34" s="49">
        <v>2013</v>
      </c>
      <c r="D34" s="49" t="s">
        <v>4717</v>
      </c>
      <c r="J34">
        <v>0</v>
      </c>
      <c r="K34">
        <v>0</v>
      </c>
      <c r="L34">
        <v>1</v>
      </c>
      <c r="M34">
        <v>1</v>
      </c>
    </row>
    <row r="35" spans="1:13" x14ac:dyDescent="0.25">
      <c r="A35" s="49">
        <v>5</v>
      </c>
      <c r="B35" s="48" t="s">
        <v>32</v>
      </c>
      <c r="C35" s="49">
        <v>2014</v>
      </c>
      <c r="D35" s="49" t="s">
        <v>4718</v>
      </c>
      <c r="E35">
        <v>2</v>
      </c>
      <c r="J35">
        <v>0</v>
      </c>
      <c r="K35">
        <v>0</v>
      </c>
      <c r="L35">
        <v>1</v>
      </c>
      <c r="M35">
        <v>3</v>
      </c>
    </row>
    <row r="36" spans="1:13" x14ac:dyDescent="0.25">
      <c r="A36" s="49">
        <v>6</v>
      </c>
      <c r="B36" s="48" t="s">
        <v>32</v>
      </c>
      <c r="C36" s="49">
        <v>2014</v>
      </c>
      <c r="D36" s="49" t="s">
        <v>4719</v>
      </c>
      <c r="E36">
        <v>3</v>
      </c>
      <c r="J36">
        <v>2</v>
      </c>
      <c r="K36">
        <v>0</v>
      </c>
      <c r="L36">
        <v>7</v>
      </c>
      <c r="M36">
        <v>12</v>
      </c>
    </row>
    <row r="37" spans="1:13" x14ac:dyDescent="0.25">
      <c r="A37" s="49">
        <v>7</v>
      </c>
      <c r="B37" s="48" t="s">
        <v>32</v>
      </c>
      <c r="C37" s="49">
        <v>2014</v>
      </c>
      <c r="D37" s="49" t="s">
        <v>4720</v>
      </c>
      <c r="E37">
        <v>8</v>
      </c>
      <c r="J37">
        <v>0</v>
      </c>
      <c r="K37">
        <v>0</v>
      </c>
      <c r="L37">
        <v>7</v>
      </c>
      <c r="M37">
        <v>15</v>
      </c>
    </row>
    <row r="38" spans="1:13" x14ac:dyDescent="0.25">
      <c r="A38" s="49">
        <v>8</v>
      </c>
      <c r="B38" s="48" t="s">
        <v>32</v>
      </c>
      <c r="C38" s="49">
        <v>2014</v>
      </c>
      <c r="D38" s="49" t="s">
        <v>4721</v>
      </c>
      <c r="E38">
        <v>4</v>
      </c>
      <c r="J38">
        <v>0</v>
      </c>
      <c r="K38">
        <v>0</v>
      </c>
      <c r="L38">
        <v>7</v>
      </c>
      <c r="M38">
        <v>11</v>
      </c>
    </row>
    <row r="39" spans="1:13" x14ac:dyDescent="0.25">
      <c r="A39" s="49">
        <v>9</v>
      </c>
      <c r="B39" s="48" t="s">
        <v>32</v>
      </c>
      <c r="C39" s="49">
        <v>2014</v>
      </c>
      <c r="D39" s="49" t="s">
        <v>4722</v>
      </c>
      <c r="H39">
        <v>1</v>
      </c>
      <c r="I39">
        <v>1</v>
      </c>
      <c r="J39">
        <v>0</v>
      </c>
      <c r="K39">
        <v>0</v>
      </c>
      <c r="L39">
        <v>5</v>
      </c>
      <c r="M39">
        <v>7</v>
      </c>
    </row>
    <row r="40" spans="1:13" x14ac:dyDescent="0.25">
      <c r="A40" s="49">
        <v>1</v>
      </c>
      <c r="B40" s="48" t="s">
        <v>32</v>
      </c>
      <c r="C40" s="49">
        <v>2015</v>
      </c>
      <c r="D40" s="49" t="s">
        <v>4724</v>
      </c>
      <c r="E40">
        <v>1</v>
      </c>
      <c r="J40">
        <v>0</v>
      </c>
      <c r="K40">
        <v>0</v>
      </c>
      <c r="L40">
        <v>5</v>
      </c>
      <c r="M40">
        <v>6</v>
      </c>
    </row>
    <row r="41" spans="1:13" x14ac:dyDescent="0.25">
      <c r="A41" s="49">
        <v>2</v>
      </c>
      <c r="B41" s="48" t="s">
        <v>32</v>
      </c>
      <c r="C41" s="49">
        <v>2015</v>
      </c>
      <c r="D41" s="49" t="s">
        <v>4725</v>
      </c>
      <c r="E41">
        <v>2</v>
      </c>
      <c r="J41">
        <v>0</v>
      </c>
      <c r="K41">
        <v>0</v>
      </c>
      <c r="L41">
        <v>3</v>
      </c>
      <c r="M41">
        <v>5</v>
      </c>
    </row>
    <row r="42" spans="1:13" x14ac:dyDescent="0.25">
      <c r="A42" s="49">
        <v>4</v>
      </c>
      <c r="B42" s="48" t="s">
        <v>32</v>
      </c>
      <c r="C42" s="49">
        <v>2015</v>
      </c>
      <c r="D42" s="49" t="s">
        <v>4727</v>
      </c>
      <c r="J42">
        <v>0</v>
      </c>
      <c r="K42">
        <v>0</v>
      </c>
      <c r="L42">
        <v>1</v>
      </c>
      <c r="M42">
        <v>1</v>
      </c>
    </row>
    <row r="43" spans="1:13" x14ac:dyDescent="0.25">
      <c r="A43" s="49">
        <v>5</v>
      </c>
      <c r="B43" s="48" t="s">
        <v>32</v>
      </c>
      <c r="C43" s="49">
        <v>2015</v>
      </c>
      <c r="D43" s="49" t="s">
        <v>4728</v>
      </c>
      <c r="E43">
        <v>3</v>
      </c>
      <c r="J43">
        <v>0</v>
      </c>
      <c r="K43">
        <v>0</v>
      </c>
      <c r="L43">
        <v>3</v>
      </c>
      <c r="M43">
        <v>6</v>
      </c>
    </row>
    <row r="44" spans="1:13" x14ac:dyDescent="0.25">
      <c r="A44" s="49">
        <v>6</v>
      </c>
      <c r="B44" s="48" t="s">
        <v>32</v>
      </c>
      <c r="C44" s="49">
        <v>2015</v>
      </c>
      <c r="D44" s="49" t="s">
        <v>4729</v>
      </c>
      <c r="H44">
        <v>1</v>
      </c>
      <c r="J44">
        <v>0</v>
      </c>
      <c r="K44">
        <v>0</v>
      </c>
      <c r="L44">
        <v>4</v>
      </c>
      <c r="M44">
        <v>5</v>
      </c>
    </row>
    <row r="45" spans="1:13" x14ac:dyDescent="0.25">
      <c r="A45" s="49">
        <v>7</v>
      </c>
      <c r="B45" s="48" t="s">
        <v>32</v>
      </c>
      <c r="C45" s="49">
        <v>2015</v>
      </c>
      <c r="D45" s="49" t="s">
        <v>4730</v>
      </c>
      <c r="E45">
        <v>1</v>
      </c>
      <c r="F45">
        <v>1</v>
      </c>
      <c r="G45">
        <v>1</v>
      </c>
      <c r="J45">
        <v>0</v>
      </c>
      <c r="K45">
        <v>0</v>
      </c>
      <c r="L45">
        <v>2</v>
      </c>
      <c r="M45">
        <v>5</v>
      </c>
    </row>
    <row r="46" spans="1:13" x14ac:dyDescent="0.25">
      <c r="A46" s="49">
        <v>8</v>
      </c>
      <c r="B46" s="48" t="s">
        <v>32</v>
      </c>
      <c r="C46" s="49">
        <v>2015</v>
      </c>
      <c r="D46" s="49" t="s">
        <v>4731</v>
      </c>
      <c r="F46">
        <v>1</v>
      </c>
      <c r="J46">
        <v>0</v>
      </c>
      <c r="K46">
        <v>0</v>
      </c>
      <c r="M46">
        <v>1</v>
      </c>
    </row>
    <row r="47" spans="1:13" x14ac:dyDescent="0.25">
      <c r="A47" s="49">
        <v>9</v>
      </c>
      <c r="B47" s="48" t="s">
        <v>32</v>
      </c>
      <c r="C47" s="49">
        <v>2015</v>
      </c>
      <c r="D47" s="49" t="s">
        <v>4732</v>
      </c>
      <c r="J47">
        <v>0</v>
      </c>
      <c r="K47">
        <v>0</v>
      </c>
      <c r="L47">
        <v>1</v>
      </c>
      <c r="M47">
        <v>1</v>
      </c>
    </row>
    <row r="48" spans="1:13" x14ac:dyDescent="0.25">
      <c r="A48" s="49">
        <v>10</v>
      </c>
      <c r="B48" s="48" t="s">
        <v>32</v>
      </c>
      <c r="C48" s="49">
        <v>2015</v>
      </c>
      <c r="D48" s="49" t="s">
        <v>4733</v>
      </c>
      <c r="J48">
        <v>0</v>
      </c>
      <c r="K48">
        <v>0</v>
      </c>
      <c r="L48">
        <v>1</v>
      </c>
      <c r="M48">
        <v>1</v>
      </c>
    </row>
    <row r="49" spans="1:13" x14ac:dyDescent="0.25">
      <c r="A49" s="49">
        <v>11</v>
      </c>
      <c r="B49" s="48" t="s">
        <v>32</v>
      </c>
      <c r="C49" s="49">
        <v>2015</v>
      </c>
      <c r="D49" s="49" t="s">
        <v>4734</v>
      </c>
      <c r="J49">
        <v>0</v>
      </c>
      <c r="K49">
        <v>0</v>
      </c>
      <c r="L49">
        <v>1</v>
      </c>
      <c r="M49">
        <v>1</v>
      </c>
    </row>
    <row r="50" spans="1:13" x14ac:dyDescent="0.25">
      <c r="A50" s="49">
        <v>1</v>
      </c>
      <c r="B50" s="48" t="s">
        <v>32</v>
      </c>
      <c r="C50" s="49">
        <v>2016</v>
      </c>
      <c r="D50" s="49" t="s">
        <v>4735</v>
      </c>
      <c r="E50">
        <v>1</v>
      </c>
      <c r="J50">
        <v>0</v>
      </c>
      <c r="K50">
        <v>0</v>
      </c>
      <c r="L50">
        <v>1</v>
      </c>
      <c r="M50">
        <v>2</v>
      </c>
    </row>
    <row r="51" spans="1:13" x14ac:dyDescent="0.25">
      <c r="A51" s="49">
        <v>3</v>
      </c>
      <c r="B51" s="48" t="s">
        <v>32</v>
      </c>
      <c r="C51" s="49">
        <v>2016</v>
      </c>
      <c r="D51" s="49" t="s">
        <v>4736</v>
      </c>
      <c r="J51">
        <v>0</v>
      </c>
      <c r="K51">
        <v>0</v>
      </c>
      <c r="L51">
        <v>1</v>
      </c>
      <c r="M51">
        <v>1</v>
      </c>
    </row>
    <row r="52" spans="1:13" x14ac:dyDescent="0.25">
      <c r="A52" s="49">
        <v>5</v>
      </c>
      <c r="B52" s="48" t="s">
        <v>32</v>
      </c>
      <c r="C52" s="49">
        <v>2016</v>
      </c>
      <c r="D52" s="49" t="s">
        <v>4737</v>
      </c>
      <c r="E52">
        <v>2</v>
      </c>
      <c r="J52">
        <v>0</v>
      </c>
      <c r="K52">
        <v>0</v>
      </c>
      <c r="L52">
        <v>7</v>
      </c>
      <c r="M52">
        <v>9</v>
      </c>
    </row>
    <row r="53" spans="1:13" x14ac:dyDescent="0.25">
      <c r="A53" s="49">
        <v>6</v>
      </c>
      <c r="B53" s="48" t="s">
        <v>32</v>
      </c>
      <c r="C53" s="49">
        <v>2016</v>
      </c>
      <c r="D53" s="49" t="s">
        <v>4738</v>
      </c>
      <c r="J53">
        <v>0</v>
      </c>
      <c r="K53">
        <v>0</v>
      </c>
      <c r="L53">
        <v>2</v>
      </c>
      <c r="M53">
        <v>2</v>
      </c>
    </row>
    <row r="54" spans="1:13" x14ac:dyDescent="0.25">
      <c r="A54" s="49">
        <v>7</v>
      </c>
      <c r="B54" s="48" t="s">
        <v>32</v>
      </c>
      <c r="C54" s="49">
        <v>2016</v>
      </c>
      <c r="D54" s="49" t="s">
        <v>4739</v>
      </c>
      <c r="E54">
        <v>1</v>
      </c>
      <c r="F54">
        <v>1</v>
      </c>
      <c r="J54">
        <v>0</v>
      </c>
      <c r="K54">
        <v>0</v>
      </c>
      <c r="L54">
        <v>4</v>
      </c>
      <c r="M54">
        <v>6</v>
      </c>
    </row>
    <row r="55" spans="1:13" x14ac:dyDescent="0.25">
      <c r="A55" s="49">
        <v>8</v>
      </c>
      <c r="B55" s="48" t="s">
        <v>32</v>
      </c>
      <c r="C55" s="49">
        <v>2016</v>
      </c>
      <c r="D55" s="49" t="s">
        <v>4740</v>
      </c>
      <c r="E55">
        <v>3</v>
      </c>
      <c r="J55">
        <v>0</v>
      </c>
      <c r="K55">
        <v>0</v>
      </c>
      <c r="L55">
        <v>1</v>
      </c>
      <c r="M55">
        <v>4</v>
      </c>
    </row>
    <row r="56" spans="1:13" x14ac:dyDescent="0.25">
      <c r="A56" s="49">
        <v>9</v>
      </c>
      <c r="B56" s="48" t="s">
        <v>32</v>
      </c>
      <c r="C56" s="49">
        <v>2016</v>
      </c>
      <c r="D56" s="49" t="s">
        <v>4741</v>
      </c>
      <c r="E56">
        <v>2</v>
      </c>
      <c r="J56">
        <v>0</v>
      </c>
      <c r="K56">
        <v>0</v>
      </c>
      <c r="L56">
        <v>7</v>
      </c>
      <c r="M56">
        <v>9</v>
      </c>
    </row>
    <row r="57" spans="1:13" x14ac:dyDescent="0.25">
      <c r="A57" s="49">
        <v>10</v>
      </c>
      <c r="B57" s="48" t="s">
        <v>32</v>
      </c>
      <c r="C57" s="49">
        <v>2016</v>
      </c>
      <c r="D57" s="49" t="s">
        <v>4742</v>
      </c>
      <c r="E57">
        <v>1</v>
      </c>
      <c r="J57">
        <v>0</v>
      </c>
      <c r="K57">
        <v>0</v>
      </c>
      <c r="L57">
        <v>3</v>
      </c>
      <c r="M57">
        <v>4</v>
      </c>
    </row>
    <row r="58" spans="1:13" x14ac:dyDescent="0.25">
      <c r="A58" s="49">
        <v>12</v>
      </c>
      <c r="B58" s="48" t="s">
        <v>32</v>
      </c>
      <c r="C58" s="49">
        <v>2016</v>
      </c>
      <c r="D58" s="49" t="s">
        <v>4743</v>
      </c>
      <c r="J58">
        <v>0</v>
      </c>
      <c r="K58">
        <v>0</v>
      </c>
      <c r="L58">
        <v>2</v>
      </c>
      <c r="M58">
        <v>2</v>
      </c>
    </row>
    <row r="59" spans="1:13" x14ac:dyDescent="0.25">
      <c r="A59" s="49">
        <v>1</v>
      </c>
      <c r="B59" s="48" t="s">
        <v>32</v>
      </c>
      <c r="C59" s="49">
        <v>2017</v>
      </c>
      <c r="D59" s="49" t="s">
        <v>4744</v>
      </c>
      <c r="J59">
        <v>0</v>
      </c>
      <c r="K59">
        <v>0</v>
      </c>
      <c r="L59">
        <v>1</v>
      </c>
      <c r="M59">
        <v>1</v>
      </c>
    </row>
    <row r="60" spans="1:13" x14ac:dyDescent="0.25">
      <c r="A60" s="49">
        <v>2</v>
      </c>
      <c r="B60" s="48" t="s">
        <v>32</v>
      </c>
      <c r="C60" s="49">
        <v>2017</v>
      </c>
      <c r="D60" s="49" t="s">
        <v>4745</v>
      </c>
      <c r="E60">
        <v>1</v>
      </c>
      <c r="J60">
        <v>0</v>
      </c>
      <c r="K60">
        <v>0</v>
      </c>
      <c r="L60">
        <v>2</v>
      </c>
      <c r="M60">
        <v>3</v>
      </c>
    </row>
    <row r="61" spans="1:13" x14ac:dyDescent="0.25">
      <c r="A61" s="49">
        <v>6</v>
      </c>
      <c r="B61" s="48" t="s">
        <v>32</v>
      </c>
      <c r="C61" s="49">
        <v>2017</v>
      </c>
      <c r="D61" s="49" t="s">
        <v>4746</v>
      </c>
      <c r="E61">
        <v>2</v>
      </c>
      <c r="J61">
        <v>0</v>
      </c>
      <c r="K61">
        <v>0</v>
      </c>
      <c r="L61">
        <v>6</v>
      </c>
      <c r="M61">
        <v>8</v>
      </c>
    </row>
    <row r="62" spans="1:13" x14ac:dyDescent="0.25">
      <c r="A62" s="49">
        <v>7</v>
      </c>
      <c r="B62" s="48" t="s">
        <v>32</v>
      </c>
      <c r="C62" s="49">
        <v>2017</v>
      </c>
      <c r="D62" s="49" t="s">
        <v>4748</v>
      </c>
      <c r="E62">
        <v>2</v>
      </c>
      <c r="F62">
        <v>1</v>
      </c>
      <c r="J62">
        <v>0</v>
      </c>
      <c r="K62">
        <v>0</v>
      </c>
      <c r="M62">
        <v>3</v>
      </c>
    </row>
    <row r="63" spans="1:13" x14ac:dyDescent="0.25">
      <c r="A63" s="49">
        <v>8</v>
      </c>
      <c r="B63" s="48" t="s">
        <v>32</v>
      </c>
      <c r="C63" s="49">
        <v>2017</v>
      </c>
      <c r="D63" s="49" t="s">
        <v>4747</v>
      </c>
      <c r="E63">
        <v>3</v>
      </c>
      <c r="F63">
        <v>1</v>
      </c>
      <c r="J63">
        <v>0</v>
      </c>
      <c r="K63">
        <v>0</v>
      </c>
      <c r="L63">
        <v>5</v>
      </c>
      <c r="M63">
        <v>9</v>
      </c>
    </row>
    <row r="64" spans="1:13" x14ac:dyDescent="0.25">
      <c r="A64" s="49">
        <v>9</v>
      </c>
      <c r="B64" s="48" t="s">
        <v>32</v>
      </c>
      <c r="C64" s="49">
        <v>2017</v>
      </c>
      <c r="D64" s="49" t="s">
        <v>4749</v>
      </c>
      <c r="E64">
        <v>1</v>
      </c>
      <c r="F64">
        <v>2</v>
      </c>
      <c r="J64">
        <v>0</v>
      </c>
      <c r="K64">
        <v>0</v>
      </c>
      <c r="L64">
        <v>4</v>
      </c>
      <c r="M64">
        <v>7</v>
      </c>
    </row>
    <row r="65" spans="1:13" x14ac:dyDescent="0.25">
      <c r="A65" s="49">
        <v>10</v>
      </c>
      <c r="B65" s="48" t="s">
        <v>32</v>
      </c>
      <c r="C65" s="49">
        <v>2017</v>
      </c>
      <c r="D65" s="49" t="s">
        <v>4750</v>
      </c>
      <c r="J65">
        <v>0</v>
      </c>
      <c r="K65">
        <v>0</v>
      </c>
      <c r="L65">
        <v>8</v>
      </c>
      <c r="M65">
        <v>8</v>
      </c>
    </row>
    <row r="66" spans="1:13" x14ac:dyDescent="0.25">
      <c r="A66" s="49">
        <v>2</v>
      </c>
      <c r="B66" s="48" t="s">
        <v>32</v>
      </c>
      <c r="C66" s="49">
        <v>2018</v>
      </c>
      <c r="D66" s="49" t="s">
        <v>4751</v>
      </c>
      <c r="J66">
        <v>0</v>
      </c>
      <c r="K66">
        <v>0</v>
      </c>
      <c r="L66">
        <v>2</v>
      </c>
      <c r="M66">
        <v>2</v>
      </c>
    </row>
    <row r="67" spans="1:13" x14ac:dyDescent="0.25">
      <c r="A67" s="49">
        <v>3</v>
      </c>
      <c r="B67" s="48" t="s">
        <v>32</v>
      </c>
      <c r="C67" s="49">
        <v>2018</v>
      </c>
      <c r="D67" s="49" t="s">
        <v>4752</v>
      </c>
      <c r="E67">
        <v>1</v>
      </c>
      <c r="H67">
        <v>1</v>
      </c>
      <c r="J67">
        <v>0</v>
      </c>
      <c r="K67">
        <v>0</v>
      </c>
      <c r="L67">
        <v>3</v>
      </c>
      <c r="M67">
        <v>5</v>
      </c>
    </row>
    <row r="68" spans="1:13" x14ac:dyDescent="0.25">
      <c r="A68" s="49">
        <v>4</v>
      </c>
      <c r="B68" s="48" t="s">
        <v>32</v>
      </c>
      <c r="C68" s="49">
        <v>2018</v>
      </c>
      <c r="D68" s="49" t="s">
        <v>4753</v>
      </c>
      <c r="G68">
        <v>1</v>
      </c>
      <c r="H68">
        <v>1</v>
      </c>
      <c r="J68">
        <v>0</v>
      </c>
      <c r="K68">
        <v>0</v>
      </c>
      <c r="L68">
        <v>2</v>
      </c>
      <c r="M68">
        <v>4</v>
      </c>
    </row>
    <row r="69" spans="1:13" x14ac:dyDescent="0.25">
      <c r="A69" s="49">
        <v>5</v>
      </c>
      <c r="B69" s="48" t="s">
        <v>32</v>
      </c>
      <c r="C69" s="49">
        <v>2018</v>
      </c>
      <c r="D69" s="49" t="s">
        <v>4754</v>
      </c>
      <c r="E69">
        <v>1</v>
      </c>
      <c r="J69">
        <v>1</v>
      </c>
      <c r="K69">
        <v>0</v>
      </c>
      <c r="M69">
        <v>2</v>
      </c>
    </row>
    <row r="70" spans="1:13" x14ac:dyDescent="0.25">
      <c r="A70" s="49">
        <v>6</v>
      </c>
      <c r="B70" s="48" t="s">
        <v>32</v>
      </c>
      <c r="C70" s="49">
        <v>2018</v>
      </c>
      <c r="D70" s="49" t="s">
        <v>4755</v>
      </c>
      <c r="E70">
        <v>1</v>
      </c>
      <c r="J70">
        <v>0</v>
      </c>
      <c r="K70">
        <v>0</v>
      </c>
      <c r="L70">
        <v>2</v>
      </c>
      <c r="M70">
        <v>3</v>
      </c>
    </row>
    <row r="71" spans="1:13" x14ac:dyDescent="0.25">
      <c r="A71" s="49">
        <v>7</v>
      </c>
      <c r="B71" s="48" t="s">
        <v>32</v>
      </c>
      <c r="C71" s="49">
        <v>2018</v>
      </c>
      <c r="D71" s="49" t="s">
        <v>4756</v>
      </c>
      <c r="E71">
        <v>1</v>
      </c>
      <c r="J71">
        <v>0</v>
      </c>
      <c r="K71">
        <v>0</v>
      </c>
      <c r="L71">
        <v>2</v>
      </c>
      <c r="M71">
        <v>3</v>
      </c>
    </row>
    <row r="72" spans="1:13" x14ac:dyDescent="0.25">
      <c r="A72" s="49">
        <v>8</v>
      </c>
      <c r="B72" s="48" t="s">
        <v>32</v>
      </c>
      <c r="C72" s="49">
        <v>2018</v>
      </c>
      <c r="D72" s="49" t="s">
        <v>4757</v>
      </c>
      <c r="F72">
        <v>2</v>
      </c>
      <c r="J72">
        <v>0</v>
      </c>
      <c r="K72">
        <v>0</v>
      </c>
      <c r="L72">
        <v>6</v>
      </c>
      <c r="M72">
        <v>8</v>
      </c>
    </row>
    <row r="73" spans="1:13" x14ac:dyDescent="0.25">
      <c r="A73" s="49">
        <v>9</v>
      </c>
      <c r="B73" s="48" t="s">
        <v>32</v>
      </c>
      <c r="C73" s="49">
        <v>2018</v>
      </c>
      <c r="D73" s="49" t="s">
        <v>4758</v>
      </c>
      <c r="E73">
        <v>2</v>
      </c>
      <c r="F73">
        <v>1</v>
      </c>
      <c r="G73">
        <v>1</v>
      </c>
      <c r="J73">
        <v>0</v>
      </c>
      <c r="K73">
        <v>0</v>
      </c>
      <c r="L73">
        <v>3</v>
      </c>
      <c r="M73">
        <v>7</v>
      </c>
    </row>
    <row r="74" spans="1:13" x14ac:dyDescent="0.25">
      <c r="A74" s="49">
        <v>6</v>
      </c>
      <c r="B74" s="48" t="s">
        <v>4780</v>
      </c>
      <c r="C74" s="49">
        <v>2010</v>
      </c>
      <c r="D74" s="49" t="s">
        <v>4685</v>
      </c>
      <c r="E74">
        <v>1</v>
      </c>
      <c r="J74">
        <v>0</v>
      </c>
      <c r="K74">
        <v>0</v>
      </c>
      <c r="M74">
        <v>1</v>
      </c>
    </row>
    <row r="75" spans="1:13" x14ac:dyDescent="0.25">
      <c r="A75" s="49">
        <v>7</v>
      </c>
      <c r="B75" s="48" t="s">
        <v>4780</v>
      </c>
      <c r="C75" s="49">
        <v>2010</v>
      </c>
      <c r="D75" s="49" t="s">
        <v>4686</v>
      </c>
      <c r="G75">
        <v>1</v>
      </c>
      <c r="J75">
        <v>0</v>
      </c>
      <c r="K75">
        <v>0</v>
      </c>
      <c r="M75">
        <v>1</v>
      </c>
    </row>
    <row r="76" spans="1:13" x14ac:dyDescent="0.25">
      <c r="A76" s="49">
        <v>9</v>
      </c>
      <c r="B76" s="48" t="s">
        <v>4780</v>
      </c>
      <c r="C76" s="49">
        <v>2010</v>
      </c>
      <c r="D76" s="49" t="s">
        <v>4688</v>
      </c>
      <c r="I76">
        <v>1</v>
      </c>
      <c r="J76">
        <v>0</v>
      </c>
      <c r="K76">
        <v>0</v>
      </c>
      <c r="M76">
        <v>1</v>
      </c>
    </row>
    <row r="77" spans="1:13" x14ac:dyDescent="0.25">
      <c r="A77" s="49">
        <v>5</v>
      </c>
      <c r="B77" s="48" t="s">
        <v>4780</v>
      </c>
      <c r="C77" s="49">
        <v>2011</v>
      </c>
      <c r="D77" s="49" t="s">
        <v>4690</v>
      </c>
      <c r="E77">
        <v>1</v>
      </c>
      <c r="J77">
        <v>0</v>
      </c>
      <c r="K77">
        <v>0</v>
      </c>
      <c r="L77">
        <v>3</v>
      </c>
      <c r="M77">
        <v>4</v>
      </c>
    </row>
    <row r="78" spans="1:13" x14ac:dyDescent="0.25">
      <c r="A78" s="49">
        <v>6</v>
      </c>
      <c r="B78" s="48" t="s">
        <v>4780</v>
      </c>
      <c r="C78" s="49">
        <v>2011</v>
      </c>
      <c r="D78" s="49" t="s">
        <v>4691</v>
      </c>
      <c r="J78">
        <v>0</v>
      </c>
      <c r="K78">
        <v>0</v>
      </c>
      <c r="L78">
        <v>2</v>
      </c>
      <c r="M78">
        <v>2</v>
      </c>
    </row>
    <row r="79" spans="1:13" x14ac:dyDescent="0.25">
      <c r="A79" s="49">
        <v>8</v>
      </c>
      <c r="B79" s="48" t="s">
        <v>4780</v>
      </c>
      <c r="C79" s="49">
        <v>2011</v>
      </c>
      <c r="D79" s="49" t="s">
        <v>4693</v>
      </c>
      <c r="E79">
        <v>1</v>
      </c>
      <c r="J79">
        <v>0</v>
      </c>
      <c r="K79">
        <v>0</v>
      </c>
      <c r="L79">
        <v>1</v>
      </c>
      <c r="M79">
        <v>2</v>
      </c>
    </row>
    <row r="80" spans="1:13" x14ac:dyDescent="0.25">
      <c r="A80" s="49">
        <v>11</v>
      </c>
      <c r="B80" s="48" t="s">
        <v>4780</v>
      </c>
      <c r="C80" s="49">
        <v>2011</v>
      </c>
      <c r="D80" s="49" t="s">
        <v>4696</v>
      </c>
      <c r="E80">
        <v>2</v>
      </c>
      <c r="G80">
        <v>2</v>
      </c>
      <c r="J80">
        <v>0</v>
      </c>
      <c r="K80">
        <v>0</v>
      </c>
      <c r="L80">
        <v>4</v>
      </c>
      <c r="M80">
        <v>8</v>
      </c>
    </row>
    <row r="81" spans="1:13" x14ac:dyDescent="0.25">
      <c r="A81" s="49">
        <v>6</v>
      </c>
      <c r="B81" s="48" t="s">
        <v>4780</v>
      </c>
      <c r="C81" s="49">
        <v>2012</v>
      </c>
      <c r="D81" s="49" t="s">
        <v>4701</v>
      </c>
      <c r="E81">
        <v>3</v>
      </c>
      <c r="J81">
        <v>0</v>
      </c>
      <c r="K81">
        <v>0</v>
      </c>
      <c r="L81">
        <v>5</v>
      </c>
      <c r="M81">
        <v>8</v>
      </c>
    </row>
    <row r="82" spans="1:13" x14ac:dyDescent="0.25">
      <c r="A82" s="49">
        <v>7</v>
      </c>
      <c r="B82" s="48" t="s">
        <v>4780</v>
      </c>
      <c r="C82" s="49">
        <v>2012</v>
      </c>
      <c r="D82" s="49" t="s">
        <v>4702</v>
      </c>
      <c r="J82">
        <v>0</v>
      </c>
      <c r="K82">
        <v>0</v>
      </c>
      <c r="L82">
        <v>1</v>
      </c>
      <c r="M82">
        <v>1</v>
      </c>
    </row>
    <row r="83" spans="1:13" x14ac:dyDescent="0.25">
      <c r="A83" s="49">
        <v>9</v>
      </c>
      <c r="B83" s="48" t="s">
        <v>4780</v>
      </c>
      <c r="C83" s="49">
        <v>2012</v>
      </c>
      <c r="D83" s="49" t="s">
        <v>4704</v>
      </c>
      <c r="E83">
        <v>2</v>
      </c>
      <c r="G83">
        <v>3</v>
      </c>
      <c r="J83">
        <v>0</v>
      </c>
      <c r="K83">
        <v>0</v>
      </c>
      <c r="L83">
        <v>11</v>
      </c>
      <c r="M83">
        <v>16</v>
      </c>
    </row>
    <row r="84" spans="1:13" x14ac:dyDescent="0.25">
      <c r="A84" s="49">
        <v>10</v>
      </c>
      <c r="B84" s="48" t="s">
        <v>4780</v>
      </c>
      <c r="C84" s="49">
        <v>2012</v>
      </c>
      <c r="D84" s="49" t="s">
        <v>4705</v>
      </c>
      <c r="J84">
        <v>0</v>
      </c>
      <c r="K84">
        <v>0</v>
      </c>
      <c r="L84">
        <v>7</v>
      </c>
      <c r="M84">
        <v>7</v>
      </c>
    </row>
    <row r="85" spans="1:13" x14ac:dyDescent="0.25">
      <c r="A85" s="49">
        <v>11</v>
      </c>
      <c r="B85" s="48" t="s">
        <v>4780</v>
      </c>
      <c r="C85" s="49">
        <v>2012</v>
      </c>
      <c r="D85" s="49" t="s">
        <v>4706</v>
      </c>
      <c r="J85">
        <v>0</v>
      </c>
      <c r="K85">
        <v>0</v>
      </c>
      <c r="L85">
        <v>1</v>
      </c>
      <c r="M85">
        <v>1</v>
      </c>
    </row>
    <row r="86" spans="1:13" x14ac:dyDescent="0.25">
      <c r="A86" s="49">
        <v>6</v>
      </c>
      <c r="B86" s="48" t="s">
        <v>4780</v>
      </c>
      <c r="C86" s="49">
        <v>2013</v>
      </c>
      <c r="D86" s="49" t="s">
        <v>4713</v>
      </c>
      <c r="E86">
        <v>2</v>
      </c>
      <c r="J86">
        <v>0</v>
      </c>
      <c r="K86">
        <v>0</v>
      </c>
      <c r="L86">
        <v>1</v>
      </c>
      <c r="M86">
        <v>3</v>
      </c>
    </row>
    <row r="87" spans="1:13" x14ac:dyDescent="0.25">
      <c r="A87" s="49">
        <v>8</v>
      </c>
      <c r="B87" s="48" t="s">
        <v>4780</v>
      </c>
      <c r="C87" s="49">
        <v>2013</v>
      </c>
      <c r="D87" s="49" t="s">
        <v>4715</v>
      </c>
      <c r="J87">
        <v>0</v>
      </c>
      <c r="K87">
        <v>0</v>
      </c>
      <c r="L87">
        <v>4</v>
      </c>
      <c r="M87">
        <v>4</v>
      </c>
    </row>
    <row r="88" spans="1:13" x14ac:dyDescent="0.25">
      <c r="A88" s="49">
        <v>9</v>
      </c>
      <c r="B88" s="48" t="s">
        <v>4780</v>
      </c>
      <c r="C88" s="49">
        <v>2013</v>
      </c>
      <c r="D88" s="49" t="s">
        <v>4716</v>
      </c>
      <c r="E88">
        <v>1</v>
      </c>
      <c r="I88">
        <v>1</v>
      </c>
      <c r="J88">
        <v>0</v>
      </c>
      <c r="K88">
        <v>0</v>
      </c>
      <c r="L88">
        <v>3</v>
      </c>
      <c r="M88">
        <v>5</v>
      </c>
    </row>
    <row r="89" spans="1:13" x14ac:dyDescent="0.25">
      <c r="A89" s="49">
        <v>10</v>
      </c>
      <c r="B89" s="48" t="s">
        <v>4780</v>
      </c>
      <c r="C89" s="49">
        <v>2013</v>
      </c>
      <c r="D89" s="49" t="s">
        <v>4717</v>
      </c>
      <c r="J89">
        <v>0</v>
      </c>
      <c r="K89">
        <v>0</v>
      </c>
      <c r="L89">
        <v>1</v>
      </c>
      <c r="M89">
        <v>1</v>
      </c>
    </row>
    <row r="90" spans="1:13" x14ac:dyDescent="0.25">
      <c r="A90" s="49">
        <v>5</v>
      </c>
      <c r="B90" s="48" t="s">
        <v>4780</v>
      </c>
      <c r="C90" s="49">
        <v>2014</v>
      </c>
      <c r="D90" s="49" t="s">
        <v>4718</v>
      </c>
      <c r="J90">
        <v>0</v>
      </c>
      <c r="K90">
        <v>0</v>
      </c>
      <c r="L90">
        <v>1</v>
      </c>
      <c r="M90">
        <v>1</v>
      </c>
    </row>
    <row r="91" spans="1:13" x14ac:dyDescent="0.25">
      <c r="A91" s="49">
        <v>6</v>
      </c>
      <c r="B91" s="48" t="s">
        <v>4780</v>
      </c>
      <c r="C91" s="49">
        <v>2014</v>
      </c>
      <c r="D91" s="49" t="s">
        <v>4719</v>
      </c>
      <c r="E91">
        <v>2</v>
      </c>
      <c r="J91">
        <v>0</v>
      </c>
      <c r="K91">
        <v>0</v>
      </c>
      <c r="L91">
        <v>3</v>
      </c>
      <c r="M91">
        <v>5</v>
      </c>
    </row>
    <row r="92" spans="1:13" x14ac:dyDescent="0.25">
      <c r="A92" s="49">
        <v>7</v>
      </c>
      <c r="B92" s="48" t="s">
        <v>4780</v>
      </c>
      <c r="C92" s="49">
        <v>2014</v>
      </c>
      <c r="D92" s="49" t="s">
        <v>4720</v>
      </c>
      <c r="I92">
        <v>2</v>
      </c>
      <c r="J92">
        <v>0</v>
      </c>
      <c r="K92">
        <v>0</v>
      </c>
      <c r="M92">
        <v>2</v>
      </c>
    </row>
    <row r="93" spans="1:13" x14ac:dyDescent="0.25">
      <c r="A93" s="49">
        <v>8</v>
      </c>
      <c r="B93" s="48" t="s">
        <v>4780</v>
      </c>
      <c r="C93" s="49">
        <v>2014</v>
      </c>
      <c r="D93" s="49" t="s">
        <v>4721</v>
      </c>
      <c r="E93">
        <v>3</v>
      </c>
      <c r="J93">
        <v>0</v>
      </c>
      <c r="K93">
        <v>0</v>
      </c>
      <c r="L93">
        <v>3</v>
      </c>
      <c r="M93">
        <v>6</v>
      </c>
    </row>
    <row r="94" spans="1:13" x14ac:dyDescent="0.25">
      <c r="A94" s="49">
        <v>9</v>
      </c>
      <c r="B94" s="48" t="s">
        <v>4780</v>
      </c>
      <c r="C94" s="49">
        <v>2014</v>
      </c>
      <c r="D94" s="49" t="s">
        <v>4722</v>
      </c>
      <c r="I94">
        <v>1</v>
      </c>
      <c r="J94">
        <v>0</v>
      </c>
      <c r="K94">
        <v>0</v>
      </c>
      <c r="L94">
        <v>2</v>
      </c>
      <c r="M94">
        <v>3</v>
      </c>
    </row>
    <row r="95" spans="1:13" x14ac:dyDescent="0.25">
      <c r="A95" s="49">
        <v>1</v>
      </c>
      <c r="B95" s="48" t="s">
        <v>4780</v>
      </c>
      <c r="C95" s="49">
        <v>2015</v>
      </c>
      <c r="D95" s="49" t="s">
        <v>4724</v>
      </c>
      <c r="J95">
        <v>0</v>
      </c>
      <c r="K95">
        <v>0</v>
      </c>
      <c r="L95">
        <v>1</v>
      </c>
      <c r="M95">
        <v>1</v>
      </c>
    </row>
    <row r="96" spans="1:13" x14ac:dyDescent="0.25">
      <c r="A96" s="49">
        <v>5</v>
      </c>
      <c r="B96" s="48" t="s">
        <v>4780</v>
      </c>
      <c r="C96" s="49">
        <v>2015</v>
      </c>
      <c r="D96" s="49" t="s">
        <v>4728</v>
      </c>
      <c r="E96">
        <v>1</v>
      </c>
      <c r="J96">
        <v>0</v>
      </c>
      <c r="K96">
        <v>0</v>
      </c>
      <c r="M96">
        <v>1</v>
      </c>
    </row>
    <row r="97" spans="1:13" x14ac:dyDescent="0.25">
      <c r="A97" s="49">
        <v>6</v>
      </c>
      <c r="B97" s="48" t="s">
        <v>4780</v>
      </c>
      <c r="C97" s="49">
        <v>2015</v>
      </c>
      <c r="D97" s="49" t="s">
        <v>4729</v>
      </c>
      <c r="J97">
        <v>0</v>
      </c>
      <c r="K97">
        <v>0</v>
      </c>
      <c r="L97">
        <v>4</v>
      </c>
      <c r="M97">
        <v>4</v>
      </c>
    </row>
    <row r="98" spans="1:13" x14ac:dyDescent="0.25">
      <c r="A98" s="49">
        <v>7</v>
      </c>
      <c r="B98" s="48" t="s">
        <v>4780</v>
      </c>
      <c r="C98" s="49">
        <v>2015</v>
      </c>
      <c r="D98" s="49" t="s">
        <v>4730</v>
      </c>
      <c r="E98">
        <v>1</v>
      </c>
      <c r="J98">
        <v>0</v>
      </c>
      <c r="K98">
        <v>0</v>
      </c>
      <c r="M98">
        <v>1</v>
      </c>
    </row>
    <row r="99" spans="1:13" x14ac:dyDescent="0.25">
      <c r="A99" s="49">
        <v>9</v>
      </c>
      <c r="B99" s="48" t="s">
        <v>4780</v>
      </c>
      <c r="C99" s="49">
        <v>2015</v>
      </c>
      <c r="D99" s="49" t="s">
        <v>4732</v>
      </c>
      <c r="J99">
        <v>0</v>
      </c>
      <c r="K99">
        <v>0</v>
      </c>
      <c r="L99">
        <v>5</v>
      </c>
      <c r="M99">
        <v>5</v>
      </c>
    </row>
    <row r="100" spans="1:13" x14ac:dyDescent="0.25">
      <c r="A100" s="49">
        <v>7</v>
      </c>
      <c r="B100" s="48" t="s">
        <v>4780</v>
      </c>
      <c r="C100" s="49">
        <v>2016</v>
      </c>
      <c r="D100" s="49" t="s">
        <v>4739</v>
      </c>
      <c r="E100">
        <v>1</v>
      </c>
      <c r="J100">
        <v>0</v>
      </c>
      <c r="K100">
        <v>0</v>
      </c>
      <c r="L100">
        <v>3</v>
      </c>
      <c r="M100">
        <v>4</v>
      </c>
    </row>
    <row r="101" spans="1:13" x14ac:dyDescent="0.25">
      <c r="A101" s="49">
        <v>9</v>
      </c>
      <c r="B101" s="48" t="s">
        <v>4780</v>
      </c>
      <c r="C101" s="49">
        <v>2016</v>
      </c>
      <c r="D101" s="49" t="s">
        <v>4741</v>
      </c>
      <c r="E101">
        <v>4</v>
      </c>
      <c r="J101">
        <v>0</v>
      </c>
      <c r="K101">
        <v>0</v>
      </c>
      <c r="L101">
        <v>2</v>
      </c>
      <c r="M101">
        <v>6</v>
      </c>
    </row>
    <row r="102" spans="1:13" x14ac:dyDescent="0.25">
      <c r="A102" s="49">
        <v>10</v>
      </c>
      <c r="B102" s="48" t="s">
        <v>4780</v>
      </c>
      <c r="C102" s="49">
        <v>2016</v>
      </c>
      <c r="D102" s="49" t="s">
        <v>4742</v>
      </c>
      <c r="E102">
        <v>5</v>
      </c>
      <c r="J102">
        <v>0</v>
      </c>
      <c r="K102">
        <v>0</v>
      </c>
      <c r="L102">
        <v>8</v>
      </c>
      <c r="M102">
        <v>13</v>
      </c>
    </row>
    <row r="103" spans="1:13" x14ac:dyDescent="0.25">
      <c r="A103" s="49">
        <v>6</v>
      </c>
      <c r="B103" s="48" t="s">
        <v>4780</v>
      </c>
      <c r="C103" s="49">
        <v>2017</v>
      </c>
      <c r="D103" s="49" t="s">
        <v>4746</v>
      </c>
      <c r="E103">
        <v>2</v>
      </c>
      <c r="F103">
        <v>1</v>
      </c>
      <c r="J103">
        <v>0</v>
      </c>
      <c r="K103">
        <v>0</v>
      </c>
      <c r="L103">
        <v>4</v>
      </c>
      <c r="M103">
        <v>7</v>
      </c>
    </row>
    <row r="104" spans="1:13" x14ac:dyDescent="0.25">
      <c r="A104" s="49">
        <v>7</v>
      </c>
      <c r="B104" s="48" t="s">
        <v>4780</v>
      </c>
      <c r="C104" s="49">
        <v>2017</v>
      </c>
      <c r="D104" s="49" t="s">
        <v>4748</v>
      </c>
      <c r="F104">
        <v>1</v>
      </c>
      <c r="J104">
        <v>0</v>
      </c>
      <c r="K104">
        <v>0</v>
      </c>
      <c r="M104">
        <v>1</v>
      </c>
    </row>
    <row r="105" spans="1:13" x14ac:dyDescent="0.25">
      <c r="A105" s="49">
        <v>9</v>
      </c>
      <c r="B105" s="48" t="s">
        <v>4780</v>
      </c>
      <c r="C105" s="49">
        <v>2017</v>
      </c>
      <c r="D105" s="49" t="s">
        <v>4749</v>
      </c>
      <c r="E105">
        <v>1</v>
      </c>
      <c r="F105">
        <v>1</v>
      </c>
      <c r="J105">
        <v>0</v>
      </c>
      <c r="K105">
        <v>0</v>
      </c>
      <c r="L105">
        <v>5</v>
      </c>
      <c r="M105">
        <v>7</v>
      </c>
    </row>
    <row r="106" spans="1:13" x14ac:dyDescent="0.25">
      <c r="A106" s="49">
        <v>10</v>
      </c>
      <c r="B106" s="48" t="s">
        <v>4780</v>
      </c>
      <c r="C106" s="49">
        <v>2017</v>
      </c>
      <c r="D106" s="49" t="s">
        <v>4750</v>
      </c>
      <c r="J106">
        <v>0</v>
      </c>
      <c r="K106">
        <v>0</v>
      </c>
      <c r="L106">
        <v>11</v>
      </c>
      <c r="M106">
        <v>11</v>
      </c>
    </row>
    <row r="107" spans="1:13" x14ac:dyDescent="0.25">
      <c r="A107" s="49">
        <v>5</v>
      </c>
      <c r="B107" s="48" t="s">
        <v>4780</v>
      </c>
      <c r="C107" s="49">
        <v>2018</v>
      </c>
      <c r="D107" s="49" t="s">
        <v>4754</v>
      </c>
      <c r="E107">
        <v>1</v>
      </c>
      <c r="J107">
        <v>0</v>
      </c>
      <c r="K107">
        <v>0</v>
      </c>
      <c r="M107">
        <v>1</v>
      </c>
    </row>
    <row r="108" spans="1:13" x14ac:dyDescent="0.25">
      <c r="A108" s="49">
        <v>8</v>
      </c>
      <c r="B108" s="48" t="s">
        <v>4780</v>
      </c>
      <c r="C108" s="49">
        <v>2018</v>
      </c>
      <c r="D108" s="49" t="s">
        <v>4757</v>
      </c>
      <c r="J108">
        <v>0</v>
      </c>
      <c r="K108">
        <v>0</v>
      </c>
      <c r="L108">
        <v>1</v>
      </c>
      <c r="M108">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V108"/>
  <sheetViews>
    <sheetView workbookViewId="0">
      <selection sqref="A1:A1048576"/>
    </sheetView>
  </sheetViews>
  <sheetFormatPr defaultColWidth="8.85546875" defaultRowHeight="15" x14ac:dyDescent="0.25"/>
  <sheetData>
    <row r="1" spans="1:22" x14ac:dyDescent="0.25">
      <c r="A1" s="33" t="s">
        <v>4682</v>
      </c>
      <c r="B1" s="33" t="s">
        <v>4670</v>
      </c>
      <c r="C1" s="33" t="s">
        <v>14</v>
      </c>
      <c r="D1" s="33" t="s">
        <v>1</v>
      </c>
      <c r="E1" s="33" t="s">
        <v>5046</v>
      </c>
      <c r="F1" s="33" t="s">
        <v>5043</v>
      </c>
      <c r="G1" s="33" t="s">
        <v>5044</v>
      </c>
      <c r="H1" s="33" t="s">
        <v>5053</v>
      </c>
      <c r="I1" s="33" t="s">
        <v>5047</v>
      </c>
      <c r="J1" s="33" t="s">
        <v>5054</v>
      </c>
      <c r="K1" s="33" t="s">
        <v>5055</v>
      </c>
      <c r="L1" s="33" t="s">
        <v>5048</v>
      </c>
      <c r="M1" s="33" t="s">
        <v>5050</v>
      </c>
      <c r="N1" s="45" t="s">
        <v>4771</v>
      </c>
      <c r="O1" s="45" t="s">
        <v>62</v>
      </c>
      <c r="P1" s="45" t="s">
        <v>88</v>
      </c>
      <c r="Q1" s="45" t="s">
        <v>84</v>
      </c>
      <c r="R1" s="45" t="s">
        <v>107</v>
      </c>
      <c r="S1" s="45" t="s">
        <v>133</v>
      </c>
      <c r="T1" s="45" t="s">
        <v>4680</v>
      </c>
      <c r="U1" s="45" t="s">
        <v>4681</v>
      </c>
      <c r="V1" s="45" t="s">
        <v>28</v>
      </c>
    </row>
    <row r="2" spans="1:22" x14ac:dyDescent="0.25">
      <c r="A2" s="49" t="s">
        <v>4683</v>
      </c>
      <c r="B2" s="49">
        <v>3</v>
      </c>
      <c r="C2" s="48" t="s">
        <v>32</v>
      </c>
      <c r="D2" s="49">
        <v>2010</v>
      </c>
      <c r="J2">
        <v>0</v>
      </c>
      <c r="K2">
        <v>0</v>
      </c>
      <c r="L2">
        <v>1</v>
      </c>
      <c r="M2">
        <v>1</v>
      </c>
      <c r="N2">
        <f>VLOOKUP(A2,Effort!J:K,2,FALSE)</f>
        <v>2</v>
      </c>
      <c r="O2">
        <f>E2/$N2</f>
        <v>0</v>
      </c>
      <c r="P2">
        <f t="shared" ref="P2:V2" si="0">F2/$N2</f>
        <v>0</v>
      </c>
      <c r="Q2">
        <f t="shared" si="0"/>
        <v>0</v>
      </c>
      <c r="R2">
        <f t="shared" si="0"/>
        <v>0</v>
      </c>
      <c r="S2">
        <f t="shared" si="0"/>
        <v>0</v>
      </c>
      <c r="T2">
        <f t="shared" si="0"/>
        <v>0</v>
      </c>
      <c r="U2">
        <f t="shared" si="0"/>
        <v>0</v>
      </c>
      <c r="V2">
        <f t="shared" si="0"/>
        <v>0.5</v>
      </c>
    </row>
    <row r="3" spans="1:22" x14ac:dyDescent="0.25">
      <c r="A3" s="49" t="s">
        <v>4684</v>
      </c>
      <c r="B3" s="49">
        <v>5</v>
      </c>
      <c r="C3" s="48" t="s">
        <v>32</v>
      </c>
      <c r="D3" s="49">
        <v>2010</v>
      </c>
      <c r="E3">
        <v>1</v>
      </c>
      <c r="J3">
        <v>0</v>
      </c>
      <c r="K3">
        <v>1</v>
      </c>
      <c r="L3">
        <v>2</v>
      </c>
      <c r="M3">
        <v>4</v>
      </c>
      <c r="N3">
        <f>VLOOKUP(A3,Effort!J:K,2,FALSE)</f>
        <v>9</v>
      </c>
      <c r="O3">
        <f t="shared" ref="O3:O66" si="1">E3/$N3</f>
        <v>0.1111111111111111</v>
      </c>
      <c r="P3">
        <f t="shared" ref="P3:P66" si="2">F3/$N3</f>
        <v>0</v>
      </c>
      <c r="Q3">
        <f t="shared" ref="Q3:Q66" si="3">G3/$N3</f>
        <v>0</v>
      </c>
      <c r="R3">
        <f t="shared" ref="R3:R66" si="4">H3/$N3</f>
        <v>0</v>
      </c>
      <c r="S3">
        <f t="shared" ref="S3:S66" si="5">I3/$N3</f>
        <v>0</v>
      </c>
      <c r="T3">
        <f t="shared" ref="T3:T66" si="6">J3/$N3</f>
        <v>0</v>
      </c>
      <c r="U3">
        <f t="shared" ref="U3:U66" si="7">K3/$N3</f>
        <v>0.1111111111111111</v>
      </c>
      <c r="V3">
        <f t="shared" ref="V3:V66" si="8">L3/$N3</f>
        <v>0.22222222222222221</v>
      </c>
    </row>
    <row r="4" spans="1:22" x14ac:dyDescent="0.25">
      <c r="A4" s="49" t="s">
        <v>4686</v>
      </c>
      <c r="B4" s="49">
        <v>7</v>
      </c>
      <c r="C4" s="48" t="s">
        <v>32</v>
      </c>
      <c r="D4" s="49">
        <v>2010</v>
      </c>
      <c r="E4">
        <v>2</v>
      </c>
      <c r="J4">
        <v>0</v>
      </c>
      <c r="K4">
        <v>0</v>
      </c>
      <c r="M4">
        <v>2</v>
      </c>
      <c r="N4">
        <f>VLOOKUP(A4,Effort!J:K,2,FALSE)</f>
        <v>6</v>
      </c>
      <c r="O4">
        <f t="shared" si="1"/>
        <v>0.33333333333333331</v>
      </c>
      <c r="P4">
        <f t="shared" si="2"/>
        <v>0</v>
      </c>
      <c r="Q4">
        <f t="shared" si="3"/>
        <v>0</v>
      </c>
      <c r="R4">
        <f t="shared" si="4"/>
        <v>0</v>
      </c>
      <c r="S4">
        <f t="shared" si="5"/>
        <v>0</v>
      </c>
      <c r="T4">
        <f t="shared" si="6"/>
        <v>0</v>
      </c>
      <c r="U4">
        <f t="shared" si="7"/>
        <v>0</v>
      </c>
      <c r="V4">
        <f t="shared" si="8"/>
        <v>0</v>
      </c>
    </row>
    <row r="5" spans="1:22" x14ac:dyDescent="0.25">
      <c r="A5" s="49" t="s">
        <v>4687</v>
      </c>
      <c r="B5" s="49">
        <v>8</v>
      </c>
      <c r="C5" s="48" t="s">
        <v>32</v>
      </c>
      <c r="D5" s="49">
        <v>2010</v>
      </c>
      <c r="E5">
        <v>3</v>
      </c>
      <c r="F5">
        <v>4</v>
      </c>
      <c r="H5">
        <v>1</v>
      </c>
      <c r="J5">
        <v>0</v>
      </c>
      <c r="K5">
        <v>0</v>
      </c>
      <c r="L5">
        <v>1</v>
      </c>
      <c r="M5">
        <v>9</v>
      </c>
      <c r="N5">
        <f>VLOOKUP(A5,Effort!J:K,2,FALSE)</f>
        <v>14</v>
      </c>
      <c r="O5">
        <f t="shared" si="1"/>
        <v>0.21428571428571427</v>
      </c>
      <c r="P5">
        <f t="shared" si="2"/>
        <v>0.2857142857142857</v>
      </c>
      <c r="Q5">
        <f t="shared" si="3"/>
        <v>0</v>
      </c>
      <c r="R5">
        <f t="shared" si="4"/>
        <v>7.1428571428571425E-2</v>
      </c>
      <c r="S5">
        <f t="shared" si="5"/>
        <v>0</v>
      </c>
      <c r="T5">
        <f t="shared" si="6"/>
        <v>0</v>
      </c>
      <c r="U5">
        <f t="shared" si="7"/>
        <v>0</v>
      </c>
      <c r="V5">
        <f t="shared" si="8"/>
        <v>7.1428571428571425E-2</v>
      </c>
    </row>
    <row r="6" spans="1:22" x14ac:dyDescent="0.25">
      <c r="A6" s="49" t="s">
        <v>4688</v>
      </c>
      <c r="B6" s="49">
        <v>9</v>
      </c>
      <c r="C6" s="48" t="s">
        <v>32</v>
      </c>
      <c r="D6" s="49">
        <v>2010</v>
      </c>
      <c r="E6">
        <v>5</v>
      </c>
      <c r="F6">
        <v>1</v>
      </c>
      <c r="H6">
        <v>1</v>
      </c>
      <c r="J6">
        <v>0</v>
      </c>
      <c r="K6">
        <v>0</v>
      </c>
      <c r="L6">
        <v>4</v>
      </c>
      <c r="M6">
        <v>11</v>
      </c>
      <c r="N6">
        <f>VLOOKUP(A6,Effort!J:K,2,FALSE)</f>
        <v>19</v>
      </c>
      <c r="O6">
        <f t="shared" si="1"/>
        <v>0.26315789473684209</v>
      </c>
      <c r="P6">
        <f t="shared" si="2"/>
        <v>5.2631578947368418E-2</v>
      </c>
      <c r="Q6">
        <f t="shared" si="3"/>
        <v>0</v>
      </c>
      <c r="R6">
        <f t="shared" si="4"/>
        <v>5.2631578947368418E-2</v>
      </c>
      <c r="S6">
        <f t="shared" si="5"/>
        <v>0</v>
      </c>
      <c r="T6">
        <f t="shared" si="6"/>
        <v>0</v>
      </c>
      <c r="U6">
        <f t="shared" si="7"/>
        <v>0</v>
      </c>
      <c r="V6">
        <f t="shared" si="8"/>
        <v>0.21052631578947367</v>
      </c>
    </row>
    <row r="7" spans="1:22" x14ac:dyDescent="0.25">
      <c r="A7" s="49" t="s">
        <v>4689</v>
      </c>
      <c r="B7" s="49">
        <v>4</v>
      </c>
      <c r="C7" s="48" t="s">
        <v>32</v>
      </c>
      <c r="D7" s="49">
        <v>2011</v>
      </c>
      <c r="H7">
        <v>1</v>
      </c>
      <c r="J7">
        <v>0</v>
      </c>
      <c r="K7">
        <v>1</v>
      </c>
      <c r="L7">
        <v>2</v>
      </c>
      <c r="M7">
        <v>4</v>
      </c>
      <c r="N7">
        <f>VLOOKUP(A7,Effort!J:K,2,FALSE)</f>
        <v>8</v>
      </c>
      <c r="O7">
        <f t="shared" si="1"/>
        <v>0</v>
      </c>
      <c r="P7">
        <f t="shared" si="2"/>
        <v>0</v>
      </c>
      <c r="Q7">
        <f t="shared" si="3"/>
        <v>0</v>
      </c>
      <c r="R7">
        <f t="shared" si="4"/>
        <v>0.125</v>
      </c>
      <c r="S7">
        <f t="shared" si="5"/>
        <v>0</v>
      </c>
      <c r="T7">
        <f t="shared" si="6"/>
        <v>0</v>
      </c>
      <c r="U7">
        <f t="shared" si="7"/>
        <v>0.125</v>
      </c>
      <c r="V7">
        <f t="shared" si="8"/>
        <v>0.25</v>
      </c>
    </row>
    <row r="8" spans="1:22" x14ac:dyDescent="0.25">
      <c r="A8" s="49" t="s">
        <v>4690</v>
      </c>
      <c r="B8" s="49">
        <v>5</v>
      </c>
      <c r="C8" s="48" t="s">
        <v>32</v>
      </c>
      <c r="D8" s="49">
        <v>2011</v>
      </c>
      <c r="E8">
        <v>3</v>
      </c>
      <c r="G8">
        <v>1</v>
      </c>
      <c r="H8">
        <v>1</v>
      </c>
      <c r="J8">
        <v>0</v>
      </c>
      <c r="K8">
        <v>0</v>
      </c>
      <c r="L8">
        <v>4</v>
      </c>
      <c r="M8">
        <v>9</v>
      </c>
      <c r="N8">
        <f>VLOOKUP(A8,Effort!J:K,2,FALSE)</f>
        <v>16</v>
      </c>
      <c r="O8">
        <f t="shared" si="1"/>
        <v>0.1875</v>
      </c>
      <c r="P8">
        <f t="shared" si="2"/>
        <v>0</v>
      </c>
      <c r="Q8">
        <f t="shared" si="3"/>
        <v>6.25E-2</v>
      </c>
      <c r="R8">
        <f t="shared" si="4"/>
        <v>6.25E-2</v>
      </c>
      <c r="S8">
        <f t="shared" si="5"/>
        <v>0</v>
      </c>
      <c r="T8">
        <f t="shared" si="6"/>
        <v>0</v>
      </c>
      <c r="U8">
        <f t="shared" si="7"/>
        <v>0</v>
      </c>
      <c r="V8">
        <f t="shared" si="8"/>
        <v>0.25</v>
      </c>
    </row>
    <row r="9" spans="1:22" x14ac:dyDescent="0.25">
      <c r="A9" s="49" t="s">
        <v>4691</v>
      </c>
      <c r="B9" s="49">
        <v>6</v>
      </c>
      <c r="C9" s="48" t="s">
        <v>32</v>
      </c>
      <c r="D9" s="49">
        <v>2011</v>
      </c>
      <c r="E9">
        <v>4</v>
      </c>
      <c r="F9">
        <v>1</v>
      </c>
      <c r="J9">
        <v>0</v>
      </c>
      <c r="K9">
        <v>0</v>
      </c>
      <c r="L9">
        <v>1</v>
      </c>
      <c r="M9">
        <v>6</v>
      </c>
      <c r="N9">
        <f>VLOOKUP(A9,Effort!J:K,2,FALSE)</f>
        <v>13</v>
      </c>
      <c r="O9">
        <f t="shared" si="1"/>
        <v>0.30769230769230771</v>
      </c>
      <c r="P9">
        <f t="shared" si="2"/>
        <v>7.6923076923076927E-2</v>
      </c>
      <c r="Q9">
        <f t="shared" si="3"/>
        <v>0</v>
      </c>
      <c r="R9">
        <f t="shared" si="4"/>
        <v>0</v>
      </c>
      <c r="S9">
        <f t="shared" si="5"/>
        <v>0</v>
      </c>
      <c r="T9">
        <f t="shared" si="6"/>
        <v>0</v>
      </c>
      <c r="U9">
        <f t="shared" si="7"/>
        <v>0</v>
      </c>
      <c r="V9">
        <f t="shared" si="8"/>
        <v>7.6923076923076927E-2</v>
      </c>
    </row>
    <row r="10" spans="1:22" x14ac:dyDescent="0.25">
      <c r="A10" s="49" t="s">
        <v>4692</v>
      </c>
      <c r="B10" s="49">
        <v>7</v>
      </c>
      <c r="C10" s="48" t="s">
        <v>32</v>
      </c>
      <c r="D10" s="49">
        <v>2011</v>
      </c>
      <c r="E10">
        <v>1</v>
      </c>
      <c r="J10">
        <v>0</v>
      </c>
      <c r="K10">
        <v>0</v>
      </c>
      <c r="L10">
        <v>3</v>
      </c>
      <c r="M10">
        <v>4</v>
      </c>
      <c r="N10">
        <f>VLOOKUP(A10,Effort!J:K,2,FALSE)</f>
        <v>11</v>
      </c>
      <c r="O10">
        <f t="shared" si="1"/>
        <v>9.0909090909090912E-2</v>
      </c>
      <c r="P10">
        <f t="shared" si="2"/>
        <v>0</v>
      </c>
      <c r="Q10">
        <f t="shared" si="3"/>
        <v>0</v>
      </c>
      <c r="R10">
        <f t="shared" si="4"/>
        <v>0</v>
      </c>
      <c r="S10">
        <f t="shared" si="5"/>
        <v>0</v>
      </c>
      <c r="T10">
        <f t="shared" si="6"/>
        <v>0</v>
      </c>
      <c r="U10">
        <f t="shared" si="7"/>
        <v>0</v>
      </c>
      <c r="V10">
        <f t="shared" si="8"/>
        <v>0.27272727272727271</v>
      </c>
    </row>
    <row r="11" spans="1:22" x14ac:dyDescent="0.25">
      <c r="A11" s="49" t="s">
        <v>4693</v>
      </c>
      <c r="B11" s="49">
        <v>8</v>
      </c>
      <c r="C11" s="48" t="s">
        <v>32</v>
      </c>
      <c r="D11" s="49">
        <v>2011</v>
      </c>
      <c r="E11">
        <v>1</v>
      </c>
      <c r="H11">
        <v>1</v>
      </c>
      <c r="J11">
        <v>0</v>
      </c>
      <c r="K11">
        <v>0</v>
      </c>
      <c r="L11">
        <v>1</v>
      </c>
      <c r="M11">
        <v>3</v>
      </c>
      <c r="N11">
        <f>VLOOKUP(A11,Effort!J:K,2,FALSE)</f>
        <v>14</v>
      </c>
      <c r="O11">
        <f t="shared" si="1"/>
        <v>7.1428571428571425E-2</v>
      </c>
      <c r="P11">
        <f t="shared" si="2"/>
        <v>0</v>
      </c>
      <c r="Q11">
        <f t="shared" si="3"/>
        <v>0</v>
      </c>
      <c r="R11">
        <f t="shared" si="4"/>
        <v>7.1428571428571425E-2</v>
      </c>
      <c r="S11">
        <f t="shared" si="5"/>
        <v>0</v>
      </c>
      <c r="T11">
        <f t="shared" si="6"/>
        <v>0</v>
      </c>
      <c r="U11">
        <f t="shared" si="7"/>
        <v>0</v>
      </c>
      <c r="V11">
        <f t="shared" si="8"/>
        <v>7.1428571428571425E-2</v>
      </c>
    </row>
    <row r="12" spans="1:22" x14ac:dyDescent="0.25">
      <c r="A12" s="49" t="s">
        <v>4694</v>
      </c>
      <c r="B12" s="49">
        <v>9</v>
      </c>
      <c r="C12" s="48" t="s">
        <v>32</v>
      </c>
      <c r="D12" s="49">
        <v>2011</v>
      </c>
      <c r="J12">
        <v>0</v>
      </c>
      <c r="K12">
        <v>0</v>
      </c>
      <c r="L12">
        <v>2</v>
      </c>
      <c r="M12">
        <v>2</v>
      </c>
      <c r="N12">
        <f>VLOOKUP(A12,Effort!J:K,2,FALSE)</f>
        <v>9</v>
      </c>
      <c r="O12">
        <f t="shared" si="1"/>
        <v>0</v>
      </c>
      <c r="P12">
        <f t="shared" si="2"/>
        <v>0</v>
      </c>
      <c r="Q12">
        <f t="shared" si="3"/>
        <v>0</v>
      </c>
      <c r="R12">
        <f t="shared" si="4"/>
        <v>0</v>
      </c>
      <c r="S12">
        <f t="shared" si="5"/>
        <v>0</v>
      </c>
      <c r="T12">
        <f t="shared" si="6"/>
        <v>0</v>
      </c>
      <c r="U12">
        <f t="shared" si="7"/>
        <v>0</v>
      </c>
      <c r="V12">
        <f t="shared" si="8"/>
        <v>0.22222222222222221</v>
      </c>
    </row>
    <row r="13" spans="1:22" x14ac:dyDescent="0.25">
      <c r="A13" s="49" t="s">
        <v>4695</v>
      </c>
      <c r="B13" s="49">
        <v>10</v>
      </c>
      <c r="C13" s="48" t="s">
        <v>32</v>
      </c>
      <c r="D13" s="49">
        <v>2011</v>
      </c>
      <c r="J13">
        <v>0</v>
      </c>
      <c r="K13">
        <v>0</v>
      </c>
      <c r="L13">
        <v>1</v>
      </c>
      <c r="M13">
        <v>1</v>
      </c>
      <c r="N13">
        <f>VLOOKUP(A13,Effort!J:K,2,FALSE)</f>
        <v>8</v>
      </c>
      <c r="O13">
        <f t="shared" si="1"/>
        <v>0</v>
      </c>
      <c r="P13">
        <f t="shared" si="2"/>
        <v>0</v>
      </c>
      <c r="Q13">
        <f t="shared" si="3"/>
        <v>0</v>
      </c>
      <c r="R13">
        <f t="shared" si="4"/>
        <v>0</v>
      </c>
      <c r="S13">
        <f t="shared" si="5"/>
        <v>0</v>
      </c>
      <c r="T13">
        <f t="shared" si="6"/>
        <v>0</v>
      </c>
      <c r="U13">
        <f t="shared" si="7"/>
        <v>0</v>
      </c>
      <c r="V13">
        <f t="shared" si="8"/>
        <v>0.125</v>
      </c>
    </row>
    <row r="14" spans="1:22" x14ac:dyDescent="0.25">
      <c r="A14" s="49" t="s">
        <v>4696</v>
      </c>
      <c r="B14" s="49">
        <v>11</v>
      </c>
      <c r="C14" s="48" t="s">
        <v>32</v>
      </c>
      <c r="D14" s="49">
        <v>2011</v>
      </c>
      <c r="E14">
        <v>2</v>
      </c>
      <c r="J14">
        <v>0</v>
      </c>
      <c r="K14">
        <v>0</v>
      </c>
      <c r="L14">
        <v>1</v>
      </c>
      <c r="M14">
        <v>3</v>
      </c>
      <c r="N14">
        <f>VLOOKUP(A14,Effort!J:K,2,FALSE)</f>
        <v>6</v>
      </c>
      <c r="O14">
        <f t="shared" si="1"/>
        <v>0.33333333333333331</v>
      </c>
      <c r="P14">
        <f t="shared" si="2"/>
        <v>0</v>
      </c>
      <c r="Q14">
        <f t="shared" si="3"/>
        <v>0</v>
      </c>
      <c r="R14">
        <f t="shared" si="4"/>
        <v>0</v>
      </c>
      <c r="S14">
        <f t="shared" si="5"/>
        <v>0</v>
      </c>
      <c r="T14">
        <f t="shared" si="6"/>
        <v>0</v>
      </c>
      <c r="U14">
        <f t="shared" si="7"/>
        <v>0</v>
      </c>
      <c r="V14">
        <f t="shared" si="8"/>
        <v>0.16666666666666666</v>
      </c>
    </row>
    <row r="15" spans="1:22" x14ac:dyDescent="0.25">
      <c r="A15" s="49" t="s">
        <v>4697</v>
      </c>
      <c r="B15" s="49">
        <v>2</v>
      </c>
      <c r="C15" s="48" t="s">
        <v>32</v>
      </c>
      <c r="D15" s="49">
        <v>2012</v>
      </c>
      <c r="H15">
        <v>1</v>
      </c>
      <c r="J15">
        <v>0</v>
      </c>
      <c r="K15">
        <v>0</v>
      </c>
      <c r="M15">
        <v>1</v>
      </c>
      <c r="N15">
        <f>VLOOKUP(A15,Effort!J:K,2,FALSE)</f>
        <v>3</v>
      </c>
      <c r="O15">
        <f t="shared" si="1"/>
        <v>0</v>
      </c>
      <c r="P15">
        <f t="shared" si="2"/>
        <v>0</v>
      </c>
      <c r="Q15">
        <f t="shared" si="3"/>
        <v>0</v>
      </c>
      <c r="R15">
        <f t="shared" si="4"/>
        <v>0.33333333333333331</v>
      </c>
      <c r="S15">
        <f t="shared" si="5"/>
        <v>0</v>
      </c>
      <c r="T15">
        <f t="shared" si="6"/>
        <v>0</v>
      </c>
      <c r="U15">
        <f t="shared" si="7"/>
        <v>0</v>
      </c>
      <c r="V15">
        <f t="shared" si="8"/>
        <v>0</v>
      </c>
    </row>
    <row r="16" spans="1:22" x14ac:dyDescent="0.25">
      <c r="A16" s="49" t="s">
        <v>4698</v>
      </c>
      <c r="B16" s="49">
        <v>3</v>
      </c>
      <c r="C16" s="48" t="s">
        <v>32</v>
      </c>
      <c r="D16" s="49">
        <v>2012</v>
      </c>
      <c r="E16">
        <v>2</v>
      </c>
      <c r="J16">
        <v>0</v>
      </c>
      <c r="K16">
        <v>0</v>
      </c>
      <c r="L16">
        <v>2</v>
      </c>
      <c r="M16">
        <v>4</v>
      </c>
      <c r="N16">
        <f>VLOOKUP(A16,Effort!J:K,2,FALSE)</f>
        <v>5</v>
      </c>
      <c r="O16">
        <f t="shared" si="1"/>
        <v>0.4</v>
      </c>
      <c r="P16">
        <f t="shared" si="2"/>
        <v>0</v>
      </c>
      <c r="Q16">
        <f t="shared" si="3"/>
        <v>0</v>
      </c>
      <c r="R16">
        <f t="shared" si="4"/>
        <v>0</v>
      </c>
      <c r="S16">
        <f t="shared" si="5"/>
        <v>0</v>
      </c>
      <c r="T16">
        <f t="shared" si="6"/>
        <v>0</v>
      </c>
      <c r="U16">
        <f t="shared" si="7"/>
        <v>0</v>
      </c>
      <c r="V16">
        <f t="shared" si="8"/>
        <v>0.4</v>
      </c>
    </row>
    <row r="17" spans="1:22" x14ac:dyDescent="0.25">
      <c r="A17" s="49" t="s">
        <v>4699</v>
      </c>
      <c r="B17" s="49">
        <v>4</v>
      </c>
      <c r="C17" s="48" t="s">
        <v>32</v>
      </c>
      <c r="D17" s="49">
        <v>2012</v>
      </c>
      <c r="E17">
        <v>2</v>
      </c>
      <c r="H17">
        <v>1</v>
      </c>
      <c r="J17">
        <v>0</v>
      </c>
      <c r="K17">
        <v>0</v>
      </c>
      <c r="L17">
        <v>2</v>
      </c>
      <c r="M17">
        <v>5</v>
      </c>
      <c r="N17">
        <f>VLOOKUP(A17,Effort!J:K,2,FALSE)</f>
        <v>6</v>
      </c>
      <c r="O17">
        <f t="shared" si="1"/>
        <v>0.33333333333333331</v>
      </c>
      <c r="P17">
        <f t="shared" si="2"/>
        <v>0</v>
      </c>
      <c r="Q17">
        <f t="shared" si="3"/>
        <v>0</v>
      </c>
      <c r="R17">
        <f t="shared" si="4"/>
        <v>0.16666666666666666</v>
      </c>
      <c r="S17">
        <f t="shared" si="5"/>
        <v>0</v>
      </c>
      <c r="T17">
        <f t="shared" si="6"/>
        <v>0</v>
      </c>
      <c r="U17">
        <f t="shared" si="7"/>
        <v>0</v>
      </c>
      <c r="V17">
        <f t="shared" si="8"/>
        <v>0.33333333333333331</v>
      </c>
    </row>
    <row r="18" spans="1:22" x14ac:dyDescent="0.25">
      <c r="A18" s="49" t="s">
        <v>4700</v>
      </c>
      <c r="B18" s="49">
        <v>5</v>
      </c>
      <c r="C18" s="48" t="s">
        <v>32</v>
      </c>
      <c r="D18" s="49">
        <v>2012</v>
      </c>
      <c r="E18">
        <v>1</v>
      </c>
      <c r="J18">
        <v>0</v>
      </c>
      <c r="K18">
        <v>0</v>
      </c>
      <c r="M18">
        <v>1</v>
      </c>
      <c r="N18">
        <f>VLOOKUP(A18,Effort!J:K,2,FALSE)</f>
        <v>9</v>
      </c>
      <c r="O18">
        <f t="shared" si="1"/>
        <v>0.1111111111111111</v>
      </c>
      <c r="P18">
        <f t="shared" si="2"/>
        <v>0</v>
      </c>
      <c r="Q18">
        <f t="shared" si="3"/>
        <v>0</v>
      </c>
      <c r="R18">
        <f t="shared" si="4"/>
        <v>0</v>
      </c>
      <c r="S18">
        <f t="shared" si="5"/>
        <v>0</v>
      </c>
      <c r="T18">
        <f t="shared" si="6"/>
        <v>0</v>
      </c>
      <c r="U18">
        <f t="shared" si="7"/>
        <v>0</v>
      </c>
      <c r="V18">
        <f t="shared" si="8"/>
        <v>0</v>
      </c>
    </row>
    <row r="19" spans="1:22" x14ac:dyDescent="0.25">
      <c r="A19" s="49" t="s">
        <v>4701</v>
      </c>
      <c r="B19" s="49">
        <v>6</v>
      </c>
      <c r="C19" s="48" t="s">
        <v>32</v>
      </c>
      <c r="D19" s="49">
        <v>2012</v>
      </c>
      <c r="F19">
        <v>2</v>
      </c>
      <c r="J19">
        <v>0</v>
      </c>
      <c r="K19">
        <v>0</v>
      </c>
      <c r="L19">
        <v>4</v>
      </c>
      <c r="M19">
        <v>6</v>
      </c>
      <c r="N19">
        <f>VLOOKUP(A19,Effort!J:K,2,FALSE)</f>
        <v>18</v>
      </c>
      <c r="O19">
        <f t="shared" si="1"/>
        <v>0</v>
      </c>
      <c r="P19">
        <f t="shared" si="2"/>
        <v>0.1111111111111111</v>
      </c>
      <c r="Q19">
        <f t="shared" si="3"/>
        <v>0</v>
      </c>
      <c r="R19">
        <f t="shared" si="4"/>
        <v>0</v>
      </c>
      <c r="S19">
        <f t="shared" si="5"/>
        <v>0</v>
      </c>
      <c r="T19">
        <f t="shared" si="6"/>
        <v>0</v>
      </c>
      <c r="U19">
        <f t="shared" si="7"/>
        <v>0</v>
      </c>
      <c r="V19">
        <f t="shared" si="8"/>
        <v>0.22222222222222221</v>
      </c>
    </row>
    <row r="20" spans="1:22" x14ac:dyDescent="0.25">
      <c r="A20" s="49" t="s">
        <v>4702</v>
      </c>
      <c r="B20" s="49">
        <v>7</v>
      </c>
      <c r="C20" s="48" t="s">
        <v>32</v>
      </c>
      <c r="D20" s="49">
        <v>2012</v>
      </c>
      <c r="F20">
        <v>1</v>
      </c>
      <c r="J20">
        <v>0</v>
      </c>
      <c r="K20">
        <v>0</v>
      </c>
      <c r="L20">
        <v>1</v>
      </c>
      <c r="M20">
        <v>2</v>
      </c>
      <c r="N20">
        <f>VLOOKUP(A20,Effort!J:K,2,FALSE)</f>
        <v>13</v>
      </c>
      <c r="O20">
        <f t="shared" si="1"/>
        <v>0</v>
      </c>
      <c r="P20">
        <f t="shared" si="2"/>
        <v>7.6923076923076927E-2</v>
      </c>
      <c r="Q20">
        <f t="shared" si="3"/>
        <v>0</v>
      </c>
      <c r="R20">
        <f t="shared" si="4"/>
        <v>0</v>
      </c>
      <c r="S20">
        <f t="shared" si="5"/>
        <v>0</v>
      </c>
      <c r="T20">
        <f t="shared" si="6"/>
        <v>0</v>
      </c>
      <c r="U20">
        <f t="shared" si="7"/>
        <v>0</v>
      </c>
      <c r="V20">
        <f t="shared" si="8"/>
        <v>7.6923076923076927E-2</v>
      </c>
    </row>
    <row r="21" spans="1:22" x14ac:dyDescent="0.25">
      <c r="A21" s="49" t="s">
        <v>4703</v>
      </c>
      <c r="B21" s="49">
        <v>8</v>
      </c>
      <c r="C21" s="48" t="s">
        <v>32</v>
      </c>
      <c r="D21" s="49">
        <v>2012</v>
      </c>
      <c r="E21">
        <v>2</v>
      </c>
      <c r="J21">
        <v>0</v>
      </c>
      <c r="K21">
        <v>0</v>
      </c>
      <c r="L21">
        <v>1</v>
      </c>
      <c r="M21">
        <v>3</v>
      </c>
      <c r="N21">
        <f>VLOOKUP(A21,Effort!J:K,2,FALSE)</f>
        <v>11</v>
      </c>
      <c r="O21">
        <f t="shared" si="1"/>
        <v>0.18181818181818182</v>
      </c>
      <c r="P21">
        <f t="shared" si="2"/>
        <v>0</v>
      </c>
      <c r="Q21">
        <f t="shared" si="3"/>
        <v>0</v>
      </c>
      <c r="R21">
        <f t="shared" si="4"/>
        <v>0</v>
      </c>
      <c r="S21">
        <f t="shared" si="5"/>
        <v>0</v>
      </c>
      <c r="T21">
        <f t="shared" si="6"/>
        <v>0</v>
      </c>
      <c r="U21">
        <f t="shared" si="7"/>
        <v>0</v>
      </c>
      <c r="V21">
        <f t="shared" si="8"/>
        <v>9.0909090909090912E-2</v>
      </c>
    </row>
    <row r="22" spans="1:22" x14ac:dyDescent="0.25">
      <c r="A22" s="49" t="s">
        <v>4704</v>
      </c>
      <c r="B22" s="49">
        <v>9</v>
      </c>
      <c r="C22" s="48" t="s">
        <v>32</v>
      </c>
      <c r="D22" s="49">
        <v>2012</v>
      </c>
      <c r="E22">
        <v>1</v>
      </c>
      <c r="G22">
        <v>1</v>
      </c>
      <c r="J22">
        <v>0</v>
      </c>
      <c r="K22">
        <v>0</v>
      </c>
      <c r="L22">
        <v>4</v>
      </c>
      <c r="M22">
        <v>6</v>
      </c>
      <c r="N22">
        <f>VLOOKUP(A22,Effort!J:K,2,FALSE)</f>
        <v>11</v>
      </c>
      <c r="O22">
        <f t="shared" si="1"/>
        <v>9.0909090909090912E-2</v>
      </c>
      <c r="P22">
        <f t="shared" si="2"/>
        <v>0</v>
      </c>
      <c r="Q22">
        <f t="shared" si="3"/>
        <v>9.0909090909090912E-2</v>
      </c>
      <c r="R22">
        <f t="shared" si="4"/>
        <v>0</v>
      </c>
      <c r="S22">
        <f t="shared" si="5"/>
        <v>0</v>
      </c>
      <c r="T22">
        <f t="shared" si="6"/>
        <v>0</v>
      </c>
      <c r="U22">
        <f t="shared" si="7"/>
        <v>0</v>
      </c>
      <c r="V22">
        <f t="shared" si="8"/>
        <v>0.36363636363636365</v>
      </c>
    </row>
    <row r="23" spans="1:22" x14ac:dyDescent="0.25">
      <c r="A23" s="49" t="s">
        <v>4705</v>
      </c>
      <c r="B23" s="49">
        <v>10</v>
      </c>
      <c r="C23" s="48" t="s">
        <v>32</v>
      </c>
      <c r="D23" s="49">
        <v>2012</v>
      </c>
      <c r="G23">
        <v>1</v>
      </c>
      <c r="J23">
        <v>0</v>
      </c>
      <c r="K23">
        <v>0</v>
      </c>
      <c r="L23">
        <v>2</v>
      </c>
      <c r="M23">
        <v>3</v>
      </c>
      <c r="N23">
        <f>VLOOKUP(A23,Effort!J:K,2,FALSE)</f>
        <v>5</v>
      </c>
      <c r="O23">
        <f t="shared" si="1"/>
        <v>0</v>
      </c>
      <c r="P23">
        <f t="shared" si="2"/>
        <v>0</v>
      </c>
      <c r="Q23">
        <f t="shared" si="3"/>
        <v>0.2</v>
      </c>
      <c r="R23">
        <f t="shared" si="4"/>
        <v>0</v>
      </c>
      <c r="S23">
        <f t="shared" si="5"/>
        <v>0</v>
      </c>
      <c r="T23">
        <f t="shared" si="6"/>
        <v>0</v>
      </c>
      <c r="U23">
        <f t="shared" si="7"/>
        <v>0</v>
      </c>
      <c r="V23">
        <f t="shared" si="8"/>
        <v>0.4</v>
      </c>
    </row>
    <row r="24" spans="1:22" x14ac:dyDescent="0.25">
      <c r="A24" s="49" t="s">
        <v>4707</v>
      </c>
      <c r="B24" s="49">
        <v>12</v>
      </c>
      <c r="C24" s="48" t="s">
        <v>32</v>
      </c>
      <c r="D24" s="49">
        <v>2012</v>
      </c>
      <c r="J24">
        <v>0</v>
      </c>
      <c r="K24">
        <v>0</v>
      </c>
      <c r="L24">
        <v>1</v>
      </c>
      <c r="M24">
        <v>1</v>
      </c>
      <c r="N24">
        <f>VLOOKUP(A24,Effort!J:K,2,FALSE)</f>
        <v>6</v>
      </c>
      <c r="O24">
        <f t="shared" si="1"/>
        <v>0</v>
      </c>
      <c r="P24">
        <f t="shared" si="2"/>
        <v>0</v>
      </c>
      <c r="Q24">
        <f t="shared" si="3"/>
        <v>0</v>
      </c>
      <c r="R24">
        <f t="shared" si="4"/>
        <v>0</v>
      </c>
      <c r="S24">
        <f t="shared" si="5"/>
        <v>0</v>
      </c>
      <c r="T24">
        <f t="shared" si="6"/>
        <v>0</v>
      </c>
      <c r="U24">
        <f t="shared" si="7"/>
        <v>0</v>
      </c>
      <c r="V24">
        <f t="shared" si="8"/>
        <v>0.16666666666666666</v>
      </c>
    </row>
    <row r="25" spans="1:22" x14ac:dyDescent="0.25">
      <c r="A25" s="49" t="s">
        <v>4709</v>
      </c>
      <c r="B25" s="49">
        <v>1</v>
      </c>
      <c r="C25" s="48" t="s">
        <v>32</v>
      </c>
      <c r="D25" s="49">
        <v>2013</v>
      </c>
      <c r="J25">
        <v>0</v>
      </c>
      <c r="K25">
        <v>0</v>
      </c>
      <c r="L25">
        <v>2</v>
      </c>
      <c r="M25">
        <v>2</v>
      </c>
      <c r="N25">
        <f>VLOOKUP(A25,Effort!J:K,2,FALSE)</f>
        <v>6</v>
      </c>
      <c r="O25">
        <f t="shared" si="1"/>
        <v>0</v>
      </c>
      <c r="P25">
        <f t="shared" si="2"/>
        <v>0</v>
      </c>
      <c r="Q25">
        <f t="shared" si="3"/>
        <v>0</v>
      </c>
      <c r="R25">
        <f t="shared" si="4"/>
        <v>0</v>
      </c>
      <c r="S25">
        <f t="shared" si="5"/>
        <v>0</v>
      </c>
      <c r="T25">
        <f t="shared" si="6"/>
        <v>0</v>
      </c>
      <c r="U25">
        <f t="shared" si="7"/>
        <v>0</v>
      </c>
      <c r="V25">
        <f t="shared" si="8"/>
        <v>0.33333333333333331</v>
      </c>
    </row>
    <row r="26" spans="1:22" x14ac:dyDescent="0.25">
      <c r="A26" s="49" t="s">
        <v>4708</v>
      </c>
      <c r="B26" s="49">
        <v>2</v>
      </c>
      <c r="C26" s="48" t="s">
        <v>32</v>
      </c>
      <c r="D26" s="49">
        <v>2013</v>
      </c>
      <c r="J26">
        <v>0</v>
      </c>
      <c r="K26">
        <v>0</v>
      </c>
      <c r="L26">
        <v>1</v>
      </c>
      <c r="M26">
        <v>1</v>
      </c>
      <c r="N26">
        <f>VLOOKUP(A26,Effort!J:K,2,FALSE)</f>
        <v>4</v>
      </c>
      <c r="O26">
        <f t="shared" si="1"/>
        <v>0</v>
      </c>
      <c r="P26">
        <f t="shared" si="2"/>
        <v>0</v>
      </c>
      <c r="Q26">
        <f t="shared" si="3"/>
        <v>0</v>
      </c>
      <c r="R26">
        <f t="shared" si="4"/>
        <v>0</v>
      </c>
      <c r="S26">
        <f t="shared" si="5"/>
        <v>0</v>
      </c>
      <c r="T26">
        <f t="shared" si="6"/>
        <v>0</v>
      </c>
      <c r="U26">
        <f t="shared" si="7"/>
        <v>0</v>
      </c>
      <c r="V26">
        <f t="shared" si="8"/>
        <v>0.25</v>
      </c>
    </row>
    <row r="27" spans="1:22" x14ac:dyDescent="0.25">
      <c r="A27" s="49" t="s">
        <v>4710</v>
      </c>
      <c r="B27" s="49">
        <v>3</v>
      </c>
      <c r="C27" s="48" t="s">
        <v>32</v>
      </c>
      <c r="D27" s="49">
        <v>2013</v>
      </c>
      <c r="J27">
        <v>0</v>
      </c>
      <c r="K27">
        <v>0</v>
      </c>
      <c r="L27">
        <v>4</v>
      </c>
      <c r="M27">
        <v>4</v>
      </c>
      <c r="N27">
        <f>VLOOKUP(A27,Effort!J:K,2,FALSE)</f>
        <v>6</v>
      </c>
      <c r="O27">
        <f t="shared" si="1"/>
        <v>0</v>
      </c>
      <c r="P27">
        <f t="shared" si="2"/>
        <v>0</v>
      </c>
      <c r="Q27">
        <f t="shared" si="3"/>
        <v>0</v>
      </c>
      <c r="R27">
        <f t="shared" si="4"/>
        <v>0</v>
      </c>
      <c r="S27">
        <f t="shared" si="5"/>
        <v>0</v>
      </c>
      <c r="T27">
        <f t="shared" si="6"/>
        <v>0</v>
      </c>
      <c r="U27">
        <f t="shared" si="7"/>
        <v>0</v>
      </c>
      <c r="V27">
        <f t="shared" si="8"/>
        <v>0.66666666666666663</v>
      </c>
    </row>
    <row r="28" spans="1:22" x14ac:dyDescent="0.25">
      <c r="A28" s="49" t="s">
        <v>4711</v>
      </c>
      <c r="B28" s="49">
        <v>4</v>
      </c>
      <c r="C28" s="48" t="s">
        <v>32</v>
      </c>
      <c r="D28" s="49">
        <v>2013</v>
      </c>
      <c r="E28">
        <v>1</v>
      </c>
      <c r="G28">
        <v>1</v>
      </c>
      <c r="J28">
        <v>0</v>
      </c>
      <c r="K28">
        <v>1</v>
      </c>
      <c r="L28">
        <v>2</v>
      </c>
      <c r="M28">
        <v>5</v>
      </c>
      <c r="N28">
        <f>VLOOKUP(A28,Effort!J:K,2,FALSE)</f>
        <v>6</v>
      </c>
      <c r="O28">
        <f t="shared" si="1"/>
        <v>0.16666666666666666</v>
      </c>
      <c r="P28">
        <f t="shared" si="2"/>
        <v>0</v>
      </c>
      <c r="Q28">
        <f t="shared" si="3"/>
        <v>0.16666666666666666</v>
      </c>
      <c r="R28">
        <f t="shared" si="4"/>
        <v>0</v>
      </c>
      <c r="S28">
        <f t="shared" si="5"/>
        <v>0</v>
      </c>
      <c r="T28">
        <f t="shared" si="6"/>
        <v>0</v>
      </c>
      <c r="U28">
        <f t="shared" si="7"/>
        <v>0.16666666666666666</v>
      </c>
      <c r="V28">
        <f t="shared" si="8"/>
        <v>0.33333333333333331</v>
      </c>
    </row>
    <row r="29" spans="1:22" x14ac:dyDescent="0.25">
      <c r="A29" s="49" t="s">
        <v>4712</v>
      </c>
      <c r="B29" s="49">
        <v>5</v>
      </c>
      <c r="C29" s="48" t="s">
        <v>32</v>
      </c>
      <c r="D29" s="49">
        <v>2013</v>
      </c>
      <c r="J29">
        <v>0</v>
      </c>
      <c r="K29">
        <v>0</v>
      </c>
      <c r="L29">
        <v>5</v>
      </c>
      <c r="M29">
        <v>5</v>
      </c>
      <c r="N29">
        <f>VLOOKUP(A29,Effort!J:K,2,FALSE)</f>
        <v>7</v>
      </c>
      <c r="O29">
        <f t="shared" si="1"/>
        <v>0</v>
      </c>
      <c r="P29">
        <f t="shared" si="2"/>
        <v>0</v>
      </c>
      <c r="Q29">
        <f t="shared" si="3"/>
        <v>0</v>
      </c>
      <c r="R29">
        <f t="shared" si="4"/>
        <v>0</v>
      </c>
      <c r="S29">
        <f t="shared" si="5"/>
        <v>0</v>
      </c>
      <c r="T29">
        <f t="shared" si="6"/>
        <v>0</v>
      </c>
      <c r="U29">
        <f t="shared" si="7"/>
        <v>0</v>
      </c>
      <c r="V29">
        <f t="shared" si="8"/>
        <v>0.7142857142857143</v>
      </c>
    </row>
    <row r="30" spans="1:22" x14ac:dyDescent="0.25">
      <c r="A30" s="49" t="s">
        <v>4713</v>
      </c>
      <c r="B30" s="49">
        <v>6</v>
      </c>
      <c r="C30" s="48" t="s">
        <v>32</v>
      </c>
      <c r="D30" s="49">
        <v>2013</v>
      </c>
      <c r="E30">
        <v>5</v>
      </c>
      <c r="F30">
        <v>1</v>
      </c>
      <c r="G30">
        <v>3</v>
      </c>
      <c r="J30">
        <v>0</v>
      </c>
      <c r="K30">
        <v>0</v>
      </c>
      <c r="L30">
        <v>8</v>
      </c>
      <c r="M30">
        <v>17</v>
      </c>
      <c r="N30">
        <f>VLOOKUP(A30,Effort!J:K,2,FALSE)</f>
        <v>13</v>
      </c>
      <c r="O30">
        <f t="shared" si="1"/>
        <v>0.38461538461538464</v>
      </c>
      <c r="P30">
        <f t="shared" si="2"/>
        <v>7.6923076923076927E-2</v>
      </c>
      <c r="Q30">
        <f t="shared" si="3"/>
        <v>0.23076923076923078</v>
      </c>
      <c r="R30">
        <f t="shared" si="4"/>
        <v>0</v>
      </c>
      <c r="S30">
        <f t="shared" si="5"/>
        <v>0</v>
      </c>
      <c r="T30">
        <f t="shared" si="6"/>
        <v>0</v>
      </c>
      <c r="U30">
        <f t="shared" si="7"/>
        <v>0</v>
      </c>
      <c r="V30">
        <f t="shared" si="8"/>
        <v>0.61538461538461542</v>
      </c>
    </row>
    <row r="31" spans="1:22" x14ac:dyDescent="0.25">
      <c r="A31" s="49" t="s">
        <v>4714</v>
      </c>
      <c r="B31" s="49">
        <v>7</v>
      </c>
      <c r="C31" s="48" t="s">
        <v>32</v>
      </c>
      <c r="D31" s="49">
        <v>2013</v>
      </c>
      <c r="E31">
        <v>7</v>
      </c>
      <c r="J31">
        <v>0</v>
      </c>
      <c r="K31">
        <v>0</v>
      </c>
      <c r="L31">
        <v>9</v>
      </c>
      <c r="M31">
        <v>16</v>
      </c>
      <c r="N31">
        <f>VLOOKUP(A31,Effort!J:K,2,FALSE)</f>
        <v>10</v>
      </c>
      <c r="O31">
        <f t="shared" si="1"/>
        <v>0.7</v>
      </c>
      <c r="P31">
        <f t="shared" si="2"/>
        <v>0</v>
      </c>
      <c r="Q31">
        <f t="shared" si="3"/>
        <v>0</v>
      </c>
      <c r="R31">
        <f t="shared" si="4"/>
        <v>0</v>
      </c>
      <c r="S31">
        <f t="shared" si="5"/>
        <v>0</v>
      </c>
      <c r="T31">
        <f t="shared" si="6"/>
        <v>0</v>
      </c>
      <c r="U31">
        <f t="shared" si="7"/>
        <v>0</v>
      </c>
      <c r="V31">
        <f t="shared" si="8"/>
        <v>0.9</v>
      </c>
    </row>
    <row r="32" spans="1:22" x14ac:dyDescent="0.25">
      <c r="A32" s="49" t="s">
        <v>4715</v>
      </c>
      <c r="B32" s="49">
        <v>8</v>
      </c>
      <c r="C32" s="48" t="s">
        <v>32</v>
      </c>
      <c r="D32" s="49">
        <v>2013</v>
      </c>
      <c r="E32">
        <v>7</v>
      </c>
      <c r="F32">
        <v>1</v>
      </c>
      <c r="H32">
        <v>1</v>
      </c>
      <c r="J32">
        <v>0</v>
      </c>
      <c r="K32">
        <v>0</v>
      </c>
      <c r="L32">
        <v>6</v>
      </c>
      <c r="M32">
        <v>15</v>
      </c>
      <c r="N32">
        <f>VLOOKUP(A32,Effort!J:K,2,FALSE)</f>
        <v>10</v>
      </c>
      <c r="O32">
        <f t="shared" si="1"/>
        <v>0.7</v>
      </c>
      <c r="P32">
        <f t="shared" si="2"/>
        <v>0.1</v>
      </c>
      <c r="Q32">
        <f t="shared" si="3"/>
        <v>0</v>
      </c>
      <c r="R32">
        <f t="shared" si="4"/>
        <v>0.1</v>
      </c>
      <c r="S32">
        <f t="shared" si="5"/>
        <v>0</v>
      </c>
      <c r="T32">
        <f t="shared" si="6"/>
        <v>0</v>
      </c>
      <c r="U32">
        <f t="shared" si="7"/>
        <v>0</v>
      </c>
      <c r="V32">
        <f t="shared" si="8"/>
        <v>0.6</v>
      </c>
    </row>
    <row r="33" spans="1:22" x14ac:dyDescent="0.25">
      <c r="A33" s="49" t="s">
        <v>4716</v>
      </c>
      <c r="B33" s="49">
        <v>9</v>
      </c>
      <c r="C33" s="48" t="s">
        <v>32</v>
      </c>
      <c r="D33" s="49">
        <v>2013</v>
      </c>
      <c r="E33">
        <v>5</v>
      </c>
      <c r="J33">
        <v>0</v>
      </c>
      <c r="K33">
        <v>0</v>
      </c>
      <c r="L33">
        <v>3</v>
      </c>
      <c r="M33">
        <v>8</v>
      </c>
      <c r="N33">
        <f>VLOOKUP(A33,Effort!J:K,2,FALSE)</f>
        <v>9</v>
      </c>
      <c r="O33">
        <f t="shared" si="1"/>
        <v>0.55555555555555558</v>
      </c>
      <c r="P33">
        <f t="shared" si="2"/>
        <v>0</v>
      </c>
      <c r="Q33">
        <f t="shared" si="3"/>
        <v>0</v>
      </c>
      <c r="R33">
        <f t="shared" si="4"/>
        <v>0</v>
      </c>
      <c r="S33">
        <f t="shared" si="5"/>
        <v>0</v>
      </c>
      <c r="T33">
        <f t="shared" si="6"/>
        <v>0</v>
      </c>
      <c r="U33">
        <f t="shared" si="7"/>
        <v>0</v>
      </c>
      <c r="V33">
        <f t="shared" si="8"/>
        <v>0.33333333333333331</v>
      </c>
    </row>
    <row r="34" spans="1:22" x14ac:dyDescent="0.25">
      <c r="A34" s="49" t="s">
        <v>4717</v>
      </c>
      <c r="B34" s="49">
        <v>10</v>
      </c>
      <c r="C34" s="48" t="s">
        <v>32</v>
      </c>
      <c r="D34" s="49">
        <v>2013</v>
      </c>
      <c r="J34">
        <v>0</v>
      </c>
      <c r="K34">
        <v>0</v>
      </c>
      <c r="L34">
        <v>1</v>
      </c>
      <c r="M34">
        <v>1</v>
      </c>
      <c r="N34">
        <f>VLOOKUP(A34,Effort!J:K,2,FALSE)</f>
        <v>5</v>
      </c>
      <c r="O34">
        <f t="shared" si="1"/>
        <v>0</v>
      </c>
      <c r="P34">
        <f t="shared" si="2"/>
        <v>0</v>
      </c>
      <c r="Q34">
        <f t="shared" si="3"/>
        <v>0</v>
      </c>
      <c r="R34">
        <f t="shared" si="4"/>
        <v>0</v>
      </c>
      <c r="S34">
        <f t="shared" si="5"/>
        <v>0</v>
      </c>
      <c r="T34">
        <f t="shared" si="6"/>
        <v>0</v>
      </c>
      <c r="U34">
        <f t="shared" si="7"/>
        <v>0</v>
      </c>
      <c r="V34">
        <f t="shared" si="8"/>
        <v>0.2</v>
      </c>
    </row>
    <row r="35" spans="1:22" x14ac:dyDescent="0.25">
      <c r="A35" s="49" t="s">
        <v>4718</v>
      </c>
      <c r="B35" s="49">
        <v>5</v>
      </c>
      <c r="C35" s="48" t="s">
        <v>32</v>
      </c>
      <c r="D35" s="49">
        <v>2014</v>
      </c>
      <c r="E35">
        <v>2</v>
      </c>
      <c r="J35">
        <v>0</v>
      </c>
      <c r="K35">
        <v>0</v>
      </c>
      <c r="L35">
        <v>1</v>
      </c>
      <c r="M35">
        <v>3</v>
      </c>
      <c r="N35">
        <f>VLOOKUP(A35,Effort!J:K,2,FALSE)</f>
        <v>5</v>
      </c>
      <c r="O35">
        <f t="shared" si="1"/>
        <v>0.4</v>
      </c>
      <c r="P35">
        <f t="shared" si="2"/>
        <v>0</v>
      </c>
      <c r="Q35">
        <f t="shared" si="3"/>
        <v>0</v>
      </c>
      <c r="R35">
        <f t="shared" si="4"/>
        <v>0</v>
      </c>
      <c r="S35">
        <f t="shared" si="5"/>
        <v>0</v>
      </c>
      <c r="T35">
        <f t="shared" si="6"/>
        <v>0</v>
      </c>
      <c r="U35">
        <f t="shared" si="7"/>
        <v>0</v>
      </c>
      <c r="V35">
        <f t="shared" si="8"/>
        <v>0.2</v>
      </c>
    </row>
    <row r="36" spans="1:22" x14ac:dyDescent="0.25">
      <c r="A36" s="49" t="s">
        <v>4719</v>
      </c>
      <c r="B36" s="49">
        <v>6</v>
      </c>
      <c r="C36" s="48" t="s">
        <v>32</v>
      </c>
      <c r="D36" s="49">
        <v>2014</v>
      </c>
      <c r="E36">
        <v>3</v>
      </c>
      <c r="J36">
        <v>2</v>
      </c>
      <c r="K36">
        <v>0</v>
      </c>
      <c r="L36">
        <v>7</v>
      </c>
      <c r="M36">
        <v>12</v>
      </c>
      <c r="N36">
        <f>VLOOKUP(A36,Effort!J:K,2,FALSE)</f>
        <v>9</v>
      </c>
      <c r="O36">
        <f t="shared" si="1"/>
        <v>0.33333333333333331</v>
      </c>
      <c r="P36">
        <f t="shared" si="2"/>
        <v>0</v>
      </c>
      <c r="Q36">
        <f t="shared" si="3"/>
        <v>0</v>
      </c>
      <c r="R36">
        <f t="shared" si="4"/>
        <v>0</v>
      </c>
      <c r="S36">
        <f t="shared" si="5"/>
        <v>0</v>
      </c>
      <c r="T36">
        <f t="shared" si="6"/>
        <v>0.22222222222222221</v>
      </c>
      <c r="U36">
        <f t="shared" si="7"/>
        <v>0</v>
      </c>
      <c r="V36">
        <f t="shared" si="8"/>
        <v>0.77777777777777779</v>
      </c>
    </row>
    <row r="37" spans="1:22" x14ac:dyDescent="0.25">
      <c r="A37" s="49" t="s">
        <v>4720</v>
      </c>
      <c r="B37" s="49">
        <v>7</v>
      </c>
      <c r="C37" s="48" t="s">
        <v>32</v>
      </c>
      <c r="D37" s="49">
        <v>2014</v>
      </c>
      <c r="E37">
        <v>8</v>
      </c>
      <c r="J37">
        <v>0</v>
      </c>
      <c r="K37">
        <v>0</v>
      </c>
      <c r="L37">
        <v>7</v>
      </c>
      <c r="M37">
        <v>15</v>
      </c>
      <c r="N37">
        <f>VLOOKUP(A37,Effort!J:K,2,FALSE)</f>
        <v>11</v>
      </c>
      <c r="O37">
        <f t="shared" si="1"/>
        <v>0.72727272727272729</v>
      </c>
      <c r="P37">
        <f t="shared" si="2"/>
        <v>0</v>
      </c>
      <c r="Q37">
        <f t="shared" si="3"/>
        <v>0</v>
      </c>
      <c r="R37">
        <f t="shared" si="4"/>
        <v>0</v>
      </c>
      <c r="S37">
        <f t="shared" si="5"/>
        <v>0</v>
      </c>
      <c r="T37">
        <f t="shared" si="6"/>
        <v>0</v>
      </c>
      <c r="U37">
        <f t="shared" si="7"/>
        <v>0</v>
      </c>
      <c r="V37">
        <f t="shared" si="8"/>
        <v>0.63636363636363635</v>
      </c>
    </row>
    <row r="38" spans="1:22" x14ac:dyDescent="0.25">
      <c r="A38" s="49" t="s">
        <v>4721</v>
      </c>
      <c r="B38" s="49">
        <v>8</v>
      </c>
      <c r="C38" s="48" t="s">
        <v>32</v>
      </c>
      <c r="D38" s="49">
        <v>2014</v>
      </c>
      <c r="E38">
        <v>4</v>
      </c>
      <c r="J38">
        <v>0</v>
      </c>
      <c r="K38">
        <v>0</v>
      </c>
      <c r="L38">
        <v>7</v>
      </c>
      <c r="M38">
        <v>11</v>
      </c>
      <c r="N38">
        <f>VLOOKUP(A38,Effort!J:K,2,FALSE)</f>
        <v>9</v>
      </c>
      <c r="O38">
        <f t="shared" si="1"/>
        <v>0.44444444444444442</v>
      </c>
      <c r="P38">
        <f t="shared" si="2"/>
        <v>0</v>
      </c>
      <c r="Q38">
        <f t="shared" si="3"/>
        <v>0</v>
      </c>
      <c r="R38">
        <f t="shared" si="4"/>
        <v>0</v>
      </c>
      <c r="S38">
        <f t="shared" si="5"/>
        <v>0</v>
      </c>
      <c r="T38">
        <f t="shared" si="6"/>
        <v>0</v>
      </c>
      <c r="U38">
        <f t="shared" si="7"/>
        <v>0</v>
      </c>
      <c r="V38">
        <f t="shared" si="8"/>
        <v>0.77777777777777779</v>
      </c>
    </row>
    <row r="39" spans="1:22" x14ac:dyDescent="0.25">
      <c r="A39" s="49" t="s">
        <v>4722</v>
      </c>
      <c r="B39" s="49">
        <v>9</v>
      </c>
      <c r="C39" s="48" t="s">
        <v>32</v>
      </c>
      <c r="D39" s="49">
        <v>2014</v>
      </c>
      <c r="H39">
        <v>1</v>
      </c>
      <c r="I39">
        <v>1</v>
      </c>
      <c r="J39">
        <v>0</v>
      </c>
      <c r="K39">
        <v>0</v>
      </c>
      <c r="L39">
        <v>5</v>
      </c>
      <c r="M39">
        <v>7</v>
      </c>
      <c r="N39">
        <f>VLOOKUP(A39,Effort!J:K,2,FALSE)</f>
        <v>13</v>
      </c>
      <c r="O39">
        <f t="shared" si="1"/>
        <v>0</v>
      </c>
      <c r="P39">
        <f t="shared" si="2"/>
        <v>0</v>
      </c>
      <c r="Q39">
        <f t="shared" si="3"/>
        <v>0</v>
      </c>
      <c r="R39">
        <f t="shared" si="4"/>
        <v>7.6923076923076927E-2</v>
      </c>
      <c r="S39">
        <f t="shared" si="5"/>
        <v>7.6923076923076927E-2</v>
      </c>
      <c r="T39">
        <f t="shared" si="6"/>
        <v>0</v>
      </c>
      <c r="U39">
        <f t="shared" si="7"/>
        <v>0</v>
      </c>
      <c r="V39">
        <f t="shared" si="8"/>
        <v>0.38461538461538464</v>
      </c>
    </row>
    <row r="40" spans="1:22" x14ac:dyDescent="0.25">
      <c r="A40" s="49" t="s">
        <v>4724</v>
      </c>
      <c r="B40" s="49">
        <v>1</v>
      </c>
      <c r="C40" s="48" t="s">
        <v>32</v>
      </c>
      <c r="D40" s="49">
        <v>2015</v>
      </c>
      <c r="E40">
        <v>1</v>
      </c>
      <c r="J40">
        <v>0</v>
      </c>
      <c r="K40">
        <v>0</v>
      </c>
      <c r="L40">
        <v>5</v>
      </c>
      <c r="M40">
        <v>6</v>
      </c>
      <c r="N40">
        <f>VLOOKUP(A40,Effort!J:K,2,FALSE)</f>
        <v>10</v>
      </c>
      <c r="O40">
        <f t="shared" si="1"/>
        <v>0.1</v>
      </c>
      <c r="P40">
        <f t="shared" si="2"/>
        <v>0</v>
      </c>
      <c r="Q40">
        <f t="shared" si="3"/>
        <v>0</v>
      </c>
      <c r="R40">
        <f t="shared" si="4"/>
        <v>0</v>
      </c>
      <c r="S40">
        <f t="shared" si="5"/>
        <v>0</v>
      </c>
      <c r="T40">
        <f t="shared" si="6"/>
        <v>0</v>
      </c>
      <c r="U40">
        <f t="shared" si="7"/>
        <v>0</v>
      </c>
      <c r="V40">
        <f t="shared" si="8"/>
        <v>0.5</v>
      </c>
    </row>
    <row r="41" spans="1:22" x14ac:dyDescent="0.25">
      <c r="A41" s="49" t="s">
        <v>4725</v>
      </c>
      <c r="B41" s="49">
        <v>2</v>
      </c>
      <c r="C41" s="48" t="s">
        <v>32</v>
      </c>
      <c r="D41" s="49">
        <v>2015</v>
      </c>
      <c r="E41">
        <v>2</v>
      </c>
      <c r="J41">
        <v>0</v>
      </c>
      <c r="K41">
        <v>0</v>
      </c>
      <c r="L41">
        <v>3</v>
      </c>
      <c r="M41">
        <v>5</v>
      </c>
      <c r="N41">
        <f>VLOOKUP(A41,Effort!J:K,2,FALSE)</f>
        <v>6</v>
      </c>
      <c r="O41">
        <f t="shared" si="1"/>
        <v>0.33333333333333331</v>
      </c>
      <c r="P41">
        <f t="shared" si="2"/>
        <v>0</v>
      </c>
      <c r="Q41">
        <f t="shared" si="3"/>
        <v>0</v>
      </c>
      <c r="R41">
        <f t="shared" si="4"/>
        <v>0</v>
      </c>
      <c r="S41">
        <f t="shared" si="5"/>
        <v>0</v>
      </c>
      <c r="T41">
        <f t="shared" si="6"/>
        <v>0</v>
      </c>
      <c r="U41">
        <f t="shared" si="7"/>
        <v>0</v>
      </c>
      <c r="V41">
        <f t="shared" si="8"/>
        <v>0.5</v>
      </c>
    </row>
    <row r="42" spans="1:22" x14ac:dyDescent="0.25">
      <c r="A42" s="49" t="s">
        <v>4727</v>
      </c>
      <c r="B42" s="49">
        <v>4</v>
      </c>
      <c r="C42" s="48" t="s">
        <v>32</v>
      </c>
      <c r="D42" s="49">
        <v>2015</v>
      </c>
      <c r="J42">
        <v>0</v>
      </c>
      <c r="K42">
        <v>0</v>
      </c>
      <c r="L42">
        <v>1</v>
      </c>
      <c r="M42">
        <v>1</v>
      </c>
      <c r="N42">
        <f>VLOOKUP(A42,Effort!J:K,2,FALSE)</f>
        <v>4</v>
      </c>
      <c r="O42">
        <f t="shared" si="1"/>
        <v>0</v>
      </c>
      <c r="P42">
        <f t="shared" si="2"/>
        <v>0</v>
      </c>
      <c r="Q42">
        <f t="shared" si="3"/>
        <v>0</v>
      </c>
      <c r="R42">
        <f t="shared" si="4"/>
        <v>0</v>
      </c>
      <c r="S42">
        <f t="shared" si="5"/>
        <v>0</v>
      </c>
      <c r="T42">
        <f t="shared" si="6"/>
        <v>0</v>
      </c>
      <c r="U42">
        <f t="shared" si="7"/>
        <v>0</v>
      </c>
      <c r="V42">
        <f t="shared" si="8"/>
        <v>0.25</v>
      </c>
    </row>
    <row r="43" spans="1:22" x14ac:dyDescent="0.25">
      <c r="A43" s="49" t="s">
        <v>4728</v>
      </c>
      <c r="B43" s="49">
        <v>5</v>
      </c>
      <c r="C43" s="48" t="s">
        <v>32</v>
      </c>
      <c r="D43" s="49">
        <v>2015</v>
      </c>
      <c r="E43">
        <v>3</v>
      </c>
      <c r="J43">
        <v>0</v>
      </c>
      <c r="K43">
        <v>0</v>
      </c>
      <c r="L43">
        <v>3</v>
      </c>
      <c r="M43">
        <v>6</v>
      </c>
      <c r="N43">
        <f>VLOOKUP(A43,Effort!J:K,2,FALSE)</f>
        <v>5</v>
      </c>
      <c r="O43">
        <f t="shared" si="1"/>
        <v>0.6</v>
      </c>
      <c r="P43">
        <f t="shared" si="2"/>
        <v>0</v>
      </c>
      <c r="Q43">
        <f t="shared" si="3"/>
        <v>0</v>
      </c>
      <c r="R43">
        <f t="shared" si="4"/>
        <v>0</v>
      </c>
      <c r="S43">
        <f t="shared" si="5"/>
        <v>0</v>
      </c>
      <c r="T43">
        <f t="shared" si="6"/>
        <v>0</v>
      </c>
      <c r="U43">
        <f t="shared" si="7"/>
        <v>0</v>
      </c>
      <c r="V43">
        <f t="shared" si="8"/>
        <v>0.6</v>
      </c>
    </row>
    <row r="44" spans="1:22" x14ac:dyDescent="0.25">
      <c r="A44" s="49" t="s">
        <v>4729</v>
      </c>
      <c r="B44" s="49">
        <v>6</v>
      </c>
      <c r="C44" s="48" t="s">
        <v>32</v>
      </c>
      <c r="D44" s="49">
        <v>2015</v>
      </c>
      <c r="H44">
        <v>1</v>
      </c>
      <c r="J44">
        <v>0</v>
      </c>
      <c r="K44">
        <v>0</v>
      </c>
      <c r="L44">
        <v>4</v>
      </c>
      <c r="M44">
        <v>5</v>
      </c>
      <c r="N44">
        <f>VLOOKUP(A44,Effort!J:K,2,FALSE)</f>
        <v>4</v>
      </c>
      <c r="O44">
        <f t="shared" si="1"/>
        <v>0</v>
      </c>
      <c r="P44">
        <f t="shared" si="2"/>
        <v>0</v>
      </c>
      <c r="Q44">
        <f t="shared" si="3"/>
        <v>0</v>
      </c>
      <c r="R44">
        <f t="shared" si="4"/>
        <v>0.25</v>
      </c>
      <c r="S44">
        <f t="shared" si="5"/>
        <v>0</v>
      </c>
      <c r="T44">
        <f t="shared" si="6"/>
        <v>0</v>
      </c>
      <c r="U44">
        <f t="shared" si="7"/>
        <v>0</v>
      </c>
      <c r="V44">
        <f t="shared" si="8"/>
        <v>1</v>
      </c>
    </row>
    <row r="45" spans="1:22" x14ac:dyDescent="0.25">
      <c r="A45" s="49" t="s">
        <v>4730</v>
      </c>
      <c r="B45" s="49">
        <v>7</v>
      </c>
      <c r="C45" s="48" t="s">
        <v>32</v>
      </c>
      <c r="D45" s="49">
        <v>2015</v>
      </c>
      <c r="E45">
        <v>1</v>
      </c>
      <c r="F45">
        <v>1</v>
      </c>
      <c r="G45">
        <v>1</v>
      </c>
      <c r="J45">
        <v>0</v>
      </c>
      <c r="K45">
        <v>0</v>
      </c>
      <c r="L45">
        <v>2</v>
      </c>
      <c r="M45">
        <v>5</v>
      </c>
      <c r="N45">
        <f>VLOOKUP(A45,Effort!J:K,2,FALSE)</f>
        <v>9</v>
      </c>
      <c r="O45">
        <f t="shared" si="1"/>
        <v>0.1111111111111111</v>
      </c>
      <c r="P45">
        <f t="shared" si="2"/>
        <v>0.1111111111111111</v>
      </c>
      <c r="Q45">
        <f t="shared" si="3"/>
        <v>0.1111111111111111</v>
      </c>
      <c r="R45">
        <f t="shared" si="4"/>
        <v>0</v>
      </c>
      <c r="S45">
        <f t="shared" si="5"/>
        <v>0</v>
      </c>
      <c r="T45">
        <f t="shared" si="6"/>
        <v>0</v>
      </c>
      <c r="U45">
        <f t="shared" si="7"/>
        <v>0</v>
      </c>
      <c r="V45">
        <f t="shared" si="8"/>
        <v>0.22222222222222221</v>
      </c>
    </row>
    <row r="46" spans="1:22" x14ac:dyDescent="0.25">
      <c r="A46" s="49" t="s">
        <v>4731</v>
      </c>
      <c r="B46" s="49">
        <v>8</v>
      </c>
      <c r="C46" s="48" t="s">
        <v>32</v>
      </c>
      <c r="D46" s="49">
        <v>2015</v>
      </c>
      <c r="F46">
        <v>1</v>
      </c>
      <c r="J46">
        <v>0</v>
      </c>
      <c r="K46">
        <v>0</v>
      </c>
      <c r="M46">
        <v>1</v>
      </c>
      <c r="N46">
        <f>VLOOKUP(A46,Effort!J:K,2,FALSE)</f>
        <v>12</v>
      </c>
      <c r="O46">
        <f t="shared" si="1"/>
        <v>0</v>
      </c>
      <c r="P46">
        <f t="shared" si="2"/>
        <v>8.3333333333333329E-2</v>
      </c>
      <c r="Q46">
        <f t="shared" si="3"/>
        <v>0</v>
      </c>
      <c r="R46">
        <f t="shared" si="4"/>
        <v>0</v>
      </c>
      <c r="S46">
        <f t="shared" si="5"/>
        <v>0</v>
      </c>
      <c r="T46">
        <f t="shared" si="6"/>
        <v>0</v>
      </c>
      <c r="U46">
        <f t="shared" si="7"/>
        <v>0</v>
      </c>
      <c r="V46">
        <f t="shared" si="8"/>
        <v>0</v>
      </c>
    </row>
    <row r="47" spans="1:22" x14ac:dyDescent="0.25">
      <c r="A47" s="49" t="s">
        <v>4732</v>
      </c>
      <c r="B47" s="49">
        <v>9</v>
      </c>
      <c r="C47" s="48" t="s">
        <v>32</v>
      </c>
      <c r="D47" s="49">
        <v>2015</v>
      </c>
      <c r="J47">
        <v>0</v>
      </c>
      <c r="K47">
        <v>0</v>
      </c>
      <c r="L47">
        <v>1</v>
      </c>
      <c r="M47">
        <v>1</v>
      </c>
      <c r="N47">
        <f>VLOOKUP(A47,Effort!J:K,2,FALSE)</f>
        <v>8</v>
      </c>
      <c r="O47">
        <f t="shared" si="1"/>
        <v>0</v>
      </c>
      <c r="P47">
        <f t="shared" si="2"/>
        <v>0</v>
      </c>
      <c r="Q47">
        <f t="shared" si="3"/>
        <v>0</v>
      </c>
      <c r="R47">
        <f t="shared" si="4"/>
        <v>0</v>
      </c>
      <c r="S47">
        <f t="shared" si="5"/>
        <v>0</v>
      </c>
      <c r="T47">
        <f t="shared" si="6"/>
        <v>0</v>
      </c>
      <c r="U47">
        <f t="shared" si="7"/>
        <v>0</v>
      </c>
      <c r="V47">
        <f t="shared" si="8"/>
        <v>0.125</v>
      </c>
    </row>
    <row r="48" spans="1:22" x14ac:dyDescent="0.25">
      <c r="A48" s="49" t="s">
        <v>4733</v>
      </c>
      <c r="B48" s="49">
        <v>10</v>
      </c>
      <c r="C48" s="48" t="s">
        <v>32</v>
      </c>
      <c r="D48" s="49">
        <v>2015</v>
      </c>
      <c r="J48">
        <v>0</v>
      </c>
      <c r="K48">
        <v>0</v>
      </c>
      <c r="L48">
        <v>1</v>
      </c>
      <c r="M48">
        <v>1</v>
      </c>
      <c r="N48">
        <f>VLOOKUP(A48,Effort!J:K,2,FALSE)</f>
        <v>1</v>
      </c>
      <c r="O48">
        <f t="shared" si="1"/>
        <v>0</v>
      </c>
      <c r="P48">
        <f t="shared" si="2"/>
        <v>0</v>
      </c>
      <c r="Q48">
        <f t="shared" si="3"/>
        <v>0</v>
      </c>
      <c r="R48">
        <f t="shared" si="4"/>
        <v>0</v>
      </c>
      <c r="S48">
        <f t="shared" si="5"/>
        <v>0</v>
      </c>
      <c r="T48">
        <f t="shared" si="6"/>
        <v>0</v>
      </c>
      <c r="U48">
        <f t="shared" si="7"/>
        <v>0</v>
      </c>
      <c r="V48">
        <f t="shared" si="8"/>
        <v>1</v>
      </c>
    </row>
    <row r="49" spans="1:22" x14ac:dyDescent="0.25">
      <c r="A49" s="49" t="s">
        <v>4734</v>
      </c>
      <c r="B49" s="49">
        <v>11</v>
      </c>
      <c r="C49" s="48" t="s">
        <v>32</v>
      </c>
      <c r="D49" s="49">
        <v>2015</v>
      </c>
      <c r="J49">
        <v>0</v>
      </c>
      <c r="K49">
        <v>0</v>
      </c>
      <c r="L49">
        <v>1</v>
      </c>
      <c r="M49">
        <v>1</v>
      </c>
      <c r="N49">
        <f>VLOOKUP(A49,Effort!J:K,2,FALSE)</f>
        <v>1</v>
      </c>
      <c r="O49">
        <f t="shared" si="1"/>
        <v>0</v>
      </c>
      <c r="P49">
        <f t="shared" si="2"/>
        <v>0</v>
      </c>
      <c r="Q49">
        <f t="shared" si="3"/>
        <v>0</v>
      </c>
      <c r="R49">
        <f t="shared" si="4"/>
        <v>0</v>
      </c>
      <c r="S49">
        <f t="shared" si="5"/>
        <v>0</v>
      </c>
      <c r="T49">
        <f t="shared" si="6"/>
        <v>0</v>
      </c>
      <c r="U49">
        <f t="shared" si="7"/>
        <v>0</v>
      </c>
      <c r="V49">
        <f t="shared" si="8"/>
        <v>1</v>
      </c>
    </row>
    <row r="50" spans="1:22" x14ac:dyDescent="0.25">
      <c r="A50" s="49" t="s">
        <v>4735</v>
      </c>
      <c r="B50" s="49">
        <v>1</v>
      </c>
      <c r="C50" s="48" t="s">
        <v>32</v>
      </c>
      <c r="D50" s="49">
        <v>2016</v>
      </c>
      <c r="E50">
        <v>1</v>
      </c>
      <c r="J50">
        <v>0</v>
      </c>
      <c r="K50">
        <v>0</v>
      </c>
      <c r="L50">
        <v>1</v>
      </c>
      <c r="M50">
        <v>2</v>
      </c>
      <c r="N50">
        <f>VLOOKUP(A50,Effort!J:K,2,FALSE)</f>
        <v>4</v>
      </c>
      <c r="O50">
        <f t="shared" si="1"/>
        <v>0.25</v>
      </c>
      <c r="P50">
        <f t="shared" si="2"/>
        <v>0</v>
      </c>
      <c r="Q50">
        <f t="shared" si="3"/>
        <v>0</v>
      </c>
      <c r="R50">
        <f t="shared" si="4"/>
        <v>0</v>
      </c>
      <c r="S50">
        <f t="shared" si="5"/>
        <v>0</v>
      </c>
      <c r="T50">
        <f t="shared" si="6"/>
        <v>0</v>
      </c>
      <c r="U50">
        <f t="shared" si="7"/>
        <v>0</v>
      </c>
      <c r="V50">
        <f t="shared" si="8"/>
        <v>0.25</v>
      </c>
    </row>
    <row r="51" spans="1:22" x14ac:dyDescent="0.25">
      <c r="A51" s="49" t="s">
        <v>4736</v>
      </c>
      <c r="B51" s="49">
        <v>3</v>
      </c>
      <c r="C51" s="48" t="s">
        <v>32</v>
      </c>
      <c r="D51" s="49">
        <v>2016</v>
      </c>
      <c r="J51">
        <v>0</v>
      </c>
      <c r="K51">
        <v>0</v>
      </c>
      <c r="L51">
        <v>1</v>
      </c>
      <c r="M51">
        <v>1</v>
      </c>
      <c r="N51">
        <f>VLOOKUP(A51,Effort!J:K,2,FALSE)</f>
        <v>4</v>
      </c>
      <c r="O51">
        <f t="shared" si="1"/>
        <v>0</v>
      </c>
      <c r="P51">
        <f t="shared" si="2"/>
        <v>0</v>
      </c>
      <c r="Q51">
        <f t="shared" si="3"/>
        <v>0</v>
      </c>
      <c r="R51">
        <f t="shared" si="4"/>
        <v>0</v>
      </c>
      <c r="S51">
        <f t="shared" si="5"/>
        <v>0</v>
      </c>
      <c r="T51">
        <f t="shared" si="6"/>
        <v>0</v>
      </c>
      <c r="U51">
        <f t="shared" si="7"/>
        <v>0</v>
      </c>
      <c r="V51">
        <f t="shared" si="8"/>
        <v>0.25</v>
      </c>
    </row>
    <row r="52" spans="1:22" x14ac:dyDescent="0.25">
      <c r="A52" s="49" t="s">
        <v>4737</v>
      </c>
      <c r="B52" s="49">
        <v>5</v>
      </c>
      <c r="C52" s="48" t="s">
        <v>32</v>
      </c>
      <c r="D52" s="49">
        <v>2016</v>
      </c>
      <c r="E52">
        <v>2</v>
      </c>
      <c r="J52">
        <v>0</v>
      </c>
      <c r="K52">
        <v>0</v>
      </c>
      <c r="L52">
        <v>7</v>
      </c>
      <c r="M52">
        <v>9</v>
      </c>
      <c r="N52">
        <f>VLOOKUP(A52,Effort!J:K,2,FALSE)</f>
        <v>15</v>
      </c>
      <c r="O52">
        <f t="shared" si="1"/>
        <v>0.13333333333333333</v>
      </c>
      <c r="P52">
        <f t="shared" si="2"/>
        <v>0</v>
      </c>
      <c r="Q52">
        <f t="shared" si="3"/>
        <v>0</v>
      </c>
      <c r="R52">
        <f t="shared" si="4"/>
        <v>0</v>
      </c>
      <c r="S52">
        <f t="shared" si="5"/>
        <v>0</v>
      </c>
      <c r="T52">
        <f t="shared" si="6"/>
        <v>0</v>
      </c>
      <c r="U52">
        <f t="shared" si="7"/>
        <v>0</v>
      </c>
      <c r="V52">
        <f t="shared" si="8"/>
        <v>0.46666666666666667</v>
      </c>
    </row>
    <row r="53" spans="1:22" x14ac:dyDescent="0.25">
      <c r="A53" s="49" t="s">
        <v>4738</v>
      </c>
      <c r="B53" s="49">
        <v>6</v>
      </c>
      <c r="C53" s="48" t="s">
        <v>32</v>
      </c>
      <c r="D53" s="49">
        <v>2016</v>
      </c>
      <c r="J53">
        <v>0</v>
      </c>
      <c r="K53">
        <v>0</v>
      </c>
      <c r="L53">
        <v>2</v>
      </c>
      <c r="M53">
        <v>2</v>
      </c>
      <c r="N53">
        <f>VLOOKUP(A53,Effort!J:K,2,FALSE)</f>
        <v>4</v>
      </c>
      <c r="O53">
        <f t="shared" si="1"/>
        <v>0</v>
      </c>
      <c r="P53">
        <f t="shared" si="2"/>
        <v>0</v>
      </c>
      <c r="Q53">
        <f t="shared" si="3"/>
        <v>0</v>
      </c>
      <c r="R53">
        <f t="shared" si="4"/>
        <v>0</v>
      </c>
      <c r="S53">
        <f t="shared" si="5"/>
        <v>0</v>
      </c>
      <c r="T53">
        <f t="shared" si="6"/>
        <v>0</v>
      </c>
      <c r="U53">
        <f t="shared" si="7"/>
        <v>0</v>
      </c>
      <c r="V53">
        <f t="shared" si="8"/>
        <v>0.5</v>
      </c>
    </row>
    <row r="54" spans="1:22" x14ac:dyDescent="0.25">
      <c r="A54" s="49" t="s">
        <v>4739</v>
      </c>
      <c r="B54" s="49">
        <v>7</v>
      </c>
      <c r="C54" s="48" t="s">
        <v>32</v>
      </c>
      <c r="D54" s="49">
        <v>2016</v>
      </c>
      <c r="E54">
        <v>1</v>
      </c>
      <c r="F54">
        <v>1</v>
      </c>
      <c r="J54">
        <v>0</v>
      </c>
      <c r="K54">
        <v>0</v>
      </c>
      <c r="L54">
        <v>4</v>
      </c>
      <c r="M54">
        <v>6</v>
      </c>
      <c r="N54">
        <f>VLOOKUP(A54,Effort!J:K,2,FALSE)</f>
        <v>10</v>
      </c>
      <c r="O54">
        <f t="shared" si="1"/>
        <v>0.1</v>
      </c>
      <c r="P54">
        <f t="shared" si="2"/>
        <v>0.1</v>
      </c>
      <c r="Q54">
        <f t="shared" si="3"/>
        <v>0</v>
      </c>
      <c r="R54">
        <f t="shared" si="4"/>
        <v>0</v>
      </c>
      <c r="S54">
        <f t="shared" si="5"/>
        <v>0</v>
      </c>
      <c r="T54">
        <f t="shared" si="6"/>
        <v>0</v>
      </c>
      <c r="U54">
        <f t="shared" si="7"/>
        <v>0</v>
      </c>
      <c r="V54">
        <f t="shared" si="8"/>
        <v>0.4</v>
      </c>
    </row>
    <row r="55" spans="1:22" x14ac:dyDescent="0.25">
      <c r="A55" s="49" t="s">
        <v>4740</v>
      </c>
      <c r="B55" s="49">
        <v>8</v>
      </c>
      <c r="C55" s="48" t="s">
        <v>32</v>
      </c>
      <c r="D55" s="49">
        <v>2016</v>
      </c>
      <c r="E55">
        <v>3</v>
      </c>
      <c r="J55">
        <v>0</v>
      </c>
      <c r="K55">
        <v>0</v>
      </c>
      <c r="L55">
        <v>1</v>
      </c>
      <c r="M55">
        <v>4</v>
      </c>
      <c r="N55">
        <f>VLOOKUP(A55,Effort!J:K,2,FALSE)</f>
        <v>10</v>
      </c>
      <c r="O55">
        <f t="shared" si="1"/>
        <v>0.3</v>
      </c>
      <c r="P55">
        <f t="shared" si="2"/>
        <v>0</v>
      </c>
      <c r="Q55">
        <f t="shared" si="3"/>
        <v>0</v>
      </c>
      <c r="R55">
        <f t="shared" si="4"/>
        <v>0</v>
      </c>
      <c r="S55">
        <f t="shared" si="5"/>
        <v>0</v>
      </c>
      <c r="T55">
        <f t="shared" si="6"/>
        <v>0</v>
      </c>
      <c r="U55">
        <f t="shared" si="7"/>
        <v>0</v>
      </c>
      <c r="V55">
        <f t="shared" si="8"/>
        <v>0.1</v>
      </c>
    </row>
    <row r="56" spans="1:22" x14ac:dyDescent="0.25">
      <c r="A56" s="49" t="s">
        <v>4741</v>
      </c>
      <c r="B56" s="49">
        <v>9</v>
      </c>
      <c r="C56" s="48" t="s">
        <v>32</v>
      </c>
      <c r="D56" s="49">
        <v>2016</v>
      </c>
      <c r="E56">
        <v>2</v>
      </c>
      <c r="J56">
        <v>0</v>
      </c>
      <c r="K56">
        <v>0</v>
      </c>
      <c r="L56">
        <v>7</v>
      </c>
      <c r="M56">
        <v>9</v>
      </c>
      <c r="N56">
        <f>VLOOKUP(A56,Effort!J:K,2,FALSE)</f>
        <v>12</v>
      </c>
      <c r="O56">
        <f t="shared" si="1"/>
        <v>0.16666666666666666</v>
      </c>
      <c r="P56">
        <f t="shared" si="2"/>
        <v>0</v>
      </c>
      <c r="Q56">
        <f t="shared" si="3"/>
        <v>0</v>
      </c>
      <c r="R56">
        <f t="shared" si="4"/>
        <v>0</v>
      </c>
      <c r="S56">
        <f t="shared" si="5"/>
        <v>0</v>
      </c>
      <c r="T56">
        <f t="shared" si="6"/>
        <v>0</v>
      </c>
      <c r="U56">
        <f t="shared" si="7"/>
        <v>0</v>
      </c>
      <c r="V56">
        <f t="shared" si="8"/>
        <v>0.58333333333333337</v>
      </c>
    </row>
    <row r="57" spans="1:22" x14ac:dyDescent="0.25">
      <c r="A57" s="49" t="s">
        <v>4742</v>
      </c>
      <c r="B57" s="49">
        <v>10</v>
      </c>
      <c r="C57" s="48" t="s">
        <v>32</v>
      </c>
      <c r="D57" s="49">
        <v>2016</v>
      </c>
      <c r="E57">
        <v>1</v>
      </c>
      <c r="J57">
        <v>0</v>
      </c>
      <c r="K57">
        <v>0</v>
      </c>
      <c r="L57">
        <v>3</v>
      </c>
      <c r="M57">
        <v>4</v>
      </c>
      <c r="N57">
        <f>VLOOKUP(A57,Effort!J:K,2,FALSE)</f>
        <v>6</v>
      </c>
      <c r="O57">
        <f t="shared" si="1"/>
        <v>0.16666666666666666</v>
      </c>
      <c r="P57">
        <f t="shared" si="2"/>
        <v>0</v>
      </c>
      <c r="Q57">
        <f t="shared" si="3"/>
        <v>0</v>
      </c>
      <c r="R57">
        <f t="shared" si="4"/>
        <v>0</v>
      </c>
      <c r="S57">
        <f t="shared" si="5"/>
        <v>0</v>
      </c>
      <c r="T57">
        <f t="shared" si="6"/>
        <v>0</v>
      </c>
      <c r="U57">
        <f t="shared" si="7"/>
        <v>0</v>
      </c>
      <c r="V57">
        <f t="shared" si="8"/>
        <v>0.5</v>
      </c>
    </row>
    <row r="58" spans="1:22" x14ac:dyDescent="0.25">
      <c r="A58" s="49" t="s">
        <v>4743</v>
      </c>
      <c r="B58" s="49">
        <v>12</v>
      </c>
      <c r="C58" s="48" t="s">
        <v>32</v>
      </c>
      <c r="D58" s="49">
        <v>2016</v>
      </c>
      <c r="J58">
        <v>0</v>
      </c>
      <c r="K58">
        <v>0</v>
      </c>
      <c r="L58">
        <v>2</v>
      </c>
      <c r="M58">
        <v>2</v>
      </c>
      <c r="N58">
        <f>VLOOKUP(A58,Effort!J:K,2,FALSE)</f>
        <v>4</v>
      </c>
      <c r="O58">
        <f t="shared" si="1"/>
        <v>0</v>
      </c>
      <c r="P58">
        <f t="shared" si="2"/>
        <v>0</v>
      </c>
      <c r="Q58">
        <f t="shared" si="3"/>
        <v>0</v>
      </c>
      <c r="R58">
        <f t="shared" si="4"/>
        <v>0</v>
      </c>
      <c r="S58">
        <f t="shared" si="5"/>
        <v>0</v>
      </c>
      <c r="T58">
        <f t="shared" si="6"/>
        <v>0</v>
      </c>
      <c r="U58">
        <f t="shared" si="7"/>
        <v>0</v>
      </c>
      <c r="V58">
        <f t="shared" si="8"/>
        <v>0.5</v>
      </c>
    </row>
    <row r="59" spans="1:22" x14ac:dyDescent="0.25">
      <c r="A59" s="49" t="s">
        <v>4744</v>
      </c>
      <c r="B59" s="49">
        <v>1</v>
      </c>
      <c r="C59" s="48" t="s">
        <v>32</v>
      </c>
      <c r="D59" s="49">
        <v>2017</v>
      </c>
      <c r="J59">
        <v>0</v>
      </c>
      <c r="K59">
        <v>0</v>
      </c>
      <c r="L59">
        <v>1</v>
      </c>
      <c r="M59">
        <v>1</v>
      </c>
      <c r="N59">
        <f>VLOOKUP(A59,Effort!J:K,2,FALSE)</f>
        <v>4</v>
      </c>
      <c r="O59">
        <f t="shared" si="1"/>
        <v>0</v>
      </c>
      <c r="P59">
        <f t="shared" si="2"/>
        <v>0</v>
      </c>
      <c r="Q59">
        <f t="shared" si="3"/>
        <v>0</v>
      </c>
      <c r="R59">
        <f t="shared" si="4"/>
        <v>0</v>
      </c>
      <c r="S59">
        <f t="shared" si="5"/>
        <v>0</v>
      </c>
      <c r="T59">
        <f t="shared" si="6"/>
        <v>0</v>
      </c>
      <c r="U59">
        <f t="shared" si="7"/>
        <v>0</v>
      </c>
      <c r="V59">
        <f t="shared" si="8"/>
        <v>0.25</v>
      </c>
    </row>
    <row r="60" spans="1:22" x14ac:dyDescent="0.25">
      <c r="A60" s="49" t="s">
        <v>4745</v>
      </c>
      <c r="B60" s="49">
        <v>2</v>
      </c>
      <c r="C60" s="48" t="s">
        <v>32</v>
      </c>
      <c r="D60" s="49">
        <v>2017</v>
      </c>
      <c r="E60">
        <v>1</v>
      </c>
      <c r="J60">
        <v>0</v>
      </c>
      <c r="K60">
        <v>0</v>
      </c>
      <c r="L60">
        <v>2</v>
      </c>
      <c r="M60">
        <v>3</v>
      </c>
      <c r="N60">
        <f>VLOOKUP(A60,Effort!J:K,2,FALSE)</f>
        <v>5</v>
      </c>
      <c r="O60">
        <f t="shared" si="1"/>
        <v>0.2</v>
      </c>
      <c r="P60">
        <f t="shared" si="2"/>
        <v>0</v>
      </c>
      <c r="Q60">
        <f t="shared" si="3"/>
        <v>0</v>
      </c>
      <c r="R60">
        <f t="shared" si="4"/>
        <v>0</v>
      </c>
      <c r="S60">
        <f t="shared" si="5"/>
        <v>0</v>
      </c>
      <c r="T60">
        <f t="shared" si="6"/>
        <v>0</v>
      </c>
      <c r="U60">
        <f t="shared" si="7"/>
        <v>0</v>
      </c>
      <c r="V60">
        <f t="shared" si="8"/>
        <v>0.4</v>
      </c>
    </row>
    <row r="61" spans="1:22" x14ac:dyDescent="0.25">
      <c r="A61" s="49" t="s">
        <v>4746</v>
      </c>
      <c r="B61" s="49">
        <v>6</v>
      </c>
      <c r="C61" s="48" t="s">
        <v>32</v>
      </c>
      <c r="D61" s="49">
        <v>2017</v>
      </c>
      <c r="E61">
        <v>2</v>
      </c>
      <c r="J61">
        <v>0</v>
      </c>
      <c r="K61">
        <v>0</v>
      </c>
      <c r="L61">
        <v>6</v>
      </c>
      <c r="M61">
        <v>8</v>
      </c>
      <c r="N61">
        <f>VLOOKUP(A61,Effort!J:K,2,FALSE)</f>
        <v>12</v>
      </c>
      <c r="O61">
        <f t="shared" si="1"/>
        <v>0.16666666666666666</v>
      </c>
      <c r="P61">
        <f t="shared" si="2"/>
        <v>0</v>
      </c>
      <c r="Q61">
        <f t="shared" si="3"/>
        <v>0</v>
      </c>
      <c r="R61">
        <f t="shared" si="4"/>
        <v>0</v>
      </c>
      <c r="S61">
        <f t="shared" si="5"/>
        <v>0</v>
      </c>
      <c r="T61">
        <f t="shared" si="6"/>
        <v>0</v>
      </c>
      <c r="U61">
        <f t="shared" si="7"/>
        <v>0</v>
      </c>
      <c r="V61">
        <f t="shared" si="8"/>
        <v>0.5</v>
      </c>
    </row>
    <row r="62" spans="1:22" x14ac:dyDescent="0.25">
      <c r="A62" s="49" t="s">
        <v>4748</v>
      </c>
      <c r="B62" s="49">
        <v>7</v>
      </c>
      <c r="C62" s="48" t="s">
        <v>32</v>
      </c>
      <c r="D62" s="49">
        <v>2017</v>
      </c>
      <c r="E62">
        <v>2</v>
      </c>
      <c r="F62">
        <v>1</v>
      </c>
      <c r="J62">
        <v>0</v>
      </c>
      <c r="K62">
        <v>0</v>
      </c>
      <c r="M62">
        <v>3</v>
      </c>
      <c r="N62">
        <f>VLOOKUP(A62,Effort!J:K,2,FALSE)</f>
        <v>3</v>
      </c>
      <c r="O62">
        <f t="shared" si="1"/>
        <v>0.66666666666666663</v>
      </c>
      <c r="P62">
        <f t="shared" si="2"/>
        <v>0.33333333333333331</v>
      </c>
      <c r="Q62">
        <f t="shared" si="3"/>
        <v>0</v>
      </c>
      <c r="R62">
        <f t="shared" si="4"/>
        <v>0</v>
      </c>
      <c r="S62">
        <f t="shared" si="5"/>
        <v>0</v>
      </c>
      <c r="T62">
        <f t="shared" si="6"/>
        <v>0</v>
      </c>
      <c r="U62">
        <f t="shared" si="7"/>
        <v>0</v>
      </c>
      <c r="V62">
        <f t="shared" si="8"/>
        <v>0</v>
      </c>
    </row>
    <row r="63" spans="1:22" x14ac:dyDescent="0.25">
      <c r="A63" s="49" t="s">
        <v>4747</v>
      </c>
      <c r="B63" s="49">
        <v>8</v>
      </c>
      <c r="C63" s="48" t="s">
        <v>32</v>
      </c>
      <c r="D63" s="49">
        <v>2017</v>
      </c>
      <c r="E63">
        <v>3</v>
      </c>
      <c r="F63">
        <v>1</v>
      </c>
      <c r="J63">
        <v>0</v>
      </c>
      <c r="K63">
        <v>0</v>
      </c>
      <c r="L63">
        <v>5</v>
      </c>
      <c r="M63">
        <v>9</v>
      </c>
      <c r="N63">
        <f>VLOOKUP(A63,Effort!J:K,2,FALSE)</f>
        <v>13</v>
      </c>
      <c r="O63">
        <f t="shared" si="1"/>
        <v>0.23076923076923078</v>
      </c>
      <c r="P63">
        <f t="shared" si="2"/>
        <v>7.6923076923076927E-2</v>
      </c>
      <c r="Q63">
        <f t="shared" si="3"/>
        <v>0</v>
      </c>
      <c r="R63">
        <f t="shared" si="4"/>
        <v>0</v>
      </c>
      <c r="S63">
        <f t="shared" si="5"/>
        <v>0</v>
      </c>
      <c r="T63">
        <f t="shared" si="6"/>
        <v>0</v>
      </c>
      <c r="U63">
        <f t="shared" si="7"/>
        <v>0</v>
      </c>
      <c r="V63">
        <f t="shared" si="8"/>
        <v>0.38461538461538464</v>
      </c>
    </row>
    <row r="64" spans="1:22" x14ac:dyDescent="0.25">
      <c r="A64" s="49" t="s">
        <v>4749</v>
      </c>
      <c r="B64" s="49">
        <v>9</v>
      </c>
      <c r="C64" s="48" t="s">
        <v>32</v>
      </c>
      <c r="D64" s="49">
        <v>2017</v>
      </c>
      <c r="E64">
        <v>1</v>
      </c>
      <c r="F64">
        <v>2</v>
      </c>
      <c r="J64">
        <v>0</v>
      </c>
      <c r="K64">
        <v>0</v>
      </c>
      <c r="L64">
        <v>4</v>
      </c>
      <c r="M64">
        <v>7</v>
      </c>
      <c r="N64">
        <f>VLOOKUP(A64,Effort!J:K,2,FALSE)</f>
        <v>8</v>
      </c>
      <c r="O64">
        <f t="shared" si="1"/>
        <v>0.125</v>
      </c>
      <c r="P64">
        <f t="shared" si="2"/>
        <v>0.25</v>
      </c>
      <c r="Q64">
        <f t="shared" si="3"/>
        <v>0</v>
      </c>
      <c r="R64">
        <f t="shared" si="4"/>
        <v>0</v>
      </c>
      <c r="S64">
        <f t="shared" si="5"/>
        <v>0</v>
      </c>
      <c r="T64">
        <f t="shared" si="6"/>
        <v>0</v>
      </c>
      <c r="U64">
        <f t="shared" si="7"/>
        <v>0</v>
      </c>
      <c r="V64">
        <f t="shared" si="8"/>
        <v>0.5</v>
      </c>
    </row>
    <row r="65" spans="1:22" x14ac:dyDescent="0.25">
      <c r="A65" s="49" t="s">
        <v>4750</v>
      </c>
      <c r="B65" s="49">
        <v>10</v>
      </c>
      <c r="C65" s="48" t="s">
        <v>32</v>
      </c>
      <c r="D65" s="49">
        <v>2017</v>
      </c>
      <c r="J65">
        <v>0</v>
      </c>
      <c r="K65">
        <v>0</v>
      </c>
      <c r="L65">
        <v>8</v>
      </c>
      <c r="M65">
        <v>8</v>
      </c>
      <c r="N65">
        <f>VLOOKUP(A65,Effort!J:K,2,FALSE)</f>
        <v>4</v>
      </c>
      <c r="O65">
        <f t="shared" si="1"/>
        <v>0</v>
      </c>
      <c r="P65">
        <f t="shared" si="2"/>
        <v>0</v>
      </c>
      <c r="Q65">
        <f t="shared" si="3"/>
        <v>0</v>
      </c>
      <c r="R65">
        <f t="shared" si="4"/>
        <v>0</v>
      </c>
      <c r="S65">
        <f t="shared" si="5"/>
        <v>0</v>
      </c>
      <c r="T65">
        <f t="shared" si="6"/>
        <v>0</v>
      </c>
      <c r="U65">
        <f t="shared" si="7"/>
        <v>0</v>
      </c>
      <c r="V65">
        <f t="shared" si="8"/>
        <v>2</v>
      </c>
    </row>
    <row r="66" spans="1:22" x14ac:dyDescent="0.25">
      <c r="A66" s="49" t="s">
        <v>4751</v>
      </c>
      <c r="B66" s="49">
        <v>2</v>
      </c>
      <c r="C66" s="48" t="s">
        <v>32</v>
      </c>
      <c r="D66" s="49">
        <v>2018</v>
      </c>
      <c r="J66">
        <v>0</v>
      </c>
      <c r="K66">
        <v>0</v>
      </c>
      <c r="L66">
        <v>2</v>
      </c>
      <c r="M66">
        <v>2</v>
      </c>
      <c r="N66">
        <f>VLOOKUP(A66,Effort!J:K,2,FALSE)</f>
        <v>2</v>
      </c>
      <c r="O66">
        <f t="shared" si="1"/>
        <v>0</v>
      </c>
      <c r="P66">
        <f t="shared" si="2"/>
        <v>0</v>
      </c>
      <c r="Q66">
        <f t="shared" si="3"/>
        <v>0</v>
      </c>
      <c r="R66">
        <f t="shared" si="4"/>
        <v>0</v>
      </c>
      <c r="S66">
        <f t="shared" si="5"/>
        <v>0</v>
      </c>
      <c r="T66">
        <f t="shared" si="6"/>
        <v>0</v>
      </c>
      <c r="U66">
        <f t="shared" si="7"/>
        <v>0</v>
      </c>
      <c r="V66">
        <f t="shared" si="8"/>
        <v>1</v>
      </c>
    </row>
    <row r="67" spans="1:22" x14ac:dyDescent="0.25">
      <c r="A67" s="49" t="s">
        <v>4752</v>
      </c>
      <c r="B67" s="49">
        <v>3</v>
      </c>
      <c r="C67" s="48" t="s">
        <v>32</v>
      </c>
      <c r="D67" s="49">
        <v>2018</v>
      </c>
      <c r="E67">
        <v>1</v>
      </c>
      <c r="H67">
        <v>1</v>
      </c>
      <c r="J67">
        <v>0</v>
      </c>
      <c r="K67">
        <v>0</v>
      </c>
      <c r="L67">
        <v>3</v>
      </c>
      <c r="M67">
        <v>5</v>
      </c>
      <c r="N67">
        <f>VLOOKUP(A67,Effort!J:K,2,FALSE)</f>
        <v>7</v>
      </c>
      <c r="O67">
        <f t="shared" ref="O67:O108" si="9">E67/$N67</f>
        <v>0.14285714285714285</v>
      </c>
      <c r="P67">
        <f t="shared" ref="P67:P108" si="10">F67/$N67</f>
        <v>0</v>
      </c>
      <c r="Q67">
        <f t="shared" ref="Q67:Q108" si="11">G67/$N67</f>
        <v>0</v>
      </c>
      <c r="R67">
        <f t="shared" ref="R67:R108" si="12">H67/$N67</f>
        <v>0.14285714285714285</v>
      </c>
      <c r="S67">
        <f t="shared" ref="S67:S108" si="13">I67/$N67</f>
        <v>0</v>
      </c>
      <c r="T67">
        <f t="shared" ref="T67:T108" si="14">J67/$N67</f>
        <v>0</v>
      </c>
      <c r="U67">
        <f t="shared" ref="U67:U108" si="15">K67/$N67</f>
        <v>0</v>
      </c>
      <c r="V67">
        <f t="shared" ref="V67:V108" si="16">L67/$N67</f>
        <v>0.42857142857142855</v>
      </c>
    </row>
    <row r="68" spans="1:22" x14ac:dyDescent="0.25">
      <c r="A68" s="49" t="s">
        <v>4753</v>
      </c>
      <c r="B68" s="49">
        <v>4</v>
      </c>
      <c r="C68" s="48" t="s">
        <v>32</v>
      </c>
      <c r="D68" s="49">
        <v>2018</v>
      </c>
      <c r="G68">
        <v>1</v>
      </c>
      <c r="H68">
        <v>1</v>
      </c>
      <c r="J68">
        <v>0</v>
      </c>
      <c r="K68">
        <v>0</v>
      </c>
      <c r="L68">
        <v>2</v>
      </c>
      <c r="M68">
        <v>4</v>
      </c>
      <c r="N68">
        <f>VLOOKUP(A68,Effort!J:K,2,FALSE)</f>
        <v>6</v>
      </c>
      <c r="O68">
        <f t="shared" si="9"/>
        <v>0</v>
      </c>
      <c r="P68">
        <f t="shared" si="10"/>
        <v>0</v>
      </c>
      <c r="Q68">
        <f t="shared" si="11"/>
        <v>0.16666666666666666</v>
      </c>
      <c r="R68">
        <f t="shared" si="12"/>
        <v>0.16666666666666666</v>
      </c>
      <c r="S68">
        <f t="shared" si="13"/>
        <v>0</v>
      </c>
      <c r="T68">
        <f t="shared" si="14"/>
        <v>0</v>
      </c>
      <c r="U68">
        <f t="shared" si="15"/>
        <v>0</v>
      </c>
      <c r="V68">
        <f t="shared" si="16"/>
        <v>0.33333333333333331</v>
      </c>
    </row>
    <row r="69" spans="1:22" x14ac:dyDescent="0.25">
      <c r="A69" s="49" t="s">
        <v>4754</v>
      </c>
      <c r="B69" s="49">
        <v>5</v>
      </c>
      <c r="C69" s="48" t="s">
        <v>32</v>
      </c>
      <c r="D69" s="49">
        <v>2018</v>
      </c>
      <c r="E69">
        <v>1</v>
      </c>
      <c r="J69">
        <v>1</v>
      </c>
      <c r="K69">
        <v>0</v>
      </c>
      <c r="M69">
        <v>2</v>
      </c>
      <c r="N69">
        <f>VLOOKUP(A69,Effort!J:K,2,FALSE)</f>
        <v>4</v>
      </c>
      <c r="O69">
        <f t="shared" si="9"/>
        <v>0.25</v>
      </c>
      <c r="P69">
        <f t="shared" si="10"/>
        <v>0</v>
      </c>
      <c r="Q69">
        <f t="shared" si="11"/>
        <v>0</v>
      </c>
      <c r="R69">
        <f t="shared" si="12"/>
        <v>0</v>
      </c>
      <c r="S69">
        <f t="shared" si="13"/>
        <v>0</v>
      </c>
      <c r="T69">
        <f t="shared" si="14"/>
        <v>0.25</v>
      </c>
      <c r="U69">
        <f t="shared" si="15"/>
        <v>0</v>
      </c>
      <c r="V69">
        <f t="shared" si="16"/>
        <v>0</v>
      </c>
    </row>
    <row r="70" spans="1:22" x14ac:dyDescent="0.25">
      <c r="A70" s="49" t="s">
        <v>4755</v>
      </c>
      <c r="B70" s="49">
        <v>6</v>
      </c>
      <c r="C70" s="48" t="s">
        <v>32</v>
      </c>
      <c r="D70" s="49">
        <v>2018</v>
      </c>
      <c r="E70">
        <v>1</v>
      </c>
      <c r="J70">
        <v>0</v>
      </c>
      <c r="K70">
        <v>0</v>
      </c>
      <c r="L70">
        <v>2</v>
      </c>
      <c r="M70">
        <v>3</v>
      </c>
      <c r="N70">
        <f>VLOOKUP(A70,Effort!J:K,2,FALSE)</f>
        <v>9</v>
      </c>
      <c r="O70">
        <f t="shared" si="9"/>
        <v>0.1111111111111111</v>
      </c>
      <c r="P70">
        <f t="shared" si="10"/>
        <v>0</v>
      </c>
      <c r="Q70">
        <f t="shared" si="11"/>
        <v>0</v>
      </c>
      <c r="R70">
        <f t="shared" si="12"/>
        <v>0</v>
      </c>
      <c r="S70">
        <f t="shared" si="13"/>
        <v>0</v>
      </c>
      <c r="T70">
        <f t="shared" si="14"/>
        <v>0</v>
      </c>
      <c r="U70">
        <f t="shared" si="15"/>
        <v>0</v>
      </c>
      <c r="V70">
        <f t="shared" si="16"/>
        <v>0.22222222222222221</v>
      </c>
    </row>
    <row r="71" spans="1:22" x14ac:dyDescent="0.25">
      <c r="A71" s="49" t="s">
        <v>4756</v>
      </c>
      <c r="B71" s="49">
        <v>7</v>
      </c>
      <c r="C71" s="48" t="s">
        <v>32</v>
      </c>
      <c r="D71" s="49">
        <v>2018</v>
      </c>
      <c r="E71">
        <v>1</v>
      </c>
      <c r="J71">
        <v>0</v>
      </c>
      <c r="K71">
        <v>0</v>
      </c>
      <c r="L71">
        <v>2</v>
      </c>
      <c r="M71">
        <v>3</v>
      </c>
      <c r="N71">
        <f>VLOOKUP(A71,Effort!J:K,2,FALSE)</f>
        <v>3</v>
      </c>
      <c r="O71">
        <f t="shared" si="9"/>
        <v>0.33333333333333331</v>
      </c>
      <c r="P71">
        <f t="shared" si="10"/>
        <v>0</v>
      </c>
      <c r="Q71">
        <f t="shared" si="11"/>
        <v>0</v>
      </c>
      <c r="R71">
        <f t="shared" si="12"/>
        <v>0</v>
      </c>
      <c r="S71">
        <f t="shared" si="13"/>
        <v>0</v>
      </c>
      <c r="T71">
        <f t="shared" si="14"/>
        <v>0</v>
      </c>
      <c r="U71">
        <f t="shared" si="15"/>
        <v>0</v>
      </c>
      <c r="V71">
        <f t="shared" si="16"/>
        <v>0.66666666666666663</v>
      </c>
    </row>
    <row r="72" spans="1:22" x14ac:dyDescent="0.25">
      <c r="A72" s="49" t="s">
        <v>4757</v>
      </c>
      <c r="B72" s="49">
        <v>8</v>
      </c>
      <c r="C72" s="48" t="s">
        <v>32</v>
      </c>
      <c r="D72" s="49">
        <v>2018</v>
      </c>
      <c r="F72">
        <v>2</v>
      </c>
      <c r="J72">
        <v>0</v>
      </c>
      <c r="K72">
        <v>0</v>
      </c>
      <c r="L72">
        <v>6</v>
      </c>
      <c r="M72">
        <v>8</v>
      </c>
      <c r="N72">
        <f>VLOOKUP(A72,Effort!J:K,2,FALSE)</f>
        <v>6</v>
      </c>
      <c r="O72">
        <f t="shared" si="9"/>
        <v>0</v>
      </c>
      <c r="P72">
        <f t="shared" si="10"/>
        <v>0.33333333333333331</v>
      </c>
      <c r="Q72">
        <f t="shared" si="11"/>
        <v>0</v>
      </c>
      <c r="R72">
        <f t="shared" si="12"/>
        <v>0</v>
      </c>
      <c r="S72">
        <f t="shared" si="13"/>
        <v>0</v>
      </c>
      <c r="T72">
        <f t="shared" si="14"/>
        <v>0</v>
      </c>
      <c r="U72">
        <f t="shared" si="15"/>
        <v>0</v>
      </c>
      <c r="V72">
        <f t="shared" si="16"/>
        <v>1</v>
      </c>
    </row>
    <row r="73" spans="1:22" x14ac:dyDescent="0.25">
      <c r="A73" s="49" t="s">
        <v>4758</v>
      </c>
      <c r="B73" s="49">
        <v>9</v>
      </c>
      <c r="C73" s="48" t="s">
        <v>32</v>
      </c>
      <c r="D73" s="49">
        <v>2018</v>
      </c>
      <c r="E73">
        <v>2</v>
      </c>
      <c r="F73">
        <v>1</v>
      </c>
      <c r="G73">
        <v>1</v>
      </c>
      <c r="J73">
        <v>0</v>
      </c>
      <c r="K73">
        <v>0</v>
      </c>
      <c r="L73">
        <v>3</v>
      </c>
      <c r="M73">
        <v>7</v>
      </c>
      <c r="N73">
        <f>VLOOKUP(A73,Effort!J:K,2,FALSE)</f>
        <v>5</v>
      </c>
      <c r="O73">
        <f t="shared" si="9"/>
        <v>0.4</v>
      </c>
      <c r="P73">
        <f t="shared" si="10"/>
        <v>0.2</v>
      </c>
      <c r="Q73">
        <f t="shared" si="11"/>
        <v>0.2</v>
      </c>
      <c r="R73">
        <f t="shared" si="12"/>
        <v>0</v>
      </c>
      <c r="S73">
        <f t="shared" si="13"/>
        <v>0</v>
      </c>
      <c r="T73">
        <f t="shared" si="14"/>
        <v>0</v>
      </c>
      <c r="U73">
        <f t="shared" si="15"/>
        <v>0</v>
      </c>
      <c r="V73">
        <f t="shared" si="16"/>
        <v>0.6</v>
      </c>
    </row>
    <row r="74" spans="1:22" x14ac:dyDescent="0.25">
      <c r="A74" s="49" t="s">
        <v>4685</v>
      </c>
      <c r="B74" s="49">
        <v>6</v>
      </c>
      <c r="C74" s="48" t="s">
        <v>4780</v>
      </c>
      <c r="D74" s="49">
        <v>2010</v>
      </c>
      <c r="E74">
        <v>1</v>
      </c>
      <c r="J74">
        <v>0</v>
      </c>
      <c r="K74">
        <v>0</v>
      </c>
      <c r="M74">
        <v>1</v>
      </c>
      <c r="N74">
        <f>VLOOKUP(A74,Effort!J:K,2,FALSE)</f>
        <v>2</v>
      </c>
      <c r="O74">
        <f t="shared" si="9"/>
        <v>0.5</v>
      </c>
      <c r="P74">
        <f t="shared" si="10"/>
        <v>0</v>
      </c>
      <c r="Q74">
        <f t="shared" si="11"/>
        <v>0</v>
      </c>
      <c r="R74">
        <f t="shared" si="12"/>
        <v>0</v>
      </c>
      <c r="S74">
        <f t="shared" si="13"/>
        <v>0</v>
      </c>
      <c r="T74">
        <f t="shared" si="14"/>
        <v>0</v>
      </c>
      <c r="U74">
        <f t="shared" si="15"/>
        <v>0</v>
      </c>
      <c r="V74">
        <f t="shared" si="16"/>
        <v>0</v>
      </c>
    </row>
    <row r="75" spans="1:22" x14ac:dyDescent="0.25">
      <c r="A75" s="49" t="s">
        <v>4686</v>
      </c>
      <c r="B75" s="49">
        <v>7</v>
      </c>
      <c r="C75" s="48" t="s">
        <v>4780</v>
      </c>
      <c r="D75" s="49">
        <v>2010</v>
      </c>
      <c r="G75">
        <v>1</v>
      </c>
      <c r="J75">
        <v>0</v>
      </c>
      <c r="K75">
        <v>0</v>
      </c>
      <c r="M75">
        <v>1</v>
      </c>
      <c r="N75">
        <f>VLOOKUP(A75,Effort!J:K,2,FALSE)</f>
        <v>6</v>
      </c>
      <c r="O75">
        <f t="shared" si="9"/>
        <v>0</v>
      </c>
      <c r="P75">
        <f t="shared" si="10"/>
        <v>0</v>
      </c>
      <c r="Q75">
        <f t="shared" si="11"/>
        <v>0.16666666666666666</v>
      </c>
      <c r="R75">
        <f t="shared" si="12"/>
        <v>0</v>
      </c>
      <c r="S75">
        <f t="shared" si="13"/>
        <v>0</v>
      </c>
      <c r="T75">
        <f t="shared" si="14"/>
        <v>0</v>
      </c>
      <c r="U75">
        <f t="shared" si="15"/>
        <v>0</v>
      </c>
      <c r="V75">
        <f t="shared" si="16"/>
        <v>0</v>
      </c>
    </row>
    <row r="76" spans="1:22" x14ac:dyDescent="0.25">
      <c r="A76" s="49" t="s">
        <v>4688</v>
      </c>
      <c r="B76" s="49">
        <v>9</v>
      </c>
      <c r="C76" s="48" t="s">
        <v>4780</v>
      </c>
      <c r="D76" s="49">
        <v>2010</v>
      </c>
      <c r="I76">
        <v>1</v>
      </c>
      <c r="J76">
        <v>0</v>
      </c>
      <c r="K76">
        <v>0</v>
      </c>
      <c r="M76">
        <v>1</v>
      </c>
      <c r="N76">
        <f>VLOOKUP(A76,Effort!J:K,2,FALSE)</f>
        <v>19</v>
      </c>
      <c r="O76">
        <f t="shared" si="9"/>
        <v>0</v>
      </c>
      <c r="P76">
        <f t="shared" si="10"/>
        <v>0</v>
      </c>
      <c r="Q76">
        <f t="shared" si="11"/>
        <v>0</v>
      </c>
      <c r="R76">
        <f t="shared" si="12"/>
        <v>0</v>
      </c>
      <c r="S76">
        <f t="shared" si="13"/>
        <v>5.2631578947368418E-2</v>
      </c>
      <c r="T76">
        <f t="shared" si="14"/>
        <v>0</v>
      </c>
      <c r="U76">
        <f t="shared" si="15"/>
        <v>0</v>
      </c>
      <c r="V76">
        <f t="shared" si="16"/>
        <v>0</v>
      </c>
    </row>
    <row r="77" spans="1:22" x14ac:dyDescent="0.25">
      <c r="A77" s="49" t="s">
        <v>4690</v>
      </c>
      <c r="B77" s="49">
        <v>5</v>
      </c>
      <c r="C77" s="48" t="s">
        <v>4780</v>
      </c>
      <c r="D77" s="49">
        <v>2011</v>
      </c>
      <c r="E77">
        <v>1</v>
      </c>
      <c r="J77">
        <v>0</v>
      </c>
      <c r="K77">
        <v>0</v>
      </c>
      <c r="L77">
        <v>3</v>
      </c>
      <c r="M77">
        <v>4</v>
      </c>
      <c r="N77">
        <f>VLOOKUP(A77,Effort!J:K,2,FALSE)</f>
        <v>16</v>
      </c>
      <c r="O77">
        <f t="shared" si="9"/>
        <v>6.25E-2</v>
      </c>
      <c r="P77">
        <f t="shared" si="10"/>
        <v>0</v>
      </c>
      <c r="Q77">
        <f t="shared" si="11"/>
        <v>0</v>
      </c>
      <c r="R77">
        <f t="shared" si="12"/>
        <v>0</v>
      </c>
      <c r="S77">
        <f t="shared" si="13"/>
        <v>0</v>
      </c>
      <c r="T77">
        <f t="shared" si="14"/>
        <v>0</v>
      </c>
      <c r="U77">
        <f t="shared" si="15"/>
        <v>0</v>
      </c>
      <c r="V77">
        <f t="shared" si="16"/>
        <v>0.1875</v>
      </c>
    </row>
    <row r="78" spans="1:22" x14ac:dyDescent="0.25">
      <c r="A78" s="49" t="s">
        <v>4691</v>
      </c>
      <c r="B78" s="49">
        <v>6</v>
      </c>
      <c r="C78" s="48" t="s">
        <v>4780</v>
      </c>
      <c r="D78" s="49">
        <v>2011</v>
      </c>
      <c r="J78">
        <v>0</v>
      </c>
      <c r="K78">
        <v>0</v>
      </c>
      <c r="L78">
        <v>2</v>
      </c>
      <c r="M78">
        <v>2</v>
      </c>
      <c r="N78">
        <f>VLOOKUP(A78,Effort!J:K,2,FALSE)</f>
        <v>13</v>
      </c>
      <c r="O78">
        <f t="shared" si="9"/>
        <v>0</v>
      </c>
      <c r="P78">
        <f t="shared" si="10"/>
        <v>0</v>
      </c>
      <c r="Q78">
        <f t="shared" si="11"/>
        <v>0</v>
      </c>
      <c r="R78">
        <f t="shared" si="12"/>
        <v>0</v>
      </c>
      <c r="S78">
        <f t="shared" si="13"/>
        <v>0</v>
      </c>
      <c r="T78">
        <f t="shared" si="14"/>
        <v>0</v>
      </c>
      <c r="U78">
        <f t="shared" si="15"/>
        <v>0</v>
      </c>
      <c r="V78">
        <f t="shared" si="16"/>
        <v>0.15384615384615385</v>
      </c>
    </row>
    <row r="79" spans="1:22" x14ac:dyDescent="0.25">
      <c r="A79" s="49" t="s">
        <v>4693</v>
      </c>
      <c r="B79" s="49">
        <v>8</v>
      </c>
      <c r="C79" s="48" t="s">
        <v>4780</v>
      </c>
      <c r="D79" s="49">
        <v>2011</v>
      </c>
      <c r="E79">
        <v>1</v>
      </c>
      <c r="J79">
        <v>0</v>
      </c>
      <c r="K79">
        <v>0</v>
      </c>
      <c r="L79">
        <v>1</v>
      </c>
      <c r="M79">
        <v>2</v>
      </c>
      <c r="N79">
        <f>VLOOKUP(A79,Effort!J:K,2,FALSE)</f>
        <v>14</v>
      </c>
      <c r="O79">
        <f t="shared" si="9"/>
        <v>7.1428571428571425E-2</v>
      </c>
      <c r="P79">
        <f t="shared" si="10"/>
        <v>0</v>
      </c>
      <c r="Q79">
        <f t="shared" si="11"/>
        <v>0</v>
      </c>
      <c r="R79">
        <f t="shared" si="12"/>
        <v>0</v>
      </c>
      <c r="S79">
        <f t="shared" si="13"/>
        <v>0</v>
      </c>
      <c r="T79">
        <f t="shared" si="14"/>
        <v>0</v>
      </c>
      <c r="U79">
        <f t="shared" si="15"/>
        <v>0</v>
      </c>
      <c r="V79">
        <f t="shared" si="16"/>
        <v>7.1428571428571425E-2</v>
      </c>
    </row>
    <row r="80" spans="1:22" x14ac:dyDescent="0.25">
      <c r="A80" s="49" t="s">
        <v>4696</v>
      </c>
      <c r="B80" s="49">
        <v>11</v>
      </c>
      <c r="C80" s="48" t="s">
        <v>4780</v>
      </c>
      <c r="D80" s="49">
        <v>2011</v>
      </c>
      <c r="E80">
        <v>2</v>
      </c>
      <c r="G80">
        <v>2</v>
      </c>
      <c r="J80">
        <v>0</v>
      </c>
      <c r="K80">
        <v>0</v>
      </c>
      <c r="L80">
        <v>4</v>
      </c>
      <c r="M80">
        <v>8</v>
      </c>
      <c r="N80">
        <f>VLOOKUP(A80,Effort!J:K,2,FALSE)</f>
        <v>6</v>
      </c>
      <c r="O80">
        <f t="shared" si="9"/>
        <v>0.33333333333333331</v>
      </c>
      <c r="P80">
        <f t="shared" si="10"/>
        <v>0</v>
      </c>
      <c r="Q80">
        <f t="shared" si="11"/>
        <v>0.33333333333333331</v>
      </c>
      <c r="R80">
        <f t="shared" si="12"/>
        <v>0</v>
      </c>
      <c r="S80">
        <f t="shared" si="13"/>
        <v>0</v>
      </c>
      <c r="T80">
        <f t="shared" si="14"/>
        <v>0</v>
      </c>
      <c r="U80">
        <f t="shared" si="15"/>
        <v>0</v>
      </c>
      <c r="V80">
        <f t="shared" si="16"/>
        <v>0.66666666666666663</v>
      </c>
    </row>
    <row r="81" spans="1:22" x14ac:dyDescent="0.25">
      <c r="A81" s="49" t="s">
        <v>4701</v>
      </c>
      <c r="B81" s="49">
        <v>6</v>
      </c>
      <c r="C81" s="48" t="s">
        <v>4780</v>
      </c>
      <c r="D81" s="49">
        <v>2012</v>
      </c>
      <c r="E81">
        <v>3</v>
      </c>
      <c r="J81">
        <v>0</v>
      </c>
      <c r="K81">
        <v>0</v>
      </c>
      <c r="L81">
        <v>5</v>
      </c>
      <c r="M81">
        <v>8</v>
      </c>
      <c r="N81">
        <f>VLOOKUP(A81,Effort!J:K,2,FALSE)</f>
        <v>18</v>
      </c>
      <c r="O81">
        <f t="shared" si="9"/>
        <v>0.16666666666666666</v>
      </c>
      <c r="P81">
        <f t="shared" si="10"/>
        <v>0</v>
      </c>
      <c r="Q81">
        <f t="shared" si="11"/>
        <v>0</v>
      </c>
      <c r="R81">
        <f t="shared" si="12"/>
        <v>0</v>
      </c>
      <c r="S81">
        <f t="shared" si="13"/>
        <v>0</v>
      </c>
      <c r="T81">
        <f t="shared" si="14"/>
        <v>0</v>
      </c>
      <c r="U81">
        <f t="shared" si="15"/>
        <v>0</v>
      </c>
      <c r="V81">
        <f t="shared" si="16"/>
        <v>0.27777777777777779</v>
      </c>
    </row>
    <row r="82" spans="1:22" x14ac:dyDescent="0.25">
      <c r="A82" s="49" t="s">
        <v>4702</v>
      </c>
      <c r="B82" s="49">
        <v>7</v>
      </c>
      <c r="C82" s="48" t="s">
        <v>4780</v>
      </c>
      <c r="D82" s="49">
        <v>2012</v>
      </c>
      <c r="J82">
        <v>0</v>
      </c>
      <c r="K82">
        <v>0</v>
      </c>
      <c r="L82">
        <v>1</v>
      </c>
      <c r="M82">
        <v>1</v>
      </c>
      <c r="N82">
        <f>VLOOKUP(A82,Effort!J:K,2,FALSE)</f>
        <v>13</v>
      </c>
      <c r="O82">
        <f t="shared" si="9"/>
        <v>0</v>
      </c>
      <c r="P82">
        <f t="shared" si="10"/>
        <v>0</v>
      </c>
      <c r="Q82">
        <f t="shared" si="11"/>
        <v>0</v>
      </c>
      <c r="R82">
        <f t="shared" si="12"/>
        <v>0</v>
      </c>
      <c r="S82">
        <f t="shared" si="13"/>
        <v>0</v>
      </c>
      <c r="T82">
        <f t="shared" si="14"/>
        <v>0</v>
      </c>
      <c r="U82">
        <f t="shared" si="15"/>
        <v>0</v>
      </c>
      <c r="V82">
        <f t="shared" si="16"/>
        <v>7.6923076923076927E-2</v>
      </c>
    </row>
    <row r="83" spans="1:22" x14ac:dyDescent="0.25">
      <c r="A83" s="49" t="s">
        <v>4704</v>
      </c>
      <c r="B83" s="49">
        <v>9</v>
      </c>
      <c r="C83" s="48" t="s">
        <v>4780</v>
      </c>
      <c r="D83" s="49">
        <v>2012</v>
      </c>
      <c r="E83">
        <v>2</v>
      </c>
      <c r="G83">
        <v>3</v>
      </c>
      <c r="J83">
        <v>0</v>
      </c>
      <c r="K83">
        <v>0</v>
      </c>
      <c r="L83">
        <v>11</v>
      </c>
      <c r="M83">
        <v>16</v>
      </c>
      <c r="N83">
        <f>VLOOKUP(A83,Effort!J:K,2,FALSE)</f>
        <v>11</v>
      </c>
      <c r="O83">
        <f t="shared" si="9"/>
        <v>0.18181818181818182</v>
      </c>
      <c r="P83">
        <f t="shared" si="10"/>
        <v>0</v>
      </c>
      <c r="Q83">
        <f t="shared" si="11"/>
        <v>0.27272727272727271</v>
      </c>
      <c r="R83">
        <f t="shared" si="12"/>
        <v>0</v>
      </c>
      <c r="S83">
        <f t="shared" si="13"/>
        <v>0</v>
      </c>
      <c r="T83">
        <f t="shared" si="14"/>
        <v>0</v>
      </c>
      <c r="U83">
        <f t="shared" si="15"/>
        <v>0</v>
      </c>
      <c r="V83">
        <f t="shared" si="16"/>
        <v>1</v>
      </c>
    </row>
    <row r="84" spans="1:22" x14ac:dyDescent="0.25">
      <c r="A84" s="49" t="s">
        <v>4705</v>
      </c>
      <c r="B84" s="49">
        <v>10</v>
      </c>
      <c r="C84" s="48" t="s">
        <v>4780</v>
      </c>
      <c r="D84" s="49">
        <v>2012</v>
      </c>
      <c r="J84">
        <v>0</v>
      </c>
      <c r="K84">
        <v>0</v>
      </c>
      <c r="L84">
        <v>7</v>
      </c>
      <c r="M84">
        <v>7</v>
      </c>
      <c r="N84">
        <f>VLOOKUP(A84,Effort!J:K,2,FALSE)</f>
        <v>5</v>
      </c>
      <c r="O84">
        <f t="shared" si="9"/>
        <v>0</v>
      </c>
      <c r="P84">
        <f t="shared" si="10"/>
        <v>0</v>
      </c>
      <c r="Q84">
        <f t="shared" si="11"/>
        <v>0</v>
      </c>
      <c r="R84">
        <f t="shared" si="12"/>
        <v>0</v>
      </c>
      <c r="S84">
        <f t="shared" si="13"/>
        <v>0</v>
      </c>
      <c r="T84">
        <f t="shared" si="14"/>
        <v>0</v>
      </c>
      <c r="U84">
        <f t="shared" si="15"/>
        <v>0</v>
      </c>
      <c r="V84">
        <f t="shared" si="16"/>
        <v>1.4</v>
      </c>
    </row>
    <row r="85" spans="1:22" x14ac:dyDescent="0.25">
      <c r="A85" s="49" t="s">
        <v>4706</v>
      </c>
      <c r="B85" s="49">
        <v>11</v>
      </c>
      <c r="C85" s="48" t="s">
        <v>4780</v>
      </c>
      <c r="D85" s="49">
        <v>2012</v>
      </c>
      <c r="J85">
        <v>0</v>
      </c>
      <c r="K85">
        <v>0</v>
      </c>
      <c r="L85">
        <v>1</v>
      </c>
      <c r="M85">
        <v>1</v>
      </c>
      <c r="N85">
        <f>VLOOKUP(A85,Effort!J:K,2,FALSE)</f>
        <v>7</v>
      </c>
      <c r="O85">
        <f t="shared" si="9"/>
        <v>0</v>
      </c>
      <c r="P85">
        <f t="shared" si="10"/>
        <v>0</v>
      </c>
      <c r="Q85">
        <f t="shared" si="11"/>
        <v>0</v>
      </c>
      <c r="R85">
        <f t="shared" si="12"/>
        <v>0</v>
      </c>
      <c r="S85">
        <f t="shared" si="13"/>
        <v>0</v>
      </c>
      <c r="T85">
        <f t="shared" si="14"/>
        <v>0</v>
      </c>
      <c r="U85">
        <f t="shared" si="15"/>
        <v>0</v>
      </c>
      <c r="V85">
        <f t="shared" si="16"/>
        <v>0.14285714285714285</v>
      </c>
    </row>
    <row r="86" spans="1:22" x14ac:dyDescent="0.25">
      <c r="A86" s="49" t="s">
        <v>4713</v>
      </c>
      <c r="B86" s="49">
        <v>6</v>
      </c>
      <c r="C86" s="48" t="s">
        <v>4780</v>
      </c>
      <c r="D86" s="49">
        <v>2013</v>
      </c>
      <c r="E86">
        <v>2</v>
      </c>
      <c r="J86">
        <v>0</v>
      </c>
      <c r="K86">
        <v>0</v>
      </c>
      <c r="L86">
        <v>1</v>
      </c>
      <c r="M86">
        <v>3</v>
      </c>
      <c r="N86">
        <f>VLOOKUP(A86,Effort!J:K,2,FALSE)</f>
        <v>13</v>
      </c>
      <c r="O86">
        <f t="shared" si="9"/>
        <v>0.15384615384615385</v>
      </c>
      <c r="P86">
        <f t="shared" si="10"/>
        <v>0</v>
      </c>
      <c r="Q86">
        <f t="shared" si="11"/>
        <v>0</v>
      </c>
      <c r="R86">
        <f t="shared" si="12"/>
        <v>0</v>
      </c>
      <c r="S86">
        <f t="shared" si="13"/>
        <v>0</v>
      </c>
      <c r="T86">
        <f t="shared" si="14"/>
        <v>0</v>
      </c>
      <c r="U86">
        <f t="shared" si="15"/>
        <v>0</v>
      </c>
      <c r="V86">
        <f t="shared" si="16"/>
        <v>7.6923076923076927E-2</v>
      </c>
    </row>
    <row r="87" spans="1:22" x14ac:dyDescent="0.25">
      <c r="A87" s="49" t="s">
        <v>4715</v>
      </c>
      <c r="B87" s="49">
        <v>8</v>
      </c>
      <c r="C87" s="48" t="s">
        <v>4780</v>
      </c>
      <c r="D87" s="49">
        <v>2013</v>
      </c>
      <c r="J87">
        <v>0</v>
      </c>
      <c r="K87">
        <v>0</v>
      </c>
      <c r="L87">
        <v>4</v>
      </c>
      <c r="M87">
        <v>4</v>
      </c>
      <c r="N87">
        <f>VLOOKUP(A87,Effort!J:K,2,FALSE)</f>
        <v>10</v>
      </c>
      <c r="O87">
        <f t="shared" si="9"/>
        <v>0</v>
      </c>
      <c r="P87">
        <f t="shared" si="10"/>
        <v>0</v>
      </c>
      <c r="Q87">
        <f t="shared" si="11"/>
        <v>0</v>
      </c>
      <c r="R87">
        <f t="shared" si="12"/>
        <v>0</v>
      </c>
      <c r="S87">
        <f t="shared" si="13"/>
        <v>0</v>
      </c>
      <c r="T87">
        <f t="shared" si="14"/>
        <v>0</v>
      </c>
      <c r="U87">
        <f t="shared" si="15"/>
        <v>0</v>
      </c>
      <c r="V87">
        <f t="shared" si="16"/>
        <v>0.4</v>
      </c>
    </row>
    <row r="88" spans="1:22" x14ac:dyDescent="0.25">
      <c r="A88" s="49" t="s">
        <v>4716</v>
      </c>
      <c r="B88" s="49">
        <v>9</v>
      </c>
      <c r="C88" s="48" t="s">
        <v>4780</v>
      </c>
      <c r="D88" s="49">
        <v>2013</v>
      </c>
      <c r="E88">
        <v>1</v>
      </c>
      <c r="I88">
        <v>1</v>
      </c>
      <c r="J88">
        <v>0</v>
      </c>
      <c r="K88">
        <v>0</v>
      </c>
      <c r="L88">
        <v>3</v>
      </c>
      <c r="M88">
        <v>5</v>
      </c>
      <c r="N88">
        <f>VLOOKUP(A88,Effort!J:K,2,FALSE)</f>
        <v>9</v>
      </c>
      <c r="O88">
        <f t="shared" si="9"/>
        <v>0.1111111111111111</v>
      </c>
      <c r="P88">
        <f t="shared" si="10"/>
        <v>0</v>
      </c>
      <c r="Q88">
        <f t="shared" si="11"/>
        <v>0</v>
      </c>
      <c r="R88">
        <f t="shared" si="12"/>
        <v>0</v>
      </c>
      <c r="S88">
        <f t="shared" si="13"/>
        <v>0.1111111111111111</v>
      </c>
      <c r="T88">
        <f t="shared" si="14"/>
        <v>0</v>
      </c>
      <c r="U88">
        <f t="shared" si="15"/>
        <v>0</v>
      </c>
      <c r="V88">
        <f t="shared" si="16"/>
        <v>0.33333333333333331</v>
      </c>
    </row>
    <row r="89" spans="1:22" x14ac:dyDescent="0.25">
      <c r="A89" s="49" t="s">
        <v>4717</v>
      </c>
      <c r="B89" s="49">
        <v>10</v>
      </c>
      <c r="C89" s="48" t="s">
        <v>4780</v>
      </c>
      <c r="D89" s="49">
        <v>2013</v>
      </c>
      <c r="J89">
        <v>0</v>
      </c>
      <c r="K89">
        <v>0</v>
      </c>
      <c r="L89">
        <v>1</v>
      </c>
      <c r="M89">
        <v>1</v>
      </c>
      <c r="N89">
        <f>VLOOKUP(A89,Effort!J:K,2,FALSE)</f>
        <v>5</v>
      </c>
      <c r="O89">
        <f t="shared" si="9"/>
        <v>0</v>
      </c>
      <c r="P89">
        <f t="shared" si="10"/>
        <v>0</v>
      </c>
      <c r="Q89">
        <f t="shared" si="11"/>
        <v>0</v>
      </c>
      <c r="R89">
        <f t="shared" si="12"/>
        <v>0</v>
      </c>
      <c r="S89">
        <f t="shared" si="13"/>
        <v>0</v>
      </c>
      <c r="T89">
        <f t="shared" si="14"/>
        <v>0</v>
      </c>
      <c r="U89">
        <f t="shared" si="15"/>
        <v>0</v>
      </c>
      <c r="V89">
        <f t="shared" si="16"/>
        <v>0.2</v>
      </c>
    </row>
    <row r="90" spans="1:22" x14ac:dyDescent="0.25">
      <c r="A90" s="49" t="s">
        <v>4718</v>
      </c>
      <c r="B90" s="49">
        <v>5</v>
      </c>
      <c r="C90" s="48" t="s">
        <v>4780</v>
      </c>
      <c r="D90" s="49">
        <v>2014</v>
      </c>
      <c r="J90">
        <v>0</v>
      </c>
      <c r="K90">
        <v>0</v>
      </c>
      <c r="L90">
        <v>1</v>
      </c>
      <c r="M90">
        <v>1</v>
      </c>
      <c r="N90">
        <f>VLOOKUP(A90,Effort!J:K,2,FALSE)</f>
        <v>5</v>
      </c>
      <c r="O90">
        <f t="shared" si="9"/>
        <v>0</v>
      </c>
      <c r="P90">
        <f t="shared" si="10"/>
        <v>0</v>
      </c>
      <c r="Q90">
        <f t="shared" si="11"/>
        <v>0</v>
      </c>
      <c r="R90">
        <f t="shared" si="12"/>
        <v>0</v>
      </c>
      <c r="S90">
        <f t="shared" si="13"/>
        <v>0</v>
      </c>
      <c r="T90">
        <f t="shared" si="14"/>
        <v>0</v>
      </c>
      <c r="U90">
        <f t="shared" si="15"/>
        <v>0</v>
      </c>
      <c r="V90">
        <f t="shared" si="16"/>
        <v>0.2</v>
      </c>
    </row>
    <row r="91" spans="1:22" x14ac:dyDescent="0.25">
      <c r="A91" s="49" t="s">
        <v>4719</v>
      </c>
      <c r="B91" s="49">
        <v>6</v>
      </c>
      <c r="C91" s="48" t="s">
        <v>4780</v>
      </c>
      <c r="D91" s="49">
        <v>2014</v>
      </c>
      <c r="E91">
        <v>2</v>
      </c>
      <c r="J91">
        <v>0</v>
      </c>
      <c r="K91">
        <v>0</v>
      </c>
      <c r="L91">
        <v>3</v>
      </c>
      <c r="M91">
        <v>5</v>
      </c>
      <c r="N91">
        <f>VLOOKUP(A91,Effort!J:K,2,FALSE)</f>
        <v>9</v>
      </c>
      <c r="O91">
        <f t="shared" si="9"/>
        <v>0.22222222222222221</v>
      </c>
      <c r="P91">
        <f t="shared" si="10"/>
        <v>0</v>
      </c>
      <c r="Q91">
        <f t="shared" si="11"/>
        <v>0</v>
      </c>
      <c r="R91">
        <f t="shared" si="12"/>
        <v>0</v>
      </c>
      <c r="S91">
        <f t="shared" si="13"/>
        <v>0</v>
      </c>
      <c r="T91">
        <f t="shared" si="14"/>
        <v>0</v>
      </c>
      <c r="U91">
        <f t="shared" si="15"/>
        <v>0</v>
      </c>
      <c r="V91">
        <f t="shared" si="16"/>
        <v>0.33333333333333331</v>
      </c>
    </row>
    <row r="92" spans="1:22" x14ac:dyDescent="0.25">
      <c r="A92" s="49" t="s">
        <v>4720</v>
      </c>
      <c r="B92" s="49">
        <v>7</v>
      </c>
      <c r="C92" s="48" t="s">
        <v>4780</v>
      </c>
      <c r="D92" s="49">
        <v>2014</v>
      </c>
      <c r="I92">
        <v>2</v>
      </c>
      <c r="J92">
        <v>0</v>
      </c>
      <c r="K92">
        <v>0</v>
      </c>
      <c r="M92">
        <v>2</v>
      </c>
      <c r="N92">
        <f>VLOOKUP(A92,Effort!J:K,2,FALSE)</f>
        <v>11</v>
      </c>
      <c r="O92">
        <f t="shared" si="9"/>
        <v>0</v>
      </c>
      <c r="P92">
        <f t="shared" si="10"/>
        <v>0</v>
      </c>
      <c r="Q92">
        <f t="shared" si="11"/>
        <v>0</v>
      </c>
      <c r="R92">
        <f t="shared" si="12"/>
        <v>0</v>
      </c>
      <c r="S92">
        <f t="shared" si="13"/>
        <v>0.18181818181818182</v>
      </c>
      <c r="T92">
        <f t="shared" si="14"/>
        <v>0</v>
      </c>
      <c r="U92">
        <f t="shared" si="15"/>
        <v>0</v>
      </c>
      <c r="V92">
        <f t="shared" si="16"/>
        <v>0</v>
      </c>
    </row>
    <row r="93" spans="1:22" x14ac:dyDescent="0.25">
      <c r="A93" s="49" t="s">
        <v>4721</v>
      </c>
      <c r="B93" s="49">
        <v>8</v>
      </c>
      <c r="C93" s="48" t="s">
        <v>4780</v>
      </c>
      <c r="D93" s="49">
        <v>2014</v>
      </c>
      <c r="E93">
        <v>3</v>
      </c>
      <c r="J93">
        <v>0</v>
      </c>
      <c r="K93">
        <v>0</v>
      </c>
      <c r="L93">
        <v>3</v>
      </c>
      <c r="M93">
        <v>6</v>
      </c>
      <c r="N93">
        <f>VLOOKUP(A93,Effort!J:K,2,FALSE)</f>
        <v>9</v>
      </c>
      <c r="O93">
        <f t="shared" si="9"/>
        <v>0.33333333333333331</v>
      </c>
      <c r="P93">
        <f t="shared" si="10"/>
        <v>0</v>
      </c>
      <c r="Q93">
        <f t="shared" si="11"/>
        <v>0</v>
      </c>
      <c r="R93">
        <f t="shared" si="12"/>
        <v>0</v>
      </c>
      <c r="S93">
        <f t="shared" si="13"/>
        <v>0</v>
      </c>
      <c r="T93">
        <f t="shared" si="14"/>
        <v>0</v>
      </c>
      <c r="U93">
        <f t="shared" si="15"/>
        <v>0</v>
      </c>
      <c r="V93">
        <f t="shared" si="16"/>
        <v>0.33333333333333331</v>
      </c>
    </row>
    <row r="94" spans="1:22" x14ac:dyDescent="0.25">
      <c r="A94" s="49" t="s">
        <v>4722</v>
      </c>
      <c r="B94" s="49">
        <v>9</v>
      </c>
      <c r="C94" s="48" t="s">
        <v>4780</v>
      </c>
      <c r="D94" s="49">
        <v>2014</v>
      </c>
      <c r="I94">
        <v>1</v>
      </c>
      <c r="J94">
        <v>0</v>
      </c>
      <c r="K94">
        <v>0</v>
      </c>
      <c r="L94">
        <v>2</v>
      </c>
      <c r="M94">
        <v>3</v>
      </c>
      <c r="N94">
        <f>VLOOKUP(A94,Effort!J:K,2,FALSE)</f>
        <v>13</v>
      </c>
      <c r="O94">
        <f t="shared" si="9"/>
        <v>0</v>
      </c>
      <c r="P94">
        <f t="shared" si="10"/>
        <v>0</v>
      </c>
      <c r="Q94">
        <f t="shared" si="11"/>
        <v>0</v>
      </c>
      <c r="R94">
        <f t="shared" si="12"/>
        <v>0</v>
      </c>
      <c r="S94">
        <f t="shared" si="13"/>
        <v>7.6923076923076927E-2</v>
      </c>
      <c r="T94">
        <f t="shared" si="14"/>
        <v>0</v>
      </c>
      <c r="U94">
        <f t="shared" si="15"/>
        <v>0</v>
      </c>
      <c r="V94">
        <f t="shared" si="16"/>
        <v>0.15384615384615385</v>
      </c>
    </row>
    <row r="95" spans="1:22" x14ac:dyDescent="0.25">
      <c r="A95" s="49" t="s">
        <v>4724</v>
      </c>
      <c r="B95" s="49">
        <v>1</v>
      </c>
      <c r="C95" s="48" t="s">
        <v>4780</v>
      </c>
      <c r="D95" s="49">
        <v>2015</v>
      </c>
      <c r="J95">
        <v>0</v>
      </c>
      <c r="K95">
        <v>0</v>
      </c>
      <c r="L95">
        <v>1</v>
      </c>
      <c r="M95">
        <v>1</v>
      </c>
      <c r="N95">
        <f>VLOOKUP(A95,Effort!J:K,2,FALSE)</f>
        <v>10</v>
      </c>
      <c r="O95">
        <f t="shared" si="9"/>
        <v>0</v>
      </c>
      <c r="P95">
        <f t="shared" si="10"/>
        <v>0</v>
      </c>
      <c r="Q95">
        <f t="shared" si="11"/>
        <v>0</v>
      </c>
      <c r="R95">
        <f t="shared" si="12"/>
        <v>0</v>
      </c>
      <c r="S95">
        <f t="shared" si="13"/>
        <v>0</v>
      </c>
      <c r="T95">
        <f t="shared" si="14"/>
        <v>0</v>
      </c>
      <c r="U95">
        <f t="shared" si="15"/>
        <v>0</v>
      </c>
      <c r="V95">
        <f t="shared" si="16"/>
        <v>0.1</v>
      </c>
    </row>
    <row r="96" spans="1:22" x14ac:dyDescent="0.25">
      <c r="A96" s="49" t="s">
        <v>4728</v>
      </c>
      <c r="B96" s="49">
        <v>5</v>
      </c>
      <c r="C96" s="48" t="s">
        <v>4780</v>
      </c>
      <c r="D96" s="49">
        <v>2015</v>
      </c>
      <c r="E96">
        <v>1</v>
      </c>
      <c r="J96">
        <v>0</v>
      </c>
      <c r="K96">
        <v>0</v>
      </c>
      <c r="M96">
        <v>1</v>
      </c>
      <c r="N96">
        <f>VLOOKUP(A96,Effort!J:K,2,FALSE)</f>
        <v>5</v>
      </c>
      <c r="O96">
        <f t="shared" si="9"/>
        <v>0.2</v>
      </c>
      <c r="P96">
        <f t="shared" si="10"/>
        <v>0</v>
      </c>
      <c r="Q96">
        <f t="shared" si="11"/>
        <v>0</v>
      </c>
      <c r="R96">
        <f t="shared" si="12"/>
        <v>0</v>
      </c>
      <c r="S96">
        <f t="shared" si="13"/>
        <v>0</v>
      </c>
      <c r="T96">
        <f t="shared" si="14"/>
        <v>0</v>
      </c>
      <c r="U96">
        <f t="shared" si="15"/>
        <v>0</v>
      </c>
      <c r="V96">
        <f t="shared" si="16"/>
        <v>0</v>
      </c>
    </row>
    <row r="97" spans="1:22" x14ac:dyDescent="0.25">
      <c r="A97" s="49" t="s">
        <v>4729</v>
      </c>
      <c r="B97" s="49">
        <v>6</v>
      </c>
      <c r="C97" s="48" t="s">
        <v>4780</v>
      </c>
      <c r="D97" s="49">
        <v>2015</v>
      </c>
      <c r="J97">
        <v>0</v>
      </c>
      <c r="K97">
        <v>0</v>
      </c>
      <c r="L97">
        <v>4</v>
      </c>
      <c r="M97">
        <v>4</v>
      </c>
      <c r="N97">
        <f>VLOOKUP(A97,Effort!J:K,2,FALSE)</f>
        <v>4</v>
      </c>
      <c r="O97">
        <f t="shared" si="9"/>
        <v>0</v>
      </c>
      <c r="P97">
        <f t="shared" si="10"/>
        <v>0</v>
      </c>
      <c r="Q97">
        <f t="shared" si="11"/>
        <v>0</v>
      </c>
      <c r="R97">
        <f t="shared" si="12"/>
        <v>0</v>
      </c>
      <c r="S97">
        <f t="shared" si="13"/>
        <v>0</v>
      </c>
      <c r="T97">
        <f t="shared" si="14"/>
        <v>0</v>
      </c>
      <c r="U97">
        <f t="shared" si="15"/>
        <v>0</v>
      </c>
      <c r="V97">
        <f t="shared" si="16"/>
        <v>1</v>
      </c>
    </row>
    <row r="98" spans="1:22" x14ac:dyDescent="0.25">
      <c r="A98" s="49" t="s">
        <v>4730</v>
      </c>
      <c r="B98" s="49">
        <v>7</v>
      </c>
      <c r="C98" s="48" t="s">
        <v>4780</v>
      </c>
      <c r="D98" s="49">
        <v>2015</v>
      </c>
      <c r="E98">
        <v>1</v>
      </c>
      <c r="J98">
        <v>0</v>
      </c>
      <c r="K98">
        <v>0</v>
      </c>
      <c r="M98">
        <v>1</v>
      </c>
      <c r="N98">
        <f>VLOOKUP(A98,Effort!J:K,2,FALSE)</f>
        <v>9</v>
      </c>
      <c r="O98">
        <f t="shared" si="9"/>
        <v>0.1111111111111111</v>
      </c>
      <c r="P98">
        <f t="shared" si="10"/>
        <v>0</v>
      </c>
      <c r="Q98">
        <f t="shared" si="11"/>
        <v>0</v>
      </c>
      <c r="R98">
        <f t="shared" si="12"/>
        <v>0</v>
      </c>
      <c r="S98">
        <f t="shared" si="13"/>
        <v>0</v>
      </c>
      <c r="T98">
        <f t="shared" si="14"/>
        <v>0</v>
      </c>
      <c r="U98">
        <f t="shared" si="15"/>
        <v>0</v>
      </c>
      <c r="V98">
        <f t="shared" si="16"/>
        <v>0</v>
      </c>
    </row>
    <row r="99" spans="1:22" x14ac:dyDescent="0.25">
      <c r="A99" s="49" t="s">
        <v>4732</v>
      </c>
      <c r="B99" s="49">
        <v>9</v>
      </c>
      <c r="C99" s="48" t="s">
        <v>4780</v>
      </c>
      <c r="D99" s="49">
        <v>2015</v>
      </c>
      <c r="J99">
        <v>0</v>
      </c>
      <c r="K99">
        <v>0</v>
      </c>
      <c r="L99">
        <v>5</v>
      </c>
      <c r="M99">
        <v>5</v>
      </c>
      <c r="N99">
        <f>VLOOKUP(A99,Effort!J:K,2,FALSE)</f>
        <v>8</v>
      </c>
      <c r="O99">
        <f t="shared" si="9"/>
        <v>0</v>
      </c>
      <c r="P99">
        <f t="shared" si="10"/>
        <v>0</v>
      </c>
      <c r="Q99">
        <f t="shared" si="11"/>
        <v>0</v>
      </c>
      <c r="R99">
        <f t="shared" si="12"/>
        <v>0</v>
      </c>
      <c r="S99">
        <f t="shared" si="13"/>
        <v>0</v>
      </c>
      <c r="T99">
        <f t="shared" si="14"/>
        <v>0</v>
      </c>
      <c r="U99">
        <f t="shared" si="15"/>
        <v>0</v>
      </c>
      <c r="V99">
        <f t="shared" si="16"/>
        <v>0.625</v>
      </c>
    </row>
    <row r="100" spans="1:22" x14ac:dyDescent="0.25">
      <c r="A100" s="49" t="s">
        <v>4739</v>
      </c>
      <c r="B100" s="49">
        <v>7</v>
      </c>
      <c r="C100" s="48" t="s">
        <v>4780</v>
      </c>
      <c r="D100" s="49">
        <v>2016</v>
      </c>
      <c r="E100">
        <v>1</v>
      </c>
      <c r="J100">
        <v>0</v>
      </c>
      <c r="K100">
        <v>0</v>
      </c>
      <c r="L100">
        <v>3</v>
      </c>
      <c r="M100">
        <v>4</v>
      </c>
      <c r="N100">
        <f>VLOOKUP(A100,Effort!J:K,2,FALSE)</f>
        <v>10</v>
      </c>
      <c r="O100">
        <f t="shared" si="9"/>
        <v>0.1</v>
      </c>
      <c r="P100">
        <f t="shared" si="10"/>
        <v>0</v>
      </c>
      <c r="Q100">
        <f t="shared" si="11"/>
        <v>0</v>
      </c>
      <c r="R100">
        <f t="shared" si="12"/>
        <v>0</v>
      </c>
      <c r="S100">
        <f t="shared" si="13"/>
        <v>0</v>
      </c>
      <c r="T100">
        <f t="shared" si="14"/>
        <v>0</v>
      </c>
      <c r="U100">
        <f t="shared" si="15"/>
        <v>0</v>
      </c>
      <c r="V100">
        <f t="shared" si="16"/>
        <v>0.3</v>
      </c>
    </row>
    <row r="101" spans="1:22" x14ac:dyDescent="0.25">
      <c r="A101" s="49" t="s">
        <v>4741</v>
      </c>
      <c r="B101" s="49">
        <v>9</v>
      </c>
      <c r="C101" s="48" t="s">
        <v>4780</v>
      </c>
      <c r="D101" s="49">
        <v>2016</v>
      </c>
      <c r="E101">
        <v>4</v>
      </c>
      <c r="J101">
        <v>0</v>
      </c>
      <c r="K101">
        <v>0</v>
      </c>
      <c r="L101">
        <v>2</v>
      </c>
      <c r="M101">
        <v>6</v>
      </c>
      <c r="N101">
        <f>VLOOKUP(A101,Effort!J:K,2,FALSE)</f>
        <v>12</v>
      </c>
      <c r="O101">
        <f t="shared" si="9"/>
        <v>0.33333333333333331</v>
      </c>
      <c r="P101">
        <f t="shared" si="10"/>
        <v>0</v>
      </c>
      <c r="Q101">
        <f t="shared" si="11"/>
        <v>0</v>
      </c>
      <c r="R101">
        <f t="shared" si="12"/>
        <v>0</v>
      </c>
      <c r="S101">
        <f t="shared" si="13"/>
        <v>0</v>
      </c>
      <c r="T101">
        <f t="shared" si="14"/>
        <v>0</v>
      </c>
      <c r="U101">
        <f t="shared" si="15"/>
        <v>0</v>
      </c>
      <c r="V101">
        <f t="shared" si="16"/>
        <v>0.16666666666666666</v>
      </c>
    </row>
    <row r="102" spans="1:22" x14ac:dyDescent="0.25">
      <c r="A102" s="49" t="s">
        <v>4742</v>
      </c>
      <c r="B102" s="49">
        <v>10</v>
      </c>
      <c r="C102" s="48" t="s">
        <v>4780</v>
      </c>
      <c r="D102" s="49">
        <v>2016</v>
      </c>
      <c r="E102">
        <v>5</v>
      </c>
      <c r="J102">
        <v>0</v>
      </c>
      <c r="K102">
        <v>0</v>
      </c>
      <c r="L102">
        <v>8</v>
      </c>
      <c r="M102">
        <v>13</v>
      </c>
      <c r="N102">
        <f>VLOOKUP(A102,Effort!J:K,2,FALSE)</f>
        <v>6</v>
      </c>
      <c r="O102">
        <f t="shared" si="9"/>
        <v>0.83333333333333337</v>
      </c>
      <c r="P102">
        <f t="shared" si="10"/>
        <v>0</v>
      </c>
      <c r="Q102">
        <f t="shared" si="11"/>
        <v>0</v>
      </c>
      <c r="R102">
        <f t="shared" si="12"/>
        <v>0</v>
      </c>
      <c r="S102">
        <f t="shared" si="13"/>
        <v>0</v>
      </c>
      <c r="T102">
        <f t="shared" si="14"/>
        <v>0</v>
      </c>
      <c r="U102">
        <f t="shared" si="15"/>
        <v>0</v>
      </c>
      <c r="V102">
        <f t="shared" si="16"/>
        <v>1.3333333333333333</v>
      </c>
    </row>
    <row r="103" spans="1:22" x14ac:dyDescent="0.25">
      <c r="A103" s="49" t="s">
        <v>4746</v>
      </c>
      <c r="B103" s="49">
        <v>6</v>
      </c>
      <c r="C103" s="48" t="s">
        <v>4780</v>
      </c>
      <c r="D103" s="49">
        <v>2017</v>
      </c>
      <c r="E103">
        <v>2</v>
      </c>
      <c r="F103">
        <v>1</v>
      </c>
      <c r="J103">
        <v>0</v>
      </c>
      <c r="K103">
        <v>0</v>
      </c>
      <c r="L103">
        <v>4</v>
      </c>
      <c r="M103">
        <v>7</v>
      </c>
      <c r="N103">
        <f>VLOOKUP(A103,Effort!J:K,2,FALSE)</f>
        <v>12</v>
      </c>
      <c r="O103">
        <f t="shared" si="9"/>
        <v>0.16666666666666666</v>
      </c>
      <c r="P103">
        <f t="shared" si="10"/>
        <v>8.3333333333333329E-2</v>
      </c>
      <c r="Q103">
        <f t="shared" si="11"/>
        <v>0</v>
      </c>
      <c r="R103">
        <f t="shared" si="12"/>
        <v>0</v>
      </c>
      <c r="S103">
        <f t="shared" si="13"/>
        <v>0</v>
      </c>
      <c r="T103">
        <f t="shared" si="14"/>
        <v>0</v>
      </c>
      <c r="U103">
        <f t="shared" si="15"/>
        <v>0</v>
      </c>
      <c r="V103">
        <f t="shared" si="16"/>
        <v>0.33333333333333331</v>
      </c>
    </row>
    <row r="104" spans="1:22" x14ac:dyDescent="0.25">
      <c r="A104" s="49" t="s">
        <v>4748</v>
      </c>
      <c r="B104" s="49">
        <v>7</v>
      </c>
      <c r="C104" s="48" t="s">
        <v>4780</v>
      </c>
      <c r="D104" s="49">
        <v>2017</v>
      </c>
      <c r="F104">
        <v>1</v>
      </c>
      <c r="J104">
        <v>0</v>
      </c>
      <c r="K104">
        <v>0</v>
      </c>
      <c r="M104">
        <v>1</v>
      </c>
      <c r="N104">
        <f>VLOOKUP(A104,Effort!J:K,2,FALSE)</f>
        <v>3</v>
      </c>
      <c r="O104">
        <f t="shared" si="9"/>
        <v>0</v>
      </c>
      <c r="P104">
        <f t="shared" si="10"/>
        <v>0.33333333333333331</v>
      </c>
      <c r="Q104">
        <f t="shared" si="11"/>
        <v>0</v>
      </c>
      <c r="R104">
        <f t="shared" si="12"/>
        <v>0</v>
      </c>
      <c r="S104">
        <f t="shared" si="13"/>
        <v>0</v>
      </c>
      <c r="T104">
        <f t="shared" si="14"/>
        <v>0</v>
      </c>
      <c r="U104">
        <f t="shared" si="15"/>
        <v>0</v>
      </c>
      <c r="V104">
        <f t="shared" si="16"/>
        <v>0</v>
      </c>
    </row>
    <row r="105" spans="1:22" x14ac:dyDescent="0.25">
      <c r="A105" s="49" t="s">
        <v>4749</v>
      </c>
      <c r="B105" s="49">
        <v>9</v>
      </c>
      <c r="C105" s="48" t="s">
        <v>4780</v>
      </c>
      <c r="D105" s="49">
        <v>2017</v>
      </c>
      <c r="E105">
        <v>1</v>
      </c>
      <c r="F105">
        <v>1</v>
      </c>
      <c r="J105">
        <v>0</v>
      </c>
      <c r="K105">
        <v>0</v>
      </c>
      <c r="L105">
        <v>5</v>
      </c>
      <c r="M105">
        <v>7</v>
      </c>
      <c r="N105">
        <f>VLOOKUP(A105,Effort!J:K,2,FALSE)</f>
        <v>8</v>
      </c>
      <c r="O105">
        <f t="shared" si="9"/>
        <v>0.125</v>
      </c>
      <c r="P105">
        <f t="shared" si="10"/>
        <v>0.125</v>
      </c>
      <c r="Q105">
        <f t="shared" si="11"/>
        <v>0</v>
      </c>
      <c r="R105">
        <f t="shared" si="12"/>
        <v>0</v>
      </c>
      <c r="S105">
        <f t="shared" si="13"/>
        <v>0</v>
      </c>
      <c r="T105">
        <f t="shared" si="14"/>
        <v>0</v>
      </c>
      <c r="U105">
        <f t="shared" si="15"/>
        <v>0</v>
      </c>
      <c r="V105">
        <f t="shared" si="16"/>
        <v>0.625</v>
      </c>
    </row>
    <row r="106" spans="1:22" x14ac:dyDescent="0.25">
      <c r="A106" s="49" t="s">
        <v>4750</v>
      </c>
      <c r="B106" s="49">
        <v>10</v>
      </c>
      <c r="C106" s="48" t="s">
        <v>4780</v>
      </c>
      <c r="D106" s="49">
        <v>2017</v>
      </c>
      <c r="J106">
        <v>0</v>
      </c>
      <c r="K106">
        <v>0</v>
      </c>
      <c r="L106">
        <v>11</v>
      </c>
      <c r="M106">
        <v>11</v>
      </c>
      <c r="N106">
        <f>VLOOKUP(A106,Effort!J:K,2,FALSE)</f>
        <v>4</v>
      </c>
      <c r="O106">
        <f t="shared" si="9"/>
        <v>0</v>
      </c>
      <c r="P106">
        <f t="shared" si="10"/>
        <v>0</v>
      </c>
      <c r="Q106">
        <f t="shared" si="11"/>
        <v>0</v>
      </c>
      <c r="R106">
        <f t="shared" si="12"/>
        <v>0</v>
      </c>
      <c r="S106">
        <f t="shared" si="13"/>
        <v>0</v>
      </c>
      <c r="T106">
        <f t="shared" si="14"/>
        <v>0</v>
      </c>
      <c r="U106">
        <f t="shared" si="15"/>
        <v>0</v>
      </c>
      <c r="V106">
        <f t="shared" si="16"/>
        <v>2.75</v>
      </c>
    </row>
    <row r="107" spans="1:22" x14ac:dyDescent="0.25">
      <c r="A107" s="49" t="s">
        <v>4754</v>
      </c>
      <c r="B107" s="49">
        <v>5</v>
      </c>
      <c r="C107" s="48" t="s">
        <v>4780</v>
      </c>
      <c r="D107" s="49">
        <v>2018</v>
      </c>
      <c r="E107">
        <v>1</v>
      </c>
      <c r="J107">
        <v>0</v>
      </c>
      <c r="K107">
        <v>0</v>
      </c>
      <c r="M107">
        <v>1</v>
      </c>
      <c r="N107">
        <f>VLOOKUP(A107,Effort!J:K,2,FALSE)</f>
        <v>4</v>
      </c>
      <c r="O107">
        <f t="shared" si="9"/>
        <v>0.25</v>
      </c>
      <c r="P107">
        <f t="shared" si="10"/>
        <v>0</v>
      </c>
      <c r="Q107">
        <f t="shared" si="11"/>
        <v>0</v>
      </c>
      <c r="R107">
        <f t="shared" si="12"/>
        <v>0</v>
      </c>
      <c r="S107">
        <f t="shared" si="13"/>
        <v>0</v>
      </c>
      <c r="T107">
        <f t="shared" si="14"/>
        <v>0</v>
      </c>
      <c r="U107">
        <f t="shared" si="15"/>
        <v>0</v>
      </c>
      <c r="V107">
        <f t="shared" si="16"/>
        <v>0</v>
      </c>
    </row>
    <row r="108" spans="1:22" x14ac:dyDescent="0.25">
      <c r="A108" s="49" t="s">
        <v>4757</v>
      </c>
      <c r="B108" s="49">
        <v>8</v>
      </c>
      <c r="C108" s="48" t="s">
        <v>4780</v>
      </c>
      <c r="D108" s="49">
        <v>2018</v>
      </c>
      <c r="J108">
        <v>0</v>
      </c>
      <c r="K108">
        <v>0</v>
      </c>
      <c r="L108">
        <v>1</v>
      </c>
      <c r="M108">
        <v>1</v>
      </c>
      <c r="N108">
        <f>VLOOKUP(A108,Effort!J:K,2,FALSE)</f>
        <v>6</v>
      </c>
      <c r="O108">
        <f t="shared" si="9"/>
        <v>0</v>
      </c>
      <c r="P108">
        <f t="shared" si="10"/>
        <v>0</v>
      </c>
      <c r="Q108">
        <f t="shared" si="11"/>
        <v>0</v>
      </c>
      <c r="R108">
        <f t="shared" si="12"/>
        <v>0</v>
      </c>
      <c r="S108">
        <f t="shared" si="13"/>
        <v>0</v>
      </c>
      <c r="T108">
        <f t="shared" si="14"/>
        <v>0</v>
      </c>
      <c r="U108">
        <f t="shared" si="15"/>
        <v>0</v>
      </c>
      <c r="V108">
        <f t="shared" si="16"/>
        <v>0.16666666666666666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W14"/>
  <sheetViews>
    <sheetView workbookViewId="0">
      <selection activeCell="U2" sqref="U2:V11"/>
    </sheetView>
  </sheetViews>
  <sheetFormatPr defaultColWidth="8.85546875" defaultRowHeight="15" x14ac:dyDescent="0.25"/>
  <sheetData>
    <row r="1" spans="1:49" x14ac:dyDescent="0.25">
      <c r="A1" t="s">
        <v>5084</v>
      </c>
      <c r="K1" t="s">
        <v>32</v>
      </c>
      <c r="U1" t="s">
        <v>5085</v>
      </c>
      <c r="AE1" t="s">
        <v>5174</v>
      </c>
      <c r="AO1" t="s">
        <v>5175</v>
      </c>
    </row>
    <row r="2" spans="1:49" x14ac:dyDescent="0.25">
      <c r="A2" s="33" t="s">
        <v>4670</v>
      </c>
      <c r="B2" s="45" t="s">
        <v>62</v>
      </c>
      <c r="C2" s="45" t="s">
        <v>88</v>
      </c>
      <c r="D2" s="45" t="s">
        <v>84</v>
      </c>
      <c r="E2" s="45" t="s">
        <v>107</v>
      </c>
      <c r="F2" s="45" t="s">
        <v>133</v>
      </c>
      <c r="G2" s="45" t="s">
        <v>4680</v>
      </c>
      <c r="H2" s="45" t="s">
        <v>4681</v>
      </c>
      <c r="I2" s="45" t="s">
        <v>28</v>
      </c>
      <c r="K2" s="33" t="s">
        <v>4670</v>
      </c>
      <c r="L2" s="45" t="s">
        <v>62</v>
      </c>
      <c r="M2" s="45" t="s">
        <v>88</v>
      </c>
      <c r="N2" s="45" t="s">
        <v>84</v>
      </c>
      <c r="O2" s="45" t="s">
        <v>107</v>
      </c>
      <c r="P2" s="45" t="s">
        <v>133</v>
      </c>
      <c r="Q2" s="45" t="s">
        <v>4680</v>
      </c>
      <c r="R2" s="45" t="s">
        <v>4681</v>
      </c>
      <c r="S2" s="45" t="s">
        <v>28</v>
      </c>
      <c r="U2" s="33" t="s">
        <v>1</v>
      </c>
      <c r="V2" s="45" t="s">
        <v>62</v>
      </c>
      <c r="W2" s="45" t="s">
        <v>88</v>
      </c>
      <c r="X2" s="45" t="s">
        <v>84</v>
      </c>
      <c r="Y2" s="45" t="s">
        <v>107</v>
      </c>
      <c r="Z2" s="45" t="s">
        <v>133</v>
      </c>
      <c r="AA2" s="45" t="s">
        <v>4680</v>
      </c>
      <c r="AB2" s="45" t="s">
        <v>4681</v>
      </c>
      <c r="AC2" s="45" t="s">
        <v>28</v>
      </c>
      <c r="AE2" s="33" t="s">
        <v>1</v>
      </c>
      <c r="AF2" s="45" t="s">
        <v>62</v>
      </c>
      <c r="AG2" s="45" t="s">
        <v>88</v>
      </c>
      <c r="AH2" s="45" t="s">
        <v>84</v>
      </c>
      <c r="AI2" s="45" t="s">
        <v>107</v>
      </c>
      <c r="AJ2" s="45" t="s">
        <v>133</v>
      </c>
      <c r="AK2" s="45" t="s">
        <v>4680</v>
      </c>
      <c r="AL2" s="45" t="s">
        <v>4681</v>
      </c>
      <c r="AM2" s="45" t="s">
        <v>28</v>
      </c>
      <c r="AO2" s="33" t="s">
        <v>1</v>
      </c>
      <c r="AP2" s="45" t="s">
        <v>62</v>
      </c>
      <c r="AQ2" s="45" t="s">
        <v>88</v>
      </c>
      <c r="AR2" s="45" t="s">
        <v>84</v>
      </c>
      <c r="AS2" s="45" t="s">
        <v>107</v>
      </c>
      <c r="AT2" s="45" t="s">
        <v>133</v>
      </c>
      <c r="AU2" s="45" t="s">
        <v>4680</v>
      </c>
      <c r="AV2" s="45" t="s">
        <v>4681</v>
      </c>
      <c r="AW2" s="45" t="s">
        <v>28</v>
      </c>
    </row>
    <row r="3" spans="1:49" x14ac:dyDescent="0.25">
      <c r="A3" s="27">
        <v>1</v>
      </c>
      <c r="B3">
        <v>2.6666666666666665E-2</v>
      </c>
      <c r="C3">
        <v>0</v>
      </c>
      <c r="D3">
        <v>0</v>
      </c>
      <c r="E3">
        <v>0</v>
      </c>
      <c r="F3">
        <v>0</v>
      </c>
      <c r="G3">
        <v>0</v>
      </c>
      <c r="H3">
        <v>0</v>
      </c>
      <c r="I3">
        <v>0.11000000000000001</v>
      </c>
      <c r="K3" s="27">
        <v>1</v>
      </c>
      <c r="L3">
        <v>3.3333333333333333E-2</v>
      </c>
      <c r="M3">
        <v>0</v>
      </c>
      <c r="N3">
        <v>0</v>
      </c>
      <c r="O3">
        <v>0</v>
      </c>
      <c r="P3">
        <v>0</v>
      </c>
      <c r="Q3">
        <v>0</v>
      </c>
      <c r="R3">
        <v>0</v>
      </c>
      <c r="S3">
        <v>0.12916666666666668</v>
      </c>
      <c r="U3" s="27">
        <v>2010</v>
      </c>
      <c r="V3">
        <v>5.7090021291473197E-2</v>
      </c>
      <c r="W3">
        <v>1.6134085213032581E-2</v>
      </c>
      <c r="X3">
        <v>8.3333333333333332E-3</v>
      </c>
      <c r="Y3">
        <v>6.2656641604010022E-3</v>
      </c>
      <c r="Z3">
        <v>2.976190476190476E-3</v>
      </c>
      <c r="AA3">
        <v>0</v>
      </c>
      <c r="AB3">
        <v>4.3103448275862068E-3</v>
      </c>
      <c r="AC3">
        <v>5.5064925244144844E-2</v>
      </c>
      <c r="AE3" s="27">
        <v>2010</v>
      </c>
      <c r="AF3">
        <v>7.3162215884538931E-2</v>
      </c>
      <c r="AG3">
        <v>2.581453634085213E-2</v>
      </c>
      <c r="AH3">
        <v>0</v>
      </c>
      <c r="AI3">
        <v>1.0025062656641603E-2</v>
      </c>
      <c r="AJ3">
        <v>0</v>
      </c>
      <c r="AK3">
        <v>0</v>
      </c>
      <c r="AL3">
        <v>6.8965517241379309E-3</v>
      </c>
      <c r="AM3">
        <v>8.8103880390631745E-2</v>
      </c>
      <c r="AO3" s="27">
        <v>2010</v>
      </c>
      <c r="AP3">
        <v>3.0303030303030304E-2</v>
      </c>
      <c r="AQ3">
        <v>0</v>
      </c>
      <c r="AR3">
        <v>2.2222222222222223E-2</v>
      </c>
      <c r="AS3">
        <v>0</v>
      </c>
      <c r="AT3">
        <v>7.9365079365079361E-3</v>
      </c>
      <c r="AU3">
        <v>0</v>
      </c>
      <c r="AV3">
        <v>0</v>
      </c>
      <c r="AW3">
        <v>0</v>
      </c>
    </row>
    <row r="4" spans="1:49" x14ac:dyDescent="0.25">
      <c r="A4" s="27">
        <v>2</v>
      </c>
      <c r="B4">
        <v>3.333333333333334E-2</v>
      </c>
      <c r="C4">
        <v>0</v>
      </c>
      <c r="D4">
        <v>0</v>
      </c>
      <c r="E4">
        <v>2.8571428571428571E-2</v>
      </c>
      <c r="F4">
        <v>0</v>
      </c>
      <c r="G4">
        <v>0</v>
      </c>
      <c r="H4">
        <v>0</v>
      </c>
      <c r="I4">
        <v>0.1211111111111111</v>
      </c>
      <c r="K4" s="27">
        <v>2</v>
      </c>
      <c r="L4">
        <v>3.333333333333334E-2</v>
      </c>
      <c r="M4">
        <v>0</v>
      </c>
      <c r="N4">
        <v>0</v>
      </c>
      <c r="O4">
        <v>2.8571428571428571E-2</v>
      </c>
      <c r="P4">
        <v>0</v>
      </c>
      <c r="Q4">
        <v>0</v>
      </c>
      <c r="R4">
        <v>0</v>
      </c>
      <c r="S4">
        <v>0.1211111111111111</v>
      </c>
      <c r="U4" s="27">
        <v>2011</v>
      </c>
      <c r="V4">
        <v>5.3069615569615571E-2</v>
      </c>
      <c r="W4">
        <v>2.1367521367521365E-3</v>
      </c>
      <c r="X4">
        <v>1.7135642135642136E-2</v>
      </c>
      <c r="Y4">
        <v>7.5914423740510691E-3</v>
      </c>
      <c r="Z4">
        <v>0</v>
      </c>
      <c r="AA4">
        <v>0</v>
      </c>
      <c r="AB4">
        <v>3.6231884057971015E-3</v>
      </c>
      <c r="AC4">
        <v>8.8061395126612527E-2</v>
      </c>
      <c r="AE4" s="27">
        <v>2011</v>
      </c>
      <c r="AF4">
        <v>5.0924769674769679E-2</v>
      </c>
      <c r="AG4">
        <v>3.205128205128205E-3</v>
      </c>
      <c r="AH4">
        <v>2.976190476190476E-3</v>
      </c>
      <c r="AI4">
        <v>1.1387163561076604E-2</v>
      </c>
      <c r="AJ4">
        <v>0</v>
      </c>
      <c r="AK4">
        <v>0</v>
      </c>
      <c r="AL4">
        <v>5.434782608695652E-3</v>
      </c>
      <c r="AM4">
        <v>6.8322528920355008E-2</v>
      </c>
      <c r="AO4" s="27">
        <v>2011</v>
      </c>
      <c r="AP4">
        <v>5.735930735930736E-2</v>
      </c>
      <c r="AQ4">
        <v>0</v>
      </c>
      <c r="AR4">
        <v>4.5454545454545456E-2</v>
      </c>
      <c r="AS4">
        <v>0</v>
      </c>
      <c r="AT4">
        <v>0</v>
      </c>
      <c r="AU4">
        <v>0</v>
      </c>
      <c r="AV4">
        <v>0</v>
      </c>
      <c r="AW4">
        <v>0.12753912753912755</v>
      </c>
    </row>
    <row r="5" spans="1:49" x14ac:dyDescent="0.25">
      <c r="A5" s="27">
        <v>3</v>
      </c>
      <c r="B5">
        <v>4.9090909090909095E-2</v>
      </c>
      <c r="C5">
        <v>0</v>
      </c>
      <c r="D5">
        <v>0</v>
      </c>
      <c r="E5">
        <v>9.0909090909090905E-3</v>
      </c>
      <c r="F5">
        <v>0</v>
      </c>
      <c r="G5">
        <v>0</v>
      </c>
      <c r="H5">
        <v>0</v>
      </c>
      <c r="I5">
        <v>0.17949494949494949</v>
      </c>
      <c r="K5" s="27">
        <v>3</v>
      </c>
      <c r="L5">
        <v>4.9090909090909095E-2</v>
      </c>
      <c r="M5">
        <v>0</v>
      </c>
      <c r="N5">
        <v>0</v>
      </c>
      <c r="O5">
        <v>9.0909090909090905E-3</v>
      </c>
      <c r="P5">
        <v>0</v>
      </c>
      <c r="Q5">
        <v>0</v>
      </c>
      <c r="R5">
        <v>0</v>
      </c>
      <c r="S5">
        <v>0.17949494949494949</v>
      </c>
      <c r="U5" s="27">
        <v>2012</v>
      </c>
      <c r="V5">
        <v>3.9274620242362175E-2</v>
      </c>
      <c r="W5">
        <v>5.3439153439153435E-3</v>
      </c>
      <c r="X5">
        <v>1.5937149270482603E-2</v>
      </c>
      <c r="Y5">
        <v>1.3227513227513227E-2</v>
      </c>
      <c r="Z5">
        <v>0</v>
      </c>
      <c r="AA5">
        <v>0</v>
      </c>
      <c r="AB5">
        <v>0</v>
      </c>
      <c r="AC5">
        <v>0.14125248144223476</v>
      </c>
      <c r="AE5" s="27">
        <v>2012</v>
      </c>
      <c r="AF5">
        <v>4.4837856289469194E-2</v>
      </c>
      <c r="AG5">
        <v>8.0158730158730145E-3</v>
      </c>
      <c r="AH5">
        <v>1.2794612794612794E-2</v>
      </c>
      <c r="AI5">
        <v>1.984126984126984E-2</v>
      </c>
      <c r="AJ5">
        <v>0</v>
      </c>
      <c r="AK5">
        <v>0</v>
      </c>
      <c r="AL5">
        <v>0</v>
      </c>
      <c r="AM5">
        <v>8.693672516253162E-2</v>
      </c>
      <c r="AO5" s="27">
        <v>2012</v>
      </c>
      <c r="AP5">
        <v>2.8148148148148144E-2</v>
      </c>
      <c r="AQ5">
        <v>0</v>
      </c>
      <c r="AR5">
        <v>2.222222222222222E-2</v>
      </c>
      <c r="AS5">
        <v>0</v>
      </c>
      <c r="AT5">
        <v>0</v>
      </c>
      <c r="AU5">
        <v>0</v>
      </c>
      <c r="AV5">
        <v>0</v>
      </c>
      <c r="AW5">
        <v>0.24988399400164107</v>
      </c>
    </row>
    <row r="6" spans="1:49" x14ac:dyDescent="0.25">
      <c r="A6" s="27">
        <v>4</v>
      </c>
      <c r="B6">
        <v>3.4722222222222224E-2</v>
      </c>
      <c r="C6">
        <v>0</v>
      </c>
      <c r="D6">
        <v>2.2499999999999999E-2</v>
      </c>
      <c r="E6">
        <v>2.980676328502415E-2</v>
      </c>
      <c r="F6">
        <v>0</v>
      </c>
      <c r="G6">
        <v>0</v>
      </c>
      <c r="H6">
        <v>2.1195652173913043E-2</v>
      </c>
      <c r="I6">
        <v>9.7113526570048306E-2</v>
      </c>
      <c r="K6" s="27">
        <v>4</v>
      </c>
      <c r="L6">
        <v>3.4722222222222224E-2</v>
      </c>
      <c r="M6">
        <v>0</v>
      </c>
      <c r="N6">
        <v>2.2499999999999999E-2</v>
      </c>
      <c r="O6">
        <v>2.980676328502415E-2</v>
      </c>
      <c r="P6">
        <v>0</v>
      </c>
      <c r="Q6">
        <v>0</v>
      </c>
      <c r="R6">
        <v>2.1195652173913043E-2</v>
      </c>
      <c r="S6">
        <v>9.7113526570048306E-2</v>
      </c>
      <c r="U6" s="27">
        <v>2013</v>
      </c>
      <c r="V6">
        <v>8.1527847152847138E-2</v>
      </c>
      <c r="W6">
        <v>4.9793956043956049E-3</v>
      </c>
      <c r="X6">
        <v>1.1160714285714286E-2</v>
      </c>
      <c r="Y6">
        <v>2.7472527472527475E-3</v>
      </c>
      <c r="Z6">
        <v>3.246753246753247E-3</v>
      </c>
      <c r="AA6">
        <v>0</v>
      </c>
      <c r="AB6">
        <v>4.464285714285714E-3</v>
      </c>
      <c r="AC6">
        <v>0.16574779387279387</v>
      </c>
      <c r="AE6" s="27">
        <v>2013</v>
      </c>
      <c r="AF6">
        <v>0.10334353146853145</v>
      </c>
      <c r="AG6">
        <v>6.9711538461538465E-3</v>
      </c>
      <c r="AH6">
        <v>1.5625E-2</v>
      </c>
      <c r="AI6">
        <v>3.8461538461538464E-3</v>
      </c>
      <c r="AJ6">
        <v>0</v>
      </c>
      <c r="AK6">
        <v>0</v>
      </c>
      <c r="AL6">
        <v>6.2500000000000003E-3</v>
      </c>
      <c r="AM6">
        <v>0.19220862470862471</v>
      </c>
      <c r="AO6" s="27">
        <v>2013</v>
      </c>
      <c r="AP6">
        <v>2.6988636363636364E-2</v>
      </c>
      <c r="AQ6">
        <v>0</v>
      </c>
      <c r="AR6">
        <v>0</v>
      </c>
      <c r="AS6">
        <v>0</v>
      </c>
      <c r="AT6">
        <v>1.1363636363636364E-2</v>
      </c>
      <c r="AU6">
        <v>0</v>
      </c>
      <c r="AV6">
        <v>0</v>
      </c>
      <c r="AW6">
        <v>9.9595716783216784E-2</v>
      </c>
    </row>
    <row r="7" spans="1:49" x14ac:dyDescent="0.25">
      <c r="A7" s="27">
        <v>5</v>
      </c>
      <c r="B7">
        <v>7.6992731087558677E-2</v>
      </c>
      <c r="C7">
        <v>0</v>
      </c>
      <c r="D7">
        <v>1.984126984126984E-3</v>
      </c>
      <c r="E7">
        <v>1.984126984126984E-3</v>
      </c>
      <c r="F7">
        <v>0</v>
      </c>
      <c r="G7">
        <v>9.2592592592592587E-3</v>
      </c>
      <c r="H7">
        <v>2.8735632183908046E-3</v>
      </c>
      <c r="I7">
        <v>8.5608237547892707E-2</v>
      </c>
      <c r="K7" s="27">
        <v>5</v>
      </c>
      <c r="L7">
        <v>8.7260380902622281E-2</v>
      </c>
      <c r="M7">
        <v>0</v>
      </c>
      <c r="N7">
        <v>2.976190476190476E-3</v>
      </c>
      <c r="O7">
        <v>2.976190476190476E-3</v>
      </c>
      <c r="P7">
        <v>0</v>
      </c>
      <c r="Q7">
        <v>1.3888888888888888E-2</v>
      </c>
      <c r="R7">
        <v>4.3103448275862068E-3</v>
      </c>
      <c r="S7">
        <v>0.11167128489326765</v>
      </c>
      <c r="U7" s="27">
        <v>2014</v>
      </c>
      <c r="V7">
        <v>0.10276506483600305</v>
      </c>
      <c r="W7">
        <v>0</v>
      </c>
      <c r="X7">
        <v>0</v>
      </c>
      <c r="Y7">
        <v>3.1250000000000002E-3</v>
      </c>
      <c r="Z7">
        <v>1.4945652173913044E-2</v>
      </c>
      <c r="AA7">
        <v>1.0526315789473684E-2</v>
      </c>
      <c r="AB7">
        <v>0</v>
      </c>
      <c r="AC7">
        <v>0.15910802822273076</v>
      </c>
      <c r="AE7" s="27">
        <v>2014</v>
      </c>
      <c r="AF7">
        <v>0.15947749809305872</v>
      </c>
      <c r="AG7">
        <v>0</v>
      </c>
      <c r="AH7">
        <v>0</v>
      </c>
      <c r="AI7">
        <v>6.2500000000000003E-3</v>
      </c>
      <c r="AJ7">
        <v>6.2500000000000003E-3</v>
      </c>
      <c r="AK7">
        <v>2.1052631578947368E-2</v>
      </c>
      <c r="AL7">
        <v>0</v>
      </c>
      <c r="AM7">
        <v>0.23663710907704044</v>
      </c>
      <c r="AO7" s="27">
        <v>2014</v>
      </c>
      <c r="AP7">
        <v>4.6052631578947366E-2</v>
      </c>
      <c r="AQ7">
        <v>0</v>
      </c>
      <c r="AR7">
        <v>0</v>
      </c>
      <c r="AS7">
        <v>0</v>
      </c>
      <c r="AT7">
        <v>2.3641304347826086E-2</v>
      </c>
      <c r="AU7">
        <v>0</v>
      </c>
      <c r="AV7">
        <v>0</v>
      </c>
      <c r="AW7">
        <v>8.1578947368421056E-2</v>
      </c>
    </row>
    <row r="8" spans="1:49" x14ac:dyDescent="0.25">
      <c r="A8" s="27">
        <v>6</v>
      </c>
      <c r="B8">
        <v>6.4303183658446811E-2</v>
      </c>
      <c r="C8">
        <v>9.4223646723646734E-3</v>
      </c>
      <c r="D8">
        <v>6.2500000000000003E-3</v>
      </c>
      <c r="E8">
        <v>6.0606060606060606E-3</v>
      </c>
      <c r="F8">
        <v>0</v>
      </c>
      <c r="G8">
        <v>7.0175438596491221E-3</v>
      </c>
      <c r="H8">
        <v>0</v>
      </c>
      <c r="I8">
        <v>0.16911743957796591</v>
      </c>
      <c r="K8" s="27">
        <v>6</v>
      </c>
      <c r="L8">
        <v>6.9901104925775975E-2</v>
      </c>
      <c r="M8">
        <v>1.2666933760683761E-2</v>
      </c>
      <c r="N8">
        <v>1.171875E-2</v>
      </c>
      <c r="O8">
        <v>1.1363636363636364E-2</v>
      </c>
      <c r="P8">
        <v>0</v>
      </c>
      <c r="Q8">
        <v>1.3157894736842105E-2</v>
      </c>
      <c r="R8">
        <v>0</v>
      </c>
      <c r="S8">
        <v>0.20769841634973213</v>
      </c>
      <c r="U8" s="27">
        <v>2015</v>
      </c>
      <c r="V8">
        <v>4.0538720538720541E-2</v>
      </c>
      <c r="W8">
        <v>6.2678062678062675E-3</v>
      </c>
      <c r="X8">
        <v>3.7037037037037034E-3</v>
      </c>
      <c r="Y8">
        <v>6.0606060606060606E-3</v>
      </c>
      <c r="Z8">
        <v>0</v>
      </c>
      <c r="AA8">
        <v>0</v>
      </c>
      <c r="AB8">
        <v>0</v>
      </c>
      <c r="AC8">
        <v>0.18929337231968812</v>
      </c>
      <c r="AE8" s="27">
        <v>2015</v>
      </c>
      <c r="AF8">
        <v>4.616161616161616E-2</v>
      </c>
      <c r="AG8">
        <v>9.4017094017094013E-3</v>
      </c>
      <c r="AH8">
        <v>5.5555555555555549E-3</v>
      </c>
      <c r="AI8">
        <v>9.0909090909090905E-3</v>
      </c>
      <c r="AJ8">
        <v>0</v>
      </c>
      <c r="AK8">
        <v>0</v>
      </c>
      <c r="AL8">
        <v>0</v>
      </c>
      <c r="AM8">
        <v>0.21792729930887828</v>
      </c>
      <c r="AO8" s="27">
        <v>2015</v>
      </c>
      <c r="AP8">
        <v>2.9292929292929294E-2</v>
      </c>
      <c r="AQ8">
        <v>0</v>
      </c>
      <c r="AR8">
        <v>0</v>
      </c>
      <c r="AS8">
        <v>0</v>
      </c>
      <c r="AT8">
        <v>0</v>
      </c>
      <c r="AU8">
        <v>0</v>
      </c>
      <c r="AV8">
        <v>0</v>
      </c>
      <c r="AW8">
        <v>0.13202551834130782</v>
      </c>
    </row>
    <row r="9" spans="1:49" x14ac:dyDescent="0.25">
      <c r="A9" s="27">
        <v>7</v>
      </c>
      <c r="B9">
        <v>8.9720392329087975E-2</v>
      </c>
      <c r="C9">
        <v>2.578162578162578E-2</v>
      </c>
      <c r="D9">
        <v>8.1481481481481474E-3</v>
      </c>
      <c r="E9">
        <v>0</v>
      </c>
      <c r="F9">
        <v>5.7971014492753624E-3</v>
      </c>
      <c r="G9">
        <v>0</v>
      </c>
      <c r="H9">
        <v>0</v>
      </c>
      <c r="I9">
        <v>9.5388460171068876E-2</v>
      </c>
      <c r="K9" s="27">
        <v>7</v>
      </c>
      <c r="L9">
        <v>0.13831064265846874</v>
      </c>
      <c r="M9">
        <v>2.9080487413820744E-2</v>
      </c>
      <c r="N9">
        <v>6.1728395061728392E-3</v>
      </c>
      <c r="O9">
        <v>0</v>
      </c>
      <c r="P9">
        <v>0</v>
      </c>
      <c r="Q9">
        <v>0</v>
      </c>
      <c r="R9">
        <v>0</v>
      </c>
      <c r="S9">
        <v>0.13986099783201233</v>
      </c>
      <c r="U9" s="27">
        <v>2016</v>
      </c>
      <c r="V9">
        <v>7.8519878813996469E-2</v>
      </c>
      <c r="W9">
        <v>3.787878787878788E-3</v>
      </c>
      <c r="X9">
        <v>0</v>
      </c>
      <c r="Y9">
        <v>0</v>
      </c>
      <c r="Z9">
        <v>0</v>
      </c>
      <c r="AA9">
        <v>0</v>
      </c>
      <c r="AB9">
        <v>0</v>
      </c>
      <c r="AC9">
        <v>0.17743102213690445</v>
      </c>
      <c r="AE9" s="27">
        <v>2016</v>
      </c>
      <c r="AF9">
        <v>4.9868911045381631E-2</v>
      </c>
      <c r="AG9">
        <v>5.0505050505050509E-3</v>
      </c>
      <c r="AH9">
        <v>0</v>
      </c>
      <c r="AI9">
        <v>0</v>
      </c>
      <c r="AJ9">
        <v>0</v>
      </c>
      <c r="AK9">
        <v>0</v>
      </c>
      <c r="AL9">
        <v>0</v>
      </c>
      <c r="AM9">
        <v>0.16058859078466922</v>
      </c>
      <c r="AO9" s="27">
        <v>2016</v>
      </c>
      <c r="AP9">
        <v>0.16447278211984095</v>
      </c>
      <c r="AQ9">
        <v>0</v>
      </c>
      <c r="AR9">
        <v>0</v>
      </c>
      <c r="AS9">
        <v>0</v>
      </c>
      <c r="AT9">
        <v>0</v>
      </c>
      <c r="AU9">
        <v>0</v>
      </c>
      <c r="AV9">
        <v>0</v>
      </c>
      <c r="AW9">
        <v>0.22795831619361032</v>
      </c>
    </row>
    <row r="10" spans="1:49" x14ac:dyDescent="0.25">
      <c r="A10" s="27">
        <v>8</v>
      </c>
      <c r="B10">
        <v>7.4519551886013946E-2</v>
      </c>
      <c r="C10">
        <v>2.6111099948764833E-2</v>
      </c>
      <c r="D10">
        <v>0</v>
      </c>
      <c r="E10">
        <v>6.8143732111343447E-3</v>
      </c>
      <c r="F10">
        <v>0</v>
      </c>
      <c r="G10">
        <v>0</v>
      </c>
      <c r="H10">
        <v>0</v>
      </c>
      <c r="I10">
        <v>0.11894348272858132</v>
      </c>
      <c r="K10" s="27">
        <v>8</v>
      </c>
      <c r="L10">
        <v>9.1104961189850842E-2</v>
      </c>
      <c r="M10">
        <v>3.771603325932698E-2</v>
      </c>
      <c r="N10">
        <v>0</v>
      </c>
      <c r="O10">
        <v>9.8429835271940536E-3</v>
      </c>
      <c r="P10">
        <v>0</v>
      </c>
      <c r="Q10">
        <v>0</v>
      </c>
      <c r="R10">
        <v>0</v>
      </c>
      <c r="S10">
        <v>0.13123439975731996</v>
      </c>
      <c r="U10" s="27">
        <v>2017</v>
      </c>
      <c r="V10">
        <v>6.1221896383186709E-2</v>
      </c>
      <c r="W10">
        <v>4.2932551319648092E-2</v>
      </c>
      <c r="X10">
        <v>0</v>
      </c>
      <c r="Y10">
        <v>0</v>
      </c>
      <c r="Z10">
        <v>0</v>
      </c>
      <c r="AA10">
        <v>0</v>
      </c>
      <c r="AB10">
        <v>0</v>
      </c>
      <c r="AC10">
        <v>0.28435972629521017</v>
      </c>
      <c r="AE10" s="27">
        <v>2017</v>
      </c>
      <c r="AF10">
        <v>7.763440860215054E-2</v>
      </c>
      <c r="AG10">
        <v>3.6751152073732717E-2</v>
      </c>
      <c r="AH10">
        <v>0</v>
      </c>
      <c r="AI10">
        <v>0</v>
      </c>
      <c r="AJ10">
        <v>0</v>
      </c>
      <c r="AK10">
        <v>0</v>
      </c>
      <c r="AL10">
        <v>0</v>
      </c>
      <c r="AM10">
        <v>0.23113671274961597</v>
      </c>
      <c r="AO10" s="27">
        <v>2017</v>
      </c>
      <c r="AP10">
        <v>3.2500000000000001E-2</v>
      </c>
      <c r="AQ10">
        <v>5.3749999999999999E-2</v>
      </c>
      <c r="AR10">
        <v>0</v>
      </c>
      <c r="AS10">
        <v>0</v>
      </c>
      <c r="AT10">
        <v>0</v>
      </c>
      <c r="AU10">
        <v>0</v>
      </c>
      <c r="AV10">
        <v>0</v>
      </c>
      <c r="AW10">
        <v>0.3775</v>
      </c>
    </row>
    <row r="11" spans="1:49" x14ac:dyDescent="0.25">
      <c r="A11" s="27">
        <v>9</v>
      </c>
      <c r="B11">
        <v>6.1032023532023527E-2</v>
      </c>
      <c r="C11">
        <v>1.5327380952380953E-2</v>
      </c>
      <c r="D11">
        <v>1.3723544973544973E-2</v>
      </c>
      <c r="E11">
        <v>3.441220238095238E-3</v>
      </c>
      <c r="F11">
        <v>8.2352543290043281E-3</v>
      </c>
      <c r="G11">
        <v>0</v>
      </c>
      <c r="H11">
        <v>0</v>
      </c>
      <c r="I11">
        <v>0.16023362830517435</v>
      </c>
      <c r="K11" s="27">
        <v>9</v>
      </c>
      <c r="L11">
        <v>7.257084479306701E-2</v>
      </c>
      <c r="M11">
        <v>2.1693121693121695E-2</v>
      </c>
      <c r="N11">
        <v>1.2051734273956496E-2</v>
      </c>
      <c r="O11">
        <v>6.1177248677248674E-3</v>
      </c>
      <c r="P11">
        <v>3.472222222222222E-3</v>
      </c>
      <c r="Q11">
        <v>0</v>
      </c>
      <c r="R11">
        <v>0</v>
      </c>
      <c r="S11">
        <v>0.15193178193909185</v>
      </c>
      <c r="U11" s="27">
        <v>2018</v>
      </c>
      <c r="V11">
        <v>5.3970057720057717E-2</v>
      </c>
      <c r="W11">
        <v>1.9642857142857142E-2</v>
      </c>
      <c r="X11">
        <v>1.2142857142857143E-2</v>
      </c>
      <c r="Y11">
        <v>9.5454545454545462E-3</v>
      </c>
      <c r="Z11">
        <v>0</v>
      </c>
      <c r="AA11">
        <v>1.111111111111111E-2</v>
      </c>
      <c r="AB11">
        <v>0</v>
      </c>
      <c r="AC11">
        <v>0.13687049062049061</v>
      </c>
      <c r="AE11" s="27">
        <v>2018</v>
      </c>
      <c r="AF11">
        <v>5.3573683261183259E-2</v>
      </c>
      <c r="AG11">
        <v>2.4553571428571428E-2</v>
      </c>
      <c r="AH11">
        <v>1.5178571428571428E-2</v>
      </c>
      <c r="AI11">
        <v>1.1931818181818182E-2</v>
      </c>
      <c r="AJ11">
        <v>0</v>
      </c>
      <c r="AK11">
        <v>1.3888888888888888E-2</v>
      </c>
      <c r="AL11">
        <v>0</v>
      </c>
      <c r="AM11">
        <v>0.16327561327561327</v>
      </c>
      <c r="AO11" s="27">
        <v>2018</v>
      </c>
      <c r="AP11">
        <v>5.5555555555555552E-2</v>
      </c>
      <c r="AQ11">
        <v>0</v>
      </c>
      <c r="AR11">
        <v>0</v>
      </c>
      <c r="AS11">
        <v>0</v>
      </c>
      <c r="AT11">
        <v>0</v>
      </c>
      <c r="AU11">
        <v>0</v>
      </c>
      <c r="AV11">
        <v>0</v>
      </c>
      <c r="AW11">
        <v>3.125E-2</v>
      </c>
    </row>
    <row r="12" spans="1:49" x14ac:dyDescent="0.25">
      <c r="A12" s="27">
        <v>10</v>
      </c>
      <c r="B12">
        <v>3.5294117647058823E-2</v>
      </c>
      <c r="C12">
        <v>0</v>
      </c>
      <c r="D12">
        <v>9.0909090909090905E-3</v>
      </c>
      <c r="E12">
        <v>0</v>
      </c>
      <c r="F12">
        <v>0</v>
      </c>
      <c r="G12">
        <v>0</v>
      </c>
      <c r="H12">
        <v>0</v>
      </c>
      <c r="I12">
        <v>0.40645413410119302</v>
      </c>
      <c r="K12" s="27">
        <v>10</v>
      </c>
      <c r="L12">
        <v>9.8039215686274508E-3</v>
      </c>
      <c r="M12">
        <v>0</v>
      </c>
      <c r="N12">
        <v>1.5151515151515152E-2</v>
      </c>
      <c r="O12">
        <v>0</v>
      </c>
      <c r="P12">
        <v>0</v>
      </c>
      <c r="Q12">
        <v>0</v>
      </c>
      <c r="R12">
        <v>0</v>
      </c>
      <c r="S12">
        <v>0.29677773207184971</v>
      </c>
    </row>
    <row r="13" spans="1:49" x14ac:dyDescent="0.25">
      <c r="A13" s="27">
        <v>11</v>
      </c>
      <c r="B13">
        <v>9.0909090909090912E-2</v>
      </c>
      <c r="C13">
        <v>0</v>
      </c>
      <c r="D13">
        <v>4.5454545454545456E-2</v>
      </c>
      <c r="E13">
        <v>0</v>
      </c>
      <c r="F13">
        <v>0</v>
      </c>
      <c r="G13">
        <v>0</v>
      </c>
      <c r="H13">
        <v>0</v>
      </c>
      <c r="I13">
        <v>0.25334224598930483</v>
      </c>
      <c r="K13" s="27">
        <v>11</v>
      </c>
      <c r="L13">
        <v>9.0909090909090912E-2</v>
      </c>
      <c r="M13">
        <v>0</v>
      </c>
      <c r="N13">
        <v>0</v>
      </c>
      <c r="O13">
        <v>0</v>
      </c>
      <c r="P13">
        <v>0</v>
      </c>
      <c r="Q13">
        <v>0</v>
      </c>
      <c r="R13">
        <v>0</v>
      </c>
      <c r="S13">
        <v>0.29545454545454547</v>
      </c>
    </row>
    <row r="14" spans="1:49" x14ac:dyDescent="0.25">
      <c r="A14" s="27">
        <v>12</v>
      </c>
      <c r="B14">
        <v>0</v>
      </c>
      <c r="C14">
        <v>0</v>
      </c>
      <c r="D14">
        <v>0</v>
      </c>
      <c r="E14">
        <v>0</v>
      </c>
      <c r="F14">
        <v>0</v>
      </c>
      <c r="G14">
        <v>0</v>
      </c>
      <c r="H14">
        <v>0</v>
      </c>
      <c r="I14">
        <v>0.13571428571428573</v>
      </c>
      <c r="K14" s="27">
        <v>12</v>
      </c>
      <c r="L14">
        <v>0</v>
      </c>
      <c r="M14">
        <v>0</v>
      </c>
      <c r="N14">
        <v>0</v>
      </c>
      <c r="O14">
        <v>0</v>
      </c>
      <c r="P14">
        <v>0</v>
      </c>
      <c r="Q14">
        <v>0</v>
      </c>
      <c r="R14">
        <v>0</v>
      </c>
      <c r="S14">
        <v>0.13571428571428573</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U109"/>
  <sheetViews>
    <sheetView topLeftCell="BV1" zoomScaleNormal="100" workbookViewId="0">
      <selection activeCell="AT14" sqref="AT14"/>
    </sheetView>
  </sheetViews>
  <sheetFormatPr defaultColWidth="8.85546875" defaultRowHeight="15" x14ac:dyDescent="0.25"/>
  <sheetData>
    <row r="1" spans="1:99" x14ac:dyDescent="0.25">
      <c r="A1" t="s">
        <v>5193</v>
      </c>
      <c r="M1" t="s">
        <v>5192</v>
      </c>
      <c r="W1" t="s">
        <v>5194</v>
      </c>
      <c r="AK1" t="s">
        <v>5175</v>
      </c>
      <c r="AW1" t="s">
        <v>5191</v>
      </c>
      <c r="BK1" t="s">
        <v>5190</v>
      </c>
      <c r="BY1" t="s">
        <v>5189</v>
      </c>
      <c r="CK1" t="s">
        <v>5975</v>
      </c>
    </row>
    <row r="2" spans="1:99" x14ac:dyDescent="0.25">
      <c r="A2" s="33" t="s">
        <v>4682</v>
      </c>
      <c r="B2" s="33" t="s">
        <v>14</v>
      </c>
      <c r="C2" s="33" t="s">
        <v>88</v>
      </c>
      <c r="D2" s="33" t="s">
        <v>4681</v>
      </c>
      <c r="E2" s="33" t="s">
        <v>84</v>
      </c>
      <c r="F2" s="33" t="s">
        <v>4680</v>
      </c>
      <c r="G2" s="33" t="s">
        <v>62</v>
      </c>
      <c r="H2" s="33" t="s">
        <v>133</v>
      </c>
      <c r="I2" s="33" t="s">
        <v>107</v>
      </c>
      <c r="J2" s="33" t="s">
        <v>5186</v>
      </c>
      <c r="K2" s="33" t="s">
        <v>28</v>
      </c>
      <c r="L2" s="33" t="s">
        <v>1745</v>
      </c>
      <c r="M2" s="45" t="s">
        <v>62</v>
      </c>
      <c r="N2" s="45" t="s">
        <v>88</v>
      </c>
      <c r="O2" s="45" t="s">
        <v>84</v>
      </c>
      <c r="P2" s="45" t="s">
        <v>107</v>
      </c>
      <c r="Q2" s="45" t="s">
        <v>133</v>
      </c>
      <c r="R2" s="45" t="s">
        <v>4681</v>
      </c>
      <c r="S2" s="45" t="s">
        <v>4680</v>
      </c>
      <c r="T2" s="45" t="s">
        <v>28</v>
      </c>
      <c r="U2" s="45" t="s">
        <v>5186</v>
      </c>
      <c r="W2" s="33" t="s">
        <v>1</v>
      </c>
      <c r="X2" s="33" t="s">
        <v>62</v>
      </c>
      <c r="Y2" s="33" t="s">
        <v>88</v>
      </c>
      <c r="Z2" s="33" t="s">
        <v>107</v>
      </c>
      <c r="AA2" s="33" t="s">
        <v>84</v>
      </c>
      <c r="AB2" s="33" t="s">
        <v>4681</v>
      </c>
      <c r="AC2" s="33" t="s">
        <v>4680</v>
      </c>
      <c r="AD2" s="33" t="s">
        <v>133</v>
      </c>
      <c r="AE2" s="33" t="s">
        <v>28</v>
      </c>
      <c r="AF2" s="33" t="s">
        <v>5186</v>
      </c>
      <c r="AG2" s="33" t="s">
        <v>1745</v>
      </c>
      <c r="AH2" s="45" t="s">
        <v>33</v>
      </c>
      <c r="AI2" s="45" t="s">
        <v>4674</v>
      </c>
      <c r="AJ2" s="45"/>
      <c r="AK2" s="33" t="s">
        <v>1</v>
      </c>
      <c r="AL2" s="33" t="s">
        <v>62</v>
      </c>
      <c r="AM2" s="33" t="s">
        <v>84</v>
      </c>
      <c r="AN2" s="33" t="s">
        <v>133</v>
      </c>
      <c r="AO2" s="33" t="s">
        <v>88</v>
      </c>
      <c r="AP2" s="33" t="s">
        <v>28</v>
      </c>
      <c r="AQ2" s="33" t="s">
        <v>5186</v>
      </c>
      <c r="AR2" s="33" t="s">
        <v>1745</v>
      </c>
      <c r="AS2" s="45" t="s">
        <v>33</v>
      </c>
      <c r="AT2" s="45" t="s">
        <v>4674</v>
      </c>
      <c r="AU2" s="45"/>
      <c r="AV2" s="45"/>
      <c r="AW2" s="33" t="s">
        <v>1</v>
      </c>
      <c r="AX2" s="33" t="s">
        <v>62</v>
      </c>
      <c r="AY2" s="33" t="s">
        <v>88</v>
      </c>
      <c r="AZ2" s="33" t="s">
        <v>84</v>
      </c>
      <c r="BA2" s="33" t="s">
        <v>107</v>
      </c>
      <c r="BB2" s="33" t="s">
        <v>133</v>
      </c>
      <c r="BC2" s="33" t="s">
        <v>4681</v>
      </c>
      <c r="BD2" s="33" t="s">
        <v>4680</v>
      </c>
      <c r="BE2" s="33" t="s">
        <v>28</v>
      </c>
      <c r="BF2" s="33" t="s">
        <v>5186</v>
      </c>
      <c r="BG2" s="33" t="s">
        <v>1745</v>
      </c>
      <c r="BH2" s="45"/>
      <c r="BI2" s="45"/>
      <c r="BK2" s="33" t="s">
        <v>4670</v>
      </c>
      <c r="BL2" s="33" t="s">
        <v>62</v>
      </c>
      <c r="BM2" s="33" t="s">
        <v>88</v>
      </c>
      <c r="BN2" s="33" t="s">
        <v>84</v>
      </c>
      <c r="BO2" s="33" t="s">
        <v>107</v>
      </c>
      <c r="BP2" s="33" t="s">
        <v>4681</v>
      </c>
      <c r="BQ2" s="33" t="s">
        <v>4680</v>
      </c>
      <c r="BR2" s="33" t="s">
        <v>133</v>
      </c>
      <c r="BS2" s="33" t="s">
        <v>28</v>
      </c>
      <c r="BT2" s="33" t="s">
        <v>5186</v>
      </c>
      <c r="BU2" s="33" t="s">
        <v>1745</v>
      </c>
      <c r="BY2" s="33" t="s">
        <v>4670</v>
      </c>
      <c r="BZ2" s="33" t="s">
        <v>62</v>
      </c>
      <c r="CA2" s="33" t="s">
        <v>88</v>
      </c>
      <c r="CB2" s="33" t="s">
        <v>84</v>
      </c>
      <c r="CC2" s="33" t="s">
        <v>107</v>
      </c>
      <c r="CD2" s="33" t="s">
        <v>133</v>
      </c>
      <c r="CE2" s="33" t="s">
        <v>4681</v>
      </c>
      <c r="CF2" s="33" t="s">
        <v>4680</v>
      </c>
      <c r="CG2" s="33" t="s">
        <v>28</v>
      </c>
      <c r="CH2" s="33" t="s">
        <v>5186</v>
      </c>
      <c r="CI2" s="33" t="s">
        <v>1745</v>
      </c>
      <c r="CK2" s="33" t="s">
        <v>4670</v>
      </c>
      <c r="CL2" s="33" t="s">
        <v>62</v>
      </c>
      <c r="CM2" s="33" t="s">
        <v>84</v>
      </c>
      <c r="CN2" s="33" t="s">
        <v>133</v>
      </c>
      <c r="CO2" s="33" t="s">
        <v>88</v>
      </c>
      <c r="CP2" s="33" t="s">
        <v>107</v>
      </c>
      <c r="CQ2" s="33" t="s">
        <v>4681</v>
      </c>
      <c r="CR2" s="33" t="s">
        <v>4680</v>
      </c>
      <c r="CS2" s="33" t="s">
        <v>28</v>
      </c>
      <c r="CT2" s="33" t="s">
        <v>5186</v>
      </c>
      <c r="CU2" s="33" t="s">
        <v>1745</v>
      </c>
    </row>
    <row r="3" spans="1:99" x14ac:dyDescent="0.25">
      <c r="A3" s="34" t="s">
        <v>4683</v>
      </c>
      <c r="B3" s="48" t="s">
        <v>32</v>
      </c>
      <c r="K3">
        <v>1</v>
      </c>
      <c r="L3">
        <v>1</v>
      </c>
      <c r="M3">
        <v>0</v>
      </c>
      <c r="N3">
        <v>0</v>
      </c>
      <c r="O3">
        <v>0</v>
      </c>
      <c r="P3">
        <v>0</v>
      </c>
      <c r="Q3">
        <v>0</v>
      </c>
      <c r="R3">
        <v>0</v>
      </c>
      <c r="S3">
        <v>0</v>
      </c>
      <c r="T3">
        <v>1</v>
      </c>
      <c r="U3">
        <v>0</v>
      </c>
      <c r="W3" s="34">
        <v>2010</v>
      </c>
      <c r="X3">
        <v>11</v>
      </c>
      <c r="Y3">
        <v>5</v>
      </c>
      <c r="Z3">
        <v>2</v>
      </c>
      <c r="AB3">
        <v>1</v>
      </c>
      <c r="AE3">
        <v>6</v>
      </c>
      <c r="AF3">
        <v>2</v>
      </c>
      <c r="AG3">
        <v>27</v>
      </c>
      <c r="AH3">
        <f>AG3-AF3</f>
        <v>25</v>
      </c>
      <c r="AI3">
        <f>AH3-AE3</f>
        <v>19</v>
      </c>
      <c r="AK3" s="34">
        <v>2010</v>
      </c>
      <c r="AL3">
        <v>1</v>
      </c>
      <c r="AM3">
        <v>1</v>
      </c>
      <c r="AN3">
        <v>1</v>
      </c>
      <c r="AR3">
        <v>3</v>
      </c>
      <c r="AS3">
        <f>AR3-AQ3</f>
        <v>3</v>
      </c>
      <c r="AT3">
        <f>AS3-AP3</f>
        <v>3</v>
      </c>
      <c r="AW3" s="27">
        <v>2010</v>
      </c>
      <c r="AX3">
        <v>12</v>
      </c>
      <c r="AY3">
        <v>5</v>
      </c>
      <c r="AZ3">
        <v>1</v>
      </c>
      <c r="BA3">
        <v>2</v>
      </c>
      <c r="BB3">
        <v>1</v>
      </c>
      <c r="BC3">
        <v>1</v>
      </c>
      <c r="BE3">
        <v>6</v>
      </c>
      <c r="BF3">
        <v>2</v>
      </c>
      <c r="BG3">
        <v>30</v>
      </c>
      <c r="BK3" s="34">
        <v>1</v>
      </c>
      <c r="BL3">
        <v>2</v>
      </c>
      <c r="BS3">
        <v>4</v>
      </c>
      <c r="BT3">
        <v>5</v>
      </c>
      <c r="BU3">
        <v>11</v>
      </c>
      <c r="BY3" s="27">
        <v>1</v>
      </c>
      <c r="BZ3">
        <v>2</v>
      </c>
      <c r="CG3">
        <v>5</v>
      </c>
      <c r="CH3">
        <v>5</v>
      </c>
      <c r="CI3">
        <v>12</v>
      </c>
      <c r="CK3" s="27">
        <v>1</v>
      </c>
      <c r="CL3">
        <f>BZ3-BL3</f>
        <v>0</v>
      </c>
      <c r="CM3">
        <f t="shared" ref="CM3:CM14" si="0">CB3-BN3</f>
        <v>0</v>
      </c>
      <c r="CN3">
        <f t="shared" ref="CN3:CN14" si="1">CD3-BR3</f>
        <v>0</v>
      </c>
      <c r="CO3">
        <f t="shared" ref="CO3:CO14" si="2">CA3-BM3</f>
        <v>0</v>
      </c>
      <c r="CP3">
        <f t="shared" ref="CP3:CP14" si="3">CC3-BO3</f>
        <v>0</v>
      </c>
      <c r="CQ3">
        <f t="shared" ref="CQ3:CQ14" si="4">CE3-BP3</f>
        <v>0</v>
      </c>
      <c r="CR3">
        <f t="shared" ref="CR3:CR14" si="5">CF3-BQ3</f>
        <v>0</v>
      </c>
      <c r="CS3">
        <f t="shared" ref="CS3:CS14" si="6">CG3-BS3</f>
        <v>1</v>
      </c>
      <c r="CT3">
        <f t="shared" ref="CT3:CT14" si="7">CH3-BT3</f>
        <v>0</v>
      </c>
      <c r="CU3">
        <f t="shared" ref="CU3:CU14" si="8">CI3-BU3</f>
        <v>1</v>
      </c>
    </row>
    <row r="4" spans="1:99" x14ac:dyDescent="0.25">
      <c r="A4" s="34" t="s">
        <v>4684</v>
      </c>
      <c r="B4" s="48" t="s">
        <v>32</v>
      </c>
      <c r="D4">
        <v>1</v>
      </c>
      <c r="G4">
        <v>1</v>
      </c>
      <c r="K4">
        <v>2</v>
      </c>
      <c r="L4">
        <v>4</v>
      </c>
      <c r="M4">
        <v>0.25</v>
      </c>
      <c r="N4">
        <v>0</v>
      </c>
      <c r="O4">
        <v>0</v>
      </c>
      <c r="P4">
        <v>0</v>
      </c>
      <c r="Q4">
        <v>0</v>
      </c>
      <c r="R4">
        <v>0.25</v>
      </c>
      <c r="S4">
        <v>0</v>
      </c>
      <c r="T4">
        <v>0.5</v>
      </c>
      <c r="U4">
        <v>0</v>
      </c>
      <c r="W4" s="34">
        <v>2011</v>
      </c>
      <c r="X4">
        <v>11</v>
      </c>
      <c r="Y4">
        <v>1</v>
      </c>
      <c r="Z4">
        <v>3</v>
      </c>
      <c r="AA4">
        <v>1</v>
      </c>
      <c r="AB4">
        <v>1</v>
      </c>
      <c r="AE4">
        <v>10</v>
      </c>
      <c r="AF4">
        <v>5</v>
      </c>
      <c r="AG4">
        <v>32</v>
      </c>
      <c r="AH4">
        <f t="shared" ref="AH4:AH11" si="9">AG4-AF4</f>
        <v>27</v>
      </c>
      <c r="AI4">
        <f t="shared" ref="AI4:AI11" si="10">AH4-AE4</f>
        <v>17</v>
      </c>
      <c r="AK4" s="34">
        <v>2011</v>
      </c>
      <c r="AL4">
        <v>4</v>
      </c>
      <c r="AM4">
        <v>2</v>
      </c>
      <c r="AP4">
        <v>6</v>
      </c>
      <c r="AQ4">
        <v>4</v>
      </c>
      <c r="AR4">
        <v>16</v>
      </c>
      <c r="AS4">
        <f t="shared" ref="AS4:AS11" si="11">AR4-AQ4</f>
        <v>12</v>
      </c>
      <c r="AT4">
        <f t="shared" ref="AT4:AT11" si="12">AS4-AP4</f>
        <v>6</v>
      </c>
      <c r="AW4" s="27">
        <v>2011</v>
      </c>
      <c r="AX4">
        <v>15</v>
      </c>
      <c r="AY4">
        <v>1</v>
      </c>
      <c r="AZ4">
        <v>3</v>
      </c>
      <c r="BA4">
        <v>3</v>
      </c>
      <c r="BC4">
        <v>1</v>
      </c>
      <c r="BE4">
        <v>16</v>
      </c>
      <c r="BF4">
        <v>9</v>
      </c>
      <c r="BG4">
        <v>48</v>
      </c>
      <c r="BK4" s="34">
        <v>2</v>
      </c>
      <c r="BL4">
        <v>3</v>
      </c>
      <c r="BO4">
        <v>1</v>
      </c>
      <c r="BS4">
        <v>3</v>
      </c>
      <c r="BT4">
        <v>5</v>
      </c>
      <c r="BU4">
        <v>12</v>
      </c>
      <c r="BY4" s="27">
        <v>2</v>
      </c>
      <c r="BZ4">
        <v>3</v>
      </c>
      <c r="CC4">
        <v>1</v>
      </c>
      <c r="CG4">
        <v>3</v>
      </c>
      <c r="CH4">
        <v>5</v>
      </c>
      <c r="CI4">
        <v>12</v>
      </c>
      <c r="CK4" s="27">
        <v>2</v>
      </c>
      <c r="CL4">
        <f t="shared" ref="CL4:CL14" si="13">BZ4-BL4</f>
        <v>0</v>
      </c>
      <c r="CM4">
        <f t="shared" si="0"/>
        <v>0</v>
      </c>
      <c r="CN4">
        <f t="shared" si="1"/>
        <v>0</v>
      </c>
      <c r="CO4">
        <f t="shared" si="2"/>
        <v>0</v>
      </c>
      <c r="CP4">
        <f t="shared" si="3"/>
        <v>0</v>
      </c>
      <c r="CQ4">
        <f t="shared" si="4"/>
        <v>0</v>
      </c>
      <c r="CR4">
        <f t="shared" si="5"/>
        <v>0</v>
      </c>
      <c r="CS4">
        <f t="shared" si="6"/>
        <v>0</v>
      </c>
      <c r="CT4">
        <f t="shared" si="7"/>
        <v>0</v>
      </c>
      <c r="CU4">
        <f t="shared" si="8"/>
        <v>0</v>
      </c>
    </row>
    <row r="5" spans="1:99" x14ac:dyDescent="0.25">
      <c r="A5" s="34" t="s">
        <v>4686</v>
      </c>
      <c r="B5" s="48" t="s">
        <v>32</v>
      </c>
      <c r="G5">
        <v>2</v>
      </c>
      <c r="L5">
        <v>2</v>
      </c>
      <c r="M5">
        <v>1</v>
      </c>
      <c r="N5">
        <v>0</v>
      </c>
      <c r="O5">
        <v>0</v>
      </c>
      <c r="P5">
        <v>0</v>
      </c>
      <c r="Q5">
        <v>0</v>
      </c>
      <c r="R5">
        <v>0</v>
      </c>
      <c r="S5">
        <v>0</v>
      </c>
      <c r="T5">
        <v>0</v>
      </c>
      <c r="U5">
        <v>0</v>
      </c>
      <c r="W5" s="34">
        <v>2012</v>
      </c>
      <c r="X5">
        <v>8</v>
      </c>
      <c r="Y5">
        <v>3</v>
      </c>
      <c r="Z5">
        <v>2</v>
      </c>
      <c r="AA5">
        <v>2</v>
      </c>
      <c r="AE5">
        <v>6</v>
      </c>
      <c r="AF5">
        <v>11</v>
      </c>
      <c r="AG5">
        <v>32</v>
      </c>
      <c r="AH5">
        <f t="shared" si="9"/>
        <v>21</v>
      </c>
      <c r="AI5">
        <f t="shared" si="10"/>
        <v>15</v>
      </c>
      <c r="AK5" s="34">
        <v>2012</v>
      </c>
      <c r="AL5">
        <v>5</v>
      </c>
      <c r="AM5">
        <v>3</v>
      </c>
      <c r="AP5">
        <v>18</v>
      </c>
      <c r="AQ5">
        <v>7</v>
      </c>
      <c r="AR5">
        <v>33</v>
      </c>
      <c r="AS5">
        <f t="shared" si="11"/>
        <v>26</v>
      </c>
      <c r="AT5">
        <f t="shared" si="12"/>
        <v>8</v>
      </c>
      <c r="AW5" s="27">
        <v>2012</v>
      </c>
      <c r="AX5">
        <v>13</v>
      </c>
      <c r="AY5">
        <v>3</v>
      </c>
      <c r="AZ5">
        <v>5</v>
      </c>
      <c r="BA5">
        <v>2</v>
      </c>
      <c r="BE5">
        <v>24</v>
      </c>
      <c r="BF5">
        <v>18</v>
      </c>
      <c r="BG5">
        <v>65</v>
      </c>
      <c r="BK5" s="34">
        <v>3</v>
      </c>
      <c r="BL5">
        <v>3</v>
      </c>
      <c r="BO5">
        <v>1</v>
      </c>
      <c r="BS5">
        <v>5</v>
      </c>
      <c r="BT5">
        <v>6</v>
      </c>
      <c r="BU5">
        <v>15</v>
      </c>
      <c r="BY5" s="27">
        <v>3</v>
      </c>
      <c r="BZ5">
        <v>3</v>
      </c>
      <c r="CC5">
        <v>1</v>
      </c>
      <c r="CG5">
        <v>5</v>
      </c>
      <c r="CH5">
        <v>6</v>
      </c>
      <c r="CI5">
        <v>15</v>
      </c>
      <c r="CK5" s="27">
        <v>3</v>
      </c>
      <c r="CL5">
        <f t="shared" si="13"/>
        <v>0</v>
      </c>
      <c r="CM5">
        <f t="shared" si="0"/>
        <v>0</v>
      </c>
      <c r="CN5">
        <f t="shared" si="1"/>
        <v>0</v>
      </c>
      <c r="CO5">
        <f t="shared" si="2"/>
        <v>0</v>
      </c>
      <c r="CP5">
        <f t="shared" si="3"/>
        <v>0</v>
      </c>
      <c r="CQ5">
        <f t="shared" si="4"/>
        <v>0</v>
      </c>
      <c r="CR5">
        <f t="shared" si="5"/>
        <v>0</v>
      </c>
      <c r="CS5">
        <f t="shared" si="6"/>
        <v>0</v>
      </c>
      <c r="CT5">
        <f t="shared" si="7"/>
        <v>0</v>
      </c>
      <c r="CU5">
        <f t="shared" si="8"/>
        <v>0</v>
      </c>
    </row>
    <row r="6" spans="1:99" x14ac:dyDescent="0.25">
      <c r="A6" s="34" t="s">
        <v>4687</v>
      </c>
      <c r="B6" s="48" t="s">
        <v>32</v>
      </c>
      <c r="C6">
        <v>4</v>
      </c>
      <c r="G6">
        <v>3</v>
      </c>
      <c r="I6">
        <v>1</v>
      </c>
      <c r="K6">
        <v>1</v>
      </c>
      <c r="L6">
        <v>9</v>
      </c>
      <c r="M6">
        <v>0.33333333333333331</v>
      </c>
      <c r="N6">
        <v>0.44444444444444442</v>
      </c>
      <c r="O6">
        <v>0</v>
      </c>
      <c r="P6">
        <v>0.1111111111111111</v>
      </c>
      <c r="Q6">
        <v>0</v>
      </c>
      <c r="R6">
        <v>0</v>
      </c>
      <c r="S6">
        <v>0</v>
      </c>
      <c r="T6">
        <v>0.1111111111111111</v>
      </c>
      <c r="U6">
        <v>0</v>
      </c>
      <c r="W6" s="34">
        <v>2013</v>
      </c>
      <c r="X6">
        <v>25</v>
      </c>
      <c r="Y6">
        <v>2</v>
      </c>
      <c r="Z6">
        <v>1</v>
      </c>
      <c r="AA6">
        <v>4</v>
      </c>
      <c r="AB6">
        <v>1</v>
      </c>
      <c r="AE6">
        <v>29</v>
      </c>
      <c r="AF6">
        <v>12</v>
      </c>
      <c r="AG6">
        <v>74</v>
      </c>
      <c r="AH6">
        <f t="shared" si="9"/>
        <v>62</v>
      </c>
      <c r="AI6">
        <f t="shared" si="10"/>
        <v>33</v>
      </c>
      <c r="AK6" s="34">
        <v>2013</v>
      </c>
      <c r="AL6">
        <v>3</v>
      </c>
      <c r="AN6">
        <v>1</v>
      </c>
      <c r="AP6">
        <v>7</v>
      </c>
      <c r="AQ6">
        <v>2</v>
      </c>
      <c r="AR6">
        <v>13</v>
      </c>
      <c r="AS6">
        <f t="shared" si="11"/>
        <v>11</v>
      </c>
      <c r="AT6">
        <f t="shared" si="12"/>
        <v>4</v>
      </c>
      <c r="AW6" s="27">
        <v>2013</v>
      </c>
      <c r="AX6">
        <v>28</v>
      </c>
      <c r="AY6">
        <v>2</v>
      </c>
      <c r="AZ6">
        <v>4</v>
      </c>
      <c r="BA6">
        <v>1</v>
      </c>
      <c r="BB6">
        <v>1</v>
      </c>
      <c r="BC6">
        <v>1</v>
      </c>
      <c r="BE6">
        <v>36</v>
      </c>
      <c r="BF6">
        <v>14</v>
      </c>
      <c r="BG6">
        <v>87</v>
      </c>
      <c r="BK6" s="34">
        <v>4</v>
      </c>
      <c r="BL6">
        <v>3</v>
      </c>
      <c r="BN6">
        <v>2</v>
      </c>
      <c r="BO6">
        <v>3</v>
      </c>
      <c r="BP6">
        <v>2</v>
      </c>
      <c r="BS6">
        <v>3</v>
      </c>
      <c r="BT6">
        <v>6</v>
      </c>
      <c r="BU6">
        <v>19</v>
      </c>
      <c r="BY6" s="27">
        <v>4</v>
      </c>
      <c r="BZ6">
        <v>3</v>
      </c>
      <c r="CB6">
        <v>2</v>
      </c>
      <c r="CC6">
        <v>3</v>
      </c>
      <c r="CE6">
        <v>2</v>
      </c>
      <c r="CG6">
        <v>3</v>
      </c>
      <c r="CH6">
        <v>6</v>
      </c>
      <c r="CI6">
        <v>19</v>
      </c>
      <c r="CK6" s="27">
        <v>4</v>
      </c>
      <c r="CL6">
        <f t="shared" si="13"/>
        <v>0</v>
      </c>
      <c r="CM6">
        <f t="shared" si="0"/>
        <v>0</v>
      </c>
      <c r="CN6">
        <f t="shared" si="1"/>
        <v>0</v>
      </c>
      <c r="CO6">
        <f t="shared" si="2"/>
        <v>0</v>
      </c>
      <c r="CP6">
        <f t="shared" si="3"/>
        <v>0</v>
      </c>
      <c r="CQ6">
        <f t="shared" si="4"/>
        <v>0</v>
      </c>
      <c r="CR6">
        <f t="shared" si="5"/>
        <v>0</v>
      </c>
      <c r="CS6">
        <f t="shared" si="6"/>
        <v>0</v>
      </c>
      <c r="CT6">
        <f t="shared" si="7"/>
        <v>0</v>
      </c>
      <c r="CU6">
        <f t="shared" si="8"/>
        <v>0</v>
      </c>
    </row>
    <row r="7" spans="1:99" x14ac:dyDescent="0.25">
      <c r="A7" s="34" t="s">
        <v>4688</v>
      </c>
      <c r="B7" s="48" t="s">
        <v>32</v>
      </c>
      <c r="C7">
        <v>1</v>
      </c>
      <c r="G7">
        <v>5</v>
      </c>
      <c r="I7">
        <v>1</v>
      </c>
      <c r="J7">
        <v>2</v>
      </c>
      <c r="K7">
        <v>2</v>
      </c>
      <c r="L7">
        <v>11</v>
      </c>
      <c r="M7">
        <v>0.45454545454545453</v>
      </c>
      <c r="N7">
        <v>9.0909090909090912E-2</v>
      </c>
      <c r="O7">
        <v>0</v>
      </c>
      <c r="P7">
        <v>9.0909090909090912E-2</v>
      </c>
      <c r="Q7">
        <v>0</v>
      </c>
      <c r="R7">
        <v>0</v>
      </c>
      <c r="S7">
        <v>0</v>
      </c>
      <c r="T7">
        <v>0.18181818181818182</v>
      </c>
      <c r="U7">
        <v>0.18181818181818182</v>
      </c>
      <c r="W7" s="34">
        <v>2014</v>
      </c>
      <c r="X7">
        <v>17</v>
      </c>
      <c r="Z7">
        <v>1</v>
      </c>
      <c r="AC7">
        <v>2</v>
      </c>
      <c r="AD7">
        <v>1</v>
      </c>
      <c r="AE7">
        <v>23</v>
      </c>
      <c r="AF7">
        <v>4</v>
      </c>
      <c r="AG7">
        <v>48</v>
      </c>
      <c r="AH7">
        <f t="shared" si="9"/>
        <v>44</v>
      </c>
      <c r="AI7">
        <f t="shared" si="10"/>
        <v>21</v>
      </c>
      <c r="AK7" s="34">
        <v>2014</v>
      </c>
      <c r="AL7">
        <v>5</v>
      </c>
      <c r="AN7">
        <v>3</v>
      </c>
      <c r="AP7">
        <v>7</v>
      </c>
      <c r="AQ7">
        <v>2</v>
      </c>
      <c r="AR7">
        <v>17</v>
      </c>
      <c r="AS7">
        <f t="shared" si="11"/>
        <v>15</v>
      </c>
      <c r="AT7">
        <f t="shared" si="12"/>
        <v>8</v>
      </c>
      <c r="AW7" s="27">
        <v>2014</v>
      </c>
      <c r="AX7">
        <v>22</v>
      </c>
      <c r="BA7">
        <v>1</v>
      </c>
      <c r="BB7">
        <v>4</v>
      </c>
      <c r="BD7">
        <v>2</v>
      </c>
      <c r="BE7">
        <v>30</v>
      </c>
      <c r="BF7">
        <v>6</v>
      </c>
      <c r="BG7">
        <v>65</v>
      </c>
      <c r="BK7" s="34">
        <v>5</v>
      </c>
      <c r="BL7">
        <v>13</v>
      </c>
      <c r="BN7">
        <v>1</v>
      </c>
      <c r="BO7">
        <v>1</v>
      </c>
      <c r="BP7">
        <v>1</v>
      </c>
      <c r="BQ7">
        <v>1</v>
      </c>
      <c r="BS7">
        <v>15</v>
      </c>
      <c r="BT7">
        <v>7</v>
      </c>
      <c r="BU7">
        <v>39</v>
      </c>
      <c r="BY7" s="27">
        <v>5</v>
      </c>
      <c r="BZ7">
        <v>16</v>
      </c>
      <c r="CB7">
        <v>1</v>
      </c>
      <c r="CC7">
        <v>1</v>
      </c>
      <c r="CE7">
        <v>1</v>
      </c>
      <c r="CF7">
        <v>1</v>
      </c>
      <c r="CG7">
        <v>17</v>
      </c>
      <c r="CH7">
        <v>9</v>
      </c>
      <c r="CI7">
        <v>46</v>
      </c>
      <c r="CK7" s="27">
        <v>5</v>
      </c>
      <c r="CL7">
        <f t="shared" si="13"/>
        <v>3</v>
      </c>
      <c r="CM7">
        <f t="shared" si="0"/>
        <v>0</v>
      </c>
      <c r="CN7">
        <f t="shared" si="1"/>
        <v>0</v>
      </c>
      <c r="CO7">
        <f t="shared" si="2"/>
        <v>0</v>
      </c>
      <c r="CP7">
        <f t="shared" si="3"/>
        <v>0</v>
      </c>
      <c r="CQ7">
        <f t="shared" si="4"/>
        <v>0</v>
      </c>
      <c r="CR7">
        <f t="shared" si="5"/>
        <v>0</v>
      </c>
      <c r="CS7">
        <f t="shared" si="6"/>
        <v>2</v>
      </c>
      <c r="CT7">
        <f t="shared" si="7"/>
        <v>2</v>
      </c>
      <c r="CU7">
        <f t="shared" si="8"/>
        <v>7</v>
      </c>
    </row>
    <row r="8" spans="1:99" x14ac:dyDescent="0.25">
      <c r="A8" s="34" t="s">
        <v>4695</v>
      </c>
      <c r="B8" s="48" t="s">
        <v>32</v>
      </c>
      <c r="J8">
        <v>1</v>
      </c>
      <c r="L8">
        <v>1</v>
      </c>
      <c r="M8">
        <v>0</v>
      </c>
      <c r="N8">
        <v>0</v>
      </c>
      <c r="O8">
        <v>0</v>
      </c>
      <c r="P8">
        <v>0</v>
      </c>
      <c r="Q8">
        <v>0</v>
      </c>
      <c r="R8">
        <v>0</v>
      </c>
      <c r="S8">
        <v>0</v>
      </c>
      <c r="T8">
        <v>0</v>
      </c>
      <c r="U8">
        <v>1</v>
      </c>
      <c r="W8" s="34">
        <v>2015</v>
      </c>
      <c r="X8">
        <v>7</v>
      </c>
      <c r="Y8">
        <v>2</v>
      </c>
      <c r="Z8">
        <v>1</v>
      </c>
      <c r="AA8">
        <v>1</v>
      </c>
      <c r="AE8">
        <v>16</v>
      </c>
      <c r="AF8">
        <v>5</v>
      </c>
      <c r="AG8">
        <v>32</v>
      </c>
      <c r="AH8">
        <f t="shared" si="9"/>
        <v>27</v>
      </c>
      <c r="AI8">
        <f t="shared" si="10"/>
        <v>11</v>
      </c>
      <c r="AK8" s="34">
        <v>2015</v>
      </c>
      <c r="AL8">
        <v>2</v>
      </c>
      <c r="AP8">
        <v>10</v>
      </c>
      <c r="AR8">
        <v>12</v>
      </c>
      <c r="AS8">
        <f t="shared" si="11"/>
        <v>12</v>
      </c>
      <c r="AT8">
        <f t="shared" si="12"/>
        <v>2</v>
      </c>
      <c r="AW8" s="27">
        <v>2015</v>
      </c>
      <c r="AX8">
        <v>9</v>
      </c>
      <c r="AY8">
        <v>2</v>
      </c>
      <c r="AZ8">
        <v>1</v>
      </c>
      <c r="BA8">
        <v>1</v>
      </c>
      <c r="BE8">
        <v>26</v>
      </c>
      <c r="BF8">
        <v>5</v>
      </c>
      <c r="BG8">
        <v>44</v>
      </c>
      <c r="BK8" s="34">
        <v>6</v>
      </c>
      <c r="BL8">
        <v>15</v>
      </c>
      <c r="BM8">
        <v>4</v>
      </c>
      <c r="BN8">
        <v>3</v>
      </c>
      <c r="BO8">
        <v>1</v>
      </c>
      <c r="BQ8">
        <v>2</v>
      </c>
      <c r="BS8">
        <v>21</v>
      </c>
      <c r="BT8">
        <v>13</v>
      </c>
      <c r="BU8">
        <v>59</v>
      </c>
      <c r="BY8" s="27">
        <v>6</v>
      </c>
      <c r="BZ8">
        <v>25</v>
      </c>
      <c r="CA8">
        <v>5</v>
      </c>
      <c r="CB8">
        <v>3</v>
      </c>
      <c r="CC8">
        <v>1</v>
      </c>
      <c r="CF8">
        <v>2</v>
      </c>
      <c r="CG8">
        <v>36</v>
      </c>
      <c r="CH8">
        <v>17</v>
      </c>
      <c r="CI8">
        <v>89</v>
      </c>
      <c r="CK8" s="27">
        <v>6</v>
      </c>
      <c r="CL8">
        <f t="shared" si="13"/>
        <v>10</v>
      </c>
      <c r="CM8">
        <f t="shared" si="0"/>
        <v>0</v>
      </c>
      <c r="CN8">
        <f t="shared" si="1"/>
        <v>0</v>
      </c>
      <c r="CO8">
        <f t="shared" si="2"/>
        <v>1</v>
      </c>
      <c r="CP8">
        <f t="shared" si="3"/>
        <v>0</v>
      </c>
      <c r="CQ8">
        <f t="shared" si="4"/>
        <v>0</v>
      </c>
      <c r="CR8">
        <f t="shared" si="5"/>
        <v>0</v>
      </c>
      <c r="CS8">
        <f t="shared" si="6"/>
        <v>15</v>
      </c>
      <c r="CT8">
        <f t="shared" si="7"/>
        <v>4</v>
      </c>
      <c r="CU8">
        <f t="shared" si="8"/>
        <v>30</v>
      </c>
    </row>
    <row r="9" spans="1:99" x14ac:dyDescent="0.25">
      <c r="A9" s="34" t="s">
        <v>4696</v>
      </c>
      <c r="B9" s="48" t="s">
        <v>32</v>
      </c>
      <c r="G9">
        <v>2</v>
      </c>
      <c r="J9">
        <v>1</v>
      </c>
      <c r="L9">
        <v>3</v>
      </c>
      <c r="M9">
        <v>0.66666666666666663</v>
      </c>
      <c r="N9">
        <v>0</v>
      </c>
      <c r="O9">
        <v>0</v>
      </c>
      <c r="P9">
        <v>0</v>
      </c>
      <c r="Q9">
        <v>0</v>
      </c>
      <c r="R9">
        <v>0</v>
      </c>
      <c r="S9">
        <v>0</v>
      </c>
      <c r="T9">
        <v>0</v>
      </c>
      <c r="U9">
        <v>0.33333333333333331</v>
      </c>
      <c r="W9" s="34">
        <v>2016</v>
      </c>
      <c r="X9">
        <v>10</v>
      </c>
      <c r="Y9">
        <v>1</v>
      </c>
      <c r="AE9">
        <v>12</v>
      </c>
      <c r="AF9">
        <v>16</v>
      </c>
      <c r="AG9">
        <v>39</v>
      </c>
      <c r="AH9">
        <f t="shared" si="9"/>
        <v>23</v>
      </c>
      <c r="AI9">
        <f t="shared" si="10"/>
        <v>11</v>
      </c>
      <c r="AK9" s="34">
        <v>2016</v>
      </c>
      <c r="AL9">
        <v>10</v>
      </c>
      <c r="AP9">
        <v>7</v>
      </c>
      <c r="AQ9">
        <v>6</v>
      </c>
      <c r="AR9">
        <v>23</v>
      </c>
      <c r="AS9">
        <f t="shared" si="11"/>
        <v>17</v>
      </c>
      <c r="AT9">
        <f t="shared" si="12"/>
        <v>10</v>
      </c>
      <c r="AW9" s="27">
        <v>2016</v>
      </c>
      <c r="AX9">
        <v>20</v>
      </c>
      <c r="AY9">
        <v>1</v>
      </c>
      <c r="BE9">
        <v>19</v>
      </c>
      <c r="BF9">
        <v>22</v>
      </c>
      <c r="BG9">
        <v>62</v>
      </c>
      <c r="BK9" s="34">
        <v>7</v>
      </c>
      <c r="BL9">
        <v>23</v>
      </c>
      <c r="BM9">
        <v>4</v>
      </c>
      <c r="BN9">
        <v>1</v>
      </c>
      <c r="BS9">
        <v>22</v>
      </c>
      <c r="BT9">
        <v>6</v>
      </c>
      <c r="BU9">
        <v>56</v>
      </c>
      <c r="BY9" s="27">
        <v>7</v>
      </c>
      <c r="BZ9">
        <v>25</v>
      </c>
      <c r="CA9">
        <v>5</v>
      </c>
      <c r="CB9">
        <v>2</v>
      </c>
      <c r="CD9">
        <v>2</v>
      </c>
      <c r="CG9">
        <v>26</v>
      </c>
      <c r="CH9">
        <v>6</v>
      </c>
      <c r="CI9">
        <v>66</v>
      </c>
      <c r="CK9" s="27">
        <v>7</v>
      </c>
      <c r="CL9">
        <f t="shared" si="13"/>
        <v>2</v>
      </c>
      <c r="CM9">
        <f t="shared" si="0"/>
        <v>1</v>
      </c>
      <c r="CN9">
        <f t="shared" si="1"/>
        <v>2</v>
      </c>
      <c r="CO9">
        <f t="shared" si="2"/>
        <v>1</v>
      </c>
      <c r="CP9">
        <f t="shared" si="3"/>
        <v>0</v>
      </c>
      <c r="CQ9">
        <f t="shared" si="4"/>
        <v>0</v>
      </c>
      <c r="CR9">
        <f t="shared" si="5"/>
        <v>0</v>
      </c>
      <c r="CS9">
        <f t="shared" si="6"/>
        <v>4</v>
      </c>
      <c r="CT9">
        <f t="shared" si="7"/>
        <v>0</v>
      </c>
      <c r="CU9">
        <f t="shared" si="8"/>
        <v>10</v>
      </c>
    </row>
    <row r="10" spans="1:99" x14ac:dyDescent="0.25">
      <c r="A10" s="34" t="s">
        <v>4689</v>
      </c>
      <c r="B10" s="48" t="s">
        <v>32</v>
      </c>
      <c r="D10">
        <v>1</v>
      </c>
      <c r="I10">
        <v>1</v>
      </c>
      <c r="J10">
        <v>2</v>
      </c>
      <c r="L10">
        <v>4</v>
      </c>
      <c r="M10">
        <v>0</v>
      </c>
      <c r="N10">
        <v>0</v>
      </c>
      <c r="O10">
        <v>0</v>
      </c>
      <c r="P10">
        <v>0.25</v>
      </c>
      <c r="Q10">
        <v>0</v>
      </c>
      <c r="R10">
        <v>0.25</v>
      </c>
      <c r="S10">
        <v>0</v>
      </c>
      <c r="T10">
        <v>0</v>
      </c>
      <c r="U10">
        <v>0.5</v>
      </c>
      <c r="W10" s="34">
        <v>2017</v>
      </c>
      <c r="X10">
        <v>9</v>
      </c>
      <c r="Y10">
        <v>4</v>
      </c>
      <c r="AE10">
        <v>10</v>
      </c>
      <c r="AF10">
        <v>16</v>
      </c>
      <c r="AG10">
        <v>39</v>
      </c>
      <c r="AH10">
        <f t="shared" si="9"/>
        <v>23</v>
      </c>
      <c r="AI10">
        <f t="shared" si="10"/>
        <v>13</v>
      </c>
      <c r="AK10" s="34">
        <v>2017</v>
      </c>
      <c r="AL10">
        <v>3</v>
      </c>
      <c r="AO10">
        <v>3</v>
      </c>
      <c r="AP10">
        <v>12</v>
      </c>
      <c r="AQ10">
        <v>8</v>
      </c>
      <c r="AR10">
        <v>26</v>
      </c>
      <c r="AS10">
        <f t="shared" si="11"/>
        <v>18</v>
      </c>
      <c r="AT10">
        <f t="shared" si="12"/>
        <v>6</v>
      </c>
      <c r="AW10" s="27">
        <v>2017</v>
      </c>
      <c r="AX10">
        <v>12</v>
      </c>
      <c r="AY10">
        <v>7</v>
      </c>
      <c r="BE10">
        <v>22</v>
      </c>
      <c r="BF10">
        <v>24</v>
      </c>
      <c r="BG10">
        <v>65</v>
      </c>
      <c r="BK10" s="34">
        <v>8</v>
      </c>
      <c r="BL10">
        <v>23</v>
      </c>
      <c r="BM10">
        <v>9</v>
      </c>
      <c r="BO10">
        <v>3</v>
      </c>
      <c r="BS10">
        <v>24</v>
      </c>
      <c r="BT10">
        <v>4</v>
      </c>
      <c r="BU10">
        <v>63</v>
      </c>
      <c r="BY10" s="27">
        <v>8</v>
      </c>
      <c r="BZ10">
        <v>27</v>
      </c>
      <c r="CA10">
        <v>9</v>
      </c>
      <c r="CC10">
        <v>3</v>
      </c>
      <c r="CG10">
        <v>31</v>
      </c>
      <c r="CH10">
        <v>6</v>
      </c>
      <c r="CI10">
        <v>76</v>
      </c>
      <c r="CK10" s="27">
        <v>8</v>
      </c>
      <c r="CL10">
        <f t="shared" si="13"/>
        <v>4</v>
      </c>
      <c r="CM10">
        <f t="shared" si="0"/>
        <v>0</v>
      </c>
      <c r="CN10">
        <f t="shared" si="1"/>
        <v>0</v>
      </c>
      <c r="CO10">
        <f t="shared" si="2"/>
        <v>0</v>
      </c>
      <c r="CP10">
        <f t="shared" si="3"/>
        <v>0</v>
      </c>
      <c r="CQ10">
        <f t="shared" si="4"/>
        <v>0</v>
      </c>
      <c r="CR10">
        <f t="shared" si="5"/>
        <v>0</v>
      </c>
      <c r="CS10">
        <f t="shared" si="6"/>
        <v>7</v>
      </c>
      <c r="CT10">
        <f t="shared" si="7"/>
        <v>2</v>
      </c>
      <c r="CU10">
        <f t="shared" si="8"/>
        <v>13</v>
      </c>
    </row>
    <row r="11" spans="1:99" x14ac:dyDescent="0.25">
      <c r="A11" s="34" t="s">
        <v>4690</v>
      </c>
      <c r="B11" s="48" t="s">
        <v>32</v>
      </c>
      <c r="E11">
        <v>1</v>
      </c>
      <c r="G11">
        <v>3</v>
      </c>
      <c r="I11">
        <v>1</v>
      </c>
      <c r="J11">
        <v>1</v>
      </c>
      <c r="K11">
        <v>3</v>
      </c>
      <c r="L11">
        <v>9</v>
      </c>
      <c r="M11">
        <v>0.33333333333333331</v>
      </c>
      <c r="N11">
        <v>0</v>
      </c>
      <c r="O11">
        <v>0.1111111111111111</v>
      </c>
      <c r="P11">
        <v>0.1111111111111111</v>
      </c>
      <c r="Q11">
        <v>0</v>
      </c>
      <c r="R11">
        <v>0</v>
      </c>
      <c r="S11">
        <v>0</v>
      </c>
      <c r="T11">
        <v>0.33333333333333331</v>
      </c>
      <c r="U11">
        <v>0.1111111111111111</v>
      </c>
      <c r="W11" s="34">
        <v>2018</v>
      </c>
      <c r="X11">
        <v>6</v>
      </c>
      <c r="Y11">
        <v>3</v>
      </c>
      <c r="Z11">
        <v>2</v>
      </c>
      <c r="AA11">
        <v>2</v>
      </c>
      <c r="AC11">
        <v>1</v>
      </c>
      <c r="AE11">
        <v>12</v>
      </c>
      <c r="AF11">
        <v>8</v>
      </c>
      <c r="AG11">
        <v>34</v>
      </c>
      <c r="AH11">
        <f t="shared" si="9"/>
        <v>26</v>
      </c>
      <c r="AI11">
        <f t="shared" si="10"/>
        <v>14</v>
      </c>
      <c r="AK11" s="34">
        <v>2018</v>
      </c>
      <c r="AL11">
        <v>1</v>
      </c>
      <c r="AP11">
        <v>1</v>
      </c>
      <c r="AR11">
        <v>2</v>
      </c>
      <c r="AS11">
        <f t="shared" si="11"/>
        <v>2</v>
      </c>
      <c r="AT11">
        <f t="shared" si="12"/>
        <v>1</v>
      </c>
      <c r="AW11" s="27">
        <v>2018</v>
      </c>
      <c r="AX11">
        <v>7</v>
      </c>
      <c r="AY11">
        <v>3</v>
      </c>
      <c r="AZ11">
        <v>2</v>
      </c>
      <c r="BA11">
        <v>2</v>
      </c>
      <c r="BD11">
        <v>1</v>
      </c>
      <c r="BE11">
        <v>13</v>
      </c>
      <c r="BF11">
        <v>8</v>
      </c>
      <c r="BG11">
        <v>36</v>
      </c>
      <c r="BK11" s="34">
        <v>9</v>
      </c>
      <c r="BL11">
        <v>16</v>
      </c>
      <c r="BM11">
        <v>4</v>
      </c>
      <c r="BN11">
        <v>2</v>
      </c>
      <c r="BO11">
        <v>2</v>
      </c>
      <c r="BR11">
        <v>1</v>
      </c>
      <c r="BS11">
        <v>21</v>
      </c>
      <c r="BT11">
        <v>12</v>
      </c>
      <c r="BU11">
        <v>58</v>
      </c>
      <c r="BY11" s="27">
        <v>9</v>
      </c>
      <c r="BZ11">
        <v>24</v>
      </c>
      <c r="CA11">
        <v>5</v>
      </c>
      <c r="CB11">
        <v>5</v>
      </c>
      <c r="CC11">
        <v>2</v>
      </c>
      <c r="CD11">
        <v>4</v>
      </c>
      <c r="CG11">
        <v>42</v>
      </c>
      <c r="CH11">
        <v>19</v>
      </c>
      <c r="CI11">
        <v>101</v>
      </c>
      <c r="CK11" s="27">
        <v>9</v>
      </c>
      <c r="CL11">
        <f t="shared" si="13"/>
        <v>8</v>
      </c>
      <c r="CM11">
        <f t="shared" si="0"/>
        <v>3</v>
      </c>
      <c r="CN11">
        <f t="shared" si="1"/>
        <v>3</v>
      </c>
      <c r="CO11">
        <f t="shared" si="2"/>
        <v>1</v>
      </c>
      <c r="CP11">
        <f t="shared" si="3"/>
        <v>0</v>
      </c>
      <c r="CQ11">
        <f t="shared" si="4"/>
        <v>0</v>
      </c>
      <c r="CR11">
        <f t="shared" si="5"/>
        <v>0</v>
      </c>
      <c r="CS11">
        <f t="shared" si="6"/>
        <v>21</v>
      </c>
      <c r="CT11">
        <f t="shared" si="7"/>
        <v>7</v>
      </c>
      <c r="CU11">
        <f t="shared" si="8"/>
        <v>43</v>
      </c>
    </row>
    <row r="12" spans="1:99" x14ac:dyDescent="0.25">
      <c r="A12" s="34" t="s">
        <v>4691</v>
      </c>
      <c r="B12" s="48" t="s">
        <v>32</v>
      </c>
      <c r="C12">
        <v>1</v>
      </c>
      <c r="G12">
        <v>4</v>
      </c>
      <c r="K12">
        <v>1</v>
      </c>
      <c r="L12">
        <v>6</v>
      </c>
      <c r="M12">
        <v>0.66666666666666663</v>
      </c>
      <c r="N12">
        <v>0.16666666666666666</v>
      </c>
      <c r="O12">
        <v>0</v>
      </c>
      <c r="P12">
        <v>0</v>
      </c>
      <c r="Q12">
        <v>0</v>
      </c>
      <c r="R12">
        <v>0</v>
      </c>
      <c r="S12">
        <v>0</v>
      </c>
      <c r="T12">
        <v>0.16666666666666666</v>
      </c>
      <c r="U12">
        <v>0</v>
      </c>
      <c r="W12" s="34"/>
      <c r="X12">
        <f>SUM(X3:X11)</f>
        <v>104</v>
      </c>
      <c r="Y12">
        <f t="shared" ref="Y12:AF12" si="14">SUM(Y3:Y11)</f>
        <v>21</v>
      </c>
      <c r="Z12">
        <f t="shared" si="14"/>
        <v>12</v>
      </c>
      <c r="AA12">
        <f t="shared" si="14"/>
        <v>10</v>
      </c>
      <c r="AB12">
        <f t="shared" si="14"/>
        <v>3</v>
      </c>
      <c r="AC12">
        <f t="shared" si="14"/>
        <v>3</v>
      </c>
      <c r="AD12">
        <f t="shared" si="14"/>
        <v>1</v>
      </c>
      <c r="AE12">
        <f t="shared" si="14"/>
        <v>124</v>
      </c>
      <c r="AF12">
        <f t="shared" si="14"/>
        <v>79</v>
      </c>
      <c r="AG12">
        <f>SUM(AG3:AG11)</f>
        <v>357</v>
      </c>
      <c r="AH12">
        <f>SUM(AH3:AH11)</f>
        <v>278</v>
      </c>
      <c r="AI12">
        <f>SUM(AI3:AI11)</f>
        <v>154</v>
      </c>
      <c r="AL12">
        <f>SUM(AL3:AL11)</f>
        <v>34</v>
      </c>
      <c r="AM12">
        <f t="shared" ref="AM12:AT12" si="15">SUM(AM3:AM11)</f>
        <v>6</v>
      </c>
      <c r="AN12">
        <f t="shared" si="15"/>
        <v>5</v>
      </c>
      <c r="AO12">
        <f t="shared" si="15"/>
        <v>3</v>
      </c>
      <c r="AP12">
        <f t="shared" si="15"/>
        <v>68</v>
      </c>
      <c r="AQ12">
        <f t="shared" si="15"/>
        <v>29</v>
      </c>
      <c r="AR12">
        <f t="shared" si="15"/>
        <v>145</v>
      </c>
      <c r="AS12">
        <f t="shared" si="15"/>
        <v>116</v>
      </c>
      <c r="AT12">
        <f t="shared" si="15"/>
        <v>48</v>
      </c>
      <c r="AW12" s="27"/>
      <c r="BK12" s="34">
        <v>10</v>
      </c>
      <c r="BL12">
        <v>1</v>
      </c>
      <c r="BN12">
        <v>1</v>
      </c>
      <c r="BS12">
        <v>5</v>
      </c>
      <c r="BT12">
        <v>11</v>
      </c>
      <c r="BU12">
        <v>18</v>
      </c>
      <c r="BY12" s="27">
        <v>10</v>
      </c>
      <c r="BZ12">
        <v>6</v>
      </c>
      <c r="CB12">
        <v>1</v>
      </c>
      <c r="CG12">
        <v>21</v>
      </c>
      <c r="CH12">
        <v>22</v>
      </c>
      <c r="CI12">
        <v>50</v>
      </c>
      <c r="CK12" s="27">
        <v>10</v>
      </c>
      <c r="CL12">
        <f t="shared" si="13"/>
        <v>5</v>
      </c>
      <c r="CM12">
        <f t="shared" si="0"/>
        <v>0</v>
      </c>
      <c r="CN12">
        <f t="shared" si="1"/>
        <v>0</v>
      </c>
      <c r="CO12">
        <f t="shared" si="2"/>
        <v>0</v>
      </c>
      <c r="CP12">
        <f t="shared" si="3"/>
        <v>0</v>
      </c>
      <c r="CQ12">
        <f t="shared" si="4"/>
        <v>0</v>
      </c>
      <c r="CR12">
        <f t="shared" si="5"/>
        <v>0</v>
      </c>
      <c r="CS12">
        <f t="shared" si="6"/>
        <v>16</v>
      </c>
      <c r="CT12">
        <f t="shared" si="7"/>
        <v>11</v>
      </c>
      <c r="CU12">
        <f t="shared" si="8"/>
        <v>32</v>
      </c>
    </row>
    <row r="13" spans="1:99" x14ac:dyDescent="0.25">
      <c r="A13" s="34" t="s">
        <v>4692</v>
      </c>
      <c r="B13" s="48" t="s">
        <v>32</v>
      </c>
      <c r="G13">
        <v>1</v>
      </c>
      <c r="K13">
        <v>3</v>
      </c>
      <c r="L13">
        <v>4</v>
      </c>
      <c r="M13">
        <v>0.25</v>
      </c>
      <c r="N13">
        <v>0</v>
      </c>
      <c r="O13">
        <v>0</v>
      </c>
      <c r="P13">
        <v>0</v>
      </c>
      <c r="Q13">
        <v>0</v>
      </c>
      <c r="R13">
        <v>0</v>
      </c>
      <c r="S13">
        <v>0</v>
      </c>
      <c r="T13">
        <v>0.75</v>
      </c>
      <c r="U13">
        <v>0</v>
      </c>
      <c r="W13" s="34"/>
      <c r="X13">
        <f>X12/$AI$12</f>
        <v>0.67532467532467533</v>
      </c>
      <c r="Y13">
        <f t="shared" ref="Y13:AD13" si="16">Y12/$AI$12</f>
        <v>0.13636363636363635</v>
      </c>
      <c r="Z13">
        <f t="shared" si="16"/>
        <v>7.792207792207792E-2</v>
      </c>
      <c r="AA13">
        <f t="shared" si="16"/>
        <v>6.4935064935064929E-2</v>
      </c>
      <c r="AB13">
        <f t="shared" si="16"/>
        <v>1.948051948051948E-2</v>
      </c>
      <c r="AC13">
        <f t="shared" si="16"/>
        <v>1.948051948051948E-2</v>
      </c>
      <c r="AD13">
        <f t="shared" si="16"/>
        <v>6.4935064935064939E-3</v>
      </c>
      <c r="AH13">
        <f>AH12/AG12</f>
        <v>0.77871148459383754</v>
      </c>
      <c r="AI13">
        <f>AI12/AH12</f>
        <v>0.5539568345323741</v>
      </c>
      <c r="AJ13" s="45"/>
      <c r="AL13">
        <f>AL12/$AT$12</f>
        <v>0.70833333333333337</v>
      </c>
      <c r="AM13">
        <f t="shared" ref="AM13:AO13" si="17">AM12/$AT$12</f>
        <v>0.125</v>
      </c>
      <c r="AN13">
        <f t="shared" si="17"/>
        <v>0.10416666666666667</v>
      </c>
      <c r="AO13">
        <f t="shared" si="17"/>
        <v>6.25E-2</v>
      </c>
      <c r="AS13">
        <f>AS12/AR12</f>
        <v>0.8</v>
      </c>
      <c r="AT13">
        <f>AT12/AS12</f>
        <v>0.41379310344827586</v>
      </c>
      <c r="AW13" s="33" t="s">
        <v>1</v>
      </c>
      <c r="AX13" s="33" t="s">
        <v>62</v>
      </c>
      <c r="AY13" s="33" t="s">
        <v>88</v>
      </c>
      <c r="AZ13" s="33" t="s">
        <v>84</v>
      </c>
      <c r="BA13" s="33" t="s">
        <v>107</v>
      </c>
      <c r="BB13" s="33" t="s">
        <v>133</v>
      </c>
      <c r="BC13" s="33" t="s">
        <v>4681</v>
      </c>
      <c r="BD13" s="33" t="s">
        <v>4680</v>
      </c>
      <c r="BE13" s="33" t="s">
        <v>28</v>
      </c>
      <c r="BF13" s="33" t="s">
        <v>5186</v>
      </c>
      <c r="BG13" s="33" t="s">
        <v>1745</v>
      </c>
      <c r="BK13" s="34">
        <v>11</v>
      </c>
      <c r="BL13">
        <v>2</v>
      </c>
      <c r="BS13">
        <v>1</v>
      </c>
      <c r="BT13">
        <v>1</v>
      </c>
      <c r="BU13">
        <v>4</v>
      </c>
      <c r="BY13" s="27">
        <v>11</v>
      </c>
      <c r="BZ13">
        <v>4</v>
      </c>
      <c r="CB13">
        <v>2</v>
      </c>
      <c r="CG13">
        <v>3</v>
      </c>
      <c r="CH13">
        <v>4</v>
      </c>
      <c r="CI13">
        <v>13</v>
      </c>
      <c r="CK13" s="27">
        <v>11</v>
      </c>
      <c r="CL13">
        <f t="shared" si="13"/>
        <v>2</v>
      </c>
      <c r="CM13">
        <f t="shared" si="0"/>
        <v>2</v>
      </c>
      <c r="CN13">
        <f t="shared" si="1"/>
        <v>0</v>
      </c>
      <c r="CO13">
        <f t="shared" si="2"/>
        <v>0</v>
      </c>
      <c r="CP13">
        <f t="shared" si="3"/>
        <v>0</v>
      </c>
      <c r="CQ13">
        <f t="shared" si="4"/>
        <v>0</v>
      </c>
      <c r="CR13">
        <f t="shared" si="5"/>
        <v>0</v>
      </c>
      <c r="CS13">
        <f t="shared" si="6"/>
        <v>2</v>
      </c>
      <c r="CT13">
        <f t="shared" si="7"/>
        <v>3</v>
      </c>
      <c r="CU13">
        <f t="shared" si="8"/>
        <v>9</v>
      </c>
    </row>
    <row r="14" spans="1:99" x14ac:dyDescent="0.25">
      <c r="A14" s="34" t="s">
        <v>4693</v>
      </c>
      <c r="B14" s="48" t="s">
        <v>32</v>
      </c>
      <c r="G14">
        <v>1</v>
      </c>
      <c r="I14">
        <v>1</v>
      </c>
      <c r="K14">
        <v>1</v>
      </c>
      <c r="L14">
        <v>3</v>
      </c>
      <c r="M14">
        <v>0.33333333333333331</v>
      </c>
      <c r="N14">
        <v>0</v>
      </c>
      <c r="O14">
        <v>0</v>
      </c>
      <c r="P14">
        <v>0.33333333333333331</v>
      </c>
      <c r="Q14">
        <v>0</v>
      </c>
      <c r="R14">
        <v>0</v>
      </c>
      <c r="S14">
        <v>0</v>
      </c>
      <c r="T14">
        <v>0.33333333333333331</v>
      </c>
      <c r="U14">
        <v>0</v>
      </c>
      <c r="W14" s="33" t="s">
        <v>1</v>
      </c>
      <c r="X14" s="33" t="s">
        <v>62</v>
      </c>
      <c r="Y14" s="33" t="s">
        <v>88</v>
      </c>
      <c r="Z14" s="33" t="s">
        <v>107</v>
      </c>
      <c r="AA14" s="33" t="s">
        <v>84</v>
      </c>
      <c r="AB14" s="33" t="s">
        <v>4681</v>
      </c>
      <c r="AC14" s="33" t="s">
        <v>4680</v>
      </c>
      <c r="AD14" s="33" t="s">
        <v>133</v>
      </c>
      <c r="AE14" s="33" t="s">
        <v>28</v>
      </c>
      <c r="AF14" s="33" t="s">
        <v>5186</v>
      </c>
      <c r="AG14" s="33" t="s">
        <v>1745</v>
      </c>
      <c r="AH14" s="45" t="s">
        <v>33</v>
      </c>
      <c r="AI14" s="45"/>
      <c r="AW14" s="27">
        <v>2010</v>
      </c>
      <c r="AX14">
        <v>0.4</v>
      </c>
      <c r="AY14">
        <v>0.16666666666666666</v>
      </c>
      <c r="AZ14">
        <v>3.3333333333333333E-2</v>
      </c>
      <c r="BA14">
        <v>6.6666666666666666E-2</v>
      </c>
      <c r="BB14">
        <v>3.3333333333333333E-2</v>
      </c>
      <c r="BC14">
        <v>3.3333333333333333E-2</v>
      </c>
      <c r="BD14">
        <v>0</v>
      </c>
      <c r="BE14">
        <v>0.2</v>
      </c>
      <c r="BF14">
        <v>6.6666666666666666E-2</v>
      </c>
      <c r="BG14">
        <v>1</v>
      </c>
      <c r="BK14" s="34">
        <v>12</v>
      </c>
      <c r="BT14">
        <v>3</v>
      </c>
      <c r="BU14">
        <v>3</v>
      </c>
      <c r="BY14" s="27">
        <v>12</v>
      </c>
      <c r="CH14">
        <v>3</v>
      </c>
      <c r="CI14">
        <v>3</v>
      </c>
      <c r="CK14" s="27">
        <v>12</v>
      </c>
      <c r="CL14">
        <f t="shared" si="13"/>
        <v>0</v>
      </c>
      <c r="CM14">
        <f t="shared" si="0"/>
        <v>0</v>
      </c>
      <c r="CN14">
        <f t="shared" si="1"/>
        <v>0</v>
      </c>
      <c r="CO14">
        <f t="shared" si="2"/>
        <v>0</v>
      </c>
      <c r="CP14">
        <f t="shared" si="3"/>
        <v>0</v>
      </c>
      <c r="CQ14">
        <f t="shared" si="4"/>
        <v>0</v>
      </c>
      <c r="CR14">
        <f t="shared" si="5"/>
        <v>0</v>
      </c>
      <c r="CS14">
        <f t="shared" si="6"/>
        <v>0</v>
      </c>
      <c r="CT14">
        <f t="shared" si="7"/>
        <v>0</v>
      </c>
      <c r="CU14">
        <f t="shared" si="8"/>
        <v>0</v>
      </c>
    </row>
    <row r="15" spans="1:99" x14ac:dyDescent="0.25">
      <c r="A15" s="34" t="s">
        <v>4694</v>
      </c>
      <c r="B15" s="48" t="s">
        <v>32</v>
      </c>
      <c r="K15">
        <v>2</v>
      </c>
      <c r="L15">
        <v>2</v>
      </c>
      <c r="M15">
        <v>0</v>
      </c>
      <c r="N15">
        <v>0</v>
      </c>
      <c r="O15">
        <v>0</v>
      </c>
      <c r="P15">
        <v>0</v>
      </c>
      <c r="Q15">
        <v>0</v>
      </c>
      <c r="R15">
        <v>0</v>
      </c>
      <c r="S15">
        <v>0</v>
      </c>
      <c r="T15">
        <v>1</v>
      </c>
      <c r="U15">
        <v>0</v>
      </c>
      <c r="W15" s="34">
        <v>2010</v>
      </c>
      <c r="X15">
        <v>0.40740740740740738</v>
      </c>
      <c r="Y15">
        <v>0.18518518518518517</v>
      </c>
      <c r="Z15">
        <v>7.407407407407407E-2</v>
      </c>
      <c r="AA15">
        <v>0</v>
      </c>
      <c r="AB15">
        <v>3.7037037037037035E-2</v>
      </c>
      <c r="AC15">
        <v>0</v>
      </c>
      <c r="AD15">
        <v>0</v>
      </c>
      <c r="AE15">
        <v>0.22222222222222221</v>
      </c>
      <c r="AF15">
        <v>7.407407407407407E-2</v>
      </c>
      <c r="AG15">
        <v>1</v>
      </c>
      <c r="AK15" s="33" t="s">
        <v>1</v>
      </c>
      <c r="AL15" s="33" t="s">
        <v>62</v>
      </c>
      <c r="AM15" s="33" t="s">
        <v>84</v>
      </c>
      <c r="AN15" s="33" t="s">
        <v>133</v>
      </c>
      <c r="AO15" s="33" t="s">
        <v>88</v>
      </c>
      <c r="AP15" s="33" t="s">
        <v>28</v>
      </c>
      <c r="AQ15" s="33" t="s">
        <v>5186</v>
      </c>
      <c r="AR15" s="33" t="s">
        <v>1745</v>
      </c>
      <c r="AW15" s="27">
        <v>2011</v>
      </c>
      <c r="AX15">
        <v>0.3125</v>
      </c>
      <c r="AY15">
        <v>2.0833333333333332E-2</v>
      </c>
      <c r="AZ15">
        <v>6.25E-2</v>
      </c>
      <c r="BA15">
        <v>6.25E-2</v>
      </c>
      <c r="BB15">
        <v>0</v>
      </c>
      <c r="BC15">
        <v>2.0833333333333332E-2</v>
      </c>
      <c r="BD15">
        <v>0</v>
      </c>
      <c r="BE15">
        <v>0.33333333333333331</v>
      </c>
      <c r="BF15">
        <v>0.1875</v>
      </c>
      <c r="BG15">
        <v>1</v>
      </c>
      <c r="BK15" s="34"/>
      <c r="CL15">
        <f>SUM(CL3:CL14)</f>
        <v>34</v>
      </c>
      <c r="CM15">
        <f t="shared" ref="CM15:CU15" si="18">SUM(CM3:CM14)</f>
        <v>6</v>
      </c>
      <c r="CN15">
        <f>SUM(CN3:CN14)</f>
        <v>5</v>
      </c>
      <c r="CO15">
        <f t="shared" si="18"/>
        <v>3</v>
      </c>
      <c r="CP15">
        <f t="shared" si="18"/>
        <v>0</v>
      </c>
      <c r="CQ15">
        <f t="shared" si="18"/>
        <v>0</v>
      </c>
      <c r="CR15">
        <f t="shared" si="18"/>
        <v>0</v>
      </c>
      <c r="CS15">
        <f t="shared" si="18"/>
        <v>68</v>
      </c>
      <c r="CT15">
        <f t="shared" si="18"/>
        <v>29</v>
      </c>
      <c r="CU15">
        <f t="shared" si="18"/>
        <v>145</v>
      </c>
    </row>
    <row r="16" spans="1:99" x14ac:dyDescent="0.25">
      <c r="A16" s="34" t="s">
        <v>4705</v>
      </c>
      <c r="B16" s="48" t="s">
        <v>32</v>
      </c>
      <c r="E16">
        <v>1</v>
      </c>
      <c r="J16">
        <v>2</v>
      </c>
      <c r="L16">
        <v>3</v>
      </c>
      <c r="M16">
        <v>0</v>
      </c>
      <c r="N16">
        <v>0</v>
      </c>
      <c r="O16">
        <v>0.33333333333333331</v>
      </c>
      <c r="P16">
        <v>0</v>
      </c>
      <c r="Q16">
        <v>0</v>
      </c>
      <c r="R16">
        <v>0</v>
      </c>
      <c r="S16">
        <v>0</v>
      </c>
      <c r="T16">
        <v>0</v>
      </c>
      <c r="U16">
        <v>0.66666666666666663</v>
      </c>
      <c r="W16" s="34">
        <v>2011</v>
      </c>
      <c r="X16">
        <v>0.34375</v>
      </c>
      <c r="Y16">
        <v>3.125E-2</v>
      </c>
      <c r="Z16">
        <v>9.375E-2</v>
      </c>
      <c r="AA16">
        <v>3.125E-2</v>
      </c>
      <c r="AB16">
        <v>3.125E-2</v>
      </c>
      <c r="AC16">
        <v>0</v>
      </c>
      <c r="AD16">
        <v>0</v>
      </c>
      <c r="AE16">
        <v>0.3125</v>
      </c>
      <c r="AF16">
        <v>0.15625</v>
      </c>
      <c r="AG16">
        <v>1</v>
      </c>
      <c r="AK16" s="34">
        <v>2010</v>
      </c>
      <c r="AL16">
        <v>0.33333333333333331</v>
      </c>
      <c r="AM16">
        <v>0.33333333333333331</v>
      </c>
      <c r="AN16">
        <v>0.33333333333333331</v>
      </c>
      <c r="AO16">
        <v>0</v>
      </c>
      <c r="AP16">
        <v>0</v>
      </c>
      <c r="AQ16">
        <v>0</v>
      </c>
      <c r="AR16">
        <v>1</v>
      </c>
      <c r="AW16" s="27">
        <v>2012</v>
      </c>
      <c r="AX16">
        <v>0.2</v>
      </c>
      <c r="AY16">
        <v>4.6153846153846156E-2</v>
      </c>
      <c r="AZ16">
        <v>7.6923076923076927E-2</v>
      </c>
      <c r="BA16">
        <v>3.0769230769230771E-2</v>
      </c>
      <c r="BB16">
        <v>0</v>
      </c>
      <c r="BC16">
        <v>0</v>
      </c>
      <c r="BD16">
        <v>0</v>
      </c>
      <c r="BE16">
        <v>0.36923076923076925</v>
      </c>
      <c r="BF16">
        <v>0.27692307692307694</v>
      </c>
      <c r="BG16">
        <v>1</v>
      </c>
      <c r="BK16" s="33" t="s">
        <v>4670</v>
      </c>
      <c r="BL16" s="33" t="s">
        <v>62</v>
      </c>
      <c r="BM16" s="33" t="s">
        <v>88</v>
      </c>
      <c r="BN16" s="33" t="s">
        <v>84</v>
      </c>
      <c r="BO16" s="33" t="s">
        <v>107</v>
      </c>
      <c r="BP16" s="33" t="s">
        <v>4681</v>
      </c>
      <c r="BQ16" s="33" t="s">
        <v>4680</v>
      </c>
      <c r="BR16" s="33" t="s">
        <v>133</v>
      </c>
      <c r="BS16" s="33" t="s">
        <v>28</v>
      </c>
      <c r="BT16" s="33" t="s">
        <v>5186</v>
      </c>
      <c r="BY16" s="33" t="s">
        <v>4670</v>
      </c>
      <c r="BZ16" s="33" t="s">
        <v>62</v>
      </c>
      <c r="CA16" s="33" t="s">
        <v>88</v>
      </c>
      <c r="CB16" s="33" t="s">
        <v>84</v>
      </c>
      <c r="CC16" s="33" t="s">
        <v>107</v>
      </c>
      <c r="CD16" s="33" t="s">
        <v>133</v>
      </c>
      <c r="CE16" s="33" t="s">
        <v>4681</v>
      </c>
      <c r="CF16" s="33" t="s">
        <v>4680</v>
      </c>
      <c r="CG16" s="33" t="s">
        <v>28</v>
      </c>
      <c r="CH16" s="33" t="s">
        <v>5186</v>
      </c>
      <c r="CK16" s="33" t="s">
        <v>4670</v>
      </c>
      <c r="CL16" s="33" t="s">
        <v>62</v>
      </c>
      <c r="CM16" s="33" t="s">
        <v>84</v>
      </c>
      <c r="CN16" s="33" t="s">
        <v>133</v>
      </c>
      <c r="CO16" s="33" t="s">
        <v>88</v>
      </c>
      <c r="CP16" s="33" t="s">
        <v>28</v>
      </c>
      <c r="CQ16" s="33" t="s">
        <v>5186</v>
      </c>
      <c r="CR16" s="33" t="s">
        <v>1745</v>
      </c>
    </row>
    <row r="17" spans="1:96" x14ac:dyDescent="0.25">
      <c r="A17" s="34" t="s">
        <v>4707</v>
      </c>
      <c r="B17" s="48" t="s">
        <v>32</v>
      </c>
      <c r="J17">
        <v>1</v>
      </c>
      <c r="L17">
        <v>1</v>
      </c>
      <c r="M17">
        <v>0</v>
      </c>
      <c r="N17">
        <v>0</v>
      </c>
      <c r="O17">
        <v>0</v>
      </c>
      <c r="P17">
        <v>0</v>
      </c>
      <c r="Q17">
        <v>0</v>
      </c>
      <c r="R17">
        <v>0</v>
      </c>
      <c r="S17">
        <v>0</v>
      </c>
      <c r="T17">
        <v>0</v>
      </c>
      <c r="U17">
        <v>1</v>
      </c>
      <c r="W17" s="34">
        <v>2012</v>
      </c>
      <c r="X17">
        <v>0.25</v>
      </c>
      <c r="Y17">
        <v>9.375E-2</v>
      </c>
      <c r="Z17">
        <v>6.25E-2</v>
      </c>
      <c r="AA17">
        <v>6.25E-2</v>
      </c>
      <c r="AB17">
        <v>0</v>
      </c>
      <c r="AC17">
        <v>0</v>
      </c>
      <c r="AD17">
        <v>0</v>
      </c>
      <c r="AE17">
        <v>0.1875</v>
      </c>
      <c r="AF17">
        <v>0.34375</v>
      </c>
      <c r="AG17">
        <v>1</v>
      </c>
      <c r="AK17" s="34">
        <v>2011</v>
      </c>
      <c r="AL17">
        <v>0.25</v>
      </c>
      <c r="AM17">
        <v>0.125</v>
      </c>
      <c r="AN17">
        <v>0</v>
      </c>
      <c r="AO17">
        <v>0</v>
      </c>
      <c r="AP17">
        <v>0.375</v>
      </c>
      <c r="AQ17">
        <v>0.25</v>
      </c>
      <c r="AR17">
        <v>1</v>
      </c>
      <c r="AW17" s="27">
        <v>2013</v>
      </c>
      <c r="AX17">
        <v>0.32183908045977011</v>
      </c>
      <c r="AY17">
        <v>2.2988505747126436E-2</v>
      </c>
      <c r="AZ17">
        <v>4.5977011494252873E-2</v>
      </c>
      <c r="BA17">
        <v>1.1494252873563218E-2</v>
      </c>
      <c r="BB17">
        <v>1.1494252873563218E-2</v>
      </c>
      <c r="BC17">
        <v>1.1494252873563218E-2</v>
      </c>
      <c r="BD17">
        <v>0</v>
      </c>
      <c r="BE17">
        <v>0.41379310344827586</v>
      </c>
      <c r="BF17">
        <v>0.16091954022988506</v>
      </c>
      <c r="BG17">
        <v>1</v>
      </c>
      <c r="BK17" s="34">
        <v>1</v>
      </c>
      <c r="BL17">
        <v>0.18181818181818182</v>
      </c>
      <c r="BM17">
        <v>0</v>
      </c>
      <c r="BN17">
        <v>0</v>
      </c>
      <c r="BO17">
        <v>0</v>
      </c>
      <c r="BP17">
        <v>0</v>
      </c>
      <c r="BQ17">
        <v>0</v>
      </c>
      <c r="BR17">
        <v>0</v>
      </c>
      <c r="BS17">
        <v>0.36363636363636365</v>
      </c>
      <c r="BT17">
        <v>0.45454545454545453</v>
      </c>
      <c r="BY17" s="27">
        <v>1</v>
      </c>
      <c r="BZ17">
        <v>0.16666666666666666</v>
      </c>
      <c r="CA17">
        <v>0</v>
      </c>
      <c r="CB17">
        <v>0</v>
      </c>
      <c r="CC17">
        <v>0</v>
      </c>
      <c r="CD17">
        <v>0</v>
      </c>
      <c r="CE17">
        <v>0</v>
      </c>
      <c r="CF17">
        <v>0</v>
      </c>
      <c r="CG17">
        <v>0.41666666666666669</v>
      </c>
      <c r="CH17">
        <v>0.41666666666666669</v>
      </c>
      <c r="CK17" s="27">
        <v>1</v>
      </c>
      <c r="CL17">
        <v>0</v>
      </c>
      <c r="CM17">
        <v>0</v>
      </c>
      <c r="CN17">
        <v>0</v>
      </c>
      <c r="CO17">
        <v>0</v>
      </c>
      <c r="CP17">
        <v>1</v>
      </c>
      <c r="CQ17">
        <v>0</v>
      </c>
      <c r="CR17">
        <v>1</v>
      </c>
    </row>
    <row r="18" spans="1:96" x14ac:dyDescent="0.25">
      <c r="A18" s="34" t="s">
        <v>4697</v>
      </c>
      <c r="B18" s="48" t="s">
        <v>32</v>
      </c>
      <c r="I18">
        <v>1</v>
      </c>
      <c r="L18">
        <v>1</v>
      </c>
      <c r="M18">
        <v>0</v>
      </c>
      <c r="N18">
        <v>0</v>
      </c>
      <c r="O18">
        <v>0</v>
      </c>
      <c r="P18">
        <v>1</v>
      </c>
      <c r="Q18">
        <v>0</v>
      </c>
      <c r="R18">
        <v>0</v>
      </c>
      <c r="S18">
        <v>0</v>
      </c>
      <c r="T18">
        <v>0</v>
      </c>
      <c r="U18">
        <v>0</v>
      </c>
      <c r="W18" s="34">
        <v>2013</v>
      </c>
      <c r="X18">
        <v>0.33783783783783783</v>
      </c>
      <c r="Y18">
        <v>2.7027027027027029E-2</v>
      </c>
      <c r="Z18">
        <v>1.3513513513513514E-2</v>
      </c>
      <c r="AA18">
        <v>5.4054054054054057E-2</v>
      </c>
      <c r="AB18">
        <v>1.3513513513513514E-2</v>
      </c>
      <c r="AC18">
        <v>0</v>
      </c>
      <c r="AD18">
        <v>0</v>
      </c>
      <c r="AE18">
        <v>0.39189189189189189</v>
      </c>
      <c r="AF18">
        <v>0.16216216216216217</v>
      </c>
      <c r="AG18">
        <v>1</v>
      </c>
      <c r="AK18" s="34">
        <v>2012</v>
      </c>
      <c r="AL18">
        <v>0.15151515151515152</v>
      </c>
      <c r="AM18">
        <v>9.0909090909090912E-2</v>
      </c>
      <c r="AN18">
        <v>0</v>
      </c>
      <c r="AO18">
        <v>0</v>
      </c>
      <c r="AP18">
        <v>0.54545454545454541</v>
      </c>
      <c r="AQ18">
        <v>0.21212121212121213</v>
      </c>
      <c r="AR18">
        <v>1</v>
      </c>
      <c r="AW18" s="27">
        <v>2014</v>
      </c>
      <c r="AX18">
        <v>0.33846153846153848</v>
      </c>
      <c r="AY18">
        <v>0</v>
      </c>
      <c r="AZ18">
        <v>0</v>
      </c>
      <c r="BA18">
        <v>1.5384615384615385E-2</v>
      </c>
      <c r="BB18">
        <v>6.1538461538461542E-2</v>
      </c>
      <c r="BC18">
        <v>0</v>
      </c>
      <c r="BD18">
        <v>3.0769230769230771E-2</v>
      </c>
      <c r="BE18">
        <v>0.46153846153846156</v>
      </c>
      <c r="BF18">
        <v>9.2307692307692313E-2</v>
      </c>
      <c r="BG18">
        <v>1</v>
      </c>
      <c r="BK18" s="34">
        <v>2</v>
      </c>
      <c r="BL18">
        <v>0.25</v>
      </c>
      <c r="BM18">
        <v>0</v>
      </c>
      <c r="BN18">
        <v>0</v>
      </c>
      <c r="BO18">
        <v>8.3333333333333329E-2</v>
      </c>
      <c r="BP18">
        <v>0</v>
      </c>
      <c r="BQ18">
        <v>0</v>
      </c>
      <c r="BR18">
        <v>0</v>
      </c>
      <c r="BS18">
        <v>0.25</v>
      </c>
      <c r="BT18">
        <v>0.41666666666666669</v>
      </c>
      <c r="BY18" s="27">
        <v>2</v>
      </c>
      <c r="BZ18">
        <v>0.25</v>
      </c>
      <c r="CA18">
        <v>0</v>
      </c>
      <c r="CB18">
        <v>0</v>
      </c>
      <c r="CC18">
        <v>8.3333333333333329E-2</v>
      </c>
      <c r="CD18">
        <v>0</v>
      </c>
      <c r="CE18">
        <v>0</v>
      </c>
      <c r="CF18">
        <v>0</v>
      </c>
      <c r="CG18">
        <v>0.25</v>
      </c>
      <c r="CH18">
        <v>0.41666666666666669</v>
      </c>
      <c r="CK18" s="27">
        <v>2</v>
      </c>
      <c r="CL18">
        <v>0</v>
      </c>
      <c r="CM18">
        <v>0</v>
      </c>
      <c r="CN18">
        <v>0</v>
      </c>
      <c r="CO18">
        <v>0</v>
      </c>
      <c r="CP18">
        <v>0</v>
      </c>
      <c r="CQ18">
        <v>0</v>
      </c>
      <c r="CR18">
        <v>0</v>
      </c>
    </row>
    <row r="19" spans="1:96" x14ac:dyDescent="0.25">
      <c r="A19" s="34" t="s">
        <v>4698</v>
      </c>
      <c r="B19" s="48" t="s">
        <v>32</v>
      </c>
      <c r="G19">
        <v>2</v>
      </c>
      <c r="J19">
        <v>2</v>
      </c>
      <c r="L19">
        <v>4</v>
      </c>
      <c r="M19">
        <v>0.5</v>
      </c>
      <c r="N19">
        <v>0</v>
      </c>
      <c r="O19">
        <v>0</v>
      </c>
      <c r="P19">
        <v>0</v>
      </c>
      <c r="Q19">
        <v>0</v>
      </c>
      <c r="R19">
        <v>0</v>
      </c>
      <c r="S19">
        <v>0</v>
      </c>
      <c r="T19">
        <v>0</v>
      </c>
      <c r="U19">
        <v>0.5</v>
      </c>
      <c r="W19" s="34">
        <v>2014</v>
      </c>
      <c r="X19">
        <v>0.35416666666666669</v>
      </c>
      <c r="Y19">
        <v>0</v>
      </c>
      <c r="Z19">
        <v>2.0833333333333332E-2</v>
      </c>
      <c r="AA19">
        <v>0</v>
      </c>
      <c r="AB19">
        <v>0</v>
      </c>
      <c r="AC19">
        <v>4.1666666666666664E-2</v>
      </c>
      <c r="AD19">
        <v>2.0833333333333332E-2</v>
      </c>
      <c r="AE19">
        <v>0.47916666666666669</v>
      </c>
      <c r="AF19">
        <v>8.3333333333333329E-2</v>
      </c>
      <c r="AG19">
        <v>1</v>
      </c>
      <c r="AK19" s="34">
        <v>2013</v>
      </c>
      <c r="AL19">
        <v>0.23076923076923078</v>
      </c>
      <c r="AM19">
        <v>0</v>
      </c>
      <c r="AN19">
        <v>7.6923076923076927E-2</v>
      </c>
      <c r="AO19">
        <v>0</v>
      </c>
      <c r="AP19">
        <v>0.53846153846153844</v>
      </c>
      <c r="AQ19">
        <v>0.15384615384615385</v>
      </c>
      <c r="AR19">
        <v>1</v>
      </c>
      <c r="AW19" s="27">
        <v>2015</v>
      </c>
      <c r="AX19">
        <v>0.20454545454545456</v>
      </c>
      <c r="AY19">
        <v>4.5454545454545456E-2</v>
      </c>
      <c r="AZ19">
        <v>2.2727272727272728E-2</v>
      </c>
      <c r="BA19">
        <v>2.2727272727272728E-2</v>
      </c>
      <c r="BB19">
        <v>0</v>
      </c>
      <c r="BC19">
        <v>0</v>
      </c>
      <c r="BD19">
        <v>0</v>
      </c>
      <c r="BE19">
        <v>0.59090909090909094</v>
      </c>
      <c r="BF19">
        <v>0.11363636363636363</v>
      </c>
      <c r="BG19">
        <v>1</v>
      </c>
      <c r="BK19" s="34">
        <v>3</v>
      </c>
      <c r="BL19">
        <v>0.2</v>
      </c>
      <c r="BM19">
        <v>0</v>
      </c>
      <c r="BN19">
        <v>0</v>
      </c>
      <c r="BO19">
        <v>6.6666666666666666E-2</v>
      </c>
      <c r="BP19">
        <v>0</v>
      </c>
      <c r="BQ19">
        <v>0</v>
      </c>
      <c r="BR19">
        <v>0</v>
      </c>
      <c r="BS19">
        <v>0.33333333333333331</v>
      </c>
      <c r="BT19">
        <v>0.4</v>
      </c>
      <c r="BY19" s="27">
        <v>3</v>
      </c>
      <c r="BZ19">
        <v>0.2</v>
      </c>
      <c r="CA19">
        <v>0</v>
      </c>
      <c r="CB19">
        <v>0</v>
      </c>
      <c r="CC19">
        <v>6.6666666666666666E-2</v>
      </c>
      <c r="CD19">
        <v>0</v>
      </c>
      <c r="CE19">
        <v>0</v>
      </c>
      <c r="CF19">
        <v>0</v>
      </c>
      <c r="CG19">
        <v>0.33333333333333331</v>
      </c>
      <c r="CH19">
        <v>0.4</v>
      </c>
      <c r="CK19" s="27">
        <v>3</v>
      </c>
      <c r="CL19">
        <v>0</v>
      </c>
      <c r="CM19">
        <v>0</v>
      </c>
      <c r="CN19">
        <v>0</v>
      </c>
      <c r="CO19">
        <v>0</v>
      </c>
      <c r="CP19">
        <v>0</v>
      </c>
      <c r="CQ19">
        <v>0</v>
      </c>
      <c r="CR19">
        <v>0</v>
      </c>
    </row>
    <row r="20" spans="1:96" x14ac:dyDescent="0.25">
      <c r="A20" s="34" t="s">
        <v>4699</v>
      </c>
      <c r="B20" s="48" t="s">
        <v>32</v>
      </c>
      <c r="G20">
        <v>2</v>
      </c>
      <c r="I20">
        <v>1</v>
      </c>
      <c r="J20">
        <v>2</v>
      </c>
      <c r="L20">
        <v>5</v>
      </c>
      <c r="M20">
        <v>0.4</v>
      </c>
      <c r="N20">
        <v>0</v>
      </c>
      <c r="O20">
        <v>0</v>
      </c>
      <c r="P20">
        <v>0.2</v>
      </c>
      <c r="Q20">
        <v>0</v>
      </c>
      <c r="R20">
        <v>0</v>
      </c>
      <c r="S20">
        <v>0</v>
      </c>
      <c r="T20">
        <v>0</v>
      </c>
      <c r="U20">
        <v>0.4</v>
      </c>
      <c r="W20" s="34">
        <v>2015</v>
      </c>
      <c r="X20">
        <v>0.21875</v>
      </c>
      <c r="Y20">
        <v>6.25E-2</v>
      </c>
      <c r="Z20">
        <v>3.125E-2</v>
      </c>
      <c r="AA20">
        <v>3.125E-2</v>
      </c>
      <c r="AB20">
        <v>0</v>
      </c>
      <c r="AC20">
        <v>0</v>
      </c>
      <c r="AD20">
        <v>0</v>
      </c>
      <c r="AE20">
        <v>0.5</v>
      </c>
      <c r="AF20">
        <v>0.15625</v>
      </c>
      <c r="AG20">
        <v>1</v>
      </c>
      <c r="AK20" s="34">
        <v>2014</v>
      </c>
      <c r="AL20">
        <v>0.29411764705882354</v>
      </c>
      <c r="AM20">
        <v>0</v>
      </c>
      <c r="AN20">
        <v>0.17647058823529413</v>
      </c>
      <c r="AO20">
        <v>0</v>
      </c>
      <c r="AP20">
        <v>0.41176470588235292</v>
      </c>
      <c r="AQ20">
        <v>0.11764705882352941</v>
      </c>
      <c r="AR20">
        <v>1</v>
      </c>
      <c r="AW20" s="27">
        <v>2016</v>
      </c>
      <c r="AX20">
        <v>0.32258064516129031</v>
      </c>
      <c r="AY20">
        <v>1.6129032258064516E-2</v>
      </c>
      <c r="AZ20">
        <v>0</v>
      </c>
      <c r="BA20">
        <v>0</v>
      </c>
      <c r="BB20">
        <v>0</v>
      </c>
      <c r="BC20">
        <v>0</v>
      </c>
      <c r="BD20">
        <v>0</v>
      </c>
      <c r="BE20">
        <v>0.30645161290322581</v>
      </c>
      <c r="BF20">
        <v>0.35483870967741937</v>
      </c>
      <c r="BG20">
        <v>1</v>
      </c>
      <c r="BK20" s="34">
        <v>4</v>
      </c>
      <c r="BL20">
        <v>0.15789473684210525</v>
      </c>
      <c r="BM20">
        <v>0</v>
      </c>
      <c r="BN20">
        <v>0.10526315789473684</v>
      </c>
      <c r="BO20">
        <v>0.15789473684210525</v>
      </c>
      <c r="BP20">
        <v>0.10526315789473684</v>
      </c>
      <c r="BQ20">
        <v>0</v>
      </c>
      <c r="BR20">
        <v>0</v>
      </c>
      <c r="BS20">
        <v>0.15789473684210525</v>
      </c>
      <c r="BT20">
        <v>0.31578947368421051</v>
      </c>
      <c r="BY20" s="27">
        <v>4</v>
      </c>
      <c r="BZ20">
        <v>0.15789473684210525</v>
      </c>
      <c r="CA20">
        <v>0</v>
      </c>
      <c r="CB20">
        <v>0.10526315789473684</v>
      </c>
      <c r="CC20">
        <v>0.15789473684210525</v>
      </c>
      <c r="CD20">
        <v>0</v>
      </c>
      <c r="CE20">
        <v>0.10526315789473684</v>
      </c>
      <c r="CF20">
        <v>0</v>
      </c>
      <c r="CG20">
        <v>0.15789473684210525</v>
      </c>
      <c r="CH20">
        <v>0.31578947368421051</v>
      </c>
      <c r="CK20" s="27">
        <v>4</v>
      </c>
      <c r="CL20">
        <v>0</v>
      </c>
      <c r="CM20">
        <v>0</v>
      </c>
      <c r="CN20">
        <v>0</v>
      </c>
      <c r="CO20">
        <v>0</v>
      </c>
      <c r="CP20">
        <v>0</v>
      </c>
      <c r="CQ20">
        <v>0</v>
      </c>
      <c r="CR20">
        <v>0</v>
      </c>
    </row>
    <row r="21" spans="1:96" x14ac:dyDescent="0.25">
      <c r="A21" s="34" t="s">
        <v>4700</v>
      </c>
      <c r="B21" s="48" t="s">
        <v>32</v>
      </c>
      <c r="G21">
        <v>1</v>
      </c>
      <c r="L21">
        <v>1</v>
      </c>
      <c r="M21">
        <v>1</v>
      </c>
      <c r="N21">
        <v>0</v>
      </c>
      <c r="O21">
        <v>0</v>
      </c>
      <c r="P21">
        <v>0</v>
      </c>
      <c r="Q21">
        <v>0</v>
      </c>
      <c r="R21">
        <v>0</v>
      </c>
      <c r="S21">
        <v>0</v>
      </c>
      <c r="T21">
        <v>0</v>
      </c>
      <c r="U21">
        <v>0</v>
      </c>
      <c r="W21" s="34">
        <v>2016</v>
      </c>
      <c r="X21">
        <v>0.25641025641025639</v>
      </c>
      <c r="Y21">
        <v>2.564102564102564E-2</v>
      </c>
      <c r="Z21">
        <v>0</v>
      </c>
      <c r="AA21">
        <v>0</v>
      </c>
      <c r="AB21">
        <v>0</v>
      </c>
      <c r="AC21">
        <v>0</v>
      </c>
      <c r="AD21">
        <v>0</v>
      </c>
      <c r="AE21">
        <v>0.30769230769230771</v>
      </c>
      <c r="AF21">
        <v>0.41025641025641024</v>
      </c>
      <c r="AG21">
        <v>1</v>
      </c>
      <c r="AK21" s="34">
        <v>2015</v>
      </c>
      <c r="AL21">
        <v>0.16666666666666666</v>
      </c>
      <c r="AM21">
        <v>0</v>
      </c>
      <c r="AN21">
        <v>0</v>
      </c>
      <c r="AO21">
        <v>0</v>
      </c>
      <c r="AP21">
        <v>0.83333333333333337</v>
      </c>
      <c r="AQ21">
        <v>0</v>
      </c>
      <c r="AR21">
        <v>1</v>
      </c>
      <c r="AW21" s="27">
        <v>2017</v>
      </c>
      <c r="AX21">
        <v>0.18461538461538463</v>
      </c>
      <c r="AY21">
        <v>0.1076923076923077</v>
      </c>
      <c r="AZ21">
        <v>0</v>
      </c>
      <c r="BA21">
        <v>0</v>
      </c>
      <c r="BB21">
        <v>0</v>
      </c>
      <c r="BC21">
        <v>0</v>
      </c>
      <c r="BD21">
        <v>0</v>
      </c>
      <c r="BE21">
        <v>0.33846153846153848</v>
      </c>
      <c r="BF21">
        <v>0.36923076923076925</v>
      </c>
      <c r="BG21">
        <v>1</v>
      </c>
      <c r="BK21" s="34">
        <v>5</v>
      </c>
      <c r="BL21">
        <v>0.33333333333333331</v>
      </c>
      <c r="BM21">
        <v>0</v>
      </c>
      <c r="BN21">
        <v>2.564102564102564E-2</v>
      </c>
      <c r="BO21">
        <v>2.564102564102564E-2</v>
      </c>
      <c r="BP21">
        <v>2.564102564102564E-2</v>
      </c>
      <c r="BQ21">
        <v>2.564102564102564E-2</v>
      </c>
      <c r="BR21">
        <v>0</v>
      </c>
      <c r="BS21">
        <v>0.38461538461538464</v>
      </c>
      <c r="BT21">
        <v>0.17948717948717949</v>
      </c>
      <c r="BY21" s="27">
        <v>5</v>
      </c>
      <c r="BZ21">
        <v>0.34782608695652173</v>
      </c>
      <c r="CA21">
        <v>0</v>
      </c>
      <c r="CB21">
        <v>2.1739130434782608E-2</v>
      </c>
      <c r="CC21">
        <v>2.1739130434782608E-2</v>
      </c>
      <c r="CD21">
        <v>0</v>
      </c>
      <c r="CE21">
        <v>2.1739130434782608E-2</v>
      </c>
      <c r="CF21">
        <v>2.1739130434782608E-2</v>
      </c>
      <c r="CG21">
        <v>0.36956521739130432</v>
      </c>
      <c r="CH21">
        <v>0.19565217391304349</v>
      </c>
      <c r="CK21" s="27">
        <v>5</v>
      </c>
      <c r="CL21">
        <v>0.42857142857142855</v>
      </c>
      <c r="CM21">
        <v>0</v>
      </c>
      <c r="CN21">
        <v>0</v>
      </c>
      <c r="CO21">
        <v>0</v>
      </c>
      <c r="CP21">
        <v>0.2857142857142857</v>
      </c>
      <c r="CQ21">
        <v>0.2857142857142857</v>
      </c>
      <c r="CR21">
        <v>1</v>
      </c>
    </row>
    <row r="22" spans="1:96" x14ac:dyDescent="0.25">
      <c r="A22" s="34" t="s">
        <v>4701</v>
      </c>
      <c r="B22" s="48" t="s">
        <v>32</v>
      </c>
      <c r="C22">
        <v>2</v>
      </c>
      <c r="J22">
        <v>2</v>
      </c>
      <c r="K22">
        <v>2</v>
      </c>
      <c r="L22">
        <v>6</v>
      </c>
      <c r="M22">
        <v>0</v>
      </c>
      <c r="N22">
        <v>0.33333333333333331</v>
      </c>
      <c r="O22">
        <v>0</v>
      </c>
      <c r="P22">
        <v>0</v>
      </c>
      <c r="Q22">
        <v>0</v>
      </c>
      <c r="R22">
        <v>0</v>
      </c>
      <c r="S22">
        <v>0</v>
      </c>
      <c r="T22">
        <v>0.33333333333333331</v>
      </c>
      <c r="U22">
        <v>0.33333333333333331</v>
      </c>
      <c r="W22" s="34">
        <v>2017</v>
      </c>
      <c r="X22">
        <v>0.23076923076923078</v>
      </c>
      <c r="Y22">
        <v>0.10256410256410256</v>
      </c>
      <c r="Z22">
        <v>0</v>
      </c>
      <c r="AA22">
        <v>0</v>
      </c>
      <c r="AB22">
        <v>0</v>
      </c>
      <c r="AC22">
        <v>0</v>
      </c>
      <c r="AD22">
        <v>0</v>
      </c>
      <c r="AE22">
        <v>0.25641025641025639</v>
      </c>
      <c r="AF22">
        <v>0.41025641025641024</v>
      </c>
      <c r="AG22">
        <v>1</v>
      </c>
      <c r="AK22" s="34">
        <v>2016</v>
      </c>
      <c r="AL22">
        <v>0.43478260869565216</v>
      </c>
      <c r="AM22">
        <v>0</v>
      </c>
      <c r="AN22">
        <v>0</v>
      </c>
      <c r="AO22">
        <v>0</v>
      </c>
      <c r="AP22">
        <v>0.30434782608695654</v>
      </c>
      <c r="AQ22">
        <v>0.2608695652173913</v>
      </c>
      <c r="AR22">
        <v>1</v>
      </c>
      <c r="AW22" s="27">
        <v>2018</v>
      </c>
      <c r="AX22">
        <v>0.19444444444444445</v>
      </c>
      <c r="AY22">
        <v>8.3333333333333329E-2</v>
      </c>
      <c r="AZ22">
        <v>5.5555555555555552E-2</v>
      </c>
      <c r="BA22">
        <v>5.5555555555555552E-2</v>
      </c>
      <c r="BB22">
        <v>0</v>
      </c>
      <c r="BC22">
        <v>0</v>
      </c>
      <c r="BD22">
        <v>2.7777777777777776E-2</v>
      </c>
      <c r="BE22">
        <v>0.3611111111111111</v>
      </c>
      <c r="BF22">
        <v>0.22222222222222221</v>
      </c>
      <c r="BG22">
        <v>1</v>
      </c>
      <c r="BK22" s="34">
        <v>6</v>
      </c>
      <c r="BL22">
        <v>0.25423728813559321</v>
      </c>
      <c r="BM22">
        <v>6.7796610169491525E-2</v>
      </c>
      <c r="BN22">
        <v>5.0847457627118647E-2</v>
      </c>
      <c r="BO22">
        <v>1.6949152542372881E-2</v>
      </c>
      <c r="BP22">
        <v>0</v>
      </c>
      <c r="BQ22">
        <v>3.3898305084745763E-2</v>
      </c>
      <c r="BR22">
        <v>0</v>
      </c>
      <c r="BS22">
        <v>0.3559322033898305</v>
      </c>
      <c r="BT22">
        <v>0.22033898305084745</v>
      </c>
      <c r="BY22" s="27">
        <v>6</v>
      </c>
      <c r="BZ22">
        <v>0.2808988764044944</v>
      </c>
      <c r="CA22">
        <v>5.6179775280898875E-2</v>
      </c>
      <c r="CB22">
        <v>3.3707865168539325E-2</v>
      </c>
      <c r="CC22">
        <v>1.1235955056179775E-2</v>
      </c>
      <c r="CD22">
        <v>0</v>
      </c>
      <c r="CE22">
        <v>0</v>
      </c>
      <c r="CF22">
        <v>2.247191011235955E-2</v>
      </c>
      <c r="CG22">
        <v>0.4044943820224719</v>
      </c>
      <c r="CH22">
        <v>0.19101123595505617</v>
      </c>
      <c r="CK22" s="27">
        <v>6</v>
      </c>
      <c r="CL22">
        <v>0.33333333333333331</v>
      </c>
      <c r="CM22">
        <v>0</v>
      </c>
      <c r="CN22">
        <v>0</v>
      </c>
      <c r="CO22">
        <v>3.3333333333333333E-2</v>
      </c>
      <c r="CP22">
        <v>0.5</v>
      </c>
      <c r="CQ22">
        <v>0.13333333333333333</v>
      </c>
      <c r="CR22">
        <v>1</v>
      </c>
    </row>
    <row r="23" spans="1:96" x14ac:dyDescent="0.25">
      <c r="A23" s="34" t="s">
        <v>4702</v>
      </c>
      <c r="B23" s="48" t="s">
        <v>32</v>
      </c>
      <c r="C23">
        <v>1</v>
      </c>
      <c r="K23">
        <v>1</v>
      </c>
      <c r="L23">
        <v>2</v>
      </c>
      <c r="M23">
        <v>0</v>
      </c>
      <c r="N23">
        <v>0.5</v>
      </c>
      <c r="O23">
        <v>0</v>
      </c>
      <c r="P23">
        <v>0</v>
      </c>
      <c r="Q23">
        <v>0</v>
      </c>
      <c r="R23">
        <v>0</v>
      </c>
      <c r="S23">
        <v>0</v>
      </c>
      <c r="T23">
        <v>0.5</v>
      </c>
      <c r="U23">
        <v>0</v>
      </c>
      <c r="W23" s="34">
        <v>2018</v>
      </c>
      <c r="X23">
        <v>0.17647058823529413</v>
      </c>
      <c r="Y23">
        <v>8.8235294117647065E-2</v>
      </c>
      <c r="Z23">
        <v>5.8823529411764705E-2</v>
      </c>
      <c r="AA23">
        <v>5.8823529411764705E-2</v>
      </c>
      <c r="AB23">
        <v>0</v>
      </c>
      <c r="AC23">
        <v>2.9411764705882353E-2</v>
      </c>
      <c r="AD23">
        <v>0</v>
      </c>
      <c r="AE23">
        <v>0.35294117647058826</v>
      </c>
      <c r="AF23">
        <v>0.23529411764705882</v>
      </c>
      <c r="AG23">
        <v>1</v>
      </c>
      <c r="AK23" s="34">
        <v>2017</v>
      </c>
      <c r="AL23">
        <v>0.11538461538461539</v>
      </c>
      <c r="AM23">
        <v>0</v>
      </c>
      <c r="AN23">
        <v>0</v>
      </c>
      <c r="AO23">
        <v>0.11538461538461539</v>
      </c>
      <c r="AP23">
        <v>0.46153846153846156</v>
      </c>
      <c r="AQ23">
        <v>0.30769230769230771</v>
      </c>
      <c r="AR23">
        <v>1</v>
      </c>
      <c r="BK23" s="34">
        <v>7</v>
      </c>
      <c r="BL23">
        <v>0.4107142857142857</v>
      </c>
      <c r="BM23">
        <v>7.1428571428571425E-2</v>
      </c>
      <c r="BN23">
        <v>1.7857142857142856E-2</v>
      </c>
      <c r="BO23">
        <v>0</v>
      </c>
      <c r="BP23">
        <v>0</v>
      </c>
      <c r="BQ23">
        <v>0</v>
      </c>
      <c r="BR23">
        <v>0</v>
      </c>
      <c r="BS23">
        <v>0.39285714285714285</v>
      </c>
      <c r="BT23">
        <v>0.10714285714285714</v>
      </c>
      <c r="BY23" s="27">
        <v>7</v>
      </c>
      <c r="BZ23">
        <v>0.37878787878787878</v>
      </c>
      <c r="CA23">
        <v>7.575757575757576E-2</v>
      </c>
      <c r="CB23">
        <v>3.0303030303030304E-2</v>
      </c>
      <c r="CC23">
        <v>0</v>
      </c>
      <c r="CD23">
        <v>3.0303030303030304E-2</v>
      </c>
      <c r="CE23">
        <v>0</v>
      </c>
      <c r="CF23">
        <v>0</v>
      </c>
      <c r="CG23">
        <v>0.39393939393939392</v>
      </c>
      <c r="CH23">
        <v>9.0909090909090912E-2</v>
      </c>
      <c r="CK23" s="27">
        <v>7</v>
      </c>
      <c r="CL23">
        <v>0.2</v>
      </c>
      <c r="CM23">
        <v>0.1</v>
      </c>
      <c r="CN23">
        <v>0.2</v>
      </c>
      <c r="CO23">
        <v>0.1</v>
      </c>
      <c r="CP23">
        <v>0.4</v>
      </c>
      <c r="CQ23">
        <v>0</v>
      </c>
      <c r="CR23">
        <v>1</v>
      </c>
    </row>
    <row r="24" spans="1:96" x14ac:dyDescent="0.25">
      <c r="A24" s="34" t="s">
        <v>4703</v>
      </c>
      <c r="B24" s="48" t="s">
        <v>32</v>
      </c>
      <c r="G24">
        <v>2</v>
      </c>
      <c r="K24">
        <v>1</v>
      </c>
      <c r="L24">
        <v>3</v>
      </c>
      <c r="M24">
        <v>0.66666666666666663</v>
      </c>
      <c r="N24">
        <v>0</v>
      </c>
      <c r="O24">
        <v>0</v>
      </c>
      <c r="P24">
        <v>0</v>
      </c>
      <c r="Q24">
        <v>0</v>
      </c>
      <c r="R24">
        <v>0</v>
      </c>
      <c r="S24">
        <v>0</v>
      </c>
      <c r="T24">
        <v>0.33333333333333331</v>
      </c>
      <c r="U24">
        <v>0</v>
      </c>
      <c r="AK24" s="34">
        <v>2018</v>
      </c>
      <c r="AL24">
        <v>0.5</v>
      </c>
      <c r="AM24">
        <v>0</v>
      </c>
      <c r="AN24">
        <v>0</v>
      </c>
      <c r="AO24">
        <v>0</v>
      </c>
      <c r="AP24">
        <v>0.5</v>
      </c>
      <c r="AQ24">
        <v>0</v>
      </c>
      <c r="AR24">
        <v>1</v>
      </c>
      <c r="BK24" s="34">
        <v>8</v>
      </c>
      <c r="BL24">
        <v>0.36507936507936506</v>
      </c>
      <c r="BM24">
        <v>0.14285714285714285</v>
      </c>
      <c r="BN24">
        <v>0</v>
      </c>
      <c r="BO24">
        <v>4.7619047619047616E-2</v>
      </c>
      <c r="BP24">
        <v>0</v>
      </c>
      <c r="BQ24">
        <v>0</v>
      </c>
      <c r="BR24">
        <v>0</v>
      </c>
      <c r="BS24">
        <v>0.38095238095238093</v>
      </c>
      <c r="BT24">
        <v>6.3492063492063489E-2</v>
      </c>
      <c r="BY24" s="27">
        <v>8</v>
      </c>
      <c r="BZ24">
        <v>0.35526315789473684</v>
      </c>
      <c r="CA24">
        <v>0.11842105263157894</v>
      </c>
      <c r="CB24">
        <v>0</v>
      </c>
      <c r="CC24">
        <v>3.9473684210526314E-2</v>
      </c>
      <c r="CD24">
        <v>0</v>
      </c>
      <c r="CE24">
        <v>0</v>
      </c>
      <c r="CF24">
        <v>0</v>
      </c>
      <c r="CG24">
        <v>0.40789473684210525</v>
      </c>
      <c r="CH24">
        <v>7.8947368421052627E-2</v>
      </c>
      <c r="CK24" s="27">
        <v>8</v>
      </c>
      <c r="CL24">
        <v>0.30769230769230771</v>
      </c>
      <c r="CM24">
        <v>0</v>
      </c>
      <c r="CN24">
        <v>0</v>
      </c>
      <c r="CO24">
        <v>0</v>
      </c>
      <c r="CP24">
        <v>0.53846153846153844</v>
      </c>
      <c r="CQ24">
        <v>0.15384615384615385</v>
      </c>
      <c r="CR24">
        <v>1</v>
      </c>
    </row>
    <row r="25" spans="1:96" x14ac:dyDescent="0.25">
      <c r="A25" s="34" t="s">
        <v>4704</v>
      </c>
      <c r="B25" s="48" t="s">
        <v>32</v>
      </c>
      <c r="E25">
        <v>1</v>
      </c>
      <c r="G25">
        <v>1</v>
      </c>
      <c r="J25">
        <v>2</v>
      </c>
      <c r="K25">
        <v>2</v>
      </c>
      <c r="L25">
        <v>6</v>
      </c>
      <c r="M25">
        <v>0.16666666666666666</v>
      </c>
      <c r="N25">
        <v>0</v>
      </c>
      <c r="O25">
        <v>0.16666666666666666</v>
      </c>
      <c r="P25">
        <v>0</v>
      </c>
      <c r="Q25">
        <v>0</v>
      </c>
      <c r="R25">
        <v>0</v>
      </c>
      <c r="S25">
        <v>0</v>
      </c>
      <c r="T25">
        <v>0.33333333333333331</v>
      </c>
      <c r="U25">
        <v>0.33333333333333331</v>
      </c>
      <c r="BK25" s="34">
        <v>9</v>
      </c>
      <c r="BL25">
        <v>0.27586206896551724</v>
      </c>
      <c r="BM25">
        <v>6.8965517241379309E-2</v>
      </c>
      <c r="BN25">
        <v>3.4482758620689655E-2</v>
      </c>
      <c r="BO25">
        <v>3.4482758620689655E-2</v>
      </c>
      <c r="BP25">
        <v>0</v>
      </c>
      <c r="BQ25">
        <v>0</v>
      </c>
      <c r="BR25">
        <v>1.7241379310344827E-2</v>
      </c>
      <c r="BS25">
        <v>0.36206896551724138</v>
      </c>
      <c r="BT25">
        <v>0.20689655172413793</v>
      </c>
      <c r="BY25" s="27">
        <v>9</v>
      </c>
      <c r="BZ25">
        <v>0.23762376237623761</v>
      </c>
      <c r="CA25">
        <v>4.9504950495049507E-2</v>
      </c>
      <c r="CB25">
        <v>4.9504950495049507E-2</v>
      </c>
      <c r="CC25">
        <v>1.9801980198019802E-2</v>
      </c>
      <c r="CD25">
        <v>3.9603960396039604E-2</v>
      </c>
      <c r="CE25">
        <v>0</v>
      </c>
      <c r="CF25">
        <v>0</v>
      </c>
      <c r="CG25">
        <v>0.41584158415841582</v>
      </c>
      <c r="CH25">
        <v>0.18811881188118812</v>
      </c>
      <c r="CK25" s="27">
        <v>9</v>
      </c>
      <c r="CL25">
        <v>0.18604651162790697</v>
      </c>
      <c r="CM25">
        <v>6.9767441860465115E-2</v>
      </c>
      <c r="CN25">
        <v>6.9767441860465115E-2</v>
      </c>
      <c r="CO25">
        <v>2.3255813953488372E-2</v>
      </c>
      <c r="CP25">
        <v>0.48837209302325579</v>
      </c>
      <c r="CQ25">
        <v>0.16279069767441862</v>
      </c>
      <c r="CR25">
        <v>1</v>
      </c>
    </row>
    <row r="26" spans="1:96" x14ac:dyDescent="0.25">
      <c r="A26" s="34" t="s">
        <v>4709</v>
      </c>
      <c r="B26" s="48" t="s">
        <v>32</v>
      </c>
      <c r="J26">
        <v>2</v>
      </c>
      <c r="L26">
        <v>2</v>
      </c>
      <c r="M26">
        <v>0</v>
      </c>
      <c r="N26">
        <v>0</v>
      </c>
      <c r="O26">
        <v>0</v>
      </c>
      <c r="P26">
        <v>0</v>
      </c>
      <c r="Q26">
        <v>0</v>
      </c>
      <c r="R26">
        <v>0</v>
      </c>
      <c r="S26">
        <v>0</v>
      </c>
      <c r="T26">
        <v>0</v>
      </c>
      <c r="U26">
        <v>1</v>
      </c>
      <c r="BK26" s="34">
        <v>10</v>
      </c>
      <c r="BL26">
        <v>5.5555555555555552E-2</v>
      </c>
      <c r="BM26">
        <v>0</v>
      </c>
      <c r="BN26">
        <v>5.5555555555555552E-2</v>
      </c>
      <c r="BO26">
        <v>0</v>
      </c>
      <c r="BP26">
        <v>0</v>
      </c>
      <c r="BQ26">
        <v>0</v>
      </c>
      <c r="BR26">
        <v>0</v>
      </c>
      <c r="BS26">
        <v>0.27777777777777779</v>
      </c>
      <c r="BT26">
        <v>0.61111111111111116</v>
      </c>
      <c r="BY26" s="27">
        <v>10</v>
      </c>
      <c r="BZ26">
        <v>0.12</v>
      </c>
      <c r="CA26">
        <v>0</v>
      </c>
      <c r="CB26">
        <v>0.02</v>
      </c>
      <c r="CC26">
        <v>0</v>
      </c>
      <c r="CD26">
        <v>0</v>
      </c>
      <c r="CE26">
        <v>0</v>
      </c>
      <c r="CF26">
        <v>0</v>
      </c>
      <c r="CG26">
        <v>0.42</v>
      </c>
      <c r="CH26">
        <v>0.44</v>
      </c>
      <c r="CK26" s="27">
        <v>10</v>
      </c>
      <c r="CL26">
        <v>0.15625</v>
      </c>
      <c r="CM26">
        <v>0</v>
      </c>
      <c r="CN26">
        <v>0</v>
      </c>
      <c r="CO26">
        <v>0</v>
      </c>
      <c r="CP26">
        <v>0.5</v>
      </c>
      <c r="CQ26">
        <v>0.34375</v>
      </c>
      <c r="CR26">
        <v>1</v>
      </c>
    </row>
    <row r="27" spans="1:96" x14ac:dyDescent="0.25">
      <c r="A27" s="34" t="s">
        <v>4717</v>
      </c>
      <c r="B27" s="48" t="s">
        <v>32</v>
      </c>
      <c r="K27">
        <v>1</v>
      </c>
      <c r="L27">
        <v>1</v>
      </c>
      <c r="M27">
        <v>0</v>
      </c>
      <c r="N27">
        <v>0</v>
      </c>
      <c r="O27">
        <v>0</v>
      </c>
      <c r="P27">
        <v>0</v>
      </c>
      <c r="Q27">
        <v>0</v>
      </c>
      <c r="R27">
        <v>0</v>
      </c>
      <c r="S27">
        <v>0</v>
      </c>
      <c r="T27">
        <v>1</v>
      </c>
      <c r="U27">
        <v>0</v>
      </c>
      <c r="BK27" s="34">
        <v>11</v>
      </c>
      <c r="BL27">
        <v>0.5</v>
      </c>
      <c r="BM27">
        <v>0</v>
      </c>
      <c r="BN27">
        <v>0</v>
      </c>
      <c r="BO27">
        <v>0</v>
      </c>
      <c r="BP27">
        <v>0</v>
      </c>
      <c r="BQ27">
        <v>0</v>
      </c>
      <c r="BR27">
        <v>0</v>
      </c>
      <c r="BS27">
        <v>0.25</v>
      </c>
      <c r="BT27">
        <v>0.25</v>
      </c>
      <c r="BY27" s="27">
        <v>11</v>
      </c>
      <c r="BZ27">
        <v>0.30769230769230771</v>
      </c>
      <c r="CA27">
        <v>0</v>
      </c>
      <c r="CB27">
        <v>0.15384615384615385</v>
      </c>
      <c r="CC27">
        <v>0</v>
      </c>
      <c r="CD27">
        <v>0</v>
      </c>
      <c r="CE27">
        <v>0</v>
      </c>
      <c r="CF27">
        <v>0</v>
      </c>
      <c r="CG27">
        <v>0.23076923076923078</v>
      </c>
      <c r="CH27">
        <v>0.30769230769230771</v>
      </c>
      <c r="CK27" s="27">
        <v>11</v>
      </c>
      <c r="CL27">
        <v>0.22222222222222221</v>
      </c>
      <c r="CM27">
        <v>0.22222222222222221</v>
      </c>
      <c r="CN27">
        <v>0</v>
      </c>
      <c r="CO27">
        <v>0</v>
      </c>
      <c r="CP27">
        <v>0.22222222222222221</v>
      </c>
      <c r="CQ27">
        <v>0.33333333333333331</v>
      </c>
      <c r="CR27">
        <v>1</v>
      </c>
    </row>
    <row r="28" spans="1:96" x14ac:dyDescent="0.25">
      <c r="A28" s="34" t="s">
        <v>4708</v>
      </c>
      <c r="B28" s="48" t="s">
        <v>32</v>
      </c>
      <c r="J28">
        <v>1</v>
      </c>
      <c r="L28">
        <v>1</v>
      </c>
      <c r="M28">
        <v>0</v>
      </c>
      <c r="N28">
        <v>0</v>
      </c>
      <c r="O28">
        <v>0</v>
      </c>
      <c r="P28">
        <v>0</v>
      </c>
      <c r="Q28">
        <v>0</v>
      </c>
      <c r="R28">
        <v>0</v>
      </c>
      <c r="S28">
        <v>0</v>
      </c>
      <c r="T28">
        <v>0</v>
      </c>
      <c r="U28">
        <v>1</v>
      </c>
      <c r="BK28" s="34">
        <v>12</v>
      </c>
      <c r="BL28">
        <v>0</v>
      </c>
      <c r="BM28">
        <v>0</v>
      </c>
      <c r="BN28">
        <v>0</v>
      </c>
      <c r="BO28">
        <v>0</v>
      </c>
      <c r="BP28">
        <v>0</v>
      </c>
      <c r="BQ28">
        <v>0</v>
      </c>
      <c r="BR28">
        <v>0</v>
      </c>
      <c r="BS28">
        <v>0</v>
      </c>
      <c r="BT28">
        <v>1</v>
      </c>
      <c r="BY28" s="27">
        <v>12</v>
      </c>
      <c r="BZ28">
        <v>0</v>
      </c>
      <c r="CA28">
        <v>0</v>
      </c>
      <c r="CB28">
        <v>0</v>
      </c>
      <c r="CC28">
        <v>0</v>
      </c>
      <c r="CD28">
        <v>0</v>
      </c>
      <c r="CE28">
        <v>0</v>
      </c>
      <c r="CF28">
        <v>0</v>
      </c>
      <c r="CG28">
        <v>0</v>
      </c>
      <c r="CH28">
        <v>1</v>
      </c>
      <c r="CK28" s="27">
        <v>12</v>
      </c>
      <c r="CL28">
        <v>0</v>
      </c>
      <c r="CM28">
        <v>0</v>
      </c>
      <c r="CN28">
        <v>0</v>
      </c>
      <c r="CO28">
        <v>0</v>
      </c>
      <c r="CP28">
        <v>0</v>
      </c>
      <c r="CQ28">
        <v>0</v>
      </c>
      <c r="CR28">
        <v>0</v>
      </c>
    </row>
    <row r="29" spans="1:96" x14ac:dyDescent="0.25">
      <c r="A29" s="34" t="s">
        <v>4710</v>
      </c>
      <c r="B29" s="48" t="s">
        <v>32</v>
      </c>
      <c r="J29">
        <v>2</v>
      </c>
      <c r="K29">
        <v>2</v>
      </c>
      <c r="L29">
        <v>4</v>
      </c>
      <c r="M29">
        <v>0</v>
      </c>
      <c r="N29">
        <v>0</v>
      </c>
      <c r="O29">
        <v>0</v>
      </c>
      <c r="P29">
        <v>0</v>
      </c>
      <c r="Q29">
        <v>0</v>
      </c>
      <c r="R29">
        <v>0</v>
      </c>
      <c r="S29">
        <v>0</v>
      </c>
      <c r="T29">
        <v>0.5</v>
      </c>
      <c r="U29">
        <v>0.5</v>
      </c>
    </row>
    <row r="30" spans="1:96" x14ac:dyDescent="0.25">
      <c r="A30" s="34" t="s">
        <v>4711</v>
      </c>
      <c r="B30" s="48" t="s">
        <v>32</v>
      </c>
      <c r="D30">
        <v>1</v>
      </c>
      <c r="E30">
        <v>1</v>
      </c>
      <c r="G30">
        <v>1</v>
      </c>
      <c r="J30">
        <v>1</v>
      </c>
      <c r="K30">
        <v>1</v>
      </c>
      <c r="L30">
        <v>5</v>
      </c>
      <c r="M30">
        <v>0.2</v>
      </c>
      <c r="N30">
        <v>0</v>
      </c>
      <c r="O30">
        <v>0.2</v>
      </c>
      <c r="P30">
        <v>0</v>
      </c>
      <c r="Q30">
        <v>0</v>
      </c>
      <c r="R30">
        <v>0.2</v>
      </c>
      <c r="S30">
        <v>0</v>
      </c>
      <c r="T30">
        <v>0.2</v>
      </c>
      <c r="U30">
        <v>0.2</v>
      </c>
    </row>
    <row r="31" spans="1:96" x14ac:dyDescent="0.25">
      <c r="A31" s="34" t="s">
        <v>4712</v>
      </c>
      <c r="B31" s="48" t="s">
        <v>32</v>
      </c>
      <c r="K31">
        <v>5</v>
      </c>
      <c r="L31">
        <v>5</v>
      </c>
      <c r="M31">
        <v>0</v>
      </c>
      <c r="N31">
        <v>0</v>
      </c>
      <c r="O31">
        <v>0</v>
      </c>
      <c r="P31">
        <v>0</v>
      </c>
      <c r="Q31">
        <v>0</v>
      </c>
      <c r="R31">
        <v>0</v>
      </c>
      <c r="S31">
        <v>0</v>
      </c>
      <c r="T31">
        <v>1</v>
      </c>
      <c r="U31">
        <v>0</v>
      </c>
    </row>
    <row r="32" spans="1:96" x14ac:dyDescent="0.25">
      <c r="A32" s="34" t="s">
        <v>4713</v>
      </c>
      <c r="B32" s="48" t="s">
        <v>32</v>
      </c>
      <c r="C32">
        <v>1</v>
      </c>
      <c r="E32">
        <v>3</v>
      </c>
      <c r="G32">
        <v>5</v>
      </c>
      <c r="J32">
        <v>2</v>
      </c>
      <c r="K32">
        <v>6</v>
      </c>
      <c r="L32">
        <v>17</v>
      </c>
      <c r="M32">
        <v>0.29411764705882354</v>
      </c>
      <c r="N32">
        <v>5.8823529411764705E-2</v>
      </c>
      <c r="O32">
        <v>0.17647058823529413</v>
      </c>
      <c r="P32">
        <v>0</v>
      </c>
      <c r="Q32">
        <v>0</v>
      </c>
      <c r="R32">
        <v>0</v>
      </c>
      <c r="S32">
        <v>0</v>
      </c>
      <c r="T32">
        <v>0.35294117647058826</v>
      </c>
      <c r="U32">
        <v>0.11764705882352941</v>
      </c>
    </row>
    <row r="33" spans="1:21" x14ac:dyDescent="0.25">
      <c r="A33" s="34" t="s">
        <v>4714</v>
      </c>
      <c r="B33" s="48" t="s">
        <v>32</v>
      </c>
      <c r="G33">
        <v>7</v>
      </c>
      <c r="J33">
        <v>2</v>
      </c>
      <c r="K33">
        <v>7</v>
      </c>
      <c r="L33">
        <v>16</v>
      </c>
      <c r="M33">
        <v>0.4375</v>
      </c>
      <c r="N33">
        <v>0</v>
      </c>
      <c r="O33">
        <v>0</v>
      </c>
      <c r="P33">
        <v>0</v>
      </c>
      <c r="Q33">
        <v>0</v>
      </c>
      <c r="R33">
        <v>0</v>
      </c>
      <c r="S33">
        <v>0</v>
      </c>
      <c r="T33">
        <v>0.4375</v>
      </c>
      <c r="U33">
        <v>0.125</v>
      </c>
    </row>
    <row r="34" spans="1:21" x14ac:dyDescent="0.25">
      <c r="A34" s="34" t="s">
        <v>4715</v>
      </c>
      <c r="B34" s="48" t="s">
        <v>32</v>
      </c>
      <c r="C34">
        <v>1</v>
      </c>
      <c r="G34">
        <v>7</v>
      </c>
      <c r="I34">
        <v>1</v>
      </c>
      <c r="J34">
        <v>2</v>
      </c>
      <c r="K34">
        <v>4</v>
      </c>
      <c r="L34">
        <v>15</v>
      </c>
      <c r="M34">
        <v>0.46666666666666667</v>
      </c>
      <c r="N34">
        <v>6.6666666666666666E-2</v>
      </c>
      <c r="O34">
        <v>0</v>
      </c>
      <c r="P34">
        <v>6.6666666666666666E-2</v>
      </c>
      <c r="Q34">
        <v>0</v>
      </c>
      <c r="R34">
        <v>0</v>
      </c>
      <c r="S34">
        <v>0</v>
      </c>
      <c r="T34">
        <v>0.26666666666666666</v>
      </c>
      <c r="U34">
        <v>0.13333333333333333</v>
      </c>
    </row>
    <row r="35" spans="1:21" x14ac:dyDescent="0.25">
      <c r="A35" s="34" t="s">
        <v>4716</v>
      </c>
      <c r="B35" s="48" t="s">
        <v>32</v>
      </c>
      <c r="G35">
        <v>5</v>
      </c>
      <c r="K35">
        <v>3</v>
      </c>
      <c r="L35">
        <v>8</v>
      </c>
      <c r="M35">
        <v>0.625</v>
      </c>
      <c r="N35">
        <v>0</v>
      </c>
      <c r="O35">
        <v>0</v>
      </c>
      <c r="P35">
        <v>0</v>
      </c>
      <c r="Q35">
        <v>0</v>
      </c>
      <c r="R35">
        <v>0</v>
      </c>
      <c r="S35">
        <v>0</v>
      </c>
      <c r="T35">
        <v>0.375</v>
      </c>
      <c r="U35">
        <v>0</v>
      </c>
    </row>
    <row r="36" spans="1:21" x14ac:dyDescent="0.25">
      <c r="A36" s="34" t="s">
        <v>4718</v>
      </c>
      <c r="B36" s="48" t="s">
        <v>32</v>
      </c>
      <c r="G36">
        <v>2</v>
      </c>
      <c r="J36">
        <v>1</v>
      </c>
      <c r="L36">
        <v>3</v>
      </c>
      <c r="M36">
        <v>0.66666666666666663</v>
      </c>
      <c r="N36">
        <v>0</v>
      </c>
      <c r="O36">
        <v>0</v>
      </c>
      <c r="P36">
        <v>0</v>
      </c>
      <c r="Q36">
        <v>0</v>
      </c>
      <c r="R36">
        <v>0</v>
      </c>
      <c r="S36">
        <v>0</v>
      </c>
      <c r="T36">
        <v>0</v>
      </c>
      <c r="U36">
        <v>0.33333333333333331</v>
      </c>
    </row>
    <row r="37" spans="1:21" x14ac:dyDescent="0.25">
      <c r="A37" s="34" t="s">
        <v>4719</v>
      </c>
      <c r="B37" s="48" t="s">
        <v>32</v>
      </c>
      <c r="F37">
        <v>2</v>
      </c>
      <c r="G37">
        <v>3</v>
      </c>
      <c r="J37">
        <v>2</v>
      </c>
      <c r="K37">
        <v>5</v>
      </c>
      <c r="L37">
        <v>12</v>
      </c>
      <c r="M37">
        <v>0.25</v>
      </c>
      <c r="N37">
        <v>0</v>
      </c>
      <c r="O37">
        <v>0</v>
      </c>
      <c r="P37">
        <v>0</v>
      </c>
      <c r="Q37">
        <v>0</v>
      </c>
      <c r="R37">
        <v>0</v>
      </c>
      <c r="S37">
        <v>0.16666666666666666</v>
      </c>
      <c r="T37">
        <v>0.41666666666666669</v>
      </c>
      <c r="U37">
        <v>0.16666666666666666</v>
      </c>
    </row>
    <row r="38" spans="1:21" x14ac:dyDescent="0.25">
      <c r="A38" s="34" t="s">
        <v>4720</v>
      </c>
      <c r="B38" s="48" t="s">
        <v>32</v>
      </c>
      <c r="G38">
        <v>8</v>
      </c>
      <c r="K38">
        <v>7</v>
      </c>
      <c r="L38">
        <v>15</v>
      </c>
      <c r="M38">
        <v>0.53333333333333333</v>
      </c>
      <c r="N38">
        <v>0</v>
      </c>
      <c r="O38">
        <v>0</v>
      </c>
      <c r="P38">
        <v>0</v>
      </c>
      <c r="Q38">
        <v>0</v>
      </c>
      <c r="R38">
        <v>0</v>
      </c>
      <c r="S38">
        <v>0</v>
      </c>
      <c r="T38">
        <v>0.46666666666666667</v>
      </c>
      <c r="U38">
        <v>0</v>
      </c>
    </row>
    <row r="39" spans="1:21" x14ac:dyDescent="0.25">
      <c r="A39" s="34" t="s">
        <v>4721</v>
      </c>
      <c r="B39" s="48" t="s">
        <v>32</v>
      </c>
      <c r="G39">
        <v>4</v>
      </c>
      <c r="K39">
        <v>7</v>
      </c>
      <c r="L39">
        <v>11</v>
      </c>
      <c r="M39">
        <v>0.36363636363636365</v>
      </c>
      <c r="N39">
        <v>0</v>
      </c>
      <c r="O39">
        <v>0</v>
      </c>
      <c r="P39">
        <v>0</v>
      </c>
      <c r="Q39">
        <v>0</v>
      </c>
      <c r="R39">
        <v>0</v>
      </c>
      <c r="S39">
        <v>0</v>
      </c>
      <c r="T39">
        <v>0.63636363636363635</v>
      </c>
      <c r="U39">
        <v>0</v>
      </c>
    </row>
    <row r="40" spans="1:21" x14ac:dyDescent="0.25">
      <c r="A40" s="34" t="s">
        <v>4722</v>
      </c>
      <c r="B40" s="48" t="s">
        <v>32</v>
      </c>
      <c r="H40">
        <v>1</v>
      </c>
      <c r="I40">
        <v>1</v>
      </c>
      <c r="J40">
        <v>1</v>
      </c>
      <c r="K40">
        <v>4</v>
      </c>
      <c r="L40">
        <v>7</v>
      </c>
      <c r="M40">
        <v>0</v>
      </c>
      <c r="N40">
        <v>0</v>
      </c>
      <c r="O40">
        <v>0</v>
      </c>
      <c r="P40">
        <v>0.14285714285714285</v>
      </c>
      <c r="Q40">
        <v>0.14285714285714285</v>
      </c>
      <c r="R40">
        <v>0</v>
      </c>
      <c r="S40">
        <v>0</v>
      </c>
      <c r="T40">
        <v>0.5714285714285714</v>
      </c>
      <c r="U40">
        <v>0.14285714285714285</v>
      </c>
    </row>
    <row r="41" spans="1:21" x14ac:dyDescent="0.25">
      <c r="A41" s="34" t="s">
        <v>4724</v>
      </c>
      <c r="B41" s="48" t="s">
        <v>32</v>
      </c>
      <c r="G41">
        <v>1</v>
      </c>
      <c r="J41">
        <v>1</v>
      </c>
      <c r="K41">
        <v>4</v>
      </c>
      <c r="L41">
        <v>6</v>
      </c>
      <c r="M41">
        <v>0.16666666666666666</v>
      </c>
      <c r="N41">
        <v>0</v>
      </c>
      <c r="O41">
        <v>0</v>
      </c>
      <c r="P41">
        <v>0</v>
      </c>
      <c r="Q41">
        <v>0</v>
      </c>
      <c r="R41">
        <v>0</v>
      </c>
      <c r="S41">
        <v>0</v>
      </c>
      <c r="T41">
        <v>0.66666666666666663</v>
      </c>
      <c r="U41">
        <v>0.16666666666666666</v>
      </c>
    </row>
    <row r="42" spans="1:21" x14ac:dyDescent="0.25">
      <c r="A42" s="34" t="s">
        <v>4733</v>
      </c>
      <c r="B42" s="48" t="s">
        <v>32</v>
      </c>
      <c r="K42">
        <v>1</v>
      </c>
      <c r="L42">
        <v>1</v>
      </c>
      <c r="M42">
        <v>0</v>
      </c>
      <c r="N42">
        <v>0</v>
      </c>
      <c r="O42">
        <v>0</v>
      </c>
      <c r="P42">
        <v>0</v>
      </c>
      <c r="Q42">
        <v>0</v>
      </c>
      <c r="R42">
        <v>0</v>
      </c>
      <c r="S42">
        <v>0</v>
      </c>
      <c r="T42">
        <v>1</v>
      </c>
      <c r="U42">
        <v>0</v>
      </c>
    </row>
    <row r="43" spans="1:21" x14ac:dyDescent="0.25">
      <c r="A43" s="34" t="s">
        <v>4734</v>
      </c>
      <c r="B43" s="48" t="s">
        <v>32</v>
      </c>
      <c r="K43">
        <v>1</v>
      </c>
      <c r="L43">
        <v>1</v>
      </c>
      <c r="M43">
        <v>0</v>
      </c>
      <c r="N43">
        <v>0</v>
      </c>
      <c r="O43">
        <v>0</v>
      </c>
      <c r="P43">
        <v>0</v>
      </c>
      <c r="Q43">
        <v>0</v>
      </c>
      <c r="R43">
        <v>0</v>
      </c>
      <c r="S43">
        <v>0</v>
      </c>
      <c r="T43">
        <v>1</v>
      </c>
      <c r="U43">
        <v>0</v>
      </c>
    </row>
    <row r="44" spans="1:21" x14ac:dyDescent="0.25">
      <c r="A44" s="34" t="s">
        <v>4725</v>
      </c>
      <c r="B44" s="48" t="s">
        <v>32</v>
      </c>
      <c r="G44">
        <v>2</v>
      </c>
      <c r="J44">
        <v>1</v>
      </c>
      <c r="K44">
        <v>2</v>
      </c>
      <c r="L44">
        <v>5</v>
      </c>
      <c r="M44">
        <v>0.4</v>
      </c>
      <c r="N44">
        <v>0</v>
      </c>
      <c r="O44">
        <v>0</v>
      </c>
      <c r="P44">
        <v>0</v>
      </c>
      <c r="Q44">
        <v>0</v>
      </c>
      <c r="R44">
        <v>0</v>
      </c>
      <c r="S44">
        <v>0</v>
      </c>
      <c r="T44">
        <v>0.4</v>
      </c>
      <c r="U44">
        <v>0.2</v>
      </c>
    </row>
    <row r="45" spans="1:21" x14ac:dyDescent="0.25">
      <c r="A45" s="34" t="s">
        <v>4727</v>
      </c>
      <c r="B45" s="48" t="s">
        <v>32</v>
      </c>
      <c r="K45">
        <v>1</v>
      </c>
      <c r="L45">
        <v>1</v>
      </c>
      <c r="M45">
        <v>0</v>
      </c>
      <c r="N45">
        <v>0</v>
      </c>
      <c r="O45">
        <v>0</v>
      </c>
      <c r="P45">
        <v>0</v>
      </c>
      <c r="Q45">
        <v>0</v>
      </c>
      <c r="R45">
        <v>0</v>
      </c>
      <c r="S45">
        <v>0</v>
      </c>
      <c r="T45">
        <v>1</v>
      </c>
      <c r="U45">
        <v>0</v>
      </c>
    </row>
    <row r="46" spans="1:21" x14ac:dyDescent="0.25">
      <c r="A46" s="34" t="s">
        <v>4728</v>
      </c>
      <c r="B46" s="48" t="s">
        <v>32</v>
      </c>
      <c r="G46">
        <v>3</v>
      </c>
      <c r="J46">
        <v>2</v>
      </c>
      <c r="K46">
        <v>1</v>
      </c>
      <c r="L46">
        <v>6</v>
      </c>
      <c r="M46">
        <v>0.5</v>
      </c>
      <c r="N46">
        <v>0</v>
      </c>
      <c r="O46">
        <v>0</v>
      </c>
      <c r="P46">
        <v>0</v>
      </c>
      <c r="Q46">
        <v>0</v>
      </c>
      <c r="R46">
        <v>0</v>
      </c>
      <c r="S46">
        <v>0</v>
      </c>
      <c r="T46">
        <v>0.16666666666666666</v>
      </c>
      <c r="U46">
        <v>0.33333333333333331</v>
      </c>
    </row>
    <row r="47" spans="1:21" x14ac:dyDescent="0.25">
      <c r="A47" s="34" t="s">
        <v>4729</v>
      </c>
      <c r="B47" s="48" t="s">
        <v>32</v>
      </c>
      <c r="I47">
        <v>1</v>
      </c>
      <c r="K47">
        <v>4</v>
      </c>
      <c r="L47">
        <v>5</v>
      </c>
      <c r="M47">
        <v>0</v>
      </c>
      <c r="N47">
        <v>0</v>
      </c>
      <c r="O47">
        <v>0</v>
      </c>
      <c r="P47">
        <v>0.2</v>
      </c>
      <c r="Q47">
        <v>0</v>
      </c>
      <c r="R47">
        <v>0</v>
      </c>
      <c r="S47">
        <v>0</v>
      </c>
      <c r="T47">
        <v>0.8</v>
      </c>
      <c r="U47">
        <v>0</v>
      </c>
    </row>
    <row r="48" spans="1:21" x14ac:dyDescent="0.25">
      <c r="A48" s="34" t="s">
        <v>4730</v>
      </c>
      <c r="B48" s="48" t="s">
        <v>32</v>
      </c>
      <c r="C48">
        <v>1</v>
      </c>
      <c r="E48">
        <v>1</v>
      </c>
      <c r="G48">
        <v>1</v>
      </c>
      <c r="J48">
        <v>1</v>
      </c>
      <c r="K48">
        <v>1</v>
      </c>
      <c r="L48">
        <v>5</v>
      </c>
      <c r="M48">
        <v>0.2</v>
      </c>
      <c r="N48">
        <v>0.2</v>
      </c>
      <c r="O48">
        <v>0.2</v>
      </c>
      <c r="P48">
        <v>0</v>
      </c>
      <c r="Q48">
        <v>0</v>
      </c>
      <c r="R48">
        <v>0</v>
      </c>
      <c r="S48">
        <v>0</v>
      </c>
      <c r="T48">
        <v>0.2</v>
      </c>
      <c r="U48">
        <v>0.2</v>
      </c>
    </row>
    <row r="49" spans="1:21" x14ac:dyDescent="0.25">
      <c r="A49" s="34" t="s">
        <v>4731</v>
      </c>
      <c r="B49" s="48" t="s">
        <v>32</v>
      </c>
      <c r="C49">
        <v>1</v>
      </c>
      <c r="L49">
        <v>1</v>
      </c>
      <c r="M49">
        <v>0</v>
      </c>
      <c r="N49">
        <v>1</v>
      </c>
      <c r="O49">
        <v>0</v>
      </c>
      <c r="P49">
        <v>0</v>
      </c>
      <c r="Q49">
        <v>0</v>
      </c>
      <c r="R49">
        <v>0</v>
      </c>
      <c r="S49">
        <v>0</v>
      </c>
      <c r="T49">
        <v>0</v>
      </c>
      <c r="U49">
        <v>0</v>
      </c>
    </row>
    <row r="50" spans="1:21" x14ac:dyDescent="0.25">
      <c r="A50" s="34" t="s">
        <v>4732</v>
      </c>
      <c r="B50" s="48" t="s">
        <v>32</v>
      </c>
      <c r="K50">
        <v>1</v>
      </c>
      <c r="L50">
        <v>1</v>
      </c>
      <c r="M50">
        <v>0</v>
      </c>
      <c r="N50">
        <v>0</v>
      </c>
      <c r="O50">
        <v>0</v>
      </c>
      <c r="P50">
        <v>0</v>
      </c>
      <c r="Q50">
        <v>0</v>
      </c>
      <c r="R50">
        <v>0</v>
      </c>
      <c r="S50">
        <v>0</v>
      </c>
      <c r="T50">
        <v>1</v>
      </c>
      <c r="U50">
        <v>0</v>
      </c>
    </row>
    <row r="51" spans="1:21" x14ac:dyDescent="0.25">
      <c r="A51" s="34" t="s">
        <v>4735</v>
      </c>
      <c r="B51" s="48" t="s">
        <v>32</v>
      </c>
      <c r="G51">
        <v>1</v>
      </c>
      <c r="J51">
        <v>1</v>
      </c>
      <c r="L51">
        <v>2</v>
      </c>
      <c r="M51">
        <v>0.5</v>
      </c>
      <c r="N51">
        <v>0</v>
      </c>
      <c r="O51">
        <v>0</v>
      </c>
      <c r="P51">
        <v>0</v>
      </c>
      <c r="Q51">
        <v>0</v>
      </c>
      <c r="R51">
        <v>0</v>
      </c>
      <c r="S51">
        <v>0</v>
      </c>
      <c r="T51">
        <v>0</v>
      </c>
      <c r="U51">
        <v>0.5</v>
      </c>
    </row>
    <row r="52" spans="1:21" x14ac:dyDescent="0.25">
      <c r="A52" s="34" t="s">
        <v>4742</v>
      </c>
      <c r="B52" s="48" t="s">
        <v>32</v>
      </c>
      <c r="G52">
        <v>1</v>
      </c>
      <c r="J52">
        <v>3</v>
      </c>
      <c r="L52">
        <v>4</v>
      </c>
      <c r="M52">
        <v>0.25</v>
      </c>
      <c r="N52">
        <v>0</v>
      </c>
      <c r="O52">
        <v>0</v>
      </c>
      <c r="P52">
        <v>0</v>
      </c>
      <c r="Q52">
        <v>0</v>
      </c>
      <c r="R52">
        <v>0</v>
      </c>
      <c r="S52">
        <v>0</v>
      </c>
      <c r="T52">
        <v>0</v>
      </c>
      <c r="U52">
        <v>0.75</v>
      </c>
    </row>
    <row r="53" spans="1:21" x14ac:dyDescent="0.25">
      <c r="A53" s="34" t="s">
        <v>4743</v>
      </c>
      <c r="B53" s="48" t="s">
        <v>32</v>
      </c>
      <c r="J53">
        <v>2</v>
      </c>
      <c r="L53">
        <v>2</v>
      </c>
      <c r="M53">
        <v>0</v>
      </c>
      <c r="N53">
        <v>0</v>
      </c>
      <c r="O53">
        <v>0</v>
      </c>
      <c r="P53">
        <v>0</v>
      </c>
      <c r="Q53">
        <v>0</v>
      </c>
      <c r="R53">
        <v>0</v>
      </c>
      <c r="S53">
        <v>0</v>
      </c>
      <c r="T53">
        <v>0</v>
      </c>
      <c r="U53">
        <v>1</v>
      </c>
    </row>
    <row r="54" spans="1:21" x14ac:dyDescent="0.25">
      <c r="A54" s="34" t="s">
        <v>4736</v>
      </c>
      <c r="B54" s="48" t="s">
        <v>32</v>
      </c>
      <c r="K54">
        <v>1</v>
      </c>
      <c r="L54">
        <v>1</v>
      </c>
      <c r="M54">
        <v>0</v>
      </c>
      <c r="N54">
        <v>0</v>
      </c>
      <c r="O54">
        <v>0</v>
      </c>
      <c r="P54">
        <v>0</v>
      </c>
      <c r="Q54">
        <v>0</v>
      </c>
      <c r="R54">
        <v>0</v>
      </c>
      <c r="S54">
        <v>0</v>
      </c>
      <c r="T54">
        <v>1</v>
      </c>
      <c r="U54">
        <v>0</v>
      </c>
    </row>
    <row r="55" spans="1:21" x14ac:dyDescent="0.25">
      <c r="A55" s="34" t="s">
        <v>4737</v>
      </c>
      <c r="B55" s="48" t="s">
        <v>32</v>
      </c>
      <c r="G55">
        <v>2</v>
      </c>
      <c r="J55">
        <v>3</v>
      </c>
      <c r="K55">
        <v>4</v>
      </c>
      <c r="L55">
        <v>9</v>
      </c>
      <c r="M55">
        <v>0.22222222222222221</v>
      </c>
      <c r="N55">
        <v>0</v>
      </c>
      <c r="O55">
        <v>0</v>
      </c>
      <c r="P55">
        <v>0</v>
      </c>
      <c r="Q55">
        <v>0</v>
      </c>
      <c r="R55">
        <v>0</v>
      </c>
      <c r="S55">
        <v>0</v>
      </c>
      <c r="T55">
        <v>0.44444444444444442</v>
      </c>
      <c r="U55">
        <v>0.33333333333333331</v>
      </c>
    </row>
    <row r="56" spans="1:21" x14ac:dyDescent="0.25">
      <c r="A56" s="34" t="s">
        <v>4738</v>
      </c>
      <c r="B56" s="48" t="s">
        <v>32</v>
      </c>
      <c r="J56">
        <v>1</v>
      </c>
      <c r="K56">
        <v>1</v>
      </c>
      <c r="L56">
        <v>2</v>
      </c>
      <c r="M56">
        <v>0</v>
      </c>
      <c r="N56">
        <v>0</v>
      </c>
      <c r="O56">
        <v>0</v>
      </c>
      <c r="P56">
        <v>0</v>
      </c>
      <c r="Q56">
        <v>0</v>
      </c>
      <c r="R56">
        <v>0</v>
      </c>
      <c r="S56">
        <v>0</v>
      </c>
      <c r="T56">
        <v>0.5</v>
      </c>
      <c r="U56">
        <v>0.5</v>
      </c>
    </row>
    <row r="57" spans="1:21" x14ac:dyDescent="0.25">
      <c r="A57" s="34" t="s">
        <v>4739</v>
      </c>
      <c r="B57" s="48" t="s">
        <v>32</v>
      </c>
      <c r="C57">
        <v>1</v>
      </c>
      <c r="G57">
        <v>1</v>
      </c>
      <c r="J57">
        <v>2</v>
      </c>
      <c r="K57">
        <v>2</v>
      </c>
      <c r="L57">
        <v>6</v>
      </c>
      <c r="M57">
        <v>0.16666666666666666</v>
      </c>
      <c r="N57">
        <v>0.16666666666666666</v>
      </c>
      <c r="O57">
        <v>0</v>
      </c>
      <c r="P57">
        <v>0</v>
      </c>
      <c r="Q57">
        <v>0</v>
      </c>
      <c r="R57">
        <v>0</v>
      </c>
      <c r="S57">
        <v>0</v>
      </c>
      <c r="T57">
        <v>0.33333333333333331</v>
      </c>
      <c r="U57">
        <v>0.33333333333333331</v>
      </c>
    </row>
    <row r="58" spans="1:21" x14ac:dyDescent="0.25">
      <c r="A58" s="34" t="s">
        <v>4740</v>
      </c>
      <c r="B58" s="48" t="s">
        <v>32</v>
      </c>
      <c r="G58">
        <v>3</v>
      </c>
      <c r="K58">
        <v>1</v>
      </c>
      <c r="L58">
        <v>4</v>
      </c>
      <c r="M58">
        <v>0.75</v>
      </c>
      <c r="N58">
        <v>0</v>
      </c>
      <c r="O58">
        <v>0</v>
      </c>
      <c r="P58">
        <v>0</v>
      </c>
      <c r="Q58">
        <v>0</v>
      </c>
      <c r="R58">
        <v>0</v>
      </c>
      <c r="S58">
        <v>0</v>
      </c>
      <c r="T58">
        <v>0.25</v>
      </c>
      <c r="U58">
        <v>0</v>
      </c>
    </row>
    <row r="59" spans="1:21" x14ac:dyDescent="0.25">
      <c r="A59" s="34" t="s">
        <v>4741</v>
      </c>
      <c r="B59" s="48" t="s">
        <v>32</v>
      </c>
      <c r="G59">
        <v>2</v>
      </c>
      <c r="J59">
        <v>4</v>
      </c>
      <c r="K59">
        <v>3</v>
      </c>
      <c r="L59">
        <v>9</v>
      </c>
      <c r="M59">
        <v>0.22222222222222221</v>
      </c>
      <c r="N59">
        <v>0</v>
      </c>
      <c r="O59">
        <v>0</v>
      </c>
      <c r="P59">
        <v>0</v>
      </c>
      <c r="Q59">
        <v>0</v>
      </c>
      <c r="R59">
        <v>0</v>
      </c>
      <c r="S59">
        <v>0</v>
      </c>
      <c r="T59">
        <v>0.33333333333333331</v>
      </c>
      <c r="U59">
        <v>0.44444444444444442</v>
      </c>
    </row>
    <row r="60" spans="1:21" x14ac:dyDescent="0.25">
      <c r="A60" s="34" t="s">
        <v>4744</v>
      </c>
      <c r="B60" s="48" t="s">
        <v>32</v>
      </c>
      <c r="J60">
        <v>1</v>
      </c>
      <c r="L60">
        <v>1</v>
      </c>
      <c r="M60">
        <v>0</v>
      </c>
      <c r="N60">
        <v>0</v>
      </c>
      <c r="O60">
        <v>0</v>
      </c>
      <c r="P60">
        <v>0</v>
      </c>
      <c r="Q60">
        <v>0</v>
      </c>
      <c r="R60">
        <v>0</v>
      </c>
      <c r="S60">
        <v>0</v>
      </c>
      <c r="T60">
        <v>0</v>
      </c>
      <c r="U60">
        <v>1</v>
      </c>
    </row>
    <row r="61" spans="1:21" x14ac:dyDescent="0.25">
      <c r="A61" s="34" t="s">
        <v>4750</v>
      </c>
      <c r="B61" s="48" t="s">
        <v>32</v>
      </c>
      <c r="J61">
        <v>5</v>
      </c>
      <c r="K61">
        <v>3</v>
      </c>
      <c r="L61">
        <v>8</v>
      </c>
      <c r="M61">
        <v>0</v>
      </c>
      <c r="N61">
        <v>0</v>
      </c>
      <c r="O61">
        <v>0</v>
      </c>
      <c r="P61">
        <v>0</v>
      </c>
      <c r="Q61">
        <v>0</v>
      </c>
      <c r="R61">
        <v>0</v>
      </c>
      <c r="S61">
        <v>0</v>
      </c>
      <c r="T61">
        <v>0.375</v>
      </c>
      <c r="U61">
        <v>0.625</v>
      </c>
    </row>
    <row r="62" spans="1:21" x14ac:dyDescent="0.25">
      <c r="A62" s="34" t="s">
        <v>4745</v>
      </c>
      <c r="B62" s="48" t="s">
        <v>32</v>
      </c>
      <c r="G62">
        <v>1</v>
      </c>
      <c r="J62">
        <v>2</v>
      </c>
      <c r="L62">
        <v>3</v>
      </c>
      <c r="M62">
        <v>0.33333333333333331</v>
      </c>
      <c r="N62">
        <v>0</v>
      </c>
      <c r="O62">
        <v>0</v>
      </c>
      <c r="P62">
        <v>0</v>
      </c>
      <c r="Q62">
        <v>0</v>
      </c>
      <c r="R62">
        <v>0</v>
      </c>
      <c r="S62">
        <v>0</v>
      </c>
      <c r="T62">
        <v>0</v>
      </c>
      <c r="U62">
        <v>0.66666666666666663</v>
      </c>
    </row>
    <row r="63" spans="1:21" x14ac:dyDescent="0.25">
      <c r="A63" s="34" t="s">
        <v>4746</v>
      </c>
      <c r="B63" s="48" t="s">
        <v>32</v>
      </c>
      <c r="G63">
        <v>2</v>
      </c>
      <c r="J63">
        <v>6</v>
      </c>
      <c r="L63">
        <v>8</v>
      </c>
      <c r="M63">
        <v>0.25</v>
      </c>
      <c r="N63">
        <v>0</v>
      </c>
      <c r="O63">
        <v>0</v>
      </c>
      <c r="P63">
        <v>0</v>
      </c>
      <c r="Q63">
        <v>0</v>
      </c>
      <c r="R63">
        <v>0</v>
      </c>
      <c r="S63">
        <v>0</v>
      </c>
      <c r="T63">
        <v>0</v>
      </c>
      <c r="U63">
        <v>0.75</v>
      </c>
    </row>
    <row r="64" spans="1:21" x14ac:dyDescent="0.25">
      <c r="A64" s="34" t="s">
        <v>4748</v>
      </c>
      <c r="B64" s="48" t="s">
        <v>32</v>
      </c>
      <c r="C64">
        <v>1</v>
      </c>
      <c r="G64">
        <v>2</v>
      </c>
      <c r="L64">
        <v>3</v>
      </c>
      <c r="M64">
        <v>0.66666666666666663</v>
      </c>
      <c r="N64">
        <v>0.33333333333333331</v>
      </c>
      <c r="O64">
        <v>0</v>
      </c>
      <c r="P64">
        <v>0</v>
      </c>
      <c r="Q64">
        <v>0</v>
      </c>
      <c r="R64">
        <v>0</v>
      </c>
      <c r="S64">
        <v>0</v>
      </c>
      <c r="T64">
        <v>0</v>
      </c>
      <c r="U64">
        <v>0</v>
      </c>
    </row>
    <row r="65" spans="1:21" x14ac:dyDescent="0.25">
      <c r="A65" s="34" t="s">
        <v>4747</v>
      </c>
      <c r="B65" s="48" t="s">
        <v>32</v>
      </c>
      <c r="C65">
        <v>1</v>
      </c>
      <c r="G65">
        <v>3</v>
      </c>
      <c r="K65">
        <v>5</v>
      </c>
      <c r="L65">
        <v>9</v>
      </c>
      <c r="M65">
        <v>0.33333333333333331</v>
      </c>
      <c r="N65">
        <v>0.1111111111111111</v>
      </c>
      <c r="O65">
        <v>0</v>
      </c>
      <c r="P65">
        <v>0</v>
      </c>
      <c r="Q65">
        <v>0</v>
      </c>
      <c r="R65">
        <v>0</v>
      </c>
      <c r="S65">
        <v>0</v>
      </c>
      <c r="T65">
        <v>0.55555555555555558</v>
      </c>
      <c r="U65">
        <v>0</v>
      </c>
    </row>
    <row r="66" spans="1:21" x14ac:dyDescent="0.25">
      <c r="A66" s="34" t="s">
        <v>4749</v>
      </c>
      <c r="B66" s="48" t="s">
        <v>32</v>
      </c>
      <c r="C66">
        <v>2</v>
      </c>
      <c r="G66">
        <v>1</v>
      </c>
      <c r="J66">
        <v>2</v>
      </c>
      <c r="K66">
        <v>2</v>
      </c>
      <c r="L66">
        <v>7</v>
      </c>
      <c r="M66">
        <v>0.14285714285714285</v>
      </c>
      <c r="N66">
        <v>0.2857142857142857</v>
      </c>
      <c r="O66">
        <v>0</v>
      </c>
      <c r="P66">
        <v>0</v>
      </c>
      <c r="Q66">
        <v>0</v>
      </c>
      <c r="R66">
        <v>0</v>
      </c>
      <c r="S66">
        <v>0</v>
      </c>
      <c r="T66">
        <v>0.2857142857142857</v>
      </c>
      <c r="U66">
        <v>0.2857142857142857</v>
      </c>
    </row>
    <row r="67" spans="1:21" x14ac:dyDescent="0.25">
      <c r="A67" s="34" t="s">
        <v>4751</v>
      </c>
      <c r="B67" s="48" t="s">
        <v>32</v>
      </c>
      <c r="J67">
        <v>1</v>
      </c>
      <c r="K67">
        <v>1</v>
      </c>
      <c r="L67">
        <v>2</v>
      </c>
      <c r="M67">
        <v>0</v>
      </c>
      <c r="N67">
        <v>0</v>
      </c>
      <c r="O67">
        <v>0</v>
      </c>
      <c r="P67">
        <v>0</v>
      </c>
      <c r="Q67">
        <v>0</v>
      </c>
      <c r="R67">
        <v>0</v>
      </c>
      <c r="S67">
        <v>0</v>
      </c>
      <c r="T67">
        <v>0.5</v>
      </c>
      <c r="U67">
        <v>0.5</v>
      </c>
    </row>
    <row r="68" spans="1:21" x14ac:dyDescent="0.25">
      <c r="A68" s="34" t="s">
        <v>4752</v>
      </c>
      <c r="B68" s="48" t="s">
        <v>32</v>
      </c>
      <c r="G68">
        <v>1</v>
      </c>
      <c r="I68">
        <v>1</v>
      </c>
      <c r="J68">
        <v>2</v>
      </c>
      <c r="K68">
        <v>1</v>
      </c>
      <c r="L68">
        <v>5</v>
      </c>
      <c r="M68">
        <v>0.2</v>
      </c>
      <c r="N68">
        <v>0</v>
      </c>
      <c r="O68">
        <v>0</v>
      </c>
      <c r="P68">
        <v>0.2</v>
      </c>
      <c r="Q68">
        <v>0</v>
      </c>
      <c r="R68">
        <v>0</v>
      </c>
      <c r="S68">
        <v>0</v>
      </c>
      <c r="T68">
        <v>0.2</v>
      </c>
      <c r="U68">
        <v>0.4</v>
      </c>
    </row>
    <row r="69" spans="1:21" x14ac:dyDescent="0.25">
      <c r="A69" s="34" t="s">
        <v>4753</v>
      </c>
      <c r="B69" s="48" t="s">
        <v>32</v>
      </c>
      <c r="E69">
        <v>1</v>
      </c>
      <c r="I69">
        <v>1</v>
      </c>
      <c r="J69">
        <v>1</v>
      </c>
      <c r="K69">
        <v>1</v>
      </c>
      <c r="L69">
        <v>4</v>
      </c>
      <c r="M69">
        <v>0</v>
      </c>
      <c r="N69">
        <v>0</v>
      </c>
      <c r="O69">
        <v>0.25</v>
      </c>
      <c r="P69">
        <v>0.25</v>
      </c>
      <c r="Q69">
        <v>0</v>
      </c>
      <c r="R69">
        <v>0</v>
      </c>
      <c r="S69">
        <v>0</v>
      </c>
      <c r="T69">
        <v>0.25</v>
      </c>
      <c r="U69">
        <v>0.25</v>
      </c>
    </row>
    <row r="70" spans="1:21" x14ac:dyDescent="0.25">
      <c r="A70" s="34" t="s">
        <v>4754</v>
      </c>
      <c r="B70" s="48" t="s">
        <v>32</v>
      </c>
      <c r="F70">
        <v>1</v>
      </c>
      <c r="G70">
        <v>1</v>
      </c>
      <c r="L70">
        <v>2</v>
      </c>
      <c r="M70">
        <v>0.5</v>
      </c>
      <c r="N70">
        <v>0</v>
      </c>
      <c r="O70">
        <v>0</v>
      </c>
      <c r="P70">
        <v>0</v>
      </c>
      <c r="Q70">
        <v>0</v>
      </c>
      <c r="R70">
        <v>0</v>
      </c>
      <c r="S70">
        <v>0.5</v>
      </c>
      <c r="T70">
        <v>0</v>
      </c>
      <c r="U70">
        <v>0</v>
      </c>
    </row>
    <row r="71" spans="1:21" x14ac:dyDescent="0.25">
      <c r="A71" s="34" t="s">
        <v>4755</v>
      </c>
      <c r="B71" s="48" t="s">
        <v>32</v>
      </c>
      <c r="G71">
        <v>1</v>
      </c>
      <c r="K71">
        <v>2</v>
      </c>
      <c r="L71">
        <v>3</v>
      </c>
      <c r="M71">
        <v>0.33333333333333331</v>
      </c>
      <c r="N71">
        <v>0</v>
      </c>
      <c r="O71">
        <v>0</v>
      </c>
      <c r="P71">
        <v>0</v>
      </c>
      <c r="Q71">
        <v>0</v>
      </c>
      <c r="R71">
        <v>0</v>
      </c>
      <c r="S71">
        <v>0</v>
      </c>
      <c r="T71">
        <v>0.66666666666666663</v>
      </c>
      <c r="U71">
        <v>0</v>
      </c>
    </row>
    <row r="72" spans="1:21" x14ac:dyDescent="0.25">
      <c r="A72" s="34" t="s">
        <v>4756</v>
      </c>
      <c r="B72" s="48" t="s">
        <v>32</v>
      </c>
      <c r="G72">
        <v>1</v>
      </c>
      <c r="J72">
        <v>1</v>
      </c>
      <c r="K72">
        <v>1</v>
      </c>
      <c r="L72">
        <v>3</v>
      </c>
      <c r="M72">
        <v>0.33333333333333331</v>
      </c>
      <c r="N72">
        <v>0</v>
      </c>
      <c r="O72">
        <v>0</v>
      </c>
      <c r="P72">
        <v>0</v>
      </c>
      <c r="Q72">
        <v>0</v>
      </c>
      <c r="R72">
        <v>0</v>
      </c>
      <c r="S72">
        <v>0</v>
      </c>
      <c r="T72">
        <v>0.33333333333333331</v>
      </c>
      <c r="U72">
        <v>0.33333333333333331</v>
      </c>
    </row>
    <row r="73" spans="1:21" x14ac:dyDescent="0.25">
      <c r="A73" s="34" t="s">
        <v>4757</v>
      </c>
      <c r="B73" s="48" t="s">
        <v>32</v>
      </c>
      <c r="C73">
        <v>2</v>
      </c>
      <c r="J73">
        <v>2</v>
      </c>
      <c r="K73">
        <v>4</v>
      </c>
      <c r="L73">
        <v>8</v>
      </c>
      <c r="M73">
        <v>0</v>
      </c>
      <c r="N73">
        <v>0.25</v>
      </c>
      <c r="O73">
        <v>0</v>
      </c>
      <c r="P73">
        <v>0</v>
      </c>
      <c r="Q73">
        <v>0</v>
      </c>
      <c r="R73">
        <v>0</v>
      </c>
      <c r="S73">
        <v>0</v>
      </c>
      <c r="T73">
        <v>0.5</v>
      </c>
      <c r="U73">
        <v>0.25</v>
      </c>
    </row>
    <row r="74" spans="1:21" x14ac:dyDescent="0.25">
      <c r="A74" s="34" t="s">
        <v>4758</v>
      </c>
      <c r="B74" s="48" t="s">
        <v>32</v>
      </c>
      <c r="C74">
        <v>1</v>
      </c>
      <c r="E74">
        <v>1</v>
      </c>
      <c r="G74">
        <v>2</v>
      </c>
      <c r="J74">
        <v>1</v>
      </c>
      <c r="K74">
        <v>2</v>
      </c>
      <c r="L74">
        <v>7</v>
      </c>
      <c r="M74">
        <v>0.2857142857142857</v>
      </c>
      <c r="N74">
        <v>0.14285714285714285</v>
      </c>
      <c r="O74">
        <v>0.14285714285714285</v>
      </c>
      <c r="P74">
        <v>0</v>
      </c>
      <c r="Q74">
        <v>0</v>
      </c>
      <c r="R74">
        <v>0</v>
      </c>
      <c r="S74">
        <v>0</v>
      </c>
      <c r="T74">
        <v>0.2857142857142857</v>
      </c>
      <c r="U74">
        <v>0.14285714285714285</v>
      </c>
    </row>
    <row r="75" spans="1:21" x14ac:dyDescent="0.25">
      <c r="A75" s="34" t="s">
        <v>4685</v>
      </c>
      <c r="B75" s="48" t="s">
        <v>4780</v>
      </c>
      <c r="G75">
        <v>1</v>
      </c>
      <c r="L75">
        <v>1</v>
      </c>
      <c r="M75">
        <v>1</v>
      </c>
      <c r="N75">
        <v>0</v>
      </c>
      <c r="O75">
        <v>0</v>
      </c>
      <c r="P75">
        <v>0</v>
      </c>
      <c r="Q75">
        <v>0</v>
      </c>
      <c r="R75">
        <v>0</v>
      </c>
      <c r="S75">
        <v>0</v>
      </c>
      <c r="T75">
        <v>0</v>
      </c>
      <c r="U75">
        <v>0</v>
      </c>
    </row>
    <row r="76" spans="1:21" x14ac:dyDescent="0.25">
      <c r="A76" s="34" t="s">
        <v>4686</v>
      </c>
      <c r="B76" s="48" t="s">
        <v>4780</v>
      </c>
      <c r="E76">
        <v>1</v>
      </c>
      <c r="L76">
        <v>1</v>
      </c>
      <c r="M76">
        <v>0</v>
      </c>
      <c r="N76">
        <v>0</v>
      </c>
      <c r="O76">
        <v>1</v>
      </c>
      <c r="P76">
        <v>0</v>
      </c>
      <c r="Q76">
        <v>0</v>
      </c>
      <c r="R76">
        <v>0</v>
      </c>
      <c r="S76">
        <v>0</v>
      </c>
      <c r="T76">
        <v>0</v>
      </c>
      <c r="U76">
        <v>0</v>
      </c>
    </row>
    <row r="77" spans="1:21" x14ac:dyDescent="0.25">
      <c r="A77" s="34" t="s">
        <v>4688</v>
      </c>
      <c r="B77" s="48" t="s">
        <v>4780</v>
      </c>
      <c r="H77">
        <v>1</v>
      </c>
      <c r="L77">
        <v>1</v>
      </c>
      <c r="M77">
        <v>0</v>
      </c>
      <c r="N77">
        <v>0</v>
      </c>
      <c r="O77">
        <v>0</v>
      </c>
      <c r="P77">
        <v>0</v>
      </c>
      <c r="Q77">
        <v>1</v>
      </c>
      <c r="R77">
        <v>0</v>
      </c>
      <c r="S77">
        <v>0</v>
      </c>
      <c r="T77">
        <v>0</v>
      </c>
      <c r="U77">
        <v>0</v>
      </c>
    </row>
    <row r="78" spans="1:21" x14ac:dyDescent="0.25">
      <c r="A78" s="34" t="s">
        <v>4696</v>
      </c>
      <c r="B78" s="48" t="s">
        <v>4780</v>
      </c>
      <c r="E78">
        <v>2</v>
      </c>
      <c r="G78">
        <v>2</v>
      </c>
      <c r="J78">
        <v>2</v>
      </c>
      <c r="K78">
        <v>2</v>
      </c>
      <c r="L78">
        <v>8</v>
      </c>
      <c r="M78">
        <v>0.25</v>
      </c>
      <c r="N78">
        <v>0</v>
      </c>
      <c r="O78">
        <v>0.25</v>
      </c>
      <c r="P78">
        <v>0</v>
      </c>
      <c r="Q78">
        <v>0</v>
      </c>
      <c r="R78">
        <v>0</v>
      </c>
      <c r="S78">
        <v>0</v>
      </c>
      <c r="T78">
        <v>0.25</v>
      </c>
      <c r="U78">
        <v>0.25</v>
      </c>
    </row>
    <row r="79" spans="1:21" x14ac:dyDescent="0.25">
      <c r="A79" s="34" t="s">
        <v>4690</v>
      </c>
      <c r="B79" s="48" t="s">
        <v>4780</v>
      </c>
      <c r="G79">
        <v>1</v>
      </c>
      <c r="J79">
        <v>2</v>
      </c>
      <c r="K79">
        <v>1</v>
      </c>
      <c r="L79">
        <v>4</v>
      </c>
      <c r="M79">
        <v>0.25</v>
      </c>
      <c r="N79">
        <v>0</v>
      </c>
      <c r="O79">
        <v>0</v>
      </c>
      <c r="P79">
        <v>0</v>
      </c>
      <c r="Q79">
        <v>0</v>
      </c>
      <c r="R79">
        <v>0</v>
      </c>
      <c r="S79">
        <v>0</v>
      </c>
      <c r="T79">
        <v>0.25</v>
      </c>
      <c r="U79">
        <v>0.5</v>
      </c>
    </row>
    <row r="80" spans="1:21" x14ac:dyDescent="0.25">
      <c r="A80" s="34" t="s">
        <v>4691</v>
      </c>
      <c r="B80" s="48" t="s">
        <v>4780</v>
      </c>
      <c r="K80">
        <v>2</v>
      </c>
      <c r="L80">
        <v>2</v>
      </c>
      <c r="M80">
        <v>0</v>
      </c>
      <c r="N80">
        <v>0</v>
      </c>
      <c r="O80">
        <v>0</v>
      </c>
      <c r="P80">
        <v>0</v>
      </c>
      <c r="Q80">
        <v>0</v>
      </c>
      <c r="R80">
        <v>0</v>
      </c>
      <c r="S80">
        <v>0</v>
      </c>
      <c r="T80">
        <v>1</v>
      </c>
      <c r="U80">
        <v>0</v>
      </c>
    </row>
    <row r="81" spans="1:21" x14ac:dyDescent="0.25">
      <c r="A81" s="34" t="s">
        <v>4693</v>
      </c>
      <c r="B81" s="48" t="s">
        <v>4780</v>
      </c>
      <c r="G81">
        <v>1</v>
      </c>
      <c r="K81">
        <v>1</v>
      </c>
      <c r="L81">
        <v>2</v>
      </c>
      <c r="M81">
        <v>0.5</v>
      </c>
      <c r="N81">
        <v>0</v>
      </c>
      <c r="O81">
        <v>0</v>
      </c>
      <c r="P81">
        <v>0</v>
      </c>
      <c r="Q81">
        <v>0</v>
      </c>
      <c r="R81">
        <v>0</v>
      </c>
      <c r="S81">
        <v>0</v>
      </c>
      <c r="T81">
        <v>0.5</v>
      </c>
      <c r="U81">
        <v>0</v>
      </c>
    </row>
    <row r="82" spans="1:21" x14ac:dyDescent="0.25">
      <c r="A82" s="34" t="s">
        <v>4705</v>
      </c>
      <c r="B82" s="48" t="s">
        <v>4780</v>
      </c>
      <c r="J82">
        <v>1</v>
      </c>
      <c r="K82">
        <v>6</v>
      </c>
      <c r="L82">
        <v>7</v>
      </c>
      <c r="M82">
        <v>0</v>
      </c>
      <c r="N82">
        <v>0</v>
      </c>
      <c r="O82">
        <v>0</v>
      </c>
      <c r="P82">
        <v>0</v>
      </c>
      <c r="Q82">
        <v>0</v>
      </c>
      <c r="R82">
        <v>0</v>
      </c>
      <c r="S82">
        <v>0</v>
      </c>
      <c r="T82">
        <v>0.8571428571428571</v>
      </c>
      <c r="U82">
        <v>0.14285714285714285</v>
      </c>
    </row>
    <row r="83" spans="1:21" x14ac:dyDescent="0.25">
      <c r="A83" s="34" t="s">
        <v>4706</v>
      </c>
      <c r="B83" s="48" t="s">
        <v>4780</v>
      </c>
      <c r="J83">
        <v>1</v>
      </c>
      <c r="L83">
        <v>1</v>
      </c>
      <c r="M83">
        <v>0</v>
      </c>
      <c r="N83">
        <v>0</v>
      </c>
      <c r="O83">
        <v>0</v>
      </c>
      <c r="P83">
        <v>0</v>
      </c>
      <c r="Q83">
        <v>0</v>
      </c>
      <c r="R83">
        <v>0</v>
      </c>
      <c r="S83">
        <v>0</v>
      </c>
      <c r="T83">
        <v>0</v>
      </c>
      <c r="U83">
        <v>1</v>
      </c>
    </row>
    <row r="84" spans="1:21" x14ac:dyDescent="0.25">
      <c r="A84" s="34" t="s">
        <v>4701</v>
      </c>
      <c r="B84" s="48" t="s">
        <v>4780</v>
      </c>
      <c r="G84">
        <v>3</v>
      </c>
      <c r="J84">
        <v>2</v>
      </c>
      <c r="K84">
        <v>3</v>
      </c>
      <c r="L84">
        <v>8</v>
      </c>
      <c r="M84">
        <v>0.375</v>
      </c>
      <c r="N84">
        <v>0</v>
      </c>
      <c r="O84">
        <v>0</v>
      </c>
      <c r="P84">
        <v>0</v>
      </c>
      <c r="Q84">
        <v>0</v>
      </c>
      <c r="R84">
        <v>0</v>
      </c>
      <c r="S84">
        <v>0</v>
      </c>
      <c r="T84">
        <v>0.375</v>
      </c>
      <c r="U84">
        <v>0.25</v>
      </c>
    </row>
    <row r="85" spans="1:21" x14ac:dyDescent="0.25">
      <c r="A85" s="34" t="s">
        <v>4702</v>
      </c>
      <c r="B85" s="48" t="s">
        <v>4780</v>
      </c>
      <c r="K85">
        <v>1</v>
      </c>
      <c r="L85">
        <v>1</v>
      </c>
      <c r="M85">
        <v>0</v>
      </c>
      <c r="N85">
        <v>0</v>
      </c>
      <c r="O85">
        <v>0</v>
      </c>
      <c r="P85">
        <v>0</v>
      </c>
      <c r="Q85">
        <v>0</v>
      </c>
      <c r="R85">
        <v>0</v>
      </c>
      <c r="S85">
        <v>0</v>
      </c>
      <c r="T85">
        <v>1</v>
      </c>
      <c r="U85">
        <v>0</v>
      </c>
    </row>
    <row r="86" spans="1:21" x14ac:dyDescent="0.25">
      <c r="A86" s="34" t="s">
        <v>4704</v>
      </c>
      <c r="B86" s="48" t="s">
        <v>4780</v>
      </c>
      <c r="E86">
        <v>3</v>
      </c>
      <c r="G86">
        <v>2</v>
      </c>
      <c r="J86">
        <v>3</v>
      </c>
      <c r="K86">
        <v>8</v>
      </c>
      <c r="L86">
        <v>16</v>
      </c>
      <c r="M86">
        <v>0.125</v>
      </c>
      <c r="N86">
        <v>0</v>
      </c>
      <c r="O86">
        <v>0.1875</v>
      </c>
      <c r="P86">
        <v>0</v>
      </c>
      <c r="Q86">
        <v>0</v>
      </c>
      <c r="R86">
        <v>0</v>
      </c>
      <c r="S86">
        <v>0</v>
      </c>
      <c r="T86">
        <v>0.5</v>
      </c>
      <c r="U86">
        <v>0.1875</v>
      </c>
    </row>
    <row r="87" spans="1:21" x14ac:dyDescent="0.25">
      <c r="A87" s="34" t="s">
        <v>4717</v>
      </c>
      <c r="B87" s="48" t="s">
        <v>4780</v>
      </c>
      <c r="K87">
        <v>1</v>
      </c>
      <c r="L87">
        <v>1</v>
      </c>
      <c r="M87">
        <v>0</v>
      </c>
      <c r="N87">
        <v>0</v>
      </c>
      <c r="O87">
        <v>0</v>
      </c>
      <c r="P87">
        <v>0</v>
      </c>
      <c r="Q87">
        <v>0</v>
      </c>
      <c r="R87">
        <v>0</v>
      </c>
      <c r="S87">
        <v>0</v>
      </c>
      <c r="T87">
        <v>1</v>
      </c>
      <c r="U87">
        <v>0</v>
      </c>
    </row>
    <row r="88" spans="1:21" x14ac:dyDescent="0.25">
      <c r="A88" s="34" t="s">
        <v>4713</v>
      </c>
      <c r="B88" s="48" t="s">
        <v>4780</v>
      </c>
      <c r="G88">
        <v>2</v>
      </c>
      <c r="J88">
        <v>1</v>
      </c>
      <c r="L88">
        <v>3</v>
      </c>
      <c r="M88">
        <v>0.66666666666666663</v>
      </c>
      <c r="N88">
        <v>0</v>
      </c>
      <c r="O88">
        <v>0</v>
      </c>
      <c r="P88">
        <v>0</v>
      </c>
      <c r="Q88">
        <v>0</v>
      </c>
      <c r="R88">
        <v>0</v>
      </c>
      <c r="S88">
        <v>0</v>
      </c>
      <c r="T88">
        <v>0</v>
      </c>
      <c r="U88">
        <v>0.33333333333333331</v>
      </c>
    </row>
    <row r="89" spans="1:21" x14ac:dyDescent="0.25">
      <c r="A89" s="34" t="s">
        <v>4715</v>
      </c>
      <c r="B89" s="48" t="s">
        <v>4780</v>
      </c>
      <c r="J89">
        <v>1</v>
      </c>
      <c r="K89">
        <v>3</v>
      </c>
      <c r="L89">
        <v>4</v>
      </c>
      <c r="M89">
        <v>0</v>
      </c>
      <c r="N89">
        <v>0</v>
      </c>
      <c r="O89">
        <v>0</v>
      </c>
      <c r="P89">
        <v>0</v>
      </c>
      <c r="Q89">
        <v>0</v>
      </c>
      <c r="R89">
        <v>0</v>
      </c>
      <c r="S89">
        <v>0</v>
      </c>
      <c r="T89">
        <v>0.75</v>
      </c>
      <c r="U89">
        <v>0.25</v>
      </c>
    </row>
    <row r="90" spans="1:21" x14ac:dyDescent="0.25">
      <c r="A90" s="34" t="s">
        <v>4716</v>
      </c>
      <c r="B90" s="48" t="s">
        <v>4780</v>
      </c>
      <c r="G90">
        <v>1</v>
      </c>
      <c r="H90">
        <v>1</v>
      </c>
      <c r="K90">
        <v>3</v>
      </c>
      <c r="L90">
        <v>5</v>
      </c>
      <c r="M90">
        <v>0.2</v>
      </c>
      <c r="N90">
        <v>0</v>
      </c>
      <c r="O90">
        <v>0</v>
      </c>
      <c r="P90">
        <v>0</v>
      </c>
      <c r="Q90">
        <v>0.2</v>
      </c>
      <c r="R90">
        <v>0</v>
      </c>
      <c r="S90">
        <v>0</v>
      </c>
      <c r="T90">
        <v>0.6</v>
      </c>
      <c r="U90">
        <v>0</v>
      </c>
    </row>
    <row r="91" spans="1:21" x14ac:dyDescent="0.25">
      <c r="A91" s="34" t="s">
        <v>4718</v>
      </c>
      <c r="B91" s="48" t="s">
        <v>4780</v>
      </c>
      <c r="K91">
        <v>1</v>
      </c>
      <c r="L91">
        <v>1</v>
      </c>
      <c r="M91">
        <v>0</v>
      </c>
      <c r="N91">
        <v>0</v>
      </c>
      <c r="O91">
        <v>0</v>
      </c>
      <c r="P91">
        <v>0</v>
      </c>
      <c r="Q91">
        <v>0</v>
      </c>
      <c r="R91">
        <v>0</v>
      </c>
      <c r="S91">
        <v>0</v>
      </c>
      <c r="T91">
        <v>1</v>
      </c>
      <c r="U91">
        <v>0</v>
      </c>
    </row>
    <row r="92" spans="1:21" x14ac:dyDescent="0.25">
      <c r="A92" s="34" t="s">
        <v>4719</v>
      </c>
      <c r="B92" s="48" t="s">
        <v>4780</v>
      </c>
      <c r="G92">
        <v>2</v>
      </c>
      <c r="J92">
        <v>1</v>
      </c>
      <c r="K92">
        <v>2</v>
      </c>
      <c r="L92">
        <v>5</v>
      </c>
      <c r="M92">
        <v>0.4</v>
      </c>
      <c r="N92">
        <v>0</v>
      </c>
      <c r="O92">
        <v>0</v>
      </c>
      <c r="P92">
        <v>0</v>
      </c>
      <c r="Q92">
        <v>0</v>
      </c>
      <c r="R92">
        <v>0</v>
      </c>
      <c r="S92">
        <v>0</v>
      </c>
      <c r="T92">
        <v>0.4</v>
      </c>
      <c r="U92">
        <v>0.2</v>
      </c>
    </row>
    <row r="93" spans="1:21" x14ac:dyDescent="0.25">
      <c r="A93" s="34" t="s">
        <v>4720</v>
      </c>
      <c r="B93" s="48" t="s">
        <v>4780</v>
      </c>
      <c r="H93">
        <v>2</v>
      </c>
      <c r="L93">
        <v>2</v>
      </c>
      <c r="M93">
        <v>0</v>
      </c>
      <c r="N93">
        <v>0</v>
      </c>
      <c r="O93">
        <v>0</v>
      </c>
      <c r="P93">
        <v>0</v>
      </c>
      <c r="Q93">
        <v>1</v>
      </c>
      <c r="R93">
        <v>0</v>
      </c>
      <c r="S93">
        <v>0</v>
      </c>
      <c r="T93">
        <v>0</v>
      </c>
      <c r="U93">
        <v>0</v>
      </c>
    </row>
    <row r="94" spans="1:21" x14ac:dyDescent="0.25">
      <c r="A94" s="34" t="s">
        <v>4721</v>
      </c>
      <c r="B94" s="48" t="s">
        <v>4780</v>
      </c>
      <c r="G94">
        <v>3</v>
      </c>
      <c r="J94">
        <v>1</v>
      </c>
      <c r="K94">
        <v>2</v>
      </c>
      <c r="L94">
        <v>6</v>
      </c>
      <c r="M94">
        <v>0.5</v>
      </c>
      <c r="N94">
        <v>0</v>
      </c>
      <c r="O94">
        <v>0</v>
      </c>
      <c r="P94">
        <v>0</v>
      </c>
      <c r="Q94">
        <v>0</v>
      </c>
      <c r="R94">
        <v>0</v>
      </c>
      <c r="S94">
        <v>0</v>
      </c>
      <c r="T94">
        <v>0.33333333333333331</v>
      </c>
      <c r="U94">
        <v>0.16666666666666666</v>
      </c>
    </row>
    <row r="95" spans="1:21" x14ac:dyDescent="0.25">
      <c r="A95" s="34" t="s">
        <v>4722</v>
      </c>
      <c r="B95" s="48" t="s">
        <v>4780</v>
      </c>
      <c r="H95">
        <v>1</v>
      </c>
      <c r="K95">
        <v>2</v>
      </c>
      <c r="L95">
        <v>3</v>
      </c>
      <c r="M95">
        <v>0</v>
      </c>
      <c r="N95">
        <v>0</v>
      </c>
      <c r="O95">
        <v>0</v>
      </c>
      <c r="P95">
        <v>0</v>
      </c>
      <c r="Q95">
        <v>0.33333333333333331</v>
      </c>
      <c r="R95">
        <v>0</v>
      </c>
      <c r="S95">
        <v>0</v>
      </c>
      <c r="T95">
        <v>0.66666666666666663</v>
      </c>
      <c r="U95">
        <v>0</v>
      </c>
    </row>
    <row r="96" spans="1:21" x14ac:dyDescent="0.25">
      <c r="A96" s="34" t="s">
        <v>4724</v>
      </c>
      <c r="B96" s="48" t="s">
        <v>4780</v>
      </c>
      <c r="K96">
        <v>1</v>
      </c>
      <c r="L96">
        <v>1</v>
      </c>
      <c r="M96">
        <v>0</v>
      </c>
      <c r="N96">
        <v>0</v>
      </c>
      <c r="O96">
        <v>0</v>
      </c>
      <c r="P96">
        <v>0</v>
      </c>
      <c r="Q96">
        <v>0</v>
      </c>
      <c r="R96">
        <v>0</v>
      </c>
      <c r="S96">
        <v>0</v>
      </c>
      <c r="T96">
        <v>1</v>
      </c>
      <c r="U96">
        <v>0</v>
      </c>
    </row>
    <row r="97" spans="1:21" x14ac:dyDescent="0.25">
      <c r="A97" s="34" t="s">
        <v>4728</v>
      </c>
      <c r="B97" s="48" t="s">
        <v>4780</v>
      </c>
      <c r="G97">
        <v>1</v>
      </c>
      <c r="L97">
        <v>1</v>
      </c>
      <c r="M97">
        <v>1</v>
      </c>
      <c r="N97">
        <v>0</v>
      </c>
      <c r="O97">
        <v>0</v>
      </c>
      <c r="P97">
        <v>0</v>
      </c>
      <c r="Q97">
        <v>0</v>
      </c>
      <c r="R97">
        <v>0</v>
      </c>
      <c r="S97">
        <v>0</v>
      </c>
      <c r="T97">
        <v>0</v>
      </c>
      <c r="U97">
        <v>0</v>
      </c>
    </row>
    <row r="98" spans="1:21" x14ac:dyDescent="0.25">
      <c r="A98" s="34" t="s">
        <v>4729</v>
      </c>
      <c r="B98" s="48" t="s">
        <v>4780</v>
      </c>
      <c r="K98">
        <v>4</v>
      </c>
      <c r="L98">
        <v>4</v>
      </c>
      <c r="M98">
        <v>0</v>
      </c>
      <c r="N98">
        <v>0</v>
      </c>
      <c r="O98">
        <v>0</v>
      </c>
      <c r="P98">
        <v>0</v>
      </c>
      <c r="Q98">
        <v>0</v>
      </c>
      <c r="R98">
        <v>0</v>
      </c>
      <c r="S98">
        <v>0</v>
      </c>
      <c r="T98">
        <v>1</v>
      </c>
      <c r="U98">
        <v>0</v>
      </c>
    </row>
    <row r="99" spans="1:21" x14ac:dyDescent="0.25">
      <c r="A99" s="34" t="s">
        <v>4730</v>
      </c>
      <c r="B99" s="48" t="s">
        <v>4780</v>
      </c>
      <c r="G99">
        <v>1</v>
      </c>
      <c r="L99">
        <v>1</v>
      </c>
      <c r="M99">
        <v>1</v>
      </c>
      <c r="N99">
        <v>0</v>
      </c>
      <c r="O99">
        <v>0</v>
      </c>
      <c r="P99">
        <v>0</v>
      </c>
      <c r="Q99">
        <v>0</v>
      </c>
      <c r="R99">
        <v>0</v>
      </c>
      <c r="S99">
        <v>0</v>
      </c>
      <c r="T99">
        <v>0</v>
      </c>
      <c r="U99">
        <v>0</v>
      </c>
    </row>
    <row r="100" spans="1:21" x14ac:dyDescent="0.25">
      <c r="A100" s="34" t="s">
        <v>4732</v>
      </c>
      <c r="B100" s="48" t="s">
        <v>4780</v>
      </c>
      <c r="K100">
        <v>5</v>
      </c>
      <c r="L100">
        <v>5</v>
      </c>
      <c r="M100">
        <v>0</v>
      </c>
      <c r="N100">
        <v>0</v>
      </c>
      <c r="O100">
        <v>0</v>
      </c>
      <c r="P100">
        <v>0</v>
      </c>
      <c r="Q100">
        <v>0</v>
      </c>
      <c r="R100">
        <v>0</v>
      </c>
      <c r="S100">
        <v>0</v>
      </c>
      <c r="T100">
        <v>1</v>
      </c>
      <c r="U100">
        <v>0</v>
      </c>
    </row>
    <row r="101" spans="1:21" x14ac:dyDescent="0.25">
      <c r="A101" s="34" t="s">
        <v>4742</v>
      </c>
      <c r="B101" s="48" t="s">
        <v>4780</v>
      </c>
      <c r="G101">
        <v>5</v>
      </c>
      <c r="J101">
        <v>4</v>
      </c>
      <c r="K101">
        <v>4</v>
      </c>
      <c r="L101">
        <v>13</v>
      </c>
      <c r="M101">
        <v>0.38461538461538464</v>
      </c>
      <c r="N101">
        <v>0</v>
      </c>
      <c r="O101">
        <v>0</v>
      </c>
      <c r="P101">
        <v>0</v>
      </c>
      <c r="Q101">
        <v>0</v>
      </c>
      <c r="R101">
        <v>0</v>
      </c>
      <c r="S101">
        <v>0</v>
      </c>
      <c r="T101">
        <v>0.30769230769230771</v>
      </c>
      <c r="U101">
        <v>0.30769230769230771</v>
      </c>
    </row>
    <row r="102" spans="1:21" x14ac:dyDescent="0.25">
      <c r="A102" s="34" t="s">
        <v>4739</v>
      </c>
      <c r="B102" s="48" t="s">
        <v>4780</v>
      </c>
      <c r="G102">
        <v>1</v>
      </c>
      <c r="K102">
        <v>3</v>
      </c>
      <c r="L102">
        <v>4</v>
      </c>
      <c r="M102">
        <v>0.25</v>
      </c>
      <c r="N102">
        <v>0</v>
      </c>
      <c r="O102">
        <v>0</v>
      </c>
      <c r="P102">
        <v>0</v>
      </c>
      <c r="Q102">
        <v>0</v>
      </c>
      <c r="R102">
        <v>0</v>
      </c>
      <c r="S102">
        <v>0</v>
      </c>
      <c r="T102">
        <v>0.75</v>
      </c>
      <c r="U102">
        <v>0</v>
      </c>
    </row>
    <row r="103" spans="1:21" x14ac:dyDescent="0.25">
      <c r="A103" s="34" t="s">
        <v>4741</v>
      </c>
      <c r="B103" s="48" t="s">
        <v>4780</v>
      </c>
      <c r="G103">
        <v>4</v>
      </c>
      <c r="J103">
        <v>2</v>
      </c>
      <c r="L103">
        <v>6</v>
      </c>
      <c r="M103">
        <v>0.66666666666666663</v>
      </c>
      <c r="N103">
        <v>0</v>
      </c>
      <c r="O103">
        <v>0</v>
      </c>
      <c r="P103">
        <v>0</v>
      </c>
      <c r="Q103">
        <v>0</v>
      </c>
      <c r="R103">
        <v>0</v>
      </c>
      <c r="S103">
        <v>0</v>
      </c>
      <c r="T103">
        <v>0</v>
      </c>
      <c r="U103">
        <v>0.33333333333333331</v>
      </c>
    </row>
    <row r="104" spans="1:21" x14ac:dyDescent="0.25">
      <c r="A104" s="34" t="s">
        <v>4750</v>
      </c>
      <c r="B104" s="48" t="s">
        <v>4780</v>
      </c>
      <c r="J104">
        <v>6</v>
      </c>
      <c r="K104">
        <v>5</v>
      </c>
      <c r="L104">
        <v>11</v>
      </c>
      <c r="M104">
        <v>0</v>
      </c>
      <c r="N104">
        <v>0</v>
      </c>
      <c r="O104">
        <v>0</v>
      </c>
      <c r="P104">
        <v>0</v>
      </c>
      <c r="Q104">
        <v>0</v>
      </c>
      <c r="R104">
        <v>0</v>
      </c>
      <c r="S104">
        <v>0</v>
      </c>
      <c r="T104">
        <v>0.45454545454545453</v>
      </c>
      <c r="U104">
        <v>0.54545454545454541</v>
      </c>
    </row>
    <row r="105" spans="1:21" x14ac:dyDescent="0.25">
      <c r="A105" s="34" t="s">
        <v>4746</v>
      </c>
      <c r="B105" s="48" t="s">
        <v>4780</v>
      </c>
      <c r="C105">
        <v>1</v>
      </c>
      <c r="G105">
        <v>2</v>
      </c>
      <c r="K105">
        <v>4</v>
      </c>
      <c r="L105">
        <v>7</v>
      </c>
      <c r="M105">
        <v>0.2857142857142857</v>
      </c>
      <c r="N105">
        <v>0.14285714285714285</v>
      </c>
      <c r="O105">
        <v>0</v>
      </c>
      <c r="P105">
        <v>0</v>
      </c>
      <c r="Q105">
        <v>0</v>
      </c>
      <c r="R105">
        <v>0</v>
      </c>
      <c r="S105">
        <v>0</v>
      </c>
      <c r="T105">
        <v>0.5714285714285714</v>
      </c>
      <c r="U105">
        <v>0</v>
      </c>
    </row>
    <row r="106" spans="1:21" x14ac:dyDescent="0.25">
      <c r="A106" s="34" t="s">
        <v>4748</v>
      </c>
      <c r="B106" s="48" t="s">
        <v>4780</v>
      </c>
      <c r="C106">
        <v>1</v>
      </c>
      <c r="L106">
        <v>1</v>
      </c>
      <c r="M106">
        <v>0</v>
      </c>
      <c r="N106">
        <v>1</v>
      </c>
      <c r="O106">
        <v>0</v>
      </c>
      <c r="P106">
        <v>0</v>
      </c>
      <c r="Q106">
        <v>0</v>
      </c>
      <c r="R106">
        <v>0</v>
      </c>
      <c r="S106">
        <v>0</v>
      </c>
      <c r="T106">
        <v>0</v>
      </c>
      <c r="U106">
        <v>0</v>
      </c>
    </row>
    <row r="107" spans="1:21" x14ac:dyDescent="0.25">
      <c r="A107" s="34" t="s">
        <v>4749</v>
      </c>
      <c r="B107" s="48" t="s">
        <v>4780</v>
      </c>
      <c r="C107">
        <v>1</v>
      </c>
      <c r="G107">
        <v>1</v>
      </c>
      <c r="J107">
        <v>2</v>
      </c>
      <c r="K107">
        <v>3</v>
      </c>
      <c r="L107">
        <v>7</v>
      </c>
      <c r="M107">
        <v>0.14285714285714285</v>
      </c>
      <c r="N107">
        <v>0.14285714285714285</v>
      </c>
      <c r="O107">
        <v>0</v>
      </c>
      <c r="P107">
        <v>0</v>
      </c>
      <c r="Q107">
        <v>0</v>
      </c>
      <c r="R107">
        <v>0</v>
      </c>
      <c r="S107">
        <v>0</v>
      </c>
      <c r="T107">
        <v>0.42857142857142855</v>
      </c>
      <c r="U107">
        <v>0.2857142857142857</v>
      </c>
    </row>
    <row r="108" spans="1:21" x14ac:dyDescent="0.25">
      <c r="A108" s="34" t="s">
        <v>4754</v>
      </c>
      <c r="B108" s="48" t="s">
        <v>4780</v>
      </c>
      <c r="G108">
        <v>1</v>
      </c>
      <c r="L108">
        <v>1</v>
      </c>
      <c r="M108">
        <v>1</v>
      </c>
      <c r="N108">
        <v>0</v>
      </c>
      <c r="O108">
        <v>0</v>
      </c>
      <c r="P108">
        <v>0</v>
      </c>
      <c r="Q108">
        <v>0</v>
      </c>
      <c r="R108">
        <v>0</v>
      </c>
      <c r="S108">
        <v>0</v>
      </c>
      <c r="T108">
        <v>0</v>
      </c>
      <c r="U108">
        <v>0</v>
      </c>
    </row>
    <row r="109" spans="1:21" x14ac:dyDescent="0.25">
      <c r="A109" s="34" t="s">
        <v>4757</v>
      </c>
      <c r="B109" s="48" t="s">
        <v>4780</v>
      </c>
      <c r="K109">
        <v>1</v>
      </c>
      <c r="L109">
        <v>1</v>
      </c>
      <c r="M109">
        <v>0</v>
      </c>
      <c r="N109">
        <v>0</v>
      </c>
      <c r="O109">
        <v>0</v>
      </c>
      <c r="P109">
        <v>0</v>
      </c>
      <c r="Q109">
        <v>0</v>
      </c>
      <c r="R109">
        <v>0</v>
      </c>
      <c r="S109">
        <v>0</v>
      </c>
      <c r="T109">
        <v>1</v>
      </c>
      <c r="U109">
        <v>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BC94"/>
  <sheetViews>
    <sheetView workbookViewId="0">
      <selection activeCell="AE38" sqref="AE38"/>
    </sheetView>
  </sheetViews>
  <sheetFormatPr defaultColWidth="8.85546875" defaultRowHeight="15" x14ac:dyDescent="0.25"/>
  <cols>
    <col min="31" max="31" width="11.85546875" bestFit="1" customWidth="1"/>
  </cols>
  <sheetData>
    <row r="1" spans="1:55" x14ac:dyDescent="0.25">
      <c r="A1" t="s">
        <v>6072</v>
      </c>
      <c r="AD1" t="s">
        <v>6073</v>
      </c>
      <c r="AU1" t="s">
        <v>6149</v>
      </c>
    </row>
    <row r="2" spans="1:55" x14ac:dyDescent="0.25">
      <c r="A2" s="33" t="s">
        <v>1743</v>
      </c>
      <c r="B2" s="33" t="s">
        <v>10</v>
      </c>
      <c r="C2" s="33" t="s">
        <v>88</v>
      </c>
      <c r="D2" s="33" t="s">
        <v>4681</v>
      </c>
      <c r="E2" s="33" t="s">
        <v>84</v>
      </c>
      <c r="F2" s="33" t="s">
        <v>4680</v>
      </c>
      <c r="G2" s="33" t="s">
        <v>62</v>
      </c>
      <c r="H2" s="33" t="s">
        <v>133</v>
      </c>
      <c r="I2" s="33" t="s">
        <v>107</v>
      </c>
      <c r="J2" s="33" t="s">
        <v>5186</v>
      </c>
      <c r="K2" s="33" t="s">
        <v>28</v>
      </c>
      <c r="L2" s="33" t="s">
        <v>1745</v>
      </c>
      <c r="N2" s="45" t="s">
        <v>6022</v>
      </c>
      <c r="P2" s="45" t="s">
        <v>6027</v>
      </c>
      <c r="AD2" s="33" t="s">
        <v>1743</v>
      </c>
      <c r="AE2" s="33" t="s">
        <v>88</v>
      </c>
      <c r="AF2" s="33" t="s">
        <v>4681</v>
      </c>
      <c r="AG2" s="33" t="s">
        <v>84</v>
      </c>
      <c r="AH2" s="33" t="s">
        <v>4680</v>
      </c>
      <c r="AI2" s="33" t="s">
        <v>62</v>
      </c>
      <c r="AJ2" s="33" t="s">
        <v>133</v>
      </c>
      <c r="AK2" s="33" t="s">
        <v>107</v>
      </c>
      <c r="AL2" s="33" t="s">
        <v>5186</v>
      </c>
      <c r="AM2" s="33" t="s">
        <v>28</v>
      </c>
      <c r="AN2" s="33" t="s">
        <v>1745</v>
      </c>
      <c r="AQ2" s="45" t="s">
        <v>6027</v>
      </c>
      <c r="AR2" s="45" t="s">
        <v>6134</v>
      </c>
      <c r="AU2" s="33" t="s">
        <v>1743</v>
      </c>
      <c r="AV2" s="33" t="s">
        <v>88</v>
      </c>
      <c r="AW2" s="33" t="s">
        <v>84</v>
      </c>
      <c r="AX2" s="33" t="s">
        <v>62</v>
      </c>
      <c r="AY2" s="33" t="s">
        <v>133</v>
      </c>
      <c r="AZ2" s="33" t="s">
        <v>5186</v>
      </c>
      <c r="BA2" s="33" t="s">
        <v>28</v>
      </c>
      <c r="BB2" s="33" t="s">
        <v>1745</v>
      </c>
    </row>
    <row r="3" spans="1:55" x14ac:dyDescent="0.25">
      <c r="A3" s="48" t="s">
        <v>44</v>
      </c>
      <c r="B3" s="48"/>
      <c r="C3" s="64">
        <v>3</v>
      </c>
      <c r="D3" s="64">
        <v>1</v>
      </c>
      <c r="E3" s="64">
        <v>5</v>
      </c>
      <c r="F3" s="64">
        <v>2</v>
      </c>
      <c r="G3" s="64">
        <v>62</v>
      </c>
      <c r="H3" s="64">
        <v>1</v>
      </c>
      <c r="I3" s="64">
        <v>2</v>
      </c>
      <c r="J3" s="64">
        <v>42</v>
      </c>
      <c r="K3" s="64">
        <v>57</v>
      </c>
      <c r="L3" s="64">
        <v>175</v>
      </c>
      <c r="N3">
        <f>L3/L14</f>
        <v>0.34860557768924305</v>
      </c>
      <c r="P3">
        <f>(L4+L5+L7+L8)/L14</f>
        <v>0.81474103585657376</v>
      </c>
      <c r="AD3" s="48" t="s">
        <v>45</v>
      </c>
      <c r="AE3" s="64">
        <v>10</v>
      </c>
      <c r="AF3" s="64">
        <v>1</v>
      </c>
      <c r="AG3" s="64">
        <v>9</v>
      </c>
      <c r="AH3" s="64">
        <v>3</v>
      </c>
      <c r="AI3" s="64">
        <v>83</v>
      </c>
      <c r="AJ3" s="64">
        <v>1</v>
      </c>
      <c r="AK3" s="64">
        <v>5</v>
      </c>
      <c r="AL3" s="64">
        <v>62</v>
      </c>
      <c r="AM3" s="64">
        <v>101</v>
      </c>
      <c r="AN3" s="64">
        <v>275</v>
      </c>
      <c r="AP3" t="s">
        <v>45</v>
      </c>
      <c r="AQ3">
        <f>(AN4+AN5+AN8+AN9)/AN14</f>
        <v>0.74509803921568629</v>
      </c>
      <c r="AR3">
        <f>(AN6+AN10+AN12)/AN14</f>
        <v>0.19887955182072828</v>
      </c>
      <c r="AU3" s="48" t="s">
        <v>45</v>
      </c>
      <c r="AV3" s="64">
        <v>3</v>
      </c>
      <c r="AW3" s="64">
        <v>5</v>
      </c>
      <c r="AX3" s="64">
        <v>33</v>
      </c>
      <c r="AY3" s="64">
        <v>5</v>
      </c>
      <c r="AZ3" s="64">
        <v>29</v>
      </c>
      <c r="BA3" s="64">
        <v>67</v>
      </c>
      <c r="BB3" s="64">
        <v>142</v>
      </c>
      <c r="BC3" t="s">
        <v>6150</v>
      </c>
    </row>
    <row r="4" spans="1:55" x14ac:dyDescent="0.25">
      <c r="A4" s="34" t="s">
        <v>45</v>
      </c>
      <c r="B4" s="34" t="s">
        <v>44</v>
      </c>
      <c r="C4">
        <v>3</v>
      </c>
      <c r="D4">
        <v>1</v>
      </c>
      <c r="E4">
        <v>5</v>
      </c>
      <c r="F4">
        <v>2</v>
      </c>
      <c r="G4">
        <v>62</v>
      </c>
      <c r="H4">
        <v>1</v>
      </c>
      <c r="I4">
        <v>2</v>
      </c>
      <c r="J4">
        <v>41</v>
      </c>
      <c r="K4">
        <v>57</v>
      </c>
      <c r="L4">
        <v>174</v>
      </c>
      <c r="N4" t="s">
        <v>6023</v>
      </c>
      <c r="P4" t="s">
        <v>6028</v>
      </c>
      <c r="AD4" s="34" t="s">
        <v>44</v>
      </c>
      <c r="AE4">
        <v>3</v>
      </c>
      <c r="AF4">
        <v>1</v>
      </c>
      <c r="AG4">
        <v>5</v>
      </c>
      <c r="AH4">
        <v>2</v>
      </c>
      <c r="AI4">
        <v>62</v>
      </c>
      <c r="AJ4">
        <v>1</v>
      </c>
      <c r="AK4">
        <v>2</v>
      </c>
      <c r="AL4">
        <v>41</v>
      </c>
      <c r="AM4">
        <v>57</v>
      </c>
      <c r="AN4">
        <v>174</v>
      </c>
      <c r="AP4">
        <f>(AN3/AN14)</f>
        <v>0.77030812324929976</v>
      </c>
      <c r="AU4" s="34" t="s">
        <v>52</v>
      </c>
      <c r="AV4">
        <v>3</v>
      </c>
      <c r="AW4">
        <v>5</v>
      </c>
      <c r="AX4">
        <v>33</v>
      </c>
      <c r="AY4">
        <v>5</v>
      </c>
      <c r="AZ4">
        <v>29</v>
      </c>
      <c r="BA4">
        <v>67</v>
      </c>
      <c r="BB4">
        <v>142</v>
      </c>
      <c r="BC4">
        <f>(BB3+BB6)/BB10</f>
        <v>0.98620689655172411</v>
      </c>
    </row>
    <row r="5" spans="1:55" x14ac:dyDescent="0.25">
      <c r="A5" s="34" t="s">
        <v>29</v>
      </c>
      <c r="B5" s="34" t="s">
        <v>44</v>
      </c>
      <c r="J5">
        <v>1</v>
      </c>
      <c r="L5">
        <v>1</v>
      </c>
      <c r="N5">
        <f>L6/L14</f>
        <v>0.46812749003984061</v>
      </c>
      <c r="P5">
        <f>L13/L14</f>
        <v>4.1832669322709161E-2</v>
      </c>
      <c r="AD5" s="34" t="s">
        <v>52</v>
      </c>
      <c r="AE5">
        <v>7</v>
      </c>
      <c r="AG5">
        <v>4</v>
      </c>
      <c r="AH5">
        <v>1</v>
      </c>
      <c r="AI5">
        <v>19</v>
      </c>
      <c r="AK5">
        <v>2</v>
      </c>
      <c r="AL5">
        <v>21</v>
      </c>
      <c r="AM5">
        <v>35</v>
      </c>
      <c r="AN5">
        <v>89</v>
      </c>
      <c r="AP5" t="s">
        <v>6075</v>
      </c>
      <c r="AU5" s="48" t="s">
        <v>29</v>
      </c>
      <c r="AV5" s="64"/>
      <c r="AW5" s="64"/>
      <c r="AX5" s="64">
        <v>1</v>
      </c>
      <c r="AY5" s="64"/>
      <c r="AZ5" s="64"/>
      <c r="BA5" s="64">
        <v>1</v>
      </c>
      <c r="BB5" s="64">
        <v>2</v>
      </c>
      <c r="BC5" t="s">
        <v>6075</v>
      </c>
    </row>
    <row r="6" spans="1:55" x14ac:dyDescent="0.25">
      <c r="A6" s="48" t="s">
        <v>52</v>
      </c>
      <c r="B6" s="48"/>
      <c r="C6" s="64">
        <v>11</v>
      </c>
      <c r="D6" s="64"/>
      <c r="E6" s="64">
        <v>9</v>
      </c>
      <c r="F6" s="64">
        <v>1</v>
      </c>
      <c r="G6" s="64">
        <v>53</v>
      </c>
      <c r="H6" s="64">
        <v>5</v>
      </c>
      <c r="I6" s="64">
        <v>2</v>
      </c>
      <c r="J6" s="64">
        <v>50</v>
      </c>
      <c r="K6" s="64">
        <v>104</v>
      </c>
      <c r="L6" s="64">
        <v>235</v>
      </c>
      <c r="N6" t="s">
        <v>6024</v>
      </c>
      <c r="P6" t="s">
        <v>6029</v>
      </c>
      <c r="AD6" s="34" t="s">
        <v>28</v>
      </c>
      <c r="AI6">
        <v>2</v>
      </c>
      <c r="AK6">
        <v>1</v>
      </c>
      <c r="AM6">
        <v>9</v>
      </c>
      <c r="AN6">
        <v>12</v>
      </c>
      <c r="AP6">
        <f>AN5/AN3</f>
        <v>0.32363636363636361</v>
      </c>
      <c r="AU6" s="34" t="s">
        <v>52</v>
      </c>
      <c r="AX6">
        <v>1</v>
      </c>
      <c r="BB6">
        <v>1</v>
      </c>
      <c r="BC6">
        <f>BB3/143</f>
        <v>0.99300699300699302</v>
      </c>
    </row>
    <row r="7" spans="1:55" x14ac:dyDescent="0.25">
      <c r="A7" s="34" t="s">
        <v>45</v>
      </c>
      <c r="B7" s="34" t="s">
        <v>52</v>
      </c>
      <c r="C7">
        <v>10</v>
      </c>
      <c r="E7">
        <v>9</v>
      </c>
      <c r="F7">
        <v>1</v>
      </c>
      <c r="G7">
        <v>52</v>
      </c>
      <c r="H7">
        <v>5</v>
      </c>
      <c r="I7">
        <v>2</v>
      </c>
      <c r="J7">
        <v>50</v>
      </c>
      <c r="K7">
        <v>102</v>
      </c>
      <c r="L7">
        <v>231</v>
      </c>
      <c r="N7">
        <f>L10/L14</f>
        <v>0.18326693227091634</v>
      </c>
      <c r="P7">
        <f>(L9+L11+L12)/L14</f>
        <v>0.14342629482071714</v>
      </c>
      <c r="AD7" s="48" t="s">
        <v>29</v>
      </c>
      <c r="AE7" s="64">
        <v>10</v>
      </c>
      <c r="AF7" s="64">
        <v>1</v>
      </c>
      <c r="AG7" s="64">
        <v>1</v>
      </c>
      <c r="AH7" s="64"/>
      <c r="AI7" s="64">
        <v>17</v>
      </c>
      <c r="AJ7" s="64"/>
      <c r="AK7" s="64">
        <v>7</v>
      </c>
      <c r="AL7" s="64">
        <v>14</v>
      </c>
      <c r="AM7" s="64">
        <v>11</v>
      </c>
      <c r="AN7" s="64">
        <v>61</v>
      </c>
      <c r="AP7" t="s">
        <v>6074</v>
      </c>
      <c r="AU7" s="34" t="s">
        <v>28</v>
      </c>
      <c r="BA7">
        <v>1</v>
      </c>
      <c r="BB7">
        <v>1</v>
      </c>
    </row>
    <row r="8" spans="1:55" x14ac:dyDescent="0.25">
      <c r="A8" s="34" t="s">
        <v>29</v>
      </c>
      <c r="B8" s="34" t="s">
        <v>52</v>
      </c>
      <c r="C8">
        <v>1</v>
      </c>
      <c r="G8">
        <v>1</v>
      </c>
      <c r="K8">
        <v>1</v>
      </c>
      <c r="L8">
        <v>3</v>
      </c>
      <c r="N8" t="s">
        <v>6025</v>
      </c>
      <c r="AD8" s="34" t="s">
        <v>44</v>
      </c>
      <c r="AL8">
        <v>1</v>
      </c>
      <c r="AN8">
        <v>1</v>
      </c>
      <c r="AP8">
        <f>AN4/AN3</f>
        <v>0.63272727272727269</v>
      </c>
      <c r="AU8" s="48" t="s">
        <v>28</v>
      </c>
      <c r="AV8" s="64"/>
      <c r="AW8" s="64">
        <v>1</v>
      </c>
      <c r="AX8" s="64"/>
      <c r="AY8" s="64"/>
      <c r="AZ8" s="64"/>
      <c r="BA8" s="64"/>
      <c r="BB8" s="64">
        <v>1</v>
      </c>
    </row>
    <row r="9" spans="1:55" x14ac:dyDescent="0.25">
      <c r="A9" s="34" t="s">
        <v>28</v>
      </c>
      <c r="B9" s="34" t="s">
        <v>52</v>
      </c>
      <c r="K9">
        <v>1</v>
      </c>
      <c r="L9">
        <v>1</v>
      </c>
      <c r="N9">
        <f>(L4+L7+L11)/L14</f>
        <v>0.83067729083665343</v>
      </c>
      <c r="AD9" s="34" t="s">
        <v>52</v>
      </c>
      <c r="AE9">
        <v>1</v>
      </c>
      <c r="AM9">
        <v>1</v>
      </c>
      <c r="AN9">
        <v>2</v>
      </c>
      <c r="AP9" t="s">
        <v>29</v>
      </c>
      <c r="AU9" s="34" t="s">
        <v>28</v>
      </c>
      <c r="AW9">
        <v>1</v>
      </c>
      <c r="BB9">
        <v>1</v>
      </c>
    </row>
    <row r="10" spans="1:55" x14ac:dyDescent="0.25">
      <c r="A10" s="48" t="s">
        <v>28</v>
      </c>
      <c r="B10" s="48"/>
      <c r="C10" s="64">
        <v>10</v>
      </c>
      <c r="D10" s="64">
        <v>2</v>
      </c>
      <c r="E10" s="64">
        <v>2</v>
      </c>
      <c r="F10" s="64"/>
      <c r="G10" s="64">
        <v>23</v>
      </c>
      <c r="H10" s="64"/>
      <c r="I10" s="64">
        <v>8</v>
      </c>
      <c r="J10" s="64">
        <v>16</v>
      </c>
      <c r="K10" s="64">
        <v>31</v>
      </c>
      <c r="L10" s="64">
        <v>92</v>
      </c>
      <c r="N10" t="s">
        <v>6026</v>
      </c>
      <c r="AD10" s="34" t="s">
        <v>28</v>
      </c>
      <c r="AE10">
        <v>9</v>
      </c>
      <c r="AF10">
        <v>1</v>
      </c>
      <c r="AG10">
        <v>1</v>
      </c>
      <c r="AI10">
        <v>17</v>
      </c>
      <c r="AK10">
        <v>7</v>
      </c>
      <c r="AL10">
        <v>13</v>
      </c>
      <c r="AM10">
        <v>10</v>
      </c>
      <c r="AN10">
        <v>58</v>
      </c>
      <c r="AP10">
        <f>AN7/AN14</f>
        <v>0.17086834733893558</v>
      </c>
      <c r="AU10" s="35" t="s">
        <v>1745</v>
      </c>
      <c r="AV10" s="36">
        <v>3</v>
      </c>
      <c r="AW10" s="36">
        <v>6</v>
      </c>
      <c r="AX10" s="36">
        <v>34</v>
      </c>
      <c r="AY10" s="36">
        <v>5</v>
      </c>
      <c r="AZ10" s="36">
        <v>29</v>
      </c>
      <c r="BA10" s="36">
        <v>68</v>
      </c>
      <c r="BB10" s="36">
        <v>145</v>
      </c>
    </row>
    <row r="11" spans="1:55" x14ac:dyDescent="0.25">
      <c r="A11" s="34" t="s">
        <v>45</v>
      </c>
      <c r="B11" s="34" t="s">
        <v>28</v>
      </c>
      <c r="G11">
        <v>2</v>
      </c>
      <c r="I11">
        <v>1</v>
      </c>
      <c r="K11">
        <v>9</v>
      </c>
      <c r="L11">
        <v>12</v>
      </c>
      <c r="N11">
        <f>(L5+L8+L13)/L14</f>
        <v>4.9800796812749001E-2</v>
      </c>
      <c r="P11" t="s">
        <v>6034</v>
      </c>
      <c r="AD11" s="48" t="s">
        <v>28</v>
      </c>
      <c r="AE11" s="64">
        <v>1</v>
      </c>
      <c r="AF11" s="64">
        <v>1</v>
      </c>
      <c r="AG11" s="64"/>
      <c r="AH11" s="64"/>
      <c r="AI11" s="64">
        <v>4</v>
      </c>
      <c r="AJ11" s="64"/>
      <c r="AK11" s="64"/>
      <c r="AL11" s="64">
        <v>3</v>
      </c>
      <c r="AM11" s="64">
        <v>12</v>
      </c>
      <c r="AN11" s="64">
        <v>21</v>
      </c>
      <c r="AP11" t="s">
        <v>28</v>
      </c>
      <c r="AZ11">
        <f>AZ10/BB10</f>
        <v>0.2</v>
      </c>
    </row>
    <row r="12" spans="1:55" x14ac:dyDescent="0.25">
      <c r="A12" s="34" t="s">
        <v>29</v>
      </c>
      <c r="B12" s="34" t="s">
        <v>28</v>
      </c>
      <c r="C12">
        <v>9</v>
      </c>
      <c r="D12">
        <v>1</v>
      </c>
      <c r="E12">
        <v>1</v>
      </c>
      <c r="G12">
        <v>17</v>
      </c>
      <c r="I12">
        <v>7</v>
      </c>
      <c r="J12">
        <v>13</v>
      </c>
      <c r="K12">
        <v>11</v>
      </c>
      <c r="L12">
        <v>59</v>
      </c>
      <c r="N12" t="s">
        <v>6024</v>
      </c>
      <c r="P12">
        <f>L7/(L4+L7+L11)</f>
        <v>0.5539568345323741</v>
      </c>
      <c r="AD12" s="34" t="s">
        <v>52</v>
      </c>
      <c r="AM12">
        <v>1</v>
      </c>
      <c r="AN12">
        <v>1</v>
      </c>
      <c r="AP12">
        <f>AN11/AN14</f>
        <v>5.8823529411764705E-2</v>
      </c>
    </row>
    <row r="13" spans="1:55" x14ac:dyDescent="0.25">
      <c r="A13" s="34" t="s">
        <v>28</v>
      </c>
      <c r="B13" s="34" t="s">
        <v>28</v>
      </c>
      <c r="C13">
        <v>1</v>
      </c>
      <c r="D13">
        <v>1</v>
      </c>
      <c r="E13">
        <v>1</v>
      </c>
      <c r="G13">
        <v>4</v>
      </c>
      <c r="J13">
        <v>3</v>
      </c>
      <c r="K13">
        <v>11</v>
      </c>
      <c r="L13">
        <v>21</v>
      </c>
      <c r="N13">
        <f>(L9+L13)/L14</f>
        <v>4.3824701195219126E-2</v>
      </c>
      <c r="P13" t="s">
        <v>6035</v>
      </c>
      <c r="AD13" s="34" t="s">
        <v>28</v>
      </c>
      <c r="AE13">
        <v>1</v>
      </c>
      <c r="AF13">
        <v>1</v>
      </c>
      <c r="AI13">
        <v>4</v>
      </c>
      <c r="AL13">
        <v>3</v>
      </c>
      <c r="AM13">
        <v>11</v>
      </c>
      <c r="AN13">
        <v>20</v>
      </c>
    </row>
    <row r="14" spans="1:55" x14ac:dyDescent="0.25">
      <c r="A14" s="35" t="s">
        <v>1745</v>
      </c>
      <c r="B14" s="35"/>
      <c r="C14" s="36">
        <v>24</v>
      </c>
      <c r="D14" s="36">
        <v>3</v>
      </c>
      <c r="E14" s="36">
        <v>16</v>
      </c>
      <c r="F14" s="36">
        <v>3</v>
      </c>
      <c r="G14" s="36">
        <v>138</v>
      </c>
      <c r="H14" s="36">
        <v>6</v>
      </c>
      <c r="I14" s="36">
        <v>12</v>
      </c>
      <c r="J14" s="36">
        <v>108</v>
      </c>
      <c r="K14" s="36">
        <v>192</v>
      </c>
      <c r="L14" s="36">
        <v>502</v>
      </c>
      <c r="N14" t="s">
        <v>6030</v>
      </c>
      <c r="P14">
        <f>L4/(L4+L7+L11)</f>
        <v>0.41726618705035973</v>
      </c>
      <c r="AD14" s="35" t="s">
        <v>1745</v>
      </c>
      <c r="AE14" s="36">
        <v>21</v>
      </c>
      <c r="AF14" s="36">
        <v>3</v>
      </c>
      <c r="AG14" s="36">
        <v>10</v>
      </c>
      <c r="AH14" s="36">
        <v>3</v>
      </c>
      <c r="AI14" s="36">
        <v>104</v>
      </c>
      <c r="AJ14" s="36">
        <v>1</v>
      </c>
      <c r="AK14" s="36">
        <v>12</v>
      </c>
      <c r="AL14" s="36">
        <v>79</v>
      </c>
      <c r="AM14" s="36">
        <v>124</v>
      </c>
      <c r="AN14" s="36">
        <v>357</v>
      </c>
    </row>
    <row r="15" spans="1:55" x14ac:dyDescent="0.25">
      <c r="A15" s="34" t="s">
        <v>6022</v>
      </c>
      <c r="C15">
        <f>C3/$L3</f>
        <v>1.7142857142857144E-2</v>
      </c>
      <c r="D15">
        <f t="shared" ref="D15:L15" si="0">D3/$L3</f>
        <v>5.7142857142857143E-3</v>
      </c>
      <c r="E15">
        <f t="shared" si="0"/>
        <v>2.8571428571428571E-2</v>
      </c>
      <c r="F15">
        <f t="shared" si="0"/>
        <v>1.1428571428571429E-2</v>
      </c>
      <c r="G15">
        <f t="shared" si="0"/>
        <v>0.35428571428571426</v>
      </c>
      <c r="H15">
        <f t="shared" si="0"/>
        <v>5.7142857142857143E-3</v>
      </c>
      <c r="I15">
        <f t="shared" si="0"/>
        <v>1.1428571428571429E-2</v>
      </c>
      <c r="J15">
        <f t="shared" si="0"/>
        <v>0.24</v>
      </c>
      <c r="K15">
        <f t="shared" si="0"/>
        <v>0.32571428571428573</v>
      </c>
      <c r="L15">
        <f t="shared" si="0"/>
        <v>1</v>
      </c>
      <c r="N15">
        <f>L7/L14</f>
        <v>0.46015936254980078</v>
      </c>
      <c r="P15" t="s">
        <v>6036</v>
      </c>
      <c r="AL15">
        <f>AL14/AN14</f>
        <v>0.22128851540616246</v>
      </c>
    </row>
    <row r="16" spans="1:55" x14ac:dyDescent="0.25">
      <c r="A16" s="34" t="s">
        <v>6023</v>
      </c>
      <c r="C16">
        <f>C6/$L6</f>
        <v>4.6808510638297871E-2</v>
      </c>
      <c r="D16">
        <f t="shared" ref="D16:L16" si="1">D6/$L6</f>
        <v>0</v>
      </c>
      <c r="E16">
        <f t="shared" si="1"/>
        <v>3.8297872340425532E-2</v>
      </c>
      <c r="F16">
        <f t="shared" si="1"/>
        <v>4.2553191489361703E-3</v>
      </c>
      <c r="G16">
        <f t="shared" si="1"/>
        <v>0.22553191489361701</v>
      </c>
      <c r="H16">
        <f t="shared" si="1"/>
        <v>2.1276595744680851E-2</v>
      </c>
      <c r="I16">
        <f t="shared" si="1"/>
        <v>8.5106382978723406E-3</v>
      </c>
      <c r="J16">
        <f t="shared" si="1"/>
        <v>0.21276595744680851</v>
      </c>
      <c r="K16">
        <f t="shared" si="1"/>
        <v>0.44255319148936167</v>
      </c>
      <c r="L16">
        <f t="shared" si="1"/>
        <v>1</v>
      </c>
      <c r="N16" t="s">
        <v>6031</v>
      </c>
      <c r="P16">
        <f>L11/(L11+L7+L4)</f>
        <v>2.8776978417266189E-2</v>
      </c>
    </row>
    <row r="17" spans="1:41" x14ac:dyDescent="0.25">
      <c r="A17" s="34" t="s">
        <v>6025</v>
      </c>
      <c r="C17">
        <f>(C4+C7+C11)/($L4+$L7+$L11)</f>
        <v>3.117505995203837E-2</v>
      </c>
      <c r="D17">
        <f t="shared" ref="D17:L18" si="2">(D4+D7+D11)/($L4+$L7+$L11)</f>
        <v>2.3980815347721821E-3</v>
      </c>
      <c r="E17">
        <f t="shared" si="2"/>
        <v>3.3573141486810551E-2</v>
      </c>
      <c r="F17">
        <f t="shared" si="2"/>
        <v>7.1942446043165471E-3</v>
      </c>
      <c r="G17">
        <f t="shared" si="2"/>
        <v>0.27817745803357313</v>
      </c>
      <c r="H17">
        <f t="shared" si="2"/>
        <v>1.4388489208633094E-2</v>
      </c>
      <c r="I17">
        <f t="shared" si="2"/>
        <v>1.1990407673860911E-2</v>
      </c>
      <c r="J17">
        <f t="shared" si="2"/>
        <v>0.21822541966426859</v>
      </c>
      <c r="K17">
        <f t="shared" si="2"/>
        <v>0.40287769784172661</v>
      </c>
      <c r="L17">
        <f t="shared" si="2"/>
        <v>1</v>
      </c>
      <c r="N17">
        <f>L4/L14</f>
        <v>0.34661354581673309</v>
      </c>
    </row>
    <row r="18" spans="1:41" x14ac:dyDescent="0.25">
      <c r="A18" s="34" t="s">
        <v>6026</v>
      </c>
      <c r="C18">
        <f>(C5+C8+C12)/($L5+$L8+$L12)</f>
        <v>0.15873015873015872</v>
      </c>
      <c r="D18">
        <f t="shared" si="2"/>
        <v>1.5873015873015872E-2</v>
      </c>
      <c r="E18">
        <f t="shared" si="2"/>
        <v>1.5873015873015872E-2</v>
      </c>
      <c r="F18">
        <f t="shared" si="2"/>
        <v>0</v>
      </c>
      <c r="G18">
        <f t="shared" si="2"/>
        <v>0.2857142857142857</v>
      </c>
      <c r="H18">
        <f t="shared" si="2"/>
        <v>0</v>
      </c>
      <c r="I18">
        <f t="shared" si="2"/>
        <v>0.1111111111111111</v>
      </c>
      <c r="J18">
        <f t="shared" si="2"/>
        <v>0.22222222222222221</v>
      </c>
      <c r="K18">
        <f t="shared" si="2"/>
        <v>0.19047619047619047</v>
      </c>
      <c r="L18">
        <f t="shared" si="2"/>
        <v>1</v>
      </c>
      <c r="N18" t="s">
        <v>6032</v>
      </c>
    </row>
    <row r="19" spans="1:41" x14ac:dyDescent="0.25">
      <c r="C19">
        <f>(C5+C8+C12)/C14</f>
        <v>0.41666666666666669</v>
      </c>
      <c r="N19">
        <f>L8/L14</f>
        <v>5.9760956175298804E-3</v>
      </c>
      <c r="O19">
        <v>3</v>
      </c>
    </row>
    <row r="20" spans="1:41" x14ac:dyDescent="0.25">
      <c r="N20" t="s">
        <v>6033</v>
      </c>
    </row>
    <row r="21" spans="1:41" x14ac:dyDescent="0.25">
      <c r="N21">
        <f>L5/L14</f>
        <v>1.9920318725099601E-3</v>
      </c>
      <c r="O21">
        <v>1</v>
      </c>
    </row>
    <row r="22" spans="1:41" x14ac:dyDescent="0.25">
      <c r="A22" s="33" t="s">
        <v>11</v>
      </c>
      <c r="B22" s="33" t="s">
        <v>10</v>
      </c>
      <c r="C22" s="33" t="s">
        <v>6037</v>
      </c>
      <c r="D22" s="33" t="s">
        <v>18</v>
      </c>
      <c r="E22" s="33" t="s">
        <v>4666</v>
      </c>
      <c r="F22" s="45" t="s">
        <v>4677</v>
      </c>
      <c r="G22" s="45" t="s">
        <v>5056</v>
      </c>
    </row>
    <row r="23" spans="1:41" x14ac:dyDescent="0.25">
      <c r="A23" s="34" t="s">
        <v>45</v>
      </c>
      <c r="B23" s="34" t="s">
        <v>44</v>
      </c>
      <c r="C23" s="34" t="s">
        <v>6038</v>
      </c>
      <c r="D23" s="34" t="s">
        <v>88</v>
      </c>
      <c r="E23">
        <v>3</v>
      </c>
      <c r="F23">
        <v>174</v>
      </c>
      <c r="G23">
        <v>1.7241379310344827E-2</v>
      </c>
      <c r="T23" s="33" t="s">
        <v>88</v>
      </c>
      <c r="U23" s="33" t="s">
        <v>4681</v>
      </c>
      <c r="V23" s="33" t="s">
        <v>84</v>
      </c>
      <c r="W23" s="33" t="s">
        <v>4680</v>
      </c>
      <c r="X23" s="33" t="s">
        <v>62</v>
      </c>
      <c r="Y23" s="33" t="s">
        <v>133</v>
      </c>
      <c r="Z23" s="33" t="s">
        <v>107</v>
      </c>
      <c r="AA23" s="33" t="s">
        <v>5186</v>
      </c>
      <c r="AB23" s="33" t="s">
        <v>28</v>
      </c>
      <c r="AE23" s="33" t="s">
        <v>62</v>
      </c>
      <c r="AF23" s="33" t="s">
        <v>88</v>
      </c>
      <c r="AG23" s="33" t="s">
        <v>107</v>
      </c>
      <c r="AH23" s="33" t="s">
        <v>84</v>
      </c>
      <c r="AI23" s="33" t="s">
        <v>4681</v>
      </c>
      <c r="AJ23" s="33" t="s">
        <v>4680</v>
      </c>
      <c r="AK23" s="33" t="s">
        <v>133</v>
      </c>
      <c r="AL23" s="33" t="s">
        <v>5186</v>
      </c>
      <c r="AM23" s="33" t="s">
        <v>28</v>
      </c>
      <c r="AN23" s="45" t="s">
        <v>4677</v>
      </c>
    </row>
    <row r="24" spans="1:41" x14ac:dyDescent="0.25">
      <c r="A24" s="34" t="s">
        <v>29</v>
      </c>
      <c r="B24" s="34" t="s">
        <v>44</v>
      </c>
      <c r="C24" s="34" t="s">
        <v>6039</v>
      </c>
      <c r="D24" s="34" t="s">
        <v>88</v>
      </c>
      <c r="F24">
        <v>1</v>
      </c>
      <c r="G24">
        <v>0</v>
      </c>
      <c r="N24" t="s">
        <v>6046</v>
      </c>
      <c r="R24" s="34" t="s">
        <v>45</v>
      </c>
      <c r="S24" s="34" t="s">
        <v>44</v>
      </c>
      <c r="T24">
        <v>3</v>
      </c>
      <c r="U24">
        <v>1</v>
      </c>
      <c r="V24">
        <v>5</v>
      </c>
      <c r="W24">
        <v>2</v>
      </c>
      <c r="X24">
        <v>62</v>
      </c>
      <c r="Y24">
        <v>1</v>
      </c>
      <c r="Z24">
        <v>2</v>
      </c>
      <c r="AA24">
        <v>41</v>
      </c>
      <c r="AB24">
        <v>57</v>
      </c>
      <c r="AD24" t="s">
        <v>6074</v>
      </c>
      <c r="AE24">
        <v>62</v>
      </c>
      <c r="AF24">
        <v>3</v>
      </c>
      <c r="AG24">
        <v>2</v>
      </c>
      <c r="AH24">
        <v>5</v>
      </c>
      <c r="AI24">
        <v>1</v>
      </c>
      <c r="AJ24">
        <v>2</v>
      </c>
      <c r="AK24">
        <v>1</v>
      </c>
      <c r="AL24">
        <v>41</v>
      </c>
      <c r="AM24">
        <v>57</v>
      </c>
      <c r="AN24">
        <v>174</v>
      </c>
      <c r="AO24">
        <f>AN24/AN27</f>
        <v>0.53703703703703709</v>
      </c>
    </row>
    <row r="25" spans="1:41" x14ac:dyDescent="0.25">
      <c r="A25" s="34" t="s">
        <v>45</v>
      </c>
      <c r="B25" s="34" t="s">
        <v>52</v>
      </c>
      <c r="C25" s="34" t="s">
        <v>6040</v>
      </c>
      <c r="D25" s="34" t="s">
        <v>88</v>
      </c>
      <c r="E25">
        <v>10</v>
      </c>
      <c r="F25">
        <v>231</v>
      </c>
      <c r="G25">
        <v>4.3290043290043288E-2</v>
      </c>
      <c r="N25">
        <f>(C5+C8+C12)/C14</f>
        <v>0.41666666666666669</v>
      </c>
      <c r="R25" s="34" t="s">
        <v>45</v>
      </c>
      <c r="S25" s="34" t="s">
        <v>52</v>
      </c>
      <c r="T25">
        <v>10</v>
      </c>
      <c r="V25">
        <v>9</v>
      </c>
      <c r="W25">
        <v>1</v>
      </c>
      <c r="X25">
        <v>52</v>
      </c>
      <c r="Y25">
        <v>5</v>
      </c>
      <c r="Z25">
        <v>2</v>
      </c>
      <c r="AA25">
        <v>50</v>
      </c>
      <c r="AB25">
        <v>102</v>
      </c>
      <c r="AD25" t="s">
        <v>6075</v>
      </c>
      <c r="AE25">
        <v>19</v>
      </c>
      <c r="AF25">
        <v>7</v>
      </c>
      <c r="AG25">
        <v>2</v>
      </c>
      <c r="AH25">
        <v>4</v>
      </c>
      <c r="AI25">
        <v>0</v>
      </c>
      <c r="AJ25">
        <v>1</v>
      </c>
      <c r="AK25">
        <v>0</v>
      </c>
      <c r="AL25">
        <v>21</v>
      </c>
      <c r="AM25">
        <v>35</v>
      </c>
      <c r="AN25">
        <v>89</v>
      </c>
      <c r="AO25">
        <f>AN25/AN27</f>
        <v>0.27469135802469136</v>
      </c>
    </row>
    <row r="26" spans="1:41" x14ac:dyDescent="0.25">
      <c r="A26" s="34" t="s">
        <v>29</v>
      </c>
      <c r="B26" s="34" t="s">
        <v>52</v>
      </c>
      <c r="C26" s="34" t="s">
        <v>6041</v>
      </c>
      <c r="D26" s="34" t="s">
        <v>88</v>
      </c>
      <c r="E26">
        <v>1</v>
      </c>
      <c r="F26">
        <v>3</v>
      </c>
      <c r="G26">
        <v>0.33333333333333331</v>
      </c>
      <c r="N26" t="s">
        <v>6047</v>
      </c>
      <c r="R26" s="34" t="s">
        <v>29</v>
      </c>
      <c r="S26" s="34" t="s">
        <v>28</v>
      </c>
      <c r="T26">
        <v>9</v>
      </c>
      <c r="U26">
        <v>1</v>
      </c>
      <c r="V26">
        <v>1</v>
      </c>
      <c r="X26">
        <v>17</v>
      </c>
      <c r="Z26">
        <v>7</v>
      </c>
      <c r="AA26">
        <v>13</v>
      </c>
      <c r="AB26">
        <v>11</v>
      </c>
      <c r="AD26" t="s">
        <v>6076</v>
      </c>
      <c r="AE26">
        <v>17</v>
      </c>
      <c r="AF26">
        <v>10</v>
      </c>
      <c r="AG26">
        <v>7</v>
      </c>
      <c r="AH26">
        <v>1</v>
      </c>
      <c r="AI26">
        <v>1</v>
      </c>
      <c r="AJ26">
        <v>0</v>
      </c>
      <c r="AK26">
        <v>0</v>
      </c>
      <c r="AL26">
        <v>14</v>
      </c>
      <c r="AM26">
        <v>11</v>
      </c>
      <c r="AN26">
        <v>61</v>
      </c>
      <c r="AO26">
        <f>AN26/AN27</f>
        <v>0.18827160493827161</v>
      </c>
    </row>
    <row r="27" spans="1:41" x14ac:dyDescent="0.25">
      <c r="A27" s="34" t="s">
        <v>28</v>
      </c>
      <c r="B27" s="34" t="s">
        <v>52</v>
      </c>
      <c r="C27" s="34" t="s">
        <v>6042</v>
      </c>
      <c r="D27" s="34" t="s">
        <v>88</v>
      </c>
      <c r="F27">
        <v>1</v>
      </c>
      <c r="G27">
        <v>0</v>
      </c>
      <c r="N27">
        <f>(G5+G8+G12)/G14</f>
        <v>0.13043478260869565</v>
      </c>
      <c r="AE27" s="33" t="s">
        <v>62</v>
      </c>
      <c r="AF27" s="33" t="s">
        <v>88</v>
      </c>
      <c r="AG27" s="33" t="s">
        <v>107</v>
      </c>
      <c r="AH27" s="33" t="s">
        <v>84</v>
      </c>
      <c r="AI27" s="33" t="s">
        <v>4681</v>
      </c>
      <c r="AJ27" s="33" t="s">
        <v>4680</v>
      </c>
      <c r="AK27" s="33" t="s">
        <v>133</v>
      </c>
      <c r="AL27" s="33" t="s">
        <v>5186</v>
      </c>
      <c r="AM27" s="33" t="s">
        <v>28</v>
      </c>
      <c r="AN27">
        <f>SUM(AN24:AN26)</f>
        <v>324</v>
      </c>
    </row>
    <row r="28" spans="1:41" x14ac:dyDescent="0.25">
      <c r="A28" s="34" t="s">
        <v>45</v>
      </c>
      <c r="B28" s="34" t="s">
        <v>28</v>
      </c>
      <c r="C28" s="34" t="s">
        <v>6043</v>
      </c>
      <c r="D28" s="34" t="s">
        <v>88</v>
      </c>
      <c r="F28">
        <v>12</v>
      </c>
      <c r="G28">
        <v>0</v>
      </c>
      <c r="N28" t="s">
        <v>6048</v>
      </c>
      <c r="AD28" t="s">
        <v>6074</v>
      </c>
      <c r="AE28">
        <v>0.35632183908045978</v>
      </c>
      <c r="AF28">
        <v>1.7241379310344827E-2</v>
      </c>
      <c r="AG28">
        <v>1.1494252873563218E-2</v>
      </c>
      <c r="AH28">
        <v>2.8735632183908046E-2</v>
      </c>
      <c r="AI28">
        <v>5.7471264367816091E-3</v>
      </c>
      <c r="AJ28">
        <v>1.1494252873563218E-2</v>
      </c>
      <c r="AK28">
        <v>5.7471264367816091E-3</v>
      </c>
      <c r="AL28">
        <v>0.23563218390804597</v>
      </c>
      <c r="AM28">
        <v>0.32758620689655171</v>
      </c>
    </row>
    <row r="29" spans="1:41" x14ac:dyDescent="0.25">
      <c r="A29" s="34" t="s">
        <v>29</v>
      </c>
      <c r="B29" s="34" t="s">
        <v>28</v>
      </c>
      <c r="C29" s="34" t="s">
        <v>6044</v>
      </c>
      <c r="D29" s="34" t="s">
        <v>88</v>
      </c>
      <c r="E29">
        <v>9</v>
      </c>
      <c r="F29">
        <v>59</v>
      </c>
      <c r="G29">
        <v>0.15254237288135594</v>
      </c>
      <c r="N29">
        <f>G4/G14</f>
        <v>0.44927536231884058</v>
      </c>
      <c r="AD29" t="s">
        <v>6075</v>
      </c>
      <c r="AE29">
        <v>0.21348314606741572</v>
      </c>
      <c r="AF29">
        <v>7.8651685393258425E-2</v>
      </c>
      <c r="AG29">
        <v>2.247191011235955E-2</v>
      </c>
      <c r="AH29">
        <v>4.49438202247191E-2</v>
      </c>
      <c r="AI29">
        <v>0</v>
      </c>
      <c r="AJ29">
        <v>1.1235955056179775E-2</v>
      </c>
      <c r="AK29">
        <v>0</v>
      </c>
      <c r="AL29">
        <v>0.23595505617977527</v>
      </c>
      <c r="AM29">
        <v>0.39325842696629215</v>
      </c>
    </row>
    <row r="30" spans="1:41" x14ac:dyDescent="0.25">
      <c r="A30" s="34" t="s">
        <v>28</v>
      </c>
      <c r="B30" s="34" t="s">
        <v>28</v>
      </c>
      <c r="C30" s="34" t="s">
        <v>6045</v>
      </c>
      <c r="D30" s="34" t="s">
        <v>88</v>
      </c>
      <c r="E30">
        <v>1</v>
      </c>
      <c r="F30">
        <v>21</v>
      </c>
      <c r="G30">
        <v>4.7619047619047616E-2</v>
      </c>
      <c r="N30" t="s">
        <v>6049</v>
      </c>
      <c r="AD30" t="s">
        <v>6076</v>
      </c>
      <c r="AE30">
        <v>0.27868852459016391</v>
      </c>
      <c r="AF30">
        <v>0.16393442622950818</v>
      </c>
      <c r="AG30">
        <v>0.11475409836065574</v>
      </c>
      <c r="AH30">
        <v>1.6393442622950821E-2</v>
      </c>
      <c r="AI30">
        <v>1.6393442622950821E-2</v>
      </c>
      <c r="AJ30">
        <v>0</v>
      </c>
      <c r="AK30">
        <v>0</v>
      </c>
      <c r="AL30">
        <v>0.22950819672131148</v>
      </c>
      <c r="AM30">
        <v>0.18032786885245902</v>
      </c>
    </row>
    <row r="31" spans="1:41" x14ac:dyDescent="0.25">
      <c r="A31" s="34" t="s">
        <v>45</v>
      </c>
      <c r="B31" s="34" t="s">
        <v>44</v>
      </c>
      <c r="C31" s="34" t="s">
        <v>6038</v>
      </c>
      <c r="D31" s="34" t="s">
        <v>4681</v>
      </c>
      <c r="E31">
        <v>1</v>
      </c>
      <c r="F31">
        <v>174</v>
      </c>
      <c r="G31">
        <v>5.7471264367816091E-3</v>
      </c>
      <c r="N31">
        <f>G7/G14</f>
        <v>0.37681159420289856</v>
      </c>
    </row>
    <row r="32" spans="1:41" x14ac:dyDescent="0.25">
      <c r="A32" s="34" t="s">
        <v>29</v>
      </c>
      <c r="B32" s="34" t="s">
        <v>44</v>
      </c>
      <c r="C32" s="34" t="s">
        <v>6039</v>
      </c>
      <c r="D32" s="34" t="s">
        <v>4681</v>
      </c>
      <c r="F32">
        <v>1</v>
      </c>
      <c r="G32">
        <v>0</v>
      </c>
      <c r="N32" t="s">
        <v>6050</v>
      </c>
      <c r="AE32" s="33" t="s">
        <v>62</v>
      </c>
      <c r="AF32" s="33" t="s">
        <v>88</v>
      </c>
      <c r="AG32" s="33" t="s">
        <v>107</v>
      </c>
      <c r="AH32" s="33" t="s">
        <v>84</v>
      </c>
      <c r="AI32" s="33" t="s">
        <v>4681</v>
      </c>
      <c r="AJ32" s="33" t="s">
        <v>4680</v>
      </c>
      <c r="AK32" s="33" t="s">
        <v>133</v>
      </c>
      <c r="AL32" s="33" t="s">
        <v>5186</v>
      </c>
      <c r="AM32" s="33" t="s">
        <v>28</v>
      </c>
    </row>
    <row r="33" spans="1:39" x14ac:dyDescent="0.25">
      <c r="A33" s="34" t="s">
        <v>45</v>
      </c>
      <c r="B33" s="34" t="s">
        <v>52</v>
      </c>
      <c r="C33" s="34" t="s">
        <v>6040</v>
      </c>
      <c r="D33" s="34" t="s">
        <v>4681</v>
      </c>
      <c r="F33">
        <v>231</v>
      </c>
      <c r="G33">
        <v>0</v>
      </c>
      <c r="N33">
        <f>G4/L4</f>
        <v>0.35632183908045978</v>
      </c>
      <c r="AD33" t="s">
        <v>6074</v>
      </c>
      <c r="AE33">
        <v>12</v>
      </c>
      <c r="AF33">
        <v>12</v>
      </c>
      <c r="AG33">
        <v>12</v>
      </c>
      <c r="AH33">
        <v>12</v>
      </c>
      <c r="AI33">
        <v>12</v>
      </c>
      <c r="AJ33">
        <v>12</v>
      </c>
      <c r="AK33">
        <v>12</v>
      </c>
      <c r="AL33">
        <v>12</v>
      </c>
      <c r="AM33">
        <v>12</v>
      </c>
    </row>
    <row r="34" spans="1:39" x14ac:dyDescent="0.25">
      <c r="A34" s="34" t="s">
        <v>29</v>
      </c>
      <c r="B34" s="34" t="s">
        <v>52</v>
      </c>
      <c r="C34" s="34" t="s">
        <v>6041</v>
      </c>
      <c r="D34" s="34" t="s">
        <v>4681</v>
      </c>
      <c r="F34">
        <v>3</v>
      </c>
      <c r="G34">
        <v>0</v>
      </c>
      <c r="N34" t="s">
        <v>6051</v>
      </c>
      <c r="AD34" t="s">
        <v>6075</v>
      </c>
      <c r="AE34">
        <v>12</v>
      </c>
      <c r="AF34">
        <v>12</v>
      </c>
      <c r="AG34">
        <v>12</v>
      </c>
      <c r="AH34">
        <v>12</v>
      </c>
      <c r="AI34">
        <v>12</v>
      </c>
      <c r="AJ34">
        <v>12</v>
      </c>
      <c r="AK34">
        <v>12</v>
      </c>
      <c r="AL34">
        <v>12</v>
      </c>
      <c r="AM34">
        <v>12</v>
      </c>
    </row>
    <row r="35" spans="1:39" x14ac:dyDescent="0.25">
      <c r="A35" s="34" t="s">
        <v>28</v>
      </c>
      <c r="B35" s="34" t="s">
        <v>52</v>
      </c>
      <c r="C35" s="34" t="s">
        <v>6042</v>
      </c>
      <c r="D35" s="34" t="s">
        <v>4681</v>
      </c>
      <c r="F35">
        <v>1</v>
      </c>
      <c r="G35">
        <v>0</v>
      </c>
      <c r="N35">
        <f>G7/L7</f>
        <v>0.22510822510822512</v>
      </c>
      <c r="AD35" t="s">
        <v>6076</v>
      </c>
      <c r="AE35">
        <v>12</v>
      </c>
      <c r="AF35">
        <v>12</v>
      </c>
      <c r="AG35">
        <v>12</v>
      </c>
      <c r="AH35">
        <v>12</v>
      </c>
      <c r="AI35">
        <v>12</v>
      </c>
      <c r="AJ35">
        <v>12</v>
      </c>
      <c r="AK35">
        <v>12</v>
      </c>
      <c r="AL35">
        <v>12</v>
      </c>
      <c r="AM35">
        <v>12</v>
      </c>
    </row>
    <row r="36" spans="1:39" x14ac:dyDescent="0.25">
      <c r="A36" s="34" t="s">
        <v>45</v>
      </c>
      <c r="B36" s="34" t="s">
        <v>28</v>
      </c>
      <c r="C36" s="34" t="s">
        <v>6043</v>
      </c>
      <c r="D36" s="34" t="s">
        <v>4681</v>
      </c>
      <c r="F36">
        <v>12</v>
      </c>
      <c r="G36">
        <v>0</v>
      </c>
      <c r="AK36" s="76"/>
    </row>
    <row r="37" spans="1:39" x14ac:dyDescent="0.25">
      <c r="A37" s="34" t="s">
        <v>29</v>
      </c>
      <c r="B37" s="34" t="s">
        <v>28</v>
      </c>
      <c r="C37" s="34" t="s">
        <v>6044</v>
      </c>
      <c r="D37" s="34" t="s">
        <v>4681</v>
      </c>
      <c r="E37">
        <v>1</v>
      </c>
      <c r="F37">
        <v>59</v>
      </c>
      <c r="G37">
        <v>1.6949152542372881E-2</v>
      </c>
      <c r="AE37">
        <f>_xlfn.CHISQ.TEST(AE24:AM26,AE33:AM35)</f>
        <v>1.0660547136910892E-127</v>
      </c>
      <c r="AK37" s="76"/>
    </row>
    <row r="38" spans="1:39" x14ac:dyDescent="0.25">
      <c r="A38" s="34" t="s">
        <v>28</v>
      </c>
      <c r="B38" s="34" t="s">
        <v>28</v>
      </c>
      <c r="C38" s="34" t="s">
        <v>6045</v>
      </c>
      <c r="D38" s="34" t="s">
        <v>4681</v>
      </c>
      <c r="E38">
        <v>1</v>
      </c>
      <c r="F38">
        <v>21</v>
      </c>
      <c r="G38">
        <v>4.7619047619047616E-2</v>
      </c>
      <c r="AK38" s="76"/>
    </row>
    <row r="39" spans="1:39" x14ac:dyDescent="0.25">
      <c r="A39" s="34" t="s">
        <v>45</v>
      </c>
      <c r="B39" s="34" t="s">
        <v>44</v>
      </c>
      <c r="C39" s="34" t="s">
        <v>6038</v>
      </c>
      <c r="D39" s="34" t="s">
        <v>84</v>
      </c>
      <c r="E39">
        <v>5</v>
      </c>
      <c r="F39">
        <v>174</v>
      </c>
      <c r="G39">
        <v>2.8735632183908046E-2</v>
      </c>
      <c r="AK39" s="76"/>
    </row>
    <row r="40" spans="1:39" x14ac:dyDescent="0.25">
      <c r="A40" s="34" t="s">
        <v>29</v>
      </c>
      <c r="B40" s="34" t="s">
        <v>44</v>
      </c>
      <c r="C40" s="34" t="s">
        <v>6039</v>
      </c>
      <c r="D40" s="34" t="s">
        <v>84</v>
      </c>
      <c r="F40">
        <v>1</v>
      </c>
      <c r="G40">
        <v>0</v>
      </c>
      <c r="AK40" s="76"/>
    </row>
    <row r="41" spans="1:39" x14ac:dyDescent="0.25">
      <c r="A41" s="34" t="s">
        <v>45</v>
      </c>
      <c r="B41" s="34" t="s">
        <v>52</v>
      </c>
      <c r="C41" s="34" t="s">
        <v>6040</v>
      </c>
      <c r="D41" s="34" t="s">
        <v>84</v>
      </c>
      <c r="E41">
        <v>9</v>
      </c>
      <c r="F41">
        <v>231</v>
      </c>
      <c r="G41">
        <v>3.896103896103896E-2</v>
      </c>
      <c r="AK41" s="76"/>
    </row>
    <row r="42" spans="1:39" x14ac:dyDescent="0.25">
      <c r="A42" s="34" t="s">
        <v>29</v>
      </c>
      <c r="B42" s="34" t="s">
        <v>52</v>
      </c>
      <c r="C42" s="34" t="s">
        <v>6041</v>
      </c>
      <c r="D42" s="34" t="s">
        <v>84</v>
      </c>
      <c r="F42">
        <v>3</v>
      </c>
      <c r="G42">
        <v>0</v>
      </c>
      <c r="AK42" s="76"/>
    </row>
    <row r="43" spans="1:39" x14ac:dyDescent="0.25">
      <c r="A43" s="34" t="s">
        <v>28</v>
      </c>
      <c r="B43" s="34" t="s">
        <v>52</v>
      </c>
      <c r="C43" s="34" t="s">
        <v>6042</v>
      </c>
      <c r="D43" s="34" t="s">
        <v>84</v>
      </c>
      <c r="F43">
        <v>1</v>
      </c>
      <c r="G43">
        <v>0</v>
      </c>
      <c r="AK43" s="76"/>
    </row>
    <row r="44" spans="1:39" x14ac:dyDescent="0.25">
      <c r="A44" s="34" t="s">
        <v>45</v>
      </c>
      <c r="B44" s="34" t="s">
        <v>28</v>
      </c>
      <c r="C44" s="34" t="s">
        <v>6043</v>
      </c>
      <c r="D44" s="34" t="s">
        <v>84</v>
      </c>
      <c r="F44">
        <v>12</v>
      </c>
      <c r="G44">
        <v>0</v>
      </c>
      <c r="AK44" s="76"/>
    </row>
    <row r="45" spans="1:39" x14ac:dyDescent="0.25">
      <c r="A45" s="34" t="s">
        <v>29</v>
      </c>
      <c r="B45" s="34" t="s">
        <v>28</v>
      </c>
      <c r="C45" s="34" t="s">
        <v>6044</v>
      </c>
      <c r="D45" s="34" t="s">
        <v>84</v>
      </c>
      <c r="E45">
        <v>1</v>
      </c>
      <c r="F45">
        <v>59</v>
      </c>
      <c r="G45">
        <v>1.6949152542372881E-2</v>
      </c>
      <c r="AK45" s="76"/>
    </row>
    <row r="46" spans="1:39" x14ac:dyDescent="0.25">
      <c r="A46" s="34" t="s">
        <v>28</v>
      </c>
      <c r="B46" s="34" t="s">
        <v>28</v>
      </c>
      <c r="C46" s="34" t="s">
        <v>6045</v>
      </c>
      <c r="D46" s="34" t="s">
        <v>84</v>
      </c>
      <c r="E46">
        <v>1</v>
      </c>
      <c r="F46">
        <v>21</v>
      </c>
      <c r="G46">
        <v>4.7619047619047616E-2</v>
      </c>
      <c r="AK46" s="76"/>
    </row>
    <row r="47" spans="1:39" x14ac:dyDescent="0.25">
      <c r="A47" s="34" t="s">
        <v>45</v>
      </c>
      <c r="B47" s="34" t="s">
        <v>44</v>
      </c>
      <c r="C47" s="34" t="s">
        <v>6038</v>
      </c>
      <c r="D47" s="34" t="s">
        <v>4680</v>
      </c>
      <c r="E47">
        <v>2</v>
      </c>
      <c r="F47">
        <v>174</v>
      </c>
      <c r="G47">
        <v>1.1494252873563218E-2</v>
      </c>
      <c r="AK47" s="76"/>
    </row>
    <row r="48" spans="1:39" x14ac:dyDescent="0.25">
      <c r="A48" s="34" t="s">
        <v>29</v>
      </c>
      <c r="B48" s="34" t="s">
        <v>44</v>
      </c>
      <c r="C48" s="34" t="s">
        <v>6039</v>
      </c>
      <c r="D48" s="34" t="s">
        <v>4680</v>
      </c>
      <c r="F48">
        <v>1</v>
      </c>
      <c r="G48">
        <v>0</v>
      </c>
      <c r="AK48" s="76"/>
    </row>
    <row r="49" spans="1:37" x14ac:dyDescent="0.25">
      <c r="A49" s="34" t="s">
        <v>45</v>
      </c>
      <c r="B49" s="34" t="s">
        <v>52</v>
      </c>
      <c r="C49" s="34" t="s">
        <v>6040</v>
      </c>
      <c r="D49" s="34" t="s">
        <v>4680</v>
      </c>
      <c r="E49">
        <v>1</v>
      </c>
      <c r="F49">
        <v>231</v>
      </c>
      <c r="G49">
        <v>4.329004329004329E-3</v>
      </c>
      <c r="AK49" s="76"/>
    </row>
    <row r="50" spans="1:37" x14ac:dyDescent="0.25">
      <c r="A50" s="34" t="s">
        <v>29</v>
      </c>
      <c r="B50" s="34" t="s">
        <v>52</v>
      </c>
      <c r="C50" s="34" t="s">
        <v>6041</v>
      </c>
      <c r="D50" s="34" t="s">
        <v>4680</v>
      </c>
      <c r="F50">
        <v>3</v>
      </c>
      <c r="G50">
        <v>0</v>
      </c>
      <c r="AK50" s="76"/>
    </row>
    <row r="51" spans="1:37" x14ac:dyDescent="0.25">
      <c r="A51" s="34" t="s">
        <v>28</v>
      </c>
      <c r="B51" s="34" t="s">
        <v>52</v>
      </c>
      <c r="C51" s="34" t="s">
        <v>6042</v>
      </c>
      <c r="D51" s="34" t="s">
        <v>4680</v>
      </c>
      <c r="F51">
        <v>1</v>
      </c>
      <c r="G51">
        <v>0</v>
      </c>
      <c r="AK51" s="76"/>
    </row>
    <row r="52" spans="1:37" x14ac:dyDescent="0.25">
      <c r="A52" s="34" t="s">
        <v>45</v>
      </c>
      <c r="B52" s="34" t="s">
        <v>28</v>
      </c>
      <c r="C52" s="34" t="s">
        <v>6043</v>
      </c>
      <c r="D52" s="34" t="s">
        <v>4680</v>
      </c>
      <c r="F52">
        <v>12</v>
      </c>
      <c r="G52">
        <v>0</v>
      </c>
      <c r="AK52" s="76"/>
    </row>
    <row r="53" spans="1:37" x14ac:dyDescent="0.25">
      <c r="A53" s="34" t="s">
        <v>29</v>
      </c>
      <c r="B53" s="34" t="s">
        <v>28</v>
      </c>
      <c r="C53" s="34" t="s">
        <v>6044</v>
      </c>
      <c r="D53" s="34" t="s">
        <v>4680</v>
      </c>
      <c r="F53">
        <v>59</v>
      </c>
      <c r="G53">
        <v>0</v>
      </c>
      <c r="AK53" s="76"/>
    </row>
    <row r="54" spans="1:37" x14ac:dyDescent="0.25">
      <c r="A54" s="34" t="s">
        <v>28</v>
      </c>
      <c r="B54" s="34" t="s">
        <v>28</v>
      </c>
      <c r="C54" s="34" t="s">
        <v>6045</v>
      </c>
      <c r="D54" s="34" t="s">
        <v>4680</v>
      </c>
      <c r="F54">
        <v>21</v>
      </c>
      <c r="G54">
        <v>0</v>
      </c>
      <c r="AK54" s="76"/>
    </row>
    <row r="55" spans="1:37" x14ac:dyDescent="0.25">
      <c r="A55" s="34" t="s">
        <v>45</v>
      </c>
      <c r="B55" s="34" t="s">
        <v>44</v>
      </c>
      <c r="C55" s="34" t="s">
        <v>6038</v>
      </c>
      <c r="D55" s="34" t="s">
        <v>62</v>
      </c>
      <c r="E55">
        <v>62</v>
      </c>
      <c r="F55">
        <v>174</v>
      </c>
      <c r="G55">
        <v>0.35632183908045978</v>
      </c>
      <c r="AK55" s="76"/>
    </row>
    <row r="56" spans="1:37" x14ac:dyDescent="0.25">
      <c r="A56" s="34" t="s">
        <v>29</v>
      </c>
      <c r="B56" s="34" t="s">
        <v>44</v>
      </c>
      <c r="C56" s="34" t="s">
        <v>6039</v>
      </c>
      <c r="D56" s="34" t="s">
        <v>62</v>
      </c>
      <c r="F56">
        <v>1</v>
      </c>
      <c r="G56">
        <v>0</v>
      </c>
      <c r="AK56" s="76"/>
    </row>
    <row r="57" spans="1:37" x14ac:dyDescent="0.25">
      <c r="A57" s="34" t="s">
        <v>45</v>
      </c>
      <c r="B57" s="34" t="s">
        <v>52</v>
      </c>
      <c r="C57" s="34" t="s">
        <v>6040</v>
      </c>
      <c r="D57" s="34" t="s">
        <v>62</v>
      </c>
      <c r="E57">
        <v>52</v>
      </c>
      <c r="F57">
        <v>231</v>
      </c>
      <c r="G57">
        <v>0.22510822510822512</v>
      </c>
      <c r="AK57" s="76"/>
    </row>
    <row r="58" spans="1:37" x14ac:dyDescent="0.25">
      <c r="A58" s="34" t="s">
        <v>29</v>
      </c>
      <c r="B58" s="34" t="s">
        <v>52</v>
      </c>
      <c r="C58" s="34" t="s">
        <v>6041</v>
      </c>
      <c r="D58" s="34" t="s">
        <v>62</v>
      </c>
      <c r="E58">
        <v>1</v>
      </c>
      <c r="F58">
        <v>3</v>
      </c>
      <c r="G58">
        <v>0.33333333333333331</v>
      </c>
      <c r="AK58" s="76"/>
    </row>
    <row r="59" spans="1:37" x14ac:dyDescent="0.25">
      <c r="A59" s="34" t="s">
        <v>28</v>
      </c>
      <c r="B59" s="34" t="s">
        <v>52</v>
      </c>
      <c r="C59" s="34" t="s">
        <v>6042</v>
      </c>
      <c r="D59" s="34" t="s">
        <v>62</v>
      </c>
      <c r="F59">
        <v>1</v>
      </c>
      <c r="G59">
        <v>0</v>
      </c>
      <c r="AK59" s="76"/>
    </row>
    <row r="60" spans="1:37" x14ac:dyDescent="0.25">
      <c r="A60" s="34" t="s">
        <v>45</v>
      </c>
      <c r="B60" s="34" t="s">
        <v>28</v>
      </c>
      <c r="C60" s="34" t="s">
        <v>6043</v>
      </c>
      <c r="D60" s="34" t="s">
        <v>62</v>
      </c>
      <c r="E60">
        <v>2</v>
      </c>
      <c r="F60">
        <v>12</v>
      </c>
      <c r="G60">
        <v>0.16666666666666666</v>
      </c>
    </row>
    <row r="61" spans="1:37" x14ac:dyDescent="0.25">
      <c r="A61" s="34" t="s">
        <v>29</v>
      </c>
      <c r="B61" s="34" t="s">
        <v>28</v>
      </c>
      <c r="C61" s="34" t="s">
        <v>6044</v>
      </c>
      <c r="D61" s="34" t="s">
        <v>62</v>
      </c>
      <c r="E61">
        <v>17</v>
      </c>
      <c r="F61">
        <v>59</v>
      </c>
      <c r="G61">
        <v>0.28813559322033899</v>
      </c>
    </row>
    <row r="62" spans="1:37" x14ac:dyDescent="0.25">
      <c r="A62" s="34" t="s">
        <v>28</v>
      </c>
      <c r="B62" s="34" t="s">
        <v>28</v>
      </c>
      <c r="C62" s="34" t="s">
        <v>6045</v>
      </c>
      <c r="D62" s="34" t="s">
        <v>62</v>
      </c>
      <c r="E62">
        <v>4</v>
      </c>
      <c r="F62">
        <v>21</v>
      </c>
      <c r="G62">
        <v>0.19047619047619047</v>
      </c>
    </row>
    <row r="63" spans="1:37" x14ac:dyDescent="0.25">
      <c r="A63" s="34" t="s">
        <v>45</v>
      </c>
      <c r="B63" s="34" t="s">
        <v>44</v>
      </c>
      <c r="C63" s="34" t="s">
        <v>6038</v>
      </c>
      <c r="D63" t="s">
        <v>133</v>
      </c>
      <c r="E63">
        <v>1</v>
      </c>
      <c r="F63">
        <v>174</v>
      </c>
      <c r="G63">
        <v>5.7471264367816091E-3</v>
      </c>
    </row>
    <row r="64" spans="1:37" x14ac:dyDescent="0.25">
      <c r="A64" s="34" t="s">
        <v>29</v>
      </c>
      <c r="B64" s="34" t="s">
        <v>44</v>
      </c>
      <c r="C64" s="34" t="s">
        <v>6039</v>
      </c>
      <c r="D64" t="s">
        <v>133</v>
      </c>
      <c r="F64">
        <v>1</v>
      </c>
      <c r="G64">
        <v>0</v>
      </c>
    </row>
    <row r="65" spans="1:7" x14ac:dyDescent="0.25">
      <c r="A65" s="34" t="s">
        <v>45</v>
      </c>
      <c r="B65" s="34" t="s">
        <v>52</v>
      </c>
      <c r="C65" s="34" t="s">
        <v>6040</v>
      </c>
      <c r="D65" t="s">
        <v>133</v>
      </c>
      <c r="E65">
        <v>5</v>
      </c>
      <c r="F65">
        <v>231</v>
      </c>
      <c r="G65">
        <v>2.1645021645021644E-2</v>
      </c>
    </row>
    <row r="66" spans="1:7" x14ac:dyDescent="0.25">
      <c r="A66" s="34" t="s">
        <v>29</v>
      </c>
      <c r="B66" s="34" t="s">
        <v>52</v>
      </c>
      <c r="C66" s="34" t="s">
        <v>6041</v>
      </c>
      <c r="D66" t="s">
        <v>133</v>
      </c>
      <c r="F66">
        <v>3</v>
      </c>
      <c r="G66">
        <v>0</v>
      </c>
    </row>
    <row r="67" spans="1:7" x14ac:dyDescent="0.25">
      <c r="A67" s="34" t="s">
        <v>28</v>
      </c>
      <c r="B67" s="34" t="s">
        <v>52</v>
      </c>
      <c r="C67" s="34" t="s">
        <v>6042</v>
      </c>
      <c r="D67" t="s">
        <v>133</v>
      </c>
      <c r="F67">
        <v>1</v>
      </c>
      <c r="G67">
        <v>0</v>
      </c>
    </row>
    <row r="68" spans="1:7" x14ac:dyDescent="0.25">
      <c r="A68" s="34" t="s">
        <v>45</v>
      </c>
      <c r="B68" s="34" t="s">
        <v>28</v>
      </c>
      <c r="C68" s="34" t="s">
        <v>6043</v>
      </c>
      <c r="D68" t="s">
        <v>133</v>
      </c>
      <c r="F68">
        <v>12</v>
      </c>
      <c r="G68">
        <v>0</v>
      </c>
    </row>
    <row r="69" spans="1:7" x14ac:dyDescent="0.25">
      <c r="A69" s="34" t="s">
        <v>29</v>
      </c>
      <c r="B69" s="34" t="s">
        <v>28</v>
      </c>
      <c r="C69" s="34" t="s">
        <v>6044</v>
      </c>
      <c r="D69" t="s">
        <v>133</v>
      </c>
      <c r="F69">
        <v>59</v>
      </c>
      <c r="G69">
        <v>0</v>
      </c>
    </row>
    <row r="70" spans="1:7" x14ac:dyDescent="0.25">
      <c r="A70" s="34" t="s">
        <v>28</v>
      </c>
      <c r="B70" s="34" t="s">
        <v>28</v>
      </c>
      <c r="C70" s="34" t="s">
        <v>6045</v>
      </c>
      <c r="D70" t="s">
        <v>133</v>
      </c>
      <c r="F70">
        <v>21</v>
      </c>
      <c r="G70">
        <v>0</v>
      </c>
    </row>
    <row r="71" spans="1:7" x14ac:dyDescent="0.25">
      <c r="A71" s="34" t="s">
        <v>45</v>
      </c>
      <c r="B71" s="34" t="s">
        <v>44</v>
      </c>
      <c r="C71" s="34" t="s">
        <v>6038</v>
      </c>
      <c r="D71" t="s">
        <v>107</v>
      </c>
      <c r="E71">
        <v>2</v>
      </c>
      <c r="F71">
        <v>174</v>
      </c>
      <c r="G71">
        <v>1.1494252873563218E-2</v>
      </c>
    </row>
    <row r="72" spans="1:7" x14ac:dyDescent="0.25">
      <c r="A72" s="34" t="s">
        <v>29</v>
      </c>
      <c r="B72" s="34" t="s">
        <v>44</v>
      </c>
      <c r="C72" s="34" t="s">
        <v>6039</v>
      </c>
      <c r="D72" t="s">
        <v>107</v>
      </c>
      <c r="F72">
        <v>1</v>
      </c>
      <c r="G72">
        <v>0</v>
      </c>
    </row>
    <row r="73" spans="1:7" x14ac:dyDescent="0.25">
      <c r="A73" s="34" t="s">
        <v>45</v>
      </c>
      <c r="B73" s="34" t="s">
        <v>52</v>
      </c>
      <c r="C73" s="34" t="s">
        <v>6040</v>
      </c>
      <c r="D73" t="s">
        <v>107</v>
      </c>
      <c r="E73">
        <v>2</v>
      </c>
      <c r="F73">
        <v>231</v>
      </c>
      <c r="G73">
        <v>8.658008658008658E-3</v>
      </c>
    </row>
    <row r="74" spans="1:7" x14ac:dyDescent="0.25">
      <c r="A74" s="34" t="s">
        <v>29</v>
      </c>
      <c r="B74" s="34" t="s">
        <v>52</v>
      </c>
      <c r="C74" s="34" t="s">
        <v>6041</v>
      </c>
      <c r="D74" t="s">
        <v>107</v>
      </c>
      <c r="F74">
        <v>3</v>
      </c>
      <c r="G74">
        <v>0</v>
      </c>
    </row>
    <row r="75" spans="1:7" x14ac:dyDescent="0.25">
      <c r="A75" s="34" t="s">
        <v>28</v>
      </c>
      <c r="B75" s="34" t="s">
        <v>52</v>
      </c>
      <c r="C75" s="34" t="s">
        <v>6042</v>
      </c>
      <c r="D75" t="s">
        <v>107</v>
      </c>
      <c r="F75">
        <v>1</v>
      </c>
      <c r="G75">
        <v>0</v>
      </c>
    </row>
    <row r="76" spans="1:7" x14ac:dyDescent="0.25">
      <c r="A76" s="34" t="s">
        <v>45</v>
      </c>
      <c r="B76" s="34" t="s">
        <v>28</v>
      </c>
      <c r="C76" s="34" t="s">
        <v>6043</v>
      </c>
      <c r="D76" t="s">
        <v>107</v>
      </c>
      <c r="E76">
        <v>1</v>
      </c>
      <c r="F76">
        <v>12</v>
      </c>
      <c r="G76">
        <v>8.3333333333333329E-2</v>
      </c>
    </row>
    <row r="77" spans="1:7" x14ac:dyDescent="0.25">
      <c r="A77" s="34" t="s">
        <v>29</v>
      </c>
      <c r="B77" s="34" t="s">
        <v>28</v>
      </c>
      <c r="C77" s="34" t="s">
        <v>6044</v>
      </c>
      <c r="D77" t="s">
        <v>107</v>
      </c>
      <c r="E77">
        <v>7</v>
      </c>
      <c r="F77">
        <v>59</v>
      </c>
      <c r="G77">
        <v>0.11864406779661017</v>
      </c>
    </row>
    <row r="78" spans="1:7" x14ac:dyDescent="0.25">
      <c r="A78" s="34" t="s">
        <v>28</v>
      </c>
      <c r="B78" s="34" t="s">
        <v>28</v>
      </c>
      <c r="C78" s="34" t="s">
        <v>6045</v>
      </c>
      <c r="D78" t="s">
        <v>107</v>
      </c>
      <c r="F78">
        <v>21</v>
      </c>
      <c r="G78">
        <v>0</v>
      </c>
    </row>
    <row r="79" spans="1:7" x14ac:dyDescent="0.25">
      <c r="A79" s="34" t="s">
        <v>45</v>
      </c>
      <c r="B79" s="34" t="s">
        <v>44</v>
      </c>
      <c r="C79" s="34" t="s">
        <v>6038</v>
      </c>
      <c r="D79" t="s">
        <v>5186</v>
      </c>
      <c r="E79">
        <v>41</v>
      </c>
      <c r="F79">
        <v>174</v>
      </c>
      <c r="G79">
        <v>0.23563218390804597</v>
      </c>
    </row>
    <row r="80" spans="1:7" x14ac:dyDescent="0.25">
      <c r="A80" s="34" t="s">
        <v>29</v>
      </c>
      <c r="B80" s="34" t="s">
        <v>44</v>
      </c>
      <c r="C80" s="34" t="s">
        <v>6039</v>
      </c>
      <c r="D80" t="s">
        <v>5186</v>
      </c>
      <c r="E80">
        <v>1</v>
      </c>
      <c r="F80">
        <v>1</v>
      </c>
      <c r="G80">
        <v>1</v>
      </c>
    </row>
    <row r="81" spans="1:7" x14ac:dyDescent="0.25">
      <c r="A81" s="34" t="s">
        <v>45</v>
      </c>
      <c r="B81" s="34" t="s">
        <v>52</v>
      </c>
      <c r="C81" s="34" t="s">
        <v>6040</v>
      </c>
      <c r="D81" t="s">
        <v>5186</v>
      </c>
      <c r="E81">
        <v>50</v>
      </c>
      <c r="F81">
        <v>231</v>
      </c>
      <c r="G81">
        <v>0.21645021645021645</v>
      </c>
    </row>
    <row r="82" spans="1:7" x14ac:dyDescent="0.25">
      <c r="A82" s="34" t="s">
        <v>29</v>
      </c>
      <c r="B82" s="34" t="s">
        <v>52</v>
      </c>
      <c r="C82" s="34" t="s">
        <v>6041</v>
      </c>
      <c r="D82" t="s">
        <v>5186</v>
      </c>
      <c r="F82">
        <v>3</v>
      </c>
      <c r="G82">
        <v>0</v>
      </c>
    </row>
    <row r="83" spans="1:7" x14ac:dyDescent="0.25">
      <c r="A83" s="34" t="s">
        <v>28</v>
      </c>
      <c r="B83" s="34" t="s">
        <v>52</v>
      </c>
      <c r="C83" s="34" t="s">
        <v>6042</v>
      </c>
      <c r="D83" t="s">
        <v>5186</v>
      </c>
      <c r="F83">
        <v>1</v>
      </c>
      <c r="G83">
        <v>0</v>
      </c>
    </row>
    <row r="84" spans="1:7" x14ac:dyDescent="0.25">
      <c r="A84" s="34" t="s">
        <v>45</v>
      </c>
      <c r="B84" s="34" t="s">
        <v>28</v>
      </c>
      <c r="C84" s="34" t="s">
        <v>6043</v>
      </c>
      <c r="D84" t="s">
        <v>5186</v>
      </c>
      <c r="F84">
        <v>12</v>
      </c>
      <c r="G84">
        <v>0</v>
      </c>
    </row>
    <row r="85" spans="1:7" x14ac:dyDescent="0.25">
      <c r="A85" s="34" t="s">
        <v>29</v>
      </c>
      <c r="B85" s="34" t="s">
        <v>28</v>
      </c>
      <c r="C85" s="34" t="s">
        <v>6044</v>
      </c>
      <c r="D85" t="s">
        <v>5186</v>
      </c>
      <c r="E85">
        <v>13</v>
      </c>
      <c r="F85">
        <v>59</v>
      </c>
      <c r="G85">
        <v>0.22033898305084745</v>
      </c>
    </row>
    <row r="86" spans="1:7" x14ac:dyDescent="0.25">
      <c r="A86" s="34" t="s">
        <v>28</v>
      </c>
      <c r="B86" s="34" t="s">
        <v>28</v>
      </c>
      <c r="C86" s="34" t="s">
        <v>6045</v>
      </c>
      <c r="D86" t="s">
        <v>5186</v>
      </c>
      <c r="E86">
        <v>3</v>
      </c>
      <c r="F86">
        <v>21</v>
      </c>
      <c r="G86">
        <v>0.14285714285714285</v>
      </c>
    </row>
    <row r="87" spans="1:7" x14ac:dyDescent="0.25">
      <c r="A87" s="34" t="s">
        <v>45</v>
      </c>
      <c r="B87" s="34" t="s">
        <v>44</v>
      </c>
      <c r="C87" s="34" t="s">
        <v>6038</v>
      </c>
      <c r="D87" t="s">
        <v>28</v>
      </c>
      <c r="E87">
        <v>57</v>
      </c>
      <c r="F87">
        <v>174</v>
      </c>
      <c r="G87">
        <v>0.32758620689655171</v>
      </c>
    </row>
    <row r="88" spans="1:7" x14ac:dyDescent="0.25">
      <c r="A88" s="34" t="s">
        <v>29</v>
      </c>
      <c r="B88" s="34" t="s">
        <v>44</v>
      </c>
      <c r="C88" s="34" t="s">
        <v>6039</v>
      </c>
      <c r="D88" t="s">
        <v>28</v>
      </c>
      <c r="F88">
        <v>1</v>
      </c>
      <c r="G88">
        <v>0</v>
      </c>
    </row>
    <row r="89" spans="1:7" x14ac:dyDescent="0.25">
      <c r="A89" s="34" t="s">
        <v>45</v>
      </c>
      <c r="B89" s="34" t="s">
        <v>52</v>
      </c>
      <c r="C89" s="34" t="s">
        <v>6040</v>
      </c>
      <c r="D89" t="s">
        <v>28</v>
      </c>
      <c r="E89">
        <v>102</v>
      </c>
      <c r="F89">
        <v>231</v>
      </c>
      <c r="G89">
        <v>0.44155844155844154</v>
      </c>
    </row>
    <row r="90" spans="1:7" x14ac:dyDescent="0.25">
      <c r="A90" s="34" t="s">
        <v>29</v>
      </c>
      <c r="B90" s="34" t="s">
        <v>52</v>
      </c>
      <c r="C90" s="34" t="s">
        <v>6041</v>
      </c>
      <c r="D90" t="s">
        <v>28</v>
      </c>
      <c r="E90">
        <v>1</v>
      </c>
      <c r="F90">
        <v>3</v>
      </c>
      <c r="G90">
        <v>0.33333333333333331</v>
      </c>
    </row>
    <row r="91" spans="1:7" x14ac:dyDescent="0.25">
      <c r="A91" s="34" t="s">
        <v>28</v>
      </c>
      <c r="B91" s="34" t="s">
        <v>52</v>
      </c>
      <c r="C91" s="34" t="s">
        <v>6042</v>
      </c>
      <c r="D91" t="s">
        <v>28</v>
      </c>
      <c r="E91">
        <v>1</v>
      </c>
      <c r="F91">
        <v>1</v>
      </c>
      <c r="G91">
        <v>1</v>
      </c>
    </row>
    <row r="92" spans="1:7" x14ac:dyDescent="0.25">
      <c r="A92" s="34" t="s">
        <v>45</v>
      </c>
      <c r="B92" s="34" t="s">
        <v>28</v>
      </c>
      <c r="C92" s="34" t="s">
        <v>6043</v>
      </c>
      <c r="D92" t="s">
        <v>28</v>
      </c>
      <c r="E92">
        <v>9</v>
      </c>
      <c r="F92">
        <v>12</v>
      </c>
      <c r="G92">
        <v>0.75</v>
      </c>
    </row>
    <row r="93" spans="1:7" x14ac:dyDescent="0.25">
      <c r="A93" s="34" t="s">
        <v>29</v>
      </c>
      <c r="B93" s="34" t="s">
        <v>28</v>
      </c>
      <c r="C93" s="34" t="s">
        <v>6044</v>
      </c>
      <c r="D93" t="s">
        <v>28</v>
      </c>
      <c r="E93">
        <v>11</v>
      </c>
      <c r="F93">
        <v>59</v>
      </c>
      <c r="G93">
        <v>0.1864406779661017</v>
      </c>
    </row>
    <row r="94" spans="1:7" x14ac:dyDescent="0.25">
      <c r="A94" s="34" t="s">
        <v>28</v>
      </c>
      <c r="B94" s="34" t="s">
        <v>28</v>
      </c>
      <c r="C94" s="34" t="s">
        <v>6045</v>
      </c>
      <c r="D94" t="s">
        <v>28</v>
      </c>
      <c r="E94">
        <v>11</v>
      </c>
      <c r="F94">
        <v>21</v>
      </c>
      <c r="G94">
        <v>0.52380952380952384</v>
      </c>
    </row>
  </sheetData>
  <dataConsolidate/>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355"/>
  <sheetViews>
    <sheetView topLeftCell="A3" workbookViewId="0">
      <selection activeCell="E23" sqref="E23"/>
    </sheetView>
  </sheetViews>
  <sheetFormatPr defaultColWidth="8.85546875" defaultRowHeight="15" x14ac:dyDescent="0.25"/>
  <cols>
    <col min="1" max="1" width="17.7109375" bestFit="1" customWidth="1"/>
    <col min="2" max="2" width="15.7109375" bestFit="1" customWidth="1"/>
    <col min="3" max="3" width="7.7109375" bestFit="1" customWidth="1"/>
    <col min="4" max="4" width="8.42578125" bestFit="1" customWidth="1"/>
    <col min="5" max="6" width="10" bestFit="1" customWidth="1"/>
    <col min="7" max="7" width="3.42578125" bestFit="1" customWidth="1"/>
    <col min="8" max="8" width="8.42578125" bestFit="1" customWidth="1"/>
    <col min="9" max="9" width="10" bestFit="1" customWidth="1"/>
    <col min="10" max="10" width="8.42578125" bestFit="1" customWidth="1"/>
    <col min="11" max="11" width="10" bestFit="1" customWidth="1"/>
    <col min="12" max="12" width="4.42578125" bestFit="1" customWidth="1"/>
    <col min="13" max="14" width="11.28515625" bestFit="1" customWidth="1"/>
  </cols>
  <sheetData>
    <row r="1" spans="1:5" x14ac:dyDescent="0.25">
      <c r="A1" s="26" t="s">
        <v>14</v>
      </c>
      <c r="B1" t="s">
        <v>5083</v>
      </c>
    </row>
    <row r="2" spans="1:5" x14ac:dyDescent="0.25">
      <c r="A2" s="26" t="s">
        <v>4</v>
      </c>
      <c r="B2" t="s">
        <v>5083</v>
      </c>
    </row>
    <row r="4" spans="1:5" x14ac:dyDescent="0.25">
      <c r="A4" s="26" t="s">
        <v>1792</v>
      </c>
      <c r="B4" s="26" t="s">
        <v>1793</v>
      </c>
    </row>
    <row r="5" spans="1:5" x14ac:dyDescent="0.25">
      <c r="A5" s="26" t="s">
        <v>1743</v>
      </c>
      <c r="B5" t="s">
        <v>45</v>
      </c>
      <c r="C5" t="s">
        <v>29</v>
      </c>
      <c r="D5" t="s">
        <v>28</v>
      </c>
      <c r="E5" t="s">
        <v>1745</v>
      </c>
    </row>
    <row r="6" spans="1:5" x14ac:dyDescent="0.25">
      <c r="A6" s="27" t="s">
        <v>23</v>
      </c>
      <c r="B6">
        <v>1</v>
      </c>
      <c r="E6">
        <v>1</v>
      </c>
    </row>
    <row r="7" spans="1:5" x14ac:dyDescent="0.25">
      <c r="A7" s="27" t="s">
        <v>42</v>
      </c>
      <c r="B7">
        <v>1</v>
      </c>
      <c r="E7">
        <v>1</v>
      </c>
    </row>
    <row r="8" spans="1:5" x14ac:dyDescent="0.25">
      <c r="A8" s="27" t="s">
        <v>35</v>
      </c>
      <c r="D8">
        <v>1</v>
      </c>
      <c r="E8">
        <v>1</v>
      </c>
    </row>
    <row r="9" spans="1:5" x14ac:dyDescent="0.25">
      <c r="A9" s="27" t="s">
        <v>49</v>
      </c>
      <c r="B9">
        <v>1</v>
      </c>
      <c r="E9">
        <v>1</v>
      </c>
    </row>
    <row r="10" spans="1:5" x14ac:dyDescent="0.25">
      <c r="A10" s="27" t="s">
        <v>54</v>
      </c>
      <c r="B10">
        <v>1</v>
      </c>
      <c r="E10">
        <v>1</v>
      </c>
    </row>
    <row r="11" spans="1:5" x14ac:dyDescent="0.25">
      <c r="A11" s="27" t="s">
        <v>60</v>
      </c>
      <c r="B11">
        <v>1</v>
      </c>
      <c r="E11">
        <v>1</v>
      </c>
    </row>
    <row r="12" spans="1:5" x14ac:dyDescent="0.25">
      <c r="A12" s="27" t="s">
        <v>64</v>
      </c>
      <c r="B12">
        <v>1</v>
      </c>
      <c r="E12">
        <v>1</v>
      </c>
    </row>
    <row r="13" spans="1:5" x14ac:dyDescent="0.25">
      <c r="A13" s="27" t="s">
        <v>68</v>
      </c>
      <c r="B13">
        <v>1</v>
      </c>
      <c r="E13">
        <v>1</v>
      </c>
    </row>
    <row r="14" spans="1:5" x14ac:dyDescent="0.25">
      <c r="A14" s="27" t="s">
        <v>71</v>
      </c>
      <c r="B14">
        <v>1</v>
      </c>
      <c r="D14">
        <v>1</v>
      </c>
      <c r="E14">
        <v>2</v>
      </c>
    </row>
    <row r="15" spans="1:5" x14ac:dyDescent="0.25">
      <c r="A15" s="27" t="s">
        <v>75</v>
      </c>
      <c r="C15">
        <v>1</v>
      </c>
      <c r="E15">
        <v>1</v>
      </c>
    </row>
    <row r="16" spans="1:5" x14ac:dyDescent="0.25">
      <c r="A16" s="27" t="s">
        <v>79</v>
      </c>
      <c r="C16">
        <v>1</v>
      </c>
      <c r="E16">
        <v>1</v>
      </c>
    </row>
    <row r="17" spans="1:5" x14ac:dyDescent="0.25">
      <c r="A17" s="27" t="s">
        <v>82</v>
      </c>
      <c r="B17">
        <v>1</v>
      </c>
      <c r="E17">
        <v>1</v>
      </c>
    </row>
    <row r="18" spans="1:5" x14ac:dyDescent="0.25">
      <c r="A18" s="27" t="s">
        <v>90</v>
      </c>
      <c r="B18">
        <v>1</v>
      </c>
      <c r="E18">
        <v>1</v>
      </c>
    </row>
    <row r="19" spans="1:5" x14ac:dyDescent="0.25">
      <c r="A19" s="27" t="s">
        <v>86</v>
      </c>
      <c r="B19">
        <v>1</v>
      </c>
      <c r="E19">
        <v>1</v>
      </c>
    </row>
    <row r="20" spans="1:5" x14ac:dyDescent="0.25">
      <c r="A20" s="27" t="s">
        <v>93</v>
      </c>
      <c r="C20">
        <v>1</v>
      </c>
      <c r="E20">
        <v>1</v>
      </c>
    </row>
    <row r="21" spans="1:5" x14ac:dyDescent="0.25">
      <c r="A21" s="27" t="s">
        <v>96</v>
      </c>
      <c r="B21">
        <v>1</v>
      </c>
      <c r="E21">
        <v>1</v>
      </c>
    </row>
    <row r="22" spans="1:5" x14ac:dyDescent="0.25">
      <c r="A22" s="27" t="s">
        <v>102</v>
      </c>
      <c r="B22">
        <v>1</v>
      </c>
      <c r="C22">
        <v>1</v>
      </c>
      <c r="E22">
        <v>2</v>
      </c>
    </row>
    <row r="23" spans="1:5" x14ac:dyDescent="0.25">
      <c r="A23" s="27" t="s">
        <v>109</v>
      </c>
      <c r="B23">
        <v>1</v>
      </c>
      <c r="E23">
        <v>1</v>
      </c>
    </row>
    <row r="24" spans="1:5" x14ac:dyDescent="0.25">
      <c r="A24" s="27" t="s">
        <v>99</v>
      </c>
      <c r="C24">
        <v>1</v>
      </c>
      <c r="E24">
        <v>1</v>
      </c>
    </row>
    <row r="25" spans="1:5" x14ac:dyDescent="0.25">
      <c r="A25" s="27" t="s">
        <v>112</v>
      </c>
      <c r="D25">
        <v>1</v>
      </c>
      <c r="E25">
        <v>1</v>
      </c>
    </row>
    <row r="26" spans="1:5" x14ac:dyDescent="0.25">
      <c r="A26" s="27" t="s">
        <v>116</v>
      </c>
      <c r="C26">
        <v>1</v>
      </c>
      <c r="E26">
        <v>1</v>
      </c>
    </row>
    <row r="27" spans="1:5" x14ac:dyDescent="0.25">
      <c r="A27" s="27" t="s">
        <v>120</v>
      </c>
      <c r="C27">
        <v>1</v>
      </c>
      <c r="E27">
        <v>1</v>
      </c>
    </row>
    <row r="28" spans="1:5" x14ac:dyDescent="0.25">
      <c r="A28" s="27" t="s">
        <v>129</v>
      </c>
      <c r="B28">
        <v>2</v>
      </c>
      <c r="C28">
        <v>1</v>
      </c>
      <c r="E28">
        <v>3</v>
      </c>
    </row>
    <row r="29" spans="1:5" x14ac:dyDescent="0.25">
      <c r="A29" s="27" t="s">
        <v>124</v>
      </c>
      <c r="B29">
        <v>1</v>
      </c>
      <c r="C29">
        <v>1</v>
      </c>
      <c r="E29">
        <v>2</v>
      </c>
    </row>
    <row r="30" spans="1:5" x14ac:dyDescent="0.25">
      <c r="A30" s="27" t="s">
        <v>146</v>
      </c>
      <c r="B30">
        <v>1</v>
      </c>
      <c r="E30">
        <v>1</v>
      </c>
    </row>
    <row r="31" spans="1:5" x14ac:dyDescent="0.25">
      <c r="A31" s="27" t="s">
        <v>138</v>
      </c>
      <c r="B31">
        <v>1</v>
      </c>
      <c r="C31">
        <v>1</v>
      </c>
      <c r="D31">
        <v>1</v>
      </c>
      <c r="E31">
        <v>3</v>
      </c>
    </row>
    <row r="32" spans="1:5" x14ac:dyDescent="0.25">
      <c r="A32" s="27" t="s">
        <v>149</v>
      </c>
      <c r="B32">
        <v>1</v>
      </c>
      <c r="E32">
        <v>1</v>
      </c>
    </row>
    <row r="33" spans="1:5" x14ac:dyDescent="0.25">
      <c r="A33" s="27" t="s">
        <v>152</v>
      </c>
      <c r="C33">
        <v>1</v>
      </c>
      <c r="E33">
        <v>1</v>
      </c>
    </row>
    <row r="34" spans="1:5" x14ac:dyDescent="0.25">
      <c r="A34" s="27" t="s">
        <v>156</v>
      </c>
      <c r="B34">
        <v>1</v>
      </c>
      <c r="E34">
        <v>1</v>
      </c>
    </row>
    <row r="35" spans="1:5" x14ac:dyDescent="0.25">
      <c r="A35" s="27" t="s">
        <v>159</v>
      </c>
      <c r="C35">
        <v>1</v>
      </c>
      <c r="E35">
        <v>1</v>
      </c>
    </row>
    <row r="36" spans="1:5" x14ac:dyDescent="0.25">
      <c r="A36" s="27" t="s">
        <v>163</v>
      </c>
      <c r="B36">
        <v>2</v>
      </c>
      <c r="E36">
        <v>2</v>
      </c>
    </row>
    <row r="37" spans="1:5" x14ac:dyDescent="0.25">
      <c r="A37" s="27" t="s">
        <v>168</v>
      </c>
      <c r="D37">
        <v>1</v>
      </c>
      <c r="E37">
        <v>1</v>
      </c>
    </row>
    <row r="38" spans="1:5" x14ac:dyDescent="0.25">
      <c r="A38" s="27" t="s">
        <v>1794</v>
      </c>
      <c r="D38">
        <v>1</v>
      </c>
      <c r="E38">
        <v>1</v>
      </c>
    </row>
    <row r="39" spans="1:5" x14ac:dyDescent="0.25">
      <c r="A39" s="27" t="s">
        <v>171</v>
      </c>
      <c r="C39">
        <v>1</v>
      </c>
      <c r="E39">
        <v>1</v>
      </c>
    </row>
    <row r="40" spans="1:5" x14ac:dyDescent="0.25">
      <c r="A40" s="27" t="s">
        <v>173</v>
      </c>
      <c r="C40">
        <v>1</v>
      </c>
      <c r="E40">
        <v>1</v>
      </c>
    </row>
    <row r="41" spans="1:5" x14ac:dyDescent="0.25">
      <c r="A41" s="27" t="s">
        <v>176</v>
      </c>
      <c r="B41">
        <v>1</v>
      </c>
      <c r="E41">
        <v>1</v>
      </c>
    </row>
    <row r="42" spans="1:5" x14ac:dyDescent="0.25">
      <c r="A42" s="27" t="s">
        <v>180</v>
      </c>
      <c r="C42">
        <v>2</v>
      </c>
      <c r="E42">
        <v>2</v>
      </c>
    </row>
    <row r="43" spans="1:5" x14ac:dyDescent="0.25">
      <c r="A43" s="27" t="s">
        <v>185</v>
      </c>
      <c r="B43">
        <v>1</v>
      </c>
      <c r="E43">
        <v>1</v>
      </c>
    </row>
    <row r="44" spans="1:5" x14ac:dyDescent="0.25">
      <c r="A44" s="27" t="s">
        <v>188</v>
      </c>
      <c r="B44">
        <v>1</v>
      </c>
      <c r="C44">
        <v>1</v>
      </c>
      <c r="E44">
        <v>2</v>
      </c>
    </row>
    <row r="45" spans="1:5" x14ac:dyDescent="0.25">
      <c r="A45" s="27" t="s">
        <v>193</v>
      </c>
      <c r="B45">
        <v>1</v>
      </c>
      <c r="E45">
        <v>1</v>
      </c>
    </row>
    <row r="46" spans="1:5" x14ac:dyDescent="0.25">
      <c r="A46" s="27" t="s">
        <v>196</v>
      </c>
      <c r="B46">
        <v>1</v>
      </c>
      <c r="D46">
        <v>1</v>
      </c>
      <c r="E46">
        <v>2</v>
      </c>
    </row>
    <row r="47" spans="1:5" x14ac:dyDescent="0.25">
      <c r="A47" s="27" t="s">
        <v>199</v>
      </c>
      <c r="B47">
        <v>1</v>
      </c>
      <c r="E47">
        <v>1</v>
      </c>
    </row>
    <row r="48" spans="1:5" x14ac:dyDescent="0.25">
      <c r="A48" s="27" t="s">
        <v>208</v>
      </c>
      <c r="D48">
        <v>1</v>
      </c>
      <c r="E48">
        <v>1</v>
      </c>
    </row>
    <row r="49" spans="1:5" x14ac:dyDescent="0.25">
      <c r="A49" s="27" t="s">
        <v>211</v>
      </c>
      <c r="C49">
        <v>2</v>
      </c>
      <c r="D49">
        <v>2</v>
      </c>
      <c r="E49">
        <v>4</v>
      </c>
    </row>
    <row r="50" spans="1:5" x14ac:dyDescent="0.25">
      <c r="A50" s="27" t="s">
        <v>218</v>
      </c>
      <c r="B50">
        <v>1</v>
      </c>
      <c r="D50">
        <v>1</v>
      </c>
      <c r="E50">
        <v>2</v>
      </c>
    </row>
    <row r="51" spans="1:5" x14ac:dyDescent="0.25">
      <c r="A51" s="27" t="s">
        <v>221</v>
      </c>
      <c r="B51">
        <v>1</v>
      </c>
      <c r="E51">
        <v>1</v>
      </c>
    </row>
    <row r="52" spans="1:5" x14ac:dyDescent="0.25">
      <c r="A52" s="27" t="s">
        <v>204</v>
      </c>
      <c r="B52">
        <v>1</v>
      </c>
      <c r="E52">
        <v>1</v>
      </c>
    </row>
    <row r="53" spans="1:5" x14ac:dyDescent="0.25">
      <c r="A53" s="27" t="s">
        <v>202</v>
      </c>
      <c r="D53">
        <v>1</v>
      </c>
      <c r="E53">
        <v>1</v>
      </c>
    </row>
    <row r="54" spans="1:5" x14ac:dyDescent="0.25">
      <c r="A54" s="27" t="s">
        <v>225</v>
      </c>
      <c r="B54">
        <v>1</v>
      </c>
      <c r="E54">
        <v>1</v>
      </c>
    </row>
    <row r="55" spans="1:5" x14ac:dyDescent="0.25">
      <c r="A55" s="27" t="s">
        <v>228</v>
      </c>
      <c r="B55">
        <v>1</v>
      </c>
      <c r="E55">
        <v>1</v>
      </c>
    </row>
    <row r="56" spans="1:5" x14ac:dyDescent="0.25">
      <c r="A56" s="27" t="s">
        <v>236</v>
      </c>
      <c r="B56">
        <v>2</v>
      </c>
      <c r="E56">
        <v>2</v>
      </c>
    </row>
    <row r="57" spans="1:5" x14ac:dyDescent="0.25">
      <c r="A57" s="27" t="s">
        <v>241</v>
      </c>
      <c r="B57">
        <v>1</v>
      </c>
      <c r="E57">
        <v>1</v>
      </c>
    </row>
    <row r="58" spans="1:5" x14ac:dyDescent="0.25">
      <c r="A58" s="27" t="s">
        <v>244</v>
      </c>
      <c r="B58">
        <v>2</v>
      </c>
      <c r="C58">
        <v>1</v>
      </c>
      <c r="E58">
        <v>3</v>
      </c>
    </row>
    <row r="59" spans="1:5" x14ac:dyDescent="0.25">
      <c r="A59" s="27" t="s">
        <v>251</v>
      </c>
      <c r="D59">
        <v>1</v>
      </c>
      <c r="E59">
        <v>1</v>
      </c>
    </row>
    <row r="60" spans="1:5" x14ac:dyDescent="0.25">
      <c r="A60" s="27" t="s">
        <v>254</v>
      </c>
      <c r="B60">
        <v>2</v>
      </c>
      <c r="E60">
        <v>2</v>
      </c>
    </row>
    <row r="61" spans="1:5" x14ac:dyDescent="0.25">
      <c r="A61" s="27" t="s">
        <v>269</v>
      </c>
      <c r="B61">
        <v>1</v>
      </c>
      <c r="E61">
        <v>1</v>
      </c>
    </row>
    <row r="62" spans="1:5" x14ac:dyDescent="0.25">
      <c r="A62" s="27" t="s">
        <v>259</v>
      </c>
      <c r="B62">
        <v>1</v>
      </c>
      <c r="E62">
        <v>1</v>
      </c>
    </row>
    <row r="63" spans="1:5" x14ac:dyDescent="0.25">
      <c r="A63" s="27" t="s">
        <v>262</v>
      </c>
      <c r="B63">
        <v>1</v>
      </c>
      <c r="C63">
        <v>2</v>
      </c>
      <c r="E63">
        <v>3</v>
      </c>
    </row>
    <row r="64" spans="1:5" x14ac:dyDescent="0.25">
      <c r="A64" s="27" t="s">
        <v>272</v>
      </c>
      <c r="B64">
        <v>1</v>
      </c>
      <c r="C64">
        <v>1</v>
      </c>
      <c r="E64">
        <v>2</v>
      </c>
    </row>
    <row r="65" spans="1:5" x14ac:dyDescent="0.25">
      <c r="A65" s="27" t="s">
        <v>277</v>
      </c>
      <c r="B65">
        <v>1</v>
      </c>
      <c r="E65">
        <v>1</v>
      </c>
    </row>
    <row r="66" spans="1:5" x14ac:dyDescent="0.25">
      <c r="A66" s="27" t="s">
        <v>280</v>
      </c>
      <c r="B66">
        <v>2</v>
      </c>
      <c r="E66">
        <v>2</v>
      </c>
    </row>
    <row r="67" spans="1:5" x14ac:dyDescent="0.25">
      <c r="A67" s="27" t="s">
        <v>286</v>
      </c>
      <c r="B67">
        <v>2</v>
      </c>
      <c r="C67">
        <v>1</v>
      </c>
      <c r="E67">
        <v>3</v>
      </c>
    </row>
    <row r="68" spans="1:5" x14ac:dyDescent="0.25">
      <c r="A68" s="27" t="s">
        <v>296</v>
      </c>
      <c r="B68">
        <v>1</v>
      </c>
      <c r="E68">
        <v>1</v>
      </c>
    </row>
    <row r="69" spans="1:5" x14ac:dyDescent="0.25">
      <c r="A69" s="27" t="s">
        <v>293</v>
      </c>
      <c r="C69">
        <v>1</v>
      </c>
      <c r="E69">
        <v>1</v>
      </c>
    </row>
    <row r="70" spans="1:5" x14ac:dyDescent="0.25">
      <c r="A70" s="27" t="s">
        <v>299</v>
      </c>
      <c r="B70">
        <v>1</v>
      </c>
      <c r="E70">
        <v>1</v>
      </c>
    </row>
    <row r="71" spans="1:5" x14ac:dyDescent="0.25">
      <c r="A71" s="27" t="s">
        <v>302</v>
      </c>
      <c r="B71">
        <v>9</v>
      </c>
      <c r="E71">
        <v>9</v>
      </c>
    </row>
    <row r="72" spans="1:5" x14ac:dyDescent="0.25">
      <c r="A72" s="27" t="s">
        <v>329</v>
      </c>
      <c r="B72">
        <v>2</v>
      </c>
      <c r="C72">
        <v>1</v>
      </c>
      <c r="D72">
        <v>1</v>
      </c>
      <c r="E72">
        <v>4</v>
      </c>
    </row>
    <row r="73" spans="1:5" x14ac:dyDescent="0.25">
      <c r="A73" s="27" t="s">
        <v>338</v>
      </c>
      <c r="B73">
        <v>2</v>
      </c>
      <c r="E73">
        <v>2</v>
      </c>
    </row>
    <row r="74" spans="1:5" x14ac:dyDescent="0.25">
      <c r="A74" s="27" t="s">
        <v>343</v>
      </c>
      <c r="C74">
        <v>1</v>
      </c>
      <c r="E74">
        <v>1</v>
      </c>
    </row>
    <row r="75" spans="1:5" x14ac:dyDescent="0.25">
      <c r="A75" s="27" t="s">
        <v>346</v>
      </c>
      <c r="C75">
        <v>1</v>
      </c>
      <c r="E75">
        <v>1</v>
      </c>
    </row>
    <row r="76" spans="1:5" x14ac:dyDescent="0.25">
      <c r="A76" s="27" t="s">
        <v>352</v>
      </c>
      <c r="B76">
        <v>2</v>
      </c>
      <c r="E76">
        <v>2</v>
      </c>
    </row>
    <row r="77" spans="1:5" x14ac:dyDescent="0.25">
      <c r="A77" s="27" t="s">
        <v>357</v>
      </c>
      <c r="B77">
        <v>1</v>
      </c>
      <c r="E77">
        <v>1</v>
      </c>
    </row>
    <row r="78" spans="1:5" x14ac:dyDescent="0.25">
      <c r="A78" s="27" t="s">
        <v>349</v>
      </c>
      <c r="C78">
        <v>1</v>
      </c>
      <c r="D78">
        <v>1</v>
      </c>
      <c r="E78">
        <v>2</v>
      </c>
    </row>
    <row r="79" spans="1:5" x14ac:dyDescent="0.25">
      <c r="A79" s="27" t="s">
        <v>360</v>
      </c>
      <c r="C79">
        <v>2</v>
      </c>
      <c r="D79">
        <v>1</v>
      </c>
      <c r="E79">
        <v>3</v>
      </c>
    </row>
    <row r="80" spans="1:5" x14ac:dyDescent="0.25">
      <c r="A80" s="27" t="s">
        <v>366</v>
      </c>
      <c r="B80">
        <v>1</v>
      </c>
      <c r="C80">
        <v>1</v>
      </c>
      <c r="E80">
        <v>2</v>
      </c>
    </row>
    <row r="81" spans="1:5" x14ac:dyDescent="0.25">
      <c r="A81" s="27" t="s">
        <v>371</v>
      </c>
      <c r="B81">
        <v>1</v>
      </c>
      <c r="E81">
        <v>1</v>
      </c>
    </row>
    <row r="82" spans="1:5" x14ac:dyDescent="0.25">
      <c r="A82" s="27" t="s">
        <v>374</v>
      </c>
      <c r="B82">
        <v>2</v>
      </c>
      <c r="E82">
        <v>2</v>
      </c>
    </row>
    <row r="83" spans="1:5" x14ac:dyDescent="0.25">
      <c r="A83" s="27" t="s">
        <v>379</v>
      </c>
      <c r="B83">
        <v>1</v>
      </c>
      <c r="E83">
        <v>1</v>
      </c>
    </row>
    <row r="84" spans="1:5" x14ac:dyDescent="0.25">
      <c r="A84" s="27" t="s">
        <v>383</v>
      </c>
      <c r="B84">
        <v>4</v>
      </c>
      <c r="D84">
        <v>3</v>
      </c>
      <c r="E84">
        <v>7</v>
      </c>
    </row>
    <row r="85" spans="1:5" x14ac:dyDescent="0.25">
      <c r="A85" s="27" t="s">
        <v>396</v>
      </c>
      <c r="B85">
        <v>3</v>
      </c>
      <c r="E85">
        <v>3</v>
      </c>
    </row>
    <row r="86" spans="1:5" x14ac:dyDescent="0.25">
      <c r="A86" s="27" t="s">
        <v>393</v>
      </c>
      <c r="B86">
        <v>1</v>
      </c>
      <c r="E86">
        <v>1</v>
      </c>
    </row>
    <row r="87" spans="1:5" x14ac:dyDescent="0.25">
      <c r="A87" s="27" t="s">
        <v>406</v>
      </c>
      <c r="D87">
        <v>1</v>
      </c>
      <c r="E87">
        <v>1</v>
      </c>
    </row>
    <row r="88" spans="1:5" x14ac:dyDescent="0.25">
      <c r="A88" s="27" t="s">
        <v>409</v>
      </c>
      <c r="B88">
        <v>1</v>
      </c>
      <c r="E88">
        <v>1</v>
      </c>
    </row>
    <row r="89" spans="1:5" x14ac:dyDescent="0.25">
      <c r="A89" s="27" t="s">
        <v>412</v>
      </c>
      <c r="B89">
        <v>1</v>
      </c>
      <c r="E89">
        <v>1</v>
      </c>
    </row>
    <row r="90" spans="1:5" x14ac:dyDescent="0.25">
      <c r="A90" s="27" t="s">
        <v>415</v>
      </c>
      <c r="B90">
        <v>2</v>
      </c>
      <c r="E90">
        <v>2</v>
      </c>
    </row>
    <row r="91" spans="1:5" x14ac:dyDescent="0.25">
      <c r="A91" s="27" t="s">
        <v>420</v>
      </c>
      <c r="B91">
        <v>2</v>
      </c>
      <c r="E91">
        <v>2</v>
      </c>
    </row>
    <row r="92" spans="1:5" x14ac:dyDescent="0.25">
      <c r="A92" s="27" t="s">
        <v>426</v>
      </c>
      <c r="B92">
        <v>1</v>
      </c>
      <c r="E92">
        <v>1</v>
      </c>
    </row>
    <row r="93" spans="1:5" x14ac:dyDescent="0.25">
      <c r="A93" s="27" t="s">
        <v>429</v>
      </c>
      <c r="C93">
        <v>1</v>
      </c>
      <c r="E93">
        <v>1</v>
      </c>
    </row>
    <row r="94" spans="1:5" x14ac:dyDescent="0.25">
      <c r="A94" s="27" t="s">
        <v>432</v>
      </c>
      <c r="C94">
        <v>1</v>
      </c>
      <c r="E94">
        <v>1</v>
      </c>
    </row>
    <row r="95" spans="1:5" x14ac:dyDescent="0.25">
      <c r="A95" s="27" t="s">
        <v>1795</v>
      </c>
      <c r="D95">
        <v>1</v>
      </c>
      <c r="E95">
        <v>1</v>
      </c>
    </row>
    <row r="96" spans="1:5" x14ac:dyDescent="0.25">
      <c r="A96" s="27" t="s">
        <v>438</v>
      </c>
      <c r="C96">
        <v>1</v>
      </c>
      <c r="E96">
        <v>1</v>
      </c>
    </row>
    <row r="97" spans="1:5" x14ac:dyDescent="0.25">
      <c r="A97" s="27" t="s">
        <v>435</v>
      </c>
      <c r="B97">
        <v>1</v>
      </c>
      <c r="E97">
        <v>1</v>
      </c>
    </row>
    <row r="98" spans="1:5" x14ac:dyDescent="0.25">
      <c r="A98" s="27" t="s">
        <v>441</v>
      </c>
      <c r="B98">
        <v>1</v>
      </c>
      <c r="E98">
        <v>1</v>
      </c>
    </row>
    <row r="99" spans="1:5" x14ac:dyDescent="0.25">
      <c r="A99" s="27" t="s">
        <v>447</v>
      </c>
      <c r="B99">
        <v>2</v>
      </c>
      <c r="E99">
        <v>2</v>
      </c>
    </row>
    <row r="100" spans="1:5" x14ac:dyDescent="0.25">
      <c r="A100" s="27" t="s">
        <v>444</v>
      </c>
      <c r="B100">
        <v>1</v>
      </c>
      <c r="E100">
        <v>1</v>
      </c>
    </row>
    <row r="101" spans="1:5" x14ac:dyDescent="0.25">
      <c r="A101" s="27" t="s">
        <v>452</v>
      </c>
      <c r="B101">
        <v>3</v>
      </c>
      <c r="D101">
        <v>1</v>
      </c>
      <c r="E101">
        <v>4</v>
      </c>
    </row>
    <row r="102" spans="1:5" x14ac:dyDescent="0.25">
      <c r="A102" s="27" t="s">
        <v>462</v>
      </c>
      <c r="B102">
        <v>14</v>
      </c>
      <c r="D102">
        <v>1</v>
      </c>
      <c r="E102">
        <v>15</v>
      </c>
    </row>
    <row r="103" spans="1:5" x14ac:dyDescent="0.25">
      <c r="A103" s="27" t="s">
        <v>500</v>
      </c>
      <c r="D103">
        <v>2</v>
      </c>
      <c r="E103">
        <v>2</v>
      </c>
    </row>
    <row r="104" spans="1:5" x14ac:dyDescent="0.25">
      <c r="A104" s="27" t="s">
        <v>504</v>
      </c>
      <c r="B104">
        <v>2</v>
      </c>
      <c r="E104">
        <v>2</v>
      </c>
    </row>
    <row r="105" spans="1:5" x14ac:dyDescent="0.25">
      <c r="A105" s="27" t="s">
        <v>509</v>
      </c>
      <c r="B105">
        <v>1</v>
      </c>
      <c r="E105">
        <v>1</v>
      </c>
    </row>
    <row r="106" spans="1:5" x14ac:dyDescent="0.25">
      <c r="A106" s="27" t="s">
        <v>512</v>
      </c>
      <c r="B106">
        <v>1</v>
      </c>
      <c r="E106">
        <v>1</v>
      </c>
    </row>
    <row r="107" spans="1:5" x14ac:dyDescent="0.25">
      <c r="A107" s="27" t="s">
        <v>515</v>
      </c>
      <c r="B107">
        <v>2</v>
      </c>
      <c r="E107">
        <v>2</v>
      </c>
    </row>
    <row r="108" spans="1:5" x14ac:dyDescent="0.25">
      <c r="A108" s="27" t="s">
        <v>522</v>
      </c>
      <c r="B108">
        <v>2</v>
      </c>
      <c r="D108">
        <v>1</v>
      </c>
      <c r="E108">
        <v>3</v>
      </c>
    </row>
    <row r="109" spans="1:5" x14ac:dyDescent="0.25">
      <c r="A109" s="27" t="s">
        <v>520</v>
      </c>
      <c r="B109">
        <v>7</v>
      </c>
      <c r="D109">
        <v>1</v>
      </c>
      <c r="E109">
        <v>8</v>
      </c>
    </row>
    <row r="110" spans="1:5" x14ac:dyDescent="0.25">
      <c r="A110" s="27" t="s">
        <v>543</v>
      </c>
      <c r="B110">
        <v>1</v>
      </c>
      <c r="E110">
        <v>1</v>
      </c>
    </row>
    <row r="111" spans="1:5" x14ac:dyDescent="0.25">
      <c r="A111" s="27" t="s">
        <v>547</v>
      </c>
      <c r="B111">
        <v>2</v>
      </c>
      <c r="E111">
        <v>2</v>
      </c>
    </row>
    <row r="112" spans="1:5" x14ac:dyDescent="0.25">
      <c r="A112" s="27" t="s">
        <v>552</v>
      </c>
      <c r="D112">
        <v>1</v>
      </c>
      <c r="E112">
        <v>1</v>
      </c>
    </row>
    <row r="113" spans="1:5" x14ac:dyDescent="0.25">
      <c r="A113" s="27" t="s">
        <v>555</v>
      </c>
      <c r="B113">
        <v>1</v>
      </c>
      <c r="E113">
        <v>1</v>
      </c>
    </row>
    <row r="114" spans="1:5" x14ac:dyDescent="0.25">
      <c r="A114" s="27" t="s">
        <v>558</v>
      </c>
      <c r="B114">
        <v>1</v>
      </c>
      <c r="E114">
        <v>1</v>
      </c>
    </row>
    <row r="115" spans="1:5" x14ac:dyDescent="0.25">
      <c r="A115" s="27" t="s">
        <v>1796</v>
      </c>
      <c r="D115">
        <v>2</v>
      </c>
      <c r="E115">
        <v>2</v>
      </c>
    </row>
    <row r="116" spans="1:5" x14ac:dyDescent="0.25">
      <c r="A116" s="27" t="s">
        <v>561</v>
      </c>
      <c r="B116">
        <v>1</v>
      </c>
      <c r="E116">
        <v>1</v>
      </c>
    </row>
    <row r="117" spans="1:5" x14ac:dyDescent="0.25">
      <c r="A117" s="27" t="s">
        <v>564</v>
      </c>
      <c r="D117">
        <v>1</v>
      </c>
      <c r="E117">
        <v>1</v>
      </c>
    </row>
    <row r="118" spans="1:5" x14ac:dyDescent="0.25">
      <c r="A118" s="27" t="s">
        <v>567</v>
      </c>
      <c r="B118">
        <v>1</v>
      </c>
      <c r="E118">
        <v>1</v>
      </c>
    </row>
    <row r="119" spans="1:5" x14ac:dyDescent="0.25">
      <c r="A119" s="27" t="s">
        <v>570</v>
      </c>
      <c r="B119">
        <v>1</v>
      </c>
      <c r="E119">
        <v>1</v>
      </c>
    </row>
    <row r="120" spans="1:5" x14ac:dyDescent="0.25">
      <c r="A120" s="27" t="s">
        <v>573</v>
      </c>
      <c r="B120">
        <v>2</v>
      </c>
      <c r="E120">
        <v>2</v>
      </c>
    </row>
    <row r="121" spans="1:5" x14ac:dyDescent="0.25">
      <c r="A121" s="27" t="s">
        <v>578</v>
      </c>
      <c r="D121">
        <v>1</v>
      </c>
      <c r="E121">
        <v>1</v>
      </c>
    </row>
    <row r="122" spans="1:5" x14ac:dyDescent="0.25">
      <c r="A122" s="27" t="s">
        <v>581</v>
      </c>
      <c r="B122">
        <v>2</v>
      </c>
      <c r="D122">
        <v>1</v>
      </c>
      <c r="E122">
        <v>3</v>
      </c>
    </row>
    <row r="123" spans="1:5" x14ac:dyDescent="0.25">
      <c r="A123" s="27" t="s">
        <v>591</v>
      </c>
      <c r="C123">
        <v>1</v>
      </c>
      <c r="E123">
        <v>1</v>
      </c>
    </row>
    <row r="124" spans="1:5" x14ac:dyDescent="0.25">
      <c r="A124" s="27" t="s">
        <v>594</v>
      </c>
      <c r="B124">
        <v>1</v>
      </c>
      <c r="E124">
        <v>1</v>
      </c>
    </row>
    <row r="125" spans="1:5" x14ac:dyDescent="0.25">
      <c r="A125" s="27" t="s">
        <v>597</v>
      </c>
      <c r="B125">
        <v>1</v>
      </c>
      <c r="E125">
        <v>1</v>
      </c>
    </row>
    <row r="126" spans="1:5" x14ac:dyDescent="0.25">
      <c r="A126" s="27" t="s">
        <v>600</v>
      </c>
      <c r="C126">
        <v>1</v>
      </c>
      <c r="E126">
        <v>1</v>
      </c>
    </row>
    <row r="127" spans="1:5" x14ac:dyDescent="0.25">
      <c r="A127" s="27" t="s">
        <v>603</v>
      </c>
      <c r="B127">
        <v>1</v>
      </c>
      <c r="C127">
        <v>1</v>
      </c>
      <c r="E127">
        <v>2</v>
      </c>
    </row>
    <row r="128" spans="1:5" x14ac:dyDescent="0.25">
      <c r="A128" s="27" t="s">
        <v>608</v>
      </c>
      <c r="B128">
        <v>2</v>
      </c>
      <c r="E128">
        <v>2</v>
      </c>
    </row>
    <row r="129" spans="1:5" x14ac:dyDescent="0.25">
      <c r="A129" s="27" t="s">
        <v>613</v>
      </c>
      <c r="B129">
        <v>1</v>
      </c>
      <c r="E129">
        <v>1</v>
      </c>
    </row>
    <row r="130" spans="1:5" x14ac:dyDescent="0.25">
      <c r="A130" s="27" t="s">
        <v>616</v>
      </c>
      <c r="B130">
        <v>1</v>
      </c>
      <c r="E130">
        <v>1</v>
      </c>
    </row>
    <row r="131" spans="1:5" x14ac:dyDescent="0.25">
      <c r="A131" s="27" t="s">
        <v>619</v>
      </c>
      <c r="B131">
        <v>3</v>
      </c>
      <c r="E131">
        <v>3</v>
      </c>
    </row>
    <row r="132" spans="1:5" x14ac:dyDescent="0.25">
      <c r="A132" s="27" t="s">
        <v>625</v>
      </c>
      <c r="B132">
        <v>1</v>
      </c>
      <c r="E132">
        <v>1</v>
      </c>
    </row>
    <row r="133" spans="1:5" x14ac:dyDescent="0.25">
      <c r="A133" s="27" t="s">
        <v>1798</v>
      </c>
      <c r="D133">
        <v>1</v>
      </c>
      <c r="E133">
        <v>1</v>
      </c>
    </row>
    <row r="134" spans="1:5" x14ac:dyDescent="0.25">
      <c r="A134" s="27" t="s">
        <v>1799</v>
      </c>
      <c r="D134">
        <v>2</v>
      </c>
      <c r="E134">
        <v>2</v>
      </c>
    </row>
    <row r="135" spans="1:5" x14ac:dyDescent="0.25">
      <c r="A135" s="27" t="s">
        <v>631</v>
      </c>
      <c r="B135">
        <v>2</v>
      </c>
      <c r="E135">
        <v>2</v>
      </c>
    </row>
    <row r="136" spans="1:5" x14ac:dyDescent="0.25">
      <c r="A136" s="27" t="s">
        <v>644</v>
      </c>
      <c r="C136">
        <v>1</v>
      </c>
      <c r="E136">
        <v>1</v>
      </c>
    </row>
    <row r="137" spans="1:5" x14ac:dyDescent="0.25">
      <c r="A137" s="27" t="s">
        <v>647</v>
      </c>
      <c r="B137">
        <v>4</v>
      </c>
      <c r="E137">
        <v>4</v>
      </c>
    </row>
    <row r="138" spans="1:5" x14ac:dyDescent="0.25">
      <c r="A138" s="27" t="s">
        <v>628</v>
      </c>
      <c r="B138">
        <v>1</v>
      </c>
      <c r="E138">
        <v>1</v>
      </c>
    </row>
    <row r="139" spans="1:5" x14ac:dyDescent="0.25">
      <c r="A139" s="27" t="s">
        <v>656</v>
      </c>
      <c r="B139">
        <v>1</v>
      </c>
      <c r="E139">
        <v>1</v>
      </c>
    </row>
    <row r="140" spans="1:5" x14ac:dyDescent="0.25">
      <c r="A140" s="27" t="s">
        <v>659</v>
      </c>
      <c r="B140">
        <v>4</v>
      </c>
      <c r="E140">
        <v>4</v>
      </c>
    </row>
    <row r="141" spans="1:5" x14ac:dyDescent="0.25">
      <c r="A141" s="27" t="s">
        <v>1800</v>
      </c>
      <c r="D141">
        <v>1</v>
      </c>
      <c r="E141">
        <v>1</v>
      </c>
    </row>
    <row r="142" spans="1:5" x14ac:dyDescent="0.25">
      <c r="A142" s="27" t="s">
        <v>666</v>
      </c>
      <c r="B142">
        <v>1</v>
      </c>
      <c r="E142">
        <v>1</v>
      </c>
    </row>
    <row r="143" spans="1:5" x14ac:dyDescent="0.25">
      <c r="A143" s="27" t="s">
        <v>674</v>
      </c>
      <c r="D143">
        <v>1</v>
      </c>
      <c r="E143">
        <v>1</v>
      </c>
    </row>
    <row r="144" spans="1:5" x14ac:dyDescent="0.25">
      <c r="A144" s="27" t="s">
        <v>669</v>
      </c>
      <c r="B144">
        <v>2</v>
      </c>
      <c r="E144">
        <v>2</v>
      </c>
    </row>
    <row r="145" spans="1:5" x14ac:dyDescent="0.25">
      <c r="A145" s="27" t="s">
        <v>677</v>
      </c>
      <c r="B145">
        <v>2</v>
      </c>
      <c r="E145">
        <v>2</v>
      </c>
    </row>
    <row r="146" spans="1:5" x14ac:dyDescent="0.25">
      <c r="A146" s="27" t="s">
        <v>682</v>
      </c>
      <c r="D146">
        <v>1</v>
      </c>
      <c r="E146">
        <v>1</v>
      </c>
    </row>
    <row r="147" spans="1:5" x14ac:dyDescent="0.25">
      <c r="A147" s="27" t="s">
        <v>685</v>
      </c>
      <c r="B147">
        <v>5</v>
      </c>
      <c r="E147">
        <v>5</v>
      </c>
    </row>
    <row r="148" spans="1:5" x14ac:dyDescent="0.25">
      <c r="A148" s="27" t="s">
        <v>698</v>
      </c>
      <c r="B148">
        <v>6</v>
      </c>
      <c r="E148">
        <v>6</v>
      </c>
    </row>
    <row r="149" spans="1:5" x14ac:dyDescent="0.25">
      <c r="A149" s="27" t="s">
        <v>719</v>
      </c>
      <c r="B149">
        <v>1</v>
      </c>
      <c r="E149">
        <v>1</v>
      </c>
    </row>
    <row r="150" spans="1:5" x14ac:dyDescent="0.25">
      <c r="A150" s="27" t="s">
        <v>713</v>
      </c>
      <c r="B150">
        <v>2</v>
      </c>
      <c r="E150">
        <v>2</v>
      </c>
    </row>
    <row r="151" spans="1:5" x14ac:dyDescent="0.25">
      <c r="A151" s="27" t="s">
        <v>725</v>
      </c>
      <c r="B151">
        <v>6</v>
      </c>
      <c r="E151">
        <v>6</v>
      </c>
    </row>
    <row r="152" spans="1:5" x14ac:dyDescent="0.25">
      <c r="A152" s="27" t="s">
        <v>740</v>
      </c>
      <c r="B152">
        <v>3</v>
      </c>
      <c r="E152">
        <v>3</v>
      </c>
    </row>
    <row r="153" spans="1:5" x14ac:dyDescent="0.25">
      <c r="A153" s="27" t="s">
        <v>747</v>
      </c>
      <c r="B153">
        <v>1</v>
      </c>
      <c r="E153">
        <v>1</v>
      </c>
    </row>
    <row r="154" spans="1:5" x14ac:dyDescent="0.25">
      <c r="A154" s="27" t="s">
        <v>722</v>
      </c>
      <c r="D154">
        <v>1</v>
      </c>
      <c r="E154">
        <v>1</v>
      </c>
    </row>
    <row r="155" spans="1:5" x14ac:dyDescent="0.25">
      <c r="A155" s="27" t="s">
        <v>750</v>
      </c>
      <c r="B155">
        <v>4</v>
      </c>
      <c r="E155">
        <v>4</v>
      </c>
    </row>
    <row r="156" spans="1:5" x14ac:dyDescent="0.25">
      <c r="A156" s="27" t="s">
        <v>759</v>
      </c>
      <c r="B156">
        <v>2</v>
      </c>
      <c r="E156">
        <v>2</v>
      </c>
    </row>
    <row r="157" spans="1:5" x14ac:dyDescent="0.25">
      <c r="A157" s="27" t="s">
        <v>764</v>
      </c>
      <c r="B157">
        <v>1</v>
      </c>
      <c r="E157">
        <v>1</v>
      </c>
    </row>
    <row r="158" spans="1:5" x14ac:dyDescent="0.25">
      <c r="A158" s="27" t="s">
        <v>767</v>
      </c>
      <c r="B158">
        <v>2</v>
      </c>
      <c r="E158">
        <v>2</v>
      </c>
    </row>
    <row r="159" spans="1:5" x14ac:dyDescent="0.25">
      <c r="A159" s="27" t="s">
        <v>772</v>
      </c>
      <c r="B159">
        <v>1</v>
      </c>
      <c r="E159">
        <v>1</v>
      </c>
    </row>
    <row r="160" spans="1:5" x14ac:dyDescent="0.25">
      <c r="A160" s="27" t="s">
        <v>775</v>
      </c>
      <c r="B160">
        <v>1</v>
      </c>
      <c r="E160">
        <v>1</v>
      </c>
    </row>
    <row r="161" spans="1:5" x14ac:dyDescent="0.25">
      <c r="A161" s="27" t="s">
        <v>778</v>
      </c>
      <c r="B161">
        <v>4</v>
      </c>
      <c r="E161">
        <v>4</v>
      </c>
    </row>
    <row r="162" spans="1:5" x14ac:dyDescent="0.25">
      <c r="A162" s="27" t="s">
        <v>788</v>
      </c>
      <c r="B162">
        <v>1</v>
      </c>
      <c r="E162">
        <v>1</v>
      </c>
    </row>
    <row r="163" spans="1:5" x14ac:dyDescent="0.25">
      <c r="A163" s="27" t="s">
        <v>791</v>
      </c>
      <c r="C163">
        <v>1</v>
      </c>
      <c r="E163">
        <v>1</v>
      </c>
    </row>
    <row r="164" spans="1:5" x14ac:dyDescent="0.25">
      <c r="A164" s="27" t="s">
        <v>793</v>
      </c>
      <c r="B164">
        <v>1</v>
      </c>
      <c r="C164">
        <v>1</v>
      </c>
      <c r="E164">
        <v>2</v>
      </c>
    </row>
    <row r="165" spans="1:5" x14ac:dyDescent="0.25">
      <c r="A165" s="27" t="s">
        <v>798</v>
      </c>
      <c r="B165">
        <v>2</v>
      </c>
      <c r="E165">
        <v>2</v>
      </c>
    </row>
    <row r="166" spans="1:5" x14ac:dyDescent="0.25">
      <c r="A166" s="27" t="s">
        <v>803</v>
      </c>
      <c r="B166">
        <v>2</v>
      </c>
      <c r="E166">
        <v>2</v>
      </c>
    </row>
    <row r="167" spans="1:5" x14ac:dyDescent="0.25">
      <c r="A167" s="27" t="s">
        <v>808</v>
      </c>
      <c r="B167">
        <v>1</v>
      </c>
      <c r="E167">
        <v>1</v>
      </c>
    </row>
    <row r="168" spans="1:5" x14ac:dyDescent="0.25">
      <c r="A168" s="27" t="s">
        <v>811</v>
      </c>
      <c r="B168">
        <v>1</v>
      </c>
      <c r="E168">
        <v>1</v>
      </c>
    </row>
    <row r="169" spans="1:5" x14ac:dyDescent="0.25">
      <c r="A169" s="27" t="s">
        <v>814</v>
      </c>
      <c r="B169">
        <v>1</v>
      </c>
      <c r="E169">
        <v>1</v>
      </c>
    </row>
    <row r="170" spans="1:5" x14ac:dyDescent="0.25">
      <c r="A170" s="27" t="s">
        <v>820</v>
      </c>
      <c r="B170">
        <v>1</v>
      </c>
      <c r="E170">
        <v>1</v>
      </c>
    </row>
    <row r="171" spans="1:5" x14ac:dyDescent="0.25">
      <c r="A171" s="27" t="s">
        <v>823</v>
      </c>
      <c r="B171">
        <v>2</v>
      </c>
      <c r="D171">
        <v>1</v>
      </c>
      <c r="E171">
        <v>3</v>
      </c>
    </row>
    <row r="172" spans="1:5" x14ac:dyDescent="0.25">
      <c r="A172" s="27" t="s">
        <v>817</v>
      </c>
      <c r="B172">
        <v>1</v>
      </c>
      <c r="E172">
        <v>1</v>
      </c>
    </row>
    <row r="173" spans="1:5" x14ac:dyDescent="0.25">
      <c r="A173" s="27" t="s">
        <v>830</v>
      </c>
      <c r="B173">
        <v>2</v>
      </c>
      <c r="D173">
        <v>1</v>
      </c>
      <c r="E173">
        <v>3</v>
      </c>
    </row>
    <row r="174" spans="1:5" x14ac:dyDescent="0.25">
      <c r="A174" s="27" t="s">
        <v>843</v>
      </c>
      <c r="B174">
        <v>2</v>
      </c>
      <c r="E174">
        <v>2</v>
      </c>
    </row>
    <row r="175" spans="1:5" x14ac:dyDescent="0.25">
      <c r="A175" s="27" t="s">
        <v>832</v>
      </c>
      <c r="B175">
        <v>2</v>
      </c>
      <c r="D175">
        <v>1</v>
      </c>
      <c r="E175">
        <v>3</v>
      </c>
    </row>
    <row r="176" spans="1:5" x14ac:dyDescent="0.25">
      <c r="A176" s="27" t="s">
        <v>849</v>
      </c>
      <c r="B176">
        <v>2</v>
      </c>
      <c r="E176">
        <v>2</v>
      </c>
    </row>
    <row r="177" spans="1:5" x14ac:dyDescent="0.25">
      <c r="A177" s="27" t="s">
        <v>859</v>
      </c>
      <c r="B177">
        <v>5</v>
      </c>
      <c r="E177">
        <v>5</v>
      </c>
    </row>
    <row r="178" spans="1:5" x14ac:dyDescent="0.25">
      <c r="A178" s="27" t="s">
        <v>873</v>
      </c>
      <c r="B178">
        <v>1</v>
      </c>
      <c r="E178">
        <v>1</v>
      </c>
    </row>
    <row r="179" spans="1:5" x14ac:dyDescent="0.25">
      <c r="A179" s="27" t="s">
        <v>877</v>
      </c>
      <c r="B179">
        <v>4</v>
      </c>
      <c r="E179">
        <v>4</v>
      </c>
    </row>
    <row r="180" spans="1:5" x14ac:dyDescent="0.25">
      <c r="A180" s="27" t="s">
        <v>856</v>
      </c>
      <c r="B180">
        <v>2</v>
      </c>
      <c r="E180">
        <v>2</v>
      </c>
    </row>
    <row r="181" spans="1:5" x14ac:dyDescent="0.25">
      <c r="A181" s="27" t="s">
        <v>892</v>
      </c>
      <c r="D181">
        <v>1</v>
      </c>
      <c r="E181">
        <v>1</v>
      </c>
    </row>
    <row r="182" spans="1:5" x14ac:dyDescent="0.25">
      <c r="A182" s="27" t="s">
        <v>889</v>
      </c>
      <c r="D182">
        <v>1</v>
      </c>
      <c r="E182">
        <v>1</v>
      </c>
    </row>
    <row r="183" spans="1:5" x14ac:dyDescent="0.25">
      <c r="A183" s="27" t="s">
        <v>900</v>
      </c>
      <c r="B183">
        <v>1</v>
      </c>
      <c r="E183">
        <v>1</v>
      </c>
    </row>
    <row r="184" spans="1:5" x14ac:dyDescent="0.25">
      <c r="A184" s="27" t="s">
        <v>897</v>
      </c>
      <c r="B184">
        <v>2</v>
      </c>
      <c r="E184">
        <v>2</v>
      </c>
    </row>
    <row r="185" spans="1:5" x14ac:dyDescent="0.25">
      <c r="A185" s="27" t="s">
        <v>905</v>
      </c>
      <c r="B185">
        <v>2</v>
      </c>
      <c r="E185">
        <v>2</v>
      </c>
    </row>
    <row r="186" spans="1:5" x14ac:dyDescent="0.25">
      <c r="A186" s="27" t="s">
        <v>910</v>
      </c>
      <c r="B186">
        <v>2</v>
      </c>
      <c r="E186">
        <v>2</v>
      </c>
    </row>
    <row r="187" spans="1:5" x14ac:dyDescent="0.25">
      <c r="A187" s="27" t="s">
        <v>895</v>
      </c>
      <c r="D187">
        <v>4</v>
      </c>
      <c r="E187">
        <v>4</v>
      </c>
    </row>
    <row r="188" spans="1:5" x14ac:dyDescent="0.25">
      <c r="A188" s="27" t="s">
        <v>917</v>
      </c>
      <c r="B188">
        <v>1</v>
      </c>
      <c r="E188">
        <v>1</v>
      </c>
    </row>
    <row r="189" spans="1:5" x14ac:dyDescent="0.25">
      <c r="A189" s="27" t="s">
        <v>920</v>
      </c>
      <c r="D189">
        <v>1</v>
      </c>
      <c r="E189">
        <v>1</v>
      </c>
    </row>
    <row r="190" spans="1:5" x14ac:dyDescent="0.25">
      <c r="A190" s="27" t="s">
        <v>924</v>
      </c>
      <c r="B190">
        <v>1</v>
      </c>
      <c r="C190">
        <v>1</v>
      </c>
      <c r="E190">
        <v>2</v>
      </c>
    </row>
    <row r="191" spans="1:5" x14ac:dyDescent="0.25">
      <c r="A191" s="27" t="s">
        <v>929</v>
      </c>
      <c r="B191">
        <v>3</v>
      </c>
      <c r="C191">
        <v>1</v>
      </c>
      <c r="D191">
        <v>2</v>
      </c>
      <c r="E191">
        <v>6</v>
      </c>
    </row>
    <row r="192" spans="1:5" x14ac:dyDescent="0.25">
      <c r="A192" s="27" t="s">
        <v>941</v>
      </c>
      <c r="B192">
        <v>1</v>
      </c>
      <c r="D192">
        <v>1</v>
      </c>
      <c r="E192">
        <v>2</v>
      </c>
    </row>
    <row r="193" spans="1:5" x14ac:dyDescent="0.25">
      <c r="A193" s="27" t="s">
        <v>946</v>
      </c>
      <c r="D193">
        <v>1</v>
      </c>
      <c r="E193">
        <v>1</v>
      </c>
    </row>
    <row r="194" spans="1:5" x14ac:dyDescent="0.25">
      <c r="A194" s="27" t="s">
        <v>957</v>
      </c>
      <c r="B194">
        <v>3</v>
      </c>
      <c r="E194">
        <v>3</v>
      </c>
    </row>
    <row r="195" spans="1:5" x14ac:dyDescent="0.25">
      <c r="A195" s="27" t="s">
        <v>964</v>
      </c>
      <c r="B195">
        <v>1</v>
      </c>
      <c r="E195">
        <v>1</v>
      </c>
    </row>
    <row r="196" spans="1:5" x14ac:dyDescent="0.25">
      <c r="A196" s="27" t="s">
        <v>967</v>
      </c>
      <c r="B196">
        <v>1</v>
      </c>
      <c r="E196">
        <v>1</v>
      </c>
    </row>
    <row r="197" spans="1:5" x14ac:dyDescent="0.25">
      <c r="A197" s="27" t="s">
        <v>971</v>
      </c>
      <c r="B197">
        <v>3</v>
      </c>
      <c r="E197">
        <v>3</v>
      </c>
    </row>
    <row r="198" spans="1:5" x14ac:dyDescent="0.25">
      <c r="A198" s="27" t="s">
        <v>949</v>
      </c>
      <c r="B198">
        <v>2</v>
      </c>
      <c r="D198">
        <v>2</v>
      </c>
      <c r="E198">
        <v>4</v>
      </c>
    </row>
    <row r="199" spans="1:5" x14ac:dyDescent="0.25">
      <c r="A199" s="27" t="s">
        <v>980</v>
      </c>
      <c r="D199">
        <v>1</v>
      </c>
      <c r="E199">
        <v>1</v>
      </c>
    </row>
    <row r="200" spans="1:5" x14ac:dyDescent="0.25">
      <c r="A200" s="27" t="s">
        <v>978</v>
      </c>
      <c r="B200">
        <v>1</v>
      </c>
      <c r="D200">
        <v>1</v>
      </c>
      <c r="E200">
        <v>2</v>
      </c>
    </row>
    <row r="201" spans="1:5" x14ac:dyDescent="0.25">
      <c r="A201" s="27" t="s">
        <v>984</v>
      </c>
      <c r="B201">
        <v>1</v>
      </c>
      <c r="E201">
        <v>1</v>
      </c>
    </row>
    <row r="202" spans="1:5" x14ac:dyDescent="0.25">
      <c r="A202" s="27" t="s">
        <v>1801</v>
      </c>
      <c r="D202">
        <v>1</v>
      </c>
      <c r="E202">
        <v>1</v>
      </c>
    </row>
    <row r="203" spans="1:5" x14ac:dyDescent="0.25">
      <c r="A203" s="27" t="s">
        <v>987</v>
      </c>
      <c r="B203">
        <v>2</v>
      </c>
      <c r="D203">
        <v>2</v>
      </c>
      <c r="E203">
        <v>4</v>
      </c>
    </row>
    <row r="204" spans="1:5" x14ac:dyDescent="0.25">
      <c r="A204" s="27" t="s">
        <v>992</v>
      </c>
      <c r="B204">
        <v>1</v>
      </c>
      <c r="E204">
        <v>1</v>
      </c>
    </row>
    <row r="205" spans="1:5" x14ac:dyDescent="0.25">
      <c r="A205" s="27" t="s">
        <v>995</v>
      </c>
      <c r="B205">
        <v>2</v>
      </c>
      <c r="E205">
        <v>2</v>
      </c>
    </row>
    <row r="206" spans="1:5" x14ac:dyDescent="0.25">
      <c r="A206" s="27" t="s">
        <v>1000</v>
      </c>
      <c r="B206">
        <v>1</v>
      </c>
      <c r="E206">
        <v>1</v>
      </c>
    </row>
    <row r="207" spans="1:5" x14ac:dyDescent="0.25">
      <c r="A207" s="27" t="s">
        <v>1004</v>
      </c>
      <c r="B207">
        <v>1</v>
      </c>
      <c r="D207">
        <v>1</v>
      </c>
      <c r="E207">
        <v>2</v>
      </c>
    </row>
    <row r="208" spans="1:5" x14ac:dyDescent="0.25">
      <c r="A208" s="27" t="s">
        <v>1007</v>
      </c>
      <c r="B208">
        <v>1</v>
      </c>
      <c r="E208">
        <v>1</v>
      </c>
    </row>
    <row r="209" spans="1:5" x14ac:dyDescent="0.25">
      <c r="A209" s="27" t="s">
        <v>1011</v>
      </c>
      <c r="B209">
        <v>1</v>
      </c>
      <c r="E209">
        <v>1</v>
      </c>
    </row>
    <row r="210" spans="1:5" x14ac:dyDescent="0.25">
      <c r="A210" s="27" t="s">
        <v>1015</v>
      </c>
      <c r="B210">
        <v>1</v>
      </c>
      <c r="E210">
        <v>1</v>
      </c>
    </row>
    <row r="211" spans="1:5" x14ac:dyDescent="0.25">
      <c r="A211" s="27" t="s">
        <v>1019</v>
      </c>
      <c r="D211">
        <v>1</v>
      </c>
      <c r="E211">
        <v>1</v>
      </c>
    </row>
    <row r="212" spans="1:5" x14ac:dyDescent="0.25">
      <c r="A212" s="27" t="s">
        <v>1740</v>
      </c>
      <c r="D212">
        <v>1</v>
      </c>
      <c r="E212">
        <v>1</v>
      </c>
    </row>
    <row r="213" spans="1:5" x14ac:dyDescent="0.25">
      <c r="A213" s="27" t="s">
        <v>1022</v>
      </c>
      <c r="B213">
        <v>1</v>
      </c>
      <c r="E213">
        <v>1</v>
      </c>
    </row>
    <row r="214" spans="1:5" x14ac:dyDescent="0.25">
      <c r="A214" s="27" t="s">
        <v>1025</v>
      </c>
      <c r="D214">
        <v>1</v>
      </c>
      <c r="E214">
        <v>1</v>
      </c>
    </row>
    <row r="215" spans="1:5" x14ac:dyDescent="0.25">
      <c r="A215" s="27" t="s">
        <v>1028</v>
      </c>
      <c r="B215">
        <v>1</v>
      </c>
      <c r="E215">
        <v>1</v>
      </c>
    </row>
    <row r="216" spans="1:5" x14ac:dyDescent="0.25">
      <c r="A216" s="27" t="s">
        <v>1032</v>
      </c>
      <c r="B216">
        <v>1</v>
      </c>
      <c r="E216">
        <v>1</v>
      </c>
    </row>
    <row r="217" spans="1:5" x14ac:dyDescent="0.25">
      <c r="A217" s="27" t="s">
        <v>1802</v>
      </c>
      <c r="B217">
        <v>1</v>
      </c>
      <c r="D217">
        <v>3</v>
      </c>
      <c r="E217">
        <v>4</v>
      </c>
    </row>
    <row r="218" spans="1:5" x14ac:dyDescent="0.25">
      <c r="A218" s="27" t="s">
        <v>1803</v>
      </c>
      <c r="D218">
        <v>9</v>
      </c>
      <c r="E218">
        <v>9</v>
      </c>
    </row>
    <row r="219" spans="1:5" x14ac:dyDescent="0.25">
      <c r="A219" s="27" t="s">
        <v>1038</v>
      </c>
      <c r="B219">
        <v>1</v>
      </c>
      <c r="E219">
        <v>1</v>
      </c>
    </row>
    <row r="220" spans="1:5" x14ac:dyDescent="0.25">
      <c r="A220" s="27" t="s">
        <v>1041</v>
      </c>
      <c r="B220">
        <v>1</v>
      </c>
      <c r="E220">
        <v>1</v>
      </c>
    </row>
    <row r="221" spans="1:5" x14ac:dyDescent="0.25">
      <c r="A221" s="27" t="s">
        <v>1046</v>
      </c>
      <c r="B221">
        <v>1</v>
      </c>
      <c r="E221">
        <v>1</v>
      </c>
    </row>
    <row r="222" spans="1:5" x14ac:dyDescent="0.25">
      <c r="A222" s="27" t="s">
        <v>1050</v>
      </c>
      <c r="B222">
        <v>1</v>
      </c>
      <c r="E222">
        <v>1</v>
      </c>
    </row>
    <row r="223" spans="1:5" x14ac:dyDescent="0.25">
      <c r="A223" s="27" t="s">
        <v>1054</v>
      </c>
      <c r="B223">
        <v>3</v>
      </c>
      <c r="D223">
        <v>1</v>
      </c>
      <c r="E223">
        <v>4</v>
      </c>
    </row>
    <row r="224" spans="1:5" x14ac:dyDescent="0.25">
      <c r="A224" s="27" t="s">
        <v>1064</v>
      </c>
      <c r="B224">
        <v>1</v>
      </c>
      <c r="E224">
        <v>1</v>
      </c>
    </row>
    <row r="225" spans="1:5" x14ac:dyDescent="0.25">
      <c r="A225" s="27" t="s">
        <v>1071</v>
      </c>
      <c r="B225">
        <v>2</v>
      </c>
      <c r="E225">
        <v>2</v>
      </c>
    </row>
    <row r="226" spans="1:5" x14ac:dyDescent="0.25">
      <c r="A226" s="27" t="s">
        <v>1067</v>
      </c>
      <c r="B226">
        <v>1</v>
      </c>
      <c r="E226">
        <v>1</v>
      </c>
    </row>
    <row r="227" spans="1:5" x14ac:dyDescent="0.25">
      <c r="A227" s="27" t="s">
        <v>1078</v>
      </c>
      <c r="B227">
        <v>2</v>
      </c>
      <c r="E227">
        <v>2</v>
      </c>
    </row>
    <row r="228" spans="1:5" x14ac:dyDescent="0.25">
      <c r="A228" s="27" t="s">
        <v>1083</v>
      </c>
      <c r="D228">
        <v>1</v>
      </c>
      <c r="E228">
        <v>1</v>
      </c>
    </row>
    <row r="229" spans="1:5" x14ac:dyDescent="0.25">
      <c r="A229" s="27" t="s">
        <v>1086</v>
      </c>
      <c r="B229">
        <v>1</v>
      </c>
      <c r="E229">
        <v>1</v>
      </c>
    </row>
    <row r="230" spans="1:5" x14ac:dyDescent="0.25">
      <c r="A230" s="27" t="s">
        <v>1088</v>
      </c>
      <c r="B230">
        <v>1</v>
      </c>
      <c r="E230">
        <v>1</v>
      </c>
    </row>
    <row r="231" spans="1:5" x14ac:dyDescent="0.25">
      <c r="A231" s="27" t="s">
        <v>1090</v>
      </c>
      <c r="B231">
        <v>1</v>
      </c>
      <c r="E231">
        <v>1</v>
      </c>
    </row>
    <row r="232" spans="1:5" x14ac:dyDescent="0.25">
      <c r="A232" s="27" t="s">
        <v>1092</v>
      </c>
      <c r="B232">
        <v>1</v>
      </c>
      <c r="E232">
        <v>1</v>
      </c>
    </row>
    <row r="233" spans="1:5" x14ac:dyDescent="0.25">
      <c r="A233" s="27" t="s">
        <v>1099</v>
      </c>
      <c r="B233">
        <v>1</v>
      </c>
      <c r="E233">
        <v>1</v>
      </c>
    </row>
    <row r="234" spans="1:5" x14ac:dyDescent="0.25">
      <c r="A234" s="27" t="s">
        <v>1103</v>
      </c>
      <c r="B234">
        <v>1</v>
      </c>
      <c r="E234">
        <v>1</v>
      </c>
    </row>
    <row r="235" spans="1:5" x14ac:dyDescent="0.25">
      <c r="A235" s="27" t="s">
        <v>1106</v>
      </c>
      <c r="B235">
        <v>1</v>
      </c>
      <c r="E235">
        <v>1</v>
      </c>
    </row>
    <row r="236" spans="1:5" x14ac:dyDescent="0.25">
      <c r="A236" s="27" t="s">
        <v>1095</v>
      </c>
      <c r="B236">
        <v>2</v>
      </c>
      <c r="E236">
        <v>2</v>
      </c>
    </row>
    <row r="237" spans="1:5" x14ac:dyDescent="0.25">
      <c r="A237" s="27" t="s">
        <v>1111</v>
      </c>
      <c r="B237">
        <v>1</v>
      </c>
      <c r="D237">
        <v>1</v>
      </c>
      <c r="E237">
        <v>2</v>
      </c>
    </row>
    <row r="238" spans="1:5" x14ac:dyDescent="0.25">
      <c r="A238" s="27" t="s">
        <v>1115</v>
      </c>
      <c r="B238">
        <v>1</v>
      </c>
      <c r="E238">
        <v>1</v>
      </c>
    </row>
    <row r="239" spans="1:5" x14ac:dyDescent="0.25">
      <c r="A239" s="27" t="s">
        <v>1118</v>
      </c>
      <c r="C239">
        <v>1</v>
      </c>
      <c r="E239">
        <v>1</v>
      </c>
    </row>
    <row r="240" spans="1:5" x14ac:dyDescent="0.25">
      <c r="A240" s="27" t="s">
        <v>1122</v>
      </c>
      <c r="B240">
        <v>1</v>
      </c>
      <c r="E240">
        <v>1</v>
      </c>
    </row>
    <row r="241" spans="1:5" x14ac:dyDescent="0.25">
      <c r="A241" s="27" t="s">
        <v>1125</v>
      </c>
      <c r="B241">
        <v>1</v>
      </c>
      <c r="E241">
        <v>1</v>
      </c>
    </row>
    <row r="242" spans="1:5" x14ac:dyDescent="0.25">
      <c r="A242" s="27" t="s">
        <v>1128</v>
      </c>
      <c r="B242">
        <v>2</v>
      </c>
      <c r="C242">
        <v>1</v>
      </c>
      <c r="E242">
        <v>3</v>
      </c>
    </row>
    <row r="243" spans="1:5" x14ac:dyDescent="0.25">
      <c r="A243" s="27" t="s">
        <v>1135</v>
      </c>
      <c r="B243">
        <v>3</v>
      </c>
      <c r="E243">
        <v>3</v>
      </c>
    </row>
    <row r="244" spans="1:5" x14ac:dyDescent="0.25">
      <c r="A244" s="27" t="s">
        <v>1145</v>
      </c>
      <c r="B244">
        <v>2</v>
      </c>
      <c r="E244">
        <v>2</v>
      </c>
    </row>
    <row r="245" spans="1:5" x14ac:dyDescent="0.25">
      <c r="A245" s="27" t="s">
        <v>1153</v>
      </c>
      <c r="B245">
        <v>2</v>
      </c>
      <c r="E245">
        <v>2</v>
      </c>
    </row>
    <row r="246" spans="1:5" x14ac:dyDescent="0.25">
      <c r="A246" s="27" t="s">
        <v>1158</v>
      </c>
      <c r="B246">
        <v>1</v>
      </c>
      <c r="E246">
        <v>1</v>
      </c>
    </row>
    <row r="247" spans="1:5" x14ac:dyDescent="0.25">
      <c r="A247" s="27" t="s">
        <v>1161</v>
      </c>
      <c r="B247">
        <v>1</v>
      </c>
      <c r="E247">
        <v>1</v>
      </c>
    </row>
    <row r="248" spans="1:5" x14ac:dyDescent="0.25">
      <c r="A248" s="27" t="s">
        <v>1166</v>
      </c>
      <c r="D248">
        <v>1</v>
      </c>
      <c r="E248">
        <v>1</v>
      </c>
    </row>
    <row r="249" spans="1:5" x14ac:dyDescent="0.25">
      <c r="A249" s="27" t="s">
        <v>1168</v>
      </c>
      <c r="D249">
        <v>1</v>
      </c>
      <c r="E249">
        <v>1</v>
      </c>
    </row>
    <row r="250" spans="1:5" x14ac:dyDescent="0.25">
      <c r="A250" s="27" t="s">
        <v>1170</v>
      </c>
      <c r="B250">
        <v>1</v>
      </c>
      <c r="E250">
        <v>1</v>
      </c>
    </row>
    <row r="251" spans="1:5" x14ac:dyDescent="0.25">
      <c r="A251" s="27" t="s">
        <v>1173</v>
      </c>
      <c r="B251">
        <v>1</v>
      </c>
      <c r="E251">
        <v>1</v>
      </c>
    </row>
    <row r="252" spans="1:5" x14ac:dyDescent="0.25">
      <c r="A252" s="27" t="s">
        <v>1176</v>
      </c>
      <c r="C252">
        <v>1</v>
      </c>
      <c r="E252">
        <v>1</v>
      </c>
    </row>
    <row r="253" spans="1:5" x14ac:dyDescent="0.25">
      <c r="A253" s="27" t="s">
        <v>1179</v>
      </c>
      <c r="B253">
        <v>4</v>
      </c>
      <c r="C253">
        <v>1</v>
      </c>
      <c r="E253">
        <v>5</v>
      </c>
    </row>
    <row r="254" spans="1:5" x14ac:dyDescent="0.25">
      <c r="A254" s="27" t="s">
        <v>1190</v>
      </c>
      <c r="B254">
        <v>1</v>
      </c>
      <c r="E254">
        <v>1</v>
      </c>
    </row>
    <row r="255" spans="1:5" x14ac:dyDescent="0.25">
      <c r="A255" s="27" t="s">
        <v>1194</v>
      </c>
      <c r="B255">
        <v>1</v>
      </c>
      <c r="E255">
        <v>1</v>
      </c>
    </row>
    <row r="256" spans="1:5" x14ac:dyDescent="0.25">
      <c r="A256" s="27" t="s">
        <v>1198</v>
      </c>
      <c r="B256">
        <v>1</v>
      </c>
      <c r="E256">
        <v>1</v>
      </c>
    </row>
    <row r="257" spans="1:5" x14ac:dyDescent="0.25">
      <c r="A257" s="27" t="s">
        <v>1202</v>
      </c>
      <c r="B257">
        <v>1</v>
      </c>
      <c r="E257">
        <v>1</v>
      </c>
    </row>
    <row r="258" spans="1:5" x14ac:dyDescent="0.25">
      <c r="A258" s="27" t="s">
        <v>1205</v>
      </c>
      <c r="B258">
        <v>1</v>
      </c>
      <c r="E258">
        <v>1</v>
      </c>
    </row>
    <row r="259" spans="1:5" x14ac:dyDescent="0.25">
      <c r="A259" s="27" t="s">
        <v>1209</v>
      </c>
      <c r="B259">
        <v>1</v>
      </c>
      <c r="E259">
        <v>1</v>
      </c>
    </row>
    <row r="260" spans="1:5" x14ac:dyDescent="0.25">
      <c r="A260" s="27" t="s">
        <v>1212</v>
      </c>
      <c r="B260">
        <v>1</v>
      </c>
      <c r="E260">
        <v>1</v>
      </c>
    </row>
    <row r="261" spans="1:5" x14ac:dyDescent="0.25">
      <c r="A261" s="27" t="s">
        <v>1215</v>
      </c>
      <c r="B261">
        <v>1</v>
      </c>
      <c r="E261">
        <v>1</v>
      </c>
    </row>
    <row r="262" spans="1:5" x14ac:dyDescent="0.25">
      <c r="A262" s="27" t="s">
        <v>1219</v>
      </c>
      <c r="B262">
        <v>1</v>
      </c>
      <c r="E262">
        <v>1</v>
      </c>
    </row>
    <row r="263" spans="1:5" x14ac:dyDescent="0.25">
      <c r="A263" s="27" t="s">
        <v>1223</v>
      </c>
      <c r="B263">
        <v>4</v>
      </c>
      <c r="E263">
        <v>4</v>
      </c>
    </row>
    <row r="264" spans="1:5" x14ac:dyDescent="0.25">
      <c r="A264" s="27" t="s">
        <v>1234</v>
      </c>
      <c r="C264">
        <v>1</v>
      </c>
      <c r="E264">
        <v>1</v>
      </c>
    </row>
    <row r="265" spans="1:5" x14ac:dyDescent="0.25">
      <c r="A265" s="27" t="s">
        <v>1237</v>
      </c>
      <c r="B265">
        <v>1</v>
      </c>
      <c r="E265">
        <v>1</v>
      </c>
    </row>
    <row r="266" spans="1:5" x14ac:dyDescent="0.25">
      <c r="A266" s="27" t="s">
        <v>1240</v>
      </c>
      <c r="B266">
        <v>2</v>
      </c>
      <c r="E266">
        <v>2</v>
      </c>
    </row>
    <row r="267" spans="1:5" x14ac:dyDescent="0.25">
      <c r="A267" s="27" t="s">
        <v>1246</v>
      </c>
      <c r="B267">
        <v>1</v>
      </c>
      <c r="C267">
        <v>1</v>
      </c>
      <c r="E267">
        <v>2</v>
      </c>
    </row>
    <row r="268" spans="1:5" x14ac:dyDescent="0.25">
      <c r="A268" s="27" t="s">
        <v>1249</v>
      </c>
      <c r="D268">
        <v>1</v>
      </c>
      <c r="E268">
        <v>1</v>
      </c>
    </row>
    <row r="269" spans="1:5" x14ac:dyDescent="0.25">
      <c r="A269" s="27" t="s">
        <v>1258</v>
      </c>
      <c r="B269">
        <v>1</v>
      </c>
      <c r="E269">
        <v>1</v>
      </c>
    </row>
    <row r="270" spans="1:5" x14ac:dyDescent="0.25">
      <c r="A270" s="27" t="s">
        <v>1251</v>
      </c>
      <c r="C270">
        <v>2</v>
      </c>
      <c r="E270">
        <v>2</v>
      </c>
    </row>
    <row r="271" spans="1:5" x14ac:dyDescent="0.25">
      <c r="A271" s="27" t="s">
        <v>1262</v>
      </c>
      <c r="B271">
        <v>1</v>
      </c>
      <c r="C271">
        <v>1</v>
      </c>
      <c r="E271">
        <v>2</v>
      </c>
    </row>
    <row r="272" spans="1:5" x14ac:dyDescent="0.25">
      <c r="A272" s="27" t="s">
        <v>1267</v>
      </c>
      <c r="B272">
        <v>4</v>
      </c>
      <c r="E272">
        <v>4</v>
      </c>
    </row>
    <row r="273" spans="1:5" x14ac:dyDescent="0.25">
      <c r="A273" s="27" t="s">
        <v>1277</v>
      </c>
      <c r="B273">
        <v>1</v>
      </c>
      <c r="E273">
        <v>1</v>
      </c>
    </row>
    <row r="274" spans="1:5" x14ac:dyDescent="0.25">
      <c r="A274" s="27" t="s">
        <v>1280</v>
      </c>
      <c r="B274">
        <v>1</v>
      </c>
      <c r="E274">
        <v>1</v>
      </c>
    </row>
    <row r="275" spans="1:5" x14ac:dyDescent="0.25">
      <c r="A275" s="27" t="s">
        <v>1284</v>
      </c>
      <c r="B275">
        <v>1</v>
      </c>
      <c r="E275">
        <v>1</v>
      </c>
    </row>
    <row r="276" spans="1:5" x14ac:dyDescent="0.25">
      <c r="A276" s="27" t="s">
        <v>1287</v>
      </c>
      <c r="B276">
        <v>1</v>
      </c>
      <c r="E276">
        <v>1</v>
      </c>
    </row>
    <row r="277" spans="1:5" x14ac:dyDescent="0.25">
      <c r="A277" s="27" t="s">
        <v>1290</v>
      </c>
      <c r="B277">
        <v>1</v>
      </c>
      <c r="E277">
        <v>1</v>
      </c>
    </row>
    <row r="278" spans="1:5" x14ac:dyDescent="0.25">
      <c r="A278" s="27" t="s">
        <v>1294</v>
      </c>
      <c r="B278">
        <v>1</v>
      </c>
      <c r="E278">
        <v>1</v>
      </c>
    </row>
    <row r="279" spans="1:5" x14ac:dyDescent="0.25">
      <c r="A279" s="27" t="s">
        <v>1297</v>
      </c>
      <c r="B279">
        <v>4</v>
      </c>
      <c r="C279">
        <v>2</v>
      </c>
      <c r="E279">
        <v>6</v>
      </c>
    </row>
    <row r="280" spans="1:5" x14ac:dyDescent="0.25">
      <c r="A280" s="27" t="s">
        <v>1305</v>
      </c>
      <c r="B280">
        <v>8</v>
      </c>
      <c r="E280">
        <v>8</v>
      </c>
    </row>
    <row r="281" spans="1:5" x14ac:dyDescent="0.25">
      <c r="A281" s="27" t="s">
        <v>1321</v>
      </c>
      <c r="B281">
        <v>2</v>
      </c>
      <c r="E281">
        <v>2</v>
      </c>
    </row>
    <row r="282" spans="1:5" x14ac:dyDescent="0.25">
      <c r="A282" s="27" t="s">
        <v>1327</v>
      </c>
      <c r="B282">
        <v>1</v>
      </c>
      <c r="E282">
        <v>1</v>
      </c>
    </row>
    <row r="283" spans="1:5" x14ac:dyDescent="0.25">
      <c r="A283" s="27" t="s">
        <v>1330</v>
      </c>
      <c r="B283">
        <v>1</v>
      </c>
      <c r="E283">
        <v>1</v>
      </c>
    </row>
    <row r="284" spans="1:5" x14ac:dyDescent="0.25">
      <c r="A284" s="27" t="s">
        <v>1332</v>
      </c>
      <c r="B284">
        <v>1</v>
      </c>
      <c r="C284">
        <v>1</v>
      </c>
      <c r="E284">
        <v>2</v>
      </c>
    </row>
    <row r="285" spans="1:5" x14ac:dyDescent="0.25">
      <c r="A285" s="27" t="s">
        <v>1363</v>
      </c>
      <c r="B285">
        <v>1</v>
      </c>
      <c r="E285">
        <v>1</v>
      </c>
    </row>
    <row r="286" spans="1:5" x14ac:dyDescent="0.25">
      <c r="A286" s="27" t="s">
        <v>1339</v>
      </c>
      <c r="B286">
        <v>9</v>
      </c>
      <c r="E286">
        <v>9</v>
      </c>
    </row>
    <row r="287" spans="1:5" x14ac:dyDescent="0.25">
      <c r="A287" s="27" t="s">
        <v>1361</v>
      </c>
      <c r="B287">
        <v>1</v>
      </c>
      <c r="E287">
        <v>1</v>
      </c>
    </row>
    <row r="288" spans="1:5" x14ac:dyDescent="0.25">
      <c r="A288" s="27" t="s">
        <v>1366</v>
      </c>
      <c r="B288">
        <v>4</v>
      </c>
      <c r="E288">
        <v>4</v>
      </c>
    </row>
    <row r="289" spans="1:5" x14ac:dyDescent="0.25">
      <c r="A289" s="27" t="s">
        <v>1378</v>
      </c>
      <c r="B289">
        <v>3</v>
      </c>
      <c r="E289">
        <v>3</v>
      </c>
    </row>
    <row r="290" spans="1:5" x14ac:dyDescent="0.25">
      <c r="A290" s="27" t="s">
        <v>1384</v>
      </c>
      <c r="B290">
        <v>1</v>
      </c>
      <c r="E290">
        <v>1</v>
      </c>
    </row>
    <row r="291" spans="1:5" x14ac:dyDescent="0.25">
      <c r="A291" s="27" t="s">
        <v>1386</v>
      </c>
      <c r="B291">
        <v>2</v>
      </c>
      <c r="E291">
        <v>2</v>
      </c>
    </row>
    <row r="292" spans="1:5" x14ac:dyDescent="0.25">
      <c r="A292" s="27" t="s">
        <v>1389</v>
      </c>
      <c r="D292">
        <v>1</v>
      </c>
      <c r="E292">
        <v>1</v>
      </c>
    </row>
    <row r="293" spans="1:5" x14ac:dyDescent="0.25">
      <c r="A293" s="27" t="s">
        <v>1392</v>
      </c>
      <c r="B293">
        <v>1</v>
      </c>
      <c r="E293">
        <v>1</v>
      </c>
    </row>
    <row r="294" spans="1:5" x14ac:dyDescent="0.25">
      <c r="A294" s="27" t="s">
        <v>1398</v>
      </c>
      <c r="B294">
        <v>1</v>
      </c>
      <c r="E294">
        <v>1</v>
      </c>
    </row>
    <row r="295" spans="1:5" x14ac:dyDescent="0.25">
      <c r="A295" s="27" t="s">
        <v>1402</v>
      </c>
      <c r="B295">
        <v>1</v>
      </c>
      <c r="E295">
        <v>1</v>
      </c>
    </row>
    <row r="296" spans="1:5" x14ac:dyDescent="0.25">
      <c r="A296" s="27" t="s">
        <v>1394</v>
      </c>
      <c r="B296">
        <v>1</v>
      </c>
      <c r="E296">
        <v>1</v>
      </c>
    </row>
    <row r="297" spans="1:5" x14ac:dyDescent="0.25">
      <c r="A297" s="27" t="s">
        <v>1407</v>
      </c>
      <c r="B297">
        <v>6</v>
      </c>
      <c r="E297">
        <v>6</v>
      </c>
    </row>
    <row r="298" spans="1:5" x14ac:dyDescent="0.25">
      <c r="A298" s="27" t="s">
        <v>1420</v>
      </c>
      <c r="B298">
        <v>3</v>
      </c>
      <c r="E298">
        <v>3</v>
      </c>
    </row>
    <row r="299" spans="1:5" x14ac:dyDescent="0.25">
      <c r="A299" s="27" t="s">
        <v>1427</v>
      </c>
      <c r="B299">
        <v>2</v>
      </c>
      <c r="E299">
        <v>2</v>
      </c>
    </row>
    <row r="300" spans="1:5" x14ac:dyDescent="0.25">
      <c r="A300" s="27" t="s">
        <v>1438</v>
      </c>
      <c r="B300">
        <v>1</v>
      </c>
      <c r="E300">
        <v>1</v>
      </c>
    </row>
    <row r="301" spans="1:5" x14ac:dyDescent="0.25">
      <c r="A301" s="27" t="s">
        <v>1443</v>
      </c>
      <c r="B301">
        <v>1</v>
      </c>
      <c r="E301">
        <v>1</v>
      </c>
    </row>
    <row r="302" spans="1:5" x14ac:dyDescent="0.25">
      <c r="A302" s="27" t="s">
        <v>1435</v>
      </c>
      <c r="B302">
        <v>1</v>
      </c>
      <c r="E302">
        <v>1</v>
      </c>
    </row>
    <row r="303" spans="1:5" x14ac:dyDescent="0.25">
      <c r="A303" s="27" t="s">
        <v>1446</v>
      </c>
      <c r="B303">
        <v>2</v>
      </c>
      <c r="E303">
        <v>2</v>
      </c>
    </row>
    <row r="304" spans="1:5" x14ac:dyDescent="0.25">
      <c r="A304" s="27" t="s">
        <v>1450</v>
      </c>
      <c r="B304">
        <v>2</v>
      </c>
      <c r="C304">
        <v>1</v>
      </c>
      <c r="E304">
        <v>3</v>
      </c>
    </row>
    <row r="305" spans="1:5" x14ac:dyDescent="0.25">
      <c r="A305" s="27" t="s">
        <v>1458</v>
      </c>
      <c r="B305">
        <v>1</v>
      </c>
      <c r="E305">
        <v>1</v>
      </c>
    </row>
    <row r="306" spans="1:5" x14ac:dyDescent="0.25">
      <c r="A306" s="27" t="s">
        <v>1462</v>
      </c>
      <c r="B306">
        <v>1</v>
      </c>
      <c r="E306">
        <v>1</v>
      </c>
    </row>
    <row r="307" spans="1:5" x14ac:dyDescent="0.25">
      <c r="A307" s="27" t="s">
        <v>1465</v>
      </c>
      <c r="C307">
        <v>1</v>
      </c>
      <c r="E307">
        <v>1</v>
      </c>
    </row>
    <row r="308" spans="1:5" x14ac:dyDescent="0.25">
      <c r="A308" s="27" t="s">
        <v>1468</v>
      </c>
      <c r="B308">
        <v>1</v>
      </c>
      <c r="E308">
        <v>1</v>
      </c>
    </row>
    <row r="309" spans="1:5" x14ac:dyDescent="0.25">
      <c r="A309" s="27" t="s">
        <v>1471</v>
      </c>
      <c r="B309">
        <v>1</v>
      </c>
      <c r="C309">
        <v>2</v>
      </c>
      <c r="E309">
        <v>3</v>
      </c>
    </row>
    <row r="310" spans="1:5" x14ac:dyDescent="0.25">
      <c r="A310" s="27" t="s">
        <v>1478</v>
      </c>
      <c r="B310">
        <v>2</v>
      </c>
      <c r="E310">
        <v>2</v>
      </c>
    </row>
    <row r="311" spans="1:5" x14ac:dyDescent="0.25">
      <c r="A311" s="27" t="s">
        <v>1488</v>
      </c>
      <c r="C311">
        <v>1</v>
      </c>
      <c r="E311">
        <v>1</v>
      </c>
    </row>
    <row r="312" spans="1:5" x14ac:dyDescent="0.25">
      <c r="A312" s="27" t="s">
        <v>1483</v>
      </c>
      <c r="D312">
        <v>1</v>
      </c>
      <c r="E312">
        <v>1</v>
      </c>
    </row>
    <row r="313" spans="1:5" x14ac:dyDescent="0.25">
      <c r="A313" s="27" t="s">
        <v>1492</v>
      </c>
      <c r="B313">
        <v>6</v>
      </c>
      <c r="E313">
        <v>6</v>
      </c>
    </row>
    <row r="314" spans="1:5" x14ac:dyDescent="0.25">
      <c r="A314" s="27" t="s">
        <v>1510</v>
      </c>
      <c r="B314">
        <v>5</v>
      </c>
      <c r="C314">
        <v>1</v>
      </c>
      <c r="E314">
        <v>6</v>
      </c>
    </row>
    <row r="315" spans="1:5" x14ac:dyDescent="0.25">
      <c r="A315" s="27" t="s">
        <v>1522</v>
      </c>
      <c r="D315">
        <v>1</v>
      </c>
      <c r="E315">
        <v>1</v>
      </c>
    </row>
    <row r="316" spans="1:5" x14ac:dyDescent="0.25">
      <c r="A316" s="27" t="s">
        <v>1524</v>
      </c>
      <c r="B316">
        <v>1</v>
      </c>
      <c r="E316">
        <v>1</v>
      </c>
    </row>
    <row r="317" spans="1:5" x14ac:dyDescent="0.25">
      <c r="A317" s="27" t="s">
        <v>1527</v>
      </c>
      <c r="B317">
        <v>1</v>
      </c>
      <c r="E317">
        <v>1</v>
      </c>
    </row>
    <row r="318" spans="1:5" x14ac:dyDescent="0.25">
      <c r="A318" s="27" t="s">
        <v>1530</v>
      </c>
      <c r="B318">
        <v>7</v>
      </c>
      <c r="C318">
        <v>1</v>
      </c>
      <c r="E318">
        <v>8</v>
      </c>
    </row>
    <row r="319" spans="1:5" x14ac:dyDescent="0.25">
      <c r="A319" s="27" t="s">
        <v>1553</v>
      </c>
      <c r="B319">
        <v>11</v>
      </c>
      <c r="E319">
        <v>11</v>
      </c>
    </row>
    <row r="320" spans="1:5" x14ac:dyDescent="0.25">
      <c r="A320" s="27" t="s">
        <v>1588</v>
      </c>
      <c r="D320">
        <v>1</v>
      </c>
      <c r="E320">
        <v>1</v>
      </c>
    </row>
    <row r="321" spans="1:5" x14ac:dyDescent="0.25">
      <c r="A321" s="27" t="s">
        <v>1590</v>
      </c>
      <c r="B321">
        <v>1</v>
      </c>
      <c r="E321">
        <v>1</v>
      </c>
    </row>
    <row r="322" spans="1:5" x14ac:dyDescent="0.25">
      <c r="A322" s="27" t="s">
        <v>1593</v>
      </c>
      <c r="B322">
        <v>1</v>
      </c>
      <c r="E322">
        <v>1</v>
      </c>
    </row>
    <row r="323" spans="1:5" x14ac:dyDescent="0.25">
      <c r="A323" s="27" t="s">
        <v>1596</v>
      </c>
      <c r="B323">
        <v>2</v>
      </c>
      <c r="E323">
        <v>2</v>
      </c>
    </row>
    <row r="324" spans="1:5" x14ac:dyDescent="0.25">
      <c r="A324" s="27" t="s">
        <v>1601</v>
      </c>
      <c r="B324">
        <v>1</v>
      </c>
      <c r="E324">
        <v>1</v>
      </c>
    </row>
    <row r="325" spans="1:5" x14ac:dyDescent="0.25">
      <c r="A325" s="27" t="s">
        <v>1603</v>
      </c>
      <c r="B325">
        <v>1</v>
      </c>
      <c r="E325">
        <v>1</v>
      </c>
    </row>
    <row r="326" spans="1:5" x14ac:dyDescent="0.25">
      <c r="A326" s="27" t="s">
        <v>1606</v>
      </c>
      <c r="B326">
        <v>1</v>
      </c>
      <c r="C326">
        <v>1</v>
      </c>
      <c r="E326">
        <v>2</v>
      </c>
    </row>
    <row r="327" spans="1:5" x14ac:dyDescent="0.25">
      <c r="A327" s="27" t="s">
        <v>1612</v>
      </c>
      <c r="B327">
        <v>2</v>
      </c>
      <c r="E327">
        <v>2</v>
      </c>
    </row>
    <row r="328" spans="1:5" x14ac:dyDescent="0.25">
      <c r="A328" s="27" t="s">
        <v>1619</v>
      </c>
      <c r="B328">
        <v>1</v>
      </c>
      <c r="E328">
        <v>1</v>
      </c>
    </row>
    <row r="329" spans="1:5" x14ac:dyDescent="0.25">
      <c r="A329" s="27" t="s">
        <v>1622</v>
      </c>
      <c r="C329">
        <v>1</v>
      </c>
      <c r="E329">
        <v>1</v>
      </c>
    </row>
    <row r="330" spans="1:5" x14ac:dyDescent="0.25">
      <c r="A330" s="27" t="s">
        <v>1626</v>
      </c>
      <c r="B330">
        <v>1</v>
      </c>
      <c r="C330">
        <v>1</v>
      </c>
      <c r="E330">
        <v>2</v>
      </c>
    </row>
    <row r="331" spans="1:5" x14ac:dyDescent="0.25">
      <c r="A331" s="27" t="s">
        <v>1632</v>
      </c>
      <c r="B331">
        <v>1</v>
      </c>
      <c r="E331">
        <v>1</v>
      </c>
    </row>
    <row r="332" spans="1:5" x14ac:dyDescent="0.25">
      <c r="A332" s="27" t="s">
        <v>1635</v>
      </c>
      <c r="B332">
        <v>1</v>
      </c>
      <c r="E332">
        <v>1</v>
      </c>
    </row>
    <row r="333" spans="1:5" x14ac:dyDescent="0.25">
      <c r="A333" s="27" t="s">
        <v>1805</v>
      </c>
      <c r="D333">
        <v>1</v>
      </c>
      <c r="E333">
        <v>1</v>
      </c>
    </row>
    <row r="334" spans="1:5" x14ac:dyDescent="0.25">
      <c r="A334" s="27" t="s">
        <v>1804</v>
      </c>
      <c r="B334">
        <v>1</v>
      </c>
      <c r="E334">
        <v>1</v>
      </c>
    </row>
    <row r="335" spans="1:5" x14ac:dyDescent="0.25">
      <c r="A335" s="27" t="s">
        <v>1639</v>
      </c>
      <c r="D335">
        <v>1</v>
      </c>
      <c r="E335">
        <v>1</v>
      </c>
    </row>
    <row r="336" spans="1:5" x14ac:dyDescent="0.25">
      <c r="A336" s="27" t="s">
        <v>1642</v>
      </c>
      <c r="B336">
        <v>2</v>
      </c>
      <c r="E336">
        <v>2</v>
      </c>
    </row>
    <row r="337" spans="1:5" x14ac:dyDescent="0.25">
      <c r="A337" s="27" t="s">
        <v>1648</v>
      </c>
      <c r="B337">
        <v>1</v>
      </c>
      <c r="E337">
        <v>1</v>
      </c>
    </row>
    <row r="338" spans="1:5" x14ac:dyDescent="0.25">
      <c r="A338" s="27" t="s">
        <v>1651</v>
      </c>
      <c r="B338">
        <v>1</v>
      </c>
      <c r="E338">
        <v>1</v>
      </c>
    </row>
    <row r="339" spans="1:5" x14ac:dyDescent="0.25">
      <c r="A339" s="27" t="s">
        <v>1654</v>
      </c>
      <c r="B339">
        <v>1</v>
      </c>
      <c r="E339">
        <v>1</v>
      </c>
    </row>
    <row r="340" spans="1:5" x14ac:dyDescent="0.25">
      <c r="A340" s="27" t="s">
        <v>1657</v>
      </c>
      <c r="B340">
        <v>1</v>
      </c>
      <c r="E340">
        <v>1</v>
      </c>
    </row>
    <row r="341" spans="1:5" x14ac:dyDescent="0.25">
      <c r="A341" s="27" t="s">
        <v>1660</v>
      </c>
      <c r="B341">
        <v>1</v>
      </c>
      <c r="E341">
        <v>1</v>
      </c>
    </row>
    <row r="342" spans="1:5" x14ac:dyDescent="0.25">
      <c r="A342" s="27" t="s">
        <v>1667</v>
      </c>
      <c r="B342">
        <v>1</v>
      </c>
      <c r="E342">
        <v>1</v>
      </c>
    </row>
    <row r="343" spans="1:5" x14ac:dyDescent="0.25">
      <c r="A343" s="27" t="s">
        <v>1663</v>
      </c>
      <c r="B343">
        <v>1</v>
      </c>
      <c r="C343">
        <v>1</v>
      </c>
      <c r="E343">
        <v>2</v>
      </c>
    </row>
    <row r="344" spans="1:5" x14ac:dyDescent="0.25">
      <c r="A344" s="27" t="s">
        <v>1670</v>
      </c>
      <c r="C344">
        <v>1</v>
      </c>
      <c r="E344">
        <v>1</v>
      </c>
    </row>
    <row r="345" spans="1:5" x14ac:dyDescent="0.25">
      <c r="A345" s="27" t="s">
        <v>1677</v>
      </c>
      <c r="B345">
        <v>1</v>
      </c>
      <c r="E345">
        <v>1</v>
      </c>
    </row>
    <row r="346" spans="1:5" x14ac:dyDescent="0.25">
      <c r="A346" s="27" t="s">
        <v>1680</v>
      </c>
      <c r="B346">
        <v>1</v>
      </c>
      <c r="E346">
        <v>1</v>
      </c>
    </row>
    <row r="347" spans="1:5" x14ac:dyDescent="0.25">
      <c r="A347" s="27" t="s">
        <v>1683</v>
      </c>
      <c r="B347">
        <v>1</v>
      </c>
      <c r="E347">
        <v>1</v>
      </c>
    </row>
    <row r="348" spans="1:5" x14ac:dyDescent="0.25">
      <c r="A348" s="27" t="s">
        <v>1686</v>
      </c>
      <c r="B348">
        <v>1</v>
      </c>
      <c r="E348">
        <v>1</v>
      </c>
    </row>
    <row r="349" spans="1:5" x14ac:dyDescent="0.25">
      <c r="A349" s="27" t="s">
        <v>1674</v>
      </c>
      <c r="C349">
        <v>1</v>
      </c>
      <c r="E349">
        <v>1</v>
      </c>
    </row>
    <row r="350" spans="1:5" x14ac:dyDescent="0.25">
      <c r="A350" s="27" t="s">
        <v>1692</v>
      </c>
      <c r="B350">
        <v>1</v>
      </c>
      <c r="E350">
        <v>1</v>
      </c>
    </row>
    <row r="351" spans="1:5" x14ac:dyDescent="0.25">
      <c r="A351" s="27" t="s">
        <v>1689</v>
      </c>
      <c r="B351">
        <v>1</v>
      </c>
      <c r="E351">
        <v>1</v>
      </c>
    </row>
    <row r="352" spans="1:5" x14ac:dyDescent="0.25">
      <c r="A352" s="27" t="s">
        <v>1695</v>
      </c>
      <c r="B352">
        <v>3</v>
      </c>
      <c r="C352">
        <v>2</v>
      </c>
      <c r="E352">
        <v>5</v>
      </c>
    </row>
    <row r="353" spans="1:5" x14ac:dyDescent="0.25">
      <c r="A353" s="27" t="s">
        <v>1709</v>
      </c>
      <c r="D353">
        <v>1</v>
      </c>
      <c r="E353">
        <v>1</v>
      </c>
    </row>
    <row r="354" spans="1:5" x14ac:dyDescent="0.25">
      <c r="A354" s="27" t="s">
        <v>1711</v>
      </c>
      <c r="B354">
        <v>1</v>
      </c>
      <c r="E354">
        <v>1</v>
      </c>
    </row>
    <row r="355" spans="1:5" x14ac:dyDescent="0.25">
      <c r="A355" s="27" t="s">
        <v>1745</v>
      </c>
      <c r="B355">
        <v>478</v>
      </c>
      <c r="C355">
        <v>70</v>
      </c>
      <c r="D355">
        <v>90</v>
      </c>
      <c r="E355">
        <v>638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E650"/>
  <sheetViews>
    <sheetView workbookViewId="0">
      <pane ySplit="1" topLeftCell="A57" activePane="bottomLeft" state="frozen"/>
      <selection pane="bottomLeft" activeCell="O652" sqref="O652"/>
    </sheetView>
  </sheetViews>
  <sheetFormatPr defaultColWidth="8.85546875" defaultRowHeight="15" x14ac:dyDescent="0.25"/>
  <cols>
    <col min="1" max="1" width="10.140625" bestFit="1" customWidth="1"/>
    <col min="2" max="2" width="9" bestFit="1" customWidth="1"/>
    <col min="3" max="3" width="12.7109375" bestFit="1" customWidth="1"/>
    <col min="4" max="4" width="5" bestFit="1" customWidth="1"/>
    <col min="5" max="5" width="6.85546875" bestFit="1" customWidth="1"/>
    <col min="6" max="6" width="11.7109375" bestFit="1" customWidth="1"/>
    <col min="7" max="7" width="8.140625" bestFit="1" customWidth="1"/>
    <col min="8" max="8" width="12.7109375" bestFit="1" customWidth="1"/>
    <col min="9" max="9" width="5.42578125" bestFit="1" customWidth="1"/>
    <col min="10" max="10" width="14.28515625" bestFit="1" customWidth="1"/>
    <col min="11" max="11" width="10.42578125" bestFit="1" customWidth="1"/>
    <col min="12" max="12" width="21.85546875" bestFit="1" customWidth="1"/>
    <col min="13" max="13" width="27.28515625" bestFit="1" customWidth="1"/>
    <col min="14" max="14" width="17.42578125" bestFit="1" customWidth="1"/>
    <col min="15" max="15" width="80.28515625" bestFit="1" customWidth="1"/>
    <col min="16" max="17" width="9.42578125" bestFit="1" customWidth="1"/>
    <col min="18" max="18" width="11.140625" bestFit="1" customWidth="1"/>
    <col min="19" max="19" width="23.140625" bestFit="1" customWidth="1"/>
    <col min="20" max="21" width="9.42578125" bestFit="1" customWidth="1"/>
    <col min="22" max="22" width="20.42578125" bestFit="1" customWidth="1"/>
    <col min="23" max="23" width="9.42578125" bestFit="1" customWidth="1"/>
    <col min="24" max="24" width="13.85546875" bestFit="1" customWidth="1"/>
    <col min="25" max="25" width="14.42578125" bestFit="1" customWidth="1"/>
    <col min="26" max="26" width="14.42578125" customWidth="1"/>
    <col min="27" max="27" width="20.7109375" bestFit="1" customWidth="1"/>
    <col min="28" max="28" width="12.85546875" bestFit="1" customWidth="1"/>
    <col min="29" max="29" width="12.85546875" customWidth="1"/>
    <col min="30" max="30" width="204.42578125" bestFit="1" customWidth="1"/>
    <col min="31" max="31" width="63.85546875" bestFit="1" customWidth="1"/>
  </cols>
  <sheetData>
    <row r="1" spans="1:31" x14ac:dyDescent="0.25">
      <c r="A1" t="s">
        <v>0</v>
      </c>
      <c r="B1" t="s">
        <v>4782</v>
      </c>
      <c r="C1" t="s">
        <v>3</v>
      </c>
      <c r="D1" t="s">
        <v>1</v>
      </c>
      <c r="E1" t="s">
        <v>4678</v>
      </c>
      <c r="F1" t="s">
        <v>5188</v>
      </c>
      <c r="G1" t="s">
        <v>2</v>
      </c>
      <c r="H1" t="s">
        <v>3</v>
      </c>
      <c r="I1" t="s">
        <v>4679</v>
      </c>
      <c r="J1" t="s">
        <v>4</v>
      </c>
      <c r="K1" t="s">
        <v>5</v>
      </c>
      <c r="L1" t="s">
        <v>6</v>
      </c>
      <c r="M1" t="s">
        <v>7</v>
      </c>
      <c r="N1" t="s">
        <v>8</v>
      </c>
      <c r="O1" t="s">
        <v>9</v>
      </c>
      <c r="P1" t="s">
        <v>10</v>
      </c>
      <c r="Q1" t="s">
        <v>11</v>
      </c>
      <c r="R1" t="s">
        <v>12</v>
      </c>
      <c r="S1" t="s">
        <v>13</v>
      </c>
      <c r="T1" t="s">
        <v>14</v>
      </c>
      <c r="U1" t="s">
        <v>15</v>
      </c>
      <c r="V1" t="s">
        <v>16</v>
      </c>
      <c r="W1" t="s">
        <v>17</v>
      </c>
      <c r="X1" t="s">
        <v>18</v>
      </c>
      <c r="Y1" t="s">
        <v>5187</v>
      </c>
      <c r="Z1" t="s">
        <v>6077</v>
      </c>
      <c r="AA1" t="s">
        <v>19</v>
      </c>
      <c r="AB1" t="s">
        <v>20</v>
      </c>
      <c r="AC1" t="s">
        <v>6089</v>
      </c>
      <c r="AD1" t="s">
        <v>21</v>
      </c>
      <c r="AE1" t="s">
        <v>22</v>
      </c>
    </row>
    <row r="2" spans="1:31" x14ac:dyDescent="0.25">
      <c r="A2" s="1">
        <v>40240</v>
      </c>
      <c r="B2" s="16" t="s">
        <v>4784</v>
      </c>
      <c r="C2" s="3" t="s">
        <v>23</v>
      </c>
      <c r="D2" s="2">
        <v>2010</v>
      </c>
      <c r="E2" s="2">
        <v>3</v>
      </c>
      <c r="F2" s="2" t="s">
        <v>4683</v>
      </c>
      <c r="G2" s="3">
        <v>24</v>
      </c>
      <c r="H2" s="3" t="s">
        <v>23</v>
      </c>
      <c r="I2" s="3">
        <v>2010</v>
      </c>
      <c r="J2" s="4" t="s">
        <v>24</v>
      </c>
      <c r="K2" s="4" t="s">
        <v>25</v>
      </c>
      <c r="L2" s="5" t="s">
        <v>26</v>
      </c>
      <c r="M2" s="5" t="s">
        <v>27</v>
      </c>
      <c r="N2" s="6">
        <v>2</v>
      </c>
      <c r="O2" s="6"/>
      <c r="P2" s="4" t="s">
        <v>44</v>
      </c>
      <c r="Q2" s="4" t="s">
        <v>45</v>
      </c>
      <c r="R2" s="6" t="s">
        <v>30</v>
      </c>
      <c r="S2" s="6" t="s">
        <v>31</v>
      </c>
      <c r="T2" s="4" t="s">
        <v>32</v>
      </c>
      <c r="U2">
        <v>2</v>
      </c>
      <c r="V2" t="s">
        <v>30</v>
      </c>
      <c r="W2" t="s">
        <v>33</v>
      </c>
      <c r="X2" s="7" t="s">
        <v>28</v>
      </c>
      <c r="Y2" t="s">
        <v>28</v>
      </c>
      <c r="Z2" t="s">
        <v>6086</v>
      </c>
      <c r="AB2">
        <v>2</v>
      </c>
      <c r="AC2" t="s">
        <v>6092</v>
      </c>
      <c r="AD2" t="s">
        <v>34</v>
      </c>
    </row>
    <row r="3" spans="1:31" x14ac:dyDescent="0.25">
      <c r="A3" s="1">
        <v>40304</v>
      </c>
      <c r="B3" s="16" t="s">
        <v>4786</v>
      </c>
      <c r="C3" s="3" t="s">
        <v>42</v>
      </c>
      <c r="D3" s="2">
        <v>2010</v>
      </c>
      <c r="E3" s="2">
        <v>5</v>
      </c>
      <c r="F3" s="2" t="s">
        <v>4684</v>
      </c>
      <c r="G3" s="3">
        <v>20</v>
      </c>
      <c r="H3" s="3" t="s">
        <v>42</v>
      </c>
      <c r="I3" s="3">
        <v>2010</v>
      </c>
      <c r="J3" s="4" t="s">
        <v>36</v>
      </c>
      <c r="K3" s="4" t="s">
        <v>25</v>
      </c>
      <c r="L3" s="5" t="s">
        <v>43</v>
      </c>
      <c r="M3" s="5" t="s">
        <v>27</v>
      </c>
      <c r="N3" s="6">
        <v>1</v>
      </c>
      <c r="O3" s="6" t="s">
        <v>37</v>
      </c>
      <c r="P3" s="4" t="s">
        <v>44</v>
      </c>
      <c r="Q3" s="4" t="s">
        <v>45</v>
      </c>
      <c r="R3" s="6" t="s">
        <v>30</v>
      </c>
      <c r="S3" s="6" t="s">
        <v>46</v>
      </c>
      <c r="T3" s="4" t="s">
        <v>32</v>
      </c>
      <c r="U3">
        <v>3</v>
      </c>
      <c r="V3" t="s">
        <v>47</v>
      </c>
      <c r="W3" t="s">
        <v>33</v>
      </c>
      <c r="X3" s="7" t="s">
        <v>28</v>
      </c>
      <c r="Y3" t="s">
        <v>28</v>
      </c>
      <c r="Z3" t="s">
        <v>6087</v>
      </c>
      <c r="AB3">
        <v>1</v>
      </c>
      <c r="AC3" t="s">
        <v>6090</v>
      </c>
      <c r="AD3" t="s">
        <v>48</v>
      </c>
    </row>
    <row r="4" spans="1:31" x14ac:dyDescent="0.25">
      <c r="A4" s="1">
        <v>40304</v>
      </c>
      <c r="B4" s="16" t="s">
        <v>4786</v>
      </c>
      <c r="C4" s="3" t="s">
        <v>49</v>
      </c>
      <c r="D4" s="2">
        <v>2010</v>
      </c>
      <c r="E4" s="2">
        <v>5</v>
      </c>
      <c r="F4" s="2" t="s">
        <v>4684</v>
      </c>
      <c r="G4" s="3">
        <v>22</v>
      </c>
      <c r="H4" s="3" t="s">
        <v>49</v>
      </c>
      <c r="I4" s="3">
        <v>2010</v>
      </c>
      <c r="J4" s="4" t="s">
        <v>50</v>
      </c>
      <c r="K4" s="4" t="s">
        <v>25</v>
      </c>
      <c r="L4" s="5" t="s">
        <v>51</v>
      </c>
      <c r="M4" s="5" t="s">
        <v>27</v>
      </c>
      <c r="N4" s="6">
        <v>1</v>
      </c>
      <c r="O4" s="6"/>
      <c r="P4" s="4" t="s">
        <v>52</v>
      </c>
      <c r="Q4" s="4" t="s">
        <v>45</v>
      </c>
      <c r="R4" s="6" t="s">
        <v>30</v>
      </c>
      <c r="S4" s="6"/>
      <c r="T4" s="4" t="s">
        <v>32</v>
      </c>
      <c r="U4">
        <v>4</v>
      </c>
      <c r="V4" t="s">
        <v>47</v>
      </c>
      <c r="W4" t="s">
        <v>33</v>
      </c>
      <c r="X4" s="7" t="s">
        <v>28</v>
      </c>
      <c r="Y4" t="s">
        <v>28</v>
      </c>
      <c r="Z4" t="s">
        <v>6086</v>
      </c>
      <c r="AB4">
        <v>2</v>
      </c>
      <c r="AC4" t="s">
        <v>6091</v>
      </c>
      <c r="AD4" t="s">
        <v>53</v>
      </c>
    </row>
    <row r="5" spans="1:31" x14ac:dyDescent="0.25">
      <c r="A5" s="8">
        <v>40308</v>
      </c>
      <c r="B5" s="16" t="s">
        <v>4787</v>
      </c>
      <c r="C5" s="3" t="s">
        <v>54</v>
      </c>
      <c r="D5" s="2">
        <v>2010</v>
      </c>
      <c r="E5" s="2">
        <v>5</v>
      </c>
      <c r="F5" s="2" t="s">
        <v>4684</v>
      </c>
      <c r="G5" s="9">
        <v>12</v>
      </c>
      <c r="H5" s="3" t="s">
        <v>54</v>
      </c>
      <c r="I5" s="3">
        <v>2010</v>
      </c>
      <c r="J5" s="4" t="s">
        <v>55</v>
      </c>
      <c r="K5" s="4" t="s">
        <v>56</v>
      </c>
      <c r="L5" t="s">
        <v>57</v>
      </c>
      <c r="M5" t="s">
        <v>58</v>
      </c>
      <c r="N5" s="6">
        <v>1</v>
      </c>
      <c r="P5" s="7" t="s">
        <v>52</v>
      </c>
      <c r="Q5" s="7" t="s">
        <v>45</v>
      </c>
      <c r="R5" t="s">
        <v>30</v>
      </c>
      <c r="T5" s="7" t="s">
        <v>40</v>
      </c>
      <c r="U5">
        <v>4</v>
      </c>
      <c r="V5" t="s">
        <v>30</v>
      </c>
      <c r="W5" t="s">
        <v>33</v>
      </c>
      <c r="X5" s="7" t="s">
        <v>28</v>
      </c>
      <c r="Y5" t="s">
        <v>28</v>
      </c>
      <c r="Z5" t="s">
        <v>6087</v>
      </c>
      <c r="AB5">
        <v>1</v>
      </c>
      <c r="AC5" t="s">
        <v>6090</v>
      </c>
      <c r="AD5" t="s">
        <v>59</v>
      </c>
    </row>
    <row r="6" spans="1:31" x14ac:dyDescent="0.25">
      <c r="A6" s="1">
        <v>40308</v>
      </c>
      <c r="B6" s="16" t="s">
        <v>4787</v>
      </c>
      <c r="C6" s="3" t="s">
        <v>60</v>
      </c>
      <c r="D6" s="2">
        <v>2010</v>
      </c>
      <c r="E6" s="2">
        <v>5</v>
      </c>
      <c r="F6" s="2" t="s">
        <v>4684</v>
      </c>
      <c r="G6" s="3">
        <v>17</v>
      </c>
      <c r="H6" s="3" t="s">
        <v>60</v>
      </c>
      <c r="I6" s="3">
        <v>2010</v>
      </c>
      <c r="J6" s="4" t="s">
        <v>36</v>
      </c>
      <c r="K6" s="4" t="s">
        <v>25</v>
      </c>
      <c r="L6" s="5" t="s">
        <v>61</v>
      </c>
      <c r="M6" s="5" t="s">
        <v>27</v>
      </c>
      <c r="N6" s="6">
        <v>3</v>
      </c>
      <c r="O6" s="6" t="s">
        <v>37</v>
      </c>
      <c r="P6" s="4" t="s">
        <v>44</v>
      </c>
      <c r="Q6" s="4" t="s">
        <v>45</v>
      </c>
      <c r="R6" s="6" t="s">
        <v>47</v>
      </c>
      <c r="S6" s="6" t="s">
        <v>36</v>
      </c>
      <c r="T6" s="4" t="s">
        <v>32</v>
      </c>
      <c r="U6">
        <v>2</v>
      </c>
      <c r="V6" t="s">
        <v>47</v>
      </c>
      <c r="W6" t="s">
        <v>33</v>
      </c>
      <c r="X6" s="7" t="s">
        <v>62</v>
      </c>
      <c r="Y6" t="s">
        <v>62</v>
      </c>
      <c r="Z6" t="s">
        <v>6078</v>
      </c>
      <c r="AA6" t="s">
        <v>47</v>
      </c>
      <c r="AB6">
        <v>3</v>
      </c>
      <c r="AC6" t="s">
        <v>6093</v>
      </c>
      <c r="AD6" t="s">
        <v>63</v>
      </c>
    </row>
    <row r="7" spans="1:31" x14ac:dyDescent="0.25">
      <c r="A7" s="1">
        <v>40310</v>
      </c>
      <c r="B7" s="16" t="s">
        <v>4788</v>
      </c>
      <c r="C7" s="3" t="s">
        <v>64</v>
      </c>
      <c r="D7" s="2">
        <v>2010</v>
      </c>
      <c r="E7" s="2">
        <v>5</v>
      </c>
      <c r="F7" s="2" t="s">
        <v>4684</v>
      </c>
      <c r="G7" s="3">
        <v>15</v>
      </c>
      <c r="H7" s="3" t="s">
        <v>64</v>
      </c>
      <c r="I7" s="3">
        <v>2010</v>
      </c>
      <c r="J7" s="4" t="s">
        <v>24</v>
      </c>
      <c r="K7" s="4" t="s">
        <v>25</v>
      </c>
      <c r="L7" s="5" t="s">
        <v>65</v>
      </c>
      <c r="M7" s="5" t="s">
        <v>66</v>
      </c>
      <c r="N7" s="6">
        <v>2</v>
      </c>
      <c r="O7" s="6"/>
      <c r="P7" s="4" t="s">
        <v>44</v>
      </c>
      <c r="Q7" s="4" t="s">
        <v>45</v>
      </c>
      <c r="R7" s="6" t="s">
        <v>30</v>
      </c>
      <c r="S7" s="6"/>
      <c r="T7" s="4" t="s">
        <v>32</v>
      </c>
      <c r="U7" t="s">
        <v>39</v>
      </c>
      <c r="V7" t="s">
        <v>47</v>
      </c>
      <c r="W7" t="s">
        <v>33</v>
      </c>
      <c r="X7" s="7" t="s">
        <v>67</v>
      </c>
      <c r="Y7" t="s">
        <v>4681</v>
      </c>
      <c r="Z7" t="s">
        <v>6083</v>
      </c>
      <c r="AA7" t="s">
        <v>47</v>
      </c>
      <c r="AB7">
        <v>2</v>
      </c>
      <c r="AC7" t="s">
        <v>6092</v>
      </c>
      <c r="AD7" t="s">
        <v>6179</v>
      </c>
    </row>
    <row r="8" spans="1:31" x14ac:dyDescent="0.25">
      <c r="A8" s="1">
        <v>40310</v>
      </c>
      <c r="B8" s="16" t="s">
        <v>4788</v>
      </c>
      <c r="C8" s="3" t="s">
        <v>68</v>
      </c>
      <c r="D8" s="2">
        <v>2010</v>
      </c>
      <c r="E8" s="2">
        <v>5</v>
      </c>
      <c r="F8" s="2" t="s">
        <v>4684</v>
      </c>
      <c r="G8" s="3">
        <v>22</v>
      </c>
      <c r="H8" s="3" t="s">
        <v>68</v>
      </c>
      <c r="I8" s="3">
        <v>2010</v>
      </c>
      <c r="J8" s="4" t="s">
        <v>36</v>
      </c>
      <c r="K8" s="4" t="s">
        <v>25</v>
      </c>
      <c r="L8" s="5" t="s">
        <v>69</v>
      </c>
      <c r="M8" s="5" t="s">
        <v>66</v>
      </c>
      <c r="N8" s="6">
        <v>1</v>
      </c>
      <c r="O8" s="6"/>
      <c r="P8" s="4" t="s">
        <v>52</v>
      </c>
      <c r="Q8" s="4" t="s">
        <v>45</v>
      </c>
      <c r="R8" s="6" t="s">
        <v>30</v>
      </c>
      <c r="S8" s="6"/>
      <c r="T8" s="4" t="s">
        <v>32</v>
      </c>
      <c r="U8">
        <v>4</v>
      </c>
      <c r="V8" t="s">
        <v>47</v>
      </c>
      <c r="W8" t="s">
        <v>33</v>
      </c>
      <c r="X8" s="7" t="s">
        <v>28</v>
      </c>
      <c r="Y8" t="s">
        <v>28</v>
      </c>
      <c r="Z8" t="s">
        <v>6086</v>
      </c>
      <c r="AB8">
        <v>2</v>
      </c>
      <c r="AC8" t="s">
        <v>6091</v>
      </c>
      <c r="AD8" t="s">
        <v>70</v>
      </c>
    </row>
    <row r="9" spans="1:31" x14ac:dyDescent="0.25">
      <c r="A9" s="1">
        <v>40352</v>
      </c>
      <c r="B9" s="16" t="s">
        <v>4789</v>
      </c>
      <c r="C9" s="3" t="s">
        <v>71</v>
      </c>
      <c r="D9" s="2">
        <v>2010</v>
      </c>
      <c r="E9" s="2">
        <v>6</v>
      </c>
      <c r="F9" s="2" t="s">
        <v>4685</v>
      </c>
      <c r="G9" s="3">
        <v>12</v>
      </c>
      <c r="H9" s="3" t="s">
        <v>71</v>
      </c>
      <c r="I9" s="3">
        <v>2010</v>
      </c>
      <c r="J9" s="4" t="s">
        <v>55</v>
      </c>
      <c r="K9" s="4" t="s">
        <v>56</v>
      </c>
      <c r="L9" s="5" t="s">
        <v>72</v>
      </c>
      <c r="M9" s="5" t="s">
        <v>27</v>
      </c>
      <c r="N9" s="6">
        <v>2</v>
      </c>
      <c r="O9" s="6" t="s">
        <v>37</v>
      </c>
      <c r="P9" s="4" t="s">
        <v>52</v>
      </c>
      <c r="Q9" s="4" t="s">
        <v>45</v>
      </c>
      <c r="R9" s="6" t="s">
        <v>30</v>
      </c>
      <c r="S9" s="6" t="s">
        <v>73</v>
      </c>
      <c r="T9" s="4" t="s">
        <v>40</v>
      </c>
      <c r="U9">
        <v>1</v>
      </c>
      <c r="V9" t="s">
        <v>47</v>
      </c>
      <c r="W9" t="s">
        <v>33</v>
      </c>
      <c r="X9" s="7" t="s">
        <v>62</v>
      </c>
      <c r="Y9" t="s">
        <v>62</v>
      </c>
      <c r="Z9" t="s">
        <v>6078</v>
      </c>
      <c r="AA9" t="s">
        <v>47</v>
      </c>
      <c r="AB9">
        <v>3</v>
      </c>
      <c r="AC9" t="s">
        <v>6093</v>
      </c>
      <c r="AD9" t="s">
        <v>74</v>
      </c>
    </row>
    <row r="10" spans="1:31" x14ac:dyDescent="0.25">
      <c r="A10" s="8">
        <v>40386</v>
      </c>
      <c r="B10" s="16" t="s">
        <v>4791</v>
      </c>
      <c r="C10" s="3" t="s">
        <v>75</v>
      </c>
      <c r="D10" s="2">
        <v>2010</v>
      </c>
      <c r="E10" s="2">
        <v>7</v>
      </c>
      <c r="F10" s="2" t="s">
        <v>4686</v>
      </c>
      <c r="G10" s="9">
        <v>4</v>
      </c>
      <c r="H10" s="3" t="s">
        <v>75</v>
      </c>
      <c r="I10" s="3">
        <v>2010</v>
      </c>
      <c r="J10" s="4" t="s">
        <v>76</v>
      </c>
      <c r="K10" s="4" t="s">
        <v>25</v>
      </c>
      <c r="L10" t="s">
        <v>77</v>
      </c>
      <c r="M10" t="s">
        <v>58</v>
      </c>
      <c r="N10" s="6">
        <v>2</v>
      </c>
      <c r="P10" s="7" t="s">
        <v>28</v>
      </c>
      <c r="Q10" s="7" t="s">
        <v>29</v>
      </c>
      <c r="R10" t="s">
        <v>30</v>
      </c>
      <c r="T10" s="4" t="s">
        <v>32</v>
      </c>
      <c r="U10">
        <v>2</v>
      </c>
      <c r="V10" t="s">
        <v>47</v>
      </c>
      <c r="W10" t="s">
        <v>33</v>
      </c>
      <c r="X10" s="7" t="s">
        <v>62</v>
      </c>
      <c r="Y10" t="s">
        <v>62</v>
      </c>
      <c r="Z10" t="s">
        <v>6078</v>
      </c>
      <c r="AA10" t="s">
        <v>47</v>
      </c>
      <c r="AB10">
        <v>3</v>
      </c>
      <c r="AC10" t="s">
        <v>6093</v>
      </c>
      <c r="AD10" t="s">
        <v>78</v>
      </c>
    </row>
    <row r="11" spans="1:31" x14ac:dyDescent="0.25">
      <c r="A11" s="8">
        <v>40387</v>
      </c>
      <c r="B11" s="16" t="s">
        <v>4792</v>
      </c>
      <c r="C11" s="3" t="s">
        <v>79</v>
      </c>
      <c r="D11" s="2">
        <v>2010</v>
      </c>
      <c r="E11" s="2">
        <v>7</v>
      </c>
      <c r="F11" s="2" t="s">
        <v>4686</v>
      </c>
      <c r="G11" s="9">
        <v>3</v>
      </c>
      <c r="H11" s="3" t="s">
        <v>79</v>
      </c>
      <c r="I11" s="3">
        <v>2010</v>
      </c>
      <c r="J11" s="4" t="s">
        <v>76</v>
      </c>
      <c r="K11" s="4" t="s">
        <v>56</v>
      </c>
      <c r="L11" t="s">
        <v>80</v>
      </c>
      <c r="M11" t="s">
        <v>58</v>
      </c>
      <c r="N11" s="6">
        <v>3</v>
      </c>
      <c r="P11" s="7" t="s">
        <v>28</v>
      </c>
      <c r="Q11" s="7" t="s">
        <v>29</v>
      </c>
      <c r="R11" t="s">
        <v>30</v>
      </c>
      <c r="T11" s="7" t="s">
        <v>32</v>
      </c>
      <c r="U11">
        <v>2</v>
      </c>
      <c r="V11" t="s">
        <v>47</v>
      </c>
      <c r="W11" t="s">
        <v>33</v>
      </c>
      <c r="X11" s="7" t="s">
        <v>62</v>
      </c>
      <c r="Y11" t="s">
        <v>62</v>
      </c>
      <c r="Z11" t="s">
        <v>6078</v>
      </c>
      <c r="AA11" t="s">
        <v>47</v>
      </c>
      <c r="AB11">
        <v>3</v>
      </c>
      <c r="AC11" t="s">
        <v>6093</v>
      </c>
      <c r="AD11" t="s">
        <v>81</v>
      </c>
    </row>
    <row r="12" spans="1:31" x14ac:dyDescent="0.25">
      <c r="A12" s="8">
        <v>40388</v>
      </c>
      <c r="B12" s="16" t="s">
        <v>4793</v>
      </c>
      <c r="C12" s="3" t="s">
        <v>82</v>
      </c>
      <c r="D12" s="2">
        <v>2010</v>
      </c>
      <c r="E12" s="2">
        <v>7</v>
      </c>
      <c r="F12" s="2" t="s">
        <v>4686</v>
      </c>
      <c r="G12" s="9">
        <v>20</v>
      </c>
      <c r="H12" s="3" t="s">
        <v>82</v>
      </c>
      <c r="I12" s="3">
        <v>2010</v>
      </c>
      <c r="J12" s="4" t="s">
        <v>50</v>
      </c>
      <c r="K12" s="4" t="s">
        <v>56</v>
      </c>
      <c r="L12" t="s">
        <v>83</v>
      </c>
      <c r="M12" t="s">
        <v>58</v>
      </c>
      <c r="N12" s="6">
        <v>2</v>
      </c>
      <c r="P12" s="7" t="s">
        <v>52</v>
      </c>
      <c r="Q12" s="7" t="s">
        <v>45</v>
      </c>
      <c r="R12" t="s">
        <v>30</v>
      </c>
      <c r="T12" s="7" t="s">
        <v>40</v>
      </c>
      <c r="U12">
        <v>4</v>
      </c>
      <c r="V12" t="s">
        <v>47</v>
      </c>
      <c r="W12" t="s">
        <v>33</v>
      </c>
      <c r="X12" s="7" t="s">
        <v>84</v>
      </c>
      <c r="Y12" t="s">
        <v>84</v>
      </c>
      <c r="Z12" t="s">
        <v>6084</v>
      </c>
      <c r="AA12" t="s">
        <v>30</v>
      </c>
      <c r="AB12">
        <v>2</v>
      </c>
      <c r="AC12" t="s">
        <v>6092</v>
      </c>
      <c r="AD12" t="s">
        <v>85</v>
      </c>
    </row>
    <row r="13" spans="1:31" x14ac:dyDescent="0.25">
      <c r="A13" s="1">
        <v>40395</v>
      </c>
      <c r="B13" s="16" t="s">
        <v>4794</v>
      </c>
      <c r="C13" s="3" t="s">
        <v>86</v>
      </c>
      <c r="D13" s="2">
        <v>2010</v>
      </c>
      <c r="E13" s="2">
        <v>8</v>
      </c>
      <c r="F13" s="2" t="s">
        <v>4687</v>
      </c>
      <c r="G13" s="3">
        <v>2</v>
      </c>
      <c r="H13" s="3" t="s">
        <v>86</v>
      </c>
      <c r="I13" s="3">
        <v>2010</v>
      </c>
      <c r="J13" s="4" t="s">
        <v>76</v>
      </c>
      <c r="K13" s="4" t="s">
        <v>25</v>
      </c>
      <c r="L13" s="5" t="s">
        <v>87</v>
      </c>
      <c r="M13" s="5" t="s">
        <v>27</v>
      </c>
      <c r="N13" s="6">
        <v>1</v>
      </c>
      <c r="O13" s="6" t="s">
        <v>37</v>
      </c>
      <c r="P13" s="4" t="s">
        <v>44</v>
      </c>
      <c r="Q13" s="4" t="s">
        <v>45</v>
      </c>
      <c r="R13" s="6" t="s">
        <v>30</v>
      </c>
      <c r="S13" s="6" t="s">
        <v>76</v>
      </c>
      <c r="T13" s="4" t="s">
        <v>32</v>
      </c>
      <c r="U13" s="6" t="s">
        <v>39</v>
      </c>
      <c r="V13" t="s">
        <v>47</v>
      </c>
      <c r="W13" t="s">
        <v>33</v>
      </c>
      <c r="X13" s="4" t="s">
        <v>88</v>
      </c>
      <c r="Y13" s="6" t="s">
        <v>88</v>
      </c>
      <c r="Z13" s="6" t="s">
        <v>6082</v>
      </c>
      <c r="AA13" s="6" t="s">
        <v>47</v>
      </c>
      <c r="AB13">
        <v>2</v>
      </c>
      <c r="AC13" t="s">
        <v>6091</v>
      </c>
      <c r="AD13" s="6" t="s">
        <v>89</v>
      </c>
    </row>
    <row r="14" spans="1:31" x14ac:dyDescent="0.25">
      <c r="A14" s="1">
        <v>40395</v>
      </c>
      <c r="B14" s="16" t="s">
        <v>4794</v>
      </c>
      <c r="C14" s="3" t="s">
        <v>90</v>
      </c>
      <c r="D14" s="2">
        <v>2010</v>
      </c>
      <c r="E14" s="2">
        <v>8</v>
      </c>
      <c r="F14" s="2" t="s">
        <v>4687</v>
      </c>
      <c r="G14" s="3">
        <v>17</v>
      </c>
      <c r="H14" s="3" t="s">
        <v>90</v>
      </c>
      <c r="I14" s="3">
        <v>2010</v>
      </c>
      <c r="J14" s="4" t="s">
        <v>36</v>
      </c>
      <c r="K14" s="4" t="s">
        <v>25</v>
      </c>
      <c r="L14" s="5" t="s">
        <v>91</v>
      </c>
      <c r="M14" s="5" t="s">
        <v>27</v>
      </c>
      <c r="N14" s="6">
        <v>1</v>
      </c>
      <c r="O14" s="6" t="s">
        <v>37</v>
      </c>
      <c r="P14" s="4" t="s">
        <v>52</v>
      </c>
      <c r="Q14" s="4" t="s">
        <v>45</v>
      </c>
      <c r="R14" s="6" t="s">
        <v>30</v>
      </c>
      <c r="S14" s="6" t="s">
        <v>36</v>
      </c>
      <c r="T14" s="4" t="s">
        <v>32</v>
      </c>
      <c r="U14">
        <v>3</v>
      </c>
      <c r="V14" t="s">
        <v>47</v>
      </c>
      <c r="W14" t="s">
        <v>33</v>
      </c>
      <c r="X14" s="7" t="s">
        <v>28</v>
      </c>
      <c r="Y14" t="s">
        <v>28</v>
      </c>
      <c r="Z14" t="s">
        <v>6086</v>
      </c>
      <c r="AB14">
        <v>2</v>
      </c>
      <c r="AC14" t="s">
        <v>6091</v>
      </c>
      <c r="AD14" t="s">
        <v>92</v>
      </c>
    </row>
    <row r="15" spans="1:31" x14ac:dyDescent="0.25">
      <c r="A15" s="8">
        <v>40401</v>
      </c>
      <c r="B15" s="16" t="s">
        <v>4795</v>
      </c>
      <c r="C15" s="3" t="s">
        <v>93</v>
      </c>
      <c r="D15" s="2">
        <v>2010</v>
      </c>
      <c r="E15" s="2">
        <v>8</v>
      </c>
      <c r="F15" s="2" t="s">
        <v>4687</v>
      </c>
      <c r="G15" s="9">
        <v>1</v>
      </c>
      <c r="H15" s="3" t="s">
        <v>93</v>
      </c>
      <c r="I15" s="3">
        <v>2010</v>
      </c>
      <c r="J15" s="4" t="s">
        <v>76</v>
      </c>
      <c r="K15" s="4" t="s">
        <v>25</v>
      </c>
      <c r="L15" t="s">
        <v>94</v>
      </c>
      <c r="M15" t="s">
        <v>58</v>
      </c>
      <c r="N15" s="6">
        <v>3</v>
      </c>
      <c r="P15" s="7" t="s">
        <v>28</v>
      </c>
      <c r="Q15" s="7" t="s">
        <v>29</v>
      </c>
      <c r="R15" t="s">
        <v>30</v>
      </c>
      <c r="T15" s="7" t="s">
        <v>32</v>
      </c>
      <c r="U15">
        <v>3</v>
      </c>
      <c r="V15" t="s">
        <v>47</v>
      </c>
      <c r="W15" t="s">
        <v>33</v>
      </c>
      <c r="X15" s="7" t="s">
        <v>62</v>
      </c>
      <c r="Y15" t="s">
        <v>62</v>
      </c>
      <c r="Z15" t="s">
        <v>6078</v>
      </c>
      <c r="AA15" t="s">
        <v>47</v>
      </c>
      <c r="AB15">
        <v>3</v>
      </c>
      <c r="AC15" t="s">
        <v>6093</v>
      </c>
      <c r="AD15" t="s">
        <v>95</v>
      </c>
    </row>
    <row r="16" spans="1:31" x14ac:dyDescent="0.25">
      <c r="A16" s="8">
        <v>40401</v>
      </c>
      <c r="B16" s="16" t="s">
        <v>4795</v>
      </c>
      <c r="C16" s="3" t="s">
        <v>96</v>
      </c>
      <c r="D16" s="2">
        <v>2010</v>
      </c>
      <c r="E16" s="2">
        <v>8</v>
      </c>
      <c r="F16" s="2" t="s">
        <v>4687</v>
      </c>
      <c r="G16" s="9">
        <v>14</v>
      </c>
      <c r="H16" s="3" t="s">
        <v>96</v>
      </c>
      <c r="I16" s="3">
        <v>2010</v>
      </c>
      <c r="J16" s="4" t="s">
        <v>50</v>
      </c>
      <c r="K16" s="4" t="s">
        <v>25</v>
      </c>
      <c r="L16" t="s">
        <v>97</v>
      </c>
      <c r="M16" t="s">
        <v>58</v>
      </c>
      <c r="N16" s="6">
        <v>1</v>
      </c>
      <c r="P16" s="7" t="s">
        <v>44</v>
      </c>
      <c r="Q16" s="7" t="s">
        <v>45</v>
      </c>
      <c r="R16" t="s">
        <v>30</v>
      </c>
      <c r="T16" s="7" t="s">
        <v>32</v>
      </c>
      <c r="U16" t="s">
        <v>39</v>
      </c>
      <c r="V16" t="s">
        <v>47</v>
      </c>
      <c r="W16" t="s">
        <v>33</v>
      </c>
      <c r="X16" s="7" t="s">
        <v>88</v>
      </c>
      <c r="Y16" s="6" t="s">
        <v>88</v>
      </c>
      <c r="Z16" s="6" t="s">
        <v>6082</v>
      </c>
      <c r="AA16" t="s">
        <v>47</v>
      </c>
      <c r="AB16">
        <v>2</v>
      </c>
      <c r="AC16" t="s">
        <v>6091</v>
      </c>
      <c r="AD16" t="s">
        <v>98</v>
      </c>
    </row>
    <row r="17" spans="1:30" x14ac:dyDescent="0.25">
      <c r="A17" s="8">
        <v>40402</v>
      </c>
      <c r="B17" s="16" t="s">
        <v>4796</v>
      </c>
      <c r="C17" s="3" t="s">
        <v>99</v>
      </c>
      <c r="D17" s="2">
        <v>2010</v>
      </c>
      <c r="E17" s="2">
        <v>8</v>
      </c>
      <c r="F17" s="2" t="s">
        <v>4687</v>
      </c>
      <c r="G17" s="9">
        <v>3</v>
      </c>
      <c r="H17" s="3" t="s">
        <v>99</v>
      </c>
      <c r="I17" s="3">
        <v>2010</v>
      </c>
      <c r="J17" s="4" t="s">
        <v>76</v>
      </c>
      <c r="K17" s="4" t="s">
        <v>25</v>
      </c>
      <c r="L17" t="s">
        <v>100</v>
      </c>
      <c r="M17" t="s">
        <v>66</v>
      </c>
      <c r="N17" s="6">
        <v>1</v>
      </c>
      <c r="P17" s="7" t="s">
        <v>28</v>
      </c>
      <c r="Q17" s="7" t="s">
        <v>29</v>
      </c>
      <c r="R17" t="s">
        <v>30</v>
      </c>
      <c r="T17" s="7" t="s">
        <v>32</v>
      </c>
      <c r="U17">
        <v>2</v>
      </c>
      <c r="V17" t="s">
        <v>47</v>
      </c>
      <c r="W17" t="s">
        <v>33</v>
      </c>
      <c r="X17" s="7" t="s">
        <v>62</v>
      </c>
      <c r="Y17" t="s">
        <v>62</v>
      </c>
      <c r="Z17" t="s">
        <v>6078</v>
      </c>
      <c r="AA17" t="s">
        <v>30</v>
      </c>
      <c r="AB17">
        <v>2</v>
      </c>
      <c r="AC17" t="s">
        <v>6091</v>
      </c>
      <c r="AD17" t="s">
        <v>101</v>
      </c>
    </row>
    <row r="18" spans="1:30" x14ac:dyDescent="0.25">
      <c r="A18" s="1">
        <v>40402</v>
      </c>
      <c r="B18" s="16" t="s">
        <v>4796</v>
      </c>
      <c r="C18" s="3" t="s">
        <v>102</v>
      </c>
      <c r="D18" s="2">
        <v>2010</v>
      </c>
      <c r="E18" s="2">
        <v>8</v>
      </c>
      <c r="F18" s="2" t="s">
        <v>4687</v>
      </c>
      <c r="G18" s="3">
        <v>15</v>
      </c>
      <c r="H18" s="3" t="s">
        <v>102</v>
      </c>
      <c r="I18" s="3">
        <v>2010</v>
      </c>
      <c r="J18" s="4" t="s">
        <v>36</v>
      </c>
      <c r="K18" s="4" t="s">
        <v>25</v>
      </c>
      <c r="L18" s="5" t="s">
        <v>103</v>
      </c>
      <c r="M18" s="5" t="s">
        <v>27</v>
      </c>
      <c r="N18" s="6">
        <v>2</v>
      </c>
      <c r="O18" s="6" t="s">
        <v>37</v>
      </c>
      <c r="P18" s="4" t="s">
        <v>28</v>
      </c>
      <c r="Q18" s="4" t="s">
        <v>29</v>
      </c>
      <c r="R18" s="6" t="s">
        <v>30</v>
      </c>
      <c r="S18" s="6" t="s">
        <v>36</v>
      </c>
      <c r="T18" s="4" t="s">
        <v>32</v>
      </c>
      <c r="U18" s="6" t="s">
        <v>39</v>
      </c>
      <c r="V18" t="s">
        <v>47</v>
      </c>
      <c r="W18" t="s">
        <v>33</v>
      </c>
      <c r="X18" s="4" t="s">
        <v>88</v>
      </c>
      <c r="Y18" s="6" t="s">
        <v>88</v>
      </c>
      <c r="Z18" s="6" t="s">
        <v>6082</v>
      </c>
      <c r="AA18" s="6" t="s">
        <v>47</v>
      </c>
      <c r="AB18">
        <v>3</v>
      </c>
      <c r="AC18" t="s">
        <v>6093</v>
      </c>
      <c r="AD18" s="6" t="s">
        <v>104</v>
      </c>
    </row>
    <row r="19" spans="1:30" x14ac:dyDescent="0.25">
      <c r="A19" s="1">
        <v>40402</v>
      </c>
      <c r="B19" s="16" t="s">
        <v>4796</v>
      </c>
      <c r="C19" s="3" t="s">
        <v>102</v>
      </c>
      <c r="D19" s="2">
        <v>2010</v>
      </c>
      <c r="E19" s="2">
        <v>8</v>
      </c>
      <c r="F19" s="2" t="s">
        <v>4687</v>
      </c>
      <c r="G19" s="3">
        <v>15</v>
      </c>
      <c r="H19" s="3" t="s">
        <v>102</v>
      </c>
      <c r="I19" s="3">
        <v>2010</v>
      </c>
      <c r="J19" s="4" t="s">
        <v>36</v>
      </c>
      <c r="K19" s="4" t="s">
        <v>105</v>
      </c>
      <c r="L19" s="5" t="s">
        <v>106</v>
      </c>
      <c r="M19" s="5" t="s">
        <v>27</v>
      </c>
      <c r="N19" s="6">
        <v>1</v>
      </c>
      <c r="O19" s="6" t="s">
        <v>37</v>
      </c>
      <c r="P19" s="4" t="s">
        <v>44</v>
      </c>
      <c r="Q19" s="4" t="s">
        <v>45</v>
      </c>
      <c r="R19" s="6" t="s">
        <v>30</v>
      </c>
      <c r="S19" s="6" t="s">
        <v>36</v>
      </c>
      <c r="T19" s="4" t="s">
        <v>32</v>
      </c>
      <c r="U19">
        <v>1</v>
      </c>
      <c r="V19" t="s">
        <v>47</v>
      </c>
      <c r="W19" t="s">
        <v>33</v>
      </c>
      <c r="X19" s="7" t="s">
        <v>107</v>
      </c>
      <c r="Y19" t="s">
        <v>107</v>
      </c>
      <c r="Z19" t="s">
        <v>6079</v>
      </c>
      <c r="AA19" t="s">
        <v>47</v>
      </c>
      <c r="AB19">
        <v>2</v>
      </c>
      <c r="AC19" t="s">
        <v>6091</v>
      </c>
      <c r="AD19" t="s">
        <v>108</v>
      </c>
    </row>
    <row r="20" spans="1:30" x14ac:dyDescent="0.25">
      <c r="A20" s="1">
        <v>40402</v>
      </c>
      <c r="B20" s="16" t="s">
        <v>4796</v>
      </c>
      <c r="C20" s="3" t="s">
        <v>109</v>
      </c>
      <c r="D20" s="3">
        <v>2010</v>
      </c>
      <c r="E20" s="2">
        <v>8</v>
      </c>
      <c r="F20" s="2" t="s">
        <v>4687</v>
      </c>
      <c r="G20" s="3">
        <v>17</v>
      </c>
      <c r="H20" s="3" t="s">
        <v>109</v>
      </c>
      <c r="I20" s="3">
        <v>2010</v>
      </c>
      <c r="J20" s="4" t="s">
        <v>50</v>
      </c>
      <c r="K20" s="4" t="s">
        <v>25</v>
      </c>
      <c r="L20" s="10" t="s">
        <v>110</v>
      </c>
      <c r="M20" s="10" t="s">
        <v>27</v>
      </c>
      <c r="N20" s="4">
        <v>1</v>
      </c>
      <c r="O20" s="4" t="s">
        <v>37</v>
      </c>
      <c r="P20" s="4" t="s">
        <v>44</v>
      </c>
      <c r="Q20" s="4" t="s">
        <v>45</v>
      </c>
      <c r="R20" s="4" t="s">
        <v>30</v>
      </c>
      <c r="S20" s="4" t="s">
        <v>50</v>
      </c>
      <c r="T20" s="4" t="s">
        <v>32</v>
      </c>
      <c r="U20">
        <v>1</v>
      </c>
      <c r="V20" t="s">
        <v>47</v>
      </c>
      <c r="W20" t="s">
        <v>33</v>
      </c>
      <c r="X20" t="s">
        <v>62</v>
      </c>
      <c r="Y20" t="s">
        <v>62</v>
      </c>
      <c r="Z20" t="s">
        <v>6078</v>
      </c>
      <c r="AA20" t="s">
        <v>47</v>
      </c>
      <c r="AB20">
        <v>2</v>
      </c>
      <c r="AC20" t="s">
        <v>6091</v>
      </c>
      <c r="AD20" t="s">
        <v>111</v>
      </c>
    </row>
    <row r="21" spans="1:30" x14ac:dyDescent="0.25">
      <c r="A21" s="1">
        <v>40415</v>
      </c>
      <c r="B21" s="16" t="s">
        <v>4798</v>
      </c>
      <c r="C21" s="3" t="s">
        <v>112</v>
      </c>
      <c r="D21" s="3">
        <v>2010</v>
      </c>
      <c r="E21" s="2">
        <v>8</v>
      </c>
      <c r="F21" s="2" t="s">
        <v>4687</v>
      </c>
      <c r="G21" s="3">
        <v>8</v>
      </c>
      <c r="H21" s="3" t="s">
        <v>112</v>
      </c>
      <c r="I21" s="3">
        <v>2010</v>
      </c>
      <c r="J21" s="4" t="s">
        <v>113</v>
      </c>
      <c r="K21" s="4" t="s">
        <v>25</v>
      </c>
      <c r="L21" s="10" t="s">
        <v>114</v>
      </c>
      <c r="M21" s="10" t="s">
        <v>27</v>
      </c>
      <c r="N21" s="4">
        <v>1</v>
      </c>
      <c r="O21" s="4" t="s">
        <v>37</v>
      </c>
      <c r="P21" s="4" t="s">
        <v>28</v>
      </c>
      <c r="Q21" s="4" t="s">
        <v>28</v>
      </c>
      <c r="R21" s="4" t="s">
        <v>30</v>
      </c>
      <c r="S21" s="4" t="s">
        <v>113</v>
      </c>
      <c r="T21" s="4" t="s">
        <v>32</v>
      </c>
      <c r="U21" s="6" t="s">
        <v>39</v>
      </c>
      <c r="V21" t="s">
        <v>47</v>
      </c>
      <c r="W21" t="s">
        <v>33</v>
      </c>
      <c r="X21" s="6" t="s">
        <v>88</v>
      </c>
      <c r="Y21" s="6" t="s">
        <v>88</v>
      </c>
      <c r="Z21" s="6" t="s">
        <v>6082</v>
      </c>
      <c r="AA21" s="6" t="s">
        <v>47</v>
      </c>
      <c r="AB21">
        <v>2</v>
      </c>
      <c r="AC21" t="s">
        <v>6091</v>
      </c>
      <c r="AD21" s="6" t="s">
        <v>115</v>
      </c>
    </row>
    <row r="22" spans="1:30" x14ac:dyDescent="0.25">
      <c r="A22" s="1">
        <v>40423</v>
      </c>
      <c r="B22" s="16" t="s">
        <v>4800</v>
      </c>
      <c r="C22" s="3" t="s">
        <v>116</v>
      </c>
      <c r="D22" s="3">
        <v>2010</v>
      </c>
      <c r="E22" s="2">
        <v>9</v>
      </c>
      <c r="F22" s="2" t="s">
        <v>4688</v>
      </c>
      <c r="G22" s="3">
        <v>22</v>
      </c>
      <c r="H22" s="3" t="s">
        <v>116</v>
      </c>
      <c r="I22" s="3">
        <v>2010</v>
      </c>
      <c r="J22" s="4" t="s">
        <v>55</v>
      </c>
      <c r="K22" s="4" t="s">
        <v>25</v>
      </c>
      <c r="L22" s="10" t="s">
        <v>117</v>
      </c>
      <c r="M22" s="10" t="s">
        <v>27</v>
      </c>
      <c r="N22" s="4">
        <v>2</v>
      </c>
      <c r="O22" s="4" t="s">
        <v>37</v>
      </c>
      <c r="P22" s="4" t="s">
        <v>28</v>
      </c>
      <c r="Q22" s="4" t="s">
        <v>29</v>
      </c>
      <c r="R22" s="4" t="s">
        <v>30</v>
      </c>
      <c r="S22" s="4" t="s">
        <v>118</v>
      </c>
      <c r="T22" s="4" t="s">
        <v>32</v>
      </c>
      <c r="U22" s="6" t="s">
        <v>39</v>
      </c>
      <c r="V22" t="s">
        <v>47</v>
      </c>
      <c r="W22" t="s">
        <v>33</v>
      </c>
      <c r="X22" s="6" t="s">
        <v>88</v>
      </c>
      <c r="Y22" s="6" t="s">
        <v>88</v>
      </c>
      <c r="Z22" s="6" t="s">
        <v>6082</v>
      </c>
      <c r="AA22" s="6" t="s">
        <v>47</v>
      </c>
      <c r="AB22">
        <v>2</v>
      </c>
      <c r="AC22" t="s">
        <v>6092</v>
      </c>
      <c r="AD22" s="6" t="s">
        <v>119</v>
      </c>
    </row>
    <row r="23" spans="1:30" x14ac:dyDescent="0.25">
      <c r="A23" s="1">
        <v>40430</v>
      </c>
      <c r="B23" s="16" t="s">
        <v>4802</v>
      </c>
      <c r="C23" s="3" t="s">
        <v>120</v>
      </c>
      <c r="D23" s="3">
        <v>2010</v>
      </c>
      <c r="E23" s="2">
        <v>9</v>
      </c>
      <c r="F23" s="2" t="s">
        <v>4688</v>
      </c>
      <c r="G23" s="3">
        <v>19</v>
      </c>
      <c r="H23" s="3" t="s">
        <v>120</v>
      </c>
      <c r="I23" s="3">
        <v>2010</v>
      </c>
      <c r="J23" s="4" t="s">
        <v>50</v>
      </c>
      <c r="K23" s="4" t="s">
        <v>25</v>
      </c>
      <c r="L23" s="10" t="s">
        <v>121</v>
      </c>
      <c r="M23" s="10" t="s">
        <v>66</v>
      </c>
      <c r="N23" s="4">
        <v>1</v>
      </c>
      <c r="O23" s="4"/>
      <c r="P23" s="4" t="s">
        <v>28</v>
      </c>
      <c r="Q23" s="4" t="s">
        <v>29</v>
      </c>
      <c r="R23" s="4" t="s">
        <v>30</v>
      </c>
      <c r="S23" s="4"/>
      <c r="T23" s="4" t="s">
        <v>32</v>
      </c>
      <c r="U23" s="6">
        <v>0</v>
      </c>
      <c r="V23" t="s">
        <v>30</v>
      </c>
      <c r="W23" t="s">
        <v>122</v>
      </c>
      <c r="X23" s="6" t="s">
        <v>5186</v>
      </c>
      <c r="Y23" s="6" t="s">
        <v>5186</v>
      </c>
      <c r="Z23" s="6" t="s">
        <v>6088</v>
      </c>
      <c r="AA23" s="6"/>
      <c r="AB23">
        <v>2</v>
      </c>
      <c r="AC23" t="s">
        <v>6091</v>
      </c>
      <c r="AD23" s="6" t="s">
        <v>123</v>
      </c>
    </row>
    <row r="24" spans="1:30" x14ac:dyDescent="0.25">
      <c r="A24" s="8">
        <v>40435</v>
      </c>
      <c r="B24" s="16" t="s">
        <v>4803</v>
      </c>
      <c r="C24" s="3" t="s">
        <v>124</v>
      </c>
      <c r="D24" s="3">
        <v>2010</v>
      </c>
      <c r="E24" s="2">
        <v>9</v>
      </c>
      <c r="F24" s="2" t="s">
        <v>4688</v>
      </c>
      <c r="G24" s="9">
        <v>2</v>
      </c>
      <c r="H24" s="3" t="s">
        <v>124</v>
      </c>
      <c r="I24" s="3">
        <v>2010</v>
      </c>
      <c r="J24" s="4" t="s">
        <v>76</v>
      </c>
      <c r="K24" s="4" t="s">
        <v>25</v>
      </c>
      <c r="L24" s="7" t="s">
        <v>125</v>
      </c>
      <c r="M24" s="7" t="s">
        <v>58</v>
      </c>
      <c r="N24" s="4">
        <v>2</v>
      </c>
      <c r="O24" s="7"/>
      <c r="P24" s="7" t="s">
        <v>28</v>
      </c>
      <c r="Q24" s="7" t="s">
        <v>29</v>
      </c>
      <c r="R24" s="7" t="s">
        <v>30</v>
      </c>
      <c r="S24" s="7"/>
      <c r="T24" s="7" t="s">
        <v>32</v>
      </c>
      <c r="U24">
        <v>3</v>
      </c>
      <c r="V24" t="s">
        <v>30</v>
      </c>
      <c r="W24" t="s">
        <v>33</v>
      </c>
      <c r="X24" t="s">
        <v>62</v>
      </c>
      <c r="Y24" t="s">
        <v>62</v>
      </c>
      <c r="Z24" t="s">
        <v>6078</v>
      </c>
      <c r="AA24" t="s">
        <v>47</v>
      </c>
      <c r="AB24">
        <v>2</v>
      </c>
      <c r="AC24" t="s">
        <v>6092</v>
      </c>
      <c r="AD24" t="s">
        <v>126</v>
      </c>
    </row>
    <row r="25" spans="1:30" x14ac:dyDescent="0.25">
      <c r="A25" s="8">
        <v>40435</v>
      </c>
      <c r="B25" s="16" t="s">
        <v>4803</v>
      </c>
      <c r="C25" s="3" t="s">
        <v>124</v>
      </c>
      <c r="D25" s="3">
        <v>2010</v>
      </c>
      <c r="E25" s="2">
        <v>9</v>
      </c>
      <c r="F25" s="2" t="s">
        <v>4688</v>
      </c>
      <c r="G25" s="9">
        <v>2</v>
      </c>
      <c r="H25" s="3" t="s">
        <v>124</v>
      </c>
      <c r="I25" s="3">
        <v>2010</v>
      </c>
      <c r="J25" s="4" t="s">
        <v>76</v>
      </c>
      <c r="K25" s="4" t="s">
        <v>105</v>
      </c>
      <c r="L25" s="7" t="s">
        <v>127</v>
      </c>
      <c r="M25" s="7" t="s">
        <v>58</v>
      </c>
      <c r="N25" s="4">
        <v>4</v>
      </c>
      <c r="O25" s="7"/>
      <c r="P25" s="7" t="s">
        <v>52</v>
      </c>
      <c r="Q25" s="7" t="s">
        <v>45</v>
      </c>
      <c r="R25" s="7" t="s">
        <v>30</v>
      </c>
      <c r="S25" s="7"/>
      <c r="T25" s="7" t="s">
        <v>32</v>
      </c>
      <c r="U25">
        <v>4</v>
      </c>
      <c r="V25" t="s">
        <v>47</v>
      </c>
      <c r="W25" t="s">
        <v>33</v>
      </c>
      <c r="X25" t="s">
        <v>28</v>
      </c>
      <c r="Y25" t="s">
        <v>28</v>
      </c>
      <c r="Z25" t="s">
        <v>6086</v>
      </c>
      <c r="AB25">
        <v>3</v>
      </c>
      <c r="AC25" t="s">
        <v>6093</v>
      </c>
      <c r="AD25" t="s">
        <v>128</v>
      </c>
    </row>
    <row r="26" spans="1:30" x14ac:dyDescent="0.25">
      <c r="A26" s="8">
        <v>40435</v>
      </c>
      <c r="B26" s="16" t="s">
        <v>4803</v>
      </c>
      <c r="C26" s="3" t="s">
        <v>129</v>
      </c>
      <c r="D26" s="3">
        <v>2010</v>
      </c>
      <c r="E26" s="2">
        <v>9</v>
      </c>
      <c r="F26" s="2" t="s">
        <v>4688</v>
      </c>
      <c r="G26" s="9">
        <v>14</v>
      </c>
      <c r="H26" s="3" t="s">
        <v>129</v>
      </c>
      <c r="I26" s="3">
        <v>2010</v>
      </c>
      <c r="J26" s="4" t="s">
        <v>55</v>
      </c>
      <c r="K26" s="4" t="s">
        <v>25</v>
      </c>
      <c r="L26" s="7" t="s">
        <v>130</v>
      </c>
      <c r="M26" s="7" t="s">
        <v>58</v>
      </c>
      <c r="N26" s="4">
        <v>2</v>
      </c>
      <c r="O26" s="7"/>
      <c r="P26" s="7" t="s">
        <v>28</v>
      </c>
      <c r="Q26" s="7" t="s">
        <v>29</v>
      </c>
      <c r="R26" s="7" t="s">
        <v>30</v>
      </c>
      <c r="S26" s="7"/>
      <c r="T26" s="7" t="s">
        <v>32</v>
      </c>
      <c r="U26">
        <v>3</v>
      </c>
      <c r="V26" t="s">
        <v>47</v>
      </c>
      <c r="W26" t="s">
        <v>33</v>
      </c>
      <c r="X26" s="6" t="s">
        <v>62</v>
      </c>
      <c r="Y26" t="s">
        <v>62</v>
      </c>
      <c r="Z26" t="s">
        <v>6078</v>
      </c>
      <c r="AA26" s="6" t="s">
        <v>47</v>
      </c>
      <c r="AB26">
        <v>3</v>
      </c>
      <c r="AC26" t="s">
        <v>6093</v>
      </c>
      <c r="AD26" s="6" t="s">
        <v>131</v>
      </c>
    </row>
    <row r="27" spans="1:30" x14ac:dyDescent="0.25">
      <c r="A27" s="8">
        <v>40435</v>
      </c>
      <c r="B27" s="16" t="s">
        <v>4803</v>
      </c>
      <c r="C27" s="3" t="s">
        <v>129</v>
      </c>
      <c r="D27" s="3">
        <v>2010</v>
      </c>
      <c r="E27" s="2">
        <v>9</v>
      </c>
      <c r="F27" s="2" t="s">
        <v>4688</v>
      </c>
      <c r="G27" s="9">
        <v>14</v>
      </c>
      <c r="H27" s="3" t="s">
        <v>129</v>
      </c>
      <c r="I27" s="3">
        <v>2010</v>
      </c>
      <c r="J27" s="4" t="s">
        <v>55</v>
      </c>
      <c r="K27" s="4" t="s">
        <v>56</v>
      </c>
      <c r="L27" s="7" t="s">
        <v>132</v>
      </c>
      <c r="M27" s="7" t="s">
        <v>58</v>
      </c>
      <c r="N27" s="4">
        <v>1</v>
      </c>
      <c r="O27" s="7"/>
      <c r="P27" s="7" t="s">
        <v>52</v>
      </c>
      <c r="Q27" s="7" t="s">
        <v>45</v>
      </c>
      <c r="R27" s="7" t="s">
        <v>30</v>
      </c>
      <c r="S27" s="7"/>
      <c r="T27" s="7" t="s">
        <v>40</v>
      </c>
      <c r="U27">
        <v>1</v>
      </c>
      <c r="V27" t="s">
        <v>30</v>
      </c>
      <c r="W27" t="s">
        <v>33</v>
      </c>
      <c r="X27" s="6" t="s">
        <v>133</v>
      </c>
      <c r="Y27" s="6" t="s">
        <v>133</v>
      </c>
      <c r="Z27" s="6" t="s">
        <v>6085</v>
      </c>
      <c r="AA27" s="6" t="s">
        <v>47</v>
      </c>
      <c r="AB27">
        <v>2</v>
      </c>
      <c r="AC27" t="s">
        <v>6091</v>
      </c>
      <c r="AD27" s="6" t="s">
        <v>134</v>
      </c>
    </row>
    <row r="28" spans="1:30" x14ac:dyDescent="0.25">
      <c r="A28" s="8">
        <v>40435</v>
      </c>
      <c r="B28" s="16" t="s">
        <v>4803</v>
      </c>
      <c r="C28" s="3" t="s">
        <v>129</v>
      </c>
      <c r="D28" s="3">
        <v>2010</v>
      </c>
      <c r="E28" s="2">
        <v>9</v>
      </c>
      <c r="F28" s="2" t="s">
        <v>4688</v>
      </c>
      <c r="G28" s="9">
        <v>14</v>
      </c>
      <c r="H28" s="3" t="s">
        <v>129</v>
      </c>
      <c r="I28" s="3">
        <v>2010</v>
      </c>
      <c r="J28" s="4" t="s">
        <v>55</v>
      </c>
      <c r="K28" s="4" t="s">
        <v>135</v>
      </c>
      <c r="L28" s="7" t="s">
        <v>136</v>
      </c>
      <c r="M28" s="7" t="s">
        <v>58</v>
      </c>
      <c r="N28" s="4">
        <v>1</v>
      </c>
      <c r="O28" s="7"/>
      <c r="P28" s="7" t="s">
        <v>52</v>
      </c>
      <c r="Q28" s="7" t="s">
        <v>45</v>
      </c>
      <c r="R28" s="7" t="s">
        <v>30</v>
      </c>
      <c r="S28" s="7"/>
      <c r="T28" s="7" t="s">
        <v>40</v>
      </c>
      <c r="U28" t="s">
        <v>28</v>
      </c>
      <c r="V28" t="s">
        <v>30</v>
      </c>
      <c r="W28" t="s">
        <v>28</v>
      </c>
      <c r="X28" s="6" t="s">
        <v>28</v>
      </c>
      <c r="Y28" t="s">
        <v>28</v>
      </c>
      <c r="Z28" t="s">
        <v>6087</v>
      </c>
      <c r="AB28">
        <v>1</v>
      </c>
      <c r="AC28" t="s">
        <v>6090</v>
      </c>
      <c r="AD28" s="6" t="s">
        <v>137</v>
      </c>
    </row>
    <row r="29" spans="1:30" x14ac:dyDescent="0.25">
      <c r="A29" s="8">
        <v>40436</v>
      </c>
      <c r="B29" s="16" t="s">
        <v>4804</v>
      </c>
      <c r="C29" s="3" t="s">
        <v>138</v>
      </c>
      <c r="D29" s="3">
        <v>2010</v>
      </c>
      <c r="E29" s="2">
        <v>9</v>
      </c>
      <c r="F29" s="2" t="s">
        <v>4688</v>
      </c>
      <c r="G29" s="9">
        <v>2</v>
      </c>
      <c r="H29" s="3" t="s">
        <v>138</v>
      </c>
      <c r="I29" s="3">
        <v>2010</v>
      </c>
      <c r="J29" s="4" t="s">
        <v>76</v>
      </c>
      <c r="K29" s="4" t="s">
        <v>25</v>
      </c>
      <c r="L29" s="7" t="s">
        <v>139</v>
      </c>
      <c r="M29" s="7" t="s">
        <v>58</v>
      </c>
      <c r="N29" s="4">
        <v>1</v>
      </c>
      <c r="O29" s="7"/>
      <c r="P29" s="7" t="s">
        <v>28</v>
      </c>
      <c r="Q29" s="7" t="s">
        <v>28</v>
      </c>
      <c r="R29" s="7" t="s">
        <v>30</v>
      </c>
      <c r="S29" s="7"/>
      <c r="T29" s="7" t="s">
        <v>32</v>
      </c>
      <c r="U29" t="s">
        <v>28</v>
      </c>
      <c r="V29" t="s">
        <v>30</v>
      </c>
      <c r="W29" t="s">
        <v>28</v>
      </c>
      <c r="X29" s="6" t="s">
        <v>28</v>
      </c>
      <c r="Y29" t="s">
        <v>28</v>
      </c>
      <c r="Z29" t="s">
        <v>6087</v>
      </c>
      <c r="AB29">
        <v>1</v>
      </c>
      <c r="AC29" t="s">
        <v>6090</v>
      </c>
      <c r="AD29" s="6" t="s">
        <v>140</v>
      </c>
    </row>
    <row r="30" spans="1:30" x14ac:dyDescent="0.25">
      <c r="A30" s="8">
        <v>40436</v>
      </c>
      <c r="B30" s="16" t="s">
        <v>4804</v>
      </c>
      <c r="C30" s="3" t="s">
        <v>138</v>
      </c>
      <c r="D30" s="7">
        <f>YEAR(A30)</f>
        <v>2010</v>
      </c>
      <c r="E30" s="2">
        <v>9</v>
      </c>
      <c r="F30" s="2" t="s">
        <v>4688</v>
      </c>
      <c r="G30" s="9">
        <v>2</v>
      </c>
      <c r="H30" s="3" t="s">
        <v>138</v>
      </c>
      <c r="I30" s="3">
        <v>2010</v>
      </c>
      <c r="J30" s="4" t="s">
        <v>76</v>
      </c>
      <c r="K30" s="4" t="s">
        <v>105</v>
      </c>
      <c r="L30" s="7" t="s">
        <v>141</v>
      </c>
      <c r="M30" s="7" t="s">
        <v>58</v>
      </c>
      <c r="N30" s="4">
        <v>2</v>
      </c>
      <c r="O30" s="7"/>
      <c r="P30" s="7" t="s">
        <v>28</v>
      </c>
      <c r="Q30" s="7" t="s">
        <v>29</v>
      </c>
      <c r="R30" s="7" t="s">
        <v>30</v>
      </c>
      <c r="S30" s="7"/>
      <c r="T30" s="7" t="s">
        <v>32</v>
      </c>
      <c r="U30">
        <v>2</v>
      </c>
      <c r="V30" t="s">
        <v>47</v>
      </c>
      <c r="W30" t="s">
        <v>33</v>
      </c>
      <c r="X30" s="6" t="s">
        <v>62</v>
      </c>
      <c r="Y30" t="s">
        <v>62</v>
      </c>
      <c r="Z30" t="s">
        <v>6078</v>
      </c>
      <c r="AA30" t="s">
        <v>47</v>
      </c>
      <c r="AB30">
        <v>2</v>
      </c>
      <c r="AC30" t="s">
        <v>6092</v>
      </c>
      <c r="AD30" s="6" t="s">
        <v>142</v>
      </c>
    </row>
    <row r="31" spans="1:30" x14ac:dyDescent="0.25">
      <c r="A31" s="8">
        <v>40436</v>
      </c>
      <c r="B31" s="16" t="s">
        <v>4804</v>
      </c>
      <c r="C31" s="3" t="s">
        <v>138</v>
      </c>
      <c r="D31" s="7">
        <v>2010</v>
      </c>
      <c r="E31" s="2">
        <v>9</v>
      </c>
      <c r="F31" s="2" t="s">
        <v>4688</v>
      </c>
      <c r="G31" s="9">
        <v>2</v>
      </c>
      <c r="H31" s="3" t="s">
        <v>138</v>
      </c>
      <c r="I31" s="3">
        <v>2010</v>
      </c>
      <c r="J31" s="4" t="s">
        <v>76</v>
      </c>
      <c r="K31" s="4" t="s">
        <v>143</v>
      </c>
      <c r="L31" s="7" t="s">
        <v>144</v>
      </c>
      <c r="M31" s="7" t="s">
        <v>66</v>
      </c>
      <c r="N31" s="4">
        <v>2</v>
      </c>
      <c r="O31" s="7"/>
      <c r="P31" s="7" t="s">
        <v>28</v>
      </c>
      <c r="Q31" s="7" t="s">
        <v>45</v>
      </c>
      <c r="R31" s="7" t="s">
        <v>30</v>
      </c>
      <c r="S31" s="7"/>
      <c r="T31" s="7" t="s">
        <v>32</v>
      </c>
      <c r="U31" s="11" t="s">
        <v>28</v>
      </c>
      <c r="W31" t="s">
        <v>28</v>
      </c>
      <c r="X31" s="12" t="s">
        <v>28</v>
      </c>
      <c r="Y31" t="s">
        <v>28</v>
      </c>
      <c r="Z31" t="s">
        <v>6087</v>
      </c>
      <c r="AA31" s="11"/>
      <c r="AB31">
        <v>1</v>
      </c>
      <c r="AC31" t="s">
        <v>6090</v>
      </c>
      <c r="AD31" s="13" t="s">
        <v>145</v>
      </c>
    </row>
    <row r="32" spans="1:30" x14ac:dyDescent="0.25">
      <c r="A32" s="8">
        <v>40436</v>
      </c>
      <c r="B32" s="16" t="s">
        <v>4804</v>
      </c>
      <c r="C32" s="3" t="s">
        <v>146</v>
      </c>
      <c r="D32" s="7">
        <f>YEAR(A32)</f>
        <v>2010</v>
      </c>
      <c r="E32" s="2">
        <v>9</v>
      </c>
      <c r="F32" s="2" t="s">
        <v>4688</v>
      </c>
      <c r="G32" s="9">
        <v>14</v>
      </c>
      <c r="H32" s="3" t="s">
        <v>146</v>
      </c>
      <c r="I32" s="3">
        <v>2010</v>
      </c>
      <c r="J32" s="4" t="s">
        <v>50</v>
      </c>
      <c r="K32" s="4" t="s">
        <v>25</v>
      </c>
      <c r="L32" s="7" t="s">
        <v>147</v>
      </c>
      <c r="M32" s="7" t="s">
        <v>58</v>
      </c>
      <c r="N32" s="4">
        <v>1</v>
      </c>
      <c r="O32" s="7"/>
      <c r="P32" s="7" t="s">
        <v>44</v>
      </c>
      <c r="Q32" s="7" t="s">
        <v>45</v>
      </c>
      <c r="R32" s="7" t="s">
        <v>30</v>
      </c>
      <c r="S32" s="7"/>
      <c r="T32" s="7" t="s">
        <v>32</v>
      </c>
      <c r="U32">
        <v>1</v>
      </c>
      <c r="V32" t="s">
        <v>47</v>
      </c>
      <c r="W32" t="s">
        <v>33</v>
      </c>
      <c r="X32" s="6" t="s">
        <v>62</v>
      </c>
      <c r="Y32" t="s">
        <v>62</v>
      </c>
      <c r="Z32" t="s">
        <v>6078</v>
      </c>
      <c r="AA32" t="s">
        <v>47</v>
      </c>
      <c r="AB32">
        <v>2</v>
      </c>
      <c r="AC32" t="s">
        <v>6091</v>
      </c>
      <c r="AD32" s="6" t="s">
        <v>148</v>
      </c>
    </row>
    <row r="33" spans="1:30" x14ac:dyDescent="0.25">
      <c r="A33" s="8">
        <v>40436</v>
      </c>
      <c r="B33" s="16" t="s">
        <v>4804</v>
      </c>
      <c r="C33" s="3" t="s">
        <v>149</v>
      </c>
      <c r="D33" s="7">
        <f>YEAR(A33)</f>
        <v>2010</v>
      </c>
      <c r="E33" s="2">
        <v>9</v>
      </c>
      <c r="F33" s="2" t="s">
        <v>4688</v>
      </c>
      <c r="G33" s="9" t="s">
        <v>39</v>
      </c>
      <c r="H33" s="3" t="s">
        <v>149</v>
      </c>
      <c r="I33" s="3" t="e">
        <v>#N/A</v>
      </c>
      <c r="J33" s="4" t="s">
        <v>55</v>
      </c>
      <c r="K33" s="4" t="s">
        <v>25</v>
      </c>
      <c r="L33" s="7" t="s">
        <v>150</v>
      </c>
      <c r="M33" s="7" t="s">
        <v>58</v>
      </c>
      <c r="N33" s="4">
        <v>1</v>
      </c>
      <c r="O33" s="7"/>
      <c r="P33" s="7" t="s">
        <v>28</v>
      </c>
      <c r="Q33" s="7" t="s">
        <v>45</v>
      </c>
      <c r="R33" s="7" t="s">
        <v>30</v>
      </c>
      <c r="S33" s="7"/>
      <c r="T33" s="7" t="s">
        <v>32</v>
      </c>
      <c r="U33" t="s">
        <v>28</v>
      </c>
      <c r="V33" t="s">
        <v>30</v>
      </c>
      <c r="W33" t="s">
        <v>28</v>
      </c>
      <c r="X33" s="6" t="s">
        <v>28</v>
      </c>
      <c r="Y33" t="s">
        <v>28</v>
      </c>
      <c r="Z33" t="s">
        <v>6087</v>
      </c>
      <c r="AB33">
        <v>1</v>
      </c>
      <c r="AC33" t="s">
        <v>6090</v>
      </c>
      <c r="AD33" s="6" t="s">
        <v>151</v>
      </c>
    </row>
    <row r="34" spans="1:30" x14ac:dyDescent="0.25">
      <c r="A34" s="1">
        <v>40441</v>
      </c>
      <c r="B34" s="16" t="s">
        <v>4805</v>
      </c>
      <c r="C34" s="3" t="s">
        <v>152</v>
      </c>
      <c r="D34" s="3">
        <v>2010</v>
      </c>
      <c r="E34" s="2">
        <v>9</v>
      </c>
      <c r="F34" s="2" t="s">
        <v>4688</v>
      </c>
      <c r="G34" s="3">
        <v>13</v>
      </c>
      <c r="H34" s="3" t="s">
        <v>152</v>
      </c>
      <c r="I34" s="3">
        <v>2010</v>
      </c>
      <c r="J34" s="4" t="s">
        <v>153</v>
      </c>
      <c r="K34" s="4" t="s">
        <v>25</v>
      </c>
      <c r="L34" s="10" t="s">
        <v>154</v>
      </c>
      <c r="M34" s="10" t="s">
        <v>27</v>
      </c>
      <c r="N34" s="4">
        <v>3</v>
      </c>
      <c r="O34" s="4" t="s">
        <v>37</v>
      </c>
      <c r="P34" s="4" t="s">
        <v>28</v>
      </c>
      <c r="Q34" s="4" t="s">
        <v>29</v>
      </c>
      <c r="R34" s="4" t="s">
        <v>30</v>
      </c>
      <c r="S34" s="4" t="s">
        <v>153</v>
      </c>
      <c r="T34" s="4" t="s">
        <v>32</v>
      </c>
      <c r="U34">
        <v>2</v>
      </c>
      <c r="V34" t="s">
        <v>47</v>
      </c>
      <c r="W34" t="s">
        <v>33</v>
      </c>
      <c r="X34" t="s">
        <v>62</v>
      </c>
      <c r="Y34" t="s">
        <v>62</v>
      </c>
      <c r="Z34" t="s">
        <v>6078</v>
      </c>
      <c r="AA34" t="s">
        <v>30</v>
      </c>
      <c r="AB34">
        <v>2</v>
      </c>
      <c r="AC34" t="s">
        <v>6092</v>
      </c>
      <c r="AD34" t="s">
        <v>155</v>
      </c>
    </row>
    <row r="35" spans="1:30" x14ac:dyDescent="0.25">
      <c r="A35" s="1">
        <v>40451</v>
      </c>
      <c r="B35" s="16" t="s">
        <v>4807</v>
      </c>
      <c r="C35" s="3" t="s">
        <v>156</v>
      </c>
      <c r="D35" s="3">
        <v>2010</v>
      </c>
      <c r="E35" s="2">
        <v>9</v>
      </c>
      <c r="F35" s="2" t="s">
        <v>4688</v>
      </c>
      <c r="G35" s="3">
        <v>12</v>
      </c>
      <c r="H35" s="3" t="s">
        <v>156</v>
      </c>
      <c r="I35" s="3">
        <v>2010</v>
      </c>
      <c r="J35" s="4" t="s">
        <v>55</v>
      </c>
      <c r="K35" s="4" t="s">
        <v>56</v>
      </c>
      <c r="L35" s="10" t="s">
        <v>157</v>
      </c>
      <c r="M35" s="10" t="s">
        <v>27</v>
      </c>
      <c r="N35" s="4">
        <v>2</v>
      </c>
      <c r="O35" s="4" t="s">
        <v>37</v>
      </c>
      <c r="P35" s="4" t="s">
        <v>52</v>
      </c>
      <c r="Q35" s="4" t="s">
        <v>45</v>
      </c>
      <c r="R35" s="4" t="s">
        <v>30</v>
      </c>
      <c r="S35" s="4" t="s">
        <v>55</v>
      </c>
      <c r="T35" s="4" t="s">
        <v>40</v>
      </c>
      <c r="U35" s="6" t="s">
        <v>28</v>
      </c>
      <c r="V35" t="s">
        <v>30</v>
      </c>
      <c r="W35" t="s">
        <v>28</v>
      </c>
      <c r="X35" s="6" t="s">
        <v>28</v>
      </c>
      <c r="Y35" t="s">
        <v>28</v>
      </c>
      <c r="Z35" t="s">
        <v>6087</v>
      </c>
      <c r="AB35">
        <v>1</v>
      </c>
      <c r="AC35" t="s">
        <v>6090</v>
      </c>
      <c r="AD35" s="6" t="s">
        <v>158</v>
      </c>
    </row>
    <row r="36" spans="1:30" x14ac:dyDescent="0.25">
      <c r="A36" s="1">
        <v>40451</v>
      </c>
      <c r="B36" s="16" t="s">
        <v>4807</v>
      </c>
      <c r="C36" s="3" t="s">
        <v>159</v>
      </c>
      <c r="D36" s="3">
        <v>2010</v>
      </c>
      <c r="E36" s="2">
        <v>9</v>
      </c>
      <c r="F36" s="2" t="s">
        <v>4688</v>
      </c>
      <c r="G36" s="3">
        <v>14</v>
      </c>
      <c r="H36" s="3" t="s">
        <v>159</v>
      </c>
      <c r="I36" s="3">
        <v>2010</v>
      </c>
      <c r="J36" s="4" t="s">
        <v>24</v>
      </c>
      <c r="K36" s="4" t="s">
        <v>25</v>
      </c>
      <c r="L36" s="10" t="s">
        <v>160</v>
      </c>
      <c r="M36" s="10" t="s">
        <v>28</v>
      </c>
      <c r="N36" s="4">
        <v>1</v>
      </c>
      <c r="O36" s="4" t="s">
        <v>161</v>
      </c>
      <c r="P36" s="4" t="s">
        <v>28</v>
      </c>
      <c r="Q36" s="4" t="s">
        <v>29</v>
      </c>
      <c r="R36" s="4" t="s">
        <v>30</v>
      </c>
      <c r="S36" s="4"/>
      <c r="T36" s="4" t="s">
        <v>32</v>
      </c>
      <c r="U36" s="12">
        <v>2</v>
      </c>
      <c r="V36" t="s">
        <v>47</v>
      </c>
      <c r="W36" t="s">
        <v>33</v>
      </c>
      <c r="X36" s="12" t="s">
        <v>107</v>
      </c>
      <c r="Y36" t="s">
        <v>107</v>
      </c>
      <c r="Z36" t="s">
        <v>6079</v>
      </c>
      <c r="AA36" s="11" t="s">
        <v>47</v>
      </c>
      <c r="AB36">
        <v>2</v>
      </c>
      <c r="AC36" t="s">
        <v>6091</v>
      </c>
      <c r="AD36" s="13" t="s">
        <v>162</v>
      </c>
    </row>
    <row r="37" spans="1:30" x14ac:dyDescent="0.25">
      <c r="A37" s="8">
        <v>40451</v>
      </c>
      <c r="B37" s="16" t="s">
        <v>4807</v>
      </c>
      <c r="C37" s="3" t="s">
        <v>163</v>
      </c>
      <c r="D37" s="7">
        <f>YEAR(A37)</f>
        <v>2010</v>
      </c>
      <c r="E37" s="2">
        <v>9</v>
      </c>
      <c r="F37" s="2" t="s">
        <v>4688</v>
      </c>
      <c r="G37" s="9">
        <v>19</v>
      </c>
      <c r="H37" s="3" t="s">
        <v>163</v>
      </c>
      <c r="I37" s="3">
        <v>2010</v>
      </c>
      <c r="J37" s="4" t="s">
        <v>50</v>
      </c>
      <c r="K37" s="4" t="s">
        <v>25</v>
      </c>
      <c r="L37" s="7" t="s">
        <v>164</v>
      </c>
      <c r="M37" s="7" t="s">
        <v>58</v>
      </c>
      <c r="N37" s="4">
        <v>2</v>
      </c>
      <c r="O37" s="7"/>
      <c r="P37" s="7" t="s">
        <v>44</v>
      </c>
      <c r="Q37" s="7" t="s">
        <v>45</v>
      </c>
      <c r="R37" s="7" t="s">
        <v>30</v>
      </c>
      <c r="S37" s="7"/>
      <c r="T37" s="7" t="s">
        <v>32</v>
      </c>
      <c r="U37">
        <v>0</v>
      </c>
      <c r="V37" t="s">
        <v>30</v>
      </c>
      <c r="W37" t="s">
        <v>122</v>
      </c>
      <c r="X37" s="6" t="s">
        <v>5186</v>
      </c>
      <c r="Y37" s="6" t="s">
        <v>5186</v>
      </c>
      <c r="Z37" s="6" t="s">
        <v>6088</v>
      </c>
      <c r="AB37">
        <v>2</v>
      </c>
      <c r="AC37" t="s">
        <v>6092</v>
      </c>
      <c r="AD37" s="6" t="s">
        <v>165</v>
      </c>
    </row>
    <row r="38" spans="1:30" x14ac:dyDescent="0.25">
      <c r="A38" s="8">
        <v>40451</v>
      </c>
      <c r="B38" s="16" t="s">
        <v>4807</v>
      </c>
      <c r="C38" s="3" t="s">
        <v>163</v>
      </c>
      <c r="D38" s="7">
        <f>YEAR(A38)</f>
        <v>2010</v>
      </c>
      <c r="E38" s="2">
        <v>9</v>
      </c>
      <c r="F38" s="2" t="s">
        <v>4688</v>
      </c>
      <c r="G38" s="9">
        <v>19</v>
      </c>
      <c r="H38" s="3" t="s">
        <v>163</v>
      </c>
      <c r="I38" s="3">
        <v>2010</v>
      </c>
      <c r="J38" s="4" t="s">
        <v>50</v>
      </c>
      <c r="K38" s="4" t="s">
        <v>105</v>
      </c>
      <c r="L38" s="7" t="s">
        <v>166</v>
      </c>
      <c r="M38" s="7" t="s">
        <v>58</v>
      </c>
      <c r="N38" s="4">
        <v>3</v>
      </c>
      <c r="O38" s="7"/>
      <c r="P38" s="7" t="s">
        <v>52</v>
      </c>
      <c r="Q38" s="7" t="s">
        <v>45</v>
      </c>
      <c r="R38" s="7" t="s">
        <v>30</v>
      </c>
      <c r="S38" s="7"/>
      <c r="T38" s="7" t="s">
        <v>32</v>
      </c>
      <c r="U38">
        <v>4</v>
      </c>
      <c r="V38" t="s">
        <v>47</v>
      </c>
      <c r="W38" t="s">
        <v>33</v>
      </c>
      <c r="X38" s="6" t="s">
        <v>28</v>
      </c>
      <c r="Y38" t="s">
        <v>28</v>
      </c>
      <c r="Z38" t="s">
        <v>6086</v>
      </c>
      <c r="AB38">
        <v>2</v>
      </c>
      <c r="AC38" t="s">
        <v>6092</v>
      </c>
      <c r="AD38" s="6" t="s">
        <v>167</v>
      </c>
    </row>
    <row r="39" spans="1:30" x14ac:dyDescent="0.25">
      <c r="A39" s="1">
        <v>40651</v>
      </c>
      <c r="B39" s="16" t="s">
        <v>4818</v>
      </c>
      <c r="C39" s="3" t="s">
        <v>168</v>
      </c>
      <c r="D39" s="3">
        <v>2011</v>
      </c>
      <c r="E39" s="2">
        <v>4</v>
      </c>
      <c r="F39" s="2" t="s">
        <v>4689</v>
      </c>
      <c r="G39" s="3">
        <v>12</v>
      </c>
      <c r="H39" s="3" t="s">
        <v>168</v>
      </c>
      <c r="I39" s="3">
        <v>2011</v>
      </c>
      <c r="J39" s="4" t="s">
        <v>55</v>
      </c>
      <c r="K39" s="4" t="s">
        <v>25</v>
      </c>
      <c r="L39" s="10" t="s">
        <v>169</v>
      </c>
      <c r="M39" s="10" t="s">
        <v>27</v>
      </c>
      <c r="N39" s="4">
        <v>1</v>
      </c>
      <c r="O39" s="4" t="s">
        <v>37</v>
      </c>
      <c r="P39" s="4" t="s">
        <v>28</v>
      </c>
      <c r="Q39" s="4" t="s">
        <v>28</v>
      </c>
      <c r="R39" s="4" t="s">
        <v>30</v>
      </c>
      <c r="S39" s="4" t="s">
        <v>55</v>
      </c>
      <c r="T39" s="4" t="s">
        <v>32</v>
      </c>
      <c r="U39" s="11" t="s">
        <v>28</v>
      </c>
      <c r="V39" t="s">
        <v>30</v>
      </c>
      <c r="W39" t="s">
        <v>28</v>
      </c>
      <c r="X39" s="12" t="s">
        <v>28</v>
      </c>
      <c r="Y39" t="s">
        <v>28</v>
      </c>
      <c r="Z39" t="s">
        <v>6087</v>
      </c>
      <c r="AA39" s="11"/>
      <c r="AB39">
        <v>1</v>
      </c>
      <c r="AC39" t="s">
        <v>6090</v>
      </c>
      <c r="AD39" s="13" t="s">
        <v>170</v>
      </c>
    </row>
    <row r="40" spans="1:30" x14ac:dyDescent="0.25">
      <c r="A40" s="8">
        <v>40655</v>
      </c>
      <c r="B40" s="16" t="s">
        <v>4819</v>
      </c>
      <c r="C40" s="3" t="s">
        <v>171</v>
      </c>
      <c r="D40" s="7">
        <f>YEAR(A40)</f>
        <v>2011</v>
      </c>
      <c r="E40" s="2">
        <v>4</v>
      </c>
      <c r="F40" s="2" t="s">
        <v>4689</v>
      </c>
      <c r="G40" s="9">
        <v>13</v>
      </c>
      <c r="H40" s="3" t="s">
        <v>171</v>
      </c>
      <c r="I40" s="3">
        <v>2011</v>
      </c>
      <c r="J40" s="4" t="s">
        <v>153</v>
      </c>
      <c r="K40" s="4" t="s">
        <v>25</v>
      </c>
      <c r="L40" s="7" t="s">
        <v>172</v>
      </c>
      <c r="M40" s="7" t="s">
        <v>58</v>
      </c>
      <c r="N40" s="4">
        <v>5</v>
      </c>
      <c r="O40" s="7"/>
      <c r="P40" s="7" t="s">
        <v>28</v>
      </c>
      <c r="Q40" s="7" t="s">
        <v>29</v>
      </c>
      <c r="R40" s="7" t="s">
        <v>30</v>
      </c>
      <c r="S40" s="7"/>
      <c r="T40" s="7" t="s">
        <v>32</v>
      </c>
      <c r="U40" s="11">
        <v>2</v>
      </c>
      <c r="V40" t="s">
        <v>47</v>
      </c>
      <c r="W40" t="s">
        <v>33</v>
      </c>
      <c r="X40" s="12" t="s">
        <v>107</v>
      </c>
      <c r="Y40" t="s">
        <v>107</v>
      </c>
      <c r="Z40" t="s">
        <v>6079</v>
      </c>
      <c r="AA40" s="11" t="s">
        <v>47</v>
      </c>
      <c r="AB40">
        <v>3</v>
      </c>
      <c r="AC40" t="s">
        <v>6093</v>
      </c>
      <c r="AD40" s="13" t="s">
        <v>1725</v>
      </c>
    </row>
    <row r="41" spans="1:30" x14ac:dyDescent="0.25">
      <c r="A41" s="1">
        <v>40655</v>
      </c>
      <c r="B41" s="16" t="s">
        <v>4819</v>
      </c>
      <c r="C41" s="3" t="s">
        <v>173</v>
      </c>
      <c r="D41" s="3">
        <v>2011</v>
      </c>
      <c r="E41" s="2">
        <v>4</v>
      </c>
      <c r="F41" s="2" t="s">
        <v>4689</v>
      </c>
      <c r="G41" s="3">
        <v>18</v>
      </c>
      <c r="H41" s="3" t="s">
        <v>173</v>
      </c>
      <c r="I41" s="3">
        <v>2011</v>
      </c>
      <c r="J41" s="4" t="s">
        <v>36</v>
      </c>
      <c r="K41" s="4" t="s">
        <v>25</v>
      </c>
      <c r="L41" s="10" t="s">
        <v>174</v>
      </c>
      <c r="M41" s="10" t="s">
        <v>27</v>
      </c>
      <c r="N41" s="4">
        <v>1</v>
      </c>
      <c r="O41" s="4" t="s">
        <v>37</v>
      </c>
      <c r="P41" s="4" t="s">
        <v>28</v>
      </c>
      <c r="Q41" s="4" t="s">
        <v>29</v>
      </c>
      <c r="R41" s="4" t="s">
        <v>30</v>
      </c>
      <c r="S41" s="4" t="s">
        <v>153</v>
      </c>
      <c r="T41" s="4" t="s">
        <v>32</v>
      </c>
      <c r="U41">
        <v>0</v>
      </c>
      <c r="V41" t="s">
        <v>30</v>
      </c>
      <c r="W41" t="s">
        <v>122</v>
      </c>
      <c r="X41" s="6" t="s">
        <v>5186</v>
      </c>
      <c r="Y41" s="6" t="s">
        <v>5186</v>
      </c>
      <c r="Z41" s="6" t="s">
        <v>6088</v>
      </c>
      <c r="AB41">
        <v>2</v>
      </c>
      <c r="AC41" t="s">
        <v>6091</v>
      </c>
      <c r="AD41" s="6" t="s">
        <v>175</v>
      </c>
    </row>
    <row r="42" spans="1:30" x14ac:dyDescent="0.25">
      <c r="A42" s="1">
        <v>40655</v>
      </c>
      <c r="B42" s="16" t="s">
        <v>4819</v>
      </c>
      <c r="C42" s="3" t="s">
        <v>176</v>
      </c>
      <c r="D42" s="3">
        <v>2011</v>
      </c>
      <c r="E42" s="2">
        <v>4</v>
      </c>
      <c r="F42" s="2" t="s">
        <v>4689</v>
      </c>
      <c r="G42" s="3">
        <v>21</v>
      </c>
      <c r="H42" s="3" t="s">
        <v>176</v>
      </c>
      <c r="I42" s="3">
        <v>2011</v>
      </c>
      <c r="J42" s="4" t="s">
        <v>50</v>
      </c>
      <c r="K42" s="4" t="s">
        <v>25</v>
      </c>
      <c r="L42" s="10" t="s">
        <v>177</v>
      </c>
      <c r="M42" s="10" t="s">
        <v>28</v>
      </c>
      <c r="N42" s="4">
        <v>2</v>
      </c>
      <c r="O42" s="4" t="s">
        <v>178</v>
      </c>
      <c r="P42" s="4" t="s">
        <v>44</v>
      </c>
      <c r="Q42" s="4" t="s">
        <v>45</v>
      </c>
      <c r="R42" s="4" t="s">
        <v>30</v>
      </c>
      <c r="S42" s="4"/>
      <c r="T42" s="4" t="s">
        <v>32</v>
      </c>
      <c r="U42" s="11" t="s">
        <v>28</v>
      </c>
      <c r="V42" t="s">
        <v>30</v>
      </c>
      <c r="W42" t="s">
        <v>28</v>
      </c>
      <c r="X42" s="6" t="s">
        <v>28</v>
      </c>
      <c r="Y42" t="s">
        <v>28</v>
      </c>
      <c r="Z42" t="s">
        <v>6087</v>
      </c>
      <c r="AB42">
        <v>1</v>
      </c>
      <c r="AC42" t="s">
        <v>6090</v>
      </c>
      <c r="AD42" s="6" t="s">
        <v>179</v>
      </c>
    </row>
    <row r="43" spans="1:30" x14ac:dyDescent="0.25">
      <c r="A43" s="1">
        <v>40662</v>
      </c>
      <c r="B43" s="16" t="s">
        <v>4820</v>
      </c>
      <c r="C43" s="3" t="s">
        <v>180</v>
      </c>
      <c r="D43" s="3">
        <v>2011</v>
      </c>
      <c r="E43" s="2">
        <v>4</v>
      </c>
      <c r="F43" s="2" t="s">
        <v>4689</v>
      </c>
      <c r="G43" s="3">
        <v>3</v>
      </c>
      <c r="H43" s="3" t="s">
        <v>180</v>
      </c>
      <c r="I43" s="3">
        <v>2011</v>
      </c>
      <c r="J43" s="4" t="s">
        <v>76</v>
      </c>
      <c r="K43" s="4" t="s">
        <v>25</v>
      </c>
      <c r="L43" s="10" t="s">
        <v>181</v>
      </c>
      <c r="M43" s="10" t="s">
        <v>27</v>
      </c>
      <c r="N43" s="4">
        <v>1</v>
      </c>
      <c r="O43" s="4" t="s">
        <v>37</v>
      </c>
      <c r="P43" s="4" t="s">
        <v>28</v>
      </c>
      <c r="Q43" s="4" t="s">
        <v>29</v>
      </c>
      <c r="R43" s="4" t="s">
        <v>30</v>
      </c>
      <c r="S43" s="4" t="s">
        <v>76</v>
      </c>
      <c r="T43" s="4" t="s">
        <v>32</v>
      </c>
      <c r="U43" s="6" t="s">
        <v>39</v>
      </c>
      <c r="V43" s="6" t="s">
        <v>47</v>
      </c>
      <c r="W43" t="s">
        <v>33</v>
      </c>
      <c r="X43" s="6" t="s">
        <v>182</v>
      </c>
      <c r="Y43" t="s">
        <v>4681</v>
      </c>
      <c r="Z43" t="s">
        <v>6083</v>
      </c>
      <c r="AA43" s="6" t="s">
        <v>47</v>
      </c>
      <c r="AB43">
        <v>2</v>
      </c>
      <c r="AC43" t="s">
        <v>6091</v>
      </c>
      <c r="AD43" s="6" t="s">
        <v>6180</v>
      </c>
    </row>
    <row r="44" spans="1:30" x14ac:dyDescent="0.25">
      <c r="A44" s="1">
        <v>40662</v>
      </c>
      <c r="B44" s="16" t="s">
        <v>4820</v>
      </c>
      <c r="C44" s="3" t="s">
        <v>180</v>
      </c>
      <c r="D44" s="3">
        <v>2011</v>
      </c>
      <c r="E44" s="2">
        <v>4</v>
      </c>
      <c r="F44" s="2" t="s">
        <v>4689</v>
      </c>
      <c r="G44" s="3">
        <v>3</v>
      </c>
      <c r="H44" s="3" t="s">
        <v>180</v>
      </c>
      <c r="I44" s="3">
        <v>2011</v>
      </c>
      <c r="J44" s="4" t="s">
        <v>76</v>
      </c>
      <c r="K44" s="4" t="s">
        <v>105</v>
      </c>
      <c r="L44" s="10" t="s">
        <v>183</v>
      </c>
      <c r="M44" s="10" t="s">
        <v>66</v>
      </c>
      <c r="N44" s="4">
        <v>2</v>
      </c>
      <c r="O44" s="4"/>
      <c r="P44" s="4" t="s">
        <v>28</v>
      </c>
      <c r="Q44" s="4" t="s">
        <v>29</v>
      </c>
      <c r="R44" s="4" t="s">
        <v>30</v>
      </c>
      <c r="S44" s="4"/>
      <c r="T44" s="4" t="s">
        <v>32</v>
      </c>
      <c r="U44" s="6">
        <v>0</v>
      </c>
      <c r="V44" s="6" t="s">
        <v>30</v>
      </c>
      <c r="W44" t="s">
        <v>122</v>
      </c>
      <c r="X44" s="6" t="s">
        <v>5186</v>
      </c>
      <c r="Y44" s="6" t="s">
        <v>5186</v>
      </c>
      <c r="Z44" s="6" t="s">
        <v>6088</v>
      </c>
      <c r="AA44" s="6"/>
      <c r="AB44">
        <v>2</v>
      </c>
      <c r="AC44" t="s">
        <v>6092</v>
      </c>
      <c r="AD44" s="6" t="s">
        <v>184</v>
      </c>
    </row>
    <row r="45" spans="1:30" x14ac:dyDescent="0.25">
      <c r="A45" s="1">
        <v>40664</v>
      </c>
      <c r="B45" s="16" t="s">
        <v>4821</v>
      </c>
      <c r="C45" s="3" t="s">
        <v>185</v>
      </c>
      <c r="D45" s="3">
        <v>2011</v>
      </c>
      <c r="E45" s="2">
        <v>5</v>
      </c>
      <c r="F45" s="2" t="s">
        <v>4690</v>
      </c>
      <c r="G45" s="3">
        <v>14</v>
      </c>
      <c r="H45" s="3" t="s">
        <v>185</v>
      </c>
      <c r="I45" s="3">
        <v>2011</v>
      </c>
      <c r="J45" s="4" t="s">
        <v>55</v>
      </c>
      <c r="K45" s="4" t="s">
        <v>56</v>
      </c>
      <c r="L45" s="10" t="s">
        <v>186</v>
      </c>
      <c r="M45" s="10" t="s">
        <v>66</v>
      </c>
      <c r="N45" s="4">
        <v>2</v>
      </c>
      <c r="O45" s="4"/>
      <c r="P45" s="4" t="s">
        <v>52</v>
      </c>
      <c r="Q45" s="4" t="s">
        <v>45</v>
      </c>
      <c r="R45" s="4" t="s">
        <v>30</v>
      </c>
      <c r="S45" s="4"/>
      <c r="T45" s="4" t="s">
        <v>40</v>
      </c>
      <c r="U45" s="6">
        <v>2</v>
      </c>
      <c r="V45" s="6" t="s">
        <v>30</v>
      </c>
      <c r="W45" t="s">
        <v>33</v>
      </c>
      <c r="X45" s="6" t="s">
        <v>28</v>
      </c>
      <c r="Y45" t="s">
        <v>28</v>
      </c>
      <c r="Z45" t="s">
        <v>6086</v>
      </c>
      <c r="AA45" s="6"/>
      <c r="AB45">
        <v>2</v>
      </c>
      <c r="AC45" t="s">
        <v>6092</v>
      </c>
      <c r="AD45" s="6" t="s">
        <v>187</v>
      </c>
    </row>
    <row r="46" spans="1:30" x14ac:dyDescent="0.25">
      <c r="A46" s="1">
        <v>40664</v>
      </c>
      <c r="B46" s="16" t="s">
        <v>4821</v>
      </c>
      <c r="C46" s="3" t="s">
        <v>188</v>
      </c>
      <c r="D46" s="3">
        <v>2011</v>
      </c>
      <c r="E46" s="2">
        <v>5</v>
      </c>
      <c r="F46" s="2" t="s">
        <v>4690</v>
      </c>
      <c r="G46" s="3">
        <v>15</v>
      </c>
      <c r="H46" s="3" t="s">
        <v>188</v>
      </c>
      <c r="I46" s="3">
        <v>2011</v>
      </c>
      <c r="J46" s="4" t="s">
        <v>24</v>
      </c>
      <c r="K46" s="4" t="s">
        <v>25</v>
      </c>
      <c r="L46" s="10" t="s">
        <v>189</v>
      </c>
      <c r="M46" s="10" t="s">
        <v>27</v>
      </c>
      <c r="N46" s="4">
        <v>3</v>
      </c>
      <c r="O46" s="4" t="s">
        <v>37</v>
      </c>
      <c r="P46" s="4" t="s">
        <v>44</v>
      </c>
      <c r="Q46" s="4" t="s">
        <v>45</v>
      </c>
      <c r="R46" s="4" t="s">
        <v>30</v>
      </c>
      <c r="S46" s="4" t="s">
        <v>24</v>
      </c>
      <c r="T46" s="4" t="s">
        <v>32</v>
      </c>
      <c r="U46">
        <v>2</v>
      </c>
      <c r="V46" t="s">
        <v>47</v>
      </c>
      <c r="W46" t="s">
        <v>33</v>
      </c>
      <c r="X46" s="6" t="s">
        <v>62</v>
      </c>
      <c r="Y46" t="s">
        <v>62</v>
      </c>
      <c r="Z46" t="s">
        <v>6078</v>
      </c>
      <c r="AA46" t="s">
        <v>47</v>
      </c>
      <c r="AB46">
        <v>2</v>
      </c>
      <c r="AC46" t="s">
        <v>6092</v>
      </c>
      <c r="AD46" s="6" t="s">
        <v>190</v>
      </c>
    </row>
    <row r="47" spans="1:30" x14ac:dyDescent="0.25">
      <c r="A47" s="1">
        <v>40664</v>
      </c>
      <c r="B47" s="16" t="s">
        <v>4821</v>
      </c>
      <c r="C47" s="3" t="s">
        <v>188</v>
      </c>
      <c r="D47" s="3">
        <v>2011</v>
      </c>
      <c r="E47" s="2">
        <v>5</v>
      </c>
      <c r="F47" s="2" t="s">
        <v>4690</v>
      </c>
      <c r="G47" s="3">
        <v>15</v>
      </c>
      <c r="H47" s="3" t="s">
        <v>188</v>
      </c>
      <c r="I47" s="3">
        <v>2011</v>
      </c>
      <c r="J47" s="4" t="s">
        <v>24</v>
      </c>
      <c r="K47" s="4" t="s">
        <v>105</v>
      </c>
      <c r="L47" s="10" t="s">
        <v>191</v>
      </c>
      <c r="M47" s="10" t="s">
        <v>27</v>
      </c>
      <c r="N47" s="4">
        <v>3</v>
      </c>
      <c r="O47" s="4" t="s">
        <v>37</v>
      </c>
      <c r="P47" s="4" t="s">
        <v>28</v>
      </c>
      <c r="Q47" s="4" t="s">
        <v>29</v>
      </c>
      <c r="R47" s="4" t="s">
        <v>30</v>
      </c>
      <c r="S47" s="4" t="s">
        <v>24</v>
      </c>
      <c r="T47" s="4" t="s">
        <v>32</v>
      </c>
      <c r="U47">
        <v>2</v>
      </c>
      <c r="V47" t="s">
        <v>47</v>
      </c>
      <c r="W47" t="s">
        <v>33</v>
      </c>
      <c r="X47" s="6" t="s">
        <v>107</v>
      </c>
      <c r="Y47" t="s">
        <v>107</v>
      </c>
      <c r="Z47" t="s">
        <v>6079</v>
      </c>
      <c r="AA47" t="s">
        <v>47</v>
      </c>
      <c r="AB47">
        <v>2</v>
      </c>
      <c r="AC47" t="s">
        <v>6092</v>
      </c>
      <c r="AD47" s="6" t="s">
        <v>192</v>
      </c>
    </row>
    <row r="48" spans="1:30" x14ac:dyDescent="0.25">
      <c r="A48" s="1">
        <v>40664</v>
      </c>
      <c r="B48" s="16" t="s">
        <v>4821</v>
      </c>
      <c r="C48" s="3" t="s">
        <v>193</v>
      </c>
      <c r="D48" s="3">
        <v>2011</v>
      </c>
      <c r="E48" s="2">
        <v>5</v>
      </c>
      <c r="F48" s="2" t="s">
        <v>4690</v>
      </c>
      <c r="G48" s="3">
        <v>24</v>
      </c>
      <c r="H48" s="3" t="s">
        <v>193</v>
      </c>
      <c r="I48" s="3">
        <v>2011</v>
      </c>
      <c r="J48" s="4" t="s">
        <v>50</v>
      </c>
      <c r="K48" s="4" t="s">
        <v>56</v>
      </c>
      <c r="L48" s="10" t="s">
        <v>194</v>
      </c>
      <c r="M48" s="10" t="s">
        <v>27</v>
      </c>
      <c r="N48" s="4">
        <v>2</v>
      </c>
      <c r="O48" s="4" t="s">
        <v>37</v>
      </c>
      <c r="P48" s="4" t="s">
        <v>52</v>
      </c>
      <c r="Q48" s="4" t="s">
        <v>45</v>
      </c>
      <c r="R48" s="4" t="s">
        <v>30</v>
      </c>
      <c r="S48" s="4" t="s">
        <v>50</v>
      </c>
      <c r="T48" s="4" t="s">
        <v>40</v>
      </c>
      <c r="U48">
        <v>4</v>
      </c>
      <c r="V48" t="s">
        <v>47</v>
      </c>
      <c r="W48" t="s">
        <v>33</v>
      </c>
      <c r="X48" s="6" t="s">
        <v>62</v>
      </c>
      <c r="Y48" t="s">
        <v>62</v>
      </c>
      <c r="Z48" t="s">
        <v>6078</v>
      </c>
      <c r="AA48" t="s">
        <v>47</v>
      </c>
      <c r="AB48">
        <v>3</v>
      </c>
      <c r="AC48" t="s">
        <v>6093</v>
      </c>
      <c r="AD48" s="6" t="s">
        <v>195</v>
      </c>
    </row>
    <row r="49" spans="1:30" x14ac:dyDescent="0.25">
      <c r="A49" s="1">
        <v>40667</v>
      </c>
      <c r="B49" s="16" t="s">
        <v>4822</v>
      </c>
      <c r="C49" s="3" t="s">
        <v>196</v>
      </c>
      <c r="D49" s="3">
        <v>2011</v>
      </c>
      <c r="E49" s="2">
        <v>5</v>
      </c>
      <c r="F49" s="2" t="s">
        <v>4690</v>
      </c>
      <c r="G49" s="3">
        <v>13</v>
      </c>
      <c r="H49" s="3" t="s">
        <v>196</v>
      </c>
      <c r="I49" s="3">
        <v>2011</v>
      </c>
      <c r="J49" s="4" t="s">
        <v>24</v>
      </c>
      <c r="K49" s="4" t="s">
        <v>25</v>
      </c>
      <c r="L49" s="10" t="s">
        <v>197</v>
      </c>
      <c r="M49" s="10" t="s">
        <v>27</v>
      </c>
      <c r="N49" s="4">
        <v>4</v>
      </c>
      <c r="O49" s="4" t="s">
        <v>37</v>
      </c>
      <c r="P49" s="4" t="s">
        <v>44</v>
      </c>
      <c r="Q49" s="4" t="s">
        <v>45</v>
      </c>
      <c r="R49" s="4" t="s">
        <v>30</v>
      </c>
      <c r="S49" s="4" t="s">
        <v>24</v>
      </c>
      <c r="T49" s="4" t="s">
        <v>32</v>
      </c>
      <c r="U49">
        <v>0</v>
      </c>
      <c r="V49" t="s">
        <v>47</v>
      </c>
      <c r="W49" t="s">
        <v>122</v>
      </c>
      <c r="X49" s="6" t="s">
        <v>5186</v>
      </c>
      <c r="Y49" s="6" t="s">
        <v>5186</v>
      </c>
      <c r="Z49" s="6" t="s">
        <v>6088</v>
      </c>
      <c r="AA49" t="s">
        <v>47</v>
      </c>
      <c r="AB49">
        <v>3</v>
      </c>
      <c r="AC49" t="s">
        <v>6093</v>
      </c>
      <c r="AD49" s="6" t="s">
        <v>198</v>
      </c>
    </row>
    <row r="50" spans="1:30" x14ac:dyDescent="0.25">
      <c r="A50" s="1">
        <v>40668</v>
      </c>
      <c r="B50" s="16" t="s">
        <v>4823</v>
      </c>
      <c r="C50" s="3" t="s">
        <v>199</v>
      </c>
      <c r="D50" s="3">
        <v>2011</v>
      </c>
      <c r="E50" s="2">
        <v>5</v>
      </c>
      <c r="F50" s="2" t="s">
        <v>4690</v>
      </c>
      <c r="G50" s="3">
        <v>7</v>
      </c>
      <c r="H50" s="3" t="s">
        <v>199</v>
      </c>
      <c r="I50" s="3">
        <v>2011</v>
      </c>
      <c r="J50" s="4" t="s">
        <v>55</v>
      </c>
      <c r="K50" s="4" t="s">
        <v>56</v>
      </c>
      <c r="L50" s="10" t="s">
        <v>200</v>
      </c>
      <c r="M50" s="10" t="s">
        <v>27</v>
      </c>
      <c r="N50" s="4">
        <v>3</v>
      </c>
      <c r="O50" s="4" t="s">
        <v>37</v>
      </c>
      <c r="P50" s="4" t="s">
        <v>52</v>
      </c>
      <c r="Q50" s="4" t="s">
        <v>45</v>
      </c>
      <c r="R50" s="4" t="s">
        <v>30</v>
      </c>
      <c r="S50" s="4" t="s">
        <v>55</v>
      </c>
      <c r="T50" s="4" t="s">
        <v>40</v>
      </c>
      <c r="U50">
        <v>0</v>
      </c>
      <c r="V50" t="s">
        <v>30</v>
      </c>
      <c r="W50" t="s">
        <v>122</v>
      </c>
      <c r="X50" s="6" t="s">
        <v>5186</v>
      </c>
      <c r="Y50" s="6" t="s">
        <v>5186</v>
      </c>
      <c r="Z50" s="6" t="s">
        <v>6088</v>
      </c>
      <c r="AB50">
        <v>3</v>
      </c>
      <c r="AC50" t="s">
        <v>6093</v>
      </c>
      <c r="AD50" s="6" t="s">
        <v>201</v>
      </c>
    </row>
    <row r="51" spans="1:30" x14ac:dyDescent="0.25">
      <c r="A51" s="1">
        <v>40681</v>
      </c>
      <c r="B51" s="16" t="s">
        <v>4825</v>
      </c>
      <c r="C51" s="3" t="s">
        <v>204</v>
      </c>
      <c r="D51" s="3">
        <v>2011</v>
      </c>
      <c r="E51" s="2">
        <v>5</v>
      </c>
      <c r="F51" s="2" t="s">
        <v>4690</v>
      </c>
      <c r="G51" s="3">
        <v>8</v>
      </c>
      <c r="H51" s="3" t="s">
        <v>204</v>
      </c>
      <c r="I51" s="3">
        <v>2011</v>
      </c>
      <c r="J51" s="4" t="s">
        <v>76</v>
      </c>
      <c r="K51" s="4" t="s">
        <v>25</v>
      </c>
      <c r="L51" s="10" t="s">
        <v>205</v>
      </c>
      <c r="M51" s="10" t="s">
        <v>66</v>
      </c>
      <c r="N51" s="4">
        <v>1</v>
      </c>
      <c r="O51" s="4" t="s">
        <v>206</v>
      </c>
      <c r="P51" s="4" t="s">
        <v>52</v>
      </c>
      <c r="Q51" s="4" t="s">
        <v>45</v>
      </c>
      <c r="R51" s="4" t="s">
        <v>30</v>
      </c>
      <c r="S51" s="4"/>
      <c r="T51" s="4" t="s">
        <v>32</v>
      </c>
      <c r="U51">
        <v>2</v>
      </c>
      <c r="V51" t="s">
        <v>30</v>
      </c>
      <c r="W51" t="s">
        <v>33</v>
      </c>
      <c r="X51" s="6" t="s">
        <v>62</v>
      </c>
      <c r="Y51" t="s">
        <v>62</v>
      </c>
      <c r="Z51" t="s">
        <v>6078</v>
      </c>
      <c r="AA51" t="s">
        <v>47</v>
      </c>
      <c r="AB51">
        <v>2</v>
      </c>
      <c r="AC51" t="s">
        <v>6091</v>
      </c>
      <c r="AD51" s="6" t="s">
        <v>207</v>
      </c>
    </row>
    <row r="52" spans="1:30" x14ac:dyDescent="0.25">
      <c r="A52" s="1">
        <v>40681</v>
      </c>
      <c r="B52" s="16" t="s">
        <v>4825</v>
      </c>
      <c r="C52" s="3" t="s">
        <v>208</v>
      </c>
      <c r="D52" s="3">
        <v>2011</v>
      </c>
      <c r="E52" s="2">
        <v>5</v>
      </c>
      <c r="F52" s="2" t="s">
        <v>4690</v>
      </c>
      <c r="G52" s="3">
        <v>22</v>
      </c>
      <c r="H52" s="3" t="s">
        <v>208</v>
      </c>
      <c r="I52" s="3">
        <v>2011</v>
      </c>
      <c r="J52" s="4" t="s">
        <v>55</v>
      </c>
      <c r="K52" s="4" t="s">
        <v>25</v>
      </c>
      <c r="L52" s="10" t="s">
        <v>209</v>
      </c>
      <c r="M52" s="10" t="s">
        <v>27</v>
      </c>
      <c r="N52" s="4">
        <v>1</v>
      </c>
      <c r="O52" s="4" t="s">
        <v>37</v>
      </c>
      <c r="P52" s="4" t="s">
        <v>28</v>
      </c>
      <c r="Q52" s="4" t="s">
        <v>28</v>
      </c>
      <c r="R52" s="4" t="s">
        <v>30</v>
      </c>
      <c r="S52" s="4" t="s">
        <v>55</v>
      </c>
      <c r="T52" s="4" t="s">
        <v>32</v>
      </c>
      <c r="U52">
        <v>2</v>
      </c>
      <c r="V52" t="s">
        <v>30</v>
      </c>
      <c r="W52" t="s">
        <v>33</v>
      </c>
      <c r="X52" s="6" t="s">
        <v>107</v>
      </c>
      <c r="Y52" t="s">
        <v>107</v>
      </c>
      <c r="Z52" t="s">
        <v>6079</v>
      </c>
      <c r="AA52" t="s">
        <v>30</v>
      </c>
      <c r="AB52">
        <v>1</v>
      </c>
      <c r="AC52" t="s">
        <v>6090</v>
      </c>
      <c r="AD52" s="6" t="s">
        <v>210</v>
      </c>
    </row>
    <row r="53" spans="1:30" x14ac:dyDescent="0.25">
      <c r="A53" s="1">
        <v>40681</v>
      </c>
      <c r="B53" s="16" t="s">
        <v>4825</v>
      </c>
      <c r="C53" s="3" t="s">
        <v>211</v>
      </c>
      <c r="D53" s="3">
        <v>2011</v>
      </c>
      <c r="E53" s="2">
        <v>5</v>
      </c>
      <c r="F53" s="2" t="s">
        <v>4690</v>
      </c>
      <c r="G53" s="3">
        <v>27</v>
      </c>
      <c r="H53" s="3" t="s">
        <v>211</v>
      </c>
      <c r="I53" s="3">
        <v>2011</v>
      </c>
      <c r="J53" s="4" t="s">
        <v>36</v>
      </c>
      <c r="K53" s="4" t="s">
        <v>25</v>
      </c>
      <c r="L53" s="10" t="s">
        <v>212</v>
      </c>
      <c r="M53" s="10" t="s">
        <v>27</v>
      </c>
      <c r="N53" s="4">
        <v>1</v>
      </c>
      <c r="O53" s="4" t="s">
        <v>37</v>
      </c>
      <c r="P53" s="4" t="s">
        <v>52</v>
      </c>
      <c r="Q53" s="4" t="s">
        <v>29</v>
      </c>
      <c r="R53" s="4" t="s">
        <v>30</v>
      </c>
      <c r="S53" s="4" t="s">
        <v>36</v>
      </c>
      <c r="T53" s="4" t="s">
        <v>32</v>
      </c>
      <c r="U53" s="11">
        <v>4</v>
      </c>
      <c r="V53" t="s">
        <v>30</v>
      </c>
      <c r="W53" t="s">
        <v>33</v>
      </c>
      <c r="X53" s="6" t="s">
        <v>28</v>
      </c>
      <c r="Y53" t="s">
        <v>28</v>
      </c>
      <c r="Z53" t="s">
        <v>6086</v>
      </c>
      <c r="AB53">
        <v>2</v>
      </c>
      <c r="AC53" t="s">
        <v>6091</v>
      </c>
      <c r="AD53" s="6" t="s">
        <v>213</v>
      </c>
    </row>
    <row r="54" spans="1:30" x14ac:dyDescent="0.25">
      <c r="A54" s="8">
        <v>40681</v>
      </c>
      <c r="B54" s="16" t="s">
        <v>4825</v>
      </c>
      <c r="C54" s="3" t="s">
        <v>211</v>
      </c>
      <c r="D54" s="7">
        <f>YEAR(A54)</f>
        <v>2011</v>
      </c>
      <c r="E54" s="2">
        <v>5</v>
      </c>
      <c r="F54" s="2" t="s">
        <v>4690</v>
      </c>
      <c r="G54" s="9">
        <v>27</v>
      </c>
      <c r="H54" s="3" t="s">
        <v>211</v>
      </c>
      <c r="I54" s="3">
        <v>2011</v>
      </c>
      <c r="J54" s="4" t="s">
        <v>36</v>
      </c>
      <c r="K54" s="4" t="s">
        <v>105</v>
      </c>
      <c r="L54" s="7" t="s">
        <v>214</v>
      </c>
      <c r="M54" s="7" t="s">
        <v>58</v>
      </c>
      <c r="N54" s="4">
        <v>3</v>
      </c>
      <c r="O54" s="7"/>
      <c r="P54" s="7" t="s">
        <v>28</v>
      </c>
      <c r="Q54" s="7" t="s">
        <v>29</v>
      </c>
      <c r="R54" s="7" t="s">
        <v>30</v>
      </c>
      <c r="S54" s="7"/>
      <c r="T54" s="7" t="s">
        <v>32</v>
      </c>
      <c r="U54" s="11">
        <v>4</v>
      </c>
      <c r="V54" t="s">
        <v>47</v>
      </c>
      <c r="W54" t="s">
        <v>33</v>
      </c>
      <c r="X54" s="6" t="s">
        <v>84</v>
      </c>
      <c r="Y54" t="s">
        <v>84</v>
      </c>
      <c r="Z54" t="s">
        <v>6084</v>
      </c>
      <c r="AA54" t="s">
        <v>30</v>
      </c>
      <c r="AB54">
        <v>3</v>
      </c>
      <c r="AC54" t="s">
        <v>6093</v>
      </c>
      <c r="AD54" s="6" t="s">
        <v>215</v>
      </c>
    </row>
    <row r="55" spans="1:30" x14ac:dyDescent="0.25">
      <c r="A55" s="8">
        <v>40681</v>
      </c>
      <c r="B55" s="16" t="s">
        <v>4825</v>
      </c>
      <c r="C55" s="3" t="s">
        <v>211</v>
      </c>
      <c r="D55" s="7">
        <v>2011</v>
      </c>
      <c r="E55" s="2">
        <v>5</v>
      </c>
      <c r="F55" s="2" t="s">
        <v>4690</v>
      </c>
      <c r="G55" s="9">
        <v>27</v>
      </c>
      <c r="H55" s="3" t="s">
        <v>211</v>
      </c>
      <c r="I55" s="3">
        <v>2011</v>
      </c>
      <c r="J55" s="4" t="s">
        <v>36</v>
      </c>
      <c r="K55" s="4" t="s">
        <v>143</v>
      </c>
      <c r="L55" s="7" t="s">
        <v>216</v>
      </c>
      <c r="M55" s="7" t="s">
        <v>66</v>
      </c>
      <c r="N55" s="6">
        <v>2</v>
      </c>
      <c r="O55" s="7" t="s">
        <v>206</v>
      </c>
      <c r="P55" s="7" t="s">
        <v>28</v>
      </c>
      <c r="Q55" s="7" t="s">
        <v>28</v>
      </c>
      <c r="R55" s="7" t="s">
        <v>30</v>
      </c>
      <c r="S55" s="7"/>
      <c r="T55" s="7" t="s">
        <v>32</v>
      </c>
      <c r="U55">
        <v>3</v>
      </c>
      <c r="V55" t="s">
        <v>47</v>
      </c>
      <c r="W55" t="s">
        <v>33</v>
      </c>
      <c r="X55" s="6" t="s">
        <v>28</v>
      </c>
      <c r="Y55" t="s">
        <v>28</v>
      </c>
      <c r="Z55" t="s">
        <v>6086</v>
      </c>
      <c r="AB55">
        <v>2</v>
      </c>
      <c r="AC55" t="s">
        <v>6092</v>
      </c>
      <c r="AD55" s="6" t="s">
        <v>217</v>
      </c>
    </row>
    <row r="56" spans="1:30" x14ac:dyDescent="0.25">
      <c r="A56" s="8">
        <v>40681</v>
      </c>
      <c r="B56" s="16" t="s">
        <v>4825</v>
      </c>
      <c r="C56" s="3" t="s">
        <v>218</v>
      </c>
      <c r="D56" s="7">
        <v>2011</v>
      </c>
      <c r="E56" s="2">
        <v>5</v>
      </c>
      <c r="F56" s="2" t="s">
        <v>4690</v>
      </c>
      <c r="G56" s="9">
        <v>28</v>
      </c>
      <c r="H56" s="3" t="s">
        <v>218</v>
      </c>
      <c r="I56" s="3">
        <v>2011</v>
      </c>
      <c r="J56" s="4" t="s">
        <v>36</v>
      </c>
      <c r="K56" s="4" t="s">
        <v>56</v>
      </c>
      <c r="L56" s="7" t="s">
        <v>219</v>
      </c>
      <c r="M56" s="7" t="s">
        <v>66</v>
      </c>
      <c r="N56" s="4">
        <v>1</v>
      </c>
      <c r="O56" s="7" t="s">
        <v>206</v>
      </c>
      <c r="P56" s="7" t="s">
        <v>52</v>
      </c>
      <c r="Q56" s="7" t="s">
        <v>45</v>
      </c>
      <c r="R56" s="7" t="s">
        <v>47</v>
      </c>
      <c r="S56" s="7"/>
      <c r="T56" s="7" t="s">
        <v>40</v>
      </c>
      <c r="U56">
        <v>0</v>
      </c>
      <c r="V56" t="s">
        <v>30</v>
      </c>
      <c r="W56" t="s">
        <v>122</v>
      </c>
      <c r="X56" s="6" t="s">
        <v>5186</v>
      </c>
      <c r="Y56" s="6" t="s">
        <v>5186</v>
      </c>
      <c r="Z56" s="6" t="s">
        <v>6088</v>
      </c>
      <c r="AB56">
        <v>2</v>
      </c>
      <c r="AC56" t="s">
        <v>6091</v>
      </c>
      <c r="AD56" t="s">
        <v>220</v>
      </c>
    </row>
    <row r="57" spans="1:30" x14ac:dyDescent="0.25">
      <c r="A57" s="1">
        <v>40681</v>
      </c>
      <c r="B57" s="16" t="s">
        <v>4825</v>
      </c>
      <c r="C57" s="3" t="s">
        <v>221</v>
      </c>
      <c r="D57" s="3">
        <v>2011</v>
      </c>
      <c r="E57" s="2">
        <v>5</v>
      </c>
      <c r="F57" s="2" t="s">
        <v>4690</v>
      </c>
      <c r="G57" s="3">
        <v>29</v>
      </c>
      <c r="H57" s="3" t="s">
        <v>221</v>
      </c>
      <c r="I57" s="3">
        <v>2011</v>
      </c>
      <c r="J57" s="4" t="s">
        <v>50</v>
      </c>
      <c r="K57" s="4" t="s">
        <v>25</v>
      </c>
      <c r="L57" s="10" t="s">
        <v>222</v>
      </c>
      <c r="M57" s="10" t="s">
        <v>27</v>
      </c>
      <c r="N57" s="4">
        <v>6</v>
      </c>
      <c r="O57" s="4" t="s">
        <v>223</v>
      </c>
      <c r="P57" s="4" t="s">
        <v>44</v>
      </c>
      <c r="Q57" s="4" t="s">
        <v>45</v>
      </c>
      <c r="R57" s="4" t="s">
        <v>30</v>
      </c>
      <c r="S57" s="4" t="s">
        <v>50</v>
      </c>
      <c r="T57" s="4" t="s">
        <v>32</v>
      </c>
      <c r="U57">
        <v>4</v>
      </c>
      <c r="V57" t="s">
        <v>47</v>
      </c>
      <c r="W57" t="s">
        <v>33</v>
      </c>
      <c r="X57" s="6" t="s">
        <v>28</v>
      </c>
      <c r="Y57" t="s">
        <v>28</v>
      </c>
      <c r="Z57" t="s">
        <v>6086</v>
      </c>
      <c r="AB57">
        <v>3</v>
      </c>
      <c r="AC57" t="s">
        <v>6093</v>
      </c>
      <c r="AD57" s="6" t="s">
        <v>224</v>
      </c>
    </row>
    <row r="58" spans="1:30" x14ac:dyDescent="0.25">
      <c r="A58" s="8">
        <v>40682</v>
      </c>
      <c r="B58" s="16" t="s">
        <v>4826</v>
      </c>
      <c r="C58" s="3" t="s">
        <v>225</v>
      </c>
      <c r="D58" s="7">
        <f>YEAR(A58)</f>
        <v>2011</v>
      </c>
      <c r="E58" s="2">
        <v>5</v>
      </c>
      <c r="F58" s="2" t="s">
        <v>4690</v>
      </c>
      <c r="G58" s="9">
        <v>5</v>
      </c>
      <c r="H58" s="3" t="s">
        <v>225</v>
      </c>
      <c r="I58" s="3">
        <v>2011</v>
      </c>
      <c r="J58" s="4" t="s">
        <v>76</v>
      </c>
      <c r="K58" s="4" t="s">
        <v>25</v>
      </c>
      <c r="L58" s="7" t="s">
        <v>226</v>
      </c>
      <c r="M58" s="7" t="s">
        <v>58</v>
      </c>
      <c r="N58" s="4">
        <v>1</v>
      </c>
      <c r="O58" s="7"/>
      <c r="P58" s="7" t="s">
        <v>52</v>
      </c>
      <c r="Q58" s="7" t="s">
        <v>45</v>
      </c>
      <c r="R58" s="7" t="s">
        <v>30</v>
      </c>
      <c r="S58" s="7"/>
      <c r="T58" s="7" t="s">
        <v>32</v>
      </c>
      <c r="U58">
        <v>1</v>
      </c>
      <c r="V58" t="s">
        <v>30</v>
      </c>
      <c r="W58" t="s">
        <v>33</v>
      </c>
      <c r="X58" s="6" t="s">
        <v>62</v>
      </c>
      <c r="Y58" t="s">
        <v>62</v>
      </c>
      <c r="Z58" t="s">
        <v>6078</v>
      </c>
      <c r="AA58" t="s">
        <v>47</v>
      </c>
      <c r="AB58">
        <v>2</v>
      </c>
      <c r="AC58" t="s">
        <v>6091</v>
      </c>
      <c r="AD58" s="6" t="s">
        <v>227</v>
      </c>
    </row>
    <row r="59" spans="1:30" x14ac:dyDescent="0.25">
      <c r="A59" s="8">
        <v>40696</v>
      </c>
      <c r="B59" s="16" t="s">
        <v>4827</v>
      </c>
      <c r="C59" s="3" t="s">
        <v>228</v>
      </c>
      <c r="D59" s="7">
        <v>2011</v>
      </c>
      <c r="E59" s="2">
        <v>6</v>
      </c>
      <c r="F59" s="2" t="s">
        <v>4691</v>
      </c>
      <c r="G59" s="9">
        <v>14</v>
      </c>
      <c r="H59" s="3" t="s">
        <v>228</v>
      </c>
      <c r="I59" s="3">
        <v>2011</v>
      </c>
      <c r="J59" s="4" t="s">
        <v>55</v>
      </c>
      <c r="K59" s="4" t="s">
        <v>56</v>
      </c>
      <c r="L59" s="7" t="s">
        <v>229</v>
      </c>
      <c r="M59" s="7" t="s">
        <v>66</v>
      </c>
      <c r="N59" s="4">
        <v>1</v>
      </c>
      <c r="O59" s="7"/>
      <c r="P59" s="7" t="s">
        <v>52</v>
      </c>
      <c r="Q59" s="7" t="s">
        <v>45</v>
      </c>
      <c r="R59" s="7" t="s">
        <v>30</v>
      </c>
      <c r="S59" s="7"/>
      <c r="T59" s="7" t="s">
        <v>40</v>
      </c>
      <c r="U59">
        <v>4</v>
      </c>
      <c r="V59" t="s">
        <v>47</v>
      </c>
      <c r="W59" t="s">
        <v>33</v>
      </c>
      <c r="X59" s="6" t="s">
        <v>28</v>
      </c>
      <c r="Y59" t="s">
        <v>28</v>
      </c>
      <c r="Z59" t="s">
        <v>6086</v>
      </c>
      <c r="AB59">
        <v>2</v>
      </c>
      <c r="AC59" t="s">
        <v>6091</v>
      </c>
      <c r="AD59" s="6" t="s">
        <v>230</v>
      </c>
    </row>
    <row r="60" spans="1:30" x14ac:dyDescent="0.25">
      <c r="A60" s="1">
        <v>40709</v>
      </c>
      <c r="B60" s="16" t="s">
        <v>4828</v>
      </c>
      <c r="C60" s="3" t="s">
        <v>231</v>
      </c>
      <c r="D60" s="3">
        <v>2011</v>
      </c>
      <c r="E60" s="2">
        <v>6</v>
      </c>
      <c r="F60" s="2" t="s">
        <v>4691</v>
      </c>
      <c r="G60" s="3">
        <v>7</v>
      </c>
      <c r="H60" s="3" t="s">
        <v>231</v>
      </c>
      <c r="I60" s="3">
        <v>2011</v>
      </c>
      <c r="J60" s="4" t="s">
        <v>232</v>
      </c>
      <c r="K60" s="4" t="s">
        <v>56</v>
      </c>
      <c r="L60" s="10" t="s">
        <v>233</v>
      </c>
      <c r="M60" s="10" t="s">
        <v>27</v>
      </c>
      <c r="N60" s="4">
        <v>2</v>
      </c>
      <c r="O60" s="4" t="s">
        <v>37</v>
      </c>
      <c r="P60" s="4" t="s">
        <v>52</v>
      </c>
      <c r="Q60" s="4" t="s">
        <v>45</v>
      </c>
      <c r="R60" s="4" t="s">
        <v>47</v>
      </c>
      <c r="S60" s="4" t="s">
        <v>234</v>
      </c>
      <c r="T60" s="4" t="s">
        <v>40</v>
      </c>
      <c r="U60">
        <v>3</v>
      </c>
      <c r="V60" t="s">
        <v>30</v>
      </c>
      <c r="W60" t="s">
        <v>33</v>
      </c>
      <c r="X60" s="6" t="s">
        <v>28</v>
      </c>
      <c r="Y60" t="s">
        <v>28</v>
      </c>
      <c r="Z60" t="s">
        <v>6086</v>
      </c>
      <c r="AB60">
        <v>2</v>
      </c>
      <c r="AC60" t="s">
        <v>6092</v>
      </c>
      <c r="AD60" s="6" t="s">
        <v>235</v>
      </c>
    </row>
    <row r="61" spans="1:30" x14ac:dyDescent="0.25">
      <c r="A61" s="1">
        <v>40710</v>
      </c>
      <c r="B61" s="16" t="s">
        <v>4829</v>
      </c>
      <c r="C61" s="3" t="s">
        <v>236</v>
      </c>
      <c r="D61" s="3">
        <v>2011</v>
      </c>
      <c r="E61" s="2">
        <v>6</v>
      </c>
      <c r="F61" s="2" t="s">
        <v>4691</v>
      </c>
      <c r="G61" s="3">
        <v>22</v>
      </c>
      <c r="H61" s="3" t="s">
        <v>236</v>
      </c>
      <c r="I61" s="3">
        <v>2011</v>
      </c>
      <c r="J61" s="4" t="s">
        <v>24</v>
      </c>
      <c r="K61" s="4" t="s">
        <v>25</v>
      </c>
      <c r="L61" s="10" t="s">
        <v>237</v>
      </c>
      <c r="M61" s="10" t="s">
        <v>27</v>
      </c>
      <c r="N61" s="4">
        <v>2</v>
      </c>
      <c r="O61" s="4" t="s">
        <v>37</v>
      </c>
      <c r="P61" s="4" t="s">
        <v>52</v>
      </c>
      <c r="Q61" s="4" t="s">
        <v>45</v>
      </c>
      <c r="R61" s="4" t="s">
        <v>30</v>
      </c>
      <c r="S61" s="4" t="s">
        <v>24</v>
      </c>
      <c r="T61" s="4" t="s">
        <v>32</v>
      </c>
      <c r="U61" s="11">
        <v>3</v>
      </c>
      <c r="V61" t="s">
        <v>47</v>
      </c>
      <c r="W61" t="s">
        <v>33</v>
      </c>
      <c r="X61" s="6" t="s">
        <v>28</v>
      </c>
      <c r="Y61" t="s">
        <v>28</v>
      </c>
      <c r="Z61" t="s">
        <v>6086</v>
      </c>
      <c r="AB61">
        <v>2</v>
      </c>
      <c r="AC61" t="s">
        <v>6092</v>
      </c>
      <c r="AD61" s="6" t="s">
        <v>238</v>
      </c>
    </row>
    <row r="62" spans="1:30" x14ac:dyDescent="0.25">
      <c r="A62" s="8">
        <v>40710</v>
      </c>
      <c r="B62" s="16" t="s">
        <v>4829</v>
      </c>
      <c r="C62" s="3" t="s">
        <v>236</v>
      </c>
      <c r="D62" s="7">
        <f>YEAR(A62)</f>
        <v>2011</v>
      </c>
      <c r="E62" s="2">
        <v>6</v>
      </c>
      <c r="F62" s="2" t="s">
        <v>4691</v>
      </c>
      <c r="G62" s="9">
        <v>22</v>
      </c>
      <c r="H62" s="3" t="s">
        <v>236</v>
      </c>
      <c r="I62" s="3">
        <v>2011</v>
      </c>
      <c r="J62" s="4" t="s">
        <v>24</v>
      </c>
      <c r="K62" s="4" t="s">
        <v>105</v>
      </c>
      <c r="L62" s="7" t="s">
        <v>239</v>
      </c>
      <c r="M62" s="7" t="s">
        <v>58</v>
      </c>
      <c r="N62" s="4">
        <v>2</v>
      </c>
      <c r="O62" s="7"/>
      <c r="P62" s="7" t="s">
        <v>44</v>
      </c>
      <c r="Q62" s="7" t="s">
        <v>45</v>
      </c>
      <c r="R62" s="7" t="s">
        <v>30</v>
      </c>
      <c r="S62" s="7"/>
      <c r="T62" s="7" t="s">
        <v>32</v>
      </c>
      <c r="U62">
        <v>4</v>
      </c>
      <c r="V62" t="s">
        <v>47</v>
      </c>
      <c r="W62" t="s">
        <v>33</v>
      </c>
      <c r="X62" s="6" t="s">
        <v>62</v>
      </c>
      <c r="Y62" t="s">
        <v>62</v>
      </c>
      <c r="Z62" t="s">
        <v>6078</v>
      </c>
      <c r="AA62" t="s">
        <v>47</v>
      </c>
      <c r="AB62">
        <v>3</v>
      </c>
      <c r="AC62" t="s">
        <v>6093</v>
      </c>
      <c r="AD62" s="6" t="s">
        <v>240</v>
      </c>
    </row>
    <row r="63" spans="1:30" x14ac:dyDescent="0.25">
      <c r="A63" s="1">
        <v>40717</v>
      </c>
      <c r="B63" s="16" t="s">
        <v>4830</v>
      </c>
      <c r="C63" s="3" t="s">
        <v>241</v>
      </c>
      <c r="D63" s="3">
        <v>2011</v>
      </c>
      <c r="E63" s="2">
        <v>6</v>
      </c>
      <c r="F63" s="2" t="s">
        <v>4691</v>
      </c>
      <c r="G63" s="3">
        <v>17</v>
      </c>
      <c r="H63" s="3" t="s">
        <v>241</v>
      </c>
      <c r="I63" s="3">
        <v>2011</v>
      </c>
      <c r="J63" s="4" t="s">
        <v>24</v>
      </c>
      <c r="K63" s="4" t="s">
        <v>25</v>
      </c>
      <c r="L63" s="10" t="s">
        <v>242</v>
      </c>
      <c r="M63" s="10" t="s">
        <v>27</v>
      </c>
      <c r="N63" s="4">
        <v>3</v>
      </c>
      <c r="O63" s="4" t="s">
        <v>37</v>
      </c>
      <c r="P63" s="4" t="s">
        <v>44</v>
      </c>
      <c r="Q63" s="4" t="s">
        <v>45</v>
      </c>
      <c r="R63" s="4" t="s">
        <v>30</v>
      </c>
      <c r="S63" s="4" t="s">
        <v>24</v>
      </c>
      <c r="T63" s="4" t="s">
        <v>32</v>
      </c>
      <c r="U63" s="11">
        <v>4</v>
      </c>
      <c r="V63" t="s">
        <v>47</v>
      </c>
      <c r="W63" t="s">
        <v>33</v>
      </c>
      <c r="X63" s="6" t="s">
        <v>62</v>
      </c>
      <c r="Y63" t="s">
        <v>62</v>
      </c>
      <c r="Z63" t="s">
        <v>6078</v>
      </c>
      <c r="AA63" t="s">
        <v>47</v>
      </c>
      <c r="AB63">
        <v>3</v>
      </c>
      <c r="AC63" t="s">
        <v>6093</v>
      </c>
      <c r="AD63" s="6" t="s">
        <v>243</v>
      </c>
    </row>
    <row r="64" spans="1:30" x14ac:dyDescent="0.25">
      <c r="A64" s="1">
        <v>40717</v>
      </c>
      <c r="B64" s="16" t="s">
        <v>4830</v>
      </c>
      <c r="C64" s="3" t="s">
        <v>244</v>
      </c>
      <c r="D64" s="3">
        <v>2011</v>
      </c>
      <c r="E64" s="2">
        <v>6</v>
      </c>
      <c r="F64" s="2" t="s">
        <v>4691</v>
      </c>
      <c r="G64" s="3">
        <v>23</v>
      </c>
      <c r="H64" s="3" t="s">
        <v>244</v>
      </c>
      <c r="I64" s="3">
        <v>2011</v>
      </c>
      <c r="J64" s="4" t="s">
        <v>50</v>
      </c>
      <c r="K64" s="4" t="s">
        <v>25</v>
      </c>
      <c r="L64" s="10" t="s">
        <v>245</v>
      </c>
      <c r="M64" s="10" t="s">
        <v>27</v>
      </c>
      <c r="N64" s="4">
        <v>1</v>
      </c>
      <c r="O64" s="4" t="s">
        <v>37</v>
      </c>
      <c r="P64" s="4" t="s">
        <v>28</v>
      </c>
      <c r="Q64" s="4" t="s">
        <v>29</v>
      </c>
      <c r="R64" s="4" t="s">
        <v>30</v>
      </c>
      <c r="S64" s="4" t="s">
        <v>50</v>
      </c>
      <c r="T64" s="4" t="s">
        <v>32</v>
      </c>
      <c r="U64" s="6" t="s">
        <v>39</v>
      </c>
      <c r="V64" s="6" t="s">
        <v>47</v>
      </c>
      <c r="W64" t="s">
        <v>33</v>
      </c>
      <c r="X64" s="6" t="s">
        <v>88</v>
      </c>
      <c r="Y64" s="6" t="s">
        <v>88</v>
      </c>
      <c r="Z64" s="6" t="s">
        <v>6082</v>
      </c>
      <c r="AA64" s="6" t="s">
        <v>47</v>
      </c>
      <c r="AB64">
        <v>2</v>
      </c>
      <c r="AC64" t="s">
        <v>6091</v>
      </c>
      <c r="AD64" s="6" t="s">
        <v>246</v>
      </c>
    </row>
    <row r="65" spans="1:30" x14ac:dyDescent="0.25">
      <c r="A65" s="1">
        <v>40717</v>
      </c>
      <c r="B65" s="16" t="s">
        <v>4830</v>
      </c>
      <c r="C65" s="3" t="s">
        <v>244</v>
      </c>
      <c r="D65" s="3">
        <v>2011</v>
      </c>
      <c r="E65" s="2">
        <v>6</v>
      </c>
      <c r="F65" s="2" t="s">
        <v>4691</v>
      </c>
      <c r="G65" s="3">
        <v>23</v>
      </c>
      <c r="H65" s="3" t="s">
        <v>244</v>
      </c>
      <c r="I65" s="3">
        <v>2011</v>
      </c>
      <c r="J65" s="4" t="s">
        <v>50</v>
      </c>
      <c r="K65" s="4" t="s">
        <v>105</v>
      </c>
      <c r="L65" s="10" t="s">
        <v>247</v>
      </c>
      <c r="M65" s="10" t="s">
        <v>27</v>
      </c>
      <c r="N65" s="4">
        <v>1</v>
      </c>
      <c r="O65" s="4" t="s">
        <v>37</v>
      </c>
      <c r="P65" s="4" t="s">
        <v>44</v>
      </c>
      <c r="Q65" s="4" t="s">
        <v>45</v>
      </c>
      <c r="R65" s="4" t="s">
        <v>47</v>
      </c>
      <c r="S65" s="4" t="s">
        <v>50</v>
      </c>
      <c r="T65" s="4" t="s">
        <v>32</v>
      </c>
      <c r="U65" s="11">
        <v>1</v>
      </c>
      <c r="V65" s="11" t="s">
        <v>47</v>
      </c>
      <c r="W65" t="s">
        <v>33</v>
      </c>
      <c r="X65" s="6" t="s">
        <v>62</v>
      </c>
      <c r="Y65" t="s">
        <v>62</v>
      </c>
      <c r="Z65" t="s">
        <v>6078</v>
      </c>
      <c r="AA65" t="s">
        <v>47</v>
      </c>
      <c r="AB65">
        <v>2</v>
      </c>
      <c r="AC65" t="s">
        <v>6091</v>
      </c>
      <c r="AD65" s="6" t="s">
        <v>248</v>
      </c>
    </row>
    <row r="66" spans="1:30" x14ac:dyDescent="0.25">
      <c r="A66" s="8">
        <v>40717</v>
      </c>
      <c r="B66" s="16" t="s">
        <v>4830</v>
      </c>
      <c r="C66" s="3" t="s">
        <v>244</v>
      </c>
      <c r="D66" s="7">
        <f t="shared" ref="D66:D78" si="0">YEAR(A66)</f>
        <v>2011</v>
      </c>
      <c r="E66" s="2">
        <v>6</v>
      </c>
      <c r="F66" s="2" t="s">
        <v>4691</v>
      </c>
      <c r="G66" s="9">
        <v>23</v>
      </c>
      <c r="H66" s="3" t="s">
        <v>244</v>
      </c>
      <c r="I66" s="3">
        <v>2011</v>
      </c>
      <c r="J66" s="4" t="s">
        <v>50</v>
      </c>
      <c r="K66" s="4" t="s">
        <v>143</v>
      </c>
      <c r="L66" s="7" t="s">
        <v>249</v>
      </c>
      <c r="M66" s="7" t="s">
        <v>58</v>
      </c>
      <c r="N66" s="4">
        <v>1</v>
      </c>
      <c r="O66" s="7"/>
      <c r="P66" s="7" t="s">
        <v>44</v>
      </c>
      <c r="Q66" s="7" t="s">
        <v>45</v>
      </c>
      <c r="R66" s="7" t="s">
        <v>30</v>
      </c>
      <c r="S66" s="7"/>
      <c r="T66" s="7" t="s">
        <v>32</v>
      </c>
      <c r="U66">
        <v>3</v>
      </c>
      <c r="V66" t="s">
        <v>47</v>
      </c>
      <c r="W66" t="s">
        <v>33</v>
      </c>
      <c r="X66" s="6" t="s">
        <v>28</v>
      </c>
      <c r="Y66" t="s">
        <v>28</v>
      </c>
      <c r="Z66" t="s">
        <v>6087</v>
      </c>
      <c r="AB66">
        <v>1</v>
      </c>
      <c r="AC66" t="s">
        <v>6090</v>
      </c>
      <c r="AD66" s="6" t="s">
        <v>250</v>
      </c>
    </row>
    <row r="67" spans="1:30" x14ac:dyDescent="0.25">
      <c r="A67" s="8">
        <v>40723</v>
      </c>
      <c r="B67" s="16" t="s">
        <v>4831</v>
      </c>
      <c r="C67" s="3" t="s">
        <v>251</v>
      </c>
      <c r="D67" s="7">
        <f t="shared" si="0"/>
        <v>2011</v>
      </c>
      <c r="E67" s="2">
        <v>6</v>
      </c>
      <c r="F67" s="2" t="s">
        <v>4691</v>
      </c>
      <c r="G67" s="9">
        <v>17</v>
      </c>
      <c r="H67" s="3" t="s">
        <v>251</v>
      </c>
      <c r="I67" s="3">
        <v>2011</v>
      </c>
      <c r="J67" s="4" t="s">
        <v>24</v>
      </c>
      <c r="K67" s="4" t="s">
        <v>25</v>
      </c>
      <c r="L67" s="7" t="s">
        <v>252</v>
      </c>
      <c r="M67" s="7" t="s">
        <v>58</v>
      </c>
      <c r="N67" s="4">
        <v>2</v>
      </c>
      <c r="O67" s="7"/>
      <c r="P67" s="7" t="s">
        <v>28</v>
      </c>
      <c r="Q67" s="7" t="s">
        <v>28</v>
      </c>
      <c r="R67" s="7" t="s">
        <v>30</v>
      </c>
      <c r="S67" s="7"/>
      <c r="T67" s="7" t="s">
        <v>32</v>
      </c>
      <c r="U67">
        <v>1</v>
      </c>
      <c r="V67" t="s">
        <v>47</v>
      </c>
      <c r="W67" t="s">
        <v>33</v>
      </c>
      <c r="X67" s="6" t="s">
        <v>62</v>
      </c>
      <c r="Y67" t="s">
        <v>62</v>
      </c>
      <c r="Z67" t="s">
        <v>6078</v>
      </c>
      <c r="AA67" t="s">
        <v>47</v>
      </c>
      <c r="AB67">
        <v>3</v>
      </c>
      <c r="AC67" t="s">
        <v>6093</v>
      </c>
      <c r="AD67" s="6" t="s">
        <v>253</v>
      </c>
    </row>
    <row r="68" spans="1:30" x14ac:dyDescent="0.25">
      <c r="A68" s="8">
        <v>40746</v>
      </c>
      <c r="B68" s="16" t="s">
        <v>4834</v>
      </c>
      <c r="C68" s="3" t="s">
        <v>254</v>
      </c>
      <c r="D68" s="7">
        <f t="shared" si="0"/>
        <v>2011</v>
      </c>
      <c r="E68" s="2">
        <v>7</v>
      </c>
      <c r="F68" s="2" t="s">
        <v>4692</v>
      </c>
      <c r="G68" s="9">
        <v>30</v>
      </c>
      <c r="H68" s="3" t="s">
        <v>254</v>
      </c>
      <c r="I68" s="3">
        <v>2011</v>
      </c>
      <c r="J68" s="4" t="s">
        <v>50</v>
      </c>
      <c r="K68" s="4" t="s">
        <v>25</v>
      </c>
      <c r="L68" s="7" t="s">
        <v>255</v>
      </c>
      <c r="M68" s="7" t="s">
        <v>58</v>
      </c>
      <c r="N68" s="4">
        <v>2</v>
      </c>
      <c r="O68" s="7"/>
      <c r="P68" s="7" t="s">
        <v>44</v>
      </c>
      <c r="Q68" s="7" t="s">
        <v>45</v>
      </c>
      <c r="R68" s="7" t="s">
        <v>30</v>
      </c>
      <c r="S68" s="7"/>
      <c r="T68" s="7" t="s">
        <v>32</v>
      </c>
      <c r="U68" t="s">
        <v>28</v>
      </c>
      <c r="V68" t="s">
        <v>30</v>
      </c>
      <c r="W68" t="s">
        <v>28</v>
      </c>
      <c r="X68" s="6" t="s">
        <v>28</v>
      </c>
      <c r="Y68" t="s">
        <v>28</v>
      </c>
      <c r="Z68" t="s">
        <v>6087</v>
      </c>
      <c r="AB68">
        <v>1</v>
      </c>
      <c r="AC68" t="s">
        <v>6090</v>
      </c>
      <c r="AD68" s="6" t="s">
        <v>256</v>
      </c>
    </row>
    <row r="69" spans="1:30" x14ac:dyDescent="0.25">
      <c r="A69" s="8">
        <v>40746</v>
      </c>
      <c r="B69" s="16" t="s">
        <v>4834</v>
      </c>
      <c r="C69" s="3" t="s">
        <v>254</v>
      </c>
      <c r="D69" s="7">
        <f t="shared" si="0"/>
        <v>2011</v>
      </c>
      <c r="E69" s="2">
        <v>7</v>
      </c>
      <c r="F69" s="2" t="s">
        <v>4692</v>
      </c>
      <c r="G69" s="9">
        <v>30</v>
      </c>
      <c r="H69" s="3" t="s">
        <v>254</v>
      </c>
      <c r="I69" s="3">
        <v>2011</v>
      </c>
      <c r="J69" s="4" t="s">
        <v>50</v>
      </c>
      <c r="K69" s="4" t="s">
        <v>105</v>
      </c>
      <c r="L69" s="7" t="s">
        <v>257</v>
      </c>
      <c r="M69" s="7" t="s">
        <v>58</v>
      </c>
      <c r="N69" s="4">
        <v>1</v>
      </c>
      <c r="O69" s="7"/>
      <c r="P69" s="7" t="s">
        <v>44</v>
      </c>
      <c r="Q69" s="7" t="s">
        <v>45</v>
      </c>
      <c r="R69" s="7" t="s">
        <v>30</v>
      </c>
      <c r="S69" s="7"/>
      <c r="T69" s="7" t="s">
        <v>32</v>
      </c>
      <c r="U69">
        <v>2</v>
      </c>
      <c r="V69" t="s">
        <v>30</v>
      </c>
      <c r="W69" t="s">
        <v>33</v>
      </c>
      <c r="X69" s="6" t="s">
        <v>28</v>
      </c>
      <c r="Y69" t="s">
        <v>28</v>
      </c>
      <c r="Z69" t="s">
        <v>6087</v>
      </c>
      <c r="AB69">
        <v>1</v>
      </c>
      <c r="AC69" t="s">
        <v>6090</v>
      </c>
      <c r="AD69" s="6" t="s">
        <v>258</v>
      </c>
    </row>
    <row r="70" spans="1:30" x14ac:dyDescent="0.25">
      <c r="A70" s="8">
        <v>40752</v>
      </c>
      <c r="B70" s="16" t="s">
        <v>4835</v>
      </c>
      <c r="C70" s="3" t="s">
        <v>269</v>
      </c>
      <c r="D70" s="7">
        <f t="shared" si="0"/>
        <v>2011</v>
      </c>
      <c r="E70" s="2">
        <v>7</v>
      </c>
      <c r="F70" s="2" t="s">
        <v>4692</v>
      </c>
      <c r="G70" s="9">
        <v>2</v>
      </c>
      <c r="H70" s="3" t="s">
        <v>269</v>
      </c>
      <c r="I70" s="3">
        <v>2011</v>
      </c>
      <c r="J70" s="4" t="s">
        <v>113</v>
      </c>
      <c r="K70" s="4" t="s">
        <v>25</v>
      </c>
      <c r="L70" s="7" t="s">
        <v>270</v>
      </c>
      <c r="M70" s="7" t="s">
        <v>58</v>
      </c>
      <c r="N70" s="4">
        <v>3</v>
      </c>
      <c r="O70" s="7"/>
      <c r="P70" s="7" t="s">
        <v>44</v>
      </c>
      <c r="Q70" s="7" t="s">
        <v>45</v>
      </c>
      <c r="R70" s="7" t="s">
        <v>30</v>
      </c>
      <c r="S70" s="7"/>
      <c r="T70" s="7" t="s">
        <v>32</v>
      </c>
      <c r="U70">
        <v>3</v>
      </c>
      <c r="V70" t="s">
        <v>30</v>
      </c>
      <c r="W70" t="s">
        <v>33</v>
      </c>
      <c r="X70" s="6" t="s">
        <v>62</v>
      </c>
      <c r="Y70" t="s">
        <v>62</v>
      </c>
      <c r="Z70" t="s">
        <v>6078</v>
      </c>
      <c r="AA70" t="s">
        <v>47</v>
      </c>
      <c r="AB70">
        <v>2</v>
      </c>
      <c r="AC70" t="s">
        <v>6092</v>
      </c>
      <c r="AD70" s="6" t="s">
        <v>271</v>
      </c>
    </row>
    <row r="71" spans="1:30" x14ac:dyDescent="0.25">
      <c r="A71" s="8">
        <v>40752</v>
      </c>
      <c r="B71" s="16" t="s">
        <v>4835</v>
      </c>
      <c r="C71" s="3" t="s">
        <v>259</v>
      </c>
      <c r="D71" s="7">
        <f t="shared" si="0"/>
        <v>2011</v>
      </c>
      <c r="E71" s="2">
        <v>7</v>
      </c>
      <c r="F71" s="2" t="s">
        <v>4692</v>
      </c>
      <c r="G71" s="9">
        <v>22</v>
      </c>
      <c r="H71" s="3" t="s">
        <v>259</v>
      </c>
      <c r="I71" s="3">
        <v>2011</v>
      </c>
      <c r="J71" s="4" t="s">
        <v>36</v>
      </c>
      <c r="K71" s="4" t="s">
        <v>25</v>
      </c>
      <c r="L71" s="7" t="s">
        <v>260</v>
      </c>
      <c r="M71" s="7" t="s">
        <v>28</v>
      </c>
      <c r="N71" s="4">
        <v>2</v>
      </c>
      <c r="O71" s="7" t="s">
        <v>178</v>
      </c>
      <c r="P71" s="7" t="s">
        <v>44</v>
      </c>
      <c r="Q71" s="7" t="s">
        <v>45</v>
      </c>
      <c r="R71" s="7" t="s">
        <v>30</v>
      </c>
      <c r="S71" s="7"/>
      <c r="T71" s="7" t="s">
        <v>32</v>
      </c>
      <c r="U71">
        <v>4</v>
      </c>
      <c r="V71" t="s">
        <v>47</v>
      </c>
      <c r="W71" t="s">
        <v>33</v>
      </c>
      <c r="X71" s="6" t="s">
        <v>28</v>
      </c>
      <c r="Y71" t="s">
        <v>28</v>
      </c>
      <c r="Z71" t="s">
        <v>6086</v>
      </c>
      <c r="AB71">
        <v>2</v>
      </c>
      <c r="AC71" t="s">
        <v>6092</v>
      </c>
      <c r="AD71" s="6" t="s">
        <v>261</v>
      </c>
    </row>
    <row r="72" spans="1:30" x14ac:dyDescent="0.25">
      <c r="A72" s="8">
        <v>40752</v>
      </c>
      <c r="B72" s="16" t="s">
        <v>4835</v>
      </c>
      <c r="C72" s="3" t="s">
        <v>262</v>
      </c>
      <c r="D72" s="7">
        <f t="shared" si="0"/>
        <v>2011</v>
      </c>
      <c r="E72" s="2">
        <v>7</v>
      </c>
      <c r="F72" s="2" t="s">
        <v>4692</v>
      </c>
      <c r="G72" s="9">
        <v>24</v>
      </c>
      <c r="H72" s="3" t="s">
        <v>262</v>
      </c>
      <c r="I72" s="3">
        <v>2011</v>
      </c>
      <c r="J72" s="4" t="s">
        <v>50</v>
      </c>
      <c r="K72" s="4" t="s">
        <v>25</v>
      </c>
      <c r="L72" s="7" t="s">
        <v>263</v>
      </c>
      <c r="M72" s="7" t="s">
        <v>58</v>
      </c>
      <c r="N72" s="4">
        <v>1</v>
      </c>
      <c r="O72" s="7"/>
      <c r="P72" s="7" t="s">
        <v>44</v>
      </c>
      <c r="Q72" s="7" t="s">
        <v>45</v>
      </c>
      <c r="R72" s="7" t="s">
        <v>30</v>
      </c>
      <c r="S72" s="7"/>
      <c r="T72" s="7" t="s">
        <v>32</v>
      </c>
      <c r="U72">
        <v>4</v>
      </c>
      <c r="V72" t="s">
        <v>47</v>
      </c>
      <c r="W72" t="s">
        <v>33</v>
      </c>
      <c r="X72" s="6" t="s">
        <v>28</v>
      </c>
      <c r="Y72" t="s">
        <v>28</v>
      </c>
      <c r="Z72" t="s">
        <v>6086</v>
      </c>
      <c r="AB72">
        <v>2</v>
      </c>
      <c r="AC72" t="s">
        <v>6091</v>
      </c>
      <c r="AD72" s="6" t="s">
        <v>264</v>
      </c>
    </row>
    <row r="73" spans="1:30" x14ac:dyDescent="0.25">
      <c r="A73" s="8">
        <v>40752</v>
      </c>
      <c r="B73" s="16" t="s">
        <v>4835</v>
      </c>
      <c r="C73" s="3" t="s">
        <v>262</v>
      </c>
      <c r="D73" s="7">
        <f t="shared" si="0"/>
        <v>2011</v>
      </c>
      <c r="E73" s="2">
        <v>7</v>
      </c>
      <c r="F73" s="2" t="s">
        <v>4692</v>
      </c>
      <c r="G73" s="9">
        <v>24</v>
      </c>
      <c r="H73" s="3" t="s">
        <v>262</v>
      </c>
      <c r="I73" s="3">
        <v>2011</v>
      </c>
      <c r="J73" s="4" t="s">
        <v>50</v>
      </c>
      <c r="K73" s="4" t="s">
        <v>105</v>
      </c>
      <c r="L73" s="7" t="s">
        <v>265</v>
      </c>
      <c r="M73" s="7" t="s">
        <v>58</v>
      </c>
      <c r="N73" s="4">
        <v>1</v>
      </c>
      <c r="O73" s="7"/>
      <c r="P73" s="7" t="s">
        <v>28</v>
      </c>
      <c r="Q73" s="7" t="s">
        <v>29</v>
      </c>
      <c r="R73" s="7" t="s">
        <v>30</v>
      </c>
      <c r="S73" s="7"/>
      <c r="T73" s="7" t="s">
        <v>32</v>
      </c>
      <c r="U73">
        <v>4</v>
      </c>
      <c r="V73" t="s">
        <v>47</v>
      </c>
      <c r="W73" t="s">
        <v>33</v>
      </c>
      <c r="X73" s="6" t="s">
        <v>28</v>
      </c>
      <c r="Y73" t="s">
        <v>28</v>
      </c>
      <c r="Z73" t="s">
        <v>6086</v>
      </c>
      <c r="AB73">
        <v>2</v>
      </c>
      <c r="AC73" t="s">
        <v>6091</v>
      </c>
      <c r="AD73" s="6" t="s">
        <v>266</v>
      </c>
    </row>
    <row r="74" spans="1:30" x14ac:dyDescent="0.25">
      <c r="A74" s="8">
        <v>40752</v>
      </c>
      <c r="B74" s="16" t="s">
        <v>4835</v>
      </c>
      <c r="C74" s="3" t="s">
        <v>262</v>
      </c>
      <c r="D74" s="7">
        <f t="shared" si="0"/>
        <v>2011</v>
      </c>
      <c r="E74" s="2">
        <v>7</v>
      </c>
      <c r="F74" s="2" t="s">
        <v>4692</v>
      </c>
      <c r="G74" s="9">
        <v>24</v>
      </c>
      <c r="H74" s="3" t="s">
        <v>262</v>
      </c>
      <c r="I74" s="3">
        <v>2011</v>
      </c>
      <c r="J74" s="4" t="s">
        <v>50</v>
      </c>
      <c r="K74" s="4" t="s">
        <v>143</v>
      </c>
      <c r="L74" s="7" t="s">
        <v>267</v>
      </c>
      <c r="M74" s="7" t="s">
        <v>58</v>
      </c>
      <c r="N74" s="4">
        <v>1</v>
      </c>
      <c r="O74" s="7"/>
      <c r="P74" s="7" t="s">
        <v>28</v>
      </c>
      <c r="Q74" s="7" t="s">
        <v>1715</v>
      </c>
      <c r="R74" s="7" t="s">
        <v>30</v>
      </c>
      <c r="S74" s="7"/>
      <c r="T74" s="7" t="s">
        <v>32</v>
      </c>
      <c r="U74" t="s">
        <v>39</v>
      </c>
      <c r="V74" t="s">
        <v>47</v>
      </c>
      <c r="W74" t="s">
        <v>33</v>
      </c>
      <c r="X74" s="6" t="s">
        <v>88</v>
      </c>
      <c r="Y74" s="6" t="s">
        <v>88</v>
      </c>
      <c r="Z74" s="6" t="s">
        <v>6082</v>
      </c>
      <c r="AA74" t="s">
        <v>47</v>
      </c>
      <c r="AB74">
        <v>1</v>
      </c>
      <c r="AC74" t="s">
        <v>6090</v>
      </c>
      <c r="AD74" s="6" t="s">
        <v>268</v>
      </c>
    </row>
    <row r="75" spans="1:30" x14ac:dyDescent="0.25">
      <c r="A75" s="8">
        <v>40765</v>
      </c>
      <c r="B75" s="16" t="s">
        <v>4837</v>
      </c>
      <c r="C75" s="3" t="s">
        <v>272</v>
      </c>
      <c r="D75" s="7">
        <f t="shared" si="0"/>
        <v>2011</v>
      </c>
      <c r="E75" s="2">
        <v>8</v>
      </c>
      <c r="F75" s="2" t="s">
        <v>4693</v>
      </c>
      <c r="G75" s="9">
        <v>21</v>
      </c>
      <c r="H75" s="3" t="s">
        <v>272</v>
      </c>
      <c r="I75" s="3">
        <v>2011</v>
      </c>
      <c r="J75" s="4" t="s">
        <v>36</v>
      </c>
      <c r="K75" s="4" t="s">
        <v>25</v>
      </c>
      <c r="L75" s="7" t="s">
        <v>273</v>
      </c>
      <c r="M75" s="7" t="s">
        <v>58</v>
      </c>
      <c r="N75" s="4">
        <v>1</v>
      </c>
      <c r="O75" s="7"/>
      <c r="P75" s="7" t="s">
        <v>28</v>
      </c>
      <c r="Q75" s="7" t="s">
        <v>29</v>
      </c>
      <c r="R75" s="7" t="s">
        <v>30</v>
      </c>
      <c r="S75" s="7"/>
      <c r="T75" s="7" t="s">
        <v>32</v>
      </c>
      <c r="U75">
        <v>4</v>
      </c>
      <c r="V75" t="s">
        <v>47</v>
      </c>
      <c r="W75" t="s">
        <v>33</v>
      </c>
      <c r="X75" s="6" t="s">
        <v>28</v>
      </c>
      <c r="Y75" t="s">
        <v>28</v>
      </c>
      <c r="Z75" t="s">
        <v>6087</v>
      </c>
      <c r="AB75">
        <v>1</v>
      </c>
      <c r="AC75" t="s">
        <v>6090</v>
      </c>
      <c r="AD75" s="6" t="s">
        <v>274</v>
      </c>
    </row>
    <row r="76" spans="1:30" x14ac:dyDescent="0.25">
      <c r="A76" s="8">
        <v>40765</v>
      </c>
      <c r="B76" s="16" t="s">
        <v>4837</v>
      </c>
      <c r="C76" s="3" t="s">
        <v>272</v>
      </c>
      <c r="D76" s="7">
        <f t="shared" si="0"/>
        <v>2011</v>
      </c>
      <c r="E76" s="2">
        <v>8</v>
      </c>
      <c r="F76" s="2" t="s">
        <v>4693</v>
      </c>
      <c r="G76" s="9">
        <v>21</v>
      </c>
      <c r="H76" s="3" t="s">
        <v>272</v>
      </c>
      <c r="I76" s="3">
        <v>2011</v>
      </c>
      <c r="J76" s="4" t="s">
        <v>36</v>
      </c>
      <c r="K76" s="4" t="s">
        <v>105</v>
      </c>
      <c r="L76" s="7" t="s">
        <v>275</v>
      </c>
      <c r="M76" s="7" t="s">
        <v>58</v>
      </c>
      <c r="N76" s="4">
        <v>1</v>
      </c>
      <c r="O76" s="7"/>
      <c r="P76" s="7" t="s">
        <v>44</v>
      </c>
      <c r="Q76" s="7" t="s">
        <v>45</v>
      </c>
      <c r="R76" s="7" t="s">
        <v>30</v>
      </c>
      <c r="S76" s="7"/>
      <c r="T76" s="7" t="s">
        <v>32</v>
      </c>
      <c r="U76">
        <v>3</v>
      </c>
      <c r="V76" t="s">
        <v>30</v>
      </c>
      <c r="W76" t="s">
        <v>33</v>
      </c>
      <c r="X76" s="6" t="s">
        <v>28</v>
      </c>
      <c r="Y76" t="s">
        <v>28</v>
      </c>
      <c r="Z76" t="s">
        <v>6087</v>
      </c>
      <c r="AB76">
        <v>1</v>
      </c>
      <c r="AC76" t="s">
        <v>6090</v>
      </c>
      <c r="AD76" s="6" t="s">
        <v>276</v>
      </c>
    </row>
    <row r="77" spans="1:30" x14ac:dyDescent="0.25">
      <c r="A77" s="8">
        <v>40772</v>
      </c>
      <c r="B77" s="16" t="s">
        <v>4839</v>
      </c>
      <c r="C77" s="3" t="s">
        <v>277</v>
      </c>
      <c r="D77" s="7">
        <f t="shared" si="0"/>
        <v>2011</v>
      </c>
      <c r="E77" s="2">
        <v>8</v>
      </c>
      <c r="F77" s="2" t="s">
        <v>4693</v>
      </c>
      <c r="G77" s="9">
        <v>21</v>
      </c>
      <c r="H77" s="3" t="s">
        <v>277</v>
      </c>
      <c r="I77" s="3">
        <v>2011</v>
      </c>
      <c r="J77" s="4" t="s">
        <v>36</v>
      </c>
      <c r="K77" s="4" t="s">
        <v>25</v>
      </c>
      <c r="L77" s="7" t="s">
        <v>278</v>
      </c>
      <c r="M77" s="7" t="s">
        <v>58</v>
      </c>
      <c r="N77" s="4">
        <v>1</v>
      </c>
      <c r="O77" s="7"/>
      <c r="P77" s="7" t="s">
        <v>44</v>
      </c>
      <c r="Q77" s="7" t="s">
        <v>45</v>
      </c>
      <c r="R77" s="7" t="s">
        <v>30</v>
      </c>
      <c r="S77" s="7"/>
      <c r="T77" s="7" t="s">
        <v>32</v>
      </c>
      <c r="U77">
        <v>2</v>
      </c>
      <c r="V77" t="s">
        <v>30</v>
      </c>
      <c r="W77" t="s">
        <v>33</v>
      </c>
      <c r="X77" s="6" t="s">
        <v>28</v>
      </c>
      <c r="Y77" t="s">
        <v>28</v>
      </c>
      <c r="Z77" t="s">
        <v>6087</v>
      </c>
      <c r="AB77">
        <v>1</v>
      </c>
      <c r="AC77" t="s">
        <v>6090</v>
      </c>
      <c r="AD77" s="6" t="s">
        <v>279</v>
      </c>
    </row>
    <row r="78" spans="1:30" x14ac:dyDescent="0.25">
      <c r="A78" s="8">
        <v>40779</v>
      </c>
      <c r="B78" s="16" t="s">
        <v>4840</v>
      </c>
      <c r="C78" s="3" t="s">
        <v>280</v>
      </c>
      <c r="D78" s="7">
        <f t="shared" si="0"/>
        <v>2011</v>
      </c>
      <c r="E78" s="2">
        <v>8</v>
      </c>
      <c r="F78" s="2" t="s">
        <v>4693</v>
      </c>
      <c r="G78" s="9">
        <v>17</v>
      </c>
      <c r="H78" s="3" t="s">
        <v>280</v>
      </c>
      <c r="I78" s="3">
        <v>2011</v>
      </c>
      <c r="J78" s="4" t="s">
        <v>55</v>
      </c>
      <c r="K78" s="4" t="s">
        <v>56</v>
      </c>
      <c r="L78" s="7" t="s">
        <v>281</v>
      </c>
      <c r="M78" s="7" t="s">
        <v>27</v>
      </c>
      <c r="N78" s="4">
        <v>4</v>
      </c>
      <c r="O78" s="7" t="s">
        <v>282</v>
      </c>
      <c r="P78" s="4" t="s">
        <v>52</v>
      </c>
      <c r="Q78" s="4" t="s">
        <v>45</v>
      </c>
      <c r="R78" s="4" t="s">
        <v>47</v>
      </c>
      <c r="S78" s="4" t="s">
        <v>55</v>
      </c>
      <c r="T78" s="4" t="s">
        <v>40</v>
      </c>
      <c r="U78">
        <v>3</v>
      </c>
      <c r="V78" t="s">
        <v>47</v>
      </c>
      <c r="W78" t="s">
        <v>33</v>
      </c>
      <c r="X78" s="6" t="s">
        <v>62</v>
      </c>
      <c r="Y78" t="s">
        <v>62</v>
      </c>
      <c r="Z78" t="s">
        <v>6078</v>
      </c>
      <c r="AA78" t="s">
        <v>47</v>
      </c>
      <c r="AB78">
        <v>3</v>
      </c>
      <c r="AC78" t="s">
        <v>6093</v>
      </c>
      <c r="AD78" s="6" t="s">
        <v>283</v>
      </c>
    </row>
    <row r="79" spans="1:30" x14ac:dyDescent="0.25">
      <c r="A79" s="1">
        <v>40779</v>
      </c>
      <c r="B79" s="16" t="s">
        <v>4840</v>
      </c>
      <c r="C79" s="3" t="s">
        <v>280</v>
      </c>
      <c r="D79" s="3">
        <v>2011</v>
      </c>
      <c r="E79" s="2">
        <v>8</v>
      </c>
      <c r="F79" s="2" t="s">
        <v>4693</v>
      </c>
      <c r="G79" s="3">
        <v>17</v>
      </c>
      <c r="H79" s="3" t="s">
        <v>280</v>
      </c>
      <c r="I79" s="3">
        <v>2011</v>
      </c>
      <c r="J79" s="4" t="s">
        <v>55</v>
      </c>
      <c r="K79" s="4" t="s">
        <v>135</v>
      </c>
      <c r="L79" s="10" t="s">
        <v>284</v>
      </c>
      <c r="M79" s="10" t="s">
        <v>27</v>
      </c>
      <c r="N79" s="4">
        <v>1</v>
      </c>
      <c r="O79" s="4" t="s">
        <v>37</v>
      </c>
      <c r="P79" s="7" t="s">
        <v>52</v>
      </c>
      <c r="Q79" s="7" t="s">
        <v>45</v>
      </c>
      <c r="R79" s="7" t="s">
        <v>30</v>
      </c>
      <c r="S79" s="7"/>
      <c r="T79" s="7" t="s">
        <v>40</v>
      </c>
      <c r="U79">
        <v>4</v>
      </c>
      <c r="V79" t="s">
        <v>47</v>
      </c>
      <c r="W79" t="s">
        <v>33</v>
      </c>
      <c r="X79" s="6" t="s">
        <v>28</v>
      </c>
      <c r="Y79" t="s">
        <v>28</v>
      </c>
      <c r="Z79" t="s">
        <v>6086</v>
      </c>
      <c r="AB79">
        <v>2</v>
      </c>
      <c r="AC79" t="s">
        <v>6091</v>
      </c>
      <c r="AD79" s="6" t="s">
        <v>285</v>
      </c>
    </row>
    <row r="80" spans="1:30" x14ac:dyDescent="0.25">
      <c r="A80" s="1">
        <v>40779</v>
      </c>
      <c r="B80" s="16" t="s">
        <v>4840</v>
      </c>
      <c r="C80" s="3" t="s">
        <v>286</v>
      </c>
      <c r="D80" s="3">
        <v>2011</v>
      </c>
      <c r="E80" s="2">
        <v>8</v>
      </c>
      <c r="F80" s="2" t="s">
        <v>4693</v>
      </c>
      <c r="G80" s="3">
        <v>18</v>
      </c>
      <c r="H80" s="3" t="s">
        <v>286</v>
      </c>
      <c r="I80" s="3">
        <v>2011</v>
      </c>
      <c r="J80" s="4" t="s">
        <v>55</v>
      </c>
      <c r="K80" s="4" t="s">
        <v>25</v>
      </c>
      <c r="L80" s="10" t="s">
        <v>287</v>
      </c>
      <c r="M80" s="10" t="s">
        <v>27</v>
      </c>
      <c r="N80" s="4">
        <v>1</v>
      </c>
      <c r="O80" s="4" t="s">
        <v>37</v>
      </c>
      <c r="P80" s="4" t="s">
        <v>52</v>
      </c>
      <c r="Q80" s="4" t="s">
        <v>45</v>
      </c>
      <c r="R80" s="4" t="s">
        <v>47</v>
      </c>
      <c r="S80" s="4" t="s">
        <v>55</v>
      </c>
      <c r="T80" s="4" t="s">
        <v>32</v>
      </c>
      <c r="U80">
        <v>2</v>
      </c>
      <c r="V80" t="s">
        <v>47</v>
      </c>
      <c r="W80" t="s">
        <v>33</v>
      </c>
      <c r="X80" s="6" t="s">
        <v>28</v>
      </c>
      <c r="Y80" t="s">
        <v>28</v>
      </c>
      <c r="Z80" t="s">
        <v>6086</v>
      </c>
      <c r="AB80">
        <v>2</v>
      </c>
      <c r="AC80" t="s">
        <v>6091</v>
      </c>
      <c r="AD80" s="6" t="s">
        <v>288</v>
      </c>
    </row>
    <row r="81" spans="1:30" x14ac:dyDescent="0.25">
      <c r="A81" s="1">
        <v>40779</v>
      </c>
      <c r="B81" s="16" t="s">
        <v>4840</v>
      </c>
      <c r="C81" s="3" t="s">
        <v>286</v>
      </c>
      <c r="D81" s="3">
        <v>2011</v>
      </c>
      <c r="E81" s="2">
        <v>8</v>
      </c>
      <c r="F81" s="2" t="s">
        <v>4693</v>
      </c>
      <c r="G81" s="3">
        <v>18</v>
      </c>
      <c r="H81" s="3" t="s">
        <v>286</v>
      </c>
      <c r="I81" s="3">
        <v>2011</v>
      </c>
      <c r="J81" s="4" t="s">
        <v>55</v>
      </c>
      <c r="K81" s="4" t="s">
        <v>105</v>
      </c>
      <c r="L81" s="10" t="s">
        <v>289</v>
      </c>
      <c r="M81" s="10" t="s">
        <v>27</v>
      </c>
      <c r="N81" s="4">
        <v>2</v>
      </c>
      <c r="O81" s="4" t="s">
        <v>37</v>
      </c>
      <c r="P81" s="4" t="s">
        <v>44</v>
      </c>
      <c r="Q81" s="4" t="s">
        <v>45</v>
      </c>
      <c r="R81" s="4" t="s">
        <v>30</v>
      </c>
      <c r="S81" s="4" t="s">
        <v>55</v>
      </c>
      <c r="T81" s="4" t="s">
        <v>32</v>
      </c>
      <c r="U81">
        <v>2</v>
      </c>
      <c r="V81" t="s">
        <v>47</v>
      </c>
      <c r="W81" t="s">
        <v>33</v>
      </c>
      <c r="X81" s="6" t="s">
        <v>62</v>
      </c>
      <c r="Y81" t="s">
        <v>62</v>
      </c>
      <c r="Z81" t="s">
        <v>6078</v>
      </c>
      <c r="AA81" t="s">
        <v>47</v>
      </c>
      <c r="AB81">
        <v>3</v>
      </c>
      <c r="AC81" t="s">
        <v>6093</v>
      </c>
      <c r="AD81" s="6" t="s">
        <v>290</v>
      </c>
    </row>
    <row r="82" spans="1:30" x14ac:dyDescent="0.25">
      <c r="A82" s="1">
        <v>40779</v>
      </c>
      <c r="B82" s="16" t="s">
        <v>4840</v>
      </c>
      <c r="C82" s="3" t="s">
        <v>286</v>
      </c>
      <c r="D82" s="3">
        <v>2011</v>
      </c>
      <c r="E82" s="2">
        <v>8</v>
      </c>
      <c r="F82" s="2" t="s">
        <v>4693</v>
      </c>
      <c r="G82" s="3">
        <v>18</v>
      </c>
      <c r="H82" s="3" t="s">
        <v>286</v>
      </c>
      <c r="I82" s="3">
        <v>2011</v>
      </c>
      <c r="J82" s="4" t="s">
        <v>55</v>
      </c>
      <c r="K82" s="4" t="s">
        <v>143</v>
      </c>
      <c r="L82" s="10" t="s">
        <v>291</v>
      </c>
      <c r="M82" s="10" t="s">
        <v>66</v>
      </c>
      <c r="N82" s="4">
        <v>1</v>
      </c>
      <c r="O82" s="4"/>
      <c r="P82" s="4" t="s">
        <v>28</v>
      </c>
      <c r="Q82" s="4" t="s">
        <v>29</v>
      </c>
      <c r="R82" s="4" t="s">
        <v>30</v>
      </c>
      <c r="S82" s="4" t="s">
        <v>55</v>
      </c>
      <c r="T82" s="4" t="s">
        <v>32</v>
      </c>
      <c r="U82">
        <v>2</v>
      </c>
      <c r="V82" t="s">
        <v>30</v>
      </c>
      <c r="W82" t="s">
        <v>33</v>
      </c>
      <c r="X82" t="s">
        <v>107</v>
      </c>
      <c r="Y82" t="s">
        <v>107</v>
      </c>
      <c r="Z82" t="s">
        <v>6079</v>
      </c>
      <c r="AA82" t="s">
        <v>47</v>
      </c>
      <c r="AB82">
        <v>2</v>
      </c>
      <c r="AC82" t="s">
        <v>6091</v>
      </c>
      <c r="AD82" t="s">
        <v>292</v>
      </c>
    </row>
    <row r="83" spans="1:30" x14ac:dyDescent="0.25">
      <c r="A83" s="1">
        <v>40787</v>
      </c>
      <c r="B83" s="16" t="s">
        <v>4842</v>
      </c>
      <c r="C83" s="3" t="s">
        <v>296</v>
      </c>
      <c r="D83" s="3">
        <v>2011</v>
      </c>
      <c r="E83" s="2">
        <v>9</v>
      </c>
      <c r="F83" s="2" t="s">
        <v>4694</v>
      </c>
      <c r="G83" s="3">
        <v>26</v>
      </c>
      <c r="H83" s="3" t="s">
        <v>296</v>
      </c>
      <c r="I83" s="3">
        <v>2011</v>
      </c>
      <c r="J83" s="4" t="s">
        <v>36</v>
      </c>
      <c r="K83" s="4" t="s">
        <v>25</v>
      </c>
      <c r="L83" s="10" t="s">
        <v>297</v>
      </c>
      <c r="M83" s="10" t="s">
        <v>27</v>
      </c>
      <c r="N83" s="4">
        <v>1</v>
      </c>
      <c r="O83" s="4" t="s">
        <v>37</v>
      </c>
      <c r="P83" s="4" t="s">
        <v>44</v>
      </c>
      <c r="Q83" s="4" t="s">
        <v>45</v>
      </c>
      <c r="R83" s="4"/>
      <c r="S83" s="4" t="s">
        <v>46</v>
      </c>
      <c r="T83" s="4" t="s">
        <v>32</v>
      </c>
      <c r="U83">
        <v>4</v>
      </c>
      <c r="V83" t="s">
        <v>47</v>
      </c>
      <c r="W83" t="s">
        <v>33</v>
      </c>
      <c r="X83" s="6" t="s">
        <v>28</v>
      </c>
      <c r="Y83" t="s">
        <v>28</v>
      </c>
      <c r="Z83" t="s">
        <v>6086</v>
      </c>
      <c r="AB83">
        <v>2</v>
      </c>
      <c r="AC83" t="s">
        <v>6091</v>
      </c>
      <c r="AD83" s="6" t="s">
        <v>298</v>
      </c>
    </row>
    <row r="84" spans="1:30" x14ac:dyDescent="0.25">
      <c r="A84" s="1">
        <v>40787</v>
      </c>
      <c r="B84" s="16" t="s">
        <v>4842</v>
      </c>
      <c r="C84" s="3" t="s">
        <v>293</v>
      </c>
      <c r="D84" s="3">
        <v>2011</v>
      </c>
      <c r="E84" s="2">
        <v>9</v>
      </c>
      <c r="F84" s="2" t="s">
        <v>4694</v>
      </c>
      <c r="G84" s="3" t="s">
        <v>39</v>
      </c>
      <c r="H84" s="3" t="s">
        <v>293</v>
      </c>
      <c r="I84" s="3" t="e">
        <v>#N/A</v>
      </c>
      <c r="J84" s="4" t="s">
        <v>55</v>
      </c>
      <c r="K84" s="4" t="s">
        <v>25</v>
      </c>
      <c r="L84" s="10" t="s">
        <v>294</v>
      </c>
      <c r="M84" s="10" t="s">
        <v>27</v>
      </c>
      <c r="N84" s="4">
        <v>1</v>
      </c>
      <c r="O84" s="4" t="s">
        <v>37</v>
      </c>
      <c r="P84" s="4" t="s">
        <v>28</v>
      </c>
      <c r="Q84" s="4" t="s">
        <v>29</v>
      </c>
      <c r="R84" s="4" t="s">
        <v>30</v>
      </c>
      <c r="S84" s="4" t="s">
        <v>55</v>
      </c>
      <c r="T84" s="4" t="s">
        <v>32</v>
      </c>
      <c r="U84">
        <v>3</v>
      </c>
      <c r="V84" t="s">
        <v>30</v>
      </c>
      <c r="W84" t="s">
        <v>33</v>
      </c>
      <c r="X84" t="s">
        <v>28</v>
      </c>
      <c r="Y84" t="s">
        <v>28</v>
      </c>
      <c r="Z84" t="s">
        <v>6086</v>
      </c>
      <c r="AB84">
        <v>2</v>
      </c>
      <c r="AC84" t="s">
        <v>6091</v>
      </c>
      <c r="AD84" t="s">
        <v>295</v>
      </c>
    </row>
    <row r="85" spans="1:30" x14ac:dyDescent="0.25">
      <c r="A85" s="1">
        <v>40831</v>
      </c>
      <c r="B85" s="16" t="s">
        <v>4847</v>
      </c>
      <c r="C85" s="3" t="s">
        <v>299</v>
      </c>
      <c r="D85" s="3">
        <v>2011</v>
      </c>
      <c r="E85" s="2">
        <v>10</v>
      </c>
      <c r="F85" s="2" t="s">
        <v>4695</v>
      </c>
      <c r="G85" s="3">
        <v>22</v>
      </c>
      <c r="H85" s="3" t="s">
        <v>299</v>
      </c>
      <c r="I85" s="3">
        <v>2011</v>
      </c>
      <c r="J85" s="4" t="s">
        <v>36</v>
      </c>
      <c r="K85" s="4" t="s">
        <v>25</v>
      </c>
      <c r="L85" s="10" t="s">
        <v>300</v>
      </c>
      <c r="M85" s="10" t="s">
        <v>66</v>
      </c>
      <c r="N85" s="4">
        <v>2</v>
      </c>
      <c r="O85" s="4"/>
      <c r="P85" s="4" t="s">
        <v>44</v>
      </c>
      <c r="Q85" s="4" t="s">
        <v>45</v>
      </c>
      <c r="R85" s="4" t="s">
        <v>30</v>
      </c>
      <c r="S85" s="4"/>
      <c r="T85" s="4" t="s">
        <v>32</v>
      </c>
      <c r="U85">
        <v>0</v>
      </c>
      <c r="V85" t="s">
        <v>47</v>
      </c>
      <c r="W85" t="s">
        <v>122</v>
      </c>
      <c r="X85" s="6" t="s">
        <v>5186</v>
      </c>
      <c r="Y85" s="6" t="s">
        <v>5186</v>
      </c>
      <c r="Z85" s="6" t="s">
        <v>6088</v>
      </c>
      <c r="AB85">
        <v>2</v>
      </c>
      <c r="AC85" t="s">
        <v>6092</v>
      </c>
      <c r="AD85" t="s">
        <v>301</v>
      </c>
    </row>
    <row r="86" spans="1:30" x14ac:dyDescent="0.25">
      <c r="A86" s="1">
        <v>40852</v>
      </c>
      <c r="B86" s="16" t="s">
        <v>4852</v>
      </c>
      <c r="C86" s="3" t="s">
        <v>302</v>
      </c>
      <c r="D86" s="3">
        <v>2011</v>
      </c>
      <c r="E86" s="2">
        <v>11</v>
      </c>
      <c r="F86" s="2" t="s">
        <v>4696</v>
      </c>
      <c r="G86" s="3">
        <v>7</v>
      </c>
      <c r="H86" s="3" t="s">
        <v>302</v>
      </c>
      <c r="I86" s="3">
        <v>2011</v>
      </c>
      <c r="J86" s="4" t="s">
        <v>55</v>
      </c>
      <c r="K86" s="4" t="s">
        <v>56</v>
      </c>
      <c r="L86" s="10" t="s">
        <v>303</v>
      </c>
      <c r="M86" s="10" t="s">
        <v>27</v>
      </c>
      <c r="N86" s="4">
        <v>1</v>
      </c>
      <c r="O86" s="4" t="s">
        <v>37</v>
      </c>
      <c r="P86" s="4" t="s">
        <v>52</v>
      </c>
      <c r="Q86" s="4" t="s">
        <v>45</v>
      </c>
      <c r="R86" s="4" t="s">
        <v>47</v>
      </c>
      <c r="S86" s="4" t="s">
        <v>304</v>
      </c>
      <c r="T86" s="4" t="s">
        <v>40</v>
      </c>
      <c r="U86" s="11">
        <v>4</v>
      </c>
      <c r="V86" s="11" t="s">
        <v>47</v>
      </c>
      <c r="W86" t="s">
        <v>33</v>
      </c>
      <c r="X86" t="s">
        <v>84</v>
      </c>
      <c r="Y86" t="s">
        <v>84</v>
      </c>
      <c r="Z86" t="s">
        <v>6084</v>
      </c>
      <c r="AA86" t="s">
        <v>47</v>
      </c>
      <c r="AB86">
        <v>2</v>
      </c>
      <c r="AC86" t="s">
        <v>6091</v>
      </c>
      <c r="AD86" t="s">
        <v>305</v>
      </c>
    </row>
    <row r="87" spans="1:30" x14ac:dyDescent="0.25">
      <c r="A87" s="1">
        <v>40852</v>
      </c>
      <c r="B87" s="16" t="s">
        <v>4852</v>
      </c>
      <c r="C87" s="3" t="s">
        <v>302</v>
      </c>
      <c r="D87" s="3">
        <v>2011</v>
      </c>
      <c r="E87" s="2">
        <v>11</v>
      </c>
      <c r="F87" s="2" t="s">
        <v>4696</v>
      </c>
      <c r="G87" s="3">
        <v>7</v>
      </c>
      <c r="H87" s="3" t="s">
        <v>302</v>
      </c>
      <c r="I87" s="3">
        <v>2011</v>
      </c>
      <c r="J87" s="4" t="s">
        <v>55</v>
      </c>
      <c r="K87" s="4" t="s">
        <v>135</v>
      </c>
      <c r="L87" s="10" t="s">
        <v>306</v>
      </c>
      <c r="M87" s="10" t="s">
        <v>27</v>
      </c>
      <c r="N87" s="4">
        <v>2</v>
      </c>
      <c r="O87" s="4" t="s">
        <v>37</v>
      </c>
      <c r="P87" s="4" t="s">
        <v>52</v>
      </c>
      <c r="Q87" s="4" t="s">
        <v>45</v>
      </c>
      <c r="R87" s="4" t="s">
        <v>47</v>
      </c>
      <c r="S87" s="4" t="s">
        <v>304</v>
      </c>
      <c r="T87" s="4" t="s">
        <v>40</v>
      </c>
      <c r="U87">
        <v>2</v>
      </c>
      <c r="V87" t="s">
        <v>47</v>
      </c>
      <c r="W87" t="s">
        <v>33</v>
      </c>
      <c r="X87" t="s">
        <v>62</v>
      </c>
      <c r="Y87" t="s">
        <v>62</v>
      </c>
      <c r="Z87" t="s">
        <v>6078</v>
      </c>
      <c r="AA87" t="s">
        <v>47</v>
      </c>
      <c r="AB87">
        <v>2</v>
      </c>
      <c r="AC87" t="s">
        <v>6092</v>
      </c>
      <c r="AD87" t="s">
        <v>307</v>
      </c>
    </row>
    <row r="88" spans="1:30" x14ac:dyDescent="0.25">
      <c r="A88" s="1">
        <v>40852</v>
      </c>
      <c r="B88" s="16" t="s">
        <v>4852</v>
      </c>
      <c r="C88" s="3" t="s">
        <v>302</v>
      </c>
      <c r="D88" s="3">
        <v>2011</v>
      </c>
      <c r="E88" s="2">
        <v>11</v>
      </c>
      <c r="F88" s="2" t="s">
        <v>4696</v>
      </c>
      <c r="G88" s="3">
        <v>7</v>
      </c>
      <c r="H88" s="3" t="s">
        <v>302</v>
      </c>
      <c r="I88" s="3">
        <v>2011</v>
      </c>
      <c r="J88" s="4" t="s">
        <v>55</v>
      </c>
      <c r="K88" s="4" t="s">
        <v>308</v>
      </c>
      <c r="L88" s="10" t="s">
        <v>309</v>
      </c>
      <c r="M88" s="10" t="s">
        <v>27</v>
      </c>
      <c r="N88" s="4">
        <v>1</v>
      </c>
      <c r="O88" s="4" t="s">
        <v>37</v>
      </c>
      <c r="P88" s="4" t="s">
        <v>52</v>
      </c>
      <c r="Q88" s="4" t="s">
        <v>45</v>
      </c>
      <c r="R88" s="4" t="s">
        <v>47</v>
      </c>
      <c r="S88" s="4" t="s">
        <v>304</v>
      </c>
      <c r="T88" s="4" t="s">
        <v>40</v>
      </c>
      <c r="U88">
        <v>2</v>
      </c>
      <c r="V88" t="s">
        <v>30</v>
      </c>
      <c r="W88" t="s">
        <v>33</v>
      </c>
      <c r="X88" t="s">
        <v>28</v>
      </c>
      <c r="Y88" t="s">
        <v>28</v>
      </c>
      <c r="Z88" t="s">
        <v>6087</v>
      </c>
      <c r="AB88">
        <v>1</v>
      </c>
      <c r="AC88" t="s">
        <v>6090</v>
      </c>
      <c r="AD88" t="s">
        <v>310</v>
      </c>
    </row>
    <row r="89" spans="1:30" x14ac:dyDescent="0.25">
      <c r="A89" s="1">
        <v>40852</v>
      </c>
      <c r="B89" s="16" t="s">
        <v>4852</v>
      </c>
      <c r="C89" s="3" t="s">
        <v>302</v>
      </c>
      <c r="D89" s="3">
        <v>2011</v>
      </c>
      <c r="E89" s="2">
        <v>11</v>
      </c>
      <c r="F89" s="2" t="s">
        <v>4696</v>
      </c>
      <c r="G89" s="3">
        <v>7</v>
      </c>
      <c r="H89" s="3" t="s">
        <v>302</v>
      </c>
      <c r="I89" s="3">
        <v>2011</v>
      </c>
      <c r="J89" s="4" t="s">
        <v>55</v>
      </c>
      <c r="K89" s="4" t="s">
        <v>311</v>
      </c>
      <c r="L89" s="10" t="s">
        <v>312</v>
      </c>
      <c r="M89" s="10" t="s">
        <v>27</v>
      </c>
      <c r="N89" s="4">
        <v>1</v>
      </c>
      <c r="O89" s="4" t="s">
        <v>37</v>
      </c>
      <c r="P89" s="4" t="s">
        <v>52</v>
      </c>
      <c r="Q89" s="4" t="s">
        <v>45</v>
      </c>
      <c r="R89" s="4" t="s">
        <v>47</v>
      </c>
      <c r="S89" s="4" t="s">
        <v>304</v>
      </c>
      <c r="T89" s="4" t="s">
        <v>40</v>
      </c>
      <c r="U89" s="6" t="s">
        <v>28</v>
      </c>
      <c r="W89" t="s">
        <v>28</v>
      </c>
      <c r="X89" t="s">
        <v>28</v>
      </c>
      <c r="Y89" t="s">
        <v>28</v>
      </c>
      <c r="Z89" t="s">
        <v>6087</v>
      </c>
      <c r="AB89">
        <v>1</v>
      </c>
      <c r="AC89" t="s">
        <v>6090</v>
      </c>
      <c r="AD89" t="s">
        <v>313</v>
      </c>
    </row>
    <row r="90" spans="1:30" x14ac:dyDescent="0.25">
      <c r="A90" s="1">
        <v>40852</v>
      </c>
      <c r="B90" s="16" t="s">
        <v>4852</v>
      </c>
      <c r="C90" s="3" t="s">
        <v>302</v>
      </c>
      <c r="D90" s="3">
        <v>2011</v>
      </c>
      <c r="E90" s="2">
        <v>11</v>
      </c>
      <c r="F90" s="2" t="s">
        <v>4696</v>
      </c>
      <c r="G90" s="3">
        <v>7</v>
      </c>
      <c r="H90" s="3" t="s">
        <v>302</v>
      </c>
      <c r="I90" s="3">
        <v>2011</v>
      </c>
      <c r="J90" s="4" t="s">
        <v>55</v>
      </c>
      <c r="K90" s="4" t="s">
        <v>314</v>
      </c>
      <c r="L90" s="10" t="s">
        <v>315</v>
      </c>
      <c r="M90" s="10" t="s">
        <v>27</v>
      </c>
      <c r="N90" s="4">
        <v>2</v>
      </c>
      <c r="O90" s="4" t="s">
        <v>37</v>
      </c>
      <c r="P90" s="4" t="s">
        <v>52</v>
      </c>
      <c r="Q90" s="4" t="s">
        <v>45</v>
      </c>
      <c r="R90" s="4"/>
      <c r="S90" s="4" t="s">
        <v>304</v>
      </c>
      <c r="T90" s="4" t="s">
        <v>40</v>
      </c>
      <c r="U90" t="s">
        <v>28</v>
      </c>
      <c r="W90" t="s">
        <v>33</v>
      </c>
      <c r="X90" t="s">
        <v>62</v>
      </c>
      <c r="Y90" t="s">
        <v>62</v>
      </c>
      <c r="Z90" t="s">
        <v>6078</v>
      </c>
      <c r="AA90" t="s">
        <v>47</v>
      </c>
      <c r="AB90">
        <v>2</v>
      </c>
      <c r="AC90" t="s">
        <v>6092</v>
      </c>
      <c r="AD90" t="s">
        <v>316</v>
      </c>
    </row>
    <row r="91" spans="1:30" x14ac:dyDescent="0.25">
      <c r="A91" s="1">
        <v>40852</v>
      </c>
      <c r="B91" s="16" t="s">
        <v>4852</v>
      </c>
      <c r="C91" s="3" t="s">
        <v>302</v>
      </c>
      <c r="D91" s="3">
        <v>2011</v>
      </c>
      <c r="E91" s="2">
        <v>11</v>
      </c>
      <c r="F91" s="2" t="s">
        <v>4696</v>
      </c>
      <c r="G91" s="3">
        <v>7</v>
      </c>
      <c r="H91" s="3" t="s">
        <v>302</v>
      </c>
      <c r="I91" s="3">
        <v>2011</v>
      </c>
      <c r="J91" s="4" t="s">
        <v>55</v>
      </c>
      <c r="K91" s="4" t="s">
        <v>317</v>
      </c>
      <c r="L91" s="10" t="s">
        <v>318</v>
      </c>
      <c r="M91" s="10" t="s">
        <v>27</v>
      </c>
      <c r="N91" s="4">
        <v>3</v>
      </c>
      <c r="O91" s="4" t="s">
        <v>37</v>
      </c>
      <c r="P91" s="4" t="s">
        <v>52</v>
      </c>
      <c r="Q91" s="4" t="s">
        <v>45</v>
      </c>
      <c r="R91" s="4" t="s">
        <v>30</v>
      </c>
      <c r="S91" s="4" t="s">
        <v>304</v>
      </c>
      <c r="T91" s="4" t="s">
        <v>40</v>
      </c>
      <c r="U91">
        <v>3</v>
      </c>
      <c r="V91" t="s">
        <v>47</v>
      </c>
      <c r="W91" t="s">
        <v>33</v>
      </c>
      <c r="X91" t="s">
        <v>84</v>
      </c>
      <c r="Y91" t="s">
        <v>84</v>
      </c>
      <c r="Z91" t="s">
        <v>6084</v>
      </c>
      <c r="AA91" t="s">
        <v>47</v>
      </c>
      <c r="AB91">
        <v>3</v>
      </c>
      <c r="AC91" t="s">
        <v>6093</v>
      </c>
      <c r="AD91" t="s">
        <v>319</v>
      </c>
    </row>
    <row r="92" spans="1:30" x14ac:dyDescent="0.25">
      <c r="A92" s="1">
        <v>40852</v>
      </c>
      <c r="B92" s="16" t="s">
        <v>4852</v>
      </c>
      <c r="C92" s="3" t="s">
        <v>302</v>
      </c>
      <c r="D92" s="3">
        <v>2011</v>
      </c>
      <c r="E92" s="2">
        <v>11</v>
      </c>
      <c r="F92" s="2" t="s">
        <v>4696</v>
      </c>
      <c r="G92" s="3">
        <v>7</v>
      </c>
      <c r="H92" s="3" t="s">
        <v>302</v>
      </c>
      <c r="I92" s="3">
        <v>2011</v>
      </c>
      <c r="J92" s="4" t="s">
        <v>55</v>
      </c>
      <c r="K92" s="4" t="s">
        <v>320</v>
      </c>
      <c r="L92" s="10" t="s">
        <v>321</v>
      </c>
      <c r="M92" s="10" t="s">
        <v>27</v>
      </c>
      <c r="N92" s="4">
        <v>1</v>
      </c>
      <c r="O92" s="4" t="s">
        <v>37</v>
      </c>
      <c r="P92" s="4" t="s">
        <v>52</v>
      </c>
      <c r="Q92" s="4" t="s">
        <v>45</v>
      </c>
      <c r="R92" s="4" t="s">
        <v>47</v>
      </c>
      <c r="S92" s="4" t="s">
        <v>304</v>
      </c>
      <c r="T92" s="4" t="s">
        <v>40</v>
      </c>
      <c r="U92">
        <v>0</v>
      </c>
      <c r="V92" t="s">
        <v>47</v>
      </c>
      <c r="W92" t="s">
        <v>122</v>
      </c>
      <c r="X92" s="6" t="s">
        <v>5186</v>
      </c>
      <c r="Y92" s="6" t="s">
        <v>5186</v>
      </c>
      <c r="Z92" s="6" t="s">
        <v>6088</v>
      </c>
      <c r="AB92">
        <v>2</v>
      </c>
      <c r="AC92" t="s">
        <v>6091</v>
      </c>
      <c r="AD92" t="s">
        <v>322</v>
      </c>
    </row>
    <row r="93" spans="1:30" x14ac:dyDescent="0.25">
      <c r="A93" s="1">
        <v>40852</v>
      </c>
      <c r="B93" s="16" t="s">
        <v>4852</v>
      </c>
      <c r="C93" s="3" t="s">
        <v>302</v>
      </c>
      <c r="D93" s="3">
        <v>2011</v>
      </c>
      <c r="E93" s="2">
        <v>11</v>
      </c>
      <c r="F93" s="2" t="s">
        <v>4696</v>
      </c>
      <c r="G93" s="3">
        <v>7</v>
      </c>
      <c r="H93" s="3" t="s">
        <v>302</v>
      </c>
      <c r="I93" s="3">
        <v>2011</v>
      </c>
      <c r="J93" s="4" t="s">
        <v>55</v>
      </c>
      <c r="K93" s="4" t="s">
        <v>323</v>
      </c>
      <c r="L93" s="10" t="s">
        <v>324</v>
      </c>
      <c r="M93" s="10" t="s">
        <v>27</v>
      </c>
      <c r="N93" s="4">
        <v>2</v>
      </c>
      <c r="O93" s="4" t="s">
        <v>37</v>
      </c>
      <c r="P93" s="4" t="s">
        <v>52</v>
      </c>
      <c r="Q93" s="4" t="s">
        <v>45</v>
      </c>
      <c r="R93" s="4" t="s">
        <v>30</v>
      </c>
      <c r="S93" s="4" t="s">
        <v>304</v>
      </c>
      <c r="T93" s="4" t="s">
        <v>40</v>
      </c>
      <c r="U93">
        <v>4</v>
      </c>
      <c r="V93" t="s">
        <v>47</v>
      </c>
      <c r="W93" t="s">
        <v>33</v>
      </c>
      <c r="X93" t="s">
        <v>28</v>
      </c>
      <c r="Y93" t="s">
        <v>28</v>
      </c>
      <c r="Z93" t="s">
        <v>6086</v>
      </c>
      <c r="AB93">
        <v>2</v>
      </c>
      <c r="AC93" t="s">
        <v>6092</v>
      </c>
      <c r="AD93" t="s">
        <v>325</v>
      </c>
    </row>
    <row r="94" spans="1:30" x14ac:dyDescent="0.25">
      <c r="A94" s="1">
        <v>40852</v>
      </c>
      <c r="B94" s="16" t="s">
        <v>4852</v>
      </c>
      <c r="C94" s="3" t="s">
        <v>302</v>
      </c>
      <c r="D94" s="3">
        <v>2011</v>
      </c>
      <c r="E94" s="2">
        <v>11</v>
      </c>
      <c r="F94" s="2" t="s">
        <v>4696</v>
      </c>
      <c r="G94" s="3">
        <v>7</v>
      </c>
      <c r="H94" s="3" t="s">
        <v>302</v>
      </c>
      <c r="I94" s="3">
        <v>2011</v>
      </c>
      <c r="J94" s="4" t="s">
        <v>55</v>
      </c>
      <c r="K94" s="4" t="s">
        <v>326</v>
      </c>
      <c r="L94" s="10" t="s">
        <v>327</v>
      </c>
      <c r="M94" s="10" t="s">
        <v>66</v>
      </c>
      <c r="N94" s="4"/>
      <c r="O94" s="4"/>
      <c r="P94" s="4" t="s">
        <v>52</v>
      </c>
      <c r="Q94" s="4" t="s">
        <v>45</v>
      </c>
      <c r="R94" s="4"/>
      <c r="S94" s="4"/>
      <c r="T94" s="4" t="s">
        <v>40</v>
      </c>
      <c r="U94">
        <v>3</v>
      </c>
      <c r="V94" t="s">
        <v>30</v>
      </c>
      <c r="W94" t="s">
        <v>33</v>
      </c>
      <c r="X94" t="s">
        <v>28</v>
      </c>
      <c r="Y94" t="s">
        <v>28</v>
      </c>
      <c r="Z94" t="s">
        <v>6087</v>
      </c>
      <c r="AB94">
        <v>1</v>
      </c>
      <c r="AC94" t="s">
        <v>6090</v>
      </c>
      <c r="AD94" t="s">
        <v>328</v>
      </c>
    </row>
    <row r="95" spans="1:30" x14ac:dyDescent="0.25">
      <c r="A95" s="1">
        <v>40852</v>
      </c>
      <c r="B95" s="16" t="s">
        <v>4852</v>
      </c>
      <c r="C95" s="3" t="s">
        <v>329</v>
      </c>
      <c r="D95" s="3">
        <v>2011</v>
      </c>
      <c r="E95" s="2">
        <v>11</v>
      </c>
      <c r="F95" s="2" t="s">
        <v>4696</v>
      </c>
      <c r="G95" s="3">
        <v>8</v>
      </c>
      <c r="H95" s="3" t="s">
        <v>329</v>
      </c>
      <c r="I95" s="3">
        <v>2011</v>
      </c>
      <c r="J95" s="4" t="s">
        <v>55</v>
      </c>
      <c r="K95" s="4" t="s">
        <v>25</v>
      </c>
      <c r="L95" s="10" t="s">
        <v>330</v>
      </c>
      <c r="M95" s="10" t="s">
        <v>27</v>
      </c>
      <c r="N95" s="4">
        <v>1</v>
      </c>
      <c r="O95" s="4" t="s">
        <v>37</v>
      </c>
      <c r="P95" s="4" t="s">
        <v>28</v>
      </c>
      <c r="Q95" s="4" t="s">
        <v>29</v>
      </c>
      <c r="R95" s="4" t="s">
        <v>30</v>
      </c>
      <c r="S95" s="4" t="s">
        <v>55</v>
      </c>
      <c r="T95" s="4" t="s">
        <v>32</v>
      </c>
      <c r="U95">
        <v>0</v>
      </c>
      <c r="V95" t="s">
        <v>30</v>
      </c>
      <c r="W95" t="s">
        <v>122</v>
      </c>
      <c r="X95" s="6" t="s">
        <v>5186</v>
      </c>
      <c r="Y95" s="6" t="s">
        <v>5186</v>
      </c>
      <c r="Z95" s="6" t="s">
        <v>6088</v>
      </c>
      <c r="AB95">
        <v>2</v>
      </c>
      <c r="AC95" t="s">
        <v>6091</v>
      </c>
      <c r="AD95" t="s">
        <v>331</v>
      </c>
    </row>
    <row r="96" spans="1:30" x14ac:dyDescent="0.25">
      <c r="A96" s="1">
        <v>40852</v>
      </c>
      <c r="B96" s="16" t="s">
        <v>4852</v>
      </c>
      <c r="C96" s="3" t="s">
        <v>329</v>
      </c>
      <c r="D96" s="3">
        <v>2011</v>
      </c>
      <c r="E96" s="2">
        <v>11</v>
      </c>
      <c r="F96" s="2" t="s">
        <v>4696</v>
      </c>
      <c r="G96" s="3">
        <v>8</v>
      </c>
      <c r="H96" s="3" t="s">
        <v>329</v>
      </c>
      <c r="I96" s="3">
        <v>2011</v>
      </c>
      <c r="J96" s="4" t="s">
        <v>55</v>
      </c>
      <c r="K96" s="4" t="s">
        <v>105</v>
      </c>
      <c r="L96" s="10" t="s">
        <v>332</v>
      </c>
      <c r="M96" s="10" t="s">
        <v>27</v>
      </c>
      <c r="N96" s="4">
        <v>1</v>
      </c>
      <c r="O96" s="4" t="s">
        <v>37</v>
      </c>
      <c r="P96" s="4" t="s">
        <v>44</v>
      </c>
      <c r="Q96" s="4" t="s">
        <v>45</v>
      </c>
      <c r="R96" s="4" t="s">
        <v>30</v>
      </c>
      <c r="S96" s="4" t="s">
        <v>55</v>
      </c>
      <c r="T96" s="4" t="s">
        <v>32</v>
      </c>
      <c r="U96">
        <v>3</v>
      </c>
      <c r="V96" t="s">
        <v>47</v>
      </c>
      <c r="W96" t="s">
        <v>33</v>
      </c>
      <c r="X96" t="s">
        <v>62</v>
      </c>
      <c r="Y96" t="s">
        <v>62</v>
      </c>
      <c r="Z96" t="s">
        <v>6078</v>
      </c>
      <c r="AA96" t="s">
        <v>47</v>
      </c>
      <c r="AB96">
        <v>2</v>
      </c>
      <c r="AC96" t="s">
        <v>6091</v>
      </c>
      <c r="AD96" t="s">
        <v>333</v>
      </c>
    </row>
    <row r="97" spans="1:30" x14ac:dyDescent="0.25">
      <c r="A97" s="1">
        <v>40852</v>
      </c>
      <c r="B97" s="16" t="s">
        <v>4852</v>
      </c>
      <c r="C97" s="3" t="s">
        <v>329</v>
      </c>
      <c r="D97" s="3">
        <v>2011</v>
      </c>
      <c r="E97" s="2">
        <v>11</v>
      </c>
      <c r="F97" s="2" t="s">
        <v>4696</v>
      </c>
      <c r="G97" s="3">
        <v>8</v>
      </c>
      <c r="H97" s="3" t="s">
        <v>329</v>
      </c>
      <c r="I97" s="3">
        <v>2011</v>
      </c>
      <c r="J97" s="4" t="s">
        <v>55</v>
      </c>
      <c r="K97" s="4" t="s">
        <v>143</v>
      </c>
      <c r="L97" s="10" t="s">
        <v>334</v>
      </c>
      <c r="M97" s="10" t="s">
        <v>27</v>
      </c>
      <c r="N97" s="4">
        <v>2</v>
      </c>
      <c r="O97" s="4" t="s">
        <v>37</v>
      </c>
      <c r="P97" s="4" t="s">
        <v>44</v>
      </c>
      <c r="Q97" s="4" t="s">
        <v>45</v>
      </c>
      <c r="R97" s="4" t="s">
        <v>30</v>
      </c>
      <c r="S97" s="4" t="s">
        <v>55</v>
      </c>
      <c r="T97" s="4" t="s">
        <v>32</v>
      </c>
      <c r="U97">
        <v>4</v>
      </c>
      <c r="V97" t="s">
        <v>47</v>
      </c>
      <c r="W97" t="s">
        <v>33</v>
      </c>
      <c r="X97" t="s">
        <v>62</v>
      </c>
      <c r="Y97" t="s">
        <v>62</v>
      </c>
      <c r="Z97" t="s">
        <v>6078</v>
      </c>
      <c r="AA97" t="s">
        <v>47</v>
      </c>
      <c r="AB97">
        <v>3</v>
      </c>
      <c r="AC97" t="s">
        <v>6093</v>
      </c>
      <c r="AD97" t="s">
        <v>335</v>
      </c>
    </row>
    <row r="98" spans="1:30" x14ac:dyDescent="0.25">
      <c r="A98" s="1">
        <v>40852</v>
      </c>
      <c r="B98" s="16" t="s">
        <v>4852</v>
      </c>
      <c r="C98" s="3" t="s">
        <v>329</v>
      </c>
      <c r="D98" s="3">
        <v>2011</v>
      </c>
      <c r="E98" s="2">
        <v>11</v>
      </c>
      <c r="F98" s="2" t="s">
        <v>4696</v>
      </c>
      <c r="G98" s="3">
        <v>8</v>
      </c>
      <c r="H98" s="3" t="s">
        <v>329</v>
      </c>
      <c r="I98" s="3">
        <v>2011</v>
      </c>
      <c r="J98" s="4" t="s">
        <v>55</v>
      </c>
      <c r="K98" s="4" t="s">
        <v>336</v>
      </c>
      <c r="L98" s="10" t="s">
        <v>337</v>
      </c>
      <c r="M98" s="10" t="s">
        <v>66</v>
      </c>
      <c r="N98" s="4">
        <v>1</v>
      </c>
      <c r="O98" s="4" t="s">
        <v>37</v>
      </c>
      <c r="P98" s="4" t="s">
        <v>28</v>
      </c>
      <c r="Q98" s="4" t="s">
        <v>28</v>
      </c>
      <c r="R98" s="4"/>
      <c r="S98" s="4" t="s">
        <v>55</v>
      </c>
      <c r="T98" s="4" t="s">
        <v>40</v>
      </c>
      <c r="U98">
        <v>0</v>
      </c>
      <c r="V98" t="s">
        <v>30</v>
      </c>
      <c r="W98" t="s">
        <v>122</v>
      </c>
      <c r="X98" s="6" t="s">
        <v>5186</v>
      </c>
      <c r="Y98" s="6" t="s">
        <v>5186</v>
      </c>
      <c r="Z98" s="6" t="s">
        <v>6088</v>
      </c>
      <c r="AA98" s="6"/>
      <c r="AB98">
        <v>1</v>
      </c>
      <c r="AC98" t="s">
        <v>6090</v>
      </c>
      <c r="AD98" t="s">
        <v>1726</v>
      </c>
    </row>
    <row r="99" spans="1:30" x14ac:dyDescent="0.25">
      <c r="A99" s="1">
        <v>40862</v>
      </c>
      <c r="B99" s="16" t="s">
        <v>4853</v>
      </c>
      <c r="C99" s="3" t="s">
        <v>338</v>
      </c>
      <c r="D99" s="3">
        <v>2011</v>
      </c>
      <c r="E99" s="2">
        <v>11</v>
      </c>
      <c r="F99" s="2" t="s">
        <v>4696</v>
      </c>
      <c r="G99" s="3">
        <v>15</v>
      </c>
      <c r="H99" s="3" t="s">
        <v>338</v>
      </c>
      <c r="I99" s="3">
        <v>2011</v>
      </c>
      <c r="J99" s="4" t="s">
        <v>36</v>
      </c>
      <c r="K99" s="4" t="s">
        <v>56</v>
      </c>
      <c r="L99" s="10" t="s">
        <v>339</v>
      </c>
      <c r="M99" s="10" t="s">
        <v>27</v>
      </c>
      <c r="N99" s="4">
        <v>2</v>
      </c>
      <c r="O99" s="4" t="s">
        <v>37</v>
      </c>
      <c r="P99" s="4" t="s">
        <v>52</v>
      </c>
      <c r="Q99" s="4" t="s">
        <v>45</v>
      </c>
      <c r="R99" s="4"/>
      <c r="S99" s="4" t="s">
        <v>36</v>
      </c>
      <c r="T99" s="4" t="s">
        <v>40</v>
      </c>
      <c r="U99">
        <v>3</v>
      </c>
      <c r="V99" t="s">
        <v>47</v>
      </c>
      <c r="W99" t="s">
        <v>33</v>
      </c>
      <c r="X99" t="s">
        <v>28</v>
      </c>
      <c r="Y99" t="s">
        <v>28</v>
      </c>
      <c r="Z99" t="s">
        <v>6086</v>
      </c>
      <c r="AB99">
        <v>2</v>
      </c>
      <c r="AC99" t="s">
        <v>6092</v>
      </c>
      <c r="AD99" t="s">
        <v>340</v>
      </c>
    </row>
    <row r="100" spans="1:30" x14ac:dyDescent="0.25">
      <c r="A100" s="1">
        <v>40862</v>
      </c>
      <c r="B100" s="16" t="s">
        <v>4853</v>
      </c>
      <c r="C100" s="3" t="s">
        <v>338</v>
      </c>
      <c r="D100" s="3">
        <v>2011</v>
      </c>
      <c r="E100" s="2">
        <v>11</v>
      </c>
      <c r="F100" s="2" t="s">
        <v>4696</v>
      </c>
      <c r="G100" s="3">
        <v>15</v>
      </c>
      <c r="H100" s="3" t="s">
        <v>338</v>
      </c>
      <c r="I100" s="3">
        <v>2011</v>
      </c>
      <c r="J100" s="4" t="s">
        <v>36</v>
      </c>
      <c r="K100" s="4" t="s">
        <v>135</v>
      </c>
      <c r="L100" s="10" t="s">
        <v>341</v>
      </c>
      <c r="M100" s="10" t="s">
        <v>27</v>
      </c>
      <c r="N100" s="4">
        <v>2</v>
      </c>
      <c r="O100" s="4"/>
      <c r="P100" s="7" t="s">
        <v>52</v>
      </c>
      <c r="Q100" s="7" t="s">
        <v>45</v>
      </c>
      <c r="R100" s="7"/>
      <c r="S100" s="7"/>
      <c r="T100" s="7" t="s">
        <v>40</v>
      </c>
      <c r="U100">
        <v>0</v>
      </c>
      <c r="V100" t="s">
        <v>47</v>
      </c>
      <c r="W100" t="s">
        <v>122</v>
      </c>
      <c r="X100" s="6" t="s">
        <v>5186</v>
      </c>
      <c r="Y100" s="6" t="s">
        <v>5186</v>
      </c>
      <c r="Z100" s="6" t="s">
        <v>6088</v>
      </c>
      <c r="AB100">
        <v>2</v>
      </c>
      <c r="AC100" t="s">
        <v>6092</v>
      </c>
      <c r="AD100" t="s">
        <v>342</v>
      </c>
    </row>
    <row r="101" spans="1:30" x14ac:dyDescent="0.25">
      <c r="A101" s="8">
        <v>40954</v>
      </c>
      <c r="B101" s="16" t="s">
        <v>4854</v>
      </c>
      <c r="C101" s="3" t="s">
        <v>343</v>
      </c>
      <c r="D101" s="7">
        <f>YEAR(A101)</f>
        <v>2012</v>
      </c>
      <c r="E101" s="2">
        <v>2</v>
      </c>
      <c r="F101" s="2" t="s">
        <v>4697</v>
      </c>
      <c r="G101" s="9">
        <v>5</v>
      </c>
      <c r="H101" s="3" t="s">
        <v>343</v>
      </c>
      <c r="I101" s="3">
        <v>2012</v>
      </c>
      <c r="J101" s="4" t="s">
        <v>113</v>
      </c>
      <c r="K101" s="4" t="s">
        <v>25</v>
      </c>
      <c r="L101" s="7" t="s">
        <v>344</v>
      </c>
      <c r="M101" s="7" t="s">
        <v>58</v>
      </c>
      <c r="N101" s="4">
        <v>2</v>
      </c>
      <c r="O101" s="7"/>
      <c r="P101" s="7" t="s">
        <v>28</v>
      </c>
      <c r="Q101" s="7" t="s">
        <v>29</v>
      </c>
      <c r="R101" s="7" t="s">
        <v>30</v>
      </c>
      <c r="S101" s="7"/>
      <c r="T101" s="7" t="s">
        <v>32</v>
      </c>
      <c r="U101">
        <v>1</v>
      </c>
      <c r="V101" t="s">
        <v>47</v>
      </c>
      <c r="W101" t="s">
        <v>33</v>
      </c>
      <c r="X101" t="s">
        <v>107</v>
      </c>
      <c r="Y101" t="s">
        <v>107</v>
      </c>
      <c r="Z101" t="s">
        <v>6079</v>
      </c>
      <c r="AA101" t="s">
        <v>47</v>
      </c>
      <c r="AB101">
        <v>3</v>
      </c>
      <c r="AC101" t="s">
        <v>6093</v>
      </c>
      <c r="AD101" t="s">
        <v>345</v>
      </c>
    </row>
    <row r="102" spans="1:30" x14ac:dyDescent="0.25">
      <c r="A102" s="8">
        <v>40966</v>
      </c>
      <c r="B102" s="16" t="s">
        <v>4855</v>
      </c>
      <c r="C102" s="3" t="s">
        <v>346</v>
      </c>
      <c r="D102" s="7">
        <v>2012</v>
      </c>
      <c r="E102" s="2">
        <v>2</v>
      </c>
      <c r="F102" s="2" t="s">
        <v>4697</v>
      </c>
      <c r="G102" s="9">
        <v>12</v>
      </c>
      <c r="H102" s="3" t="s">
        <v>346</v>
      </c>
      <c r="I102" s="3">
        <v>2012</v>
      </c>
      <c r="J102" s="4" t="s">
        <v>153</v>
      </c>
      <c r="K102" s="4" t="s">
        <v>25</v>
      </c>
      <c r="L102" s="7" t="s">
        <v>347</v>
      </c>
      <c r="M102" s="7" t="s">
        <v>66</v>
      </c>
      <c r="N102" s="4">
        <v>1</v>
      </c>
      <c r="O102" s="7"/>
      <c r="P102" s="7" t="s">
        <v>28</v>
      </c>
      <c r="Q102" s="7" t="s">
        <v>29</v>
      </c>
      <c r="R102" s="7" t="s">
        <v>30</v>
      </c>
      <c r="S102" s="7"/>
      <c r="T102" s="7" t="s">
        <v>32</v>
      </c>
      <c r="U102">
        <v>0</v>
      </c>
      <c r="V102" t="s">
        <v>47</v>
      </c>
      <c r="W102" t="s">
        <v>122</v>
      </c>
      <c r="X102" s="6" t="s">
        <v>5186</v>
      </c>
      <c r="Y102" s="6" t="s">
        <v>5186</v>
      </c>
      <c r="Z102" s="6" t="s">
        <v>6088</v>
      </c>
      <c r="AB102">
        <v>1</v>
      </c>
      <c r="AC102" t="s">
        <v>6090</v>
      </c>
      <c r="AD102" t="s">
        <v>348</v>
      </c>
    </row>
    <row r="103" spans="1:30" x14ac:dyDescent="0.25">
      <c r="A103" s="23">
        <v>40975</v>
      </c>
      <c r="B103" s="16" t="s">
        <v>4856</v>
      </c>
      <c r="C103" s="3" t="s">
        <v>349</v>
      </c>
      <c r="D103" s="7">
        <v>2012</v>
      </c>
      <c r="E103" s="2">
        <v>3</v>
      </c>
      <c r="F103" s="2" t="s">
        <v>4698</v>
      </c>
      <c r="G103" s="9">
        <v>9</v>
      </c>
      <c r="H103" s="3" t="s">
        <v>349</v>
      </c>
      <c r="I103" s="3">
        <v>2012</v>
      </c>
      <c r="J103" s="4" t="s">
        <v>153</v>
      </c>
      <c r="K103" s="4" t="s">
        <v>25</v>
      </c>
      <c r="L103" s="7" t="s">
        <v>351</v>
      </c>
      <c r="M103" s="7" t="s">
        <v>66</v>
      </c>
      <c r="N103" s="4">
        <v>1</v>
      </c>
      <c r="O103" s="7"/>
      <c r="P103" s="7" t="s">
        <v>44</v>
      </c>
      <c r="Q103" s="7" t="s">
        <v>29</v>
      </c>
      <c r="R103" s="7"/>
      <c r="S103" s="7"/>
      <c r="T103" s="7" t="s">
        <v>32</v>
      </c>
      <c r="U103">
        <v>0</v>
      </c>
      <c r="V103" t="s">
        <v>47</v>
      </c>
      <c r="W103" t="s">
        <v>122</v>
      </c>
      <c r="X103" s="6" t="s">
        <v>5186</v>
      </c>
      <c r="Y103" s="6" t="s">
        <v>5186</v>
      </c>
      <c r="Z103" s="6" t="s">
        <v>6088</v>
      </c>
      <c r="AB103">
        <v>2</v>
      </c>
      <c r="AC103" t="s">
        <v>6091</v>
      </c>
      <c r="AD103" t="s">
        <v>1737</v>
      </c>
    </row>
    <row r="104" spans="1:30" x14ac:dyDescent="0.25">
      <c r="A104" s="1">
        <v>40975</v>
      </c>
      <c r="B104" s="16" t="s">
        <v>4856</v>
      </c>
      <c r="C104" s="3" t="s">
        <v>352</v>
      </c>
      <c r="D104" s="3">
        <v>2012</v>
      </c>
      <c r="E104" s="2">
        <v>3</v>
      </c>
      <c r="F104" s="2" t="s">
        <v>4698</v>
      </c>
      <c r="G104" s="3">
        <v>15</v>
      </c>
      <c r="H104" s="3" t="s">
        <v>352</v>
      </c>
      <c r="I104" s="3">
        <v>2012</v>
      </c>
      <c r="J104" s="4" t="s">
        <v>36</v>
      </c>
      <c r="K104" s="4" t="s">
        <v>25</v>
      </c>
      <c r="L104" s="10" t="s">
        <v>353</v>
      </c>
      <c r="M104" s="10" t="s">
        <v>27</v>
      </c>
      <c r="N104" s="4">
        <v>1</v>
      </c>
      <c r="O104" s="4" t="s">
        <v>37</v>
      </c>
      <c r="P104" s="4" t="s">
        <v>44</v>
      </c>
      <c r="Q104" s="4" t="s">
        <v>45</v>
      </c>
      <c r="R104" s="4"/>
      <c r="S104" s="4" t="s">
        <v>46</v>
      </c>
      <c r="T104" s="4" t="s">
        <v>32</v>
      </c>
      <c r="U104">
        <v>0</v>
      </c>
      <c r="V104" t="s">
        <v>30</v>
      </c>
      <c r="W104" t="s">
        <v>122</v>
      </c>
      <c r="X104" s="6" t="s">
        <v>5186</v>
      </c>
      <c r="Y104" s="6" t="s">
        <v>5186</v>
      </c>
      <c r="Z104" s="6" t="s">
        <v>6088</v>
      </c>
      <c r="AB104">
        <v>2</v>
      </c>
      <c r="AC104" t="s">
        <v>6091</v>
      </c>
      <c r="AD104" t="s">
        <v>354</v>
      </c>
    </row>
    <row r="105" spans="1:30" x14ac:dyDescent="0.25">
      <c r="A105" s="1">
        <v>40975</v>
      </c>
      <c r="B105" s="16" t="s">
        <v>4856</v>
      </c>
      <c r="C105" s="3" t="s">
        <v>352</v>
      </c>
      <c r="D105" s="3">
        <v>2012</v>
      </c>
      <c r="E105" s="2">
        <v>3</v>
      </c>
      <c r="F105" s="2" t="s">
        <v>4698</v>
      </c>
      <c r="G105" s="3">
        <v>15</v>
      </c>
      <c r="H105" s="3" t="s">
        <v>352</v>
      </c>
      <c r="I105" s="3">
        <v>2012</v>
      </c>
      <c r="J105" s="4" t="s">
        <v>36</v>
      </c>
      <c r="K105" s="4" t="s">
        <v>105</v>
      </c>
      <c r="L105" s="10" t="s">
        <v>355</v>
      </c>
      <c r="M105" s="10" t="s">
        <v>27</v>
      </c>
      <c r="N105" s="4">
        <v>2</v>
      </c>
      <c r="O105" s="4" t="s">
        <v>37</v>
      </c>
      <c r="P105" s="4" t="s">
        <v>52</v>
      </c>
      <c r="Q105" s="4" t="s">
        <v>45</v>
      </c>
      <c r="R105" s="4" t="s">
        <v>30</v>
      </c>
      <c r="S105" s="4" t="s">
        <v>50</v>
      </c>
      <c r="T105" s="4" t="s">
        <v>32</v>
      </c>
      <c r="U105">
        <v>4</v>
      </c>
      <c r="V105" t="s">
        <v>47</v>
      </c>
      <c r="W105" t="s">
        <v>33</v>
      </c>
      <c r="X105" t="s">
        <v>62</v>
      </c>
      <c r="Y105" t="s">
        <v>62</v>
      </c>
      <c r="Z105" t="s">
        <v>6078</v>
      </c>
      <c r="AA105" t="s">
        <v>47</v>
      </c>
      <c r="AB105">
        <v>2</v>
      </c>
      <c r="AC105" t="s">
        <v>6092</v>
      </c>
      <c r="AD105" t="s">
        <v>356</v>
      </c>
    </row>
    <row r="106" spans="1:30" x14ac:dyDescent="0.25">
      <c r="A106" s="1">
        <v>40975</v>
      </c>
      <c r="B106" s="16" t="s">
        <v>4856</v>
      </c>
      <c r="C106" s="3" t="s">
        <v>357</v>
      </c>
      <c r="D106" s="3">
        <v>2012</v>
      </c>
      <c r="E106" s="2">
        <v>3</v>
      </c>
      <c r="F106" s="2" t="s">
        <v>4698</v>
      </c>
      <c r="G106" s="3">
        <v>18</v>
      </c>
      <c r="H106" s="3" t="s">
        <v>357</v>
      </c>
      <c r="I106" s="3">
        <v>2012</v>
      </c>
      <c r="J106" s="4" t="s">
        <v>50</v>
      </c>
      <c r="K106" s="4" t="s">
        <v>25</v>
      </c>
      <c r="L106" s="10" t="s">
        <v>358</v>
      </c>
      <c r="M106" s="10" t="s">
        <v>27</v>
      </c>
      <c r="N106" s="4">
        <v>2</v>
      </c>
      <c r="O106" s="4"/>
      <c r="P106" s="4" t="s">
        <v>52</v>
      </c>
      <c r="Q106" s="4" t="s">
        <v>45</v>
      </c>
      <c r="R106" s="4"/>
      <c r="S106" s="4"/>
      <c r="T106" s="4" t="s">
        <v>32</v>
      </c>
      <c r="U106">
        <v>4</v>
      </c>
      <c r="V106" t="s">
        <v>47</v>
      </c>
      <c r="W106" t="s">
        <v>33</v>
      </c>
      <c r="X106" t="s">
        <v>62</v>
      </c>
      <c r="Y106" t="s">
        <v>62</v>
      </c>
      <c r="Z106" t="s">
        <v>6078</v>
      </c>
      <c r="AA106" t="s">
        <v>47</v>
      </c>
      <c r="AB106">
        <v>3</v>
      </c>
      <c r="AC106" t="s">
        <v>6093</v>
      </c>
      <c r="AD106" t="s">
        <v>359</v>
      </c>
    </row>
    <row r="107" spans="1:30" x14ac:dyDescent="0.25">
      <c r="A107" s="1">
        <v>41010</v>
      </c>
      <c r="B107" s="16" t="s">
        <v>4858</v>
      </c>
      <c r="C107" s="3" t="s">
        <v>360</v>
      </c>
      <c r="D107" s="3">
        <v>2012</v>
      </c>
      <c r="E107" s="2">
        <v>4</v>
      </c>
      <c r="F107" s="2" t="s">
        <v>4699</v>
      </c>
      <c r="G107" s="3">
        <v>17</v>
      </c>
      <c r="H107" s="3" t="s">
        <v>360</v>
      </c>
      <c r="I107" s="3">
        <v>2012</v>
      </c>
      <c r="J107" s="4" t="s">
        <v>153</v>
      </c>
      <c r="K107" s="4" t="s">
        <v>25</v>
      </c>
      <c r="L107" s="10" t="s">
        <v>362</v>
      </c>
      <c r="M107" s="10" t="s">
        <v>66</v>
      </c>
      <c r="N107" s="4">
        <v>1</v>
      </c>
      <c r="O107" s="4"/>
      <c r="P107" s="4" t="s">
        <v>28</v>
      </c>
      <c r="Q107" s="4" t="s">
        <v>29</v>
      </c>
      <c r="R107" s="4" t="s">
        <v>30</v>
      </c>
      <c r="S107" s="4"/>
      <c r="T107" s="4" t="s">
        <v>32</v>
      </c>
      <c r="U107">
        <v>0</v>
      </c>
      <c r="V107" t="s">
        <v>47</v>
      </c>
      <c r="W107" t="s">
        <v>122</v>
      </c>
      <c r="X107" s="6" t="s">
        <v>5186</v>
      </c>
      <c r="Y107" s="6" t="s">
        <v>5186</v>
      </c>
      <c r="Z107" s="6" t="s">
        <v>6088</v>
      </c>
      <c r="AB107">
        <v>2</v>
      </c>
      <c r="AC107" t="s">
        <v>6091</v>
      </c>
      <c r="AD107" t="s">
        <v>363</v>
      </c>
    </row>
    <row r="108" spans="1:30" x14ac:dyDescent="0.25">
      <c r="A108" s="1">
        <v>41010</v>
      </c>
      <c r="B108" s="16" t="s">
        <v>4858</v>
      </c>
      <c r="C108" s="3" t="s">
        <v>360</v>
      </c>
      <c r="D108" s="3">
        <v>2012</v>
      </c>
      <c r="E108" s="2">
        <v>4</v>
      </c>
      <c r="F108" s="2" t="s">
        <v>4699</v>
      </c>
      <c r="G108" s="3">
        <v>17</v>
      </c>
      <c r="H108" s="3" t="s">
        <v>360</v>
      </c>
      <c r="I108" s="3">
        <v>2012</v>
      </c>
      <c r="J108" s="4" t="s">
        <v>153</v>
      </c>
      <c r="K108" s="4" t="s">
        <v>105</v>
      </c>
      <c r="L108" s="10" t="s">
        <v>364</v>
      </c>
      <c r="M108" s="10" t="s">
        <v>66</v>
      </c>
      <c r="N108" s="4">
        <v>3</v>
      </c>
      <c r="O108" s="4"/>
      <c r="P108" s="4" t="s">
        <v>28</v>
      </c>
      <c r="Q108" s="4" t="s">
        <v>29</v>
      </c>
      <c r="R108" s="4" t="s">
        <v>30</v>
      </c>
      <c r="S108" s="4"/>
      <c r="T108" s="4" t="s">
        <v>32</v>
      </c>
      <c r="U108">
        <v>1</v>
      </c>
      <c r="V108" t="s">
        <v>47</v>
      </c>
      <c r="W108" t="s">
        <v>33</v>
      </c>
      <c r="X108" t="s">
        <v>107</v>
      </c>
      <c r="Y108" t="s">
        <v>107</v>
      </c>
      <c r="Z108" t="s">
        <v>6079</v>
      </c>
      <c r="AA108" t="s">
        <v>47</v>
      </c>
      <c r="AB108">
        <v>3</v>
      </c>
      <c r="AC108" t="s">
        <v>6093</v>
      </c>
      <c r="AD108" t="s">
        <v>365</v>
      </c>
    </row>
    <row r="109" spans="1:30" x14ac:dyDescent="0.25">
      <c r="A109" s="1">
        <v>41010</v>
      </c>
      <c r="B109" s="16" t="s">
        <v>4858</v>
      </c>
      <c r="C109" s="3" t="s">
        <v>366</v>
      </c>
      <c r="D109" s="3">
        <v>2012</v>
      </c>
      <c r="E109" s="2">
        <v>4</v>
      </c>
      <c r="F109" s="2" t="s">
        <v>4699</v>
      </c>
      <c r="G109" s="3">
        <v>22</v>
      </c>
      <c r="H109" s="3" t="s">
        <v>366</v>
      </c>
      <c r="I109" s="3">
        <v>2012</v>
      </c>
      <c r="J109" s="4" t="s">
        <v>24</v>
      </c>
      <c r="K109" s="4" t="s">
        <v>25</v>
      </c>
      <c r="L109" s="10" t="s">
        <v>367</v>
      </c>
      <c r="M109" s="10" t="s">
        <v>66</v>
      </c>
      <c r="N109" s="4">
        <v>1</v>
      </c>
      <c r="O109" s="4"/>
      <c r="P109" s="4" t="s">
        <v>44</v>
      </c>
      <c r="Q109" s="4" t="s">
        <v>45</v>
      </c>
      <c r="R109" s="4"/>
      <c r="S109" s="4"/>
      <c r="T109" s="4" t="s">
        <v>32</v>
      </c>
      <c r="U109">
        <v>3</v>
      </c>
      <c r="V109" t="s">
        <v>30</v>
      </c>
      <c r="W109" t="s">
        <v>33</v>
      </c>
      <c r="X109" t="s">
        <v>28</v>
      </c>
      <c r="Y109" t="s">
        <v>28</v>
      </c>
      <c r="Z109" t="s">
        <v>6087</v>
      </c>
      <c r="AB109">
        <v>1</v>
      </c>
      <c r="AC109" t="s">
        <v>6090</v>
      </c>
      <c r="AD109" t="s">
        <v>368</v>
      </c>
    </row>
    <row r="110" spans="1:30" x14ac:dyDescent="0.25">
      <c r="A110" s="1">
        <v>41010</v>
      </c>
      <c r="B110" s="16" t="s">
        <v>4858</v>
      </c>
      <c r="C110" s="3" t="s">
        <v>366</v>
      </c>
      <c r="D110" s="3">
        <v>2012</v>
      </c>
      <c r="E110" s="2">
        <v>4</v>
      </c>
      <c r="F110" s="2" t="s">
        <v>4699</v>
      </c>
      <c r="G110" s="3">
        <v>22</v>
      </c>
      <c r="H110" s="3" t="s">
        <v>366</v>
      </c>
      <c r="I110" s="3">
        <v>2012</v>
      </c>
      <c r="J110" s="4" t="s">
        <v>24</v>
      </c>
      <c r="K110" s="4" t="s">
        <v>105</v>
      </c>
      <c r="L110" s="10" t="s">
        <v>369</v>
      </c>
      <c r="M110" s="10" t="s">
        <v>66</v>
      </c>
      <c r="N110" s="6">
        <v>3</v>
      </c>
      <c r="O110" s="4"/>
      <c r="P110" s="4" t="s">
        <v>28</v>
      </c>
      <c r="Q110" s="4" t="s">
        <v>29</v>
      </c>
      <c r="R110" s="4" t="s">
        <v>30</v>
      </c>
      <c r="S110" s="4"/>
      <c r="T110" s="4" t="s">
        <v>32</v>
      </c>
      <c r="U110">
        <v>0</v>
      </c>
      <c r="V110" t="s">
        <v>47</v>
      </c>
      <c r="W110" t="s">
        <v>122</v>
      </c>
      <c r="X110" s="6" t="s">
        <v>5186</v>
      </c>
      <c r="Y110" s="6" t="s">
        <v>5186</v>
      </c>
      <c r="Z110" s="6" t="s">
        <v>6088</v>
      </c>
      <c r="AB110">
        <v>3</v>
      </c>
      <c r="AC110" t="s">
        <v>6093</v>
      </c>
      <c r="AD110" t="s">
        <v>370</v>
      </c>
    </row>
    <row r="111" spans="1:30" x14ac:dyDescent="0.25">
      <c r="A111" s="1">
        <v>41022</v>
      </c>
      <c r="B111" s="16" t="s">
        <v>4859</v>
      </c>
      <c r="C111" s="3" t="s">
        <v>371</v>
      </c>
      <c r="D111" s="3">
        <v>2012</v>
      </c>
      <c r="E111" s="2">
        <v>4</v>
      </c>
      <c r="F111" s="2" t="s">
        <v>4699</v>
      </c>
      <c r="G111" s="3">
        <v>17</v>
      </c>
      <c r="H111" s="3" t="s">
        <v>371</v>
      </c>
      <c r="I111" s="3">
        <v>2012</v>
      </c>
      <c r="J111" s="4" t="s">
        <v>55</v>
      </c>
      <c r="K111" s="4" t="s">
        <v>56</v>
      </c>
      <c r="L111" s="10" t="s">
        <v>372</v>
      </c>
      <c r="M111" s="10" t="s">
        <v>27</v>
      </c>
      <c r="N111" s="4">
        <v>1</v>
      </c>
      <c r="O111" s="4" t="s">
        <v>37</v>
      </c>
      <c r="P111" s="4" t="s">
        <v>52</v>
      </c>
      <c r="Q111" s="4" t="s">
        <v>45</v>
      </c>
      <c r="R111" s="4"/>
      <c r="S111" s="4" t="s">
        <v>55</v>
      </c>
      <c r="T111" s="4" t="s">
        <v>40</v>
      </c>
      <c r="U111" s="11">
        <v>2</v>
      </c>
      <c r="V111" t="s">
        <v>30</v>
      </c>
      <c r="W111" t="s">
        <v>33</v>
      </c>
      <c r="X111" t="s">
        <v>28</v>
      </c>
      <c r="Y111" t="s">
        <v>28</v>
      </c>
      <c r="Z111" t="s">
        <v>6087</v>
      </c>
      <c r="AB111">
        <v>1</v>
      </c>
      <c r="AC111" t="s">
        <v>6090</v>
      </c>
      <c r="AD111" t="s">
        <v>373</v>
      </c>
    </row>
    <row r="112" spans="1:30" x14ac:dyDescent="0.25">
      <c r="A112" s="1">
        <v>41022</v>
      </c>
      <c r="B112" s="16" t="s">
        <v>4859</v>
      </c>
      <c r="C112" s="3" t="s">
        <v>374</v>
      </c>
      <c r="D112" s="3">
        <v>2012</v>
      </c>
      <c r="E112" s="2">
        <v>4</v>
      </c>
      <c r="F112" s="2" t="s">
        <v>4699</v>
      </c>
      <c r="G112" s="3">
        <v>20</v>
      </c>
      <c r="H112" s="3" t="s">
        <v>374</v>
      </c>
      <c r="I112" s="3">
        <v>2012</v>
      </c>
      <c r="J112" s="4" t="s">
        <v>24</v>
      </c>
      <c r="K112" s="4" t="s">
        <v>25</v>
      </c>
      <c r="L112" s="10" t="s">
        <v>375</v>
      </c>
      <c r="M112" s="10" t="s">
        <v>27</v>
      </c>
      <c r="N112" s="4">
        <v>2</v>
      </c>
      <c r="O112" s="4" t="s">
        <v>37</v>
      </c>
      <c r="P112" s="4" t="s">
        <v>44</v>
      </c>
      <c r="Q112" s="4" t="s">
        <v>45</v>
      </c>
      <c r="R112" s="4" t="s">
        <v>30</v>
      </c>
      <c r="S112" s="4" t="s">
        <v>24</v>
      </c>
      <c r="T112" s="4" t="s">
        <v>32</v>
      </c>
      <c r="U112">
        <v>3</v>
      </c>
      <c r="V112" t="s">
        <v>30</v>
      </c>
      <c r="W112" t="s">
        <v>33</v>
      </c>
      <c r="X112" t="s">
        <v>62</v>
      </c>
      <c r="Y112" t="s">
        <v>62</v>
      </c>
      <c r="Z112" t="s">
        <v>6078</v>
      </c>
      <c r="AA112" t="s">
        <v>47</v>
      </c>
      <c r="AB112">
        <v>2</v>
      </c>
      <c r="AC112" t="s">
        <v>6092</v>
      </c>
      <c r="AD112" t="s">
        <v>376</v>
      </c>
    </row>
    <row r="113" spans="1:30" x14ac:dyDescent="0.25">
      <c r="A113" s="1">
        <v>41022</v>
      </c>
      <c r="B113" s="16" t="s">
        <v>4859</v>
      </c>
      <c r="C113" s="3" t="s">
        <v>374</v>
      </c>
      <c r="D113" s="3">
        <v>2012</v>
      </c>
      <c r="E113" s="2">
        <v>4</v>
      </c>
      <c r="F113" s="2" t="s">
        <v>4699</v>
      </c>
      <c r="G113" s="3">
        <v>20</v>
      </c>
      <c r="H113" s="3" t="s">
        <v>374</v>
      </c>
      <c r="I113" s="3">
        <v>2012</v>
      </c>
      <c r="J113" s="4" t="s">
        <v>24</v>
      </c>
      <c r="K113" s="4" t="s">
        <v>105</v>
      </c>
      <c r="L113" s="10" t="s">
        <v>377</v>
      </c>
      <c r="M113" s="10" t="s">
        <v>27</v>
      </c>
      <c r="N113" s="4">
        <v>1</v>
      </c>
      <c r="O113" s="4" t="s">
        <v>37</v>
      </c>
      <c r="P113" s="4" t="s">
        <v>44</v>
      </c>
      <c r="Q113" s="4" t="s">
        <v>45</v>
      </c>
      <c r="R113" s="4"/>
      <c r="S113" s="4" t="s">
        <v>24</v>
      </c>
      <c r="T113" s="4" t="s">
        <v>32</v>
      </c>
      <c r="U113">
        <v>3</v>
      </c>
      <c r="V113" t="s">
        <v>47</v>
      </c>
      <c r="W113" t="s">
        <v>33</v>
      </c>
      <c r="X113" t="s">
        <v>62</v>
      </c>
      <c r="Y113" t="s">
        <v>62</v>
      </c>
      <c r="Z113" t="s">
        <v>6078</v>
      </c>
      <c r="AA113" t="s">
        <v>47</v>
      </c>
      <c r="AB113">
        <v>2</v>
      </c>
      <c r="AC113" t="s">
        <v>6091</v>
      </c>
      <c r="AD113" t="s">
        <v>378</v>
      </c>
    </row>
    <row r="114" spans="1:30" x14ac:dyDescent="0.25">
      <c r="A114" s="1">
        <v>41036</v>
      </c>
      <c r="B114" s="16" t="s">
        <v>4860</v>
      </c>
      <c r="C114" s="3" t="s">
        <v>379</v>
      </c>
      <c r="D114" s="3">
        <v>2012</v>
      </c>
      <c r="E114" s="2">
        <v>5</v>
      </c>
      <c r="F114" s="2" t="s">
        <v>4700</v>
      </c>
      <c r="G114" s="3">
        <v>17</v>
      </c>
      <c r="H114" s="3" t="s">
        <v>379</v>
      </c>
      <c r="I114" s="3">
        <v>2012</v>
      </c>
      <c r="J114" s="4" t="s">
        <v>24</v>
      </c>
      <c r="K114" s="4" t="s">
        <v>25</v>
      </c>
      <c r="L114" s="10" t="s">
        <v>380</v>
      </c>
      <c r="M114" s="10" t="s">
        <v>27</v>
      </c>
      <c r="N114" s="4">
        <v>2</v>
      </c>
      <c r="O114" s="4" t="s">
        <v>381</v>
      </c>
      <c r="P114" s="4" t="s">
        <v>52</v>
      </c>
      <c r="Q114" s="4" t="s">
        <v>45</v>
      </c>
      <c r="R114" s="4" t="s">
        <v>30</v>
      </c>
      <c r="S114" s="4" t="s">
        <v>24</v>
      </c>
      <c r="T114" s="4" t="s">
        <v>32</v>
      </c>
      <c r="U114">
        <v>3</v>
      </c>
      <c r="V114" t="s">
        <v>30</v>
      </c>
      <c r="W114" t="s">
        <v>33</v>
      </c>
      <c r="X114" t="s">
        <v>62</v>
      </c>
      <c r="Y114" t="s">
        <v>62</v>
      </c>
      <c r="Z114" t="s">
        <v>6078</v>
      </c>
      <c r="AA114" t="s">
        <v>47</v>
      </c>
      <c r="AB114">
        <v>2</v>
      </c>
      <c r="AC114" t="s">
        <v>6092</v>
      </c>
      <c r="AD114" t="s">
        <v>382</v>
      </c>
    </row>
    <row r="115" spans="1:30" x14ac:dyDescent="0.25">
      <c r="A115" s="1">
        <v>41064</v>
      </c>
      <c r="B115" s="16" t="s">
        <v>4863</v>
      </c>
      <c r="C115" s="3" t="s">
        <v>383</v>
      </c>
      <c r="D115" s="3">
        <v>2012</v>
      </c>
      <c r="E115" s="2">
        <v>6</v>
      </c>
      <c r="F115" s="2" t="s">
        <v>4701</v>
      </c>
      <c r="G115" s="3">
        <v>11</v>
      </c>
      <c r="H115" s="3" t="s">
        <v>383</v>
      </c>
      <c r="I115" s="3">
        <v>2012</v>
      </c>
      <c r="J115" s="4" t="s">
        <v>55</v>
      </c>
      <c r="K115" s="4" t="s">
        <v>56</v>
      </c>
      <c r="L115" s="10" t="s">
        <v>384</v>
      </c>
      <c r="M115" s="10" t="s">
        <v>27</v>
      </c>
      <c r="N115" s="6">
        <v>1</v>
      </c>
      <c r="O115" s="4" t="s">
        <v>37</v>
      </c>
      <c r="P115" s="4" t="s">
        <v>52</v>
      </c>
      <c r="Q115" s="4" t="s">
        <v>45</v>
      </c>
      <c r="R115" s="4" t="s">
        <v>30</v>
      </c>
      <c r="S115" s="4" t="s">
        <v>55</v>
      </c>
      <c r="T115" s="4" t="s">
        <v>40</v>
      </c>
      <c r="U115">
        <v>3</v>
      </c>
      <c r="V115" t="s">
        <v>30</v>
      </c>
      <c r="W115" t="s">
        <v>33</v>
      </c>
      <c r="X115" t="s">
        <v>28</v>
      </c>
      <c r="Y115" t="s">
        <v>28</v>
      </c>
      <c r="Z115" t="s">
        <v>6087</v>
      </c>
      <c r="AB115">
        <v>1</v>
      </c>
      <c r="AC115" t="s">
        <v>6090</v>
      </c>
      <c r="AD115" t="s">
        <v>385</v>
      </c>
    </row>
    <row r="116" spans="1:30" x14ac:dyDescent="0.25">
      <c r="A116" s="1">
        <v>41064</v>
      </c>
      <c r="B116" s="16" t="s">
        <v>4863</v>
      </c>
      <c r="C116" s="3" t="s">
        <v>383</v>
      </c>
      <c r="D116" s="3">
        <v>2012</v>
      </c>
      <c r="E116" s="2">
        <v>6</v>
      </c>
      <c r="F116" s="2" t="s">
        <v>4701</v>
      </c>
      <c r="G116" s="3">
        <v>11</v>
      </c>
      <c r="H116" s="3" t="s">
        <v>383</v>
      </c>
      <c r="I116" s="3">
        <v>2012</v>
      </c>
      <c r="J116" s="4" t="s">
        <v>55</v>
      </c>
      <c r="K116" s="4" t="s">
        <v>135</v>
      </c>
      <c r="L116" s="10" t="s">
        <v>386</v>
      </c>
      <c r="M116" s="10" t="s">
        <v>27</v>
      </c>
      <c r="N116" s="4">
        <v>2</v>
      </c>
      <c r="O116" s="4" t="s">
        <v>387</v>
      </c>
      <c r="P116" s="4" t="s">
        <v>52</v>
      </c>
      <c r="Q116" s="4" t="s">
        <v>45</v>
      </c>
      <c r="R116" s="4" t="s">
        <v>47</v>
      </c>
      <c r="S116" s="4" t="s">
        <v>55</v>
      </c>
      <c r="T116" s="4" t="s">
        <v>40</v>
      </c>
      <c r="U116">
        <v>3</v>
      </c>
      <c r="V116" t="s">
        <v>47</v>
      </c>
      <c r="W116" t="s">
        <v>33</v>
      </c>
      <c r="X116" t="s">
        <v>28</v>
      </c>
      <c r="Y116" t="s">
        <v>28</v>
      </c>
      <c r="Z116" t="s">
        <v>6086</v>
      </c>
      <c r="AB116">
        <v>2</v>
      </c>
      <c r="AC116" t="s">
        <v>6092</v>
      </c>
      <c r="AD116" t="s">
        <v>388</v>
      </c>
    </row>
    <row r="117" spans="1:30" x14ac:dyDescent="0.25">
      <c r="A117" s="1">
        <v>41064</v>
      </c>
      <c r="B117" s="16" t="s">
        <v>4863</v>
      </c>
      <c r="C117" s="3" t="s">
        <v>383</v>
      </c>
      <c r="D117" s="3">
        <v>2012</v>
      </c>
      <c r="E117" s="2">
        <v>6</v>
      </c>
      <c r="F117" s="2" t="s">
        <v>4701</v>
      </c>
      <c r="G117" s="3">
        <v>11</v>
      </c>
      <c r="H117" s="3" t="s">
        <v>383</v>
      </c>
      <c r="I117" s="3">
        <v>2012</v>
      </c>
      <c r="J117" s="4" t="s">
        <v>55</v>
      </c>
      <c r="K117" s="4" t="s">
        <v>308</v>
      </c>
      <c r="L117" s="10" t="s">
        <v>389</v>
      </c>
      <c r="M117" s="10" t="s">
        <v>27</v>
      </c>
      <c r="N117" s="4">
        <v>1</v>
      </c>
      <c r="O117" s="4" t="s">
        <v>387</v>
      </c>
      <c r="P117" s="4" t="s">
        <v>52</v>
      </c>
      <c r="Q117" s="4" t="s">
        <v>45</v>
      </c>
      <c r="R117" s="4" t="s">
        <v>47</v>
      </c>
      <c r="S117" s="4" t="s">
        <v>55</v>
      </c>
      <c r="T117" s="4" t="s">
        <v>40</v>
      </c>
      <c r="U117">
        <v>0</v>
      </c>
      <c r="V117" t="s">
        <v>30</v>
      </c>
      <c r="W117" t="s">
        <v>122</v>
      </c>
      <c r="X117" s="6" t="s">
        <v>5186</v>
      </c>
      <c r="Y117" s="6" t="s">
        <v>5186</v>
      </c>
      <c r="Z117" s="6" t="s">
        <v>6088</v>
      </c>
      <c r="AB117">
        <v>2</v>
      </c>
      <c r="AC117" t="s">
        <v>6091</v>
      </c>
      <c r="AD117" t="s">
        <v>390</v>
      </c>
    </row>
    <row r="118" spans="1:30" x14ac:dyDescent="0.25">
      <c r="A118" s="1">
        <v>41064</v>
      </c>
      <c r="B118" s="16" t="s">
        <v>4863</v>
      </c>
      <c r="C118" s="3" t="s">
        <v>383</v>
      </c>
      <c r="D118" s="3">
        <v>2012</v>
      </c>
      <c r="E118" s="2">
        <v>6</v>
      </c>
      <c r="F118" s="2" t="s">
        <v>4701</v>
      </c>
      <c r="G118" s="3">
        <v>11</v>
      </c>
      <c r="H118" s="3" t="s">
        <v>383</v>
      </c>
      <c r="I118" s="3">
        <v>2012</v>
      </c>
      <c r="J118" s="4" t="s">
        <v>55</v>
      </c>
      <c r="K118" s="4" t="s">
        <v>311</v>
      </c>
      <c r="L118" s="10" t="s">
        <v>391</v>
      </c>
      <c r="M118" s="10" t="s">
        <v>27</v>
      </c>
      <c r="N118" s="4">
        <v>1</v>
      </c>
      <c r="O118" s="4" t="s">
        <v>37</v>
      </c>
      <c r="P118" s="4" t="s">
        <v>52</v>
      </c>
      <c r="Q118" s="4" t="s">
        <v>45</v>
      </c>
      <c r="R118" s="4" t="s">
        <v>47</v>
      </c>
      <c r="S118" s="4" t="s">
        <v>55</v>
      </c>
      <c r="T118" s="4" t="s">
        <v>40</v>
      </c>
      <c r="U118">
        <v>2</v>
      </c>
      <c r="V118" t="s">
        <v>47</v>
      </c>
      <c r="W118" t="s">
        <v>33</v>
      </c>
      <c r="X118" t="s">
        <v>28</v>
      </c>
      <c r="Y118" t="s">
        <v>28</v>
      </c>
      <c r="Z118" t="s">
        <v>6086</v>
      </c>
      <c r="AB118">
        <v>2</v>
      </c>
      <c r="AC118" t="s">
        <v>6091</v>
      </c>
      <c r="AD118" t="s">
        <v>392</v>
      </c>
    </row>
    <row r="119" spans="1:30" x14ac:dyDescent="0.25">
      <c r="A119" s="1">
        <v>41072</v>
      </c>
      <c r="B119" s="16" t="s">
        <v>4864</v>
      </c>
      <c r="C119" s="3" t="s">
        <v>393</v>
      </c>
      <c r="D119" s="3">
        <v>2012</v>
      </c>
      <c r="E119" s="2">
        <v>6</v>
      </c>
      <c r="F119" s="2" t="s">
        <v>4701</v>
      </c>
      <c r="G119" s="3">
        <v>4</v>
      </c>
      <c r="H119" s="3" t="s">
        <v>393</v>
      </c>
      <c r="I119" s="3">
        <v>2012</v>
      </c>
      <c r="J119" s="4" t="s">
        <v>113</v>
      </c>
      <c r="K119" s="4" t="s">
        <v>25</v>
      </c>
      <c r="L119" s="10" t="s">
        <v>394</v>
      </c>
      <c r="M119" s="10" t="s">
        <v>27</v>
      </c>
      <c r="N119" s="4">
        <v>1</v>
      </c>
      <c r="O119" s="4" t="s">
        <v>37</v>
      </c>
      <c r="P119" s="4" t="s">
        <v>52</v>
      </c>
      <c r="Q119" s="4" t="s">
        <v>45</v>
      </c>
      <c r="R119" s="4"/>
      <c r="S119" s="4" t="s">
        <v>113</v>
      </c>
      <c r="T119" s="4" t="s">
        <v>32</v>
      </c>
      <c r="U119" t="s">
        <v>39</v>
      </c>
      <c r="W119" t="s">
        <v>33</v>
      </c>
      <c r="X119" t="s">
        <v>88</v>
      </c>
      <c r="Y119" s="6" t="s">
        <v>88</v>
      </c>
      <c r="Z119" s="6" t="s">
        <v>6082</v>
      </c>
      <c r="AA119" t="s">
        <v>47</v>
      </c>
      <c r="AB119">
        <v>3</v>
      </c>
      <c r="AC119" t="s">
        <v>6092</v>
      </c>
      <c r="AD119" t="s">
        <v>395</v>
      </c>
    </row>
    <row r="120" spans="1:30" x14ac:dyDescent="0.25">
      <c r="A120" s="8">
        <v>41072</v>
      </c>
      <c r="B120" s="16" t="s">
        <v>4864</v>
      </c>
      <c r="C120" s="3" t="s">
        <v>396</v>
      </c>
      <c r="D120" s="7">
        <f>YEAR(A120)</f>
        <v>2012</v>
      </c>
      <c r="E120" s="2">
        <v>6</v>
      </c>
      <c r="F120" s="2" t="s">
        <v>4701</v>
      </c>
      <c r="G120" s="9">
        <v>12</v>
      </c>
      <c r="H120" s="3" t="s">
        <v>396</v>
      </c>
      <c r="I120" s="3">
        <v>2012</v>
      </c>
      <c r="J120" s="4" t="s">
        <v>55</v>
      </c>
      <c r="K120" s="4" t="s">
        <v>56</v>
      </c>
      <c r="L120" s="7" t="s">
        <v>397</v>
      </c>
      <c r="M120" s="7" t="s">
        <v>58</v>
      </c>
      <c r="N120" s="4">
        <v>2</v>
      </c>
      <c r="O120" s="7"/>
      <c r="P120" s="7" t="s">
        <v>52</v>
      </c>
      <c r="Q120" s="7" t="s">
        <v>45</v>
      </c>
      <c r="R120" s="7" t="s">
        <v>47</v>
      </c>
      <c r="S120" s="7"/>
      <c r="T120" s="7" t="s">
        <v>40</v>
      </c>
      <c r="U120">
        <v>3</v>
      </c>
      <c r="V120" t="s">
        <v>47</v>
      </c>
      <c r="W120" t="s">
        <v>33</v>
      </c>
      <c r="X120" t="s">
        <v>62</v>
      </c>
      <c r="Y120" t="s">
        <v>62</v>
      </c>
      <c r="Z120" t="s">
        <v>6078</v>
      </c>
      <c r="AA120" t="s">
        <v>47</v>
      </c>
      <c r="AB120">
        <v>2</v>
      </c>
      <c r="AC120" t="s">
        <v>6092</v>
      </c>
      <c r="AD120" t="s">
        <v>398</v>
      </c>
    </row>
    <row r="121" spans="1:30" x14ac:dyDescent="0.25">
      <c r="A121" s="8">
        <v>41072</v>
      </c>
      <c r="B121" s="16" t="s">
        <v>4864</v>
      </c>
      <c r="C121" s="3" t="s">
        <v>396</v>
      </c>
      <c r="D121" s="7">
        <f>YEAR(A121)</f>
        <v>2012</v>
      </c>
      <c r="E121" s="2">
        <v>6</v>
      </c>
      <c r="F121" s="2" t="s">
        <v>4701</v>
      </c>
      <c r="G121" s="9">
        <v>12</v>
      </c>
      <c r="H121" s="3" t="s">
        <v>396</v>
      </c>
      <c r="I121" s="3">
        <v>2012</v>
      </c>
      <c r="J121" s="4" t="s">
        <v>55</v>
      </c>
      <c r="K121" s="4" t="s">
        <v>135</v>
      </c>
      <c r="L121" s="7" t="s">
        <v>399</v>
      </c>
      <c r="M121" s="7" t="s">
        <v>58</v>
      </c>
      <c r="N121" s="4">
        <v>1</v>
      </c>
      <c r="O121" s="7"/>
      <c r="P121" s="7" t="s">
        <v>52</v>
      </c>
      <c r="Q121" s="7" t="s">
        <v>45</v>
      </c>
      <c r="R121" s="7" t="s">
        <v>47</v>
      </c>
      <c r="S121" s="7"/>
      <c r="T121" s="7" t="s">
        <v>40</v>
      </c>
      <c r="U121">
        <v>0</v>
      </c>
      <c r="V121" t="s">
        <v>30</v>
      </c>
      <c r="W121" t="s">
        <v>122</v>
      </c>
      <c r="X121" s="6" t="s">
        <v>5186</v>
      </c>
      <c r="Y121" s="6" t="s">
        <v>5186</v>
      </c>
      <c r="Z121" s="6" t="s">
        <v>6088</v>
      </c>
      <c r="AB121">
        <v>2</v>
      </c>
      <c r="AC121" t="s">
        <v>6091</v>
      </c>
      <c r="AD121" t="s">
        <v>400</v>
      </c>
    </row>
    <row r="122" spans="1:30" x14ac:dyDescent="0.25">
      <c r="A122" s="8">
        <v>41072</v>
      </c>
      <c r="B122" s="16" t="s">
        <v>4864</v>
      </c>
      <c r="C122" s="3" t="s">
        <v>396</v>
      </c>
      <c r="D122" s="7">
        <f>YEAR(A122)</f>
        <v>2012</v>
      </c>
      <c r="E122" s="2">
        <v>6</v>
      </c>
      <c r="F122" s="2" t="s">
        <v>4701</v>
      </c>
      <c r="G122" s="9">
        <v>12</v>
      </c>
      <c r="H122" s="3" t="s">
        <v>396</v>
      </c>
      <c r="I122" s="3">
        <v>2012</v>
      </c>
      <c r="J122" s="4" t="s">
        <v>55</v>
      </c>
      <c r="K122" s="4" t="s">
        <v>308</v>
      </c>
      <c r="L122" s="7" t="s">
        <v>401</v>
      </c>
      <c r="M122" s="7" t="s">
        <v>58</v>
      </c>
      <c r="N122" s="4">
        <v>2</v>
      </c>
      <c r="O122" s="7"/>
      <c r="P122" s="7" t="s">
        <v>52</v>
      </c>
      <c r="Q122" s="7" t="s">
        <v>45</v>
      </c>
      <c r="R122" s="7" t="s">
        <v>47</v>
      </c>
      <c r="S122" s="7"/>
      <c r="T122" s="7" t="s">
        <v>40</v>
      </c>
      <c r="U122">
        <v>1</v>
      </c>
      <c r="V122" t="s">
        <v>30</v>
      </c>
      <c r="W122" t="s">
        <v>33</v>
      </c>
      <c r="X122" t="s">
        <v>62</v>
      </c>
      <c r="Y122" t="s">
        <v>62</v>
      </c>
      <c r="Z122" t="s">
        <v>6078</v>
      </c>
      <c r="AA122" t="s">
        <v>47</v>
      </c>
      <c r="AB122">
        <v>2</v>
      </c>
      <c r="AC122" t="s">
        <v>6092</v>
      </c>
      <c r="AD122" t="s">
        <v>402</v>
      </c>
    </row>
    <row r="123" spans="1:30" x14ac:dyDescent="0.25">
      <c r="A123" s="1">
        <v>41074</v>
      </c>
      <c r="B123" s="16" t="s">
        <v>4865</v>
      </c>
      <c r="C123" s="3" t="s">
        <v>403</v>
      </c>
      <c r="D123" s="3">
        <v>2012</v>
      </c>
      <c r="E123" s="2">
        <v>6</v>
      </c>
      <c r="F123" s="2" t="s">
        <v>4701</v>
      </c>
      <c r="G123" s="3">
        <v>1</v>
      </c>
      <c r="H123" s="3" t="s">
        <v>403</v>
      </c>
      <c r="I123" s="3">
        <v>2012</v>
      </c>
      <c r="J123" s="4" t="s">
        <v>232</v>
      </c>
      <c r="K123" s="4" t="s">
        <v>25</v>
      </c>
      <c r="L123" s="10" t="s">
        <v>404</v>
      </c>
      <c r="M123" s="10" t="s">
        <v>27</v>
      </c>
      <c r="N123" s="4">
        <v>1</v>
      </c>
      <c r="O123" s="4" t="s">
        <v>37</v>
      </c>
      <c r="P123" s="4" t="s">
        <v>52</v>
      </c>
      <c r="Q123" s="4" t="s">
        <v>45</v>
      </c>
      <c r="R123" s="4" t="s">
        <v>47</v>
      </c>
      <c r="S123" s="4" t="s">
        <v>234</v>
      </c>
      <c r="T123" s="4" t="s">
        <v>32</v>
      </c>
      <c r="U123">
        <v>4</v>
      </c>
      <c r="V123" t="s">
        <v>47</v>
      </c>
      <c r="W123" t="s">
        <v>33</v>
      </c>
      <c r="X123" t="s">
        <v>28</v>
      </c>
      <c r="Y123" t="s">
        <v>28</v>
      </c>
      <c r="Z123" t="s">
        <v>6086</v>
      </c>
      <c r="AB123">
        <v>2</v>
      </c>
      <c r="AC123" t="s">
        <v>6091</v>
      </c>
      <c r="AD123" t="s">
        <v>405</v>
      </c>
    </row>
    <row r="124" spans="1:30" x14ac:dyDescent="0.25">
      <c r="A124" s="1">
        <v>41074</v>
      </c>
      <c r="B124" s="16" t="s">
        <v>4865</v>
      </c>
      <c r="C124" s="3" t="s">
        <v>406</v>
      </c>
      <c r="D124" s="3">
        <v>2012</v>
      </c>
      <c r="E124" s="2">
        <v>6</v>
      </c>
      <c r="F124" s="2" t="s">
        <v>4701</v>
      </c>
      <c r="G124" s="3">
        <v>15</v>
      </c>
      <c r="H124" s="3" t="s">
        <v>406</v>
      </c>
      <c r="I124" s="3">
        <v>2012</v>
      </c>
      <c r="J124" s="4" t="s">
        <v>55</v>
      </c>
      <c r="K124" s="4" t="s">
        <v>25</v>
      </c>
      <c r="L124" s="10" t="s">
        <v>407</v>
      </c>
      <c r="M124" s="10" t="s">
        <v>27</v>
      </c>
      <c r="N124" s="4">
        <v>1</v>
      </c>
      <c r="O124" s="4" t="s">
        <v>37</v>
      </c>
      <c r="P124" s="4" t="s">
        <v>28</v>
      </c>
      <c r="Q124" s="4" t="s">
        <v>28</v>
      </c>
      <c r="R124" s="4"/>
      <c r="S124" s="4" t="s">
        <v>55</v>
      </c>
      <c r="T124" s="4" t="s">
        <v>32</v>
      </c>
      <c r="U124">
        <v>4</v>
      </c>
      <c r="V124" t="s">
        <v>30</v>
      </c>
      <c r="W124" t="s">
        <v>33</v>
      </c>
      <c r="X124" t="s">
        <v>28</v>
      </c>
      <c r="Y124" t="s">
        <v>28</v>
      </c>
      <c r="Z124" t="s">
        <v>6086</v>
      </c>
      <c r="AB124">
        <v>2</v>
      </c>
      <c r="AC124" t="s">
        <v>6091</v>
      </c>
      <c r="AD124" t="s">
        <v>408</v>
      </c>
    </row>
    <row r="125" spans="1:30" x14ac:dyDescent="0.25">
      <c r="A125" s="1">
        <v>41074</v>
      </c>
      <c r="B125" s="16" t="s">
        <v>4865</v>
      </c>
      <c r="C125" s="3" t="s">
        <v>409</v>
      </c>
      <c r="D125" s="3">
        <v>2012</v>
      </c>
      <c r="E125" s="2">
        <v>6</v>
      </c>
      <c r="F125" s="2" t="s">
        <v>4701</v>
      </c>
      <c r="G125" s="3">
        <v>16</v>
      </c>
      <c r="H125" s="3" t="s">
        <v>409</v>
      </c>
      <c r="I125" s="3">
        <v>2012</v>
      </c>
      <c r="J125" s="4" t="s">
        <v>55</v>
      </c>
      <c r="K125" s="4" t="s">
        <v>56</v>
      </c>
      <c r="L125" s="10" t="s">
        <v>410</v>
      </c>
      <c r="M125" s="10" t="s">
        <v>27</v>
      </c>
      <c r="N125" s="4">
        <v>1</v>
      </c>
      <c r="O125" s="4" t="s">
        <v>37</v>
      </c>
      <c r="P125" s="4" t="s">
        <v>52</v>
      </c>
      <c r="Q125" s="4" t="s">
        <v>45</v>
      </c>
      <c r="R125" s="4" t="s">
        <v>47</v>
      </c>
      <c r="S125" s="4" t="s">
        <v>55</v>
      </c>
      <c r="T125" s="4" t="s">
        <v>40</v>
      </c>
      <c r="U125">
        <v>3</v>
      </c>
      <c r="V125" t="s">
        <v>47</v>
      </c>
      <c r="W125" t="s">
        <v>33</v>
      </c>
      <c r="X125" t="s">
        <v>28</v>
      </c>
      <c r="Y125" t="s">
        <v>28</v>
      </c>
      <c r="Z125" t="s">
        <v>6087</v>
      </c>
      <c r="AB125">
        <v>1</v>
      </c>
      <c r="AC125" t="s">
        <v>6090</v>
      </c>
      <c r="AD125" t="s">
        <v>411</v>
      </c>
    </row>
    <row r="126" spans="1:30" x14ac:dyDescent="0.25">
      <c r="A126" s="8">
        <v>41074</v>
      </c>
      <c r="B126" s="16" t="s">
        <v>4865</v>
      </c>
      <c r="C126" s="3" t="s">
        <v>412</v>
      </c>
      <c r="D126" s="7">
        <f>YEAR(A126)</f>
        <v>2012</v>
      </c>
      <c r="E126" s="2">
        <v>6</v>
      </c>
      <c r="F126" s="2" t="s">
        <v>4701</v>
      </c>
      <c r="G126" s="9">
        <v>23</v>
      </c>
      <c r="H126" s="3" t="s">
        <v>412</v>
      </c>
      <c r="I126" s="3">
        <v>2012</v>
      </c>
      <c r="J126" s="4" t="s">
        <v>36</v>
      </c>
      <c r="K126" s="4" t="s">
        <v>25</v>
      </c>
      <c r="L126" s="7" t="s">
        <v>413</v>
      </c>
      <c r="M126" s="7" t="s">
        <v>58</v>
      </c>
      <c r="N126" s="4">
        <v>2</v>
      </c>
      <c r="O126" s="7"/>
      <c r="P126" s="7" t="s">
        <v>52</v>
      </c>
      <c r="Q126" s="7" t="s">
        <v>45</v>
      </c>
      <c r="R126" s="7" t="s">
        <v>30</v>
      </c>
      <c r="S126" s="7"/>
      <c r="T126" s="7" t="s">
        <v>32</v>
      </c>
      <c r="U126" t="s">
        <v>39</v>
      </c>
      <c r="W126" t="s">
        <v>33</v>
      </c>
      <c r="X126" t="s">
        <v>88</v>
      </c>
      <c r="Y126" s="6" t="s">
        <v>88</v>
      </c>
      <c r="Z126" s="6" t="s">
        <v>6082</v>
      </c>
      <c r="AA126" t="s">
        <v>47</v>
      </c>
      <c r="AB126">
        <v>2</v>
      </c>
      <c r="AC126" t="s">
        <v>6092</v>
      </c>
      <c r="AD126" t="s">
        <v>414</v>
      </c>
    </row>
    <row r="127" spans="1:30" x14ac:dyDescent="0.25">
      <c r="A127" s="8">
        <v>41080</v>
      </c>
      <c r="B127" s="16" t="s">
        <v>4866</v>
      </c>
      <c r="C127" s="3" t="s">
        <v>415</v>
      </c>
      <c r="D127" s="7">
        <f>YEAR(A127)</f>
        <v>2012</v>
      </c>
      <c r="E127" s="2">
        <v>6</v>
      </c>
      <c r="F127" s="2" t="s">
        <v>4701</v>
      </c>
      <c r="G127" s="9">
        <v>10</v>
      </c>
      <c r="H127" s="3" t="s">
        <v>415</v>
      </c>
      <c r="I127" s="3">
        <v>2012</v>
      </c>
      <c r="J127" s="4" t="s">
        <v>36</v>
      </c>
      <c r="K127" s="4" t="s">
        <v>56</v>
      </c>
      <c r="L127" s="7" t="s">
        <v>416</v>
      </c>
      <c r="M127" s="7" t="s">
        <v>58</v>
      </c>
      <c r="N127" s="4">
        <v>1</v>
      </c>
      <c r="O127" s="7"/>
      <c r="P127" s="7" t="s">
        <v>52</v>
      </c>
      <c r="Q127" s="7" t="s">
        <v>45</v>
      </c>
      <c r="R127" s="7" t="s">
        <v>30</v>
      </c>
      <c r="S127" s="7"/>
      <c r="T127" s="7" t="s">
        <v>40</v>
      </c>
      <c r="U127">
        <v>3</v>
      </c>
      <c r="V127" t="s">
        <v>47</v>
      </c>
      <c r="W127" t="s">
        <v>33</v>
      </c>
      <c r="X127" t="s">
        <v>28</v>
      </c>
      <c r="Y127" t="s">
        <v>28</v>
      </c>
      <c r="Z127" t="s">
        <v>6086</v>
      </c>
      <c r="AB127">
        <v>2</v>
      </c>
      <c r="AC127" t="s">
        <v>6091</v>
      </c>
      <c r="AD127" t="s">
        <v>417</v>
      </c>
    </row>
    <row r="128" spans="1:30" x14ac:dyDescent="0.25">
      <c r="A128" s="8">
        <v>41080</v>
      </c>
      <c r="B128" s="16" t="s">
        <v>4866</v>
      </c>
      <c r="C128" s="3" t="s">
        <v>415</v>
      </c>
      <c r="D128" s="7">
        <f>YEAR(A128)</f>
        <v>2012</v>
      </c>
      <c r="E128" s="2">
        <v>6</v>
      </c>
      <c r="F128" s="2" t="s">
        <v>4701</v>
      </c>
      <c r="G128" s="9">
        <v>10</v>
      </c>
      <c r="H128" s="3" t="s">
        <v>415</v>
      </c>
      <c r="I128" s="3">
        <v>2012</v>
      </c>
      <c r="J128" s="4" t="s">
        <v>36</v>
      </c>
      <c r="K128" s="4" t="s">
        <v>135</v>
      </c>
      <c r="L128" s="7" t="s">
        <v>418</v>
      </c>
      <c r="M128" s="7" t="s">
        <v>58</v>
      </c>
      <c r="N128" s="4">
        <v>1</v>
      </c>
      <c r="O128" s="7"/>
      <c r="P128" s="7" t="s">
        <v>52</v>
      </c>
      <c r="Q128" s="7" t="s">
        <v>45</v>
      </c>
      <c r="R128" s="7"/>
      <c r="S128" s="7"/>
      <c r="T128" s="7" t="s">
        <v>40</v>
      </c>
      <c r="U128">
        <v>1</v>
      </c>
      <c r="V128" t="s">
        <v>47</v>
      </c>
      <c r="W128" t="s">
        <v>33</v>
      </c>
      <c r="X128" t="s">
        <v>62</v>
      </c>
      <c r="Y128" t="s">
        <v>62</v>
      </c>
      <c r="Z128" t="s">
        <v>6078</v>
      </c>
      <c r="AA128" t="s">
        <v>47</v>
      </c>
      <c r="AB128">
        <v>2</v>
      </c>
      <c r="AC128" t="s">
        <v>6091</v>
      </c>
      <c r="AD128" t="s">
        <v>419</v>
      </c>
    </row>
    <row r="129" spans="1:30" x14ac:dyDescent="0.25">
      <c r="A129" s="1">
        <v>41087</v>
      </c>
      <c r="B129" s="16" t="s">
        <v>4867</v>
      </c>
      <c r="C129" s="3" t="s">
        <v>420</v>
      </c>
      <c r="D129" s="3">
        <v>2012</v>
      </c>
      <c r="E129" s="2">
        <v>6</v>
      </c>
      <c r="F129" s="2" t="s">
        <v>4701</v>
      </c>
      <c r="G129" s="3">
        <v>26</v>
      </c>
      <c r="H129" s="3" t="s">
        <v>420</v>
      </c>
      <c r="I129" s="3">
        <v>2012</v>
      </c>
      <c r="J129" s="4" t="s">
        <v>50</v>
      </c>
      <c r="K129" s="4" t="s">
        <v>25</v>
      </c>
      <c r="L129" s="10" t="s">
        <v>421</v>
      </c>
      <c r="M129" s="10" t="s">
        <v>27</v>
      </c>
      <c r="N129" s="4">
        <v>1</v>
      </c>
      <c r="O129" s="4" t="s">
        <v>37</v>
      </c>
      <c r="P129" s="4" t="s">
        <v>44</v>
      </c>
      <c r="Q129" s="4" t="s">
        <v>45</v>
      </c>
      <c r="R129" s="4"/>
      <c r="S129" s="4" t="s">
        <v>50</v>
      </c>
      <c r="T129" s="4" t="s">
        <v>32</v>
      </c>
      <c r="U129">
        <v>0</v>
      </c>
      <c r="V129" t="s">
        <v>30</v>
      </c>
      <c r="W129" t="s">
        <v>122</v>
      </c>
      <c r="X129" s="6" t="s">
        <v>5186</v>
      </c>
      <c r="Y129" s="6" t="s">
        <v>5186</v>
      </c>
      <c r="Z129" s="6" t="s">
        <v>6088</v>
      </c>
      <c r="AB129">
        <v>2</v>
      </c>
      <c r="AC129" t="s">
        <v>6091</v>
      </c>
      <c r="AD129" t="s">
        <v>422</v>
      </c>
    </row>
    <row r="130" spans="1:30" x14ac:dyDescent="0.25">
      <c r="A130" s="1">
        <v>41087</v>
      </c>
      <c r="B130" s="16" t="s">
        <v>4867</v>
      </c>
      <c r="C130" s="3" t="s">
        <v>420</v>
      </c>
      <c r="D130" s="3">
        <v>2012</v>
      </c>
      <c r="E130" s="2">
        <v>6</v>
      </c>
      <c r="F130" s="2" t="s">
        <v>4701</v>
      </c>
      <c r="G130" s="3">
        <v>26</v>
      </c>
      <c r="H130" s="3" t="s">
        <v>420</v>
      </c>
      <c r="I130" s="3">
        <v>2012</v>
      </c>
      <c r="J130" s="4" t="s">
        <v>50</v>
      </c>
      <c r="K130" s="4" t="s">
        <v>105</v>
      </c>
      <c r="L130" s="10" t="s">
        <v>423</v>
      </c>
      <c r="M130" s="10" t="s">
        <v>27</v>
      </c>
      <c r="N130" s="4">
        <v>1</v>
      </c>
      <c r="O130" s="4" t="s">
        <v>424</v>
      </c>
      <c r="P130" s="4" t="s">
        <v>44</v>
      </c>
      <c r="Q130" s="4" t="s">
        <v>45</v>
      </c>
      <c r="R130" s="4"/>
      <c r="S130" s="4" t="s">
        <v>50</v>
      </c>
      <c r="T130" s="4" t="s">
        <v>32</v>
      </c>
      <c r="U130">
        <v>0</v>
      </c>
      <c r="V130" t="s">
        <v>47</v>
      </c>
      <c r="W130" t="s">
        <v>122</v>
      </c>
      <c r="X130" s="6" t="s">
        <v>5186</v>
      </c>
      <c r="Y130" s="6" t="s">
        <v>5186</v>
      </c>
      <c r="Z130" s="6" t="s">
        <v>6088</v>
      </c>
      <c r="AB130">
        <v>2</v>
      </c>
      <c r="AC130" t="s">
        <v>6091</v>
      </c>
      <c r="AD130" t="s">
        <v>425</v>
      </c>
    </row>
    <row r="131" spans="1:30" x14ac:dyDescent="0.25">
      <c r="A131" s="1">
        <v>41108</v>
      </c>
      <c r="B131" s="16" t="s">
        <v>4873</v>
      </c>
      <c r="C131" s="3" t="s">
        <v>426</v>
      </c>
      <c r="D131" s="3">
        <v>2012</v>
      </c>
      <c r="E131" s="2">
        <v>7</v>
      </c>
      <c r="F131" s="2" t="s">
        <v>4702</v>
      </c>
      <c r="G131" s="3">
        <v>15</v>
      </c>
      <c r="H131" s="3" t="s">
        <v>426</v>
      </c>
      <c r="I131" s="3">
        <v>2012</v>
      </c>
      <c r="J131" s="4" t="s">
        <v>55</v>
      </c>
      <c r="K131" s="4" t="s">
        <v>56</v>
      </c>
      <c r="L131" s="10" t="s">
        <v>427</v>
      </c>
      <c r="M131" s="10" t="s">
        <v>66</v>
      </c>
      <c r="N131" s="4">
        <v>1</v>
      </c>
      <c r="O131" s="4"/>
      <c r="P131" s="4" t="s">
        <v>52</v>
      </c>
      <c r="Q131" s="4" t="s">
        <v>45</v>
      </c>
      <c r="R131" s="4"/>
      <c r="S131" s="4"/>
      <c r="T131" s="4" t="s">
        <v>40</v>
      </c>
      <c r="U131">
        <v>4</v>
      </c>
      <c r="V131" t="s">
        <v>47</v>
      </c>
      <c r="W131" t="s">
        <v>33</v>
      </c>
      <c r="X131" t="s">
        <v>28</v>
      </c>
      <c r="Y131" t="s">
        <v>28</v>
      </c>
      <c r="Z131" t="s">
        <v>6086</v>
      </c>
      <c r="AB131">
        <v>2</v>
      </c>
      <c r="AC131" t="s">
        <v>6091</v>
      </c>
      <c r="AD131" t="s">
        <v>428</v>
      </c>
    </row>
    <row r="132" spans="1:30" x14ac:dyDescent="0.25">
      <c r="A132" s="1">
        <v>41108</v>
      </c>
      <c r="B132" s="16" t="s">
        <v>4873</v>
      </c>
      <c r="C132" s="3" t="s">
        <v>429</v>
      </c>
      <c r="D132" s="3">
        <v>2012</v>
      </c>
      <c r="E132" s="2">
        <v>7</v>
      </c>
      <c r="F132" s="2" t="s">
        <v>4702</v>
      </c>
      <c r="G132" s="3">
        <v>16</v>
      </c>
      <c r="H132" s="3" t="s">
        <v>429</v>
      </c>
      <c r="I132" s="3">
        <v>2012</v>
      </c>
      <c r="J132" s="4" t="s">
        <v>24</v>
      </c>
      <c r="K132" s="4" t="s">
        <v>25</v>
      </c>
      <c r="L132" s="10" t="s">
        <v>430</v>
      </c>
      <c r="M132" s="10" t="s">
        <v>27</v>
      </c>
      <c r="N132" s="4">
        <v>1</v>
      </c>
      <c r="O132" s="4" t="s">
        <v>37</v>
      </c>
      <c r="P132" s="4" t="s">
        <v>28</v>
      </c>
      <c r="Q132" s="4" t="s">
        <v>29</v>
      </c>
      <c r="R132" s="4" t="s">
        <v>30</v>
      </c>
      <c r="S132" s="4" t="s">
        <v>24</v>
      </c>
      <c r="T132" s="4" t="s">
        <v>32</v>
      </c>
      <c r="U132" s="6" t="s">
        <v>39</v>
      </c>
      <c r="W132" t="s">
        <v>33</v>
      </c>
      <c r="X132" t="s">
        <v>88</v>
      </c>
      <c r="Y132" s="6" t="s">
        <v>88</v>
      </c>
      <c r="Z132" s="6" t="s">
        <v>6082</v>
      </c>
      <c r="AA132" t="s">
        <v>47</v>
      </c>
      <c r="AB132">
        <v>2</v>
      </c>
      <c r="AC132" t="s">
        <v>6091</v>
      </c>
      <c r="AD132" t="s">
        <v>431</v>
      </c>
    </row>
    <row r="133" spans="1:30" x14ac:dyDescent="0.25">
      <c r="A133" s="8">
        <v>41117</v>
      </c>
      <c r="B133" s="16" t="s">
        <v>4875</v>
      </c>
      <c r="C133" s="3" t="s">
        <v>432</v>
      </c>
      <c r="D133" s="7">
        <f>YEAR(A133)</f>
        <v>2012</v>
      </c>
      <c r="E133" s="2">
        <v>7</v>
      </c>
      <c r="F133" s="2" t="s">
        <v>4702</v>
      </c>
      <c r="G133" s="9">
        <v>30</v>
      </c>
      <c r="H133" s="3" t="s">
        <v>432</v>
      </c>
      <c r="I133" s="3">
        <v>2012</v>
      </c>
      <c r="J133" s="4" t="s">
        <v>50</v>
      </c>
      <c r="K133" s="4" t="s">
        <v>25</v>
      </c>
      <c r="L133" s="7" t="s">
        <v>433</v>
      </c>
      <c r="M133" s="7" t="s">
        <v>58</v>
      </c>
      <c r="N133" s="4">
        <v>1</v>
      </c>
      <c r="O133" s="7"/>
      <c r="P133" s="7" t="s">
        <v>28</v>
      </c>
      <c r="Q133" s="7" t="s">
        <v>29</v>
      </c>
      <c r="R133" s="7"/>
      <c r="S133" s="7"/>
      <c r="T133" s="7" t="s">
        <v>32</v>
      </c>
      <c r="U133">
        <v>3</v>
      </c>
      <c r="V133" t="s">
        <v>30</v>
      </c>
      <c r="W133" t="s">
        <v>33</v>
      </c>
      <c r="X133" t="s">
        <v>28</v>
      </c>
      <c r="Y133" t="s">
        <v>28</v>
      </c>
      <c r="Z133" t="s">
        <v>6086</v>
      </c>
      <c r="AB133">
        <v>2</v>
      </c>
      <c r="AC133" t="s">
        <v>6091</v>
      </c>
      <c r="AD133" t="s">
        <v>434</v>
      </c>
    </row>
    <row r="134" spans="1:30" x14ac:dyDescent="0.25">
      <c r="A134" s="1">
        <v>41122</v>
      </c>
      <c r="B134" s="16" t="s">
        <v>4876</v>
      </c>
      <c r="C134" s="3" t="s">
        <v>435</v>
      </c>
      <c r="D134" s="3">
        <v>2013</v>
      </c>
      <c r="E134" s="2">
        <v>8</v>
      </c>
      <c r="F134" s="2" t="s">
        <v>4715</v>
      </c>
      <c r="G134" s="3">
        <v>3</v>
      </c>
      <c r="H134" s="3" t="s">
        <v>435</v>
      </c>
      <c r="I134" s="3">
        <v>2012</v>
      </c>
      <c r="J134" s="4" t="s">
        <v>76</v>
      </c>
      <c r="K134" s="4" t="s">
        <v>25</v>
      </c>
      <c r="L134" s="10" t="s">
        <v>436</v>
      </c>
      <c r="M134" s="10" t="s">
        <v>27</v>
      </c>
      <c r="N134" s="4">
        <v>1</v>
      </c>
      <c r="O134" s="4" t="s">
        <v>37</v>
      </c>
      <c r="P134" s="4" t="s">
        <v>52</v>
      </c>
      <c r="Q134" s="4" t="s">
        <v>45</v>
      </c>
      <c r="R134" s="4" t="s">
        <v>30</v>
      </c>
      <c r="S134" s="4" t="s">
        <v>76</v>
      </c>
      <c r="T134" s="4" t="s">
        <v>32</v>
      </c>
      <c r="U134" s="6" t="s">
        <v>39</v>
      </c>
      <c r="W134" t="s">
        <v>33</v>
      </c>
      <c r="X134" t="s">
        <v>88</v>
      </c>
      <c r="Y134" s="6" t="s">
        <v>88</v>
      </c>
      <c r="Z134" s="6" t="s">
        <v>6082</v>
      </c>
      <c r="AA134" t="s">
        <v>47</v>
      </c>
      <c r="AB134">
        <v>3</v>
      </c>
      <c r="AC134" t="s">
        <v>6092</v>
      </c>
      <c r="AD134" t="s">
        <v>437</v>
      </c>
    </row>
    <row r="135" spans="1:30" x14ac:dyDescent="0.25">
      <c r="A135" s="1">
        <v>41122</v>
      </c>
      <c r="B135" s="16" t="s">
        <v>4876</v>
      </c>
      <c r="C135" s="3" t="s">
        <v>438</v>
      </c>
      <c r="D135" s="3">
        <v>2012</v>
      </c>
      <c r="E135" s="2">
        <v>8</v>
      </c>
      <c r="F135" s="2" t="s">
        <v>4703</v>
      </c>
      <c r="G135" s="3">
        <v>25</v>
      </c>
      <c r="H135" s="3" t="s">
        <v>438</v>
      </c>
      <c r="I135" s="3">
        <v>2012</v>
      </c>
      <c r="J135" s="4" t="s">
        <v>36</v>
      </c>
      <c r="K135" s="4" t="s">
        <v>25</v>
      </c>
      <c r="L135" s="10" t="s">
        <v>439</v>
      </c>
      <c r="M135" s="10" t="s">
        <v>27</v>
      </c>
      <c r="N135" s="4">
        <v>1</v>
      </c>
      <c r="O135" s="4" t="s">
        <v>37</v>
      </c>
      <c r="P135" s="4" t="s">
        <v>28</v>
      </c>
      <c r="Q135" s="4" t="s">
        <v>29</v>
      </c>
      <c r="R135" s="4"/>
      <c r="S135" s="4" t="s">
        <v>46</v>
      </c>
      <c r="T135" s="4" t="s">
        <v>32</v>
      </c>
      <c r="U135">
        <v>2</v>
      </c>
      <c r="V135" t="s">
        <v>47</v>
      </c>
      <c r="W135" t="s">
        <v>33</v>
      </c>
      <c r="X135" t="s">
        <v>62</v>
      </c>
      <c r="Y135" t="s">
        <v>62</v>
      </c>
      <c r="Z135" t="s">
        <v>6078</v>
      </c>
      <c r="AA135" t="s">
        <v>30</v>
      </c>
      <c r="AB135">
        <v>2</v>
      </c>
      <c r="AC135" t="s">
        <v>6091</v>
      </c>
      <c r="AD135" t="s">
        <v>440</v>
      </c>
    </row>
    <row r="136" spans="1:30" x14ac:dyDescent="0.25">
      <c r="A136" s="1">
        <v>41127</v>
      </c>
      <c r="B136" s="16" t="s">
        <v>4877</v>
      </c>
      <c r="C136" s="3" t="s">
        <v>441</v>
      </c>
      <c r="D136" s="3">
        <v>2012</v>
      </c>
      <c r="E136" s="2">
        <v>8</v>
      </c>
      <c r="F136" s="2" t="s">
        <v>4703</v>
      </c>
      <c r="G136" s="3">
        <v>16</v>
      </c>
      <c r="H136" s="3" t="s">
        <v>441</v>
      </c>
      <c r="I136" s="3">
        <v>2012</v>
      </c>
      <c r="J136" s="4" t="s">
        <v>24</v>
      </c>
      <c r="K136" s="4" t="s">
        <v>25</v>
      </c>
      <c r="L136" s="10" t="s">
        <v>442</v>
      </c>
      <c r="M136" s="10" t="s">
        <v>27</v>
      </c>
      <c r="N136" s="4">
        <v>2</v>
      </c>
      <c r="O136" s="4" t="s">
        <v>37</v>
      </c>
      <c r="P136" s="4" t="s">
        <v>44</v>
      </c>
      <c r="Q136" s="4" t="s">
        <v>45</v>
      </c>
      <c r="R136" s="4" t="s">
        <v>30</v>
      </c>
      <c r="S136" s="4" t="s">
        <v>24</v>
      </c>
      <c r="T136" s="4" t="s">
        <v>32</v>
      </c>
      <c r="U136" s="6">
        <v>4</v>
      </c>
      <c r="V136" t="s">
        <v>47</v>
      </c>
      <c r="W136" t="s">
        <v>33</v>
      </c>
      <c r="X136" t="s">
        <v>28</v>
      </c>
      <c r="Y136" t="s">
        <v>28</v>
      </c>
      <c r="Z136" t="s">
        <v>6086</v>
      </c>
      <c r="AB136">
        <v>2</v>
      </c>
      <c r="AC136" t="s">
        <v>6092</v>
      </c>
      <c r="AD136" t="s">
        <v>443</v>
      </c>
    </row>
    <row r="137" spans="1:30" x14ac:dyDescent="0.25">
      <c r="A137" s="1">
        <v>41136</v>
      </c>
      <c r="B137" s="16" t="s">
        <v>4878</v>
      </c>
      <c r="C137" s="3" t="s">
        <v>444</v>
      </c>
      <c r="D137" s="3">
        <v>2012</v>
      </c>
      <c r="E137" s="2">
        <v>8</v>
      </c>
      <c r="F137" s="2" t="s">
        <v>4703</v>
      </c>
      <c r="G137" s="3">
        <v>6</v>
      </c>
      <c r="H137" s="3" t="s">
        <v>444</v>
      </c>
      <c r="I137" s="3">
        <v>2012</v>
      </c>
      <c r="J137" s="4" t="s">
        <v>113</v>
      </c>
      <c r="K137" s="4" t="s">
        <v>25</v>
      </c>
      <c r="L137" s="10" t="s">
        <v>445</v>
      </c>
      <c r="M137" s="10" t="s">
        <v>27</v>
      </c>
      <c r="N137" s="4">
        <v>1</v>
      </c>
      <c r="O137" s="4" t="s">
        <v>37</v>
      </c>
      <c r="P137" s="4" t="s">
        <v>52</v>
      </c>
      <c r="Q137" s="4" t="s">
        <v>45</v>
      </c>
      <c r="R137" s="4"/>
      <c r="S137" s="4" t="s">
        <v>113</v>
      </c>
      <c r="T137" s="4" t="s">
        <v>32</v>
      </c>
      <c r="U137" t="s">
        <v>28</v>
      </c>
      <c r="W137" t="s">
        <v>28</v>
      </c>
      <c r="X137" t="s">
        <v>28</v>
      </c>
      <c r="Y137" t="s">
        <v>28</v>
      </c>
      <c r="Z137" t="s">
        <v>6087</v>
      </c>
      <c r="AB137">
        <v>1</v>
      </c>
      <c r="AC137" t="s">
        <v>6090</v>
      </c>
      <c r="AD137" t="s">
        <v>446</v>
      </c>
    </row>
    <row r="138" spans="1:30" x14ac:dyDescent="0.25">
      <c r="A138" s="1">
        <v>41136</v>
      </c>
      <c r="B138" s="16" t="s">
        <v>4878</v>
      </c>
      <c r="C138" s="3" t="s">
        <v>447</v>
      </c>
      <c r="D138" s="3">
        <v>2012</v>
      </c>
      <c r="E138" s="2">
        <v>8</v>
      </c>
      <c r="F138" s="2" t="s">
        <v>4703</v>
      </c>
      <c r="G138" s="3">
        <v>25</v>
      </c>
      <c r="H138" s="3" t="s">
        <v>447</v>
      </c>
      <c r="I138" s="3">
        <v>2012</v>
      </c>
      <c r="J138" s="4" t="s">
        <v>50</v>
      </c>
      <c r="K138" s="4" t="s">
        <v>25</v>
      </c>
      <c r="L138" s="10" t="s">
        <v>448</v>
      </c>
      <c r="M138" s="10" t="s">
        <v>27</v>
      </c>
      <c r="N138" s="4">
        <v>1</v>
      </c>
      <c r="O138" s="4" t="s">
        <v>37</v>
      </c>
      <c r="P138" s="4" t="s">
        <v>44</v>
      </c>
      <c r="Q138" s="4" t="s">
        <v>45</v>
      </c>
      <c r="R138" s="4"/>
      <c r="S138" s="4" t="s">
        <v>50</v>
      </c>
      <c r="T138" s="4" t="s">
        <v>32</v>
      </c>
      <c r="U138" t="s">
        <v>28</v>
      </c>
      <c r="W138" t="s">
        <v>28</v>
      </c>
      <c r="X138" t="s">
        <v>28</v>
      </c>
      <c r="Y138" t="s">
        <v>28</v>
      </c>
      <c r="Z138" t="s">
        <v>6087</v>
      </c>
      <c r="AB138">
        <v>1</v>
      </c>
      <c r="AC138" t="s">
        <v>6090</v>
      </c>
      <c r="AD138" t="s">
        <v>449</v>
      </c>
    </row>
    <row r="139" spans="1:30" x14ac:dyDescent="0.25">
      <c r="A139" s="1">
        <v>41136</v>
      </c>
      <c r="B139" s="16" t="s">
        <v>4878</v>
      </c>
      <c r="C139" s="3" t="s">
        <v>447</v>
      </c>
      <c r="D139" s="3">
        <v>2012</v>
      </c>
      <c r="E139" s="2">
        <v>8</v>
      </c>
      <c r="F139" s="2" t="s">
        <v>4703</v>
      </c>
      <c r="G139" s="3">
        <v>25</v>
      </c>
      <c r="H139" s="3" t="s">
        <v>447</v>
      </c>
      <c r="I139" s="3">
        <v>2012</v>
      </c>
      <c r="J139" s="4" t="s">
        <v>50</v>
      </c>
      <c r="K139" s="4" t="s">
        <v>105</v>
      </c>
      <c r="L139" s="10" t="s">
        <v>450</v>
      </c>
      <c r="M139" s="10" t="s">
        <v>66</v>
      </c>
      <c r="N139" s="4">
        <v>2</v>
      </c>
      <c r="O139" s="4"/>
      <c r="P139" s="4" t="s">
        <v>44</v>
      </c>
      <c r="Q139" s="4" t="s">
        <v>45</v>
      </c>
      <c r="R139" s="4" t="s">
        <v>47</v>
      </c>
      <c r="S139" s="4"/>
      <c r="T139" s="4" t="s">
        <v>32</v>
      </c>
      <c r="U139">
        <v>3</v>
      </c>
      <c r="V139" t="s">
        <v>47</v>
      </c>
      <c r="W139" t="s">
        <v>33</v>
      </c>
      <c r="X139" t="s">
        <v>62</v>
      </c>
      <c r="Y139" t="s">
        <v>62</v>
      </c>
      <c r="Z139" t="s">
        <v>6078</v>
      </c>
      <c r="AA139" t="s">
        <v>47</v>
      </c>
      <c r="AB139">
        <v>3</v>
      </c>
      <c r="AC139" t="s">
        <v>6093</v>
      </c>
      <c r="AD139" t="s">
        <v>451</v>
      </c>
    </row>
    <row r="140" spans="1:30" x14ac:dyDescent="0.25">
      <c r="A140" s="1">
        <v>41164</v>
      </c>
      <c r="B140" s="16" t="s">
        <v>4881</v>
      </c>
      <c r="C140" s="3" t="s">
        <v>452</v>
      </c>
      <c r="D140" s="3">
        <v>2012</v>
      </c>
      <c r="E140" s="2">
        <v>9</v>
      </c>
      <c r="F140" s="2" t="s">
        <v>4704</v>
      </c>
      <c r="G140" s="3">
        <v>24</v>
      </c>
      <c r="H140" s="3" t="s">
        <v>452</v>
      </c>
      <c r="I140" s="3">
        <v>2012</v>
      </c>
      <c r="J140" s="4" t="s">
        <v>55</v>
      </c>
      <c r="K140" s="4" t="s">
        <v>25</v>
      </c>
      <c r="L140" s="10" t="s">
        <v>453</v>
      </c>
      <c r="M140" s="10" t="s">
        <v>27</v>
      </c>
      <c r="N140" s="4">
        <v>1</v>
      </c>
      <c r="O140" s="4" t="s">
        <v>37</v>
      </c>
      <c r="P140" s="4" t="s">
        <v>52</v>
      </c>
      <c r="Q140" s="4" t="s">
        <v>45</v>
      </c>
      <c r="R140" s="4" t="s">
        <v>47</v>
      </c>
      <c r="S140" s="4" t="s">
        <v>55</v>
      </c>
      <c r="T140" s="4" t="s">
        <v>32</v>
      </c>
      <c r="U140">
        <v>0</v>
      </c>
      <c r="V140" t="s">
        <v>47</v>
      </c>
      <c r="W140" t="s">
        <v>122</v>
      </c>
      <c r="X140" s="6" t="s">
        <v>5186</v>
      </c>
      <c r="Y140" s="6" t="s">
        <v>5186</v>
      </c>
      <c r="Z140" s="6" t="s">
        <v>6088</v>
      </c>
      <c r="AB140">
        <v>2</v>
      </c>
      <c r="AC140" t="s">
        <v>6091</v>
      </c>
      <c r="AD140" t="s">
        <v>454</v>
      </c>
    </row>
    <row r="141" spans="1:30" x14ac:dyDescent="0.25">
      <c r="A141" s="1">
        <v>41164</v>
      </c>
      <c r="B141" s="16" t="s">
        <v>4881</v>
      </c>
      <c r="C141" s="3" t="s">
        <v>452</v>
      </c>
      <c r="D141" s="3">
        <v>2012</v>
      </c>
      <c r="E141" s="2">
        <v>9</v>
      </c>
      <c r="F141" s="2" t="s">
        <v>4704</v>
      </c>
      <c r="G141" s="3">
        <v>24</v>
      </c>
      <c r="H141" s="3" t="s">
        <v>452</v>
      </c>
      <c r="I141" s="3">
        <v>2012</v>
      </c>
      <c r="J141" s="4" t="s">
        <v>55</v>
      </c>
      <c r="K141" s="4" t="s">
        <v>105</v>
      </c>
      <c r="L141" s="10" t="s">
        <v>455</v>
      </c>
      <c r="M141" s="10" t="s">
        <v>27</v>
      </c>
      <c r="N141" s="4">
        <v>1</v>
      </c>
      <c r="O141" s="4" t="s">
        <v>37</v>
      </c>
      <c r="P141" s="4" t="s">
        <v>52</v>
      </c>
      <c r="Q141" s="4" t="s">
        <v>45</v>
      </c>
      <c r="R141" s="4" t="s">
        <v>30</v>
      </c>
      <c r="S141" s="4" t="s">
        <v>55</v>
      </c>
      <c r="T141" s="4" t="s">
        <v>32</v>
      </c>
      <c r="U141">
        <v>3</v>
      </c>
      <c r="V141" t="s">
        <v>30</v>
      </c>
      <c r="W141" t="s">
        <v>33</v>
      </c>
      <c r="X141" t="s">
        <v>28</v>
      </c>
      <c r="Y141" t="s">
        <v>28</v>
      </c>
      <c r="Z141" t="s">
        <v>6087</v>
      </c>
      <c r="AB141">
        <v>1</v>
      </c>
      <c r="AC141" t="s">
        <v>6090</v>
      </c>
      <c r="AD141" t="s">
        <v>456</v>
      </c>
    </row>
    <row r="142" spans="1:30" x14ac:dyDescent="0.25">
      <c r="A142" s="1">
        <v>41164</v>
      </c>
      <c r="B142" s="16" t="s">
        <v>4881</v>
      </c>
      <c r="C142" s="3" t="s">
        <v>452</v>
      </c>
      <c r="D142" s="3">
        <v>2012</v>
      </c>
      <c r="E142" s="2">
        <v>9</v>
      </c>
      <c r="F142" s="2" t="s">
        <v>4704</v>
      </c>
      <c r="G142" s="3">
        <v>24</v>
      </c>
      <c r="H142" s="3" t="s">
        <v>452</v>
      </c>
      <c r="I142" s="3">
        <v>2012</v>
      </c>
      <c r="J142" s="4" t="s">
        <v>55</v>
      </c>
      <c r="K142" s="4" t="s">
        <v>143</v>
      </c>
      <c r="L142" s="10" t="s">
        <v>457</v>
      </c>
      <c r="M142" s="10" t="s">
        <v>27</v>
      </c>
      <c r="N142" s="4">
        <v>1</v>
      </c>
      <c r="O142" s="4" t="s">
        <v>458</v>
      </c>
      <c r="P142" s="4" t="s">
        <v>44</v>
      </c>
      <c r="Q142" s="4" t="s">
        <v>45</v>
      </c>
      <c r="R142" s="4"/>
      <c r="S142" s="4" t="s">
        <v>55</v>
      </c>
      <c r="T142" s="4" t="s">
        <v>32</v>
      </c>
      <c r="U142">
        <v>2</v>
      </c>
      <c r="V142" t="s">
        <v>30</v>
      </c>
      <c r="W142" t="s">
        <v>33</v>
      </c>
      <c r="X142" t="s">
        <v>28</v>
      </c>
      <c r="Y142" t="s">
        <v>28</v>
      </c>
      <c r="Z142" t="s">
        <v>6086</v>
      </c>
      <c r="AB142">
        <v>2</v>
      </c>
      <c r="AC142" t="s">
        <v>6091</v>
      </c>
      <c r="AD142" t="s">
        <v>459</v>
      </c>
    </row>
    <row r="143" spans="1:30" x14ac:dyDescent="0.25">
      <c r="A143" s="1">
        <v>41164</v>
      </c>
      <c r="B143" s="16" t="s">
        <v>4881</v>
      </c>
      <c r="C143" s="3" t="s">
        <v>452</v>
      </c>
      <c r="D143" s="3">
        <v>2012</v>
      </c>
      <c r="E143" s="2">
        <v>9</v>
      </c>
      <c r="F143" s="2" t="s">
        <v>4704</v>
      </c>
      <c r="G143" s="3">
        <v>24</v>
      </c>
      <c r="H143" s="3" t="s">
        <v>452</v>
      </c>
      <c r="I143" s="3">
        <v>2012</v>
      </c>
      <c r="J143" s="4" t="s">
        <v>55</v>
      </c>
      <c r="K143" s="4" t="s">
        <v>336</v>
      </c>
      <c r="L143" s="10" t="s">
        <v>460</v>
      </c>
      <c r="M143" s="10" t="s">
        <v>27</v>
      </c>
      <c r="N143" s="4">
        <v>1</v>
      </c>
      <c r="O143" s="4" t="s">
        <v>37</v>
      </c>
      <c r="P143" s="4" t="s">
        <v>28</v>
      </c>
      <c r="Q143" s="4" t="s">
        <v>28</v>
      </c>
      <c r="R143" s="4"/>
      <c r="S143" s="4" t="s">
        <v>55</v>
      </c>
      <c r="T143" s="4" t="s">
        <v>32</v>
      </c>
      <c r="U143">
        <v>3</v>
      </c>
      <c r="V143" t="s">
        <v>30</v>
      </c>
      <c r="W143" t="s">
        <v>33</v>
      </c>
      <c r="X143" t="s">
        <v>28</v>
      </c>
      <c r="Y143" t="s">
        <v>28</v>
      </c>
      <c r="Z143" t="s">
        <v>6086</v>
      </c>
      <c r="AB143">
        <v>2</v>
      </c>
      <c r="AC143" t="s">
        <v>6091</v>
      </c>
      <c r="AD143" t="s">
        <v>461</v>
      </c>
    </row>
    <row r="144" spans="1:30" x14ac:dyDescent="0.25">
      <c r="A144" s="1">
        <v>41164</v>
      </c>
      <c r="B144" s="16" t="s">
        <v>4881</v>
      </c>
      <c r="C144" s="3" t="s">
        <v>462</v>
      </c>
      <c r="D144" s="3">
        <v>2012</v>
      </c>
      <c r="E144" s="2">
        <v>9</v>
      </c>
      <c r="F144" s="2" t="s">
        <v>4704</v>
      </c>
      <c r="G144" s="3">
        <v>25</v>
      </c>
      <c r="H144" s="3" t="s">
        <v>462</v>
      </c>
      <c r="I144" s="3">
        <v>2012</v>
      </c>
      <c r="J144" s="4" t="s">
        <v>55</v>
      </c>
      <c r="K144" s="4" t="s">
        <v>56</v>
      </c>
      <c r="L144" s="10" t="s">
        <v>463</v>
      </c>
      <c r="M144" s="10" t="s">
        <v>27</v>
      </c>
      <c r="N144" s="4">
        <v>5</v>
      </c>
      <c r="O144" s="4" t="s">
        <v>37</v>
      </c>
      <c r="P144" s="4" t="s">
        <v>52</v>
      </c>
      <c r="Q144" s="4" t="s">
        <v>45</v>
      </c>
      <c r="R144" s="4" t="s">
        <v>30</v>
      </c>
      <c r="S144" s="4" t="s">
        <v>55</v>
      </c>
      <c r="T144" s="4" t="s">
        <v>40</v>
      </c>
      <c r="U144">
        <v>0</v>
      </c>
      <c r="V144" t="s">
        <v>30</v>
      </c>
      <c r="W144" t="s">
        <v>122</v>
      </c>
      <c r="X144" s="6" t="s">
        <v>5186</v>
      </c>
      <c r="Y144" s="6" t="s">
        <v>5186</v>
      </c>
      <c r="Z144" s="6" t="s">
        <v>6088</v>
      </c>
      <c r="AB144">
        <v>3</v>
      </c>
      <c r="AC144" t="s">
        <v>6093</v>
      </c>
      <c r="AD144" t="s">
        <v>464</v>
      </c>
    </row>
    <row r="145" spans="1:30" x14ac:dyDescent="0.25">
      <c r="A145" s="1">
        <v>41164</v>
      </c>
      <c r="B145" s="16" t="s">
        <v>4881</v>
      </c>
      <c r="C145" s="3" t="s">
        <v>462</v>
      </c>
      <c r="D145" s="3">
        <v>2012</v>
      </c>
      <c r="E145" s="2">
        <v>9</v>
      </c>
      <c r="F145" s="2" t="s">
        <v>4704</v>
      </c>
      <c r="G145" s="3">
        <v>25</v>
      </c>
      <c r="H145" s="3" t="s">
        <v>462</v>
      </c>
      <c r="I145" s="3">
        <v>2012</v>
      </c>
      <c r="J145" s="4" t="s">
        <v>55</v>
      </c>
      <c r="K145" s="4" t="s">
        <v>465</v>
      </c>
      <c r="L145" s="10" t="s">
        <v>466</v>
      </c>
      <c r="M145" s="10" t="s">
        <v>27</v>
      </c>
      <c r="N145" s="4">
        <v>1</v>
      </c>
      <c r="O145" s="4" t="s">
        <v>37</v>
      </c>
      <c r="P145" s="4" t="s">
        <v>52</v>
      </c>
      <c r="Q145" s="4" t="s">
        <v>45</v>
      </c>
      <c r="R145" s="4" t="s">
        <v>47</v>
      </c>
      <c r="S145" s="4"/>
      <c r="T145" s="4" t="s">
        <v>40</v>
      </c>
      <c r="U145">
        <v>0</v>
      </c>
      <c r="V145" t="s">
        <v>30</v>
      </c>
      <c r="W145" t="s">
        <v>122</v>
      </c>
      <c r="X145" s="6" t="s">
        <v>5186</v>
      </c>
      <c r="Y145" s="6" t="s">
        <v>5186</v>
      </c>
      <c r="Z145" s="6" t="s">
        <v>6088</v>
      </c>
      <c r="AB145">
        <v>2</v>
      </c>
      <c r="AC145" t="s">
        <v>6091</v>
      </c>
      <c r="AD145" t="s">
        <v>467</v>
      </c>
    </row>
    <row r="146" spans="1:30" x14ac:dyDescent="0.25">
      <c r="A146" s="1">
        <v>41164</v>
      </c>
      <c r="B146" s="16" t="s">
        <v>4881</v>
      </c>
      <c r="C146" s="3" t="s">
        <v>462</v>
      </c>
      <c r="D146" s="3">
        <v>2012</v>
      </c>
      <c r="E146" s="2">
        <v>9</v>
      </c>
      <c r="F146" s="2" t="s">
        <v>4704</v>
      </c>
      <c r="G146" s="3">
        <v>25</v>
      </c>
      <c r="H146" s="3" t="s">
        <v>462</v>
      </c>
      <c r="I146" s="3">
        <v>2012</v>
      </c>
      <c r="J146" s="4" t="s">
        <v>55</v>
      </c>
      <c r="K146" s="4" t="s">
        <v>468</v>
      </c>
      <c r="L146" s="10" t="s">
        <v>469</v>
      </c>
      <c r="M146" s="10" t="s">
        <v>27</v>
      </c>
      <c r="N146" s="4">
        <v>3</v>
      </c>
      <c r="O146" s="4" t="s">
        <v>37</v>
      </c>
      <c r="P146" s="4" t="s">
        <v>28</v>
      </c>
      <c r="Q146" s="4" t="s">
        <v>28</v>
      </c>
      <c r="R146" s="4" t="s">
        <v>30</v>
      </c>
      <c r="S146" s="4" t="s">
        <v>55</v>
      </c>
      <c r="T146" s="4" t="s">
        <v>40</v>
      </c>
      <c r="U146">
        <v>4</v>
      </c>
      <c r="V146" t="s">
        <v>47</v>
      </c>
      <c r="W146" t="s">
        <v>33</v>
      </c>
      <c r="X146" t="s">
        <v>84</v>
      </c>
      <c r="Y146" t="s">
        <v>84</v>
      </c>
      <c r="Z146" t="s">
        <v>6084</v>
      </c>
      <c r="AA146" t="s">
        <v>30</v>
      </c>
      <c r="AB146">
        <v>2</v>
      </c>
      <c r="AC146" t="s">
        <v>6092</v>
      </c>
      <c r="AD146" t="s">
        <v>470</v>
      </c>
    </row>
    <row r="147" spans="1:30" x14ac:dyDescent="0.25">
      <c r="A147" s="1">
        <v>41164</v>
      </c>
      <c r="B147" s="16" t="s">
        <v>4881</v>
      </c>
      <c r="C147" s="3" t="s">
        <v>462</v>
      </c>
      <c r="D147" s="3">
        <v>2012</v>
      </c>
      <c r="E147" s="2">
        <v>9</v>
      </c>
      <c r="F147" s="2" t="s">
        <v>4704</v>
      </c>
      <c r="G147" s="3">
        <v>25</v>
      </c>
      <c r="H147" s="3" t="s">
        <v>462</v>
      </c>
      <c r="I147" s="3">
        <v>2012</v>
      </c>
      <c r="J147" s="4" t="s">
        <v>55</v>
      </c>
      <c r="K147" s="4" t="s">
        <v>471</v>
      </c>
      <c r="L147" s="10" t="s">
        <v>472</v>
      </c>
      <c r="M147" s="10" t="s">
        <v>27</v>
      </c>
      <c r="N147" s="4">
        <v>1</v>
      </c>
      <c r="O147" s="4" t="s">
        <v>37</v>
      </c>
      <c r="P147" s="4" t="s">
        <v>52</v>
      </c>
      <c r="Q147" s="4" t="s">
        <v>45</v>
      </c>
      <c r="R147" s="4" t="s">
        <v>30</v>
      </c>
      <c r="S147" s="4" t="s">
        <v>55</v>
      </c>
      <c r="T147" s="4" t="s">
        <v>40</v>
      </c>
      <c r="U147" s="6" t="s">
        <v>28</v>
      </c>
      <c r="W147" t="s">
        <v>28</v>
      </c>
      <c r="X147" t="s">
        <v>28</v>
      </c>
      <c r="Y147" t="s">
        <v>28</v>
      </c>
      <c r="Z147" t="s">
        <v>6087</v>
      </c>
      <c r="AB147">
        <v>1</v>
      </c>
      <c r="AC147" t="s">
        <v>6090</v>
      </c>
      <c r="AD147" t="s">
        <v>473</v>
      </c>
    </row>
    <row r="148" spans="1:30" x14ac:dyDescent="0.25">
      <c r="A148" s="1">
        <v>41164</v>
      </c>
      <c r="B148" s="16" t="s">
        <v>4881</v>
      </c>
      <c r="C148" s="3" t="s">
        <v>462</v>
      </c>
      <c r="D148" s="3">
        <v>2012</v>
      </c>
      <c r="E148" s="2">
        <v>9</v>
      </c>
      <c r="F148" s="2" t="s">
        <v>4704</v>
      </c>
      <c r="G148" s="3">
        <v>25</v>
      </c>
      <c r="H148" s="3" t="s">
        <v>462</v>
      </c>
      <c r="I148" s="3">
        <v>2012</v>
      </c>
      <c r="J148" s="4" t="s">
        <v>55</v>
      </c>
      <c r="K148" s="4" t="s">
        <v>474</v>
      </c>
      <c r="L148" s="10" t="s">
        <v>475</v>
      </c>
      <c r="M148" s="10" t="s">
        <v>27</v>
      </c>
      <c r="N148" s="4">
        <v>5</v>
      </c>
      <c r="O148" s="4" t="s">
        <v>37</v>
      </c>
      <c r="P148" s="4" t="s">
        <v>52</v>
      </c>
      <c r="Q148" s="4" t="s">
        <v>45</v>
      </c>
      <c r="R148" s="4" t="s">
        <v>47</v>
      </c>
      <c r="S148" s="4" t="s">
        <v>55</v>
      </c>
      <c r="T148" s="4" t="s">
        <v>40</v>
      </c>
      <c r="U148" s="11">
        <v>4</v>
      </c>
      <c r="V148" t="s">
        <v>47</v>
      </c>
      <c r="W148" t="s">
        <v>33</v>
      </c>
      <c r="X148" t="s">
        <v>28</v>
      </c>
      <c r="Y148" t="s">
        <v>28</v>
      </c>
      <c r="Z148" t="s">
        <v>6086</v>
      </c>
      <c r="AB148">
        <v>3</v>
      </c>
      <c r="AC148" t="s">
        <v>6093</v>
      </c>
      <c r="AD148" t="s">
        <v>476</v>
      </c>
    </row>
    <row r="149" spans="1:30" x14ac:dyDescent="0.25">
      <c r="A149" s="1">
        <v>41164</v>
      </c>
      <c r="B149" s="16" t="s">
        <v>4881</v>
      </c>
      <c r="C149" s="3" t="s">
        <v>462</v>
      </c>
      <c r="D149" s="3">
        <v>2012</v>
      </c>
      <c r="E149" s="2">
        <v>9</v>
      </c>
      <c r="F149" s="2" t="s">
        <v>4704</v>
      </c>
      <c r="G149" s="3">
        <v>25</v>
      </c>
      <c r="H149" s="3" t="s">
        <v>462</v>
      </c>
      <c r="I149" s="3">
        <v>2012</v>
      </c>
      <c r="J149" s="4" t="s">
        <v>55</v>
      </c>
      <c r="K149" s="4" t="s">
        <v>477</v>
      </c>
      <c r="L149" s="10" t="s">
        <v>478</v>
      </c>
      <c r="M149" s="10" t="s">
        <v>27</v>
      </c>
      <c r="N149" s="4">
        <v>3</v>
      </c>
      <c r="O149" s="4" t="s">
        <v>37</v>
      </c>
      <c r="P149" s="4" t="s">
        <v>52</v>
      </c>
      <c r="Q149" s="4" t="s">
        <v>45</v>
      </c>
      <c r="R149" s="4" t="s">
        <v>47</v>
      </c>
      <c r="S149" s="4" t="s">
        <v>55</v>
      </c>
      <c r="T149" s="4" t="s">
        <v>40</v>
      </c>
      <c r="U149">
        <v>2</v>
      </c>
      <c r="V149" t="s">
        <v>30</v>
      </c>
      <c r="W149" t="s">
        <v>33</v>
      </c>
      <c r="X149" t="s">
        <v>28</v>
      </c>
      <c r="Y149" t="s">
        <v>28</v>
      </c>
      <c r="Z149" t="s">
        <v>6086</v>
      </c>
      <c r="AB149">
        <v>2</v>
      </c>
      <c r="AC149" t="s">
        <v>6092</v>
      </c>
      <c r="AD149" t="s">
        <v>479</v>
      </c>
    </row>
    <row r="150" spans="1:30" x14ac:dyDescent="0.25">
      <c r="A150" s="8">
        <v>41164</v>
      </c>
      <c r="B150" s="16" t="s">
        <v>4881</v>
      </c>
      <c r="C150" s="3" t="s">
        <v>462</v>
      </c>
      <c r="D150" s="7">
        <f>YEAR(A150)</f>
        <v>2012</v>
      </c>
      <c r="E150" s="2">
        <v>9</v>
      </c>
      <c r="F150" s="2" t="s">
        <v>4704</v>
      </c>
      <c r="G150" s="9">
        <v>25</v>
      </c>
      <c r="H150" s="3" t="s">
        <v>462</v>
      </c>
      <c r="I150" s="3">
        <v>2012</v>
      </c>
      <c r="J150" s="4" t="s">
        <v>55</v>
      </c>
      <c r="K150" s="4" t="s">
        <v>480</v>
      </c>
      <c r="L150" s="7" t="s">
        <v>481</v>
      </c>
      <c r="M150" s="7" t="s">
        <v>58</v>
      </c>
      <c r="N150" s="4">
        <v>1</v>
      </c>
      <c r="O150" s="7"/>
      <c r="P150" s="7" t="s">
        <v>52</v>
      </c>
      <c r="Q150" s="7" t="s">
        <v>45</v>
      </c>
      <c r="R150" s="7"/>
      <c r="S150" s="7"/>
      <c r="T150" s="7" t="s">
        <v>40</v>
      </c>
      <c r="U150">
        <v>0</v>
      </c>
      <c r="V150" t="s">
        <v>47</v>
      </c>
      <c r="W150" t="s">
        <v>122</v>
      </c>
      <c r="X150" s="6" t="s">
        <v>5186</v>
      </c>
      <c r="Y150" s="6" t="s">
        <v>5186</v>
      </c>
      <c r="Z150" s="6" t="s">
        <v>6088</v>
      </c>
      <c r="AB150">
        <v>2</v>
      </c>
      <c r="AC150" t="s">
        <v>6091</v>
      </c>
      <c r="AD150" t="s">
        <v>482</v>
      </c>
    </row>
    <row r="151" spans="1:30" x14ac:dyDescent="0.25">
      <c r="A151" s="1">
        <v>41164</v>
      </c>
      <c r="B151" s="16" t="s">
        <v>4881</v>
      </c>
      <c r="C151" s="3" t="s">
        <v>462</v>
      </c>
      <c r="D151" s="3">
        <v>2012</v>
      </c>
      <c r="E151" s="2">
        <v>9</v>
      </c>
      <c r="F151" s="2" t="s">
        <v>4704</v>
      </c>
      <c r="G151" s="3">
        <v>25</v>
      </c>
      <c r="H151" s="3" t="s">
        <v>462</v>
      </c>
      <c r="I151" s="3">
        <v>2012</v>
      </c>
      <c r="J151" s="4" t="s">
        <v>55</v>
      </c>
      <c r="K151" s="4" t="s">
        <v>135</v>
      </c>
      <c r="L151" s="10" t="s">
        <v>483</v>
      </c>
      <c r="M151" s="10" t="s">
        <v>27</v>
      </c>
      <c r="N151" s="4">
        <v>4</v>
      </c>
      <c r="O151" s="4" t="s">
        <v>37</v>
      </c>
      <c r="P151" s="4" t="s">
        <v>52</v>
      </c>
      <c r="Q151" s="4" t="s">
        <v>45</v>
      </c>
      <c r="R151" s="4" t="s">
        <v>47</v>
      </c>
      <c r="S151" s="4" t="s">
        <v>55</v>
      </c>
      <c r="T151" s="4" t="s">
        <v>40</v>
      </c>
      <c r="U151">
        <v>3</v>
      </c>
      <c r="V151" t="s">
        <v>30</v>
      </c>
      <c r="W151" t="s">
        <v>33</v>
      </c>
      <c r="X151" t="s">
        <v>28</v>
      </c>
      <c r="Y151" t="s">
        <v>28</v>
      </c>
      <c r="Z151" t="s">
        <v>6086</v>
      </c>
      <c r="AB151">
        <v>2</v>
      </c>
      <c r="AC151" t="s">
        <v>6092</v>
      </c>
      <c r="AD151" t="s">
        <v>484</v>
      </c>
    </row>
    <row r="152" spans="1:30" x14ac:dyDescent="0.25">
      <c r="A152" s="1">
        <v>41164</v>
      </c>
      <c r="B152" s="16" t="s">
        <v>4881</v>
      </c>
      <c r="C152" s="3" t="s">
        <v>462</v>
      </c>
      <c r="D152" s="3">
        <v>2012</v>
      </c>
      <c r="E152" s="2">
        <v>9</v>
      </c>
      <c r="F152" s="2" t="s">
        <v>4704</v>
      </c>
      <c r="G152" s="3">
        <v>25</v>
      </c>
      <c r="H152" s="3" t="s">
        <v>462</v>
      </c>
      <c r="I152" s="3">
        <v>2012</v>
      </c>
      <c r="J152" s="4" t="s">
        <v>55</v>
      </c>
      <c r="K152" s="4" t="s">
        <v>308</v>
      </c>
      <c r="L152" s="10" t="s">
        <v>485</v>
      </c>
      <c r="M152" s="10" t="s">
        <v>27</v>
      </c>
      <c r="N152" s="4">
        <v>1</v>
      </c>
      <c r="O152" s="4" t="s">
        <v>37</v>
      </c>
      <c r="P152" s="4" t="s">
        <v>52</v>
      </c>
      <c r="Q152" s="4" t="s">
        <v>45</v>
      </c>
      <c r="R152" s="4" t="s">
        <v>47</v>
      </c>
      <c r="S152" s="4" t="s">
        <v>55</v>
      </c>
      <c r="T152" s="4" t="s">
        <v>40</v>
      </c>
      <c r="U152">
        <v>2</v>
      </c>
      <c r="V152" t="s">
        <v>47</v>
      </c>
      <c r="W152" t="s">
        <v>33</v>
      </c>
      <c r="X152" t="s">
        <v>28</v>
      </c>
      <c r="Y152" t="s">
        <v>28</v>
      </c>
      <c r="Z152" t="s">
        <v>6086</v>
      </c>
      <c r="AB152">
        <v>2</v>
      </c>
      <c r="AC152" t="s">
        <v>6091</v>
      </c>
      <c r="AD152" t="s">
        <v>486</v>
      </c>
    </row>
    <row r="153" spans="1:30" x14ac:dyDescent="0.25">
      <c r="A153" s="1">
        <v>41164</v>
      </c>
      <c r="B153" s="16" t="s">
        <v>4881</v>
      </c>
      <c r="C153" s="3" t="s">
        <v>462</v>
      </c>
      <c r="D153" s="3">
        <v>2012</v>
      </c>
      <c r="E153" s="2">
        <v>9</v>
      </c>
      <c r="F153" s="2" t="s">
        <v>4704</v>
      </c>
      <c r="G153" s="3">
        <v>25</v>
      </c>
      <c r="H153" s="3" t="s">
        <v>462</v>
      </c>
      <c r="I153" s="3">
        <v>2012</v>
      </c>
      <c r="J153" s="4" t="s">
        <v>55</v>
      </c>
      <c r="K153" s="4" t="s">
        <v>311</v>
      </c>
      <c r="L153" s="10" t="s">
        <v>487</v>
      </c>
      <c r="M153" s="10" t="s">
        <v>27</v>
      </c>
      <c r="N153" s="4">
        <v>1</v>
      </c>
      <c r="O153" s="4" t="s">
        <v>37</v>
      </c>
      <c r="P153" s="4" t="s">
        <v>52</v>
      </c>
      <c r="Q153" s="4" t="s">
        <v>45</v>
      </c>
      <c r="R153" s="4" t="s">
        <v>47</v>
      </c>
      <c r="S153" s="4" t="s">
        <v>55</v>
      </c>
      <c r="T153" s="4" t="s">
        <v>40</v>
      </c>
      <c r="U153">
        <v>2</v>
      </c>
      <c r="V153" t="s">
        <v>47</v>
      </c>
      <c r="W153" t="s">
        <v>33</v>
      </c>
      <c r="X153" t="s">
        <v>28</v>
      </c>
      <c r="Y153" t="s">
        <v>28</v>
      </c>
      <c r="Z153" t="s">
        <v>6086</v>
      </c>
      <c r="AB153">
        <v>2</v>
      </c>
      <c r="AC153" t="s">
        <v>6091</v>
      </c>
      <c r="AD153" t="s">
        <v>488</v>
      </c>
    </row>
    <row r="154" spans="1:30" x14ac:dyDescent="0.25">
      <c r="A154" s="1">
        <v>41164</v>
      </c>
      <c r="B154" s="16" t="s">
        <v>4881</v>
      </c>
      <c r="C154" s="3" t="s">
        <v>462</v>
      </c>
      <c r="D154" s="3">
        <v>2012</v>
      </c>
      <c r="E154" s="2">
        <v>9</v>
      </c>
      <c r="F154" s="2" t="s">
        <v>4704</v>
      </c>
      <c r="G154" s="3">
        <v>25</v>
      </c>
      <c r="H154" s="3" t="s">
        <v>462</v>
      </c>
      <c r="I154" s="3">
        <v>2012</v>
      </c>
      <c r="J154" s="4" t="s">
        <v>55</v>
      </c>
      <c r="K154" s="4" t="s">
        <v>314</v>
      </c>
      <c r="L154" s="10" t="s">
        <v>489</v>
      </c>
      <c r="M154" s="10" t="s">
        <v>27</v>
      </c>
      <c r="N154" s="4">
        <v>1</v>
      </c>
      <c r="O154" s="4" t="s">
        <v>37</v>
      </c>
      <c r="P154" s="4" t="s">
        <v>52</v>
      </c>
      <c r="Q154" s="4" t="s">
        <v>45</v>
      </c>
      <c r="R154" s="4" t="s">
        <v>47</v>
      </c>
      <c r="S154" s="4" t="s">
        <v>55</v>
      </c>
      <c r="T154" s="4" t="s">
        <v>40</v>
      </c>
      <c r="U154">
        <v>4</v>
      </c>
      <c r="V154" t="s">
        <v>47</v>
      </c>
      <c r="W154" t="s">
        <v>33</v>
      </c>
      <c r="X154" t="s">
        <v>84</v>
      </c>
      <c r="Y154" t="s">
        <v>84</v>
      </c>
      <c r="Z154" t="s">
        <v>6084</v>
      </c>
      <c r="AA154" t="s">
        <v>30</v>
      </c>
      <c r="AB154">
        <v>2</v>
      </c>
      <c r="AC154" t="s">
        <v>6091</v>
      </c>
      <c r="AD154" t="s">
        <v>490</v>
      </c>
    </row>
    <row r="155" spans="1:30" x14ac:dyDescent="0.25">
      <c r="A155" s="1">
        <v>41164</v>
      </c>
      <c r="B155" s="16" t="s">
        <v>4881</v>
      </c>
      <c r="C155" s="3" t="s">
        <v>462</v>
      </c>
      <c r="D155" s="3">
        <v>2012</v>
      </c>
      <c r="E155" s="2">
        <v>9</v>
      </c>
      <c r="F155" s="2" t="s">
        <v>4704</v>
      </c>
      <c r="G155" s="3">
        <v>25</v>
      </c>
      <c r="H155" s="3" t="s">
        <v>462</v>
      </c>
      <c r="I155" s="3">
        <v>2012</v>
      </c>
      <c r="J155" s="4" t="s">
        <v>55</v>
      </c>
      <c r="K155" s="4" t="s">
        <v>317</v>
      </c>
      <c r="L155" s="10" t="s">
        <v>491</v>
      </c>
      <c r="M155" s="10" t="s">
        <v>27</v>
      </c>
      <c r="N155" s="4">
        <v>1</v>
      </c>
      <c r="O155" s="4" t="s">
        <v>37</v>
      </c>
      <c r="P155" s="4" t="s">
        <v>52</v>
      </c>
      <c r="Q155" s="4" t="s">
        <v>45</v>
      </c>
      <c r="R155" s="4" t="s">
        <v>47</v>
      </c>
      <c r="S155" s="4" t="s">
        <v>55</v>
      </c>
      <c r="T155" s="4" t="s">
        <v>40</v>
      </c>
      <c r="U155">
        <v>3</v>
      </c>
      <c r="V155" t="s">
        <v>47</v>
      </c>
      <c r="W155" t="s">
        <v>33</v>
      </c>
      <c r="X155" t="s">
        <v>28</v>
      </c>
      <c r="Y155" t="s">
        <v>28</v>
      </c>
      <c r="Z155" t="s">
        <v>6086</v>
      </c>
      <c r="AB155">
        <v>2</v>
      </c>
      <c r="AC155" t="s">
        <v>6091</v>
      </c>
      <c r="AD155" t="s">
        <v>492</v>
      </c>
    </row>
    <row r="156" spans="1:30" x14ac:dyDescent="0.25">
      <c r="A156" s="1">
        <v>41164</v>
      </c>
      <c r="B156" s="16" t="s">
        <v>4881</v>
      </c>
      <c r="C156" s="3" t="s">
        <v>462</v>
      </c>
      <c r="D156" s="3">
        <v>2012</v>
      </c>
      <c r="E156" s="2">
        <v>9</v>
      </c>
      <c r="F156" s="2" t="s">
        <v>4704</v>
      </c>
      <c r="G156" s="3">
        <v>25</v>
      </c>
      <c r="H156" s="3" t="s">
        <v>462</v>
      </c>
      <c r="I156" s="3">
        <v>2012</v>
      </c>
      <c r="J156" s="4" t="s">
        <v>55</v>
      </c>
      <c r="K156" s="4" t="s">
        <v>320</v>
      </c>
      <c r="L156" s="10" t="s">
        <v>493</v>
      </c>
      <c r="M156" s="10" t="s">
        <v>27</v>
      </c>
      <c r="N156" s="4">
        <v>3</v>
      </c>
      <c r="O156" s="4" t="s">
        <v>494</v>
      </c>
      <c r="P156" s="4" t="s">
        <v>52</v>
      </c>
      <c r="Q156" s="4" t="s">
        <v>45</v>
      </c>
      <c r="R156" s="4" t="s">
        <v>47</v>
      </c>
      <c r="S156" s="4" t="s">
        <v>55</v>
      </c>
      <c r="T156" s="4" t="s">
        <v>40</v>
      </c>
      <c r="U156">
        <v>1</v>
      </c>
      <c r="V156" t="s">
        <v>30</v>
      </c>
      <c r="W156" t="s">
        <v>33</v>
      </c>
      <c r="X156" t="s">
        <v>84</v>
      </c>
      <c r="Y156" t="s">
        <v>84</v>
      </c>
      <c r="Z156" t="s">
        <v>6084</v>
      </c>
      <c r="AA156" t="s">
        <v>30</v>
      </c>
      <c r="AB156">
        <v>3</v>
      </c>
      <c r="AC156" t="s">
        <v>6093</v>
      </c>
      <c r="AD156" t="s">
        <v>495</v>
      </c>
    </row>
    <row r="157" spans="1:30" x14ac:dyDescent="0.25">
      <c r="A157" s="1">
        <v>41164</v>
      </c>
      <c r="B157" s="16" t="s">
        <v>4881</v>
      </c>
      <c r="C157" s="3" t="s">
        <v>462</v>
      </c>
      <c r="D157" s="3">
        <v>2012</v>
      </c>
      <c r="E157" s="2">
        <v>9</v>
      </c>
      <c r="F157" s="2" t="s">
        <v>4704</v>
      </c>
      <c r="G157" s="3">
        <v>25</v>
      </c>
      <c r="H157" s="3" t="s">
        <v>462</v>
      </c>
      <c r="I157" s="3">
        <v>2012</v>
      </c>
      <c r="J157" s="4" t="s">
        <v>55</v>
      </c>
      <c r="K157" s="4" t="s">
        <v>323</v>
      </c>
      <c r="L157" s="10" t="s">
        <v>496</v>
      </c>
      <c r="M157" s="10" t="s">
        <v>27</v>
      </c>
      <c r="N157" s="4">
        <v>2</v>
      </c>
      <c r="O157" s="4" t="s">
        <v>37</v>
      </c>
      <c r="P157" s="4" t="s">
        <v>52</v>
      </c>
      <c r="Q157" s="4" t="s">
        <v>45</v>
      </c>
      <c r="R157" s="4" t="s">
        <v>47</v>
      </c>
      <c r="S157" s="4" t="s">
        <v>55</v>
      </c>
      <c r="T157" s="4" t="s">
        <v>40</v>
      </c>
      <c r="U157">
        <v>4</v>
      </c>
      <c r="V157" t="s">
        <v>47</v>
      </c>
      <c r="W157" t="s">
        <v>33</v>
      </c>
      <c r="X157" t="s">
        <v>62</v>
      </c>
      <c r="Y157" t="s">
        <v>62</v>
      </c>
      <c r="Z157" t="s">
        <v>6078</v>
      </c>
      <c r="AA157" t="s">
        <v>47</v>
      </c>
      <c r="AB157">
        <v>2</v>
      </c>
      <c r="AC157" t="s">
        <v>6092</v>
      </c>
      <c r="AD157" t="s">
        <v>497</v>
      </c>
    </row>
    <row r="158" spans="1:30" x14ac:dyDescent="0.25">
      <c r="A158" s="1">
        <v>41164</v>
      </c>
      <c r="B158" s="16" t="s">
        <v>4881</v>
      </c>
      <c r="C158" s="3" t="s">
        <v>462</v>
      </c>
      <c r="D158" s="3">
        <v>2012</v>
      </c>
      <c r="E158" s="2">
        <v>9</v>
      </c>
      <c r="F158" s="2" t="s">
        <v>4704</v>
      </c>
      <c r="G158" s="3">
        <v>25</v>
      </c>
      <c r="H158" s="3" t="s">
        <v>462</v>
      </c>
      <c r="I158" s="3">
        <v>2012</v>
      </c>
      <c r="J158" s="4" t="s">
        <v>55</v>
      </c>
      <c r="K158" s="4" t="s">
        <v>326</v>
      </c>
      <c r="L158" s="10" t="s">
        <v>498</v>
      </c>
      <c r="M158" s="10" t="s">
        <v>27</v>
      </c>
      <c r="N158" s="4">
        <v>2</v>
      </c>
      <c r="O158" s="4" t="s">
        <v>37</v>
      </c>
      <c r="P158" s="4" t="s">
        <v>52</v>
      </c>
      <c r="Q158" s="4" t="s">
        <v>45</v>
      </c>
      <c r="R158" s="4" t="s">
        <v>47</v>
      </c>
      <c r="S158" s="4" t="s">
        <v>55</v>
      </c>
      <c r="T158" s="4" t="s">
        <v>40</v>
      </c>
      <c r="U158" s="11">
        <v>3</v>
      </c>
      <c r="V158" t="s">
        <v>47</v>
      </c>
      <c r="W158" t="s">
        <v>33</v>
      </c>
      <c r="X158" t="s">
        <v>62</v>
      </c>
      <c r="Y158" t="s">
        <v>62</v>
      </c>
      <c r="Z158" t="s">
        <v>6078</v>
      </c>
      <c r="AA158" t="s">
        <v>47</v>
      </c>
      <c r="AB158">
        <v>3</v>
      </c>
      <c r="AC158" t="s">
        <v>6093</v>
      </c>
      <c r="AD158" t="s">
        <v>499</v>
      </c>
    </row>
    <row r="159" spans="1:30" x14ac:dyDescent="0.25">
      <c r="A159" s="1">
        <v>41173</v>
      </c>
      <c r="B159" s="16" t="s">
        <v>4882</v>
      </c>
      <c r="C159" s="3" t="s">
        <v>500</v>
      </c>
      <c r="D159" s="3">
        <v>2012</v>
      </c>
      <c r="E159" s="2">
        <v>9</v>
      </c>
      <c r="F159" s="2" t="s">
        <v>4704</v>
      </c>
      <c r="G159" s="3">
        <v>14</v>
      </c>
      <c r="H159" s="3" t="s">
        <v>500</v>
      </c>
      <c r="I159" s="3">
        <v>2012</v>
      </c>
      <c r="J159" s="4" t="s">
        <v>76</v>
      </c>
      <c r="K159" s="4" t="s">
        <v>25</v>
      </c>
      <c r="L159" s="10" t="s">
        <v>502</v>
      </c>
      <c r="M159" s="10" t="s">
        <v>66</v>
      </c>
      <c r="N159" s="4">
        <v>1</v>
      </c>
      <c r="O159" s="4"/>
      <c r="P159" s="4" t="s">
        <v>28</v>
      </c>
      <c r="Q159" s="4" t="s">
        <v>28</v>
      </c>
      <c r="R159" s="4"/>
      <c r="S159" s="4"/>
      <c r="T159" s="4" t="s">
        <v>32</v>
      </c>
      <c r="U159">
        <v>1</v>
      </c>
      <c r="V159" t="s">
        <v>30</v>
      </c>
      <c r="W159" t="s">
        <v>33</v>
      </c>
      <c r="X159" t="s">
        <v>28</v>
      </c>
      <c r="Y159" t="s">
        <v>28</v>
      </c>
      <c r="Z159" t="s">
        <v>6087</v>
      </c>
      <c r="AB159">
        <v>1</v>
      </c>
      <c r="AC159" t="s">
        <v>6090</v>
      </c>
      <c r="AD159" t="s">
        <v>503</v>
      </c>
    </row>
    <row r="160" spans="1:30" x14ac:dyDescent="0.25">
      <c r="A160" s="1">
        <v>41178</v>
      </c>
      <c r="B160" s="16" t="s">
        <v>4883</v>
      </c>
      <c r="C160" s="3" t="s">
        <v>504</v>
      </c>
      <c r="D160" s="3">
        <v>2012</v>
      </c>
      <c r="E160" s="2">
        <v>9</v>
      </c>
      <c r="F160" s="2" t="s">
        <v>4704</v>
      </c>
      <c r="G160" s="3">
        <v>26</v>
      </c>
      <c r="H160" s="3" t="s">
        <v>504</v>
      </c>
      <c r="I160" s="3">
        <v>2012</v>
      </c>
      <c r="J160" s="4" t="s">
        <v>55</v>
      </c>
      <c r="K160" s="4" t="s">
        <v>56</v>
      </c>
      <c r="L160" s="10" t="s">
        <v>505</v>
      </c>
      <c r="M160" s="10" t="s">
        <v>27</v>
      </c>
      <c r="N160" s="4">
        <v>1</v>
      </c>
      <c r="O160" s="4" t="s">
        <v>37</v>
      </c>
      <c r="P160" s="4" t="s">
        <v>52</v>
      </c>
      <c r="Q160" s="4" t="s">
        <v>45</v>
      </c>
      <c r="R160" s="4" t="s">
        <v>30</v>
      </c>
      <c r="S160" s="4" t="s">
        <v>55</v>
      </c>
      <c r="T160" s="4" t="s">
        <v>40</v>
      </c>
      <c r="U160" s="11">
        <v>3</v>
      </c>
      <c r="V160" t="s">
        <v>30</v>
      </c>
      <c r="W160" t="s">
        <v>33</v>
      </c>
      <c r="X160" t="s">
        <v>28</v>
      </c>
      <c r="Y160" t="s">
        <v>28</v>
      </c>
      <c r="Z160" t="s">
        <v>6086</v>
      </c>
      <c r="AB160">
        <v>2</v>
      </c>
      <c r="AC160" t="s">
        <v>6091</v>
      </c>
      <c r="AD160" t="s">
        <v>506</v>
      </c>
    </row>
    <row r="161" spans="1:30" x14ac:dyDescent="0.25">
      <c r="A161" s="1">
        <v>41178</v>
      </c>
      <c r="B161" s="16" t="s">
        <v>4883</v>
      </c>
      <c r="C161" s="3" t="s">
        <v>504</v>
      </c>
      <c r="D161" s="3">
        <v>2012</v>
      </c>
      <c r="E161" s="2">
        <v>9</v>
      </c>
      <c r="F161" s="2" t="s">
        <v>4704</v>
      </c>
      <c r="G161" s="3">
        <v>26</v>
      </c>
      <c r="H161" s="3" t="s">
        <v>504</v>
      </c>
      <c r="I161" s="3">
        <v>2012</v>
      </c>
      <c r="J161" s="4" t="s">
        <v>55</v>
      </c>
      <c r="K161" s="4" t="s">
        <v>135</v>
      </c>
      <c r="L161" s="10" t="s">
        <v>507</v>
      </c>
      <c r="M161" s="10" t="s">
        <v>27</v>
      </c>
      <c r="N161" s="4">
        <v>1</v>
      </c>
      <c r="O161" s="4"/>
      <c r="P161" s="4" t="s">
        <v>28</v>
      </c>
      <c r="Q161" s="4" t="s">
        <v>45</v>
      </c>
      <c r="R161" s="4"/>
      <c r="S161" s="4" t="s">
        <v>46</v>
      </c>
      <c r="T161" s="4" t="s">
        <v>32</v>
      </c>
      <c r="U161" t="s">
        <v>28</v>
      </c>
      <c r="W161" t="s">
        <v>28</v>
      </c>
      <c r="X161" t="s">
        <v>28</v>
      </c>
      <c r="Y161" t="s">
        <v>28</v>
      </c>
      <c r="Z161" t="s">
        <v>6087</v>
      </c>
      <c r="AB161">
        <v>1</v>
      </c>
      <c r="AC161" t="s">
        <v>6090</v>
      </c>
      <c r="AD161" t="s">
        <v>508</v>
      </c>
    </row>
    <row r="162" spans="1:30" x14ac:dyDescent="0.25">
      <c r="A162" s="1">
        <v>41178</v>
      </c>
      <c r="B162" s="16" t="s">
        <v>4883</v>
      </c>
      <c r="C162" s="3" t="s">
        <v>509</v>
      </c>
      <c r="D162" s="3">
        <v>2012</v>
      </c>
      <c r="E162" s="2">
        <v>9</v>
      </c>
      <c r="F162" s="2" t="s">
        <v>4704</v>
      </c>
      <c r="G162" s="3">
        <v>34</v>
      </c>
      <c r="H162" s="3" t="s">
        <v>509</v>
      </c>
      <c r="I162" s="3">
        <v>2012</v>
      </c>
      <c r="J162" s="4" t="s">
        <v>36</v>
      </c>
      <c r="K162" s="4" t="s">
        <v>25</v>
      </c>
      <c r="L162" s="10" t="s">
        <v>510</v>
      </c>
      <c r="M162" s="10" t="s">
        <v>27</v>
      </c>
      <c r="N162" s="4">
        <v>5</v>
      </c>
      <c r="O162" s="4" t="s">
        <v>37</v>
      </c>
      <c r="P162" s="4" t="s">
        <v>52</v>
      </c>
      <c r="Q162" s="4" t="s">
        <v>45</v>
      </c>
      <c r="R162" s="4" t="s">
        <v>30</v>
      </c>
      <c r="S162" s="7"/>
      <c r="T162" s="4" t="s">
        <v>32</v>
      </c>
      <c r="U162" s="14">
        <v>0</v>
      </c>
      <c r="V162" t="s">
        <v>47</v>
      </c>
      <c r="W162" t="s">
        <v>122</v>
      </c>
      <c r="X162" s="6" t="s">
        <v>5186</v>
      </c>
      <c r="Y162" s="6" t="s">
        <v>5186</v>
      </c>
      <c r="Z162" s="6" t="s">
        <v>6088</v>
      </c>
      <c r="AB162">
        <v>3</v>
      </c>
      <c r="AC162" t="s">
        <v>6093</v>
      </c>
      <c r="AD162" t="s">
        <v>511</v>
      </c>
    </row>
    <row r="163" spans="1:30" x14ac:dyDescent="0.25">
      <c r="A163" s="1">
        <v>41178</v>
      </c>
      <c r="B163" s="16" t="s">
        <v>4883</v>
      </c>
      <c r="C163" s="3" t="s">
        <v>512</v>
      </c>
      <c r="D163" s="3">
        <v>2012</v>
      </c>
      <c r="E163" s="2">
        <v>9</v>
      </c>
      <c r="F163" s="2" t="s">
        <v>4704</v>
      </c>
      <c r="G163" s="3">
        <v>35</v>
      </c>
      <c r="H163" s="3" t="s">
        <v>512</v>
      </c>
      <c r="I163" s="3">
        <v>2012</v>
      </c>
      <c r="J163" s="4" t="s">
        <v>36</v>
      </c>
      <c r="K163" s="4" t="s">
        <v>56</v>
      </c>
      <c r="L163" s="10" t="s">
        <v>513</v>
      </c>
      <c r="M163" s="10" t="s">
        <v>27</v>
      </c>
      <c r="N163" s="4">
        <v>2</v>
      </c>
      <c r="O163" s="4" t="s">
        <v>37</v>
      </c>
      <c r="P163" s="4" t="s">
        <v>52</v>
      </c>
      <c r="Q163" s="4" t="s">
        <v>45</v>
      </c>
      <c r="R163" s="4" t="s">
        <v>47</v>
      </c>
      <c r="S163" s="4" t="s">
        <v>46</v>
      </c>
      <c r="T163" s="4" t="s">
        <v>40</v>
      </c>
      <c r="U163">
        <v>3</v>
      </c>
      <c r="V163" t="s">
        <v>47</v>
      </c>
      <c r="W163" t="s">
        <v>33</v>
      </c>
      <c r="X163" t="s">
        <v>28</v>
      </c>
      <c r="Y163" t="s">
        <v>28</v>
      </c>
      <c r="Z163" t="s">
        <v>6086</v>
      </c>
      <c r="AB163">
        <v>2</v>
      </c>
      <c r="AC163" t="s">
        <v>6092</v>
      </c>
      <c r="AD163" t="s">
        <v>514</v>
      </c>
    </row>
    <row r="164" spans="1:30" x14ac:dyDescent="0.25">
      <c r="A164" s="1">
        <v>41178</v>
      </c>
      <c r="B164" s="16" t="s">
        <v>4883</v>
      </c>
      <c r="C164" s="3" t="s">
        <v>515</v>
      </c>
      <c r="D164" s="3">
        <v>2012</v>
      </c>
      <c r="E164" s="2">
        <v>9</v>
      </c>
      <c r="F164" s="2" t="s">
        <v>4704</v>
      </c>
      <c r="G164" s="3">
        <v>36</v>
      </c>
      <c r="H164" s="3" t="s">
        <v>515</v>
      </c>
      <c r="I164" s="3">
        <v>2012</v>
      </c>
      <c r="J164" s="4" t="s">
        <v>50</v>
      </c>
      <c r="K164" s="4" t="s">
        <v>25</v>
      </c>
      <c r="L164" s="10" t="s">
        <v>516</v>
      </c>
      <c r="M164" s="10" t="s">
        <v>27</v>
      </c>
      <c r="N164" s="4">
        <v>1</v>
      </c>
      <c r="O164" s="4" t="s">
        <v>37</v>
      </c>
      <c r="P164" s="4" t="s">
        <v>44</v>
      </c>
      <c r="Q164" s="4" t="s">
        <v>45</v>
      </c>
      <c r="R164" s="4"/>
      <c r="S164" s="4" t="s">
        <v>50</v>
      </c>
      <c r="T164" s="4" t="s">
        <v>32</v>
      </c>
      <c r="U164">
        <v>2</v>
      </c>
      <c r="V164" t="s">
        <v>47</v>
      </c>
      <c r="W164" t="s">
        <v>33</v>
      </c>
      <c r="X164" t="s">
        <v>62</v>
      </c>
      <c r="Y164" t="s">
        <v>62</v>
      </c>
      <c r="Z164" t="s">
        <v>6078</v>
      </c>
      <c r="AA164" t="s">
        <v>30</v>
      </c>
      <c r="AB164">
        <v>2</v>
      </c>
      <c r="AC164" t="s">
        <v>6091</v>
      </c>
      <c r="AD164" t="s">
        <v>517</v>
      </c>
    </row>
    <row r="165" spans="1:30" x14ac:dyDescent="0.25">
      <c r="A165" s="1">
        <v>41178</v>
      </c>
      <c r="B165" s="16" t="s">
        <v>4883</v>
      </c>
      <c r="C165" s="3" t="s">
        <v>515</v>
      </c>
      <c r="D165" s="3">
        <v>2012</v>
      </c>
      <c r="E165" s="2">
        <v>9</v>
      </c>
      <c r="F165" s="2" t="s">
        <v>4704</v>
      </c>
      <c r="G165" s="3">
        <v>36</v>
      </c>
      <c r="H165" s="3" t="s">
        <v>515</v>
      </c>
      <c r="I165" s="3">
        <v>2012</v>
      </c>
      <c r="J165" s="4" t="s">
        <v>50</v>
      </c>
      <c r="K165" s="4" t="s">
        <v>105</v>
      </c>
      <c r="L165" s="10" t="s">
        <v>518</v>
      </c>
      <c r="M165" s="10" t="s">
        <v>66</v>
      </c>
      <c r="N165" s="4">
        <v>5</v>
      </c>
      <c r="O165" s="4" t="s">
        <v>37</v>
      </c>
      <c r="P165" s="4" t="s">
        <v>52</v>
      </c>
      <c r="Q165" s="4" t="s">
        <v>45</v>
      </c>
      <c r="R165" s="4"/>
      <c r="S165" s="4" t="s">
        <v>50</v>
      </c>
      <c r="T165" s="4" t="s">
        <v>32</v>
      </c>
      <c r="U165">
        <v>3</v>
      </c>
      <c r="V165" t="s">
        <v>47</v>
      </c>
      <c r="W165" t="s">
        <v>33</v>
      </c>
      <c r="X165" t="s">
        <v>84</v>
      </c>
      <c r="Y165" t="s">
        <v>84</v>
      </c>
      <c r="Z165" t="s">
        <v>6084</v>
      </c>
      <c r="AA165" t="s">
        <v>47</v>
      </c>
      <c r="AB165">
        <v>3</v>
      </c>
      <c r="AC165" t="s">
        <v>6093</v>
      </c>
      <c r="AD165" t="s">
        <v>519</v>
      </c>
    </row>
    <row r="166" spans="1:30" x14ac:dyDescent="0.25">
      <c r="A166" s="1">
        <v>41207</v>
      </c>
      <c r="B166" s="16" t="s">
        <v>4886</v>
      </c>
      <c r="C166" s="3" t="s">
        <v>522</v>
      </c>
      <c r="D166" s="3">
        <v>2012</v>
      </c>
      <c r="E166" s="2">
        <v>10</v>
      </c>
      <c r="F166" s="2" t="s">
        <v>4705</v>
      </c>
      <c r="G166" s="3">
        <v>14</v>
      </c>
      <c r="H166" s="3" t="s">
        <v>522</v>
      </c>
      <c r="I166" s="3">
        <v>2012</v>
      </c>
      <c r="J166" s="4" t="s">
        <v>55</v>
      </c>
      <c r="K166" s="4" t="s">
        <v>25</v>
      </c>
      <c r="L166" s="10" t="s">
        <v>523</v>
      </c>
      <c r="M166" s="10" t="s">
        <v>27</v>
      </c>
      <c r="N166" s="4">
        <v>1</v>
      </c>
      <c r="O166" s="4" t="s">
        <v>37</v>
      </c>
      <c r="P166" s="4" t="s">
        <v>28</v>
      </c>
      <c r="Q166" s="4" t="s">
        <v>28</v>
      </c>
      <c r="R166" s="4"/>
      <c r="S166" s="4" t="s">
        <v>55</v>
      </c>
      <c r="T166" s="4" t="s">
        <v>32</v>
      </c>
      <c r="U166">
        <v>0</v>
      </c>
      <c r="V166" t="s">
        <v>30</v>
      </c>
      <c r="W166" t="s">
        <v>122</v>
      </c>
      <c r="X166" s="6" t="s">
        <v>5186</v>
      </c>
      <c r="Y166" s="6" t="s">
        <v>5186</v>
      </c>
      <c r="Z166" s="6" t="s">
        <v>6088</v>
      </c>
      <c r="AB166">
        <v>2</v>
      </c>
      <c r="AC166" t="s">
        <v>6091</v>
      </c>
      <c r="AD166" t="s">
        <v>524</v>
      </c>
    </row>
    <row r="167" spans="1:30" x14ac:dyDescent="0.25">
      <c r="A167" s="1">
        <v>41207</v>
      </c>
      <c r="B167" s="16" t="s">
        <v>4886</v>
      </c>
      <c r="C167" s="3" t="s">
        <v>522</v>
      </c>
      <c r="D167" s="3">
        <v>2012</v>
      </c>
      <c r="E167" s="2">
        <v>10</v>
      </c>
      <c r="F167" s="2" t="s">
        <v>4705</v>
      </c>
      <c r="G167" s="3">
        <v>14</v>
      </c>
      <c r="H167" s="3" t="s">
        <v>522</v>
      </c>
      <c r="I167" s="3">
        <v>2012</v>
      </c>
      <c r="J167" s="4" t="s">
        <v>55</v>
      </c>
      <c r="K167" s="4" t="s">
        <v>105</v>
      </c>
      <c r="L167" s="10" t="s">
        <v>525</v>
      </c>
      <c r="M167" s="10" t="s">
        <v>27</v>
      </c>
      <c r="N167" s="4">
        <v>5</v>
      </c>
      <c r="O167" s="4" t="s">
        <v>37</v>
      </c>
      <c r="P167" s="4" t="s">
        <v>44</v>
      </c>
      <c r="Q167" s="4" t="s">
        <v>45</v>
      </c>
      <c r="R167" s="4" t="s">
        <v>30</v>
      </c>
      <c r="S167" s="4" t="s">
        <v>55</v>
      </c>
      <c r="T167" s="4" t="s">
        <v>32</v>
      </c>
      <c r="U167">
        <v>3</v>
      </c>
      <c r="V167" t="s">
        <v>47</v>
      </c>
      <c r="W167" t="s">
        <v>33</v>
      </c>
      <c r="X167" t="s">
        <v>84</v>
      </c>
      <c r="Y167" t="s">
        <v>84</v>
      </c>
      <c r="Z167" t="s">
        <v>6084</v>
      </c>
      <c r="AA167" t="s">
        <v>47</v>
      </c>
      <c r="AB167">
        <v>3</v>
      </c>
      <c r="AC167" t="s">
        <v>6093</v>
      </c>
      <c r="AD167" t="s">
        <v>526</v>
      </c>
    </row>
    <row r="168" spans="1:30" x14ac:dyDescent="0.25">
      <c r="A168" s="1">
        <v>41207</v>
      </c>
      <c r="B168" s="16" t="s">
        <v>4886</v>
      </c>
      <c r="C168" s="3" t="s">
        <v>522</v>
      </c>
      <c r="D168" s="3">
        <v>2012</v>
      </c>
      <c r="E168" s="2">
        <v>10</v>
      </c>
      <c r="F168" s="2" t="s">
        <v>4705</v>
      </c>
      <c r="G168" s="3">
        <v>14</v>
      </c>
      <c r="H168" s="3" t="s">
        <v>522</v>
      </c>
      <c r="I168" s="3">
        <v>2012</v>
      </c>
      <c r="J168" s="4" t="s">
        <v>55</v>
      </c>
      <c r="K168" s="4" t="s">
        <v>143</v>
      </c>
      <c r="L168" s="10" t="s">
        <v>527</v>
      </c>
      <c r="M168" s="10" t="s">
        <v>27</v>
      </c>
      <c r="N168" s="4">
        <v>3</v>
      </c>
      <c r="O168" s="4" t="s">
        <v>37</v>
      </c>
      <c r="P168" s="4" t="s">
        <v>44</v>
      </c>
      <c r="Q168" s="4" t="s">
        <v>45</v>
      </c>
      <c r="R168" s="4"/>
      <c r="S168" s="4" t="s">
        <v>55</v>
      </c>
      <c r="T168" s="4" t="s">
        <v>32</v>
      </c>
      <c r="U168">
        <v>0</v>
      </c>
      <c r="V168" t="s">
        <v>30</v>
      </c>
      <c r="W168" t="s">
        <v>122</v>
      </c>
      <c r="X168" s="6" t="s">
        <v>5186</v>
      </c>
      <c r="Y168" s="6" t="s">
        <v>5186</v>
      </c>
      <c r="Z168" s="6" t="s">
        <v>6088</v>
      </c>
      <c r="AB168">
        <v>3</v>
      </c>
      <c r="AC168" t="s">
        <v>6093</v>
      </c>
      <c r="AD168" t="s">
        <v>528</v>
      </c>
    </row>
    <row r="169" spans="1:30" x14ac:dyDescent="0.25">
      <c r="A169" s="1">
        <v>41207</v>
      </c>
      <c r="B169" s="16" t="s">
        <v>4886</v>
      </c>
      <c r="C169" s="3" t="s">
        <v>520</v>
      </c>
      <c r="D169" s="3">
        <v>2012</v>
      </c>
      <c r="E169" s="2">
        <v>10</v>
      </c>
      <c r="F169" s="2" t="s">
        <v>4705</v>
      </c>
      <c r="G169" s="3">
        <v>15</v>
      </c>
      <c r="H169" s="3" t="s">
        <v>520</v>
      </c>
      <c r="I169" s="3">
        <v>2012</v>
      </c>
      <c r="J169" s="4" t="s">
        <v>55</v>
      </c>
      <c r="K169" s="4" t="s">
        <v>56</v>
      </c>
      <c r="L169" s="10" t="s">
        <v>529</v>
      </c>
      <c r="M169" s="10" t="s">
        <v>27</v>
      </c>
      <c r="N169" s="4">
        <v>1</v>
      </c>
      <c r="O169" s="4" t="s">
        <v>37</v>
      </c>
      <c r="P169" s="4" t="s">
        <v>52</v>
      </c>
      <c r="Q169" s="4" t="s">
        <v>45</v>
      </c>
      <c r="R169" s="4" t="s">
        <v>47</v>
      </c>
      <c r="S169" s="4" t="s">
        <v>55</v>
      </c>
      <c r="T169" s="4" t="s">
        <v>40</v>
      </c>
      <c r="U169">
        <v>4</v>
      </c>
      <c r="V169" t="s">
        <v>47</v>
      </c>
      <c r="W169" t="s">
        <v>33</v>
      </c>
      <c r="X169" t="s">
        <v>28</v>
      </c>
      <c r="Y169" t="s">
        <v>28</v>
      </c>
      <c r="Z169" t="s">
        <v>6086</v>
      </c>
      <c r="AB169">
        <v>2</v>
      </c>
      <c r="AC169" t="s">
        <v>6091</v>
      </c>
      <c r="AD169" t="s">
        <v>530</v>
      </c>
    </row>
    <row r="170" spans="1:30" x14ac:dyDescent="0.25">
      <c r="A170" s="1">
        <v>41207</v>
      </c>
      <c r="B170" s="16" t="s">
        <v>4886</v>
      </c>
      <c r="C170" s="3" t="s">
        <v>520</v>
      </c>
      <c r="D170" s="3">
        <v>2012</v>
      </c>
      <c r="E170" s="2">
        <v>10</v>
      </c>
      <c r="F170" s="2" t="s">
        <v>4705</v>
      </c>
      <c r="G170" s="3">
        <v>15</v>
      </c>
      <c r="H170" s="3" t="s">
        <v>520</v>
      </c>
      <c r="I170" s="3">
        <v>2012</v>
      </c>
      <c r="J170" s="4" t="s">
        <v>55</v>
      </c>
      <c r="K170" s="4" t="s">
        <v>135</v>
      </c>
      <c r="L170" s="10" t="s">
        <v>531</v>
      </c>
      <c r="M170" s="10" t="s">
        <v>27</v>
      </c>
      <c r="N170" s="4">
        <v>4</v>
      </c>
      <c r="O170" s="4" t="s">
        <v>37</v>
      </c>
      <c r="P170" s="4" t="s">
        <v>52</v>
      </c>
      <c r="Q170" s="4" t="s">
        <v>45</v>
      </c>
      <c r="R170" s="4" t="s">
        <v>47</v>
      </c>
      <c r="S170" s="4" t="s">
        <v>55</v>
      </c>
      <c r="T170" s="4" t="s">
        <v>40</v>
      </c>
      <c r="U170">
        <v>4</v>
      </c>
      <c r="V170" t="s">
        <v>47</v>
      </c>
      <c r="W170" t="s">
        <v>33</v>
      </c>
      <c r="X170" t="s">
        <v>28</v>
      </c>
      <c r="Y170" t="s">
        <v>28</v>
      </c>
      <c r="Z170" t="s">
        <v>6086</v>
      </c>
      <c r="AB170">
        <v>3</v>
      </c>
      <c r="AC170" t="s">
        <v>6093</v>
      </c>
      <c r="AD170" t="s">
        <v>532</v>
      </c>
    </row>
    <row r="171" spans="1:30" x14ac:dyDescent="0.25">
      <c r="A171" s="1">
        <v>41207</v>
      </c>
      <c r="B171" s="16" t="s">
        <v>4886</v>
      </c>
      <c r="C171" s="3" t="s">
        <v>520</v>
      </c>
      <c r="D171" s="3">
        <v>2012</v>
      </c>
      <c r="E171" s="2">
        <v>10</v>
      </c>
      <c r="F171" s="2" t="s">
        <v>4705</v>
      </c>
      <c r="G171" s="3">
        <v>15</v>
      </c>
      <c r="H171" s="3" t="s">
        <v>520</v>
      </c>
      <c r="I171" s="3">
        <v>2012</v>
      </c>
      <c r="J171" s="4" t="s">
        <v>55</v>
      </c>
      <c r="K171" s="4" t="s">
        <v>308</v>
      </c>
      <c r="L171" s="10" t="s">
        <v>533</v>
      </c>
      <c r="M171" s="10" t="s">
        <v>27</v>
      </c>
      <c r="N171" s="4">
        <v>2</v>
      </c>
      <c r="O171" s="4" t="s">
        <v>37</v>
      </c>
      <c r="P171" s="4" t="s">
        <v>52</v>
      </c>
      <c r="Q171" s="4" t="s">
        <v>45</v>
      </c>
      <c r="R171" s="4" t="s">
        <v>47</v>
      </c>
      <c r="S171" s="4" t="s">
        <v>55</v>
      </c>
      <c r="T171" s="4" t="s">
        <v>40</v>
      </c>
      <c r="U171">
        <v>3</v>
      </c>
      <c r="V171" t="s">
        <v>47</v>
      </c>
      <c r="W171" t="s">
        <v>33</v>
      </c>
      <c r="X171" t="s">
        <v>28</v>
      </c>
      <c r="Y171" t="s">
        <v>28</v>
      </c>
      <c r="Z171" t="s">
        <v>6086</v>
      </c>
      <c r="AB171">
        <v>2</v>
      </c>
      <c r="AC171" t="s">
        <v>6092</v>
      </c>
      <c r="AD171" t="s">
        <v>534</v>
      </c>
    </row>
    <row r="172" spans="1:30" x14ac:dyDescent="0.25">
      <c r="A172" s="1">
        <v>41207</v>
      </c>
      <c r="B172" s="16" t="s">
        <v>4886</v>
      </c>
      <c r="C172" s="3" t="s">
        <v>520</v>
      </c>
      <c r="D172" s="3">
        <v>2012</v>
      </c>
      <c r="E172" s="2">
        <v>10</v>
      </c>
      <c r="F172" s="2" t="s">
        <v>4705</v>
      </c>
      <c r="G172" s="3">
        <v>15</v>
      </c>
      <c r="H172" s="3" t="s">
        <v>520</v>
      </c>
      <c r="I172" s="3">
        <v>2012</v>
      </c>
      <c r="J172" s="4" t="s">
        <v>55</v>
      </c>
      <c r="K172" s="4" t="s">
        <v>311</v>
      </c>
      <c r="L172" s="10" t="s">
        <v>535</v>
      </c>
      <c r="M172" s="10" t="s">
        <v>27</v>
      </c>
      <c r="N172" s="6">
        <v>1</v>
      </c>
      <c r="O172" s="4" t="s">
        <v>37</v>
      </c>
      <c r="P172" s="4" t="s">
        <v>52</v>
      </c>
      <c r="Q172" s="4" t="s">
        <v>45</v>
      </c>
      <c r="R172" s="4" t="s">
        <v>47</v>
      </c>
      <c r="S172" s="4" t="s">
        <v>55</v>
      </c>
      <c r="T172" s="4" t="s">
        <v>40</v>
      </c>
      <c r="U172">
        <v>4</v>
      </c>
      <c r="V172" t="s">
        <v>47</v>
      </c>
      <c r="W172" t="s">
        <v>33</v>
      </c>
      <c r="X172" t="s">
        <v>28</v>
      </c>
      <c r="Y172" t="s">
        <v>28</v>
      </c>
      <c r="Z172" t="s">
        <v>6086</v>
      </c>
      <c r="AB172">
        <v>2</v>
      </c>
      <c r="AC172" t="s">
        <v>6091</v>
      </c>
      <c r="AD172" t="s">
        <v>536</v>
      </c>
    </row>
    <row r="173" spans="1:30" x14ac:dyDescent="0.25">
      <c r="A173" s="1">
        <v>41207</v>
      </c>
      <c r="B173" s="16" t="s">
        <v>4886</v>
      </c>
      <c r="C173" s="3" t="s">
        <v>520</v>
      </c>
      <c r="D173" s="3">
        <v>2012</v>
      </c>
      <c r="E173" s="2">
        <v>10</v>
      </c>
      <c r="F173" s="2" t="s">
        <v>4705</v>
      </c>
      <c r="G173" s="3">
        <v>15</v>
      </c>
      <c r="H173" s="3" t="s">
        <v>520</v>
      </c>
      <c r="I173" s="3">
        <v>2012</v>
      </c>
      <c r="J173" s="4" t="s">
        <v>55</v>
      </c>
      <c r="K173" s="4" t="s">
        <v>314</v>
      </c>
      <c r="L173" s="10" t="s">
        <v>537</v>
      </c>
      <c r="M173" s="10" t="s">
        <v>27</v>
      </c>
      <c r="N173" s="4">
        <v>2</v>
      </c>
      <c r="O173" s="4" t="s">
        <v>37</v>
      </c>
      <c r="P173" s="4" t="s">
        <v>52</v>
      </c>
      <c r="Q173" s="4" t="s">
        <v>45</v>
      </c>
      <c r="R173" s="4" t="s">
        <v>30</v>
      </c>
      <c r="S173" s="4" t="s">
        <v>55</v>
      </c>
      <c r="T173" s="4" t="s">
        <v>40</v>
      </c>
      <c r="U173" s="11">
        <v>0</v>
      </c>
      <c r="V173" t="s">
        <v>47</v>
      </c>
      <c r="W173" t="s">
        <v>122</v>
      </c>
      <c r="X173" s="6" t="s">
        <v>5186</v>
      </c>
      <c r="Y173" s="6" t="s">
        <v>5186</v>
      </c>
      <c r="Z173" s="6" t="s">
        <v>6088</v>
      </c>
      <c r="AB173">
        <v>3</v>
      </c>
      <c r="AC173" t="s">
        <v>6093</v>
      </c>
      <c r="AD173" t="s">
        <v>538</v>
      </c>
    </row>
    <row r="174" spans="1:30" x14ac:dyDescent="0.25">
      <c r="A174" s="1">
        <v>41207</v>
      </c>
      <c r="B174" s="16" t="s">
        <v>4886</v>
      </c>
      <c r="C174" s="3" t="s">
        <v>520</v>
      </c>
      <c r="D174" s="3">
        <v>2012</v>
      </c>
      <c r="E174" s="2">
        <v>10</v>
      </c>
      <c r="F174" s="2" t="s">
        <v>4705</v>
      </c>
      <c r="G174" s="3">
        <v>15</v>
      </c>
      <c r="H174" s="3" t="s">
        <v>520</v>
      </c>
      <c r="I174" s="3">
        <v>2012</v>
      </c>
      <c r="J174" s="4" t="s">
        <v>55</v>
      </c>
      <c r="K174" s="4" t="s">
        <v>317</v>
      </c>
      <c r="L174" s="10" t="s">
        <v>539</v>
      </c>
      <c r="M174" s="10" t="s">
        <v>66</v>
      </c>
      <c r="N174" s="4">
        <v>2</v>
      </c>
      <c r="O174" s="4" t="s">
        <v>37</v>
      </c>
      <c r="P174" s="4" t="s">
        <v>52</v>
      </c>
      <c r="Q174" s="4" t="s">
        <v>45</v>
      </c>
      <c r="R174" s="4" t="s">
        <v>47</v>
      </c>
      <c r="S174" s="4" t="s">
        <v>55</v>
      </c>
      <c r="T174" s="4" t="s">
        <v>40</v>
      </c>
      <c r="U174">
        <v>3</v>
      </c>
      <c r="V174" t="s">
        <v>47</v>
      </c>
      <c r="W174" t="s">
        <v>33</v>
      </c>
      <c r="X174" t="s">
        <v>28</v>
      </c>
      <c r="Y174" t="s">
        <v>28</v>
      </c>
      <c r="Z174" t="s">
        <v>6086</v>
      </c>
      <c r="AB174">
        <v>2</v>
      </c>
      <c r="AC174" t="s">
        <v>6092</v>
      </c>
      <c r="AD174" t="s">
        <v>540</v>
      </c>
    </row>
    <row r="175" spans="1:30" x14ac:dyDescent="0.25">
      <c r="A175" s="1">
        <v>41207</v>
      </c>
      <c r="B175" s="16" t="s">
        <v>4886</v>
      </c>
      <c r="C175" s="3" t="s">
        <v>520</v>
      </c>
      <c r="D175" s="3">
        <v>2012</v>
      </c>
      <c r="E175" s="2">
        <v>10</v>
      </c>
      <c r="F175" s="2" t="s">
        <v>4705</v>
      </c>
      <c r="G175" s="3">
        <v>15</v>
      </c>
      <c r="H175" s="3" t="s">
        <v>520</v>
      </c>
      <c r="I175" s="3">
        <v>2012</v>
      </c>
      <c r="J175" s="4" t="s">
        <v>55</v>
      </c>
      <c r="K175" s="4" t="s">
        <v>320</v>
      </c>
      <c r="L175" s="10" t="s">
        <v>541</v>
      </c>
      <c r="M175" s="10" t="s">
        <v>66</v>
      </c>
      <c r="N175" s="4">
        <v>1</v>
      </c>
      <c r="O175" s="4" t="s">
        <v>37</v>
      </c>
      <c r="P175" s="4" t="s">
        <v>52</v>
      </c>
      <c r="Q175" s="4" t="s">
        <v>45</v>
      </c>
      <c r="R175" s="4" t="s">
        <v>47</v>
      </c>
      <c r="S175" s="4" t="s">
        <v>55</v>
      </c>
      <c r="T175" s="4" t="s">
        <v>40</v>
      </c>
      <c r="U175">
        <v>4</v>
      </c>
      <c r="V175" t="s">
        <v>47</v>
      </c>
      <c r="W175" t="s">
        <v>33</v>
      </c>
      <c r="X175" t="s">
        <v>28</v>
      </c>
      <c r="Y175" t="s">
        <v>28</v>
      </c>
      <c r="Z175" t="s">
        <v>6086</v>
      </c>
      <c r="AB175">
        <v>2</v>
      </c>
      <c r="AC175" t="s">
        <v>6091</v>
      </c>
      <c r="AD175" t="s">
        <v>542</v>
      </c>
    </row>
    <row r="176" spans="1:30" x14ac:dyDescent="0.25">
      <c r="A176" s="1">
        <v>41228</v>
      </c>
      <c r="B176" s="16" t="s">
        <v>4889</v>
      </c>
      <c r="C176" s="3" t="s">
        <v>543</v>
      </c>
      <c r="D176" s="3">
        <v>2012</v>
      </c>
      <c r="E176" s="2">
        <v>11</v>
      </c>
      <c r="F176" s="2" t="s">
        <v>4706</v>
      </c>
      <c r="G176" s="3">
        <v>12</v>
      </c>
      <c r="H176" s="3" t="s">
        <v>543</v>
      </c>
      <c r="I176" s="3">
        <v>2012</v>
      </c>
      <c r="J176" s="4" t="s">
        <v>55</v>
      </c>
      <c r="K176" s="4" t="s">
        <v>56</v>
      </c>
      <c r="L176" s="10" t="s">
        <v>544</v>
      </c>
      <c r="M176" s="10" t="s">
        <v>27</v>
      </c>
      <c r="N176" s="4">
        <v>1</v>
      </c>
      <c r="O176" s="4" t="s">
        <v>545</v>
      </c>
      <c r="P176" s="4" t="s">
        <v>52</v>
      </c>
      <c r="Q176" s="4" t="s">
        <v>45</v>
      </c>
      <c r="R176" s="4" t="s">
        <v>47</v>
      </c>
      <c r="S176" s="4" t="s">
        <v>55</v>
      </c>
      <c r="T176" s="4" t="s">
        <v>40</v>
      </c>
      <c r="U176">
        <v>0</v>
      </c>
      <c r="V176" t="s">
        <v>47</v>
      </c>
      <c r="W176" t="s">
        <v>122</v>
      </c>
      <c r="X176" s="6" t="s">
        <v>5186</v>
      </c>
      <c r="Y176" s="6" t="s">
        <v>5186</v>
      </c>
      <c r="Z176" s="6" t="s">
        <v>6088</v>
      </c>
      <c r="AB176">
        <v>2</v>
      </c>
      <c r="AC176" t="s">
        <v>6091</v>
      </c>
      <c r="AD176" t="s">
        <v>546</v>
      </c>
    </row>
    <row r="177" spans="1:30" x14ac:dyDescent="0.25">
      <c r="A177" s="1">
        <v>41228</v>
      </c>
      <c r="B177" s="16" t="s">
        <v>4889</v>
      </c>
      <c r="C177" s="3" t="s">
        <v>547</v>
      </c>
      <c r="D177" s="3">
        <v>2012</v>
      </c>
      <c r="E177" s="2">
        <v>11</v>
      </c>
      <c r="F177" s="2" t="s">
        <v>4706</v>
      </c>
      <c r="G177" s="3">
        <v>21</v>
      </c>
      <c r="H177" s="3" t="s">
        <v>547</v>
      </c>
      <c r="I177" s="3">
        <v>2012</v>
      </c>
      <c r="J177" s="4" t="s">
        <v>50</v>
      </c>
      <c r="K177" s="4" t="s">
        <v>25</v>
      </c>
      <c r="L177" s="10" t="s">
        <v>548</v>
      </c>
      <c r="M177" s="10" t="s">
        <v>27</v>
      </c>
      <c r="N177" s="4">
        <v>1</v>
      </c>
      <c r="O177" s="4" t="s">
        <v>37</v>
      </c>
      <c r="P177" s="4" t="s">
        <v>28</v>
      </c>
      <c r="Q177" s="4" t="s">
        <v>45</v>
      </c>
      <c r="R177" s="4" t="s">
        <v>30</v>
      </c>
      <c r="S177" s="4" t="s">
        <v>50</v>
      </c>
      <c r="T177" s="4" t="s">
        <v>32</v>
      </c>
      <c r="U177">
        <v>4</v>
      </c>
      <c r="V177" t="s">
        <v>30</v>
      </c>
      <c r="W177" t="s">
        <v>33</v>
      </c>
      <c r="X177" t="s">
        <v>28</v>
      </c>
      <c r="Y177" t="s">
        <v>28</v>
      </c>
      <c r="Z177" t="s">
        <v>6087</v>
      </c>
      <c r="AB177">
        <v>1</v>
      </c>
      <c r="AC177" t="s">
        <v>6090</v>
      </c>
      <c r="AD177" t="s">
        <v>549</v>
      </c>
    </row>
    <row r="178" spans="1:30" x14ac:dyDescent="0.25">
      <c r="A178" s="1">
        <v>41228</v>
      </c>
      <c r="B178" s="16" t="s">
        <v>4889</v>
      </c>
      <c r="C178" s="3" t="s">
        <v>547</v>
      </c>
      <c r="D178" s="3">
        <v>2012</v>
      </c>
      <c r="E178" s="2">
        <v>11</v>
      </c>
      <c r="F178" s="2" t="s">
        <v>4706</v>
      </c>
      <c r="G178" s="3">
        <v>21</v>
      </c>
      <c r="H178" s="3" t="s">
        <v>547</v>
      </c>
      <c r="I178" s="3">
        <v>2012</v>
      </c>
      <c r="J178" s="4" t="s">
        <v>50</v>
      </c>
      <c r="K178" s="4" t="s">
        <v>105</v>
      </c>
      <c r="L178" s="10" t="s">
        <v>550</v>
      </c>
      <c r="M178" s="10" t="s">
        <v>27</v>
      </c>
      <c r="N178" s="4">
        <v>1</v>
      </c>
      <c r="O178" s="4" t="s">
        <v>37</v>
      </c>
      <c r="P178" s="4" t="s">
        <v>44</v>
      </c>
      <c r="Q178" s="4" t="s">
        <v>45</v>
      </c>
      <c r="R178" s="4" t="s">
        <v>30</v>
      </c>
      <c r="S178" s="4" t="s">
        <v>50</v>
      </c>
      <c r="T178" s="4" t="s">
        <v>32</v>
      </c>
      <c r="U178">
        <v>0</v>
      </c>
      <c r="V178" t="s">
        <v>30</v>
      </c>
      <c r="W178" t="s">
        <v>122</v>
      </c>
      <c r="X178" s="6" t="s">
        <v>5186</v>
      </c>
      <c r="Y178" s="6" t="s">
        <v>5186</v>
      </c>
      <c r="Z178" s="6" t="s">
        <v>6088</v>
      </c>
      <c r="AB178">
        <v>1</v>
      </c>
      <c r="AC178" t="s">
        <v>6090</v>
      </c>
      <c r="AD178" t="s">
        <v>551</v>
      </c>
    </row>
    <row r="179" spans="1:30" x14ac:dyDescent="0.25">
      <c r="A179" s="1">
        <v>41257</v>
      </c>
      <c r="B179" s="16" t="s">
        <v>4891</v>
      </c>
      <c r="C179" s="3" t="s">
        <v>552</v>
      </c>
      <c r="D179" s="3">
        <v>2012</v>
      </c>
      <c r="E179" s="2">
        <v>12</v>
      </c>
      <c r="F179" s="2" t="s">
        <v>4707</v>
      </c>
      <c r="G179" s="3">
        <v>2</v>
      </c>
      <c r="H179" s="3" t="s">
        <v>552</v>
      </c>
      <c r="I179" s="3">
        <v>2012</v>
      </c>
      <c r="J179" s="4" t="s">
        <v>76</v>
      </c>
      <c r="K179" s="4" t="s">
        <v>25</v>
      </c>
      <c r="L179" s="10" t="s">
        <v>553</v>
      </c>
      <c r="M179" s="10" t="s">
        <v>66</v>
      </c>
      <c r="N179" s="4">
        <v>2</v>
      </c>
      <c r="O179" s="4"/>
      <c r="P179" s="4" t="s">
        <v>28</v>
      </c>
      <c r="Q179" s="4" t="s">
        <v>28</v>
      </c>
      <c r="R179" s="4"/>
      <c r="S179" s="4"/>
      <c r="T179" s="4" t="s">
        <v>32</v>
      </c>
      <c r="U179">
        <v>0</v>
      </c>
      <c r="V179" t="s">
        <v>30</v>
      </c>
      <c r="W179" t="s">
        <v>122</v>
      </c>
      <c r="X179" s="6" t="s">
        <v>5186</v>
      </c>
      <c r="Y179" s="6" t="s">
        <v>5186</v>
      </c>
      <c r="Z179" s="6" t="s">
        <v>6088</v>
      </c>
      <c r="AB179">
        <v>2</v>
      </c>
      <c r="AC179" t="s">
        <v>6092</v>
      </c>
      <c r="AD179" t="s">
        <v>554</v>
      </c>
    </row>
    <row r="180" spans="1:30" x14ac:dyDescent="0.25">
      <c r="A180" s="1">
        <v>41288</v>
      </c>
      <c r="B180" s="16" t="s">
        <v>4892</v>
      </c>
      <c r="C180" s="3" t="s">
        <v>555</v>
      </c>
      <c r="D180" s="3">
        <v>2013</v>
      </c>
      <c r="E180" s="2">
        <v>1</v>
      </c>
      <c r="F180" s="2" t="s">
        <v>4709</v>
      </c>
      <c r="G180" s="3">
        <v>13</v>
      </c>
      <c r="H180" s="3" t="s">
        <v>555</v>
      </c>
      <c r="I180" s="3">
        <v>2013</v>
      </c>
      <c r="J180" s="4" t="s">
        <v>153</v>
      </c>
      <c r="K180" s="4" t="s">
        <v>25</v>
      </c>
      <c r="L180" s="10" t="s">
        <v>556</v>
      </c>
      <c r="M180" s="10" t="s">
        <v>66</v>
      </c>
      <c r="N180" s="6">
        <v>2</v>
      </c>
      <c r="O180" s="4"/>
      <c r="P180" s="4" t="s">
        <v>52</v>
      </c>
      <c r="Q180" s="4" t="s">
        <v>45</v>
      </c>
      <c r="R180" s="4" t="s">
        <v>47</v>
      </c>
      <c r="S180" s="4"/>
      <c r="T180" s="4" t="s">
        <v>32</v>
      </c>
      <c r="U180">
        <v>0</v>
      </c>
      <c r="V180" t="s">
        <v>47</v>
      </c>
      <c r="W180" t="s">
        <v>122</v>
      </c>
      <c r="X180" s="6" t="s">
        <v>5186</v>
      </c>
      <c r="Y180" s="6" t="s">
        <v>5186</v>
      </c>
      <c r="Z180" s="6" t="s">
        <v>6088</v>
      </c>
      <c r="AB180">
        <v>2</v>
      </c>
      <c r="AC180" t="s">
        <v>6092</v>
      </c>
      <c r="AD180" t="s">
        <v>557</v>
      </c>
    </row>
    <row r="181" spans="1:30" x14ac:dyDescent="0.25">
      <c r="A181" s="1">
        <v>41290</v>
      </c>
      <c r="B181" s="16" t="s">
        <v>4893</v>
      </c>
      <c r="C181" s="3" t="s">
        <v>558</v>
      </c>
      <c r="D181" s="3">
        <v>2013</v>
      </c>
      <c r="E181" s="2">
        <v>1</v>
      </c>
      <c r="F181" s="2" t="s">
        <v>4709</v>
      </c>
      <c r="G181" s="3">
        <v>10</v>
      </c>
      <c r="H181" s="3" t="s">
        <v>558</v>
      </c>
      <c r="I181" s="3">
        <v>2013</v>
      </c>
      <c r="J181" s="4" t="s">
        <v>50</v>
      </c>
      <c r="K181" s="4" t="s">
        <v>25</v>
      </c>
      <c r="L181" s="10" t="s">
        <v>559</v>
      </c>
      <c r="M181" s="10" t="s">
        <v>27</v>
      </c>
      <c r="N181" s="4">
        <v>1</v>
      </c>
      <c r="O181" s="4" t="s">
        <v>37</v>
      </c>
      <c r="P181" s="4" t="s">
        <v>44</v>
      </c>
      <c r="Q181" s="4" t="s">
        <v>45</v>
      </c>
      <c r="R181" s="4" t="s">
        <v>30</v>
      </c>
      <c r="S181" s="4" t="s">
        <v>50</v>
      </c>
      <c r="T181" s="4" t="s">
        <v>32</v>
      </c>
      <c r="U181">
        <v>0</v>
      </c>
      <c r="V181" t="s">
        <v>30</v>
      </c>
      <c r="W181" t="s">
        <v>122</v>
      </c>
      <c r="X181" s="6" t="s">
        <v>5186</v>
      </c>
      <c r="Y181" s="6" t="s">
        <v>5186</v>
      </c>
      <c r="Z181" s="6" t="s">
        <v>6088</v>
      </c>
      <c r="AB181">
        <v>2</v>
      </c>
      <c r="AC181" t="s">
        <v>6091</v>
      </c>
      <c r="AD181" t="s">
        <v>560</v>
      </c>
    </row>
    <row r="182" spans="1:30" x14ac:dyDescent="0.25">
      <c r="A182" s="8">
        <v>41319</v>
      </c>
      <c r="B182" s="16" t="s">
        <v>4894</v>
      </c>
      <c r="C182" s="3" t="s">
        <v>561</v>
      </c>
      <c r="D182" s="7">
        <f>YEAR(A182)</f>
        <v>2013</v>
      </c>
      <c r="E182" s="2">
        <v>2</v>
      </c>
      <c r="F182" s="2" t="s">
        <v>4708</v>
      </c>
      <c r="G182" s="9">
        <v>17</v>
      </c>
      <c r="H182" s="3" t="s">
        <v>561</v>
      </c>
      <c r="I182" s="3">
        <v>2013</v>
      </c>
      <c r="J182" s="4" t="s">
        <v>36</v>
      </c>
      <c r="K182" s="4" t="s">
        <v>25</v>
      </c>
      <c r="L182" s="7" t="s">
        <v>562</v>
      </c>
      <c r="M182" s="7" t="s">
        <v>58</v>
      </c>
      <c r="N182" s="4">
        <v>1</v>
      </c>
      <c r="O182" s="7"/>
      <c r="P182" s="7" t="s">
        <v>44</v>
      </c>
      <c r="Q182" s="7" t="s">
        <v>45</v>
      </c>
      <c r="R182" s="7"/>
      <c r="S182" s="7"/>
      <c r="T182" s="7" t="s">
        <v>32</v>
      </c>
      <c r="U182">
        <v>0</v>
      </c>
      <c r="V182" t="s">
        <v>47</v>
      </c>
      <c r="W182" t="s">
        <v>122</v>
      </c>
      <c r="X182" s="6" t="s">
        <v>5186</v>
      </c>
      <c r="Y182" s="6" t="s">
        <v>5186</v>
      </c>
      <c r="Z182" s="6" t="s">
        <v>6088</v>
      </c>
      <c r="AB182">
        <v>2</v>
      </c>
      <c r="AC182" t="s">
        <v>6091</v>
      </c>
      <c r="AD182" t="s">
        <v>563</v>
      </c>
    </row>
    <row r="183" spans="1:30" x14ac:dyDescent="0.25">
      <c r="A183" s="1">
        <v>41319</v>
      </c>
      <c r="B183" s="16" t="s">
        <v>4894</v>
      </c>
      <c r="C183" s="3" t="s">
        <v>564</v>
      </c>
      <c r="D183" s="3">
        <v>2013</v>
      </c>
      <c r="E183" s="2">
        <v>2</v>
      </c>
      <c r="F183" s="2" t="s">
        <v>4708</v>
      </c>
      <c r="G183" s="3">
        <v>20</v>
      </c>
      <c r="H183" s="3" t="s">
        <v>564</v>
      </c>
      <c r="I183" s="3">
        <v>2013</v>
      </c>
      <c r="J183" s="4" t="s">
        <v>50</v>
      </c>
      <c r="K183" s="4" t="s">
        <v>25</v>
      </c>
      <c r="L183" s="10" t="s">
        <v>565</v>
      </c>
      <c r="M183" s="10" t="s">
        <v>27</v>
      </c>
      <c r="N183" s="4">
        <v>1</v>
      </c>
      <c r="O183" s="4" t="s">
        <v>37</v>
      </c>
      <c r="P183" s="4" t="s">
        <v>28</v>
      </c>
      <c r="Q183" s="4" t="s">
        <v>28</v>
      </c>
      <c r="R183" s="4"/>
      <c r="S183" s="4" t="s">
        <v>50</v>
      </c>
      <c r="T183" s="4" t="s">
        <v>32</v>
      </c>
      <c r="U183" t="s">
        <v>28</v>
      </c>
      <c r="W183" t="s">
        <v>28</v>
      </c>
      <c r="X183" t="s">
        <v>28</v>
      </c>
      <c r="Y183" t="s">
        <v>28</v>
      </c>
      <c r="Z183" t="s">
        <v>6087</v>
      </c>
      <c r="AB183">
        <v>1</v>
      </c>
      <c r="AC183" t="s">
        <v>6090</v>
      </c>
      <c r="AD183" t="s">
        <v>566</v>
      </c>
    </row>
    <row r="184" spans="1:30" x14ac:dyDescent="0.25">
      <c r="A184" s="1">
        <v>41341</v>
      </c>
      <c r="B184" s="16" t="s">
        <v>4895</v>
      </c>
      <c r="C184" s="3" t="s">
        <v>567</v>
      </c>
      <c r="D184" s="3">
        <v>2013</v>
      </c>
      <c r="E184" s="2">
        <v>3</v>
      </c>
      <c r="F184" s="2" t="s">
        <v>4710</v>
      </c>
      <c r="G184" s="3">
        <v>5</v>
      </c>
      <c r="H184" s="3" t="s">
        <v>567</v>
      </c>
      <c r="I184" s="3">
        <v>2013</v>
      </c>
      <c r="J184" s="4" t="s">
        <v>113</v>
      </c>
      <c r="K184" s="4" t="s">
        <v>25</v>
      </c>
      <c r="L184" s="10" t="s">
        <v>1729</v>
      </c>
      <c r="M184" s="10" t="s">
        <v>28</v>
      </c>
      <c r="N184" s="4">
        <v>3</v>
      </c>
      <c r="O184" s="4" t="s">
        <v>568</v>
      </c>
      <c r="P184" s="4" t="s">
        <v>44</v>
      </c>
      <c r="Q184" s="4" t="s">
        <v>45</v>
      </c>
      <c r="R184" s="4" t="s">
        <v>30</v>
      </c>
      <c r="S184" s="4"/>
      <c r="T184" s="4" t="s">
        <v>32</v>
      </c>
      <c r="U184">
        <v>0</v>
      </c>
      <c r="V184" t="s">
        <v>47</v>
      </c>
      <c r="W184" t="s">
        <v>122</v>
      </c>
      <c r="X184" s="6" t="s">
        <v>5186</v>
      </c>
      <c r="Y184" s="6" t="s">
        <v>5186</v>
      </c>
      <c r="Z184" s="6" t="s">
        <v>6088</v>
      </c>
      <c r="AB184">
        <v>3</v>
      </c>
      <c r="AC184" t="s">
        <v>6093</v>
      </c>
      <c r="AD184" t="s">
        <v>569</v>
      </c>
    </row>
    <row r="185" spans="1:30" x14ac:dyDescent="0.25">
      <c r="A185" s="1">
        <v>41359</v>
      </c>
      <c r="B185" s="16" t="s">
        <v>4896</v>
      </c>
      <c r="C185" s="3" t="s">
        <v>570</v>
      </c>
      <c r="D185" s="3">
        <v>2013</v>
      </c>
      <c r="E185" s="2">
        <v>3</v>
      </c>
      <c r="F185" s="2" t="s">
        <v>4710</v>
      </c>
      <c r="G185" s="3">
        <v>15</v>
      </c>
      <c r="H185" s="3" t="s">
        <v>570</v>
      </c>
      <c r="I185" s="3">
        <v>2013</v>
      </c>
      <c r="J185" s="4" t="s">
        <v>24</v>
      </c>
      <c r="K185" s="4" t="s">
        <v>25</v>
      </c>
      <c r="L185" s="10" t="s">
        <v>571</v>
      </c>
      <c r="M185" s="10" t="s">
        <v>27</v>
      </c>
      <c r="N185" s="4">
        <v>1</v>
      </c>
      <c r="O185" s="4" t="s">
        <v>37</v>
      </c>
      <c r="P185" s="4" t="s">
        <v>28</v>
      </c>
      <c r="Q185" s="4" t="s">
        <v>45</v>
      </c>
      <c r="R185" s="4"/>
      <c r="S185" s="4" t="s">
        <v>24</v>
      </c>
      <c r="T185" s="4" t="s">
        <v>32</v>
      </c>
      <c r="U185">
        <v>4</v>
      </c>
      <c r="V185" t="s">
        <v>30</v>
      </c>
      <c r="W185" t="s">
        <v>33</v>
      </c>
      <c r="X185" t="s">
        <v>28</v>
      </c>
      <c r="Y185" t="s">
        <v>28</v>
      </c>
      <c r="Z185" t="s">
        <v>6086</v>
      </c>
      <c r="AB185">
        <v>2</v>
      </c>
      <c r="AC185" t="s">
        <v>6091</v>
      </c>
      <c r="AD185" t="s">
        <v>572</v>
      </c>
    </row>
    <row r="186" spans="1:30" x14ac:dyDescent="0.25">
      <c r="A186" s="1">
        <v>41359</v>
      </c>
      <c r="B186" s="16" t="s">
        <v>4896</v>
      </c>
      <c r="C186" s="3" t="s">
        <v>573</v>
      </c>
      <c r="D186" s="3">
        <v>2013</v>
      </c>
      <c r="E186" s="2">
        <v>3</v>
      </c>
      <c r="F186" s="2" t="s">
        <v>4710</v>
      </c>
      <c r="G186" s="3">
        <v>21</v>
      </c>
      <c r="H186" s="3" t="s">
        <v>573</v>
      </c>
      <c r="I186" s="3">
        <v>2013</v>
      </c>
      <c r="J186" s="4" t="s">
        <v>50</v>
      </c>
      <c r="K186" s="4" t="s">
        <v>25</v>
      </c>
      <c r="L186" s="10" t="s">
        <v>574</v>
      </c>
      <c r="M186" s="10" t="s">
        <v>27</v>
      </c>
      <c r="N186" s="4">
        <v>1</v>
      </c>
      <c r="O186" s="4" t="s">
        <v>37</v>
      </c>
      <c r="P186" s="4" t="s">
        <v>52</v>
      </c>
      <c r="Q186" s="4" t="s">
        <v>45</v>
      </c>
      <c r="R186" s="4" t="s">
        <v>47</v>
      </c>
      <c r="S186" s="4" t="s">
        <v>50</v>
      </c>
      <c r="T186" s="4" t="s">
        <v>32</v>
      </c>
      <c r="U186">
        <v>3</v>
      </c>
      <c r="V186" t="s">
        <v>47</v>
      </c>
      <c r="W186" t="s">
        <v>33</v>
      </c>
      <c r="X186" t="s">
        <v>28</v>
      </c>
      <c r="Y186" t="s">
        <v>28</v>
      </c>
      <c r="Z186" t="s">
        <v>6086</v>
      </c>
      <c r="AB186">
        <v>2</v>
      </c>
      <c r="AC186" t="s">
        <v>6091</v>
      </c>
      <c r="AD186" t="s">
        <v>575</v>
      </c>
    </row>
    <row r="187" spans="1:30" x14ac:dyDescent="0.25">
      <c r="A187" s="8">
        <v>41359</v>
      </c>
      <c r="B187" s="16" t="s">
        <v>4896</v>
      </c>
      <c r="C187" s="3" t="s">
        <v>573</v>
      </c>
      <c r="D187" s="7">
        <f>YEAR(A187)</f>
        <v>2013</v>
      </c>
      <c r="E187" s="2">
        <v>3</v>
      </c>
      <c r="F187" s="2" t="s">
        <v>4710</v>
      </c>
      <c r="G187" s="9">
        <v>21</v>
      </c>
      <c r="H187" s="3" t="s">
        <v>573</v>
      </c>
      <c r="I187" s="3">
        <v>2013</v>
      </c>
      <c r="J187" s="4" t="s">
        <v>50</v>
      </c>
      <c r="K187" s="4" t="s">
        <v>105</v>
      </c>
      <c r="L187" s="7" t="s">
        <v>576</v>
      </c>
      <c r="M187" s="7" t="s">
        <v>58</v>
      </c>
      <c r="N187" s="4">
        <v>1</v>
      </c>
      <c r="O187" s="15" t="s">
        <v>424</v>
      </c>
      <c r="P187" s="7" t="s">
        <v>52</v>
      </c>
      <c r="Q187" s="7" t="s">
        <v>45</v>
      </c>
      <c r="R187" s="7"/>
      <c r="S187" s="7"/>
      <c r="T187" s="7" t="s">
        <v>32</v>
      </c>
      <c r="U187">
        <v>0</v>
      </c>
      <c r="V187" t="s">
        <v>47</v>
      </c>
      <c r="W187" t="s">
        <v>122</v>
      </c>
      <c r="X187" s="6" t="s">
        <v>5186</v>
      </c>
      <c r="Y187" s="6" t="s">
        <v>5186</v>
      </c>
      <c r="Z187" s="6" t="s">
        <v>6088</v>
      </c>
      <c r="AB187">
        <v>2</v>
      </c>
      <c r="AC187" t="s">
        <v>6091</v>
      </c>
      <c r="AD187" t="s">
        <v>577</v>
      </c>
    </row>
    <row r="188" spans="1:30" x14ac:dyDescent="0.25">
      <c r="A188" s="1">
        <v>41386</v>
      </c>
      <c r="B188" s="16" t="s">
        <v>4897</v>
      </c>
      <c r="C188" s="3" t="s">
        <v>578</v>
      </c>
      <c r="D188" s="3">
        <v>2013</v>
      </c>
      <c r="E188" s="2">
        <v>4</v>
      </c>
      <c r="F188" s="2" t="s">
        <v>4711</v>
      </c>
      <c r="G188" s="3">
        <v>15</v>
      </c>
      <c r="H188" s="3" t="s">
        <v>578</v>
      </c>
      <c r="I188" s="3">
        <v>2013</v>
      </c>
      <c r="J188" s="4" t="s">
        <v>55</v>
      </c>
      <c r="K188" s="4" t="s">
        <v>25</v>
      </c>
      <c r="L188" s="10" t="s">
        <v>579</v>
      </c>
      <c r="M188" s="10" t="s">
        <v>27</v>
      </c>
      <c r="N188" s="4">
        <v>1</v>
      </c>
      <c r="O188" s="4" t="s">
        <v>37</v>
      </c>
      <c r="P188" s="12" t="s">
        <v>28</v>
      </c>
      <c r="Q188" s="12" t="s">
        <v>28</v>
      </c>
      <c r="R188" s="12"/>
      <c r="S188" s="6" t="s">
        <v>55</v>
      </c>
      <c r="T188" s="12" t="s">
        <v>32</v>
      </c>
      <c r="U188">
        <v>1</v>
      </c>
      <c r="V188" t="s">
        <v>47</v>
      </c>
      <c r="W188" t="s">
        <v>33</v>
      </c>
      <c r="X188" t="s">
        <v>182</v>
      </c>
      <c r="Y188" t="s">
        <v>4681</v>
      </c>
      <c r="Z188" t="s">
        <v>6083</v>
      </c>
      <c r="AA188" t="s">
        <v>47</v>
      </c>
      <c r="AB188">
        <v>2</v>
      </c>
      <c r="AC188" t="s">
        <v>6091</v>
      </c>
      <c r="AD188" t="s">
        <v>580</v>
      </c>
    </row>
    <row r="189" spans="1:30" x14ac:dyDescent="0.25">
      <c r="A189" s="1">
        <v>41386</v>
      </c>
      <c r="B189" s="16" t="s">
        <v>4897</v>
      </c>
      <c r="C189" s="3" t="s">
        <v>581</v>
      </c>
      <c r="D189" s="3">
        <v>2013</v>
      </c>
      <c r="E189" s="2">
        <v>4</v>
      </c>
      <c r="F189" s="2" t="s">
        <v>4711</v>
      </c>
      <c r="G189" s="3">
        <v>18</v>
      </c>
      <c r="H189" s="3" t="s">
        <v>581</v>
      </c>
      <c r="I189" s="3">
        <v>2013</v>
      </c>
      <c r="J189" s="4" t="s">
        <v>24</v>
      </c>
      <c r="K189" s="4" t="s">
        <v>25</v>
      </c>
      <c r="L189" s="10" t="s">
        <v>582</v>
      </c>
      <c r="M189" s="10" t="s">
        <v>27</v>
      </c>
      <c r="N189" s="4">
        <v>1</v>
      </c>
      <c r="O189" s="4" t="s">
        <v>37</v>
      </c>
      <c r="P189" s="4" t="s">
        <v>44</v>
      </c>
      <c r="Q189" s="4" t="s">
        <v>45</v>
      </c>
      <c r="R189" s="4"/>
      <c r="S189" s="4" t="s">
        <v>24</v>
      </c>
      <c r="T189" s="4" t="s">
        <v>32</v>
      </c>
      <c r="U189">
        <v>3</v>
      </c>
      <c r="V189" t="s">
        <v>30</v>
      </c>
      <c r="W189" t="s">
        <v>33</v>
      </c>
      <c r="X189" t="s">
        <v>84</v>
      </c>
      <c r="Y189" t="s">
        <v>84</v>
      </c>
      <c r="Z189" t="s">
        <v>6084</v>
      </c>
      <c r="AA189" t="s">
        <v>30</v>
      </c>
      <c r="AB189">
        <v>2</v>
      </c>
      <c r="AC189" t="s">
        <v>6091</v>
      </c>
      <c r="AD189" t="s">
        <v>583</v>
      </c>
    </row>
    <row r="190" spans="1:30" x14ac:dyDescent="0.25">
      <c r="A190" s="1">
        <v>41386</v>
      </c>
      <c r="B190" s="16" t="s">
        <v>4897</v>
      </c>
      <c r="C190" s="3" t="s">
        <v>581</v>
      </c>
      <c r="D190" s="3">
        <v>2013</v>
      </c>
      <c r="E190" s="2">
        <v>4</v>
      </c>
      <c r="F190" s="2" t="s">
        <v>4711</v>
      </c>
      <c r="G190" s="3">
        <v>18</v>
      </c>
      <c r="H190" s="3" t="s">
        <v>581</v>
      </c>
      <c r="I190" s="3">
        <v>2013</v>
      </c>
      <c r="J190" s="4" t="s">
        <v>24</v>
      </c>
      <c r="K190" s="4" t="s">
        <v>105</v>
      </c>
      <c r="L190" s="10" t="s">
        <v>584</v>
      </c>
      <c r="M190" s="10" t="s">
        <v>27</v>
      </c>
      <c r="N190" s="4">
        <v>5</v>
      </c>
      <c r="O190" s="4" t="s">
        <v>37</v>
      </c>
      <c r="P190" s="4" t="s">
        <v>44</v>
      </c>
      <c r="Q190" s="4" t="s">
        <v>45</v>
      </c>
      <c r="R190" s="4"/>
      <c r="S190" s="4" t="s">
        <v>24</v>
      </c>
      <c r="T190" s="4" t="s">
        <v>32</v>
      </c>
      <c r="U190">
        <v>4</v>
      </c>
      <c r="V190" t="s">
        <v>47</v>
      </c>
      <c r="W190" t="s">
        <v>33</v>
      </c>
      <c r="X190" t="s">
        <v>28</v>
      </c>
      <c r="Y190" t="s">
        <v>28</v>
      </c>
      <c r="Z190" t="s">
        <v>6086</v>
      </c>
      <c r="AB190">
        <v>3</v>
      </c>
      <c r="AC190" t="s">
        <v>6093</v>
      </c>
      <c r="AD190" t="s">
        <v>585</v>
      </c>
    </row>
    <row r="191" spans="1:30" x14ac:dyDescent="0.25">
      <c r="A191" s="1">
        <v>41386</v>
      </c>
      <c r="B191" s="16" t="s">
        <v>4897</v>
      </c>
      <c r="C191" s="3" t="s">
        <v>586</v>
      </c>
      <c r="D191" s="3">
        <v>2013</v>
      </c>
      <c r="E191" s="2">
        <v>4</v>
      </c>
      <c r="F191" s="2" t="s">
        <v>4711</v>
      </c>
      <c r="G191" s="3">
        <v>21</v>
      </c>
      <c r="H191" s="3" t="s">
        <v>586</v>
      </c>
      <c r="I191" s="3">
        <v>2013</v>
      </c>
      <c r="J191" s="4" t="s">
        <v>587</v>
      </c>
      <c r="K191" s="4" t="s">
        <v>25</v>
      </c>
      <c r="L191" s="10" t="s">
        <v>588</v>
      </c>
      <c r="M191" s="10" t="s">
        <v>27</v>
      </c>
      <c r="N191" s="4">
        <v>1</v>
      </c>
      <c r="O191" s="4" t="s">
        <v>37</v>
      </c>
      <c r="P191" s="4" t="s">
        <v>44</v>
      </c>
      <c r="Q191" s="4" t="s">
        <v>45</v>
      </c>
      <c r="R191" s="4" t="s">
        <v>30</v>
      </c>
      <c r="S191" s="4" t="s">
        <v>589</v>
      </c>
      <c r="T191" s="4" t="s">
        <v>32</v>
      </c>
      <c r="U191">
        <v>1</v>
      </c>
      <c r="V191" t="s">
        <v>47</v>
      </c>
      <c r="W191" t="s">
        <v>33</v>
      </c>
      <c r="X191" t="s">
        <v>62</v>
      </c>
      <c r="Y191" t="s">
        <v>62</v>
      </c>
      <c r="Z191" t="s">
        <v>6078</v>
      </c>
      <c r="AA191" t="s">
        <v>47</v>
      </c>
      <c r="AB191">
        <v>3</v>
      </c>
      <c r="AC191" t="s">
        <v>6092</v>
      </c>
      <c r="AD191" t="s">
        <v>590</v>
      </c>
    </row>
    <row r="192" spans="1:30" x14ac:dyDescent="0.25">
      <c r="A192" s="1">
        <v>41386</v>
      </c>
      <c r="B192" s="16" t="s">
        <v>4897</v>
      </c>
      <c r="C192" s="3" t="s">
        <v>591</v>
      </c>
      <c r="D192" s="3">
        <v>2013</v>
      </c>
      <c r="E192" s="2">
        <v>4</v>
      </c>
      <c r="F192" s="2" t="s">
        <v>4711</v>
      </c>
      <c r="G192" s="3">
        <v>29</v>
      </c>
      <c r="H192" s="3" t="s">
        <v>591</v>
      </c>
      <c r="I192" s="3">
        <v>2013</v>
      </c>
      <c r="J192" s="4" t="s">
        <v>50</v>
      </c>
      <c r="K192" s="4" t="s">
        <v>25</v>
      </c>
      <c r="L192" s="10" t="s">
        <v>592</v>
      </c>
      <c r="M192" s="10" t="s">
        <v>66</v>
      </c>
      <c r="N192" s="4">
        <v>1</v>
      </c>
      <c r="O192" s="4"/>
      <c r="P192" s="4" t="s">
        <v>28</v>
      </c>
      <c r="Q192" s="4" t="s">
        <v>29</v>
      </c>
      <c r="R192" s="4" t="s">
        <v>30</v>
      </c>
      <c r="S192" s="4"/>
      <c r="T192" s="4" t="s">
        <v>32</v>
      </c>
      <c r="U192">
        <v>0</v>
      </c>
      <c r="V192" t="s">
        <v>47</v>
      </c>
      <c r="W192" t="s">
        <v>122</v>
      </c>
      <c r="X192" s="6" t="s">
        <v>5186</v>
      </c>
      <c r="Y192" s="6" t="s">
        <v>5186</v>
      </c>
      <c r="Z192" s="6" t="s">
        <v>6088</v>
      </c>
      <c r="AB192">
        <v>2</v>
      </c>
      <c r="AC192" t="s">
        <v>6091</v>
      </c>
      <c r="AD192" t="s">
        <v>593</v>
      </c>
    </row>
    <row r="193" spans="1:30" x14ac:dyDescent="0.25">
      <c r="A193" s="1">
        <v>41395</v>
      </c>
      <c r="B193" s="16" t="s">
        <v>4899</v>
      </c>
      <c r="C193" s="3" t="s">
        <v>594</v>
      </c>
      <c r="D193" s="3">
        <v>2013</v>
      </c>
      <c r="E193" s="2">
        <v>5</v>
      </c>
      <c r="F193" s="2" t="s">
        <v>4712</v>
      </c>
      <c r="G193" s="3">
        <v>14</v>
      </c>
      <c r="H193" s="3" t="s">
        <v>594</v>
      </c>
      <c r="I193" s="3">
        <v>2013</v>
      </c>
      <c r="J193" s="4" t="s">
        <v>55</v>
      </c>
      <c r="K193" s="4" t="s">
        <v>25</v>
      </c>
      <c r="L193" s="10" t="s">
        <v>595</v>
      </c>
      <c r="M193" s="10" t="s">
        <v>27</v>
      </c>
      <c r="N193" s="4">
        <v>1</v>
      </c>
      <c r="O193" s="4" t="s">
        <v>37</v>
      </c>
      <c r="P193" s="4" t="s">
        <v>44</v>
      </c>
      <c r="Q193" s="4" t="s">
        <v>45</v>
      </c>
      <c r="R193" s="4"/>
      <c r="S193" s="4" t="s">
        <v>55</v>
      </c>
      <c r="T193" s="4" t="s">
        <v>32</v>
      </c>
      <c r="U193">
        <v>4</v>
      </c>
      <c r="V193" t="s">
        <v>47</v>
      </c>
      <c r="W193" t="s">
        <v>33</v>
      </c>
      <c r="X193" t="s">
        <v>28</v>
      </c>
      <c r="Y193" t="s">
        <v>28</v>
      </c>
      <c r="Z193" t="s">
        <v>6086</v>
      </c>
      <c r="AB193">
        <v>2</v>
      </c>
      <c r="AC193" t="s">
        <v>6091</v>
      </c>
      <c r="AD193" t="s">
        <v>596</v>
      </c>
    </row>
    <row r="194" spans="1:30" x14ac:dyDescent="0.25">
      <c r="A194" s="1">
        <v>41395</v>
      </c>
      <c r="B194" s="16" t="s">
        <v>4899</v>
      </c>
      <c r="C194" s="3" t="s">
        <v>597</v>
      </c>
      <c r="D194" s="3">
        <v>2013</v>
      </c>
      <c r="E194" s="2">
        <v>5</v>
      </c>
      <c r="F194" s="2" t="s">
        <v>4712</v>
      </c>
      <c r="G194" s="3">
        <v>16</v>
      </c>
      <c r="H194" s="3" t="s">
        <v>597</v>
      </c>
      <c r="I194" s="3">
        <v>2013</v>
      </c>
      <c r="J194" s="4" t="s">
        <v>24</v>
      </c>
      <c r="K194" s="4" t="s">
        <v>25</v>
      </c>
      <c r="L194" s="10" t="s">
        <v>598</v>
      </c>
      <c r="M194" s="10" t="s">
        <v>27</v>
      </c>
      <c r="N194" s="4">
        <v>1</v>
      </c>
      <c r="O194" s="4" t="s">
        <v>37</v>
      </c>
      <c r="P194" s="4" t="s">
        <v>44</v>
      </c>
      <c r="Q194" s="4" t="s">
        <v>45</v>
      </c>
      <c r="R194" s="4"/>
      <c r="S194" s="4" t="s">
        <v>24</v>
      </c>
      <c r="T194" s="4" t="s">
        <v>32</v>
      </c>
      <c r="U194">
        <v>4</v>
      </c>
      <c r="V194" t="s">
        <v>47</v>
      </c>
      <c r="W194" t="s">
        <v>33</v>
      </c>
      <c r="X194" t="s">
        <v>28</v>
      </c>
      <c r="Y194" t="s">
        <v>28</v>
      </c>
      <c r="Z194" t="s">
        <v>6086</v>
      </c>
      <c r="AB194">
        <v>2</v>
      </c>
      <c r="AC194" t="s">
        <v>6091</v>
      </c>
      <c r="AD194" t="s">
        <v>599</v>
      </c>
    </row>
    <row r="195" spans="1:30" x14ac:dyDescent="0.25">
      <c r="A195" s="1">
        <v>41395</v>
      </c>
      <c r="B195" s="16" t="s">
        <v>4899</v>
      </c>
      <c r="C195" s="3" t="s">
        <v>600</v>
      </c>
      <c r="D195" s="7">
        <f>YEAR(A195)</f>
        <v>2013</v>
      </c>
      <c r="E195" s="2">
        <v>5</v>
      </c>
      <c r="F195" s="2" t="s">
        <v>4712</v>
      </c>
      <c r="G195" s="9">
        <v>20</v>
      </c>
      <c r="H195" s="3" t="s">
        <v>600</v>
      </c>
      <c r="I195" s="3">
        <v>2013</v>
      </c>
      <c r="J195" s="4" t="s">
        <v>36</v>
      </c>
      <c r="K195" s="4" t="s">
        <v>25</v>
      </c>
      <c r="L195" s="7" t="s">
        <v>601</v>
      </c>
      <c r="M195" s="7" t="s">
        <v>58</v>
      </c>
      <c r="N195" s="4">
        <v>1</v>
      </c>
      <c r="O195" s="7"/>
      <c r="P195" s="7" t="s">
        <v>28</v>
      </c>
      <c r="Q195" s="7" t="s">
        <v>29</v>
      </c>
      <c r="R195" s="7" t="s">
        <v>30</v>
      </c>
      <c r="S195" s="7"/>
      <c r="T195" s="7" t="s">
        <v>32</v>
      </c>
      <c r="U195">
        <v>2</v>
      </c>
      <c r="V195" t="s">
        <v>30</v>
      </c>
      <c r="W195" t="s">
        <v>33</v>
      </c>
      <c r="X195" t="s">
        <v>28</v>
      </c>
      <c r="Y195" t="s">
        <v>28</v>
      </c>
      <c r="Z195" t="s">
        <v>6086</v>
      </c>
      <c r="AB195">
        <v>2</v>
      </c>
      <c r="AC195" t="s">
        <v>6091</v>
      </c>
      <c r="AD195" t="s">
        <v>602</v>
      </c>
    </row>
    <row r="196" spans="1:30" x14ac:dyDescent="0.25">
      <c r="A196" s="1">
        <v>41395</v>
      </c>
      <c r="B196" s="16" t="s">
        <v>4899</v>
      </c>
      <c r="C196" s="3" t="s">
        <v>603</v>
      </c>
      <c r="D196" s="3">
        <v>2013</v>
      </c>
      <c r="E196" s="2">
        <v>5</v>
      </c>
      <c r="F196" s="2" t="s">
        <v>4712</v>
      </c>
      <c r="G196" s="3">
        <v>22</v>
      </c>
      <c r="H196" s="3" t="s">
        <v>603</v>
      </c>
      <c r="I196" s="3">
        <v>2013</v>
      </c>
      <c r="J196" s="4" t="s">
        <v>50</v>
      </c>
      <c r="K196" s="4" t="s">
        <v>25</v>
      </c>
      <c r="L196" s="10" t="s">
        <v>604</v>
      </c>
      <c r="M196" s="10" t="s">
        <v>27</v>
      </c>
      <c r="N196" s="4">
        <v>1</v>
      </c>
      <c r="O196" s="4" t="s">
        <v>37</v>
      </c>
      <c r="P196" s="4" t="s">
        <v>44</v>
      </c>
      <c r="Q196" s="4" t="s">
        <v>45</v>
      </c>
      <c r="R196" s="4" t="s">
        <v>30</v>
      </c>
      <c r="S196" s="4" t="s">
        <v>50</v>
      </c>
      <c r="T196" s="4" t="s">
        <v>32</v>
      </c>
      <c r="U196">
        <v>4</v>
      </c>
      <c r="V196" t="s">
        <v>47</v>
      </c>
      <c r="W196" t="s">
        <v>33</v>
      </c>
      <c r="X196" t="s">
        <v>28</v>
      </c>
      <c r="Y196" t="s">
        <v>28</v>
      </c>
      <c r="Z196" t="s">
        <v>6086</v>
      </c>
      <c r="AB196">
        <v>2</v>
      </c>
      <c r="AC196" t="s">
        <v>6091</v>
      </c>
      <c r="AD196" t="s">
        <v>605</v>
      </c>
    </row>
    <row r="197" spans="1:30" x14ac:dyDescent="0.25">
      <c r="A197" s="1">
        <v>41395</v>
      </c>
      <c r="B197" s="16" t="s">
        <v>4899</v>
      </c>
      <c r="C197" s="3" t="s">
        <v>603</v>
      </c>
      <c r="D197" s="3">
        <v>2013</v>
      </c>
      <c r="E197" s="2">
        <v>5</v>
      </c>
      <c r="F197" s="2" t="s">
        <v>4712</v>
      </c>
      <c r="G197" s="3">
        <v>22</v>
      </c>
      <c r="H197" s="3" t="s">
        <v>603</v>
      </c>
      <c r="I197" s="3">
        <v>2013</v>
      </c>
      <c r="J197" s="4" t="s">
        <v>50</v>
      </c>
      <c r="K197" s="4" t="s">
        <v>105</v>
      </c>
      <c r="L197" s="10" t="s">
        <v>606</v>
      </c>
      <c r="M197" s="10" t="s">
        <v>27</v>
      </c>
      <c r="N197" s="4">
        <v>1</v>
      </c>
      <c r="O197" s="4" t="s">
        <v>37</v>
      </c>
      <c r="P197" s="4" t="s">
        <v>28</v>
      </c>
      <c r="Q197" s="4" t="s">
        <v>29</v>
      </c>
      <c r="R197" s="4"/>
      <c r="S197" s="4" t="s">
        <v>50</v>
      </c>
      <c r="T197" s="4" t="s">
        <v>32</v>
      </c>
      <c r="U197">
        <v>0</v>
      </c>
      <c r="V197" t="s">
        <v>30</v>
      </c>
      <c r="W197" t="s">
        <v>122</v>
      </c>
      <c r="X197" s="6" t="s">
        <v>5186</v>
      </c>
      <c r="Y197" s="6" t="s">
        <v>5186</v>
      </c>
      <c r="Z197" s="6" t="s">
        <v>6088</v>
      </c>
      <c r="AB197">
        <v>1</v>
      </c>
      <c r="AC197" t="s">
        <v>6090</v>
      </c>
      <c r="AD197" t="s">
        <v>607</v>
      </c>
    </row>
    <row r="198" spans="1:30" x14ac:dyDescent="0.25">
      <c r="A198" s="8">
        <v>41411</v>
      </c>
      <c r="B198" s="16" t="s">
        <v>4901</v>
      </c>
      <c r="C198" s="3" t="s">
        <v>613</v>
      </c>
      <c r="D198" s="7">
        <f>YEAR(A198)</f>
        <v>2013</v>
      </c>
      <c r="E198" s="2">
        <v>5</v>
      </c>
      <c r="F198" s="2" t="s">
        <v>4712</v>
      </c>
      <c r="G198" s="9">
        <v>6</v>
      </c>
      <c r="H198" s="3" t="s">
        <v>613</v>
      </c>
      <c r="I198" s="3">
        <v>2013</v>
      </c>
      <c r="J198" s="4" t="s">
        <v>76</v>
      </c>
      <c r="K198" s="4" t="s">
        <v>25</v>
      </c>
      <c r="L198" s="7" t="s">
        <v>614</v>
      </c>
      <c r="M198" s="7" t="s">
        <v>58</v>
      </c>
      <c r="N198" s="4">
        <v>2</v>
      </c>
      <c r="O198" s="7"/>
      <c r="P198" s="7" t="s">
        <v>44</v>
      </c>
      <c r="Q198" s="7" t="s">
        <v>45</v>
      </c>
      <c r="R198" s="7"/>
      <c r="S198" s="7"/>
      <c r="T198" s="7" t="s">
        <v>32</v>
      </c>
      <c r="U198">
        <v>2</v>
      </c>
      <c r="V198" t="s">
        <v>30</v>
      </c>
      <c r="W198" t="s">
        <v>33</v>
      </c>
      <c r="X198" t="s">
        <v>28</v>
      </c>
      <c r="Y198" t="s">
        <v>28</v>
      </c>
      <c r="Z198" t="s">
        <v>6086</v>
      </c>
      <c r="AB198">
        <v>2</v>
      </c>
      <c r="AC198" t="s">
        <v>6092</v>
      </c>
      <c r="AD198" t="s">
        <v>615</v>
      </c>
    </row>
    <row r="199" spans="1:30" x14ac:dyDescent="0.25">
      <c r="A199" s="1">
        <v>41411</v>
      </c>
      <c r="B199" s="16" t="s">
        <v>4901</v>
      </c>
      <c r="C199" s="3" t="s">
        <v>608</v>
      </c>
      <c r="D199" s="3">
        <v>2013</v>
      </c>
      <c r="E199" s="2">
        <v>5</v>
      </c>
      <c r="F199" s="2" t="s">
        <v>4712</v>
      </c>
      <c r="G199" s="3">
        <v>13</v>
      </c>
      <c r="H199" s="3" t="s">
        <v>608</v>
      </c>
      <c r="I199" s="3">
        <v>2013</v>
      </c>
      <c r="J199" s="4" t="s">
        <v>55</v>
      </c>
      <c r="K199" s="4" t="s">
        <v>56</v>
      </c>
      <c r="L199" s="10" t="s">
        <v>609</v>
      </c>
      <c r="M199" s="10" t="s">
        <v>27</v>
      </c>
      <c r="N199" s="4">
        <v>1</v>
      </c>
      <c r="O199" s="4" t="s">
        <v>37</v>
      </c>
      <c r="P199" s="4" t="s">
        <v>52</v>
      </c>
      <c r="Q199" s="4" t="s">
        <v>45</v>
      </c>
      <c r="R199" s="4" t="s">
        <v>47</v>
      </c>
      <c r="S199" s="4" t="s">
        <v>55</v>
      </c>
      <c r="T199" s="4" t="s">
        <v>40</v>
      </c>
      <c r="U199" s="12" t="s">
        <v>28</v>
      </c>
      <c r="W199" t="s">
        <v>28</v>
      </c>
      <c r="X199" t="s">
        <v>28</v>
      </c>
      <c r="Y199" t="s">
        <v>28</v>
      </c>
      <c r="Z199" t="s">
        <v>6087</v>
      </c>
      <c r="AB199">
        <v>1</v>
      </c>
      <c r="AC199" t="s">
        <v>6090</v>
      </c>
      <c r="AD199" t="s">
        <v>610</v>
      </c>
    </row>
    <row r="200" spans="1:30" x14ac:dyDescent="0.25">
      <c r="A200" s="1">
        <v>41411</v>
      </c>
      <c r="B200" s="16" t="s">
        <v>4901</v>
      </c>
      <c r="C200" s="3" t="s">
        <v>608</v>
      </c>
      <c r="D200" s="3">
        <v>2013</v>
      </c>
      <c r="E200" s="2">
        <v>5</v>
      </c>
      <c r="F200" s="2" t="s">
        <v>4712</v>
      </c>
      <c r="G200" s="3">
        <v>13</v>
      </c>
      <c r="H200" s="3" t="s">
        <v>608</v>
      </c>
      <c r="I200" s="3">
        <v>2013</v>
      </c>
      <c r="J200" s="4" t="s">
        <v>55</v>
      </c>
      <c r="K200" s="4" t="s">
        <v>135</v>
      </c>
      <c r="L200" s="10" t="s">
        <v>611</v>
      </c>
      <c r="M200" s="10" t="s">
        <v>27</v>
      </c>
      <c r="N200" s="4">
        <v>1</v>
      </c>
      <c r="O200" s="4" t="s">
        <v>37</v>
      </c>
      <c r="P200" s="4" t="s">
        <v>52</v>
      </c>
      <c r="Q200" s="4" t="s">
        <v>45</v>
      </c>
      <c r="R200" s="4" t="s">
        <v>47</v>
      </c>
      <c r="S200" s="4" t="s">
        <v>55</v>
      </c>
      <c r="T200" s="4" t="s">
        <v>40</v>
      </c>
      <c r="U200" s="12" t="s">
        <v>28</v>
      </c>
      <c r="W200" t="s">
        <v>28</v>
      </c>
      <c r="X200" t="s">
        <v>28</v>
      </c>
      <c r="Y200" t="s">
        <v>28</v>
      </c>
      <c r="Z200" t="s">
        <v>6087</v>
      </c>
      <c r="AB200">
        <v>1</v>
      </c>
      <c r="AC200" t="s">
        <v>6090</v>
      </c>
      <c r="AD200" t="s">
        <v>612</v>
      </c>
    </row>
    <row r="201" spans="1:30" x14ac:dyDescent="0.25">
      <c r="A201" s="1">
        <v>41431</v>
      </c>
      <c r="B201" s="16" t="s">
        <v>4902</v>
      </c>
      <c r="C201" s="3" t="s">
        <v>616</v>
      </c>
      <c r="D201" s="3">
        <v>2013</v>
      </c>
      <c r="E201" s="2">
        <v>6</v>
      </c>
      <c r="F201" s="2" t="s">
        <v>4713</v>
      </c>
      <c r="G201" s="3">
        <v>13</v>
      </c>
      <c r="H201" s="3" t="s">
        <v>616</v>
      </c>
      <c r="I201" s="3">
        <v>2013</v>
      </c>
      <c r="J201" s="4" t="s">
        <v>36</v>
      </c>
      <c r="K201" s="4" t="s">
        <v>25</v>
      </c>
      <c r="L201" s="10" t="s">
        <v>617</v>
      </c>
      <c r="M201" s="10" t="s">
        <v>27</v>
      </c>
      <c r="N201" s="4">
        <v>1</v>
      </c>
      <c r="O201" s="4" t="s">
        <v>37</v>
      </c>
      <c r="P201" s="4" t="s">
        <v>28</v>
      </c>
      <c r="Q201" s="4" t="s">
        <v>45</v>
      </c>
      <c r="R201" s="4"/>
      <c r="S201" s="4" t="s">
        <v>46</v>
      </c>
      <c r="T201" s="4" t="s">
        <v>32</v>
      </c>
      <c r="U201">
        <v>3</v>
      </c>
      <c r="V201" t="s">
        <v>47</v>
      </c>
      <c r="W201" t="s">
        <v>33</v>
      </c>
      <c r="X201" t="s">
        <v>28</v>
      </c>
      <c r="Y201" t="s">
        <v>28</v>
      </c>
      <c r="Z201" t="s">
        <v>6086</v>
      </c>
      <c r="AB201">
        <v>2</v>
      </c>
      <c r="AC201" t="s">
        <v>6091</v>
      </c>
      <c r="AD201" t="s">
        <v>618</v>
      </c>
    </row>
    <row r="202" spans="1:30" x14ac:dyDescent="0.25">
      <c r="A202" s="1">
        <v>41431</v>
      </c>
      <c r="B202" s="16" t="s">
        <v>4902</v>
      </c>
      <c r="C202" s="3" t="s">
        <v>619</v>
      </c>
      <c r="D202" s="3">
        <v>2013</v>
      </c>
      <c r="E202" s="2">
        <v>6</v>
      </c>
      <c r="F202" s="2" t="s">
        <v>4713</v>
      </c>
      <c r="G202" s="3">
        <v>15</v>
      </c>
      <c r="H202" s="3" t="s">
        <v>619</v>
      </c>
      <c r="I202" s="3">
        <v>2013</v>
      </c>
      <c r="J202" s="4" t="s">
        <v>50</v>
      </c>
      <c r="K202" s="4" t="s">
        <v>25</v>
      </c>
      <c r="L202" s="10" t="s">
        <v>620</v>
      </c>
      <c r="M202" s="10" t="s">
        <v>27</v>
      </c>
      <c r="N202" s="4">
        <v>3</v>
      </c>
      <c r="O202" s="4" t="s">
        <v>37</v>
      </c>
      <c r="P202" s="4" t="s">
        <v>44</v>
      </c>
      <c r="Q202" s="4" t="s">
        <v>45</v>
      </c>
      <c r="R202" s="4"/>
      <c r="S202" s="4" t="s">
        <v>50</v>
      </c>
      <c r="T202" s="4" t="s">
        <v>32</v>
      </c>
      <c r="U202">
        <v>3</v>
      </c>
      <c r="V202" t="s">
        <v>47</v>
      </c>
      <c r="W202" t="s">
        <v>33</v>
      </c>
      <c r="X202" t="s">
        <v>28</v>
      </c>
      <c r="Y202" t="s">
        <v>28</v>
      </c>
      <c r="Z202" t="s">
        <v>6086</v>
      </c>
      <c r="AB202">
        <v>3</v>
      </c>
      <c r="AC202" t="s">
        <v>6093</v>
      </c>
      <c r="AD202" t="s">
        <v>621</v>
      </c>
    </row>
    <row r="203" spans="1:30" x14ac:dyDescent="0.25">
      <c r="A203" s="1">
        <v>41431</v>
      </c>
      <c r="B203" s="16" t="s">
        <v>4902</v>
      </c>
      <c r="C203" s="3" t="s">
        <v>619</v>
      </c>
      <c r="D203" s="3">
        <v>2013</v>
      </c>
      <c r="E203" s="2">
        <v>6</v>
      </c>
      <c r="F203" s="2" t="s">
        <v>4713</v>
      </c>
      <c r="G203" s="3">
        <v>15</v>
      </c>
      <c r="H203" s="3" t="s">
        <v>619</v>
      </c>
      <c r="I203" s="3">
        <v>2013</v>
      </c>
      <c r="J203" s="4" t="s">
        <v>50</v>
      </c>
      <c r="K203" s="4" t="s">
        <v>105</v>
      </c>
      <c r="L203" s="10" t="s">
        <v>622</v>
      </c>
      <c r="M203" s="10" t="s">
        <v>27</v>
      </c>
      <c r="N203" s="4">
        <v>3</v>
      </c>
      <c r="O203" s="4" t="s">
        <v>37</v>
      </c>
      <c r="P203" s="4" t="s">
        <v>52</v>
      </c>
      <c r="Q203" s="4" t="s">
        <v>45</v>
      </c>
      <c r="R203" s="4"/>
      <c r="S203" s="4" t="s">
        <v>50</v>
      </c>
      <c r="T203" s="4" t="s">
        <v>32</v>
      </c>
      <c r="U203">
        <v>4</v>
      </c>
      <c r="V203" t="s">
        <v>47</v>
      </c>
      <c r="W203" t="s">
        <v>33</v>
      </c>
      <c r="X203" t="s">
        <v>84</v>
      </c>
      <c r="Y203" t="s">
        <v>84</v>
      </c>
      <c r="Z203" t="s">
        <v>6084</v>
      </c>
      <c r="AA203" t="s">
        <v>30</v>
      </c>
      <c r="AB203">
        <v>3</v>
      </c>
      <c r="AC203" t="s">
        <v>6093</v>
      </c>
      <c r="AD203" t="s">
        <v>623</v>
      </c>
    </row>
    <row r="204" spans="1:30" x14ac:dyDescent="0.25">
      <c r="A204" s="1">
        <v>41431</v>
      </c>
      <c r="B204" s="16" t="s">
        <v>4902</v>
      </c>
      <c r="C204" s="3" t="s">
        <v>619</v>
      </c>
      <c r="D204" s="3">
        <v>2013</v>
      </c>
      <c r="E204" s="2">
        <v>6</v>
      </c>
      <c r="F204" s="2" t="s">
        <v>4713</v>
      </c>
      <c r="G204" s="3">
        <v>15</v>
      </c>
      <c r="H204" s="3" t="s">
        <v>619</v>
      </c>
      <c r="I204" s="3">
        <v>2013</v>
      </c>
      <c r="J204" s="4" t="s">
        <v>50</v>
      </c>
      <c r="K204" s="4" t="s">
        <v>143</v>
      </c>
      <c r="L204" s="10" t="s">
        <v>624</v>
      </c>
      <c r="M204" s="10" t="s">
        <v>66</v>
      </c>
      <c r="N204" s="4">
        <v>2</v>
      </c>
      <c r="O204" s="4" t="s">
        <v>37</v>
      </c>
      <c r="P204" s="4" t="s">
        <v>44</v>
      </c>
      <c r="Q204" s="4" t="s">
        <v>45</v>
      </c>
      <c r="R204" s="4"/>
      <c r="S204" s="4" t="s">
        <v>50</v>
      </c>
      <c r="T204" s="4" t="s">
        <v>32</v>
      </c>
      <c r="U204">
        <v>0</v>
      </c>
      <c r="V204" t="s">
        <v>47</v>
      </c>
      <c r="W204" t="s">
        <v>122</v>
      </c>
      <c r="X204" s="6" t="s">
        <v>5186</v>
      </c>
      <c r="Y204" s="6" t="s">
        <v>5186</v>
      </c>
      <c r="Z204" s="6" t="s">
        <v>6088</v>
      </c>
      <c r="AB204">
        <v>2</v>
      </c>
      <c r="AC204" t="s">
        <v>6092</v>
      </c>
      <c r="AD204" t="s">
        <v>593</v>
      </c>
    </row>
    <row r="205" spans="1:30" x14ac:dyDescent="0.25">
      <c r="A205" s="1">
        <v>41431</v>
      </c>
      <c r="B205" s="16" t="s">
        <v>4902</v>
      </c>
      <c r="C205" s="3" t="s">
        <v>625</v>
      </c>
      <c r="D205" s="3">
        <v>2013</v>
      </c>
      <c r="E205" s="2">
        <v>6</v>
      </c>
      <c r="F205" s="2" t="s">
        <v>4713</v>
      </c>
      <c r="G205" s="3">
        <v>16</v>
      </c>
      <c r="H205" s="3" t="s">
        <v>625</v>
      </c>
      <c r="I205" s="3">
        <v>2013</v>
      </c>
      <c r="J205" s="4" t="s">
        <v>50</v>
      </c>
      <c r="K205" s="4" t="s">
        <v>56</v>
      </c>
      <c r="L205" s="10" t="s">
        <v>626</v>
      </c>
      <c r="M205" s="10" t="s">
        <v>27</v>
      </c>
      <c r="N205" s="4">
        <v>2</v>
      </c>
      <c r="O205" s="4" t="s">
        <v>37</v>
      </c>
      <c r="P205" s="4" t="s">
        <v>52</v>
      </c>
      <c r="Q205" s="4" t="s">
        <v>45</v>
      </c>
      <c r="R205" s="4" t="s">
        <v>47</v>
      </c>
      <c r="S205" s="4" t="s">
        <v>50</v>
      </c>
      <c r="T205" s="4" t="s">
        <v>40</v>
      </c>
      <c r="U205">
        <v>0</v>
      </c>
      <c r="V205" t="s">
        <v>47</v>
      </c>
      <c r="W205" t="s">
        <v>122</v>
      </c>
      <c r="X205" s="6" t="s">
        <v>5186</v>
      </c>
      <c r="Y205" s="6" t="s">
        <v>5186</v>
      </c>
      <c r="Z205" s="6" t="s">
        <v>6088</v>
      </c>
      <c r="AB205">
        <v>2</v>
      </c>
      <c r="AC205" t="s">
        <v>6092</v>
      </c>
      <c r="AD205" t="s">
        <v>627</v>
      </c>
    </row>
    <row r="206" spans="1:30" x14ac:dyDescent="0.25">
      <c r="A206" s="1">
        <v>41444</v>
      </c>
      <c r="B206" s="16" t="s">
        <v>4903</v>
      </c>
      <c r="C206" s="3" t="s">
        <v>628</v>
      </c>
      <c r="D206" s="3">
        <v>2013</v>
      </c>
      <c r="E206" s="2">
        <v>6</v>
      </c>
      <c r="F206" s="2" t="s">
        <v>4713</v>
      </c>
      <c r="G206" s="3">
        <v>3</v>
      </c>
      <c r="H206" s="3" t="s">
        <v>628</v>
      </c>
      <c r="I206" s="3">
        <v>2013</v>
      </c>
      <c r="J206" s="4" t="s">
        <v>113</v>
      </c>
      <c r="K206" s="4" t="s">
        <v>25</v>
      </c>
      <c r="L206" s="10" t="s">
        <v>629</v>
      </c>
      <c r="M206" s="10" t="s">
        <v>66</v>
      </c>
      <c r="N206" s="4">
        <v>3</v>
      </c>
      <c r="O206" s="4"/>
      <c r="P206" s="4" t="s">
        <v>52</v>
      </c>
      <c r="Q206" s="4" t="s">
        <v>45</v>
      </c>
      <c r="R206" s="4" t="s">
        <v>30</v>
      </c>
      <c r="S206" s="4"/>
      <c r="T206" s="4" t="s">
        <v>32</v>
      </c>
      <c r="U206">
        <v>3</v>
      </c>
      <c r="V206" t="s">
        <v>47</v>
      </c>
      <c r="W206" t="s">
        <v>33</v>
      </c>
      <c r="X206" t="s">
        <v>62</v>
      </c>
      <c r="Y206" t="s">
        <v>62</v>
      </c>
      <c r="Z206" t="s">
        <v>6078</v>
      </c>
      <c r="AA206" t="s">
        <v>47</v>
      </c>
      <c r="AB206">
        <v>2</v>
      </c>
      <c r="AC206" t="s">
        <v>6092</v>
      </c>
      <c r="AD206" t="s">
        <v>630</v>
      </c>
    </row>
    <row r="207" spans="1:30" x14ac:dyDescent="0.25">
      <c r="A207" s="1">
        <v>41444</v>
      </c>
      <c r="B207" s="16" t="s">
        <v>4903</v>
      </c>
      <c r="C207" s="3" t="s">
        <v>631</v>
      </c>
      <c r="D207" s="3">
        <v>2013</v>
      </c>
      <c r="E207" s="2">
        <v>6</v>
      </c>
      <c r="F207" s="2" t="s">
        <v>4713</v>
      </c>
      <c r="G207" s="3">
        <v>14</v>
      </c>
      <c r="H207" s="3" t="s">
        <v>631</v>
      </c>
      <c r="I207" s="3">
        <v>2013</v>
      </c>
      <c r="J207" s="4" t="s">
        <v>55</v>
      </c>
      <c r="K207" s="4" t="s">
        <v>56</v>
      </c>
      <c r="L207" s="10" t="s">
        <v>632</v>
      </c>
      <c r="M207" s="10" t="s">
        <v>27</v>
      </c>
      <c r="N207" s="4">
        <v>2</v>
      </c>
      <c r="O207" s="4" t="s">
        <v>37</v>
      </c>
      <c r="P207" s="4" t="s">
        <v>52</v>
      </c>
      <c r="Q207" s="4" t="s">
        <v>45</v>
      </c>
      <c r="R207" s="4" t="s">
        <v>47</v>
      </c>
      <c r="S207" s="4" t="s">
        <v>55</v>
      </c>
      <c r="T207" s="4" t="s">
        <v>40</v>
      </c>
      <c r="U207">
        <v>2</v>
      </c>
      <c r="V207" t="s">
        <v>47</v>
      </c>
      <c r="W207" t="s">
        <v>33</v>
      </c>
      <c r="X207" t="s">
        <v>62</v>
      </c>
      <c r="Y207" t="s">
        <v>62</v>
      </c>
      <c r="Z207" t="s">
        <v>6078</v>
      </c>
      <c r="AA207" t="s">
        <v>47</v>
      </c>
      <c r="AB207">
        <v>2</v>
      </c>
      <c r="AC207" t="s">
        <v>6092</v>
      </c>
      <c r="AD207" t="s">
        <v>633</v>
      </c>
    </row>
    <row r="208" spans="1:30" x14ac:dyDescent="0.25">
      <c r="A208" s="1">
        <v>41444</v>
      </c>
      <c r="B208" s="16" t="s">
        <v>4903</v>
      </c>
      <c r="C208" s="3" t="s">
        <v>631</v>
      </c>
      <c r="D208" s="3">
        <v>2013</v>
      </c>
      <c r="E208" s="2">
        <v>6</v>
      </c>
      <c r="F208" s="2" t="s">
        <v>4713</v>
      </c>
      <c r="G208" s="3">
        <v>14</v>
      </c>
      <c r="H208" s="3" t="s">
        <v>631</v>
      </c>
      <c r="I208" s="3">
        <v>2013</v>
      </c>
      <c r="J208" s="4" t="s">
        <v>55</v>
      </c>
      <c r="K208" s="4" t="s">
        <v>135</v>
      </c>
      <c r="L208" s="10" t="s">
        <v>634</v>
      </c>
      <c r="M208" s="10" t="s">
        <v>27</v>
      </c>
      <c r="N208" s="4">
        <v>1</v>
      </c>
      <c r="O208" s="4" t="s">
        <v>37</v>
      </c>
      <c r="P208" s="4" t="s">
        <v>52</v>
      </c>
      <c r="Q208" s="4" t="s">
        <v>45</v>
      </c>
      <c r="R208" s="4" t="s">
        <v>47</v>
      </c>
      <c r="S208" s="4" t="s">
        <v>55</v>
      </c>
      <c r="T208" s="4" t="s">
        <v>40</v>
      </c>
      <c r="U208" s="11">
        <v>2</v>
      </c>
      <c r="V208" t="s">
        <v>47</v>
      </c>
      <c r="W208" t="s">
        <v>33</v>
      </c>
      <c r="X208" t="s">
        <v>62</v>
      </c>
      <c r="Y208" t="s">
        <v>62</v>
      </c>
      <c r="Z208" t="s">
        <v>6078</v>
      </c>
      <c r="AA208" t="s">
        <v>30</v>
      </c>
      <c r="AB208">
        <v>2</v>
      </c>
      <c r="AC208" t="s">
        <v>6091</v>
      </c>
      <c r="AD208" t="s">
        <v>635</v>
      </c>
    </row>
    <row r="209" spans="1:31" x14ac:dyDescent="0.25">
      <c r="A209" s="1">
        <v>41444</v>
      </c>
      <c r="B209" s="16" t="s">
        <v>4903</v>
      </c>
      <c r="C209" s="3" t="s">
        <v>636</v>
      </c>
      <c r="D209" s="3">
        <v>2013</v>
      </c>
      <c r="E209" s="2">
        <v>6</v>
      </c>
      <c r="F209" s="2" t="s">
        <v>4713</v>
      </c>
      <c r="G209" s="3">
        <v>19</v>
      </c>
      <c r="H209" s="3" t="s">
        <v>636</v>
      </c>
      <c r="I209" s="3">
        <v>2013</v>
      </c>
      <c r="J209" s="4" t="s">
        <v>587</v>
      </c>
      <c r="K209" s="4" t="s">
        <v>25</v>
      </c>
      <c r="L209" s="10" t="s">
        <v>637</v>
      </c>
      <c r="M209" s="10" t="s">
        <v>27</v>
      </c>
      <c r="N209" s="4">
        <v>2</v>
      </c>
      <c r="O209" s="4" t="s">
        <v>37</v>
      </c>
      <c r="P209" s="4" t="s">
        <v>44</v>
      </c>
      <c r="Q209" s="4" t="s">
        <v>45</v>
      </c>
      <c r="R209" s="4" t="s">
        <v>47</v>
      </c>
      <c r="S209" s="4" t="s">
        <v>587</v>
      </c>
      <c r="T209" s="4" t="s">
        <v>32</v>
      </c>
      <c r="U209">
        <v>3</v>
      </c>
      <c r="V209" t="s">
        <v>47</v>
      </c>
      <c r="W209" t="s">
        <v>33</v>
      </c>
      <c r="X209" t="s">
        <v>28</v>
      </c>
      <c r="Y209" t="s">
        <v>28</v>
      </c>
      <c r="Z209" t="s">
        <v>6086</v>
      </c>
      <c r="AB209">
        <v>2</v>
      </c>
      <c r="AC209" t="s">
        <v>6092</v>
      </c>
      <c r="AD209" t="s">
        <v>638</v>
      </c>
    </row>
    <row r="210" spans="1:31" x14ac:dyDescent="0.25">
      <c r="A210" s="1">
        <v>41444</v>
      </c>
      <c r="B210" s="16" t="s">
        <v>4903</v>
      </c>
      <c r="C210" s="3" t="s">
        <v>639</v>
      </c>
      <c r="D210" s="3">
        <v>2013</v>
      </c>
      <c r="E210" s="2">
        <v>6</v>
      </c>
      <c r="F210" s="2" t="s">
        <v>4713</v>
      </c>
      <c r="G210" s="3">
        <v>20</v>
      </c>
      <c r="H210" s="3" t="s">
        <v>639</v>
      </c>
      <c r="I210" s="3">
        <v>2013</v>
      </c>
      <c r="J210" s="4" t="s">
        <v>640</v>
      </c>
      <c r="K210" s="4" t="s">
        <v>25</v>
      </c>
      <c r="L210" s="10" t="s">
        <v>641</v>
      </c>
      <c r="M210" s="10" t="s">
        <v>27</v>
      </c>
      <c r="N210" s="4">
        <v>1</v>
      </c>
      <c r="O210" s="4" t="s">
        <v>37</v>
      </c>
      <c r="P210" s="4" t="s">
        <v>52</v>
      </c>
      <c r="Q210" s="4" t="s">
        <v>45</v>
      </c>
      <c r="R210" s="4" t="s">
        <v>47</v>
      </c>
      <c r="S210" s="4" t="s">
        <v>642</v>
      </c>
      <c r="T210" s="4" t="s">
        <v>32</v>
      </c>
      <c r="U210" s="6" t="s">
        <v>39</v>
      </c>
      <c r="W210" t="s">
        <v>33</v>
      </c>
      <c r="X210" t="s">
        <v>88</v>
      </c>
      <c r="Y210" s="6" t="s">
        <v>88</v>
      </c>
      <c r="Z210" s="6" t="s">
        <v>6082</v>
      </c>
      <c r="AA210" t="s">
        <v>47</v>
      </c>
      <c r="AB210">
        <v>2</v>
      </c>
      <c r="AC210" t="s">
        <v>6091</v>
      </c>
      <c r="AD210" t="s">
        <v>643</v>
      </c>
    </row>
    <row r="211" spans="1:31" x14ac:dyDescent="0.25">
      <c r="A211" s="1">
        <v>41444</v>
      </c>
      <c r="B211" s="16" t="s">
        <v>4903</v>
      </c>
      <c r="C211" s="3" t="s">
        <v>644</v>
      </c>
      <c r="D211" s="3">
        <v>2013</v>
      </c>
      <c r="E211" s="2">
        <v>6</v>
      </c>
      <c r="F211" s="2" t="s">
        <v>4713</v>
      </c>
      <c r="G211" s="3">
        <v>21</v>
      </c>
      <c r="H211" s="3" t="s">
        <v>644</v>
      </c>
      <c r="I211" s="3">
        <v>2013</v>
      </c>
      <c r="J211" s="4" t="s">
        <v>36</v>
      </c>
      <c r="K211" s="4" t="s">
        <v>25</v>
      </c>
      <c r="L211" s="10" t="s">
        <v>645</v>
      </c>
      <c r="M211" s="10" t="s">
        <v>27</v>
      </c>
      <c r="N211" s="4">
        <v>1</v>
      </c>
      <c r="O211" s="4" t="s">
        <v>37</v>
      </c>
      <c r="P211" s="4" t="s">
        <v>28</v>
      </c>
      <c r="Q211" s="4" t="s">
        <v>29</v>
      </c>
      <c r="R211" s="4"/>
      <c r="S211" s="4" t="s">
        <v>46</v>
      </c>
      <c r="T211" s="4" t="s">
        <v>32</v>
      </c>
      <c r="U211">
        <v>0</v>
      </c>
      <c r="V211" t="s">
        <v>30</v>
      </c>
      <c r="W211" t="s">
        <v>122</v>
      </c>
      <c r="X211" s="6" t="s">
        <v>5186</v>
      </c>
      <c r="Y211" s="6" t="s">
        <v>5186</v>
      </c>
      <c r="Z211" s="6" t="s">
        <v>6088</v>
      </c>
      <c r="AB211">
        <v>2</v>
      </c>
      <c r="AC211" t="s">
        <v>6091</v>
      </c>
      <c r="AD211" t="s">
        <v>646</v>
      </c>
    </row>
    <row r="212" spans="1:31" x14ac:dyDescent="0.25">
      <c r="A212" s="1">
        <v>41444</v>
      </c>
      <c r="B212" s="16" t="s">
        <v>4903</v>
      </c>
      <c r="C212" s="3" t="s">
        <v>647</v>
      </c>
      <c r="D212" s="3">
        <v>2013</v>
      </c>
      <c r="E212" s="2">
        <v>6</v>
      </c>
      <c r="F212" s="2" t="s">
        <v>4713</v>
      </c>
      <c r="G212" s="3">
        <v>22</v>
      </c>
      <c r="H212" s="3" t="s">
        <v>647</v>
      </c>
      <c r="I212" s="3">
        <v>2013</v>
      </c>
      <c r="J212" s="4" t="s">
        <v>50</v>
      </c>
      <c r="K212" s="4" t="s">
        <v>25</v>
      </c>
      <c r="L212" s="10" t="s">
        <v>648</v>
      </c>
      <c r="M212" s="10" t="s">
        <v>27</v>
      </c>
      <c r="N212" s="4">
        <v>1</v>
      </c>
      <c r="O212" s="4" t="s">
        <v>37</v>
      </c>
      <c r="P212" s="4" t="s">
        <v>44</v>
      </c>
      <c r="Q212" s="4" t="s">
        <v>45</v>
      </c>
      <c r="R212" s="4"/>
      <c r="S212" s="4" t="s">
        <v>50</v>
      </c>
      <c r="T212" s="4" t="s">
        <v>32</v>
      </c>
      <c r="U212">
        <v>3</v>
      </c>
      <c r="V212" t="s">
        <v>47</v>
      </c>
      <c r="W212" t="s">
        <v>33</v>
      </c>
      <c r="X212" t="s">
        <v>62</v>
      </c>
      <c r="Y212" t="s">
        <v>62</v>
      </c>
      <c r="Z212" t="s">
        <v>6078</v>
      </c>
      <c r="AA212" t="s">
        <v>30</v>
      </c>
      <c r="AB212">
        <v>2</v>
      </c>
      <c r="AC212" t="s">
        <v>6091</v>
      </c>
      <c r="AD212" t="s">
        <v>649</v>
      </c>
    </row>
    <row r="213" spans="1:31" x14ac:dyDescent="0.25">
      <c r="A213" s="1">
        <v>41444</v>
      </c>
      <c r="B213" s="16" t="s">
        <v>4903</v>
      </c>
      <c r="C213" s="3" t="s">
        <v>647</v>
      </c>
      <c r="D213" s="3">
        <v>2013</v>
      </c>
      <c r="E213" s="2">
        <v>6</v>
      </c>
      <c r="F213" s="2" t="s">
        <v>4713</v>
      </c>
      <c r="G213" s="3">
        <v>22</v>
      </c>
      <c r="H213" s="3" t="s">
        <v>647</v>
      </c>
      <c r="I213" s="3">
        <v>2013</v>
      </c>
      <c r="J213" s="4" t="s">
        <v>50</v>
      </c>
      <c r="K213" s="4" t="s">
        <v>105</v>
      </c>
      <c r="L213" s="10" t="s">
        <v>650</v>
      </c>
      <c r="M213" s="10" t="s">
        <v>27</v>
      </c>
      <c r="N213" s="4">
        <v>1</v>
      </c>
      <c r="O213" s="4" t="s">
        <v>37</v>
      </c>
      <c r="P213" s="4" t="s">
        <v>44</v>
      </c>
      <c r="Q213" s="4" t="s">
        <v>45</v>
      </c>
      <c r="R213" s="4"/>
      <c r="S213" s="4" t="s">
        <v>50</v>
      </c>
      <c r="T213" s="4" t="s">
        <v>32</v>
      </c>
      <c r="U213">
        <v>2</v>
      </c>
      <c r="V213" t="s">
        <v>47</v>
      </c>
      <c r="W213" t="s">
        <v>33</v>
      </c>
      <c r="X213" t="s">
        <v>62</v>
      </c>
      <c r="Y213" t="s">
        <v>62</v>
      </c>
      <c r="Z213" t="s">
        <v>6078</v>
      </c>
      <c r="AA213" t="s">
        <v>47</v>
      </c>
      <c r="AB213">
        <v>3</v>
      </c>
      <c r="AC213" t="s">
        <v>6092</v>
      </c>
      <c r="AD213" t="s">
        <v>651</v>
      </c>
    </row>
    <row r="214" spans="1:31" x14ac:dyDescent="0.25">
      <c r="A214" s="1">
        <v>41444</v>
      </c>
      <c r="B214" s="16" t="s">
        <v>4903</v>
      </c>
      <c r="C214" s="3" t="s">
        <v>647</v>
      </c>
      <c r="D214" s="3">
        <v>2013</v>
      </c>
      <c r="E214" s="2">
        <v>6</v>
      </c>
      <c r="F214" s="2" t="s">
        <v>4713</v>
      </c>
      <c r="G214" s="3">
        <v>22</v>
      </c>
      <c r="H214" s="3" t="s">
        <v>647</v>
      </c>
      <c r="I214" s="3">
        <v>2013</v>
      </c>
      <c r="J214" s="4" t="s">
        <v>50</v>
      </c>
      <c r="K214" s="4" t="s">
        <v>143</v>
      </c>
      <c r="L214" s="10" t="s">
        <v>652</v>
      </c>
      <c r="M214" s="10" t="s">
        <v>66</v>
      </c>
      <c r="N214" s="4">
        <v>1</v>
      </c>
      <c r="O214" s="4" t="s">
        <v>37</v>
      </c>
      <c r="P214" s="4" t="s">
        <v>44</v>
      </c>
      <c r="Q214" s="4" t="s">
        <v>45</v>
      </c>
      <c r="R214" s="4"/>
      <c r="S214" s="4" t="s">
        <v>50</v>
      </c>
      <c r="T214" s="4" t="s">
        <v>32</v>
      </c>
      <c r="U214">
        <v>4</v>
      </c>
      <c r="V214" t="s">
        <v>47</v>
      </c>
      <c r="W214" t="s">
        <v>33</v>
      </c>
      <c r="X214" t="s">
        <v>84</v>
      </c>
      <c r="Y214" t="s">
        <v>84</v>
      </c>
      <c r="Z214" t="s">
        <v>6084</v>
      </c>
      <c r="AA214" t="s">
        <v>30</v>
      </c>
      <c r="AB214">
        <v>2</v>
      </c>
      <c r="AC214" t="s">
        <v>6091</v>
      </c>
      <c r="AD214" t="s">
        <v>653</v>
      </c>
    </row>
    <row r="215" spans="1:31" x14ac:dyDescent="0.25">
      <c r="A215" s="1">
        <v>41444</v>
      </c>
      <c r="B215" s="16" t="s">
        <v>4903</v>
      </c>
      <c r="C215" s="3" t="s">
        <v>647</v>
      </c>
      <c r="D215" s="3">
        <v>2013</v>
      </c>
      <c r="E215" s="2">
        <v>6</v>
      </c>
      <c r="F215" s="2" t="s">
        <v>4713</v>
      </c>
      <c r="G215" s="3">
        <v>22</v>
      </c>
      <c r="H215" s="3" t="s">
        <v>647</v>
      </c>
      <c r="I215" s="3">
        <v>2013</v>
      </c>
      <c r="J215" s="4" t="s">
        <v>50</v>
      </c>
      <c r="K215" s="4" t="s">
        <v>336</v>
      </c>
      <c r="L215" s="10" t="s">
        <v>654</v>
      </c>
      <c r="M215" s="10" t="s">
        <v>66</v>
      </c>
      <c r="N215" s="4">
        <v>3</v>
      </c>
      <c r="O215" s="4" t="s">
        <v>37</v>
      </c>
      <c r="P215" s="4" t="s">
        <v>44</v>
      </c>
      <c r="Q215" s="4" t="s">
        <v>1714</v>
      </c>
      <c r="R215" s="4"/>
      <c r="S215" s="4" t="s">
        <v>50</v>
      </c>
      <c r="T215" s="4" t="s">
        <v>32</v>
      </c>
      <c r="U215">
        <v>4</v>
      </c>
      <c r="V215" t="s">
        <v>47</v>
      </c>
      <c r="W215" t="s">
        <v>33</v>
      </c>
      <c r="X215" t="s">
        <v>28</v>
      </c>
      <c r="Y215" t="s">
        <v>28</v>
      </c>
      <c r="Z215" t="s">
        <v>6086</v>
      </c>
      <c r="AB215">
        <v>2</v>
      </c>
      <c r="AC215" t="s">
        <v>6092</v>
      </c>
      <c r="AD215" t="s">
        <v>655</v>
      </c>
    </row>
    <row r="216" spans="1:31" x14ac:dyDescent="0.25">
      <c r="A216" s="1">
        <v>41447</v>
      </c>
      <c r="B216" s="16" t="s">
        <v>4904</v>
      </c>
      <c r="C216" s="3" t="s">
        <v>656</v>
      </c>
      <c r="D216" s="3">
        <v>2013</v>
      </c>
      <c r="E216" s="2">
        <v>6</v>
      </c>
      <c r="F216" s="2" t="s">
        <v>4713</v>
      </c>
      <c r="G216" s="3">
        <v>5</v>
      </c>
      <c r="H216" s="3" t="s">
        <v>656</v>
      </c>
      <c r="I216" s="3">
        <v>2013</v>
      </c>
      <c r="J216" s="4" t="s">
        <v>113</v>
      </c>
      <c r="K216" s="4" t="s">
        <v>25</v>
      </c>
      <c r="L216" s="10" t="s">
        <v>657</v>
      </c>
      <c r="M216" s="10" t="s">
        <v>66</v>
      </c>
      <c r="N216" s="4">
        <v>1</v>
      </c>
      <c r="O216" s="4"/>
      <c r="P216" s="4" t="s">
        <v>28</v>
      </c>
      <c r="Q216" s="4" t="s">
        <v>45</v>
      </c>
      <c r="R216" s="4"/>
      <c r="S216" s="4"/>
      <c r="T216" s="4" t="s">
        <v>32</v>
      </c>
      <c r="U216">
        <v>3</v>
      </c>
      <c r="V216" t="s">
        <v>30</v>
      </c>
      <c r="W216" t="s">
        <v>33</v>
      </c>
      <c r="X216" t="s">
        <v>28</v>
      </c>
      <c r="Y216" t="s">
        <v>28</v>
      </c>
      <c r="Z216" t="s">
        <v>6087</v>
      </c>
      <c r="AB216">
        <v>1</v>
      </c>
      <c r="AC216" t="s">
        <v>6090</v>
      </c>
      <c r="AD216" t="s">
        <v>658</v>
      </c>
    </row>
    <row r="217" spans="1:31" x14ac:dyDescent="0.25">
      <c r="A217" s="8">
        <v>41453</v>
      </c>
      <c r="B217" s="16" t="s">
        <v>4905</v>
      </c>
      <c r="C217" s="3" t="s">
        <v>666</v>
      </c>
      <c r="D217" s="7">
        <f>YEAR(A217)</f>
        <v>2013</v>
      </c>
      <c r="E217" s="2">
        <v>6</v>
      </c>
      <c r="F217" s="2" t="s">
        <v>4713</v>
      </c>
      <c r="G217" s="9">
        <v>3</v>
      </c>
      <c r="H217" s="3" t="s">
        <v>666</v>
      </c>
      <c r="I217" s="3">
        <v>2013</v>
      </c>
      <c r="J217" s="4" t="s">
        <v>76</v>
      </c>
      <c r="K217" s="4" t="s">
        <v>25</v>
      </c>
      <c r="L217" s="7" t="s">
        <v>667</v>
      </c>
      <c r="M217" s="7" t="s">
        <v>58</v>
      </c>
      <c r="N217" s="4">
        <v>3</v>
      </c>
      <c r="O217" s="7"/>
      <c r="P217" s="7" t="s">
        <v>52</v>
      </c>
      <c r="Q217" s="7" t="s">
        <v>45</v>
      </c>
      <c r="R217" s="7"/>
      <c r="S217" s="7"/>
      <c r="T217" s="7" t="s">
        <v>32</v>
      </c>
      <c r="U217">
        <v>3</v>
      </c>
      <c r="V217" t="s">
        <v>47</v>
      </c>
      <c r="W217" t="s">
        <v>33</v>
      </c>
      <c r="X217" t="s">
        <v>28</v>
      </c>
      <c r="Y217" t="s">
        <v>28</v>
      </c>
      <c r="Z217" t="s">
        <v>6086</v>
      </c>
      <c r="AB217">
        <v>2</v>
      </c>
      <c r="AC217" t="s">
        <v>6092</v>
      </c>
      <c r="AD217" t="s">
        <v>668</v>
      </c>
    </row>
    <row r="218" spans="1:31" x14ac:dyDescent="0.25">
      <c r="A218" s="8">
        <v>41453</v>
      </c>
      <c r="B218" s="16" t="s">
        <v>4905</v>
      </c>
      <c r="C218" s="3" t="s">
        <v>659</v>
      </c>
      <c r="D218" s="7">
        <f>YEAR(A218)</f>
        <v>2013</v>
      </c>
      <c r="E218" s="2">
        <v>6</v>
      </c>
      <c r="F218" s="2" t="s">
        <v>4713</v>
      </c>
      <c r="G218" s="9">
        <v>28</v>
      </c>
      <c r="H218" s="3" t="s">
        <v>659</v>
      </c>
      <c r="I218" s="3">
        <v>2013</v>
      </c>
      <c r="J218" s="4" t="s">
        <v>50</v>
      </c>
      <c r="K218" s="4" t="s">
        <v>25</v>
      </c>
      <c r="L218" s="7" t="s">
        <v>1730</v>
      </c>
      <c r="M218" s="7" t="s">
        <v>58</v>
      </c>
      <c r="N218" s="4">
        <v>1</v>
      </c>
      <c r="O218" s="7"/>
      <c r="P218" s="4" t="s">
        <v>44</v>
      </c>
      <c r="Q218" s="4" t="s">
        <v>45</v>
      </c>
      <c r="R218" s="7" t="s">
        <v>30</v>
      </c>
      <c r="S218" s="7"/>
      <c r="T218" s="4" t="s">
        <v>32</v>
      </c>
      <c r="U218">
        <v>2</v>
      </c>
      <c r="V218" t="s">
        <v>47</v>
      </c>
      <c r="W218" t="s">
        <v>33</v>
      </c>
      <c r="X218" t="s">
        <v>62</v>
      </c>
      <c r="Y218" t="s">
        <v>62</v>
      </c>
      <c r="Z218" t="s">
        <v>6078</v>
      </c>
      <c r="AA218" t="s">
        <v>47</v>
      </c>
      <c r="AB218">
        <v>2</v>
      </c>
      <c r="AC218" t="s">
        <v>6091</v>
      </c>
      <c r="AD218" t="s">
        <v>660</v>
      </c>
    </row>
    <row r="219" spans="1:31" x14ac:dyDescent="0.25">
      <c r="A219" s="8">
        <v>41453</v>
      </c>
      <c r="B219" s="16" t="s">
        <v>4905</v>
      </c>
      <c r="C219" s="3" t="s">
        <v>659</v>
      </c>
      <c r="D219" s="7">
        <f>YEAR(A219)</f>
        <v>2013</v>
      </c>
      <c r="E219" s="2">
        <v>6</v>
      </c>
      <c r="F219" s="2" t="s">
        <v>4713</v>
      </c>
      <c r="G219" s="9">
        <v>28</v>
      </c>
      <c r="H219" s="3" t="s">
        <v>659</v>
      </c>
      <c r="I219" s="3">
        <v>2013</v>
      </c>
      <c r="J219" s="4" t="s">
        <v>50</v>
      </c>
      <c r="K219" s="4" t="s">
        <v>105</v>
      </c>
      <c r="L219" s="7" t="s">
        <v>1731</v>
      </c>
      <c r="M219" s="7" t="s">
        <v>58</v>
      </c>
      <c r="N219" s="4">
        <v>3</v>
      </c>
      <c r="O219" s="7" t="s">
        <v>661</v>
      </c>
      <c r="P219" s="7" t="s">
        <v>44</v>
      </c>
      <c r="Q219" s="7" t="s">
        <v>45</v>
      </c>
      <c r="R219" s="7" t="s">
        <v>47</v>
      </c>
      <c r="S219" s="7"/>
      <c r="T219" s="7" t="s">
        <v>32</v>
      </c>
      <c r="U219">
        <v>3</v>
      </c>
      <c r="V219" t="s">
        <v>47</v>
      </c>
      <c r="W219" t="s">
        <v>33</v>
      </c>
      <c r="X219" t="s">
        <v>84</v>
      </c>
      <c r="Y219" t="s">
        <v>84</v>
      </c>
      <c r="Z219" t="s">
        <v>6084</v>
      </c>
      <c r="AA219" t="s">
        <v>47</v>
      </c>
      <c r="AB219">
        <v>3</v>
      </c>
      <c r="AC219" t="s">
        <v>6093</v>
      </c>
      <c r="AD219" t="s">
        <v>662</v>
      </c>
    </row>
    <row r="220" spans="1:31" x14ac:dyDescent="0.25">
      <c r="A220" s="8">
        <v>41453</v>
      </c>
      <c r="B220" s="16" t="s">
        <v>4905</v>
      </c>
      <c r="C220" s="3" t="s">
        <v>659</v>
      </c>
      <c r="D220" s="7">
        <f>YEAR(A220)</f>
        <v>2013</v>
      </c>
      <c r="E220" s="2">
        <v>6</v>
      </c>
      <c r="F220" s="2" t="s">
        <v>4713</v>
      </c>
      <c r="G220" s="9">
        <v>28</v>
      </c>
      <c r="H220" s="3" t="s">
        <v>659</v>
      </c>
      <c r="I220" s="3">
        <v>2013</v>
      </c>
      <c r="J220" s="4" t="s">
        <v>50</v>
      </c>
      <c r="K220" s="4" t="s">
        <v>143</v>
      </c>
      <c r="L220" s="7" t="s">
        <v>1732</v>
      </c>
      <c r="M220" s="7" t="s">
        <v>66</v>
      </c>
      <c r="N220" s="4">
        <v>3</v>
      </c>
      <c r="O220" s="7"/>
      <c r="P220" s="7" t="s">
        <v>44</v>
      </c>
      <c r="Q220" s="7" t="s">
        <v>45</v>
      </c>
      <c r="R220" s="7"/>
      <c r="S220" s="7"/>
      <c r="T220" s="7" t="s">
        <v>32</v>
      </c>
      <c r="U220" s="11">
        <v>3</v>
      </c>
      <c r="V220" t="s">
        <v>47</v>
      </c>
      <c r="W220" t="s">
        <v>33</v>
      </c>
      <c r="X220" t="s">
        <v>62</v>
      </c>
      <c r="Y220" t="s">
        <v>62</v>
      </c>
      <c r="Z220" t="s">
        <v>6078</v>
      </c>
      <c r="AA220" t="s">
        <v>30</v>
      </c>
      <c r="AB220">
        <v>2</v>
      </c>
      <c r="AC220" t="s">
        <v>6092</v>
      </c>
      <c r="AD220" t="s">
        <v>663</v>
      </c>
      <c r="AE220" t="s">
        <v>664</v>
      </c>
    </row>
    <row r="221" spans="1:31" x14ac:dyDescent="0.25">
      <c r="A221" s="8">
        <v>41453</v>
      </c>
      <c r="B221" s="16" t="s">
        <v>4905</v>
      </c>
      <c r="C221" s="3" t="s">
        <v>659</v>
      </c>
      <c r="D221" s="7">
        <f>YEAR(A221)</f>
        <v>2013</v>
      </c>
      <c r="E221" s="2">
        <v>6</v>
      </c>
      <c r="F221" s="2" t="s">
        <v>4713</v>
      </c>
      <c r="G221" s="9">
        <v>28</v>
      </c>
      <c r="H221" s="3" t="s">
        <v>659</v>
      </c>
      <c r="I221" s="3">
        <v>2013</v>
      </c>
      <c r="J221" s="4" t="s">
        <v>50</v>
      </c>
      <c r="K221" s="4" t="s">
        <v>336</v>
      </c>
      <c r="L221" s="7" t="s">
        <v>1733</v>
      </c>
      <c r="M221" s="7" t="s">
        <v>66</v>
      </c>
      <c r="N221" s="4">
        <v>1</v>
      </c>
      <c r="O221" s="7"/>
      <c r="P221" s="7" t="s">
        <v>44</v>
      </c>
      <c r="Q221" s="7" t="s">
        <v>45</v>
      </c>
      <c r="R221" s="7" t="s">
        <v>30</v>
      </c>
      <c r="S221" s="7"/>
      <c r="T221" s="7" t="s">
        <v>32</v>
      </c>
      <c r="U221" s="14">
        <v>4</v>
      </c>
      <c r="V221" t="s">
        <v>47</v>
      </c>
      <c r="W221" t="s">
        <v>33</v>
      </c>
      <c r="X221" t="s">
        <v>28</v>
      </c>
      <c r="Y221" t="s">
        <v>28</v>
      </c>
      <c r="Z221" t="s">
        <v>6086</v>
      </c>
      <c r="AB221">
        <v>2</v>
      </c>
      <c r="AC221" t="s">
        <v>6091</v>
      </c>
      <c r="AD221" t="s">
        <v>665</v>
      </c>
    </row>
    <row r="222" spans="1:31" x14ac:dyDescent="0.25">
      <c r="A222" s="1">
        <v>41465</v>
      </c>
      <c r="B222" s="16" t="s">
        <v>4906</v>
      </c>
      <c r="C222" s="3" t="s">
        <v>674</v>
      </c>
      <c r="D222" s="3">
        <v>2013</v>
      </c>
      <c r="E222" s="2">
        <v>7</v>
      </c>
      <c r="F222" s="2" t="s">
        <v>4714</v>
      </c>
      <c r="G222" s="3">
        <v>13</v>
      </c>
      <c r="H222" s="3" t="s">
        <v>674</v>
      </c>
      <c r="I222" s="3">
        <v>2013</v>
      </c>
      <c r="J222" s="4" t="s">
        <v>24</v>
      </c>
      <c r="K222" s="4" t="s">
        <v>25</v>
      </c>
      <c r="L222" s="10" t="s">
        <v>675</v>
      </c>
      <c r="M222" s="10" t="s">
        <v>66</v>
      </c>
      <c r="N222" s="4">
        <v>1</v>
      </c>
      <c r="O222" s="4"/>
      <c r="P222" s="4" t="s">
        <v>28</v>
      </c>
      <c r="Q222" s="4" t="s">
        <v>28</v>
      </c>
      <c r="R222" s="4"/>
      <c r="S222" s="4"/>
      <c r="T222" s="4" t="s">
        <v>32</v>
      </c>
      <c r="U222">
        <v>2</v>
      </c>
      <c r="V222" t="s">
        <v>30</v>
      </c>
      <c r="W222" t="s">
        <v>33</v>
      </c>
      <c r="X222" t="s">
        <v>28</v>
      </c>
      <c r="Y222" t="s">
        <v>28</v>
      </c>
      <c r="Z222" t="s">
        <v>6087</v>
      </c>
      <c r="AB222">
        <v>1</v>
      </c>
      <c r="AC222" t="s">
        <v>6090</v>
      </c>
      <c r="AD222" t="s">
        <v>676</v>
      </c>
    </row>
    <row r="223" spans="1:31" x14ac:dyDescent="0.25">
      <c r="A223" s="1">
        <v>41465</v>
      </c>
      <c r="B223" s="16" t="s">
        <v>4906</v>
      </c>
      <c r="C223" s="3" t="s">
        <v>669</v>
      </c>
      <c r="D223" s="3">
        <v>2013</v>
      </c>
      <c r="E223" s="2">
        <v>7</v>
      </c>
      <c r="F223" s="2" t="s">
        <v>4714</v>
      </c>
      <c r="G223" s="3">
        <v>16</v>
      </c>
      <c r="H223" s="3" t="s">
        <v>669</v>
      </c>
      <c r="I223" s="3">
        <v>2013</v>
      </c>
      <c r="J223" s="4" t="s">
        <v>36</v>
      </c>
      <c r="K223" s="4" t="s">
        <v>25</v>
      </c>
      <c r="L223" s="10" t="s">
        <v>670</v>
      </c>
      <c r="M223" s="10" t="s">
        <v>27</v>
      </c>
      <c r="N223" s="4">
        <v>1</v>
      </c>
      <c r="O223" s="4" t="s">
        <v>37</v>
      </c>
      <c r="P223" s="4" t="s">
        <v>44</v>
      </c>
      <c r="Q223" s="4" t="s">
        <v>45</v>
      </c>
      <c r="R223" s="4" t="s">
        <v>30</v>
      </c>
      <c r="S223" s="4" t="s">
        <v>46</v>
      </c>
      <c r="T223" s="4" t="s">
        <v>32</v>
      </c>
      <c r="U223">
        <v>2</v>
      </c>
      <c r="V223" t="s">
        <v>47</v>
      </c>
      <c r="W223" t="s">
        <v>33</v>
      </c>
      <c r="X223" t="s">
        <v>28</v>
      </c>
      <c r="Y223" t="s">
        <v>28</v>
      </c>
      <c r="Z223" t="s">
        <v>6086</v>
      </c>
      <c r="AB223">
        <v>2</v>
      </c>
      <c r="AC223" t="s">
        <v>6091</v>
      </c>
      <c r="AD223" t="s">
        <v>671</v>
      </c>
    </row>
    <row r="224" spans="1:31" x14ac:dyDescent="0.25">
      <c r="A224" s="1">
        <v>41465</v>
      </c>
      <c r="B224" s="16" t="s">
        <v>4906</v>
      </c>
      <c r="C224" s="3" t="s">
        <v>669</v>
      </c>
      <c r="D224" s="3">
        <v>2013</v>
      </c>
      <c r="E224" s="2">
        <v>7</v>
      </c>
      <c r="F224" s="2" t="s">
        <v>4714</v>
      </c>
      <c r="G224" s="3">
        <v>16</v>
      </c>
      <c r="H224" s="3" t="s">
        <v>669</v>
      </c>
      <c r="I224" s="3">
        <v>2013</v>
      </c>
      <c r="J224" s="4" t="s">
        <v>36</v>
      </c>
      <c r="K224" s="4" t="s">
        <v>105</v>
      </c>
      <c r="L224" s="10" t="s">
        <v>672</v>
      </c>
      <c r="M224" s="10" t="s">
        <v>66</v>
      </c>
      <c r="N224" s="4">
        <v>1</v>
      </c>
      <c r="O224" s="4" t="s">
        <v>37</v>
      </c>
      <c r="P224" s="4" t="s">
        <v>44</v>
      </c>
      <c r="Q224" s="4" t="s">
        <v>45</v>
      </c>
      <c r="R224" s="4"/>
      <c r="S224" s="4" t="s">
        <v>46</v>
      </c>
      <c r="T224" s="4" t="s">
        <v>32</v>
      </c>
      <c r="U224">
        <v>2</v>
      </c>
      <c r="V224" t="s">
        <v>47</v>
      </c>
      <c r="W224" t="s">
        <v>33</v>
      </c>
      <c r="X224" t="s">
        <v>28</v>
      </c>
      <c r="Y224" t="s">
        <v>28</v>
      </c>
      <c r="Z224" t="s">
        <v>6086</v>
      </c>
      <c r="AB224">
        <v>2</v>
      </c>
      <c r="AC224" t="s">
        <v>6091</v>
      </c>
      <c r="AD224" t="s">
        <v>673</v>
      </c>
    </row>
    <row r="225" spans="1:31" x14ac:dyDescent="0.25">
      <c r="A225" s="1">
        <v>41465</v>
      </c>
      <c r="B225" s="16" t="s">
        <v>4906</v>
      </c>
      <c r="C225" s="3" t="s">
        <v>677</v>
      </c>
      <c r="D225" s="3">
        <v>2013</v>
      </c>
      <c r="E225" s="2">
        <v>7</v>
      </c>
      <c r="F225" s="2" t="s">
        <v>4714</v>
      </c>
      <c r="G225" s="3">
        <v>17</v>
      </c>
      <c r="H225" s="3" t="s">
        <v>677</v>
      </c>
      <c r="I225" s="3">
        <v>2013</v>
      </c>
      <c r="J225" s="4" t="s">
        <v>50</v>
      </c>
      <c r="K225" s="4" t="s">
        <v>25</v>
      </c>
      <c r="L225" s="10" t="s">
        <v>678</v>
      </c>
      <c r="M225" s="10" t="s">
        <v>27</v>
      </c>
      <c r="N225" s="4">
        <v>4</v>
      </c>
      <c r="O225" s="4" t="s">
        <v>37</v>
      </c>
      <c r="P225" s="4" t="s">
        <v>44</v>
      </c>
      <c r="Q225" s="4" t="s">
        <v>45</v>
      </c>
      <c r="R225" s="4" t="s">
        <v>30</v>
      </c>
      <c r="S225" s="4" t="s">
        <v>50</v>
      </c>
      <c r="T225" s="4" t="s">
        <v>32</v>
      </c>
      <c r="U225">
        <v>3</v>
      </c>
      <c r="V225" t="s">
        <v>47</v>
      </c>
      <c r="W225" t="s">
        <v>33</v>
      </c>
      <c r="X225" t="s">
        <v>62</v>
      </c>
      <c r="Y225" t="s">
        <v>62</v>
      </c>
      <c r="Z225" t="s">
        <v>6078</v>
      </c>
      <c r="AA225" t="s">
        <v>30</v>
      </c>
      <c r="AB225">
        <v>3</v>
      </c>
      <c r="AC225" t="s">
        <v>6093</v>
      </c>
      <c r="AD225" t="s">
        <v>679</v>
      </c>
    </row>
    <row r="226" spans="1:31" x14ac:dyDescent="0.25">
      <c r="A226" s="1">
        <v>41465</v>
      </c>
      <c r="B226" s="16" t="s">
        <v>4906</v>
      </c>
      <c r="C226" s="3" t="s">
        <v>677</v>
      </c>
      <c r="D226" s="3">
        <v>2013</v>
      </c>
      <c r="E226" s="2">
        <v>7</v>
      </c>
      <c r="F226" s="2" t="s">
        <v>4714</v>
      </c>
      <c r="G226" s="3">
        <v>17</v>
      </c>
      <c r="H226" s="3" t="s">
        <v>677</v>
      </c>
      <c r="I226" s="3">
        <v>2013</v>
      </c>
      <c r="J226" s="4" t="s">
        <v>50</v>
      </c>
      <c r="K226" s="4" t="s">
        <v>105</v>
      </c>
      <c r="L226" s="10" t="s">
        <v>680</v>
      </c>
      <c r="M226" s="10" t="s">
        <v>27</v>
      </c>
      <c r="N226" s="4">
        <v>1</v>
      </c>
      <c r="O226" s="4" t="s">
        <v>37</v>
      </c>
      <c r="P226" s="4" t="s">
        <v>44</v>
      </c>
      <c r="Q226" s="4" t="s">
        <v>45</v>
      </c>
      <c r="R226" s="4" t="s">
        <v>30</v>
      </c>
      <c r="S226" s="4" t="s">
        <v>50</v>
      </c>
      <c r="T226" s="4" t="s">
        <v>32</v>
      </c>
      <c r="U226" s="11">
        <v>3</v>
      </c>
      <c r="V226" t="s">
        <v>30</v>
      </c>
      <c r="W226" t="s">
        <v>33</v>
      </c>
      <c r="X226" t="s">
        <v>28</v>
      </c>
      <c r="Y226" t="s">
        <v>28</v>
      </c>
      <c r="Z226" t="s">
        <v>6087</v>
      </c>
      <c r="AB226">
        <v>1</v>
      </c>
      <c r="AC226" t="s">
        <v>6090</v>
      </c>
      <c r="AD226" t="s">
        <v>681</v>
      </c>
    </row>
    <row r="227" spans="1:31" x14ac:dyDescent="0.25">
      <c r="A227" s="1">
        <v>41470</v>
      </c>
      <c r="B227" s="16" t="s">
        <v>4907</v>
      </c>
      <c r="C227" s="3" t="s">
        <v>682</v>
      </c>
      <c r="D227" s="3">
        <v>2013</v>
      </c>
      <c r="E227" s="2">
        <v>7</v>
      </c>
      <c r="F227" s="2" t="s">
        <v>4714</v>
      </c>
      <c r="G227" s="3">
        <v>10</v>
      </c>
      <c r="H227" s="3" t="s">
        <v>682</v>
      </c>
      <c r="I227" s="3">
        <v>2013</v>
      </c>
      <c r="J227" s="4" t="s">
        <v>55</v>
      </c>
      <c r="K227" s="4" t="s">
        <v>25</v>
      </c>
      <c r="L227" s="10" t="s">
        <v>683</v>
      </c>
      <c r="M227" s="10" t="s">
        <v>27</v>
      </c>
      <c r="N227" s="4">
        <v>2</v>
      </c>
      <c r="O227" s="4" t="s">
        <v>37</v>
      </c>
      <c r="P227" s="4" t="s">
        <v>28</v>
      </c>
      <c r="Q227" s="4" t="s">
        <v>28</v>
      </c>
      <c r="R227" s="4"/>
      <c r="S227" s="4" t="s">
        <v>55</v>
      </c>
      <c r="T227" s="4" t="s">
        <v>32</v>
      </c>
      <c r="U227" s="11">
        <v>2</v>
      </c>
      <c r="V227" t="s">
        <v>47</v>
      </c>
      <c r="W227" t="s">
        <v>33</v>
      </c>
      <c r="X227" t="s">
        <v>62</v>
      </c>
      <c r="Y227" t="s">
        <v>62</v>
      </c>
      <c r="Z227" t="s">
        <v>6078</v>
      </c>
      <c r="AA227" t="s">
        <v>47</v>
      </c>
      <c r="AB227">
        <v>3</v>
      </c>
      <c r="AC227" t="s">
        <v>6093</v>
      </c>
      <c r="AD227" t="s">
        <v>684</v>
      </c>
    </row>
    <row r="228" spans="1:31" x14ac:dyDescent="0.25">
      <c r="A228" s="1">
        <v>41470</v>
      </c>
      <c r="B228" s="16" t="s">
        <v>4907</v>
      </c>
      <c r="C228" s="3" t="s">
        <v>685</v>
      </c>
      <c r="D228" s="3">
        <v>2013</v>
      </c>
      <c r="E228" s="2">
        <v>7</v>
      </c>
      <c r="F228" s="2" t="s">
        <v>4714</v>
      </c>
      <c r="G228" s="3">
        <v>19</v>
      </c>
      <c r="H228" s="3" t="s">
        <v>685</v>
      </c>
      <c r="I228" s="3">
        <v>2013</v>
      </c>
      <c r="J228" s="4" t="s">
        <v>36</v>
      </c>
      <c r="K228" s="4" t="s">
        <v>25</v>
      </c>
      <c r="L228" s="10" t="s">
        <v>686</v>
      </c>
      <c r="M228" s="10" t="s">
        <v>27</v>
      </c>
      <c r="N228" s="4">
        <v>1</v>
      </c>
      <c r="O228" s="4" t="s">
        <v>37</v>
      </c>
      <c r="P228" s="4" t="s">
        <v>44</v>
      </c>
      <c r="Q228" s="4" t="s">
        <v>45</v>
      </c>
      <c r="R228" s="4"/>
      <c r="S228" s="4" t="s">
        <v>46</v>
      </c>
      <c r="T228" s="4" t="s">
        <v>32</v>
      </c>
      <c r="U228" s="11">
        <v>3</v>
      </c>
      <c r="V228" t="s">
        <v>47</v>
      </c>
      <c r="W228" t="s">
        <v>33</v>
      </c>
      <c r="X228" t="s">
        <v>28</v>
      </c>
      <c r="Y228" t="s">
        <v>28</v>
      </c>
      <c r="Z228" t="s">
        <v>6086</v>
      </c>
      <c r="AB228">
        <v>2</v>
      </c>
      <c r="AC228" t="s">
        <v>6091</v>
      </c>
      <c r="AD228" t="s">
        <v>687</v>
      </c>
    </row>
    <row r="229" spans="1:31" x14ac:dyDescent="0.25">
      <c r="A229" s="1">
        <v>41470</v>
      </c>
      <c r="B229" s="16" t="s">
        <v>4907</v>
      </c>
      <c r="C229" s="3" t="s">
        <v>685</v>
      </c>
      <c r="D229" s="3">
        <v>2013</v>
      </c>
      <c r="E229" s="2">
        <v>7</v>
      </c>
      <c r="F229" s="2" t="s">
        <v>4714</v>
      </c>
      <c r="G229" s="3">
        <v>19</v>
      </c>
      <c r="H229" s="3" t="s">
        <v>685</v>
      </c>
      <c r="I229" s="3">
        <v>2013</v>
      </c>
      <c r="J229" s="4" t="s">
        <v>36</v>
      </c>
      <c r="K229" s="4" t="s">
        <v>105</v>
      </c>
      <c r="L229" s="10" t="s">
        <v>688</v>
      </c>
      <c r="M229" s="10" t="s">
        <v>27</v>
      </c>
      <c r="N229" s="4">
        <v>1</v>
      </c>
      <c r="O229" s="4" t="s">
        <v>37</v>
      </c>
      <c r="P229" s="4" t="s">
        <v>44</v>
      </c>
      <c r="Q229" s="4" t="s">
        <v>45</v>
      </c>
      <c r="R229" s="4"/>
      <c r="S229" s="4" t="s">
        <v>46</v>
      </c>
      <c r="T229" s="4" t="s">
        <v>32</v>
      </c>
      <c r="U229">
        <v>0</v>
      </c>
      <c r="V229" t="s">
        <v>30</v>
      </c>
      <c r="W229" t="s">
        <v>122</v>
      </c>
      <c r="X229" s="6" t="s">
        <v>5186</v>
      </c>
      <c r="Y229" s="6" t="s">
        <v>5186</v>
      </c>
      <c r="Z229" s="6" t="s">
        <v>6088</v>
      </c>
      <c r="AB229">
        <v>2</v>
      </c>
      <c r="AC229" t="s">
        <v>6091</v>
      </c>
      <c r="AD229" t="s">
        <v>689</v>
      </c>
    </row>
    <row r="230" spans="1:31" x14ac:dyDescent="0.25">
      <c r="A230" s="1">
        <v>41470</v>
      </c>
      <c r="B230" s="16" t="s">
        <v>4907</v>
      </c>
      <c r="C230" s="3" t="s">
        <v>685</v>
      </c>
      <c r="D230" s="3">
        <v>2013</v>
      </c>
      <c r="E230" s="2">
        <v>7</v>
      </c>
      <c r="F230" s="2" t="s">
        <v>4714</v>
      </c>
      <c r="G230" s="3">
        <v>19</v>
      </c>
      <c r="H230" s="3" t="s">
        <v>685</v>
      </c>
      <c r="I230" s="3">
        <v>2013</v>
      </c>
      <c r="J230" s="4" t="s">
        <v>36</v>
      </c>
      <c r="K230" s="4" t="s">
        <v>143</v>
      </c>
      <c r="L230" s="10" t="s">
        <v>690</v>
      </c>
      <c r="M230" s="10" t="s">
        <v>27</v>
      </c>
      <c r="N230" s="4">
        <v>2</v>
      </c>
      <c r="O230" s="4" t="s">
        <v>691</v>
      </c>
      <c r="P230" s="4" t="s">
        <v>44</v>
      </c>
      <c r="Q230" s="4" t="s">
        <v>45</v>
      </c>
      <c r="R230" s="4"/>
      <c r="S230" s="4" t="s">
        <v>46</v>
      </c>
      <c r="T230" s="4" t="s">
        <v>32</v>
      </c>
      <c r="U230">
        <v>3</v>
      </c>
      <c r="V230" t="s">
        <v>47</v>
      </c>
      <c r="W230" t="s">
        <v>33</v>
      </c>
      <c r="X230" t="s">
        <v>28</v>
      </c>
      <c r="Y230" t="s">
        <v>28</v>
      </c>
      <c r="Z230" t="s">
        <v>6086</v>
      </c>
      <c r="AB230">
        <v>2</v>
      </c>
      <c r="AC230" t="s">
        <v>6092</v>
      </c>
      <c r="AD230" t="s">
        <v>692</v>
      </c>
    </row>
    <row r="231" spans="1:31" x14ac:dyDescent="0.25">
      <c r="A231" s="1">
        <v>41470</v>
      </c>
      <c r="B231" s="16" t="s">
        <v>4907</v>
      </c>
      <c r="C231" s="3" t="s">
        <v>685</v>
      </c>
      <c r="D231" s="3">
        <v>2013</v>
      </c>
      <c r="E231" s="2">
        <v>7</v>
      </c>
      <c r="F231" s="2" t="s">
        <v>4714</v>
      </c>
      <c r="G231" s="3">
        <v>19</v>
      </c>
      <c r="H231" s="3" t="s">
        <v>685</v>
      </c>
      <c r="I231" s="3">
        <v>2013</v>
      </c>
      <c r="J231" s="4" t="s">
        <v>36</v>
      </c>
      <c r="K231" s="4" t="s">
        <v>336</v>
      </c>
      <c r="L231" s="10" t="s">
        <v>693</v>
      </c>
      <c r="M231" s="10" t="s">
        <v>27</v>
      </c>
      <c r="N231" s="4">
        <v>1</v>
      </c>
      <c r="O231" s="4" t="s">
        <v>691</v>
      </c>
      <c r="P231" s="4" t="s">
        <v>44</v>
      </c>
      <c r="Q231" s="4" t="s">
        <v>45</v>
      </c>
      <c r="R231" s="4"/>
      <c r="S231" s="4" t="s">
        <v>46</v>
      </c>
      <c r="T231" s="4" t="s">
        <v>32</v>
      </c>
      <c r="U231" t="s">
        <v>28</v>
      </c>
      <c r="W231" t="s">
        <v>28</v>
      </c>
      <c r="X231" t="s">
        <v>28</v>
      </c>
      <c r="Y231" t="s">
        <v>28</v>
      </c>
      <c r="Z231" t="s">
        <v>6087</v>
      </c>
      <c r="AB231">
        <v>1</v>
      </c>
      <c r="AC231" t="s">
        <v>6090</v>
      </c>
      <c r="AD231" t="s">
        <v>694</v>
      </c>
    </row>
    <row r="232" spans="1:31" x14ac:dyDescent="0.25">
      <c r="A232" s="1">
        <v>41470</v>
      </c>
      <c r="B232" s="16" t="s">
        <v>4907</v>
      </c>
      <c r="C232" s="3" t="s">
        <v>685</v>
      </c>
      <c r="D232" s="3">
        <v>2013</v>
      </c>
      <c r="E232" s="2">
        <v>7</v>
      </c>
      <c r="F232" s="2" t="s">
        <v>4714</v>
      </c>
      <c r="G232" s="3">
        <v>19</v>
      </c>
      <c r="H232" s="3" t="s">
        <v>685</v>
      </c>
      <c r="I232" s="3">
        <v>2013</v>
      </c>
      <c r="J232" s="4" t="s">
        <v>36</v>
      </c>
      <c r="K232" s="4" t="s">
        <v>695</v>
      </c>
      <c r="L232" s="10" t="s">
        <v>696</v>
      </c>
      <c r="M232" s="10" t="s">
        <v>27</v>
      </c>
      <c r="N232" s="4">
        <v>4</v>
      </c>
      <c r="O232" s="4" t="s">
        <v>691</v>
      </c>
      <c r="P232" s="4" t="s">
        <v>44</v>
      </c>
      <c r="Q232" s="4" t="s">
        <v>45</v>
      </c>
      <c r="R232" s="4"/>
      <c r="S232" s="4" t="s">
        <v>46</v>
      </c>
      <c r="T232" s="4" t="s">
        <v>32</v>
      </c>
      <c r="U232" s="11">
        <v>2</v>
      </c>
      <c r="V232" t="s">
        <v>47</v>
      </c>
      <c r="W232" t="s">
        <v>33</v>
      </c>
      <c r="X232" t="s">
        <v>62</v>
      </c>
      <c r="Y232" t="s">
        <v>62</v>
      </c>
      <c r="Z232" t="s">
        <v>6078</v>
      </c>
      <c r="AA232" t="s">
        <v>47</v>
      </c>
      <c r="AB232">
        <v>3</v>
      </c>
      <c r="AC232" t="s">
        <v>6093</v>
      </c>
      <c r="AD232" t="s">
        <v>697</v>
      </c>
    </row>
    <row r="233" spans="1:31" x14ac:dyDescent="0.25">
      <c r="A233" s="1">
        <v>41470</v>
      </c>
      <c r="B233" s="16" t="s">
        <v>4907</v>
      </c>
      <c r="C233" s="3" t="s">
        <v>698</v>
      </c>
      <c r="D233" s="3">
        <v>2013</v>
      </c>
      <c r="E233" s="2">
        <v>7</v>
      </c>
      <c r="F233" s="2" t="s">
        <v>4714</v>
      </c>
      <c r="G233" s="3">
        <v>20</v>
      </c>
      <c r="H233" s="3" t="s">
        <v>698</v>
      </c>
      <c r="I233" s="3">
        <v>2013</v>
      </c>
      <c r="J233" s="4" t="s">
        <v>50</v>
      </c>
      <c r="K233" s="4" t="s">
        <v>25</v>
      </c>
      <c r="L233" s="10" t="s">
        <v>699</v>
      </c>
      <c r="M233" s="10" t="s">
        <v>27</v>
      </c>
      <c r="N233" s="4">
        <v>1</v>
      </c>
      <c r="O233" s="4" t="s">
        <v>37</v>
      </c>
      <c r="P233" s="4" t="s">
        <v>44</v>
      </c>
      <c r="Q233" s="4" t="s">
        <v>45</v>
      </c>
      <c r="R233" s="4"/>
      <c r="S233" s="4" t="s">
        <v>50</v>
      </c>
      <c r="T233" s="4" t="s">
        <v>32</v>
      </c>
      <c r="U233" s="11">
        <v>4</v>
      </c>
      <c r="V233" t="s">
        <v>47</v>
      </c>
      <c r="W233" t="s">
        <v>33</v>
      </c>
      <c r="X233" t="s">
        <v>62</v>
      </c>
      <c r="Y233" t="s">
        <v>62</v>
      </c>
      <c r="Z233" t="s">
        <v>6078</v>
      </c>
      <c r="AA233" t="s">
        <v>30</v>
      </c>
      <c r="AB233">
        <v>2</v>
      </c>
      <c r="AC233" t="s">
        <v>6091</v>
      </c>
      <c r="AD233" t="s">
        <v>700</v>
      </c>
      <c r="AE233" t="s">
        <v>701</v>
      </c>
    </row>
    <row r="234" spans="1:31" x14ac:dyDescent="0.25">
      <c r="A234" s="1">
        <v>41470</v>
      </c>
      <c r="B234" s="16" t="s">
        <v>4907</v>
      </c>
      <c r="C234" s="3" t="s">
        <v>698</v>
      </c>
      <c r="D234" s="3">
        <v>2013</v>
      </c>
      <c r="E234" s="2">
        <v>7</v>
      </c>
      <c r="F234" s="2" t="s">
        <v>4714</v>
      </c>
      <c r="G234" s="3">
        <v>20</v>
      </c>
      <c r="H234" s="3" t="s">
        <v>698</v>
      </c>
      <c r="I234" s="3">
        <v>2013</v>
      </c>
      <c r="J234" s="4" t="s">
        <v>50</v>
      </c>
      <c r="K234" s="4" t="s">
        <v>105</v>
      </c>
      <c r="L234" s="10" t="s">
        <v>702</v>
      </c>
      <c r="M234" s="10" t="s">
        <v>27</v>
      </c>
      <c r="N234" s="4">
        <v>2</v>
      </c>
      <c r="O234" s="4" t="s">
        <v>37</v>
      </c>
      <c r="P234" s="4" t="s">
        <v>44</v>
      </c>
      <c r="Q234" s="4" t="s">
        <v>45</v>
      </c>
      <c r="R234" s="4"/>
      <c r="S234" s="4" t="s">
        <v>50</v>
      </c>
      <c r="T234" s="4" t="s">
        <v>32</v>
      </c>
      <c r="U234">
        <v>3</v>
      </c>
      <c r="V234" t="s">
        <v>47</v>
      </c>
      <c r="W234" t="s">
        <v>33</v>
      </c>
      <c r="X234" t="s">
        <v>28</v>
      </c>
      <c r="Y234" t="s">
        <v>28</v>
      </c>
      <c r="Z234" t="s">
        <v>6086</v>
      </c>
      <c r="AB234">
        <v>2</v>
      </c>
      <c r="AC234" t="s">
        <v>6092</v>
      </c>
      <c r="AD234" t="s">
        <v>703</v>
      </c>
    </row>
    <row r="235" spans="1:31" x14ac:dyDescent="0.25">
      <c r="A235" s="1">
        <v>41470</v>
      </c>
      <c r="B235" s="16" t="s">
        <v>4907</v>
      </c>
      <c r="C235" s="3" t="s">
        <v>698</v>
      </c>
      <c r="D235" s="3">
        <v>2013</v>
      </c>
      <c r="E235" s="2">
        <v>7</v>
      </c>
      <c r="F235" s="2" t="s">
        <v>4714</v>
      </c>
      <c r="G235" s="3">
        <v>20</v>
      </c>
      <c r="H235" s="3" t="s">
        <v>698</v>
      </c>
      <c r="I235" s="3">
        <v>2013</v>
      </c>
      <c r="J235" s="4" t="s">
        <v>50</v>
      </c>
      <c r="K235" s="4" t="s">
        <v>143</v>
      </c>
      <c r="L235" s="10" t="s">
        <v>704</v>
      </c>
      <c r="M235" s="10" t="s">
        <v>27</v>
      </c>
      <c r="N235" s="4">
        <v>2</v>
      </c>
      <c r="O235" s="4" t="s">
        <v>37</v>
      </c>
      <c r="P235" s="4" t="s">
        <v>44</v>
      </c>
      <c r="Q235" s="4" t="s">
        <v>45</v>
      </c>
      <c r="R235" s="4" t="s">
        <v>30</v>
      </c>
      <c r="S235" s="4" t="s">
        <v>50</v>
      </c>
      <c r="T235" s="4" t="s">
        <v>32</v>
      </c>
      <c r="U235">
        <v>3</v>
      </c>
      <c r="V235" t="s">
        <v>30</v>
      </c>
      <c r="W235" t="s">
        <v>33</v>
      </c>
      <c r="X235" t="s">
        <v>28</v>
      </c>
      <c r="Y235" t="s">
        <v>28</v>
      </c>
      <c r="Z235" t="s">
        <v>6087</v>
      </c>
      <c r="AB235">
        <v>1</v>
      </c>
      <c r="AC235" t="s">
        <v>6090</v>
      </c>
      <c r="AD235" t="s">
        <v>705</v>
      </c>
    </row>
    <row r="236" spans="1:31" x14ac:dyDescent="0.25">
      <c r="A236" s="1">
        <v>41470</v>
      </c>
      <c r="B236" s="16" t="s">
        <v>4907</v>
      </c>
      <c r="C236" s="3" t="s">
        <v>698</v>
      </c>
      <c r="D236" s="3">
        <v>2013</v>
      </c>
      <c r="E236" s="2">
        <v>7</v>
      </c>
      <c r="F236" s="2" t="s">
        <v>4714</v>
      </c>
      <c r="G236" s="3">
        <v>20</v>
      </c>
      <c r="H236" s="3" t="s">
        <v>698</v>
      </c>
      <c r="I236" s="3">
        <v>2013</v>
      </c>
      <c r="J236" s="4" t="s">
        <v>50</v>
      </c>
      <c r="K236" s="4" t="s">
        <v>336</v>
      </c>
      <c r="L236" s="10" t="s">
        <v>706</v>
      </c>
      <c r="M236" s="10" t="s">
        <v>66</v>
      </c>
      <c r="N236" s="4">
        <v>2</v>
      </c>
      <c r="O236" s="4" t="s">
        <v>37</v>
      </c>
      <c r="P236" s="4" t="s">
        <v>44</v>
      </c>
      <c r="Q236" s="4" t="s">
        <v>45</v>
      </c>
      <c r="R236" s="4" t="s">
        <v>47</v>
      </c>
      <c r="S236" s="4" t="s">
        <v>50</v>
      </c>
      <c r="T236" s="4" t="s">
        <v>32</v>
      </c>
      <c r="U236">
        <v>2</v>
      </c>
      <c r="V236" t="s">
        <v>47</v>
      </c>
      <c r="W236" t="s">
        <v>33</v>
      </c>
      <c r="X236" t="s">
        <v>62</v>
      </c>
      <c r="Y236" t="s">
        <v>62</v>
      </c>
      <c r="Z236" t="s">
        <v>6078</v>
      </c>
      <c r="AA236" t="s">
        <v>47</v>
      </c>
      <c r="AB236">
        <v>2</v>
      </c>
      <c r="AC236" t="s">
        <v>6092</v>
      </c>
      <c r="AD236" t="s">
        <v>707</v>
      </c>
    </row>
    <row r="237" spans="1:31" x14ac:dyDescent="0.25">
      <c r="A237" s="1">
        <v>41470</v>
      </c>
      <c r="B237" s="16" t="s">
        <v>4907</v>
      </c>
      <c r="C237" s="3" t="s">
        <v>698</v>
      </c>
      <c r="D237" s="3">
        <v>2013</v>
      </c>
      <c r="E237" s="2">
        <v>7</v>
      </c>
      <c r="F237" s="2" t="s">
        <v>4714</v>
      </c>
      <c r="G237" s="3">
        <v>20</v>
      </c>
      <c r="H237" s="3" t="s">
        <v>698</v>
      </c>
      <c r="I237" s="3">
        <v>2013</v>
      </c>
      <c r="J237" s="4" t="s">
        <v>50</v>
      </c>
      <c r="K237" s="4" t="s">
        <v>695</v>
      </c>
      <c r="L237" s="10" t="s">
        <v>708</v>
      </c>
      <c r="M237" s="10" t="s">
        <v>66</v>
      </c>
      <c r="N237" s="4">
        <v>1</v>
      </c>
      <c r="O237" s="4" t="s">
        <v>37</v>
      </c>
      <c r="P237" s="4" t="s">
        <v>52</v>
      </c>
      <c r="Q237" s="4" t="s">
        <v>45</v>
      </c>
      <c r="R237" s="4" t="s">
        <v>30</v>
      </c>
      <c r="S237" s="4" t="s">
        <v>50</v>
      </c>
      <c r="T237" s="4" t="s">
        <v>32</v>
      </c>
      <c r="U237">
        <v>0</v>
      </c>
      <c r="V237" t="s">
        <v>47</v>
      </c>
      <c r="W237" t="s">
        <v>122</v>
      </c>
      <c r="X237" s="6" t="s">
        <v>5186</v>
      </c>
      <c r="Y237" s="6" t="s">
        <v>5186</v>
      </c>
      <c r="Z237" s="6" t="s">
        <v>6088</v>
      </c>
      <c r="AB237">
        <v>2</v>
      </c>
      <c r="AC237" t="s">
        <v>6091</v>
      </c>
      <c r="AD237" t="s">
        <v>709</v>
      </c>
    </row>
    <row r="238" spans="1:31" x14ac:dyDescent="0.25">
      <c r="A238" s="1">
        <v>41470</v>
      </c>
      <c r="B238" s="16" t="s">
        <v>4907</v>
      </c>
      <c r="C238" s="3" t="s">
        <v>698</v>
      </c>
      <c r="D238" s="3">
        <v>2013</v>
      </c>
      <c r="E238" s="2">
        <v>7</v>
      </c>
      <c r="F238" s="2" t="s">
        <v>4714</v>
      </c>
      <c r="G238" s="3">
        <v>20</v>
      </c>
      <c r="H238" s="3" t="s">
        <v>698</v>
      </c>
      <c r="I238" s="3">
        <v>2013</v>
      </c>
      <c r="J238" s="4" t="s">
        <v>50</v>
      </c>
      <c r="K238" s="4" t="s">
        <v>710</v>
      </c>
      <c r="L238" s="10" t="s">
        <v>711</v>
      </c>
      <c r="M238" s="10" t="s">
        <v>66</v>
      </c>
      <c r="N238" s="4">
        <v>1</v>
      </c>
      <c r="O238" s="4" t="s">
        <v>37</v>
      </c>
      <c r="P238" s="4" t="s">
        <v>52</v>
      </c>
      <c r="Q238" s="4" t="s">
        <v>45</v>
      </c>
      <c r="R238" s="4"/>
      <c r="S238" s="4" t="s">
        <v>50</v>
      </c>
      <c r="T238" s="4" t="s">
        <v>32</v>
      </c>
      <c r="U238">
        <v>3</v>
      </c>
      <c r="V238" t="s">
        <v>30</v>
      </c>
      <c r="W238" t="s">
        <v>33</v>
      </c>
      <c r="X238" t="s">
        <v>28</v>
      </c>
      <c r="Y238" t="s">
        <v>28</v>
      </c>
      <c r="Z238" t="s">
        <v>6086</v>
      </c>
      <c r="AB238">
        <v>2</v>
      </c>
      <c r="AC238" t="s">
        <v>6091</v>
      </c>
      <c r="AD238" t="s">
        <v>712</v>
      </c>
    </row>
    <row r="239" spans="1:31" x14ac:dyDescent="0.25">
      <c r="A239" s="1">
        <v>41480</v>
      </c>
      <c r="B239" s="16" t="s">
        <v>4908</v>
      </c>
      <c r="C239" s="3" t="s">
        <v>713</v>
      </c>
      <c r="D239" s="3">
        <v>2013</v>
      </c>
      <c r="E239" s="2">
        <v>7</v>
      </c>
      <c r="F239" s="2" t="s">
        <v>4714</v>
      </c>
      <c r="G239" s="3">
        <v>5</v>
      </c>
      <c r="H239" s="3" t="s">
        <v>713</v>
      </c>
      <c r="I239" s="3">
        <v>2013</v>
      </c>
      <c r="J239" s="4" t="s">
        <v>113</v>
      </c>
      <c r="K239" s="4" t="s">
        <v>25</v>
      </c>
      <c r="L239" s="10" t="s">
        <v>714</v>
      </c>
      <c r="M239" s="10" t="s">
        <v>27</v>
      </c>
      <c r="N239" s="4">
        <v>1</v>
      </c>
      <c r="O239" s="4" t="s">
        <v>37</v>
      </c>
      <c r="P239" s="4" t="s">
        <v>44</v>
      </c>
      <c r="Q239" s="4" t="s">
        <v>45</v>
      </c>
      <c r="R239" s="4"/>
      <c r="S239" s="4" t="s">
        <v>113</v>
      </c>
      <c r="T239" s="4" t="s">
        <v>32</v>
      </c>
      <c r="U239">
        <v>3</v>
      </c>
      <c r="V239" t="s">
        <v>30</v>
      </c>
      <c r="W239" t="s">
        <v>33</v>
      </c>
      <c r="X239" t="s">
        <v>28</v>
      </c>
      <c r="Y239" t="s">
        <v>28</v>
      </c>
      <c r="Z239" t="s">
        <v>6086</v>
      </c>
      <c r="AB239">
        <v>2</v>
      </c>
      <c r="AC239" t="s">
        <v>6091</v>
      </c>
      <c r="AD239" t="s">
        <v>715</v>
      </c>
    </row>
    <row r="240" spans="1:31" x14ac:dyDescent="0.25">
      <c r="A240" s="1">
        <v>41480</v>
      </c>
      <c r="B240" s="16" t="s">
        <v>4908</v>
      </c>
      <c r="C240" s="3" t="s">
        <v>713</v>
      </c>
      <c r="D240" s="3">
        <v>2013</v>
      </c>
      <c r="E240" s="2">
        <v>7</v>
      </c>
      <c r="F240" s="2" t="s">
        <v>4714</v>
      </c>
      <c r="G240" s="3">
        <v>5</v>
      </c>
      <c r="H240" s="3" t="s">
        <v>713</v>
      </c>
      <c r="I240" s="3">
        <v>2013</v>
      </c>
      <c r="J240" s="4" t="s">
        <v>113</v>
      </c>
      <c r="K240" s="4" t="s">
        <v>105</v>
      </c>
      <c r="L240" s="10" t="s">
        <v>716</v>
      </c>
      <c r="M240" s="10" t="s">
        <v>27</v>
      </c>
      <c r="N240" s="4">
        <v>2</v>
      </c>
      <c r="O240" s="4" t="s">
        <v>717</v>
      </c>
      <c r="P240" s="4" t="s">
        <v>44</v>
      </c>
      <c r="Q240" s="4" t="s">
        <v>45</v>
      </c>
      <c r="R240" s="4" t="s">
        <v>30</v>
      </c>
      <c r="S240" s="4" t="s">
        <v>113</v>
      </c>
      <c r="T240" s="4" t="s">
        <v>32</v>
      </c>
      <c r="U240">
        <v>4</v>
      </c>
      <c r="V240" t="s">
        <v>47</v>
      </c>
      <c r="W240" t="s">
        <v>33</v>
      </c>
      <c r="X240" t="s">
        <v>62</v>
      </c>
      <c r="Y240" t="s">
        <v>62</v>
      </c>
      <c r="Z240" t="s">
        <v>6078</v>
      </c>
      <c r="AA240" t="s">
        <v>47</v>
      </c>
      <c r="AB240">
        <v>3</v>
      </c>
      <c r="AC240" t="s">
        <v>6093</v>
      </c>
      <c r="AD240" t="s">
        <v>718</v>
      </c>
    </row>
    <row r="241" spans="1:31" x14ac:dyDescent="0.25">
      <c r="A241" s="1">
        <v>41480</v>
      </c>
      <c r="B241" s="16" t="s">
        <v>4908</v>
      </c>
      <c r="C241" s="3" t="s">
        <v>719</v>
      </c>
      <c r="D241" s="3">
        <v>2013</v>
      </c>
      <c r="E241" s="2">
        <v>7</v>
      </c>
      <c r="F241" s="2" t="s">
        <v>4714</v>
      </c>
      <c r="G241" s="3">
        <v>18</v>
      </c>
      <c r="H241" s="3" t="s">
        <v>719</v>
      </c>
      <c r="I241" s="3">
        <v>2013</v>
      </c>
      <c r="J241" s="4" t="s">
        <v>55</v>
      </c>
      <c r="K241" s="4" t="s">
        <v>25</v>
      </c>
      <c r="L241" s="10" t="s">
        <v>720</v>
      </c>
      <c r="M241" s="10" t="s">
        <v>27</v>
      </c>
      <c r="N241" s="4">
        <v>1</v>
      </c>
      <c r="O241" s="4" t="s">
        <v>37</v>
      </c>
      <c r="P241" s="4" t="s">
        <v>44</v>
      </c>
      <c r="Q241" s="4" t="s">
        <v>45</v>
      </c>
      <c r="R241" s="4"/>
      <c r="S241" s="4" t="s">
        <v>55</v>
      </c>
      <c r="T241" s="4" t="s">
        <v>32</v>
      </c>
      <c r="U241">
        <v>3</v>
      </c>
      <c r="V241" t="s">
        <v>47</v>
      </c>
      <c r="W241" t="s">
        <v>33</v>
      </c>
      <c r="X241" t="s">
        <v>62</v>
      </c>
      <c r="Y241" t="s">
        <v>62</v>
      </c>
      <c r="Z241" t="s">
        <v>6078</v>
      </c>
      <c r="AA241" t="s">
        <v>30</v>
      </c>
      <c r="AB241">
        <v>2</v>
      </c>
      <c r="AC241" t="s">
        <v>6091</v>
      </c>
      <c r="AD241" t="s">
        <v>721</v>
      </c>
    </row>
    <row r="242" spans="1:31" x14ac:dyDescent="0.25">
      <c r="A242" s="1">
        <v>41493</v>
      </c>
      <c r="B242" s="16" t="s">
        <v>4909</v>
      </c>
      <c r="C242" s="3" t="s">
        <v>722</v>
      </c>
      <c r="D242" s="3">
        <v>2013</v>
      </c>
      <c r="E242" s="2">
        <v>8</v>
      </c>
      <c r="F242" s="2" t="s">
        <v>4715</v>
      </c>
      <c r="G242" s="3">
        <v>7</v>
      </c>
      <c r="H242" s="3" t="s">
        <v>722</v>
      </c>
      <c r="I242" s="3">
        <v>2013</v>
      </c>
      <c r="J242" s="4" t="s">
        <v>113</v>
      </c>
      <c r="K242" s="4" t="s">
        <v>25</v>
      </c>
      <c r="L242" s="10" t="s">
        <v>723</v>
      </c>
      <c r="M242" s="10" t="s">
        <v>27</v>
      </c>
      <c r="N242" s="4">
        <v>1</v>
      </c>
      <c r="O242" s="4" t="s">
        <v>37</v>
      </c>
      <c r="P242" s="4" t="s">
        <v>28</v>
      </c>
      <c r="Q242" s="4" t="s">
        <v>28</v>
      </c>
      <c r="R242" s="4"/>
      <c r="S242" s="4" t="s">
        <v>113</v>
      </c>
      <c r="T242" s="4" t="s">
        <v>32</v>
      </c>
      <c r="U242">
        <v>2</v>
      </c>
      <c r="V242" t="s">
        <v>47</v>
      </c>
      <c r="W242" t="s">
        <v>33</v>
      </c>
      <c r="X242" t="s">
        <v>28</v>
      </c>
      <c r="Y242" t="s">
        <v>28</v>
      </c>
      <c r="Z242" t="s">
        <v>6087</v>
      </c>
      <c r="AB242">
        <v>1</v>
      </c>
      <c r="AC242" t="s">
        <v>6090</v>
      </c>
      <c r="AD242" t="s">
        <v>724</v>
      </c>
    </row>
    <row r="243" spans="1:31" x14ac:dyDescent="0.25">
      <c r="A243" s="1">
        <v>41493</v>
      </c>
      <c r="B243" s="16" t="s">
        <v>4909</v>
      </c>
      <c r="C243" s="3" t="s">
        <v>725</v>
      </c>
      <c r="D243" s="3">
        <v>2013</v>
      </c>
      <c r="E243" s="2">
        <v>8</v>
      </c>
      <c r="F243" s="2" t="s">
        <v>4715</v>
      </c>
      <c r="G243" s="3">
        <v>17</v>
      </c>
      <c r="H243" s="3" t="s">
        <v>725</v>
      </c>
      <c r="I243" s="3">
        <v>2013</v>
      </c>
      <c r="J243" s="4" t="s">
        <v>36</v>
      </c>
      <c r="K243" s="4" t="s">
        <v>25</v>
      </c>
      <c r="L243" s="10" t="s">
        <v>726</v>
      </c>
      <c r="M243" s="10" t="s">
        <v>27</v>
      </c>
      <c r="N243" s="4">
        <v>4</v>
      </c>
      <c r="O243" s="4" t="s">
        <v>37</v>
      </c>
      <c r="P243" s="4" t="s">
        <v>44</v>
      </c>
      <c r="Q243" s="4" t="s">
        <v>45</v>
      </c>
      <c r="R243" s="4"/>
      <c r="S243" s="4" t="s">
        <v>46</v>
      </c>
      <c r="T243" s="4" t="s">
        <v>32</v>
      </c>
      <c r="U243">
        <v>2</v>
      </c>
      <c r="V243" t="s">
        <v>47</v>
      </c>
      <c r="W243" t="s">
        <v>33</v>
      </c>
      <c r="X243" t="s">
        <v>62</v>
      </c>
      <c r="Y243" t="s">
        <v>62</v>
      </c>
      <c r="Z243" t="s">
        <v>6078</v>
      </c>
      <c r="AA243" t="s">
        <v>47</v>
      </c>
      <c r="AB243">
        <v>3</v>
      </c>
      <c r="AC243" t="s">
        <v>6093</v>
      </c>
      <c r="AD243" t="s">
        <v>727</v>
      </c>
    </row>
    <row r="244" spans="1:31" x14ac:dyDescent="0.25">
      <c r="A244" s="1">
        <v>41493</v>
      </c>
      <c r="B244" s="16" t="s">
        <v>4909</v>
      </c>
      <c r="C244" s="3" t="s">
        <v>725</v>
      </c>
      <c r="D244" s="3">
        <v>2013</v>
      </c>
      <c r="E244" s="2">
        <v>8</v>
      </c>
      <c r="F244" s="2" t="s">
        <v>4715</v>
      </c>
      <c r="G244" s="3">
        <v>17</v>
      </c>
      <c r="H244" s="3" t="s">
        <v>725</v>
      </c>
      <c r="I244" s="3">
        <v>2013</v>
      </c>
      <c r="J244" s="4" t="s">
        <v>36</v>
      </c>
      <c r="K244" s="4" t="s">
        <v>105</v>
      </c>
      <c r="L244" s="10" t="s">
        <v>728</v>
      </c>
      <c r="M244" s="10" t="s">
        <v>27</v>
      </c>
      <c r="N244" s="4">
        <v>1</v>
      </c>
      <c r="O244" s="4" t="s">
        <v>37</v>
      </c>
      <c r="P244" s="4" t="s">
        <v>44</v>
      </c>
      <c r="Q244" s="4" t="s">
        <v>45</v>
      </c>
      <c r="R244" s="4"/>
      <c r="S244" s="4" t="s">
        <v>46</v>
      </c>
      <c r="T244" s="4" t="s">
        <v>32</v>
      </c>
      <c r="U244" s="11">
        <v>2</v>
      </c>
      <c r="V244" t="s">
        <v>47</v>
      </c>
      <c r="W244" t="s">
        <v>33</v>
      </c>
      <c r="X244" t="s">
        <v>62</v>
      </c>
      <c r="Y244" t="s">
        <v>62</v>
      </c>
      <c r="Z244" t="s">
        <v>6078</v>
      </c>
      <c r="AA244" t="s">
        <v>30</v>
      </c>
      <c r="AB244">
        <v>2</v>
      </c>
      <c r="AC244" t="s">
        <v>6091</v>
      </c>
      <c r="AD244" t="s">
        <v>729</v>
      </c>
    </row>
    <row r="245" spans="1:31" x14ac:dyDescent="0.25">
      <c r="A245" s="1">
        <v>41493</v>
      </c>
      <c r="B245" s="16" t="s">
        <v>4909</v>
      </c>
      <c r="C245" s="3" t="s">
        <v>725</v>
      </c>
      <c r="D245" s="3">
        <v>2013</v>
      </c>
      <c r="E245" s="2">
        <v>8</v>
      </c>
      <c r="F245" s="2" t="s">
        <v>4715</v>
      </c>
      <c r="G245" s="3">
        <v>17</v>
      </c>
      <c r="H245" s="3" t="s">
        <v>725</v>
      </c>
      <c r="I245" s="3">
        <v>2013</v>
      </c>
      <c r="J245" s="4" t="s">
        <v>36</v>
      </c>
      <c r="K245" s="4" t="s">
        <v>695</v>
      </c>
      <c r="L245" s="10" t="s">
        <v>732</v>
      </c>
      <c r="M245" s="10" t="s">
        <v>66</v>
      </c>
      <c r="N245" s="4">
        <v>1</v>
      </c>
      <c r="O245" s="4" t="s">
        <v>733</v>
      </c>
      <c r="P245" s="4" t="s">
        <v>44</v>
      </c>
      <c r="Q245" s="4" t="s">
        <v>45</v>
      </c>
      <c r="R245" s="4"/>
      <c r="S245" s="4" t="s">
        <v>46</v>
      </c>
      <c r="T245" s="4" t="s">
        <v>32</v>
      </c>
      <c r="U245" s="11">
        <v>0</v>
      </c>
      <c r="V245" t="s">
        <v>47</v>
      </c>
      <c r="W245" t="s">
        <v>122</v>
      </c>
      <c r="X245" s="6" t="s">
        <v>5186</v>
      </c>
      <c r="Y245" s="6" t="s">
        <v>5186</v>
      </c>
      <c r="Z245" s="6" t="s">
        <v>6088</v>
      </c>
      <c r="AB245">
        <v>2</v>
      </c>
      <c r="AC245" t="s">
        <v>6091</v>
      </c>
      <c r="AD245" t="s">
        <v>734</v>
      </c>
    </row>
    <row r="246" spans="1:31" x14ac:dyDescent="0.25">
      <c r="A246" s="1">
        <v>41493</v>
      </c>
      <c r="B246" s="16" t="s">
        <v>4909</v>
      </c>
      <c r="C246" s="3" t="s">
        <v>725</v>
      </c>
      <c r="D246" s="3">
        <v>2013</v>
      </c>
      <c r="E246" s="2">
        <v>8</v>
      </c>
      <c r="F246" s="2" t="s">
        <v>4715</v>
      </c>
      <c r="G246" s="3">
        <v>17</v>
      </c>
      <c r="H246" s="3" t="s">
        <v>725</v>
      </c>
      <c r="I246" s="3">
        <v>2013</v>
      </c>
      <c r="J246" s="4" t="s">
        <v>36</v>
      </c>
      <c r="K246" s="4" t="s">
        <v>736</v>
      </c>
      <c r="L246" s="10" t="s">
        <v>737</v>
      </c>
      <c r="M246" s="10" t="s">
        <v>66</v>
      </c>
      <c r="N246" s="4">
        <v>1</v>
      </c>
      <c r="O246" s="4"/>
      <c r="P246" s="4" t="s">
        <v>44</v>
      </c>
      <c r="Q246" s="4" t="s">
        <v>45</v>
      </c>
      <c r="R246" s="4"/>
      <c r="S246" s="4" t="s">
        <v>46</v>
      </c>
      <c r="T246" s="4" t="s">
        <v>32</v>
      </c>
      <c r="U246">
        <v>1</v>
      </c>
      <c r="V246" t="s">
        <v>47</v>
      </c>
      <c r="W246" t="s">
        <v>33</v>
      </c>
      <c r="X246" t="s">
        <v>62</v>
      </c>
      <c r="Y246" t="s">
        <v>62</v>
      </c>
      <c r="Z246" t="s">
        <v>6078</v>
      </c>
      <c r="AA246" t="s">
        <v>47</v>
      </c>
      <c r="AB246">
        <v>2</v>
      </c>
      <c r="AC246" t="s">
        <v>6091</v>
      </c>
      <c r="AD246" t="s">
        <v>738</v>
      </c>
      <c r="AE246" t="s">
        <v>739</v>
      </c>
    </row>
    <row r="247" spans="1:31" x14ac:dyDescent="0.25">
      <c r="A247" s="1">
        <v>41493</v>
      </c>
      <c r="B247" s="16" t="s">
        <v>4909</v>
      </c>
      <c r="C247" s="3" t="s">
        <v>740</v>
      </c>
      <c r="D247" s="3">
        <v>2013</v>
      </c>
      <c r="E247" s="2">
        <v>8</v>
      </c>
      <c r="F247" s="2" t="s">
        <v>4715</v>
      </c>
      <c r="G247" s="3">
        <v>18</v>
      </c>
      <c r="H247" s="3" t="s">
        <v>740</v>
      </c>
      <c r="I247" s="3">
        <v>2013</v>
      </c>
      <c r="J247" s="4" t="s">
        <v>50</v>
      </c>
      <c r="K247" s="4" t="s">
        <v>25</v>
      </c>
      <c r="L247" s="10" t="s">
        <v>741</v>
      </c>
      <c r="M247" s="10" t="s">
        <v>27</v>
      </c>
      <c r="N247" s="4">
        <v>1</v>
      </c>
      <c r="O247" s="4" t="s">
        <v>37</v>
      </c>
      <c r="P247" s="4" t="s">
        <v>52</v>
      </c>
      <c r="Q247" s="4" t="s">
        <v>45</v>
      </c>
      <c r="R247" s="4" t="s">
        <v>30</v>
      </c>
      <c r="S247" s="4" t="s">
        <v>50</v>
      </c>
      <c r="T247" s="4" t="s">
        <v>32</v>
      </c>
      <c r="U247">
        <v>3</v>
      </c>
      <c r="V247" t="s">
        <v>47</v>
      </c>
      <c r="W247" t="s">
        <v>33</v>
      </c>
      <c r="X247" t="s">
        <v>107</v>
      </c>
      <c r="Y247" t="s">
        <v>107</v>
      </c>
      <c r="Z247" t="s">
        <v>6079</v>
      </c>
      <c r="AA247" t="s">
        <v>30</v>
      </c>
      <c r="AB247">
        <v>2</v>
      </c>
      <c r="AC247" t="s">
        <v>6091</v>
      </c>
      <c r="AD247" t="s">
        <v>742</v>
      </c>
    </row>
    <row r="248" spans="1:31" x14ac:dyDescent="0.25">
      <c r="A248" s="1">
        <v>41493</v>
      </c>
      <c r="B248" s="16" t="s">
        <v>4909</v>
      </c>
      <c r="C248" s="3" t="s">
        <v>740</v>
      </c>
      <c r="D248" s="3">
        <v>2013</v>
      </c>
      <c r="E248" s="2">
        <v>8</v>
      </c>
      <c r="F248" s="2" t="s">
        <v>4715</v>
      </c>
      <c r="G248" s="3">
        <v>18</v>
      </c>
      <c r="H248" s="3" t="s">
        <v>740</v>
      </c>
      <c r="I248" s="3">
        <v>2013</v>
      </c>
      <c r="J248" s="4" t="s">
        <v>50</v>
      </c>
      <c r="K248" s="4" t="s">
        <v>105</v>
      </c>
      <c r="L248" s="10" t="s">
        <v>743</v>
      </c>
      <c r="M248" s="10" t="s">
        <v>27</v>
      </c>
      <c r="N248" s="4">
        <v>2</v>
      </c>
      <c r="O248" s="4" t="s">
        <v>37</v>
      </c>
      <c r="P248" s="4" t="s">
        <v>52</v>
      </c>
      <c r="Q248" s="4" t="s">
        <v>45</v>
      </c>
      <c r="R248" s="4"/>
      <c r="S248" s="4" t="s">
        <v>50</v>
      </c>
      <c r="T248" s="4" t="s">
        <v>32</v>
      </c>
      <c r="U248">
        <v>3</v>
      </c>
      <c r="V248" t="s">
        <v>47</v>
      </c>
      <c r="W248" t="s">
        <v>33</v>
      </c>
      <c r="X248" t="s">
        <v>28</v>
      </c>
      <c r="Y248" t="s">
        <v>28</v>
      </c>
      <c r="Z248" t="s">
        <v>6086</v>
      </c>
      <c r="AB248">
        <v>2</v>
      </c>
      <c r="AC248" t="s">
        <v>6092</v>
      </c>
      <c r="AD248" t="s">
        <v>744</v>
      </c>
    </row>
    <row r="249" spans="1:31" x14ac:dyDescent="0.25">
      <c r="A249" s="1">
        <v>41493</v>
      </c>
      <c r="B249" s="16" t="s">
        <v>4909</v>
      </c>
      <c r="C249" s="3" t="s">
        <v>740</v>
      </c>
      <c r="D249" s="3">
        <v>2013</v>
      </c>
      <c r="E249" s="2">
        <v>8</v>
      </c>
      <c r="F249" s="2" t="s">
        <v>4715</v>
      </c>
      <c r="G249" s="3">
        <v>18</v>
      </c>
      <c r="H249" s="3" t="s">
        <v>740</v>
      </c>
      <c r="I249" s="3">
        <v>2013</v>
      </c>
      <c r="J249" s="4" t="s">
        <v>50</v>
      </c>
      <c r="K249" s="4" t="s">
        <v>143</v>
      </c>
      <c r="L249" s="10" t="s">
        <v>745</v>
      </c>
      <c r="M249" s="10" t="s">
        <v>27</v>
      </c>
      <c r="N249" s="4">
        <v>1</v>
      </c>
      <c r="O249" s="4" t="s">
        <v>37</v>
      </c>
      <c r="P249" s="4" t="s">
        <v>52</v>
      </c>
      <c r="Q249" s="4" t="s">
        <v>45</v>
      </c>
      <c r="R249" s="4"/>
      <c r="S249" s="4" t="s">
        <v>50</v>
      </c>
      <c r="T249" s="4" t="s">
        <v>32</v>
      </c>
      <c r="U249">
        <v>4</v>
      </c>
      <c r="V249" t="s">
        <v>47</v>
      </c>
      <c r="W249" t="s">
        <v>33</v>
      </c>
      <c r="X249" t="s">
        <v>28</v>
      </c>
      <c r="Y249" t="s">
        <v>28</v>
      </c>
      <c r="Z249" t="s">
        <v>6086</v>
      </c>
      <c r="AB249">
        <v>2</v>
      </c>
      <c r="AC249" t="s">
        <v>6091</v>
      </c>
      <c r="AD249" t="s">
        <v>746</v>
      </c>
    </row>
    <row r="250" spans="1:31" x14ac:dyDescent="0.25">
      <c r="A250" s="1">
        <v>41493</v>
      </c>
      <c r="B250" s="16" t="s">
        <v>4909</v>
      </c>
      <c r="C250" s="3" t="s">
        <v>725</v>
      </c>
      <c r="D250" s="3">
        <v>2013</v>
      </c>
      <c r="E250" s="2">
        <v>8</v>
      </c>
      <c r="F250" s="2" t="s">
        <v>4715</v>
      </c>
      <c r="G250" s="3">
        <v>18</v>
      </c>
      <c r="H250" s="3" t="s">
        <v>725</v>
      </c>
      <c r="I250" s="3">
        <v>2013</v>
      </c>
      <c r="J250" s="4" t="s">
        <v>50</v>
      </c>
      <c r="K250" s="4" t="s">
        <v>336</v>
      </c>
      <c r="L250" s="10" t="s">
        <v>1720</v>
      </c>
      <c r="M250" s="10" t="s">
        <v>27</v>
      </c>
      <c r="N250" s="4">
        <v>5</v>
      </c>
      <c r="O250" s="4" t="s">
        <v>37</v>
      </c>
      <c r="P250" s="4" t="s">
        <v>52</v>
      </c>
      <c r="Q250" s="4" t="s">
        <v>45</v>
      </c>
      <c r="R250" s="4" t="s">
        <v>47</v>
      </c>
      <c r="S250" s="4" t="s">
        <v>46</v>
      </c>
      <c r="T250" s="4" t="s">
        <v>32</v>
      </c>
      <c r="U250">
        <v>3</v>
      </c>
      <c r="V250" t="s">
        <v>47</v>
      </c>
      <c r="W250" t="s">
        <v>33</v>
      </c>
      <c r="X250" t="s">
        <v>62</v>
      </c>
      <c r="Y250" t="s">
        <v>62</v>
      </c>
      <c r="Z250" t="s">
        <v>6078</v>
      </c>
      <c r="AA250" t="s">
        <v>47</v>
      </c>
      <c r="AB250">
        <v>3</v>
      </c>
      <c r="AC250" t="s">
        <v>6093</v>
      </c>
      <c r="AD250" t="s">
        <v>1721</v>
      </c>
      <c r="AE250" t="s">
        <v>730</v>
      </c>
    </row>
    <row r="251" spans="1:31" x14ac:dyDescent="0.25">
      <c r="A251" s="1">
        <v>41493</v>
      </c>
      <c r="B251" s="16" t="s">
        <v>4909</v>
      </c>
      <c r="C251" s="3" t="s">
        <v>725</v>
      </c>
      <c r="D251" s="3">
        <v>2013</v>
      </c>
      <c r="E251" s="2">
        <v>8</v>
      </c>
      <c r="F251" s="2" t="s">
        <v>4715</v>
      </c>
      <c r="G251" s="3">
        <v>18</v>
      </c>
      <c r="H251" s="3" t="s">
        <v>725</v>
      </c>
      <c r="I251" s="3">
        <v>2013</v>
      </c>
      <c r="J251" s="4" t="s">
        <v>50</v>
      </c>
      <c r="K251" s="4" t="s">
        <v>695</v>
      </c>
      <c r="L251" s="10" t="s">
        <v>1722</v>
      </c>
      <c r="M251" s="10" t="s">
        <v>27</v>
      </c>
      <c r="N251" s="4">
        <v>3</v>
      </c>
      <c r="O251" s="4" t="s">
        <v>731</v>
      </c>
      <c r="P251" s="4" t="s">
        <v>44</v>
      </c>
      <c r="Q251" s="4" t="s">
        <v>45</v>
      </c>
      <c r="R251" s="4"/>
      <c r="S251" s="4" t="s">
        <v>46</v>
      </c>
      <c r="T251" s="4" t="s">
        <v>32</v>
      </c>
      <c r="U251">
        <v>3</v>
      </c>
      <c r="V251" t="s">
        <v>47</v>
      </c>
      <c r="W251" t="s">
        <v>33</v>
      </c>
      <c r="X251" t="s">
        <v>62</v>
      </c>
      <c r="Y251" t="s">
        <v>62</v>
      </c>
      <c r="Z251" t="s">
        <v>6078</v>
      </c>
      <c r="AA251" t="s">
        <v>47</v>
      </c>
      <c r="AB251">
        <v>3</v>
      </c>
      <c r="AC251" t="s">
        <v>6093</v>
      </c>
      <c r="AD251" t="s">
        <v>1723</v>
      </c>
    </row>
    <row r="252" spans="1:31" x14ac:dyDescent="0.25">
      <c r="A252" s="1">
        <v>41493</v>
      </c>
      <c r="B252" s="16" t="s">
        <v>4909</v>
      </c>
      <c r="C252" s="3" t="s">
        <v>747</v>
      </c>
      <c r="D252" s="3">
        <v>2013</v>
      </c>
      <c r="E252" s="2">
        <v>8</v>
      </c>
      <c r="F252" s="2" t="s">
        <v>4715</v>
      </c>
      <c r="G252" s="3">
        <v>25</v>
      </c>
      <c r="H252" s="3" t="s">
        <v>747</v>
      </c>
      <c r="I252" s="3">
        <v>2013</v>
      </c>
      <c r="J252" s="4" t="s">
        <v>55</v>
      </c>
      <c r="K252" s="4" t="s">
        <v>56</v>
      </c>
      <c r="L252" s="10" t="s">
        <v>748</v>
      </c>
      <c r="M252" s="10" t="s">
        <v>27</v>
      </c>
      <c r="N252" s="4">
        <v>1</v>
      </c>
      <c r="O252" s="4" t="s">
        <v>37</v>
      </c>
      <c r="P252" s="12" t="s">
        <v>52</v>
      </c>
      <c r="Q252" s="12" t="s">
        <v>45</v>
      </c>
      <c r="R252" s="6" t="s">
        <v>47</v>
      </c>
      <c r="S252" s="6" t="s">
        <v>55</v>
      </c>
      <c r="T252" s="12" t="s">
        <v>40</v>
      </c>
      <c r="U252">
        <v>3</v>
      </c>
      <c r="V252" t="s">
        <v>47</v>
      </c>
      <c r="W252" t="s">
        <v>33</v>
      </c>
      <c r="X252" t="s">
        <v>28</v>
      </c>
      <c r="Y252" t="s">
        <v>28</v>
      </c>
      <c r="Z252" t="s">
        <v>6086</v>
      </c>
      <c r="AB252">
        <v>2</v>
      </c>
      <c r="AC252" t="s">
        <v>6091</v>
      </c>
      <c r="AD252" t="s">
        <v>749</v>
      </c>
    </row>
    <row r="253" spans="1:31" x14ac:dyDescent="0.25">
      <c r="A253" s="1">
        <v>41502</v>
      </c>
      <c r="B253" s="16" t="s">
        <v>4910</v>
      </c>
      <c r="C253" s="3" t="s">
        <v>750</v>
      </c>
      <c r="D253" s="3">
        <v>2013</v>
      </c>
      <c r="E253" s="2">
        <v>8</v>
      </c>
      <c r="F253" s="2" t="s">
        <v>4715</v>
      </c>
      <c r="G253" s="3">
        <v>26</v>
      </c>
      <c r="H253" s="3" t="s">
        <v>750</v>
      </c>
      <c r="I253" s="3">
        <v>2013</v>
      </c>
      <c r="J253" s="4" t="s">
        <v>55</v>
      </c>
      <c r="K253" s="4" t="s">
        <v>56</v>
      </c>
      <c r="L253" s="10" t="s">
        <v>751</v>
      </c>
      <c r="M253" s="10" t="s">
        <v>27</v>
      </c>
      <c r="N253" s="4">
        <v>1</v>
      </c>
      <c r="O253" s="4" t="s">
        <v>37</v>
      </c>
      <c r="P253" s="4" t="s">
        <v>52</v>
      </c>
      <c r="Q253" s="4" t="s">
        <v>45</v>
      </c>
      <c r="R253" s="4" t="s">
        <v>47</v>
      </c>
      <c r="S253" s="4" t="s">
        <v>55</v>
      </c>
      <c r="T253" s="4" t="s">
        <v>40</v>
      </c>
      <c r="U253">
        <v>0</v>
      </c>
      <c r="V253" t="s">
        <v>30</v>
      </c>
      <c r="W253" t="s">
        <v>122</v>
      </c>
      <c r="X253" s="6" t="s">
        <v>5186</v>
      </c>
      <c r="Y253" s="6" t="s">
        <v>5186</v>
      </c>
      <c r="Z253" s="6" t="s">
        <v>6088</v>
      </c>
      <c r="AB253">
        <v>2</v>
      </c>
      <c r="AC253" t="s">
        <v>6091</v>
      </c>
      <c r="AD253" t="s">
        <v>752</v>
      </c>
    </row>
    <row r="254" spans="1:31" x14ac:dyDescent="0.25">
      <c r="A254" s="1">
        <v>41502</v>
      </c>
      <c r="B254" s="16" t="s">
        <v>4910</v>
      </c>
      <c r="C254" s="3" t="s">
        <v>750</v>
      </c>
      <c r="D254" s="3">
        <v>2013</v>
      </c>
      <c r="E254" s="2">
        <v>8</v>
      </c>
      <c r="F254" s="2" t="s">
        <v>4715</v>
      </c>
      <c r="G254" s="3">
        <v>26</v>
      </c>
      <c r="H254" s="3" t="s">
        <v>750</v>
      </c>
      <c r="I254" s="3">
        <v>2013</v>
      </c>
      <c r="J254" s="4" t="s">
        <v>55</v>
      </c>
      <c r="K254" s="4" t="s">
        <v>135</v>
      </c>
      <c r="L254" s="10" t="s">
        <v>753</v>
      </c>
      <c r="M254" s="10" t="s">
        <v>27</v>
      </c>
      <c r="N254" s="4">
        <v>1</v>
      </c>
      <c r="O254" s="4" t="s">
        <v>37</v>
      </c>
      <c r="P254" s="4" t="s">
        <v>52</v>
      </c>
      <c r="Q254" s="4" t="s">
        <v>45</v>
      </c>
      <c r="R254" s="4" t="s">
        <v>47</v>
      </c>
      <c r="S254" s="4" t="s">
        <v>55</v>
      </c>
      <c r="T254" s="4" t="s">
        <v>40</v>
      </c>
      <c r="U254">
        <v>3</v>
      </c>
      <c r="V254" t="s">
        <v>30</v>
      </c>
      <c r="W254" t="s">
        <v>33</v>
      </c>
      <c r="X254" t="s">
        <v>28</v>
      </c>
      <c r="Y254" t="s">
        <v>28</v>
      </c>
      <c r="Z254" t="s">
        <v>6087</v>
      </c>
      <c r="AB254">
        <v>1</v>
      </c>
      <c r="AC254" t="s">
        <v>6090</v>
      </c>
      <c r="AD254" t="s">
        <v>754</v>
      </c>
    </row>
    <row r="255" spans="1:31" x14ac:dyDescent="0.25">
      <c r="A255" s="1">
        <v>41502</v>
      </c>
      <c r="B255" s="16" t="s">
        <v>4910</v>
      </c>
      <c r="C255" s="3" t="s">
        <v>750</v>
      </c>
      <c r="D255" s="3">
        <v>2013</v>
      </c>
      <c r="E255" s="2">
        <v>8</v>
      </c>
      <c r="F255" s="2" t="s">
        <v>4715</v>
      </c>
      <c r="G255" s="3">
        <v>26</v>
      </c>
      <c r="H255" s="3" t="s">
        <v>750</v>
      </c>
      <c r="I255" s="3">
        <v>2013</v>
      </c>
      <c r="J255" s="4" t="s">
        <v>55</v>
      </c>
      <c r="K255" s="4" t="s">
        <v>308</v>
      </c>
      <c r="L255" s="10" t="s">
        <v>755</v>
      </c>
      <c r="M255" s="10" t="s">
        <v>27</v>
      </c>
      <c r="N255" s="4">
        <v>1</v>
      </c>
      <c r="O255" s="4" t="s">
        <v>37</v>
      </c>
      <c r="P255" s="4" t="s">
        <v>52</v>
      </c>
      <c r="Q255" s="4" t="s">
        <v>45</v>
      </c>
      <c r="R255" s="4" t="s">
        <v>47</v>
      </c>
      <c r="S255" s="4" t="s">
        <v>55</v>
      </c>
      <c r="T255" s="4" t="s">
        <v>40</v>
      </c>
      <c r="U255">
        <v>3</v>
      </c>
      <c r="V255" t="s">
        <v>47</v>
      </c>
      <c r="W255" t="s">
        <v>33</v>
      </c>
      <c r="X255" t="s">
        <v>28</v>
      </c>
      <c r="Y255" t="s">
        <v>28</v>
      </c>
      <c r="Z255" t="s">
        <v>6086</v>
      </c>
      <c r="AB255">
        <v>2</v>
      </c>
      <c r="AC255" t="s">
        <v>6091</v>
      </c>
      <c r="AD255" t="s">
        <v>756</v>
      </c>
    </row>
    <row r="256" spans="1:31" x14ac:dyDescent="0.25">
      <c r="A256" s="1">
        <v>41502</v>
      </c>
      <c r="B256" s="16" t="s">
        <v>4910</v>
      </c>
      <c r="C256" s="3" t="s">
        <v>750</v>
      </c>
      <c r="D256" s="3">
        <v>2013</v>
      </c>
      <c r="E256" s="2">
        <v>8</v>
      </c>
      <c r="F256" s="2" t="s">
        <v>4715</v>
      </c>
      <c r="G256" s="3">
        <v>26</v>
      </c>
      <c r="H256" s="3" t="s">
        <v>750</v>
      </c>
      <c r="I256" s="3">
        <v>2013</v>
      </c>
      <c r="J256" s="4" t="s">
        <v>55</v>
      </c>
      <c r="K256" s="4" t="s">
        <v>311</v>
      </c>
      <c r="L256" s="10" t="s">
        <v>757</v>
      </c>
      <c r="M256" s="10" t="s">
        <v>27</v>
      </c>
      <c r="N256" s="4">
        <v>1</v>
      </c>
      <c r="O256" s="4" t="s">
        <v>37</v>
      </c>
      <c r="P256" s="4" t="s">
        <v>52</v>
      </c>
      <c r="Q256" s="4" t="s">
        <v>45</v>
      </c>
      <c r="R256" s="4" t="s">
        <v>47</v>
      </c>
      <c r="S256" s="4" t="s">
        <v>55</v>
      </c>
      <c r="T256" s="4" t="s">
        <v>40</v>
      </c>
      <c r="U256" s="6" t="s">
        <v>28</v>
      </c>
      <c r="W256" t="s">
        <v>28</v>
      </c>
      <c r="X256" t="s">
        <v>28</v>
      </c>
      <c r="Y256" t="s">
        <v>28</v>
      </c>
      <c r="Z256" t="s">
        <v>6087</v>
      </c>
      <c r="AB256">
        <v>1</v>
      </c>
      <c r="AC256" t="s">
        <v>6090</v>
      </c>
      <c r="AD256" t="s">
        <v>758</v>
      </c>
    </row>
    <row r="257" spans="1:30" x14ac:dyDescent="0.25">
      <c r="A257" s="1">
        <v>41502</v>
      </c>
      <c r="B257" s="16" t="s">
        <v>4910</v>
      </c>
      <c r="C257" s="3" t="s">
        <v>759</v>
      </c>
      <c r="D257" s="3">
        <v>2013</v>
      </c>
      <c r="E257" s="2">
        <v>8</v>
      </c>
      <c r="F257" s="2" t="s">
        <v>4715</v>
      </c>
      <c r="G257" s="3">
        <v>28</v>
      </c>
      <c r="H257" s="3" t="s">
        <v>759</v>
      </c>
      <c r="I257" s="3">
        <v>2013</v>
      </c>
      <c r="J257" s="4" t="s">
        <v>55</v>
      </c>
      <c r="K257" s="4" t="s">
        <v>25</v>
      </c>
      <c r="L257" s="10" t="s">
        <v>760</v>
      </c>
      <c r="M257" s="10" t="s">
        <v>27</v>
      </c>
      <c r="N257" s="4">
        <v>1</v>
      </c>
      <c r="O257" s="4" t="s">
        <v>37</v>
      </c>
      <c r="P257" s="4" t="s">
        <v>44</v>
      </c>
      <c r="Q257" s="4" t="s">
        <v>45</v>
      </c>
      <c r="R257" s="4"/>
      <c r="S257" s="4" t="s">
        <v>55</v>
      </c>
      <c r="T257" s="4" t="s">
        <v>32</v>
      </c>
      <c r="U257">
        <v>0</v>
      </c>
      <c r="V257" t="s">
        <v>47</v>
      </c>
      <c r="W257" t="s">
        <v>122</v>
      </c>
      <c r="X257" s="6" t="s">
        <v>5186</v>
      </c>
      <c r="Y257" s="6" t="s">
        <v>5186</v>
      </c>
      <c r="Z257" s="6" t="s">
        <v>6088</v>
      </c>
      <c r="AB257">
        <v>2</v>
      </c>
      <c r="AC257" t="s">
        <v>6091</v>
      </c>
      <c r="AD257" t="s">
        <v>761</v>
      </c>
    </row>
    <row r="258" spans="1:30" x14ac:dyDescent="0.25">
      <c r="A258" s="1">
        <v>41502</v>
      </c>
      <c r="B258" s="16" t="s">
        <v>4910</v>
      </c>
      <c r="C258" s="3" t="s">
        <v>759</v>
      </c>
      <c r="D258" s="3">
        <v>2013</v>
      </c>
      <c r="E258" s="2">
        <v>8</v>
      </c>
      <c r="F258" s="2" t="s">
        <v>4715</v>
      </c>
      <c r="G258" s="3">
        <v>28</v>
      </c>
      <c r="H258" s="3" t="s">
        <v>759</v>
      </c>
      <c r="I258" s="3">
        <v>2013</v>
      </c>
      <c r="J258" s="4" t="s">
        <v>55</v>
      </c>
      <c r="K258" s="4" t="s">
        <v>105</v>
      </c>
      <c r="L258" s="10" t="s">
        <v>762</v>
      </c>
      <c r="M258" s="10" t="s">
        <v>66</v>
      </c>
      <c r="N258" s="4">
        <v>1</v>
      </c>
      <c r="O258" s="4" t="s">
        <v>37</v>
      </c>
      <c r="P258" s="4" t="s">
        <v>52</v>
      </c>
      <c r="Q258" s="4" t="s">
        <v>45</v>
      </c>
      <c r="R258" s="4"/>
      <c r="S258" s="4" t="s">
        <v>55</v>
      </c>
      <c r="T258" s="4" t="s">
        <v>32</v>
      </c>
      <c r="U258">
        <v>3</v>
      </c>
      <c r="V258" t="s">
        <v>47</v>
      </c>
      <c r="W258" t="s">
        <v>33</v>
      </c>
      <c r="X258" t="s">
        <v>28</v>
      </c>
      <c r="Y258" t="s">
        <v>28</v>
      </c>
      <c r="Z258" t="s">
        <v>6086</v>
      </c>
      <c r="AB258">
        <v>2</v>
      </c>
      <c r="AC258" t="s">
        <v>6091</v>
      </c>
      <c r="AD258" t="s">
        <v>763</v>
      </c>
    </row>
    <row r="259" spans="1:30" x14ac:dyDescent="0.25">
      <c r="A259" s="1">
        <v>41507</v>
      </c>
      <c r="B259" s="16" t="s">
        <v>4911</v>
      </c>
      <c r="C259" s="3" t="s">
        <v>772</v>
      </c>
      <c r="D259" s="3">
        <v>2013</v>
      </c>
      <c r="E259" s="2">
        <v>8</v>
      </c>
      <c r="F259" s="2" t="s">
        <v>4715</v>
      </c>
      <c r="G259" s="3">
        <v>5</v>
      </c>
      <c r="H259" s="3" t="s">
        <v>772</v>
      </c>
      <c r="I259" s="3">
        <v>2013</v>
      </c>
      <c r="J259" s="4" t="s">
        <v>113</v>
      </c>
      <c r="K259" s="4" t="s">
        <v>25</v>
      </c>
      <c r="L259" s="10" t="s">
        <v>773</v>
      </c>
      <c r="M259" s="10" t="s">
        <v>66</v>
      </c>
      <c r="N259" s="4">
        <v>2</v>
      </c>
      <c r="O259" s="4"/>
      <c r="P259" s="4" t="s">
        <v>52</v>
      </c>
      <c r="Q259" s="4" t="s">
        <v>45</v>
      </c>
      <c r="R259" s="4"/>
      <c r="S259" s="4"/>
      <c r="T259" s="4" t="s">
        <v>32</v>
      </c>
      <c r="U259">
        <v>3</v>
      </c>
      <c r="V259" t="s">
        <v>30</v>
      </c>
      <c r="W259" t="s">
        <v>33</v>
      </c>
      <c r="X259" t="s">
        <v>62</v>
      </c>
      <c r="Y259" t="s">
        <v>62</v>
      </c>
      <c r="Z259" t="s">
        <v>6078</v>
      </c>
      <c r="AA259" t="s">
        <v>30</v>
      </c>
      <c r="AB259">
        <v>2</v>
      </c>
      <c r="AC259" t="s">
        <v>6092</v>
      </c>
      <c r="AD259" t="s">
        <v>774</v>
      </c>
    </row>
    <row r="260" spans="1:30" x14ac:dyDescent="0.25">
      <c r="A260" s="1">
        <v>41507</v>
      </c>
      <c r="B260" s="16" t="s">
        <v>4911</v>
      </c>
      <c r="C260" s="3" t="s">
        <v>764</v>
      </c>
      <c r="D260" s="3">
        <v>2013</v>
      </c>
      <c r="E260" s="2">
        <v>8</v>
      </c>
      <c r="F260" s="2" t="s">
        <v>4715</v>
      </c>
      <c r="G260" s="3">
        <v>21</v>
      </c>
      <c r="H260" s="3" t="s">
        <v>764</v>
      </c>
      <c r="I260" s="3">
        <v>2013</v>
      </c>
      <c r="J260" s="4" t="s">
        <v>55</v>
      </c>
      <c r="K260" s="4" t="s">
        <v>56</v>
      </c>
      <c r="L260" s="10" t="s">
        <v>765</v>
      </c>
      <c r="M260" s="10" t="s">
        <v>66</v>
      </c>
      <c r="N260" s="4">
        <v>1</v>
      </c>
      <c r="O260" s="4" t="s">
        <v>37</v>
      </c>
      <c r="P260" s="4" t="s">
        <v>52</v>
      </c>
      <c r="Q260" s="4" t="s">
        <v>45</v>
      </c>
      <c r="R260" s="4" t="s">
        <v>47</v>
      </c>
      <c r="S260" s="4" t="s">
        <v>55</v>
      </c>
      <c r="T260" s="4" t="s">
        <v>40</v>
      </c>
      <c r="U260">
        <v>3</v>
      </c>
      <c r="V260" t="s">
        <v>47</v>
      </c>
      <c r="W260" t="s">
        <v>33</v>
      </c>
      <c r="X260" t="s">
        <v>28</v>
      </c>
      <c r="Y260" t="s">
        <v>28</v>
      </c>
      <c r="Z260" t="s">
        <v>6086</v>
      </c>
      <c r="AB260">
        <v>2</v>
      </c>
      <c r="AC260" t="s">
        <v>6091</v>
      </c>
      <c r="AD260" t="s">
        <v>766</v>
      </c>
    </row>
    <row r="261" spans="1:30" x14ac:dyDescent="0.25">
      <c r="A261" s="1">
        <v>41507</v>
      </c>
      <c r="B261" s="16" t="s">
        <v>4911</v>
      </c>
      <c r="C261" s="3" t="s">
        <v>767</v>
      </c>
      <c r="D261" s="3">
        <v>2013</v>
      </c>
      <c r="E261" s="2">
        <v>8</v>
      </c>
      <c r="F261" s="2" t="s">
        <v>4715</v>
      </c>
      <c r="G261" s="3">
        <v>28</v>
      </c>
      <c r="H261" s="3" t="s">
        <v>767</v>
      </c>
      <c r="I261" s="3">
        <v>2013</v>
      </c>
      <c r="J261" s="4" t="s">
        <v>50</v>
      </c>
      <c r="K261" s="4" t="s">
        <v>25</v>
      </c>
      <c r="L261" s="5" t="s">
        <v>768</v>
      </c>
      <c r="M261" s="10" t="s">
        <v>66</v>
      </c>
      <c r="N261" s="4">
        <v>2</v>
      </c>
      <c r="O261" s="4"/>
      <c r="P261" s="4" t="s">
        <v>44</v>
      </c>
      <c r="Q261" s="4" t="s">
        <v>45</v>
      </c>
      <c r="R261" s="4" t="s">
        <v>47</v>
      </c>
      <c r="S261" s="4"/>
      <c r="T261" s="4" t="s">
        <v>32</v>
      </c>
      <c r="U261">
        <v>1</v>
      </c>
      <c r="V261" t="s">
        <v>47</v>
      </c>
      <c r="W261" t="s">
        <v>33</v>
      </c>
      <c r="X261" t="s">
        <v>62</v>
      </c>
      <c r="Y261" t="s">
        <v>62</v>
      </c>
      <c r="Z261" t="s">
        <v>6078</v>
      </c>
      <c r="AA261" t="s">
        <v>47</v>
      </c>
      <c r="AB261">
        <v>2</v>
      </c>
      <c r="AC261" t="s">
        <v>6092</v>
      </c>
      <c r="AD261" t="s">
        <v>769</v>
      </c>
    </row>
    <row r="262" spans="1:30" x14ac:dyDescent="0.25">
      <c r="A262" s="1">
        <v>41507</v>
      </c>
      <c r="B262" s="16" t="s">
        <v>4911</v>
      </c>
      <c r="C262" s="3" t="s">
        <v>767</v>
      </c>
      <c r="D262" s="3">
        <v>2013</v>
      </c>
      <c r="E262" s="2">
        <v>8</v>
      </c>
      <c r="F262" s="2" t="s">
        <v>4715</v>
      </c>
      <c r="G262" s="3">
        <v>28</v>
      </c>
      <c r="H262" s="3" t="s">
        <v>767</v>
      </c>
      <c r="I262" s="3">
        <v>2013</v>
      </c>
      <c r="J262" s="4" t="s">
        <v>50</v>
      </c>
      <c r="K262" s="4" t="s">
        <v>105</v>
      </c>
      <c r="L262" s="5" t="s">
        <v>770</v>
      </c>
      <c r="M262" s="10" t="s">
        <v>66</v>
      </c>
      <c r="N262" s="4">
        <v>1</v>
      </c>
      <c r="O262" s="4"/>
      <c r="P262" s="4" t="s">
        <v>44</v>
      </c>
      <c r="Q262" s="4" t="s">
        <v>45</v>
      </c>
      <c r="R262" s="4" t="s">
        <v>30</v>
      </c>
      <c r="S262" s="4"/>
      <c r="T262" s="4" t="s">
        <v>32</v>
      </c>
      <c r="U262">
        <v>3</v>
      </c>
      <c r="V262" t="s">
        <v>47</v>
      </c>
      <c r="W262" t="s">
        <v>33</v>
      </c>
      <c r="X262" t="s">
        <v>28</v>
      </c>
      <c r="Y262" t="s">
        <v>28</v>
      </c>
      <c r="Z262" t="s">
        <v>6086</v>
      </c>
      <c r="AB262">
        <v>2</v>
      </c>
      <c r="AC262" t="s">
        <v>6091</v>
      </c>
      <c r="AD262" t="s">
        <v>771</v>
      </c>
    </row>
    <row r="263" spans="1:30" x14ac:dyDescent="0.25">
      <c r="A263" s="1">
        <v>41521</v>
      </c>
      <c r="B263" s="16" t="s">
        <v>4912</v>
      </c>
      <c r="C263" s="3" t="s">
        <v>775</v>
      </c>
      <c r="D263" s="3">
        <v>2013</v>
      </c>
      <c r="E263" s="2">
        <v>9</v>
      </c>
      <c r="F263" s="2" t="s">
        <v>4716</v>
      </c>
      <c r="G263" s="3">
        <v>25</v>
      </c>
      <c r="H263" s="3" t="s">
        <v>775</v>
      </c>
      <c r="I263" s="3">
        <v>2013</v>
      </c>
      <c r="J263" s="4" t="s">
        <v>55</v>
      </c>
      <c r="K263" s="4" t="s">
        <v>25</v>
      </c>
      <c r="L263" s="10" t="s">
        <v>776</v>
      </c>
      <c r="M263" s="10" t="s">
        <v>27</v>
      </c>
      <c r="N263" s="4">
        <v>1</v>
      </c>
      <c r="O263" s="4" t="s">
        <v>37</v>
      </c>
      <c r="P263" s="4" t="s">
        <v>44</v>
      </c>
      <c r="Q263" s="4" t="s">
        <v>45</v>
      </c>
      <c r="R263" s="4"/>
      <c r="S263" s="4" t="s">
        <v>55</v>
      </c>
      <c r="T263" s="4" t="s">
        <v>32</v>
      </c>
      <c r="U263">
        <v>3</v>
      </c>
      <c r="V263" t="s">
        <v>47</v>
      </c>
      <c r="W263" t="s">
        <v>33</v>
      </c>
      <c r="X263" t="s">
        <v>62</v>
      </c>
      <c r="Y263" t="s">
        <v>62</v>
      </c>
      <c r="Z263" t="s">
        <v>6078</v>
      </c>
      <c r="AA263" t="s">
        <v>47</v>
      </c>
      <c r="AB263">
        <v>3</v>
      </c>
      <c r="AC263" t="s">
        <v>6092</v>
      </c>
      <c r="AD263" t="s">
        <v>777</v>
      </c>
    </row>
    <row r="264" spans="1:30" x14ac:dyDescent="0.25">
      <c r="A264" s="1">
        <v>41521</v>
      </c>
      <c r="B264" s="16" t="s">
        <v>4912</v>
      </c>
      <c r="C264" s="3" t="s">
        <v>778</v>
      </c>
      <c r="D264" s="3">
        <v>2013</v>
      </c>
      <c r="E264" s="2">
        <v>9</v>
      </c>
      <c r="F264" s="2" t="s">
        <v>4716</v>
      </c>
      <c r="G264" s="3">
        <v>26</v>
      </c>
      <c r="H264" s="3" t="s">
        <v>778</v>
      </c>
      <c r="I264" s="3">
        <v>2013</v>
      </c>
      <c r="J264" s="4" t="s">
        <v>55</v>
      </c>
      <c r="K264" s="4" t="s">
        <v>56</v>
      </c>
      <c r="L264" s="10" t="s">
        <v>779</v>
      </c>
      <c r="M264" s="10" t="s">
        <v>27</v>
      </c>
      <c r="N264" s="4">
        <v>1</v>
      </c>
      <c r="O264" s="4" t="s">
        <v>37</v>
      </c>
      <c r="P264" s="4" t="s">
        <v>52</v>
      </c>
      <c r="Q264" s="4" t="s">
        <v>45</v>
      </c>
      <c r="R264" s="4" t="s">
        <v>47</v>
      </c>
      <c r="S264" s="4" t="s">
        <v>55</v>
      </c>
      <c r="T264" s="4" t="s">
        <v>40</v>
      </c>
      <c r="U264">
        <v>2</v>
      </c>
      <c r="V264" t="s">
        <v>47</v>
      </c>
      <c r="W264" t="s">
        <v>33</v>
      </c>
      <c r="X264" t="s">
        <v>28</v>
      </c>
      <c r="Y264" t="s">
        <v>28</v>
      </c>
      <c r="Z264" t="s">
        <v>6086</v>
      </c>
      <c r="AB264">
        <v>2</v>
      </c>
      <c r="AC264" t="s">
        <v>6091</v>
      </c>
      <c r="AD264" t="s">
        <v>780</v>
      </c>
    </row>
    <row r="265" spans="1:30" x14ac:dyDescent="0.25">
      <c r="A265" s="1">
        <v>41521</v>
      </c>
      <c r="B265" s="16" t="s">
        <v>4912</v>
      </c>
      <c r="C265" s="3" t="s">
        <v>778</v>
      </c>
      <c r="D265" s="3">
        <v>2013</v>
      </c>
      <c r="E265" s="2">
        <v>9</v>
      </c>
      <c r="F265" s="2" t="s">
        <v>4716</v>
      </c>
      <c r="G265" s="3">
        <v>26</v>
      </c>
      <c r="H265" s="3" t="s">
        <v>778</v>
      </c>
      <c r="I265" s="3">
        <v>2013</v>
      </c>
      <c r="J265" s="4" t="s">
        <v>55</v>
      </c>
      <c r="K265" s="4" t="s">
        <v>135</v>
      </c>
      <c r="L265" s="10" t="s">
        <v>781</v>
      </c>
      <c r="M265" s="10" t="s">
        <v>27</v>
      </c>
      <c r="N265" s="4">
        <v>1</v>
      </c>
      <c r="O265" s="4" t="s">
        <v>782</v>
      </c>
      <c r="P265" s="4" t="s">
        <v>52</v>
      </c>
      <c r="Q265" s="4" t="s">
        <v>45</v>
      </c>
      <c r="R265" s="4" t="s">
        <v>47</v>
      </c>
      <c r="S265" s="4" t="s">
        <v>55</v>
      </c>
      <c r="T265" s="4" t="s">
        <v>40</v>
      </c>
      <c r="U265">
        <v>4</v>
      </c>
      <c r="V265" t="s">
        <v>47</v>
      </c>
      <c r="W265" t="s">
        <v>33</v>
      </c>
      <c r="X265" t="s">
        <v>133</v>
      </c>
      <c r="Y265" s="6" t="s">
        <v>133</v>
      </c>
      <c r="Z265" s="6" t="s">
        <v>6085</v>
      </c>
      <c r="AA265" t="s">
        <v>30</v>
      </c>
      <c r="AB265">
        <v>2</v>
      </c>
      <c r="AC265" t="s">
        <v>6091</v>
      </c>
      <c r="AD265" t="s">
        <v>783</v>
      </c>
    </row>
    <row r="266" spans="1:30" x14ac:dyDescent="0.25">
      <c r="A266" s="1">
        <v>41521</v>
      </c>
      <c r="B266" s="16" t="s">
        <v>4912</v>
      </c>
      <c r="C266" s="3" t="s">
        <v>778</v>
      </c>
      <c r="D266" s="3">
        <v>2013</v>
      </c>
      <c r="E266" s="2">
        <v>9</v>
      </c>
      <c r="F266" s="2" t="s">
        <v>4716</v>
      </c>
      <c r="G266" s="3">
        <v>26</v>
      </c>
      <c r="H266" s="3" t="s">
        <v>778</v>
      </c>
      <c r="I266" s="3">
        <v>2013</v>
      </c>
      <c r="J266" s="4" t="s">
        <v>55</v>
      </c>
      <c r="K266" s="4" t="s">
        <v>308</v>
      </c>
      <c r="L266" s="10" t="s">
        <v>784</v>
      </c>
      <c r="M266" s="10" t="s">
        <v>27</v>
      </c>
      <c r="N266" s="4">
        <v>1</v>
      </c>
      <c r="O266" s="4" t="s">
        <v>37</v>
      </c>
      <c r="P266" s="4" t="s">
        <v>52</v>
      </c>
      <c r="Q266" s="4" t="s">
        <v>45</v>
      </c>
      <c r="R266" s="4" t="s">
        <v>47</v>
      </c>
      <c r="S266" s="4" t="s">
        <v>55</v>
      </c>
      <c r="T266" s="4" t="s">
        <v>40</v>
      </c>
      <c r="U266">
        <v>4</v>
      </c>
      <c r="V266" t="s">
        <v>47</v>
      </c>
      <c r="W266" t="s">
        <v>33</v>
      </c>
      <c r="X266" t="s">
        <v>28</v>
      </c>
      <c r="Y266" t="s">
        <v>28</v>
      </c>
      <c r="Z266" t="s">
        <v>6086</v>
      </c>
      <c r="AB266">
        <v>2</v>
      </c>
      <c r="AC266" t="s">
        <v>6091</v>
      </c>
      <c r="AD266" t="s">
        <v>785</v>
      </c>
    </row>
    <row r="267" spans="1:30" x14ac:dyDescent="0.25">
      <c r="A267" s="1">
        <v>41521</v>
      </c>
      <c r="B267" s="16" t="s">
        <v>4912</v>
      </c>
      <c r="C267" s="3" t="s">
        <v>778</v>
      </c>
      <c r="D267" s="3">
        <v>2013</v>
      </c>
      <c r="E267" s="2">
        <v>9</v>
      </c>
      <c r="F267" s="2" t="s">
        <v>4716</v>
      </c>
      <c r="G267" s="3">
        <v>26</v>
      </c>
      <c r="H267" s="3" t="s">
        <v>778</v>
      </c>
      <c r="I267" s="3">
        <v>2013</v>
      </c>
      <c r="J267" s="4" t="s">
        <v>55</v>
      </c>
      <c r="K267" s="4" t="s">
        <v>311</v>
      </c>
      <c r="L267" s="10" t="s">
        <v>786</v>
      </c>
      <c r="M267" s="10" t="s">
        <v>27</v>
      </c>
      <c r="N267" s="4">
        <v>1</v>
      </c>
      <c r="O267" s="4" t="s">
        <v>37</v>
      </c>
      <c r="P267" s="4" t="s">
        <v>52</v>
      </c>
      <c r="Q267" s="4" t="s">
        <v>45</v>
      </c>
      <c r="R267" s="4" t="s">
        <v>47</v>
      </c>
      <c r="S267" s="4" t="s">
        <v>55</v>
      </c>
      <c r="T267" s="4" t="s">
        <v>40</v>
      </c>
      <c r="U267">
        <v>3</v>
      </c>
      <c r="V267" t="s">
        <v>47</v>
      </c>
      <c r="W267" t="s">
        <v>33</v>
      </c>
      <c r="X267" t="s">
        <v>28</v>
      </c>
      <c r="Y267" t="s">
        <v>28</v>
      </c>
      <c r="Z267" t="s">
        <v>6086</v>
      </c>
      <c r="AB267">
        <v>2</v>
      </c>
      <c r="AC267" t="s">
        <v>6091</v>
      </c>
      <c r="AD267" t="s">
        <v>787</v>
      </c>
    </row>
    <row r="268" spans="1:30" x14ac:dyDescent="0.25">
      <c r="A268" s="1">
        <v>41521</v>
      </c>
      <c r="B268" s="16" t="s">
        <v>4912</v>
      </c>
      <c r="C268" s="3" t="s">
        <v>788</v>
      </c>
      <c r="D268" s="3">
        <v>2013</v>
      </c>
      <c r="E268" s="2">
        <v>9</v>
      </c>
      <c r="F268" s="2" t="s">
        <v>4716</v>
      </c>
      <c r="G268" s="3">
        <v>41</v>
      </c>
      <c r="H268" s="3" t="s">
        <v>788</v>
      </c>
      <c r="I268" s="3">
        <v>2013</v>
      </c>
      <c r="J268" s="4" t="s">
        <v>36</v>
      </c>
      <c r="K268" s="4" t="s">
        <v>25</v>
      </c>
      <c r="L268" s="10" t="s">
        <v>789</v>
      </c>
      <c r="M268" s="10" t="s">
        <v>27</v>
      </c>
      <c r="N268" s="4">
        <v>1</v>
      </c>
      <c r="O268" s="4" t="s">
        <v>37</v>
      </c>
      <c r="P268" s="4" t="s">
        <v>44</v>
      </c>
      <c r="Q268" s="4" t="s">
        <v>45</v>
      </c>
      <c r="R268" s="4"/>
      <c r="S268" s="4" t="s">
        <v>46</v>
      </c>
      <c r="T268" s="4" t="s">
        <v>32</v>
      </c>
      <c r="U268">
        <v>3</v>
      </c>
      <c r="V268" t="s">
        <v>30</v>
      </c>
      <c r="W268" t="s">
        <v>33</v>
      </c>
      <c r="X268" t="s">
        <v>62</v>
      </c>
      <c r="Y268" t="s">
        <v>62</v>
      </c>
      <c r="Z268" t="s">
        <v>6078</v>
      </c>
      <c r="AA268" t="s">
        <v>47</v>
      </c>
      <c r="AB268">
        <v>2</v>
      </c>
      <c r="AC268" t="s">
        <v>6091</v>
      </c>
      <c r="AD268" t="s">
        <v>790</v>
      </c>
    </row>
    <row r="269" spans="1:30" x14ac:dyDescent="0.25">
      <c r="A269" s="1">
        <v>41521</v>
      </c>
      <c r="B269" s="16" t="s">
        <v>4912</v>
      </c>
      <c r="C269" s="3" t="s">
        <v>791</v>
      </c>
      <c r="D269" s="3">
        <v>2013</v>
      </c>
      <c r="E269" s="2">
        <v>9</v>
      </c>
      <c r="F269" s="2" t="s">
        <v>4716</v>
      </c>
      <c r="G269" s="3">
        <v>43</v>
      </c>
      <c r="H269" s="3" t="s">
        <v>791</v>
      </c>
      <c r="I269" s="3">
        <v>2013</v>
      </c>
      <c r="J269" s="4" t="s">
        <v>50</v>
      </c>
      <c r="K269" s="4" t="s">
        <v>25</v>
      </c>
      <c r="L269" s="10" t="s">
        <v>792</v>
      </c>
      <c r="M269" s="10" t="s">
        <v>66</v>
      </c>
      <c r="N269" s="4">
        <v>2</v>
      </c>
      <c r="O269" s="4"/>
      <c r="P269" s="4" t="s">
        <v>28</v>
      </c>
      <c r="Q269" s="4" t="s">
        <v>29</v>
      </c>
      <c r="R269" s="4"/>
      <c r="S269" s="4"/>
      <c r="T269" s="4" t="s">
        <v>32</v>
      </c>
      <c r="U269">
        <v>2</v>
      </c>
      <c r="V269" t="s">
        <v>47</v>
      </c>
      <c r="W269" t="s">
        <v>33</v>
      </c>
      <c r="X269" t="s">
        <v>28</v>
      </c>
      <c r="Y269" t="s">
        <v>28</v>
      </c>
      <c r="Z269" t="s">
        <v>6086</v>
      </c>
      <c r="AB269">
        <v>2</v>
      </c>
      <c r="AC269" t="s">
        <v>6092</v>
      </c>
      <c r="AD269" t="s">
        <v>1724</v>
      </c>
    </row>
    <row r="270" spans="1:30" x14ac:dyDescent="0.25">
      <c r="A270" s="1">
        <v>41534</v>
      </c>
      <c r="B270" s="16" t="s">
        <v>4914</v>
      </c>
      <c r="C270" s="3" t="s">
        <v>793</v>
      </c>
      <c r="D270" s="3">
        <v>2013</v>
      </c>
      <c r="E270" s="2">
        <v>9</v>
      </c>
      <c r="F270" s="2" t="s">
        <v>4716</v>
      </c>
      <c r="G270" s="3">
        <v>14</v>
      </c>
      <c r="H270" s="3" t="s">
        <v>793</v>
      </c>
      <c r="I270" s="3">
        <v>2013</v>
      </c>
      <c r="J270" s="4" t="s">
        <v>55</v>
      </c>
      <c r="K270" s="4" t="s">
        <v>25</v>
      </c>
      <c r="L270" s="10" t="s">
        <v>794</v>
      </c>
      <c r="M270" s="10" t="s">
        <v>27</v>
      </c>
      <c r="N270" s="4">
        <v>1</v>
      </c>
      <c r="O270" s="4" t="s">
        <v>37</v>
      </c>
      <c r="P270" s="4" t="s">
        <v>44</v>
      </c>
      <c r="Q270" s="4" t="s">
        <v>45</v>
      </c>
      <c r="R270" s="4"/>
      <c r="S270" s="4" t="s">
        <v>55</v>
      </c>
      <c r="T270" s="4" t="s">
        <v>32</v>
      </c>
      <c r="U270">
        <v>3</v>
      </c>
      <c r="V270" t="s">
        <v>47</v>
      </c>
      <c r="W270" t="s">
        <v>33</v>
      </c>
      <c r="X270" t="s">
        <v>62</v>
      </c>
      <c r="Y270" t="s">
        <v>62</v>
      </c>
      <c r="Z270" t="s">
        <v>6078</v>
      </c>
      <c r="AA270" t="s">
        <v>47</v>
      </c>
      <c r="AB270">
        <v>2</v>
      </c>
      <c r="AC270" t="s">
        <v>6091</v>
      </c>
      <c r="AD270" t="s">
        <v>795</v>
      </c>
    </row>
    <row r="271" spans="1:30" x14ac:dyDescent="0.25">
      <c r="A271" s="1">
        <v>41534</v>
      </c>
      <c r="B271" s="16" t="s">
        <v>4914</v>
      </c>
      <c r="C271" s="3" t="s">
        <v>793</v>
      </c>
      <c r="D271" s="3">
        <v>2013</v>
      </c>
      <c r="E271" s="2">
        <v>9</v>
      </c>
      <c r="F271" s="2" t="s">
        <v>4716</v>
      </c>
      <c r="G271" s="3">
        <v>14</v>
      </c>
      <c r="H271" s="3" t="s">
        <v>793</v>
      </c>
      <c r="I271" s="3">
        <v>2013</v>
      </c>
      <c r="J271" s="4" t="s">
        <v>55</v>
      </c>
      <c r="K271" s="4" t="s">
        <v>105</v>
      </c>
      <c r="L271" s="10" t="s">
        <v>796</v>
      </c>
      <c r="M271" s="10" t="s">
        <v>27</v>
      </c>
      <c r="N271" s="4">
        <v>1</v>
      </c>
      <c r="O271" s="4" t="s">
        <v>37</v>
      </c>
      <c r="P271" s="4" t="s">
        <v>28</v>
      </c>
      <c r="Q271" s="4" t="s">
        <v>29</v>
      </c>
      <c r="R271" s="4"/>
      <c r="S271" s="4" t="s">
        <v>55</v>
      </c>
      <c r="T271" s="4" t="s">
        <v>32</v>
      </c>
      <c r="U271">
        <v>1</v>
      </c>
      <c r="V271" t="s">
        <v>47</v>
      </c>
      <c r="W271" t="s">
        <v>33</v>
      </c>
      <c r="X271" t="s">
        <v>62</v>
      </c>
      <c r="Y271" t="s">
        <v>62</v>
      </c>
      <c r="Z271" t="s">
        <v>6078</v>
      </c>
      <c r="AA271" t="s">
        <v>47</v>
      </c>
      <c r="AB271">
        <v>2</v>
      </c>
      <c r="AC271" t="s">
        <v>6091</v>
      </c>
      <c r="AD271" t="s">
        <v>797</v>
      </c>
    </row>
    <row r="272" spans="1:30" x14ac:dyDescent="0.25">
      <c r="A272" s="1">
        <v>41534</v>
      </c>
      <c r="B272" s="16" t="s">
        <v>4914</v>
      </c>
      <c r="C272" s="3" t="s">
        <v>798</v>
      </c>
      <c r="D272" s="3">
        <v>2013</v>
      </c>
      <c r="E272" s="2">
        <v>9</v>
      </c>
      <c r="F272" s="2" t="s">
        <v>4716</v>
      </c>
      <c r="G272" s="3">
        <v>15</v>
      </c>
      <c r="H272" s="3" t="s">
        <v>798</v>
      </c>
      <c r="I272" s="3">
        <v>2013</v>
      </c>
      <c r="J272" s="4" t="s">
        <v>55</v>
      </c>
      <c r="K272" s="4" t="s">
        <v>56</v>
      </c>
      <c r="L272" s="10" t="s">
        <v>799</v>
      </c>
      <c r="M272" s="10" t="s">
        <v>27</v>
      </c>
      <c r="N272" s="4">
        <v>1</v>
      </c>
      <c r="O272" s="4" t="s">
        <v>37</v>
      </c>
      <c r="P272" s="4" t="s">
        <v>52</v>
      </c>
      <c r="Q272" s="4" t="s">
        <v>45</v>
      </c>
      <c r="R272" s="4" t="s">
        <v>47</v>
      </c>
      <c r="S272" s="4" t="s">
        <v>55</v>
      </c>
      <c r="T272" s="4" t="s">
        <v>40</v>
      </c>
      <c r="U272">
        <v>2</v>
      </c>
      <c r="V272" t="s">
        <v>47</v>
      </c>
      <c r="W272" t="s">
        <v>33</v>
      </c>
      <c r="X272" t="s">
        <v>62</v>
      </c>
      <c r="Y272" t="s">
        <v>62</v>
      </c>
      <c r="Z272" t="s">
        <v>6078</v>
      </c>
      <c r="AA272" t="s">
        <v>47</v>
      </c>
      <c r="AB272">
        <v>2</v>
      </c>
      <c r="AC272" t="s">
        <v>6091</v>
      </c>
      <c r="AD272" t="s">
        <v>800</v>
      </c>
    </row>
    <row r="273" spans="1:30" x14ac:dyDescent="0.25">
      <c r="A273" s="1">
        <v>41534</v>
      </c>
      <c r="B273" s="16" t="s">
        <v>4914</v>
      </c>
      <c r="C273" s="3" t="s">
        <v>798</v>
      </c>
      <c r="D273" s="3">
        <v>2013</v>
      </c>
      <c r="E273" s="2">
        <v>9</v>
      </c>
      <c r="F273" s="2" t="s">
        <v>4716</v>
      </c>
      <c r="G273" s="3">
        <v>15</v>
      </c>
      <c r="H273" s="3" t="s">
        <v>798</v>
      </c>
      <c r="I273" s="3">
        <v>2013</v>
      </c>
      <c r="J273" s="4" t="s">
        <v>55</v>
      </c>
      <c r="K273" s="4" t="s">
        <v>135</v>
      </c>
      <c r="L273" s="10" t="s">
        <v>801</v>
      </c>
      <c r="M273" s="10" t="s">
        <v>27</v>
      </c>
      <c r="N273" s="4">
        <v>1</v>
      </c>
      <c r="O273" s="4" t="s">
        <v>37</v>
      </c>
      <c r="P273" s="4" t="s">
        <v>52</v>
      </c>
      <c r="Q273" s="4" t="s">
        <v>45</v>
      </c>
      <c r="R273" s="4" t="s">
        <v>47</v>
      </c>
      <c r="S273" s="4" t="s">
        <v>55</v>
      </c>
      <c r="T273" s="4" t="s">
        <v>40</v>
      </c>
      <c r="U273" t="s">
        <v>28</v>
      </c>
      <c r="W273" t="s">
        <v>28</v>
      </c>
      <c r="X273" t="s">
        <v>28</v>
      </c>
      <c r="Y273" t="s">
        <v>28</v>
      </c>
      <c r="Z273" t="s">
        <v>6087</v>
      </c>
      <c r="AB273">
        <v>1</v>
      </c>
      <c r="AC273" t="s">
        <v>6090</v>
      </c>
      <c r="AD273" t="s">
        <v>802</v>
      </c>
    </row>
    <row r="274" spans="1:30" x14ac:dyDescent="0.25">
      <c r="A274" s="1">
        <v>41534</v>
      </c>
      <c r="B274" s="16" t="s">
        <v>4914</v>
      </c>
      <c r="C274" s="3" t="s">
        <v>803</v>
      </c>
      <c r="D274" s="3">
        <v>2013</v>
      </c>
      <c r="E274" s="2">
        <v>9</v>
      </c>
      <c r="F274" s="2" t="s">
        <v>4716</v>
      </c>
      <c r="G274" s="3">
        <v>21</v>
      </c>
      <c r="H274" s="3" t="s">
        <v>803</v>
      </c>
      <c r="I274" s="3">
        <v>2013</v>
      </c>
      <c r="J274" s="4" t="s">
        <v>36</v>
      </c>
      <c r="K274" s="4" t="s">
        <v>25</v>
      </c>
      <c r="L274" s="10" t="s">
        <v>804</v>
      </c>
      <c r="M274" s="10" t="s">
        <v>27</v>
      </c>
      <c r="N274" s="4">
        <v>1</v>
      </c>
      <c r="O274" s="4" t="s">
        <v>37</v>
      </c>
      <c r="P274" s="4" t="s">
        <v>44</v>
      </c>
      <c r="Q274" s="4" t="s">
        <v>45</v>
      </c>
      <c r="R274" s="4" t="s">
        <v>47</v>
      </c>
      <c r="S274" s="4" t="s">
        <v>46</v>
      </c>
      <c r="T274" s="4" t="s">
        <v>32</v>
      </c>
      <c r="U274">
        <v>3</v>
      </c>
      <c r="V274" t="s">
        <v>47</v>
      </c>
      <c r="W274" t="s">
        <v>33</v>
      </c>
      <c r="X274" t="s">
        <v>62</v>
      </c>
      <c r="Y274" t="s">
        <v>62</v>
      </c>
      <c r="Z274" t="s">
        <v>6078</v>
      </c>
      <c r="AA274" t="s">
        <v>47</v>
      </c>
      <c r="AB274">
        <v>3</v>
      </c>
      <c r="AC274" t="s">
        <v>6092</v>
      </c>
      <c r="AD274" t="s">
        <v>805</v>
      </c>
    </row>
    <row r="275" spans="1:30" x14ac:dyDescent="0.25">
      <c r="A275" s="1">
        <v>41534</v>
      </c>
      <c r="B275" s="16" t="s">
        <v>4914</v>
      </c>
      <c r="C275" s="3" t="s">
        <v>803</v>
      </c>
      <c r="D275" s="3">
        <v>2013</v>
      </c>
      <c r="E275" s="2">
        <v>9</v>
      </c>
      <c r="F275" s="2" t="s">
        <v>4716</v>
      </c>
      <c r="G275" s="3">
        <v>21</v>
      </c>
      <c r="H275" s="3" t="s">
        <v>803</v>
      </c>
      <c r="I275" s="3">
        <v>2013</v>
      </c>
      <c r="J275" s="4" t="s">
        <v>36</v>
      </c>
      <c r="K275" s="4" t="s">
        <v>105</v>
      </c>
      <c r="L275" s="10" t="s">
        <v>806</v>
      </c>
      <c r="M275" s="10" t="s">
        <v>66</v>
      </c>
      <c r="N275" s="4">
        <v>1</v>
      </c>
      <c r="O275" s="4" t="s">
        <v>37</v>
      </c>
      <c r="P275" s="4" t="s">
        <v>44</v>
      </c>
      <c r="Q275" s="4" t="s">
        <v>45</v>
      </c>
      <c r="R275" s="4"/>
      <c r="S275" s="4" t="s">
        <v>46</v>
      </c>
      <c r="T275" s="4" t="s">
        <v>32</v>
      </c>
      <c r="U275">
        <v>3</v>
      </c>
      <c r="V275" t="s">
        <v>47</v>
      </c>
      <c r="W275" t="s">
        <v>33</v>
      </c>
      <c r="X275" t="s">
        <v>28</v>
      </c>
      <c r="Y275" t="s">
        <v>28</v>
      </c>
      <c r="Z275" t="s">
        <v>6086</v>
      </c>
      <c r="AB275">
        <v>2</v>
      </c>
      <c r="AC275" t="s">
        <v>6091</v>
      </c>
      <c r="AD275" t="s">
        <v>807</v>
      </c>
    </row>
    <row r="276" spans="1:30" x14ac:dyDescent="0.25">
      <c r="A276" s="1">
        <v>41534</v>
      </c>
      <c r="B276" s="16" t="s">
        <v>4914</v>
      </c>
      <c r="C276" s="3" t="s">
        <v>808</v>
      </c>
      <c r="D276" s="3">
        <v>2013</v>
      </c>
      <c r="E276" s="2">
        <v>9</v>
      </c>
      <c r="F276" s="2" t="s">
        <v>4716</v>
      </c>
      <c r="G276" s="3">
        <v>23</v>
      </c>
      <c r="H276" s="3" t="s">
        <v>808</v>
      </c>
      <c r="I276" s="3">
        <v>2013</v>
      </c>
      <c r="J276" s="4" t="s">
        <v>50</v>
      </c>
      <c r="K276" s="4" t="s">
        <v>25</v>
      </c>
      <c r="L276" s="10" t="s">
        <v>809</v>
      </c>
      <c r="M276" s="10" t="s">
        <v>66</v>
      </c>
      <c r="N276" s="4">
        <v>1</v>
      </c>
      <c r="O276" s="4"/>
      <c r="P276" s="4" t="s">
        <v>44</v>
      </c>
      <c r="Q276" s="4" t="s">
        <v>45</v>
      </c>
      <c r="R276" s="4"/>
      <c r="S276" s="4"/>
      <c r="T276" s="4" t="s">
        <v>32</v>
      </c>
      <c r="U276">
        <v>4</v>
      </c>
      <c r="V276" t="s">
        <v>47</v>
      </c>
      <c r="W276" t="s">
        <v>33</v>
      </c>
      <c r="X276" t="s">
        <v>28</v>
      </c>
      <c r="Y276" t="s">
        <v>28</v>
      </c>
      <c r="Z276" t="s">
        <v>6086</v>
      </c>
      <c r="AB276">
        <v>2</v>
      </c>
      <c r="AC276" t="s">
        <v>6091</v>
      </c>
      <c r="AD276" t="s">
        <v>810</v>
      </c>
    </row>
    <row r="277" spans="1:30" x14ac:dyDescent="0.25">
      <c r="A277" s="1">
        <v>41562</v>
      </c>
      <c r="B277" s="16" t="s">
        <v>4915</v>
      </c>
      <c r="C277" s="3" t="s">
        <v>811</v>
      </c>
      <c r="D277" s="3">
        <v>2013</v>
      </c>
      <c r="E277" s="2">
        <v>10</v>
      </c>
      <c r="F277" s="2" t="s">
        <v>4717</v>
      </c>
      <c r="G277" s="3">
        <v>14</v>
      </c>
      <c r="H277" s="3" t="s">
        <v>811</v>
      </c>
      <c r="I277" s="3">
        <v>2013</v>
      </c>
      <c r="J277" s="4" t="s">
        <v>55</v>
      </c>
      <c r="K277" s="4" t="s">
        <v>56</v>
      </c>
      <c r="L277" s="10" t="s">
        <v>812</v>
      </c>
      <c r="M277" s="10" t="s">
        <v>66</v>
      </c>
      <c r="N277" s="4">
        <v>2</v>
      </c>
      <c r="O277" s="4"/>
      <c r="P277" s="4" t="s">
        <v>52</v>
      </c>
      <c r="Q277" s="4" t="s">
        <v>45</v>
      </c>
      <c r="R277" s="4" t="s">
        <v>47</v>
      </c>
      <c r="S277" s="4"/>
      <c r="T277" s="4" t="s">
        <v>40</v>
      </c>
      <c r="U277">
        <v>2</v>
      </c>
      <c r="V277" t="s">
        <v>30</v>
      </c>
      <c r="W277" t="s">
        <v>33</v>
      </c>
      <c r="X277" t="s">
        <v>28</v>
      </c>
      <c r="Y277" t="s">
        <v>28</v>
      </c>
      <c r="Z277" t="s">
        <v>6086</v>
      </c>
      <c r="AB277">
        <v>2</v>
      </c>
      <c r="AC277" t="s">
        <v>6092</v>
      </c>
      <c r="AD277" t="s">
        <v>813</v>
      </c>
    </row>
    <row r="278" spans="1:30" x14ac:dyDescent="0.25">
      <c r="A278" s="1">
        <v>41562</v>
      </c>
      <c r="B278" s="16" t="s">
        <v>4915</v>
      </c>
      <c r="C278" s="3" t="s">
        <v>814</v>
      </c>
      <c r="D278" s="3">
        <v>2013</v>
      </c>
      <c r="E278" s="2">
        <v>10</v>
      </c>
      <c r="F278" s="2" t="s">
        <v>4717</v>
      </c>
      <c r="G278" s="3">
        <v>15</v>
      </c>
      <c r="H278" s="3" t="s">
        <v>814</v>
      </c>
      <c r="I278" s="3">
        <v>2013</v>
      </c>
      <c r="J278" s="4" t="s">
        <v>55</v>
      </c>
      <c r="K278" s="4" t="s">
        <v>25</v>
      </c>
      <c r="L278" s="10" t="s">
        <v>815</v>
      </c>
      <c r="M278" s="10" t="s">
        <v>66</v>
      </c>
      <c r="N278" s="4">
        <v>1</v>
      </c>
      <c r="O278" s="4"/>
      <c r="P278" s="4" t="s">
        <v>44</v>
      </c>
      <c r="Q278" s="4" t="s">
        <v>45</v>
      </c>
      <c r="R278" s="4"/>
      <c r="S278" s="4"/>
      <c r="T278" s="4" t="s">
        <v>32</v>
      </c>
      <c r="U278">
        <v>3</v>
      </c>
      <c r="V278" t="s">
        <v>47</v>
      </c>
      <c r="W278" t="s">
        <v>33</v>
      </c>
      <c r="X278" t="s">
        <v>28</v>
      </c>
      <c r="Y278" t="s">
        <v>28</v>
      </c>
      <c r="Z278" t="s">
        <v>6086</v>
      </c>
      <c r="AB278">
        <v>2</v>
      </c>
      <c r="AC278" t="s">
        <v>6091</v>
      </c>
      <c r="AD278" t="s">
        <v>816</v>
      </c>
    </row>
    <row r="279" spans="1:30" x14ac:dyDescent="0.25">
      <c r="A279" s="1">
        <v>41766</v>
      </c>
      <c r="B279" s="16" t="s">
        <v>4923</v>
      </c>
      <c r="C279" s="3" t="s">
        <v>817</v>
      </c>
      <c r="D279" s="3">
        <v>2014</v>
      </c>
      <c r="E279" s="2">
        <v>5</v>
      </c>
      <c r="F279" s="2" t="s">
        <v>4718</v>
      </c>
      <c r="G279" s="3">
        <v>9</v>
      </c>
      <c r="H279" s="3" t="s">
        <v>817</v>
      </c>
      <c r="I279" s="3">
        <v>2014</v>
      </c>
      <c r="J279" s="4" t="s">
        <v>76</v>
      </c>
      <c r="K279" s="4" t="s">
        <v>25</v>
      </c>
      <c r="L279" s="10" t="s">
        <v>818</v>
      </c>
      <c r="M279" s="10" t="s">
        <v>66</v>
      </c>
      <c r="N279" s="4">
        <v>1</v>
      </c>
      <c r="O279" s="4"/>
      <c r="P279" s="4" t="s">
        <v>28</v>
      </c>
      <c r="Q279" s="4" t="s">
        <v>45</v>
      </c>
      <c r="R279" s="4"/>
      <c r="S279" s="4"/>
      <c r="T279" s="4" t="s">
        <v>32</v>
      </c>
      <c r="U279">
        <v>0</v>
      </c>
      <c r="V279" t="s">
        <v>30</v>
      </c>
      <c r="W279" t="s">
        <v>122</v>
      </c>
      <c r="X279" s="6" t="s">
        <v>5186</v>
      </c>
      <c r="Y279" s="6" t="s">
        <v>5186</v>
      </c>
      <c r="Z279" s="6" t="s">
        <v>6088</v>
      </c>
      <c r="AB279">
        <v>1</v>
      </c>
      <c r="AC279" t="s">
        <v>6090</v>
      </c>
      <c r="AD279" t="s">
        <v>819</v>
      </c>
    </row>
    <row r="280" spans="1:30" x14ac:dyDescent="0.25">
      <c r="A280" s="1">
        <v>41766</v>
      </c>
      <c r="B280" s="16" t="s">
        <v>4923</v>
      </c>
      <c r="C280" s="3" t="s">
        <v>820</v>
      </c>
      <c r="D280" s="3">
        <v>2014</v>
      </c>
      <c r="E280" s="2">
        <v>5</v>
      </c>
      <c r="F280" s="2" t="s">
        <v>4718</v>
      </c>
      <c r="G280" s="3">
        <v>25</v>
      </c>
      <c r="H280" s="3" t="s">
        <v>820</v>
      </c>
      <c r="I280" s="3">
        <v>2014</v>
      </c>
      <c r="J280" s="4" t="s">
        <v>55</v>
      </c>
      <c r="K280" s="4" t="s">
        <v>56</v>
      </c>
      <c r="L280" s="10" t="s">
        <v>821</v>
      </c>
      <c r="M280" s="10" t="s">
        <v>27</v>
      </c>
      <c r="N280" s="4">
        <v>2</v>
      </c>
      <c r="O280" s="4" t="s">
        <v>37</v>
      </c>
      <c r="P280" s="4" t="s">
        <v>52</v>
      </c>
      <c r="Q280" s="4" t="s">
        <v>45</v>
      </c>
      <c r="R280" s="4" t="s">
        <v>47</v>
      </c>
      <c r="S280" s="4" t="s">
        <v>55</v>
      </c>
      <c r="T280" s="4" t="s">
        <v>40</v>
      </c>
      <c r="U280">
        <v>2</v>
      </c>
      <c r="V280" t="s">
        <v>47</v>
      </c>
      <c r="W280" t="s">
        <v>33</v>
      </c>
      <c r="X280" t="s">
        <v>28</v>
      </c>
      <c r="Y280" t="s">
        <v>28</v>
      </c>
      <c r="Z280" t="s">
        <v>6086</v>
      </c>
      <c r="AB280">
        <v>2</v>
      </c>
      <c r="AC280" t="s">
        <v>6092</v>
      </c>
      <c r="AD280" t="s">
        <v>822</v>
      </c>
    </row>
    <row r="281" spans="1:30" x14ac:dyDescent="0.25">
      <c r="A281" s="1">
        <v>41766</v>
      </c>
      <c r="B281" s="16" t="s">
        <v>4923</v>
      </c>
      <c r="C281" s="3" t="s">
        <v>823</v>
      </c>
      <c r="D281" s="3">
        <v>2014</v>
      </c>
      <c r="E281" s="2">
        <v>5</v>
      </c>
      <c r="F281" s="2" t="s">
        <v>4718</v>
      </c>
      <c r="G281" s="3">
        <v>33</v>
      </c>
      <c r="H281" s="3" t="s">
        <v>823</v>
      </c>
      <c r="I281" s="3">
        <v>2014</v>
      </c>
      <c r="J281" s="4" t="s">
        <v>50</v>
      </c>
      <c r="K281" s="4" t="s">
        <v>25</v>
      </c>
      <c r="L281" s="10" t="s">
        <v>824</v>
      </c>
      <c r="M281" s="10" t="s">
        <v>27</v>
      </c>
      <c r="N281" s="4">
        <v>1</v>
      </c>
      <c r="O281" s="4" t="s">
        <v>37</v>
      </c>
      <c r="P281" s="4" t="s">
        <v>44</v>
      </c>
      <c r="Q281" s="4" t="s">
        <v>45</v>
      </c>
      <c r="R281" s="4"/>
      <c r="S281" s="4" t="s">
        <v>50</v>
      </c>
      <c r="T281" s="4" t="s">
        <v>32</v>
      </c>
      <c r="U281">
        <v>4</v>
      </c>
      <c r="V281" t="s">
        <v>47</v>
      </c>
      <c r="W281" t="s">
        <v>33</v>
      </c>
      <c r="X281" t="s">
        <v>62</v>
      </c>
      <c r="Y281" t="s">
        <v>62</v>
      </c>
      <c r="Z281" t="s">
        <v>6078</v>
      </c>
      <c r="AA281" t="s">
        <v>30</v>
      </c>
      <c r="AB281">
        <v>2</v>
      </c>
      <c r="AC281" t="s">
        <v>6091</v>
      </c>
      <c r="AD281" t="s">
        <v>825</v>
      </c>
    </row>
    <row r="282" spans="1:30" x14ac:dyDescent="0.25">
      <c r="A282" s="1">
        <v>41766</v>
      </c>
      <c r="B282" s="16" t="s">
        <v>4923</v>
      </c>
      <c r="C282" s="3" t="s">
        <v>823</v>
      </c>
      <c r="D282" s="3">
        <v>2014</v>
      </c>
      <c r="E282" s="2">
        <v>5</v>
      </c>
      <c r="F282" s="2" t="s">
        <v>4718</v>
      </c>
      <c r="G282" s="3">
        <v>33</v>
      </c>
      <c r="H282" s="3" t="s">
        <v>823</v>
      </c>
      <c r="I282" s="3">
        <v>2014</v>
      </c>
      <c r="J282" s="4" t="s">
        <v>50</v>
      </c>
      <c r="K282" s="4" t="s">
        <v>105</v>
      </c>
      <c r="L282" s="10" t="s">
        <v>826</v>
      </c>
      <c r="M282" s="10" t="s">
        <v>27</v>
      </c>
      <c r="N282" s="4">
        <v>2</v>
      </c>
      <c r="O282" s="4" t="s">
        <v>37</v>
      </c>
      <c r="P282" s="4" t="s">
        <v>44</v>
      </c>
      <c r="Q282" s="4" t="s">
        <v>45</v>
      </c>
      <c r="R282" s="4"/>
      <c r="S282" s="4" t="s">
        <v>50</v>
      </c>
      <c r="T282" s="4" t="s">
        <v>32</v>
      </c>
      <c r="U282">
        <v>3</v>
      </c>
      <c r="V282" t="s">
        <v>47</v>
      </c>
      <c r="W282" t="s">
        <v>33</v>
      </c>
      <c r="X282" t="s">
        <v>62</v>
      </c>
      <c r="Y282" t="s">
        <v>62</v>
      </c>
      <c r="Z282" t="s">
        <v>6078</v>
      </c>
      <c r="AA282" t="s">
        <v>47</v>
      </c>
      <c r="AB282">
        <v>2</v>
      </c>
      <c r="AC282" t="s">
        <v>6092</v>
      </c>
      <c r="AD282" t="s">
        <v>827</v>
      </c>
    </row>
    <row r="283" spans="1:30" x14ac:dyDescent="0.25">
      <c r="A283" s="1">
        <v>41766</v>
      </c>
      <c r="B283" s="16" t="s">
        <v>4923</v>
      </c>
      <c r="C283" s="3" t="s">
        <v>823</v>
      </c>
      <c r="D283" s="3">
        <v>2014</v>
      </c>
      <c r="E283" s="2">
        <v>5</v>
      </c>
      <c r="F283" s="2" t="s">
        <v>4718</v>
      </c>
      <c r="G283" s="3">
        <v>33</v>
      </c>
      <c r="H283" s="3" t="s">
        <v>823</v>
      </c>
      <c r="I283" s="3">
        <v>2014</v>
      </c>
      <c r="J283" s="4" t="s">
        <v>50</v>
      </c>
      <c r="K283" s="4" t="s">
        <v>143</v>
      </c>
      <c r="L283" s="10" t="s">
        <v>828</v>
      </c>
      <c r="M283" s="10" t="s">
        <v>27</v>
      </c>
      <c r="N283" s="4">
        <v>1</v>
      </c>
      <c r="O283" s="4" t="s">
        <v>37</v>
      </c>
      <c r="P283" s="4" t="s">
        <v>28</v>
      </c>
      <c r="Q283" s="4" t="s">
        <v>28</v>
      </c>
      <c r="R283" s="4"/>
      <c r="S283" s="4" t="s">
        <v>50</v>
      </c>
      <c r="T283" s="4" t="s">
        <v>32</v>
      </c>
      <c r="U283">
        <v>0</v>
      </c>
      <c r="V283" t="s">
        <v>47</v>
      </c>
      <c r="W283" t="s">
        <v>122</v>
      </c>
      <c r="X283" s="6" t="s">
        <v>5186</v>
      </c>
      <c r="Y283" s="6" t="s">
        <v>5186</v>
      </c>
      <c r="Z283" s="6" t="s">
        <v>6088</v>
      </c>
      <c r="AB283">
        <v>2</v>
      </c>
      <c r="AC283" t="s">
        <v>6091</v>
      </c>
      <c r="AD283" t="s">
        <v>829</v>
      </c>
    </row>
    <row r="284" spans="1:30" x14ac:dyDescent="0.25">
      <c r="A284" s="1">
        <v>41801</v>
      </c>
      <c r="B284" s="16" t="s">
        <v>4924</v>
      </c>
      <c r="C284" s="3" t="s">
        <v>832</v>
      </c>
      <c r="D284" s="3">
        <v>2014</v>
      </c>
      <c r="E284" s="2">
        <v>6</v>
      </c>
      <c r="F284" s="2" t="s">
        <v>4719</v>
      </c>
      <c r="G284" s="3">
        <v>9</v>
      </c>
      <c r="H284" s="3" t="s">
        <v>832</v>
      </c>
      <c r="I284" s="3">
        <v>2014</v>
      </c>
      <c r="J284" s="4" t="s">
        <v>113</v>
      </c>
      <c r="K284" s="4" t="s">
        <v>25</v>
      </c>
      <c r="L284" s="10" t="s">
        <v>833</v>
      </c>
      <c r="M284" s="10" t="s">
        <v>27</v>
      </c>
      <c r="N284" s="4">
        <v>2</v>
      </c>
      <c r="O284" s="4" t="s">
        <v>37</v>
      </c>
      <c r="P284" s="4" t="s">
        <v>28</v>
      </c>
      <c r="Q284" s="4" t="s">
        <v>28</v>
      </c>
      <c r="R284" s="4"/>
      <c r="S284" s="4" t="s">
        <v>113</v>
      </c>
      <c r="T284" s="4" t="s">
        <v>32</v>
      </c>
      <c r="U284">
        <v>3</v>
      </c>
      <c r="V284" t="s">
        <v>47</v>
      </c>
      <c r="W284" t="s">
        <v>33</v>
      </c>
      <c r="X284" t="s">
        <v>28</v>
      </c>
      <c r="Y284" t="s">
        <v>28</v>
      </c>
      <c r="Z284" t="s">
        <v>6087</v>
      </c>
      <c r="AB284">
        <v>1</v>
      </c>
      <c r="AC284" t="s">
        <v>6090</v>
      </c>
      <c r="AD284" t="s">
        <v>834</v>
      </c>
    </row>
    <row r="285" spans="1:30" x14ac:dyDescent="0.25">
      <c r="A285" s="1">
        <v>41801</v>
      </c>
      <c r="B285" s="16" t="s">
        <v>4924</v>
      </c>
      <c r="C285" s="3" t="s">
        <v>832</v>
      </c>
      <c r="D285" s="3">
        <v>2014</v>
      </c>
      <c r="E285" s="2">
        <v>6</v>
      </c>
      <c r="F285" s="2" t="s">
        <v>4719</v>
      </c>
      <c r="G285" s="3">
        <v>9</v>
      </c>
      <c r="H285" s="3" t="s">
        <v>832</v>
      </c>
      <c r="I285" s="3">
        <v>2014</v>
      </c>
      <c r="J285" s="4" t="s">
        <v>113</v>
      </c>
      <c r="K285" s="4" t="s">
        <v>105</v>
      </c>
      <c r="L285" s="10" t="s">
        <v>835</v>
      </c>
      <c r="M285" s="10" t="s">
        <v>27</v>
      </c>
      <c r="N285" s="4">
        <v>2</v>
      </c>
      <c r="O285" s="4" t="s">
        <v>37</v>
      </c>
      <c r="P285" s="4" t="s">
        <v>44</v>
      </c>
      <c r="Q285" s="4" t="s">
        <v>45</v>
      </c>
      <c r="R285" s="4"/>
      <c r="S285" s="4" t="s">
        <v>113</v>
      </c>
      <c r="T285" s="4" t="s">
        <v>32</v>
      </c>
      <c r="U285">
        <v>3</v>
      </c>
      <c r="V285" t="s">
        <v>30</v>
      </c>
      <c r="W285" t="s">
        <v>33</v>
      </c>
      <c r="X285" t="s">
        <v>62</v>
      </c>
      <c r="Y285" t="s">
        <v>62</v>
      </c>
      <c r="Z285" t="s">
        <v>6078</v>
      </c>
      <c r="AA285" t="s">
        <v>30</v>
      </c>
      <c r="AB285">
        <v>1</v>
      </c>
      <c r="AC285" t="s">
        <v>6090</v>
      </c>
      <c r="AD285" t="s">
        <v>836</v>
      </c>
    </row>
    <row r="286" spans="1:30" x14ac:dyDescent="0.25">
      <c r="A286" s="1">
        <v>41801</v>
      </c>
      <c r="B286" s="16" t="s">
        <v>4924</v>
      </c>
      <c r="C286" s="3" t="s">
        <v>832</v>
      </c>
      <c r="D286" s="3">
        <v>2014</v>
      </c>
      <c r="E286" s="2">
        <v>6</v>
      </c>
      <c r="F286" s="2" t="s">
        <v>4719</v>
      </c>
      <c r="G286" s="3">
        <v>9</v>
      </c>
      <c r="H286" s="3" t="s">
        <v>832</v>
      </c>
      <c r="I286" s="3">
        <v>2014</v>
      </c>
      <c r="J286" s="4" t="s">
        <v>113</v>
      </c>
      <c r="K286" s="4" t="s">
        <v>143</v>
      </c>
      <c r="L286" s="10" t="s">
        <v>837</v>
      </c>
      <c r="M286" s="10" t="s">
        <v>27</v>
      </c>
      <c r="N286" s="4">
        <v>2</v>
      </c>
      <c r="O286" s="4" t="s">
        <v>37</v>
      </c>
      <c r="P286" s="4" t="s">
        <v>52</v>
      </c>
      <c r="Q286" s="4" t="s">
        <v>45</v>
      </c>
      <c r="R286" s="4" t="s">
        <v>30</v>
      </c>
      <c r="S286" s="4" t="s">
        <v>113</v>
      </c>
      <c r="T286" s="4" t="s">
        <v>32</v>
      </c>
      <c r="U286">
        <v>0</v>
      </c>
      <c r="V286" t="s">
        <v>30</v>
      </c>
      <c r="W286" t="s">
        <v>122</v>
      </c>
      <c r="X286" s="6" t="s">
        <v>5186</v>
      </c>
      <c r="Y286" s="6" t="s">
        <v>5186</v>
      </c>
      <c r="Z286" s="6" t="s">
        <v>6088</v>
      </c>
      <c r="AB286">
        <v>2</v>
      </c>
      <c r="AC286" t="s">
        <v>6092</v>
      </c>
      <c r="AD286" t="s">
        <v>838</v>
      </c>
    </row>
    <row r="287" spans="1:30" x14ac:dyDescent="0.25">
      <c r="A287" s="8">
        <v>41801</v>
      </c>
      <c r="B287" s="16" t="s">
        <v>4924</v>
      </c>
      <c r="C287" s="3" t="s">
        <v>830</v>
      </c>
      <c r="D287" s="7">
        <f>YEAR(A287)</f>
        <v>2014</v>
      </c>
      <c r="E287" s="2">
        <v>6</v>
      </c>
      <c r="F287" s="2" t="s">
        <v>4719</v>
      </c>
      <c r="G287" s="9">
        <v>20</v>
      </c>
      <c r="H287" s="3" t="s">
        <v>830</v>
      </c>
      <c r="I287" s="3">
        <v>2014</v>
      </c>
      <c r="J287" s="4" t="s">
        <v>55</v>
      </c>
      <c r="K287" s="4" t="s">
        <v>56</v>
      </c>
      <c r="L287" s="7" t="s">
        <v>839</v>
      </c>
      <c r="M287" s="7" t="s">
        <v>58</v>
      </c>
      <c r="N287" s="4">
        <v>1</v>
      </c>
      <c r="O287" s="7"/>
      <c r="P287" s="7" t="s">
        <v>52</v>
      </c>
      <c r="Q287" s="7" t="s">
        <v>45</v>
      </c>
      <c r="R287" s="7" t="s">
        <v>47</v>
      </c>
      <c r="S287" s="7"/>
      <c r="T287" s="7" t="s">
        <v>40</v>
      </c>
      <c r="U287">
        <v>3</v>
      </c>
      <c r="V287" t="s">
        <v>30</v>
      </c>
      <c r="W287" t="s">
        <v>33</v>
      </c>
      <c r="X287" t="s">
        <v>28</v>
      </c>
      <c r="Y287" t="s">
        <v>28</v>
      </c>
      <c r="Z287" t="s">
        <v>6087</v>
      </c>
      <c r="AB287">
        <v>1</v>
      </c>
      <c r="AC287" t="s">
        <v>6090</v>
      </c>
      <c r="AD287" t="s">
        <v>840</v>
      </c>
    </row>
    <row r="288" spans="1:30" x14ac:dyDescent="0.25">
      <c r="A288" s="8">
        <v>41801</v>
      </c>
      <c r="B288" s="16" t="s">
        <v>4924</v>
      </c>
      <c r="C288" s="3" t="s">
        <v>830</v>
      </c>
      <c r="D288" s="7">
        <f>YEAR(A288)</f>
        <v>2014</v>
      </c>
      <c r="E288" s="2">
        <v>6</v>
      </c>
      <c r="F288" s="2" t="s">
        <v>4719</v>
      </c>
      <c r="G288" s="9">
        <v>20</v>
      </c>
      <c r="H288" s="3" t="s">
        <v>830</v>
      </c>
      <c r="I288" s="3">
        <v>2014</v>
      </c>
      <c r="J288" s="4" t="s">
        <v>55</v>
      </c>
      <c r="K288" s="4" t="s">
        <v>135</v>
      </c>
      <c r="L288" s="7" t="s">
        <v>841</v>
      </c>
      <c r="M288" s="7" t="s">
        <v>58</v>
      </c>
      <c r="N288" s="4">
        <v>1</v>
      </c>
      <c r="O288" s="7"/>
      <c r="P288" s="7" t="s">
        <v>52</v>
      </c>
      <c r="Q288" s="7" t="s">
        <v>45</v>
      </c>
      <c r="R288" s="7" t="s">
        <v>47</v>
      </c>
      <c r="S288" s="7"/>
      <c r="T288" s="7" t="s">
        <v>40</v>
      </c>
      <c r="U288">
        <v>2</v>
      </c>
      <c r="V288" t="s">
        <v>47</v>
      </c>
      <c r="W288" t="s">
        <v>33</v>
      </c>
      <c r="X288" t="s">
        <v>62</v>
      </c>
      <c r="Y288" t="s">
        <v>62</v>
      </c>
      <c r="Z288" t="s">
        <v>6078</v>
      </c>
      <c r="AA288" t="s">
        <v>47</v>
      </c>
      <c r="AB288">
        <v>2</v>
      </c>
      <c r="AC288" t="s">
        <v>6091</v>
      </c>
      <c r="AD288" t="s">
        <v>842</v>
      </c>
    </row>
    <row r="289" spans="1:31" x14ac:dyDescent="0.25">
      <c r="A289" s="1">
        <v>41801</v>
      </c>
      <c r="B289" s="16" t="s">
        <v>4924</v>
      </c>
      <c r="C289" s="3" t="s">
        <v>843</v>
      </c>
      <c r="D289" s="3">
        <v>2014</v>
      </c>
      <c r="E289" s="2">
        <v>6</v>
      </c>
      <c r="F289" s="2" t="s">
        <v>4719</v>
      </c>
      <c r="G289" s="3">
        <v>30</v>
      </c>
      <c r="H289" s="3" t="s">
        <v>843</v>
      </c>
      <c r="I289" s="3">
        <v>2014</v>
      </c>
      <c r="J289" s="4" t="s">
        <v>50</v>
      </c>
      <c r="K289" s="4" t="s">
        <v>25</v>
      </c>
      <c r="L289" s="10" t="s">
        <v>844</v>
      </c>
      <c r="M289" s="10" t="s">
        <v>27</v>
      </c>
      <c r="N289" s="4">
        <v>1</v>
      </c>
      <c r="O289" s="4" t="s">
        <v>37</v>
      </c>
      <c r="P289" s="4" t="s">
        <v>44</v>
      </c>
      <c r="Q289" s="4" t="s">
        <v>45</v>
      </c>
      <c r="R289" s="4"/>
      <c r="S289" s="4" t="s">
        <v>50</v>
      </c>
      <c r="T289" s="4" t="s">
        <v>32</v>
      </c>
      <c r="U289">
        <v>3</v>
      </c>
      <c r="V289" t="s">
        <v>47</v>
      </c>
      <c r="W289" t="s">
        <v>33</v>
      </c>
      <c r="X289" t="s">
        <v>845</v>
      </c>
      <c r="Y289" t="s">
        <v>4680</v>
      </c>
      <c r="Z289" t="s">
        <v>6080</v>
      </c>
      <c r="AA289" t="s">
        <v>30</v>
      </c>
      <c r="AB289">
        <v>2</v>
      </c>
      <c r="AC289" t="s">
        <v>6091</v>
      </c>
      <c r="AD289" t="s">
        <v>846</v>
      </c>
    </row>
    <row r="290" spans="1:31" x14ac:dyDescent="0.25">
      <c r="A290" s="1">
        <v>41801</v>
      </c>
      <c r="B290" s="16" t="s">
        <v>4924</v>
      </c>
      <c r="C290" s="3" t="s">
        <v>843</v>
      </c>
      <c r="D290" s="3">
        <v>2014</v>
      </c>
      <c r="E290" s="2">
        <v>6</v>
      </c>
      <c r="F290" s="2" t="s">
        <v>4719</v>
      </c>
      <c r="G290" s="3">
        <v>30</v>
      </c>
      <c r="H290" s="3" t="s">
        <v>843</v>
      </c>
      <c r="I290" s="3">
        <v>2014</v>
      </c>
      <c r="J290" s="4" t="s">
        <v>50</v>
      </c>
      <c r="K290" s="4" t="s">
        <v>105</v>
      </c>
      <c r="L290" s="10" t="s">
        <v>847</v>
      </c>
      <c r="M290" s="10" t="s">
        <v>27</v>
      </c>
      <c r="N290" s="4">
        <v>1</v>
      </c>
      <c r="O290" s="4" t="s">
        <v>37</v>
      </c>
      <c r="P290" s="4" t="s">
        <v>44</v>
      </c>
      <c r="Q290" s="4" t="s">
        <v>45</v>
      </c>
      <c r="R290" s="4"/>
      <c r="S290" s="4" t="s">
        <v>50</v>
      </c>
      <c r="T290" s="4" t="s">
        <v>32</v>
      </c>
      <c r="U290">
        <v>3</v>
      </c>
      <c r="V290" t="s">
        <v>47</v>
      </c>
      <c r="W290" t="s">
        <v>33</v>
      </c>
      <c r="X290" t="s">
        <v>28</v>
      </c>
      <c r="Y290" t="s">
        <v>28</v>
      </c>
      <c r="Z290" t="s">
        <v>6086</v>
      </c>
      <c r="AB290">
        <v>2</v>
      </c>
      <c r="AC290" t="s">
        <v>6091</v>
      </c>
      <c r="AD290" t="s">
        <v>848</v>
      </c>
    </row>
    <row r="291" spans="1:31" x14ac:dyDescent="0.25">
      <c r="A291" s="8">
        <v>41807</v>
      </c>
      <c r="B291" s="16" t="s">
        <v>4925</v>
      </c>
      <c r="C291" s="3" t="s">
        <v>849</v>
      </c>
      <c r="D291" s="7">
        <f>YEAR(A291)</f>
        <v>2014</v>
      </c>
      <c r="E291" s="2">
        <v>6</v>
      </c>
      <c r="F291" s="2" t="s">
        <v>4719</v>
      </c>
      <c r="G291" s="9">
        <v>16</v>
      </c>
      <c r="H291" s="3" t="s">
        <v>849</v>
      </c>
      <c r="I291" s="3">
        <v>2014</v>
      </c>
      <c r="J291" s="4" t="s">
        <v>113</v>
      </c>
      <c r="K291" s="4" t="s">
        <v>850</v>
      </c>
      <c r="L291" s="7" t="s">
        <v>851</v>
      </c>
      <c r="M291" s="7" t="s">
        <v>58</v>
      </c>
      <c r="N291" s="4">
        <v>6</v>
      </c>
      <c r="O291" s="7"/>
      <c r="P291" s="4" t="s">
        <v>44</v>
      </c>
      <c r="Q291" s="4" t="s">
        <v>45</v>
      </c>
      <c r="R291" s="4" t="s">
        <v>47</v>
      </c>
      <c r="S291" s="7"/>
      <c r="T291" s="4" t="s">
        <v>32</v>
      </c>
      <c r="U291" s="11">
        <v>3</v>
      </c>
      <c r="V291" t="s">
        <v>30</v>
      </c>
      <c r="W291" t="s">
        <v>33</v>
      </c>
      <c r="X291" t="s">
        <v>28</v>
      </c>
      <c r="Y291" t="s">
        <v>28</v>
      </c>
      <c r="Z291" t="s">
        <v>6086</v>
      </c>
      <c r="AB291">
        <v>3</v>
      </c>
      <c r="AC291" t="s">
        <v>6093</v>
      </c>
      <c r="AD291" t="s">
        <v>852</v>
      </c>
      <c r="AE291" t="s">
        <v>853</v>
      </c>
    </row>
    <row r="292" spans="1:31" x14ac:dyDescent="0.25">
      <c r="A292" s="1">
        <v>41807</v>
      </c>
      <c r="B292" s="16" t="s">
        <v>4925</v>
      </c>
      <c r="C292" s="3" t="s">
        <v>849</v>
      </c>
      <c r="D292" s="3">
        <v>2014</v>
      </c>
      <c r="E292" s="2">
        <v>6</v>
      </c>
      <c r="F292" s="2" t="s">
        <v>4719</v>
      </c>
      <c r="G292" s="3">
        <v>16</v>
      </c>
      <c r="H292" s="3" t="s">
        <v>849</v>
      </c>
      <c r="I292" s="3">
        <v>2014</v>
      </c>
      <c r="J292" s="4" t="s">
        <v>113</v>
      </c>
      <c r="K292" s="4" t="s">
        <v>25</v>
      </c>
      <c r="L292" s="10" t="s">
        <v>854</v>
      </c>
      <c r="M292" s="10" t="s">
        <v>27</v>
      </c>
      <c r="N292" s="4">
        <v>4</v>
      </c>
      <c r="O292" s="4" t="s">
        <v>37</v>
      </c>
      <c r="P292" s="7" t="s">
        <v>44</v>
      </c>
      <c r="Q292" s="7" t="s">
        <v>45</v>
      </c>
      <c r="R292" s="7" t="s">
        <v>30</v>
      </c>
      <c r="S292" s="7"/>
      <c r="T292" s="7" t="s">
        <v>32</v>
      </c>
      <c r="U292">
        <v>3</v>
      </c>
      <c r="V292" t="s">
        <v>47</v>
      </c>
      <c r="W292" t="s">
        <v>33</v>
      </c>
      <c r="X292" t="s">
        <v>62</v>
      </c>
      <c r="Y292" t="s">
        <v>62</v>
      </c>
      <c r="Z292" t="s">
        <v>6078</v>
      </c>
      <c r="AA292" t="s">
        <v>47</v>
      </c>
      <c r="AB292">
        <v>3</v>
      </c>
      <c r="AC292" t="s">
        <v>6093</v>
      </c>
      <c r="AD292" t="s">
        <v>855</v>
      </c>
    </row>
    <row r="293" spans="1:31" x14ac:dyDescent="0.25">
      <c r="A293" s="8">
        <v>41808</v>
      </c>
      <c r="B293" s="16" t="s">
        <v>4926</v>
      </c>
      <c r="C293" s="3" t="s">
        <v>856</v>
      </c>
      <c r="D293" s="7">
        <f>YEAR(A293)</f>
        <v>2014</v>
      </c>
      <c r="E293" s="2">
        <v>6</v>
      </c>
      <c r="F293" s="2" t="s">
        <v>4719</v>
      </c>
      <c r="G293" s="9">
        <v>3</v>
      </c>
      <c r="H293" s="3" t="s">
        <v>856</v>
      </c>
      <c r="I293" s="3">
        <v>2014</v>
      </c>
      <c r="J293" s="4" t="s">
        <v>113</v>
      </c>
      <c r="K293" s="4" t="s">
        <v>850</v>
      </c>
      <c r="L293" s="7" t="s">
        <v>887</v>
      </c>
      <c r="M293" s="7" t="s">
        <v>58</v>
      </c>
      <c r="N293" s="4">
        <v>7</v>
      </c>
      <c r="O293" s="7"/>
      <c r="P293" s="7" t="s">
        <v>44</v>
      </c>
      <c r="Q293" s="7" t="s">
        <v>45</v>
      </c>
      <c r="R293" s="7"/>
      <c r="S293" s="7"/>
      <c r="T293" s="7" t="s">
        <v>32</v>
      </c>
      <c r="U293">
        <v>2</v>
      </c>
      <c r="V293" t="s">
        <v>47</v>
      </c>
      <c r="W293" t="s">
        <v>33</v>
      </c>
      <c r="X293" t="s">
        <v>62</v>
      </c>
      <c r="Y293" t="s">
        <v>62</v>
      </c>
      <c r="Z293" t="s">
        <v>6078</v>
      </c>
      <c r="AA293" t="s">
        <v>47</v>
      </c>
      <c r="AB293">
        <v>3</v>
      </c>
      <c r="AC293" t="s">
        <v>6093</v>
      </c>
      <c r="AD293" t="s">
        <v>888</v>
      </c>
    </row>
    <row r="294" spans="1:31" x14ac:dyDescent="0.25">
      <c r="A294" s="1">
        <v>41808</v>
      </c>
      <c r="B294" s="16" t="s">
        <v>4926</v>
      </c>
      <c r="C294" s="3" t="s">
        <v>856</v>
      </c>
      <c r="D294" s="3">
        <v>2014</v>
      </c>
      <c r="E294" s="2">
        <v>6</v>
      </c>
      <c r="F294" s="2" t="s">
        <v>4719</v>
      </c>
      <c r="G294" s="3">
        <v>3</v>
      </c>
      <c r="H294" s="3" t="s">
        <v>856</v>
      </c>
      <c r="I294" s="3">
        <v>2014</v>
      </c>
      <c r="J294" s="4" t="s">
        <v>113</v>
      </c>
      <c r="K294" s="4" t="s">
        <v>105</v>
      </c>
      <c r="L294" s="10" t="s">
        <v>857</v>
      </c>
      <c r="M294" s="10" t="s">
        <v>27</v>
      </c>
      <c r="N294" s="4">
        <v>1</v>
      </c>
      <c r="O294" s="4" t="s">
        <v>37</v>
      </c>
      <c r="P294" s="4" t="s">
        <v>28</v>
      </c>
      <c r="Q294" s="4" t="s">
        <v>45</v>
      </c>
      <c r="R294" s="4"/>
      <c r="S294" s="4" t="s">
        <v>113</v>
      </c>
      <c r="T294" s="4" t="s">
        <v>32</v>
      </c>
      <c r="U294">
        <v>3</v>
      </c>
      <c r="V294" t="s">
        <v>47</v>
      </c>
      <c r="W294" t="s">
        <v>33</v>
      </c>
      <c r="X294" t="s">
        <v>28</v>
      </c>
      <c r="Y294" t="s">
        <v>28</v>
      </c>
      <c r="Z294" t="s">
        <v>6086</v>
      </c>
      <c r="AB294">
        <v>2</v>
      </c>
      <c r="AC294" t="s">
        <v>6091</v>
      </c>
      <c r="AD294" t="s">
        <v>858</v>
      </c>
    </row>
    <row r="295" spans="1:31" x14ac:dyDescent="0.25">
      <c r="A295" s="1">
        <v>41808</v>
      </c>
      <c r="B295" s="16" t="s">
        <v>4926</v>
      </c>
      <c r="C295" s="3" t="s">
        <v>859</v>
      </c>
      <c r="D295" s="3">
        <v>2014</v>
      </c>
      <c r="E295" s="2">
        <v>6</v>
      </c>
      <c r="F295" s="2" t="s">
        <v>4719</v>
      </c>
      <c r="G295" s="3">
        <v>16</v>
      </c>
      <c r="H295" s="3" t="s">
        <v>859</v>
      </c>
      <c r="I295" s="3">
        <v>2014</v>
      </c>
      <c r="J295" s="4" t="s">
        <v>55</v>
      </c>
      <c r="K295" s="4" t="s">
        <v>56</v>
      </c>
      <c r="L295" s="10" t="s">
        <v>860</v>
      </c>
      <c r="M295" s="10" t="s">
        <v>27</v>
      </c>
      <c r="N295" s="4">
        <v>2</v>
      </c>
      <c r="O295" s="4" t="s">
        <v>861</v>
      </c>
      <c r="P295" s="4" t="s">
        <v>52</v>
      </c>
      <c r="Q295" s="4" t="s">
        <v>45</v>
      </c>
      <c r="R295" s="4" t="s">
        <v>47</v>
      </c>
      <c r="S295" s="4" t="s">
        <v>55</v>
      </c>
      <c r="T295" s="4" t="s">
        <v>40</v>
      </c>
      <c r="U295">
        <v>4</v>
      </c>
      <c r="V295" t="s">
        <v>47</v>
      </c>
      <c r="W295" t="s">
        <v>33</v>
      </c>
      <c r="X295" t="s">
        <v>28</v>
      </c>
      <c r="Y295" t="s">
        <v>28</v>
      </c>
      <c r="Z295" t="s">
        <v>6086</v>
      </c>
      <c r="AB295">
        <v>2</v>
      </c>
      <c r="AC295" t="s">
        <v>6092</v>
      </c>
      <c r="AD295" t="s">
        <v>862</v>
      </c>
    </row>
    <row r="296" spans="1:31" x14ac:dyDescent="0.25">
      <c r="A296" s="1">
        <v>41808</v>
      </c>
      <c r="B296" s="16" t="s">
        <v>4926</v>
      </c>
      <c r="C296" s="3" t="s">
        <v>859</v>
      </c>
      <c r="D296" s="3">
        <v>2014</v>
      </c>
      <c r="E296" s="2">
        <v>6</v>
      </c>
      <c r="F296" s="2" t="s">
        <v>4719</v>
      </c>
      <c r="G296" s="3">
        <v>16</v>
      </c>
      <c r="H296" s="3" t="s">
        <v>859</v>
      </c>
      <c r="I296" s="3">
        <v>2014</v>
      </c>
      <c r="J296" s="4" t="s">
        <v>55</v>
      </c>
      <c r="K296" s="4" t="s">
        <v>135</v>
      </c>
      <c r="L296" s="10" t="s">
        <v>863</v>
      </c>
      <c r="M296" s="10" t="s">
        <v>27</v>
      </c>
      <c r="N296" s="4">
        <v>1</v>
      </c>
      <c r="O296" s="4" t="s">
        <v>861</v>
      </c>
      <c r="P296" s="4" t="s">
        <v>52</v>
      </c>
      <c r="Q296" s="4" t="s">
        <v>45</v>
      </c>
      <c r="R296" s="4" t="s">
        <v>47</v>
      </c>
      <c r="S296" s="4" t="s">
        <v>55</v>
      </c>
      <c r="T296" s="4" t="s">
        <v>40</v>
      </c>
      <c r="U296">
        <v>3</v>
      </c>
      <c r="V296" t="s">
        <v>30</v>
      </c>
      <c r="W296" t="s">
        <v>33</v>
      </c>
      <c r="X296" t="s">
        <v>28</v>
      </c>
      <c r="Y296" t="s">
        <v>28</v>
      </c>
      <c r="Z296" t="s">
        <v>6086</v>
      </c>
      <c r="AB296">
        <v>2</v>
      </c>
      <c r="AC296" t="s">
        <v>6091</v>
      </c>
      <c r="AD296" t="s">
        <v>864</v>
      </c>
    </row>
    <row r="297" spans="1:31" x14ac:dyDescent="0.25">
      <c r="A297" s="1">
        <v>41808</v>
      </c>
      <c r="B297" s="16" t="s">
        <v>4926</v>
      </c>
      <c r="C297" s="3" t="s">
        <v>859</v>
      </c>
      <c r="D297" s="3">
        <v>2014</v>
      </c>
      <c r="E297" s="2">
        <v>6</v>
      </c>
      <c r="F297" s="2" t="s">
        <v>4719</v>
      </c>
      <c r="G297" s="3">
        <v>16</v>
      </c>
      <c r="H297" s="3" t="s">
        <v>859</v>
      </c>
      <c r="I297" s="3">
        <v>2014</v>
      </c>
      <c r="J297" s="4" t="s">
        <v>55</v>
      </c>
      <c r="K297" s="4" t="s">
        <v>308</v>
      </c>
      <c r="L297" s="7" t="s">
        <v>865</v>
      </c>
      <c r="M297" s="10" t="s">
        <v>866</v>
      </c>
      <c r="N297" s="4">
        <v>2</v>
      </c>
      <c r="O297" s="4" t="s">
        <v>867</v>
      </c>
      <c r="P297" s="4" t="s">
        <v>52</v>
      </c>
      <c r="Q297" s="4" t="s">
        <v>45</v>
      </c>
      <c r="R297" s="4" t="s">
        <v>47</v>
      </c>
      <c r="S297" s="4"/>
      <c r="T297" s="4" t="s">
        <v>40</v>
      </c>
      <c r="U297">
        <v>4</v>
      </c>
      <c r="V297" t="s">
        <v>47</v>
      </c>
      <c r="W297" t="s">
        <v>33</v>
      </c>
      <c r="X297" t="s">
        <v>62</v>
      </c>
      <c r="Y297" t="s">
        <v>62</v>
      </c>
      <c r="Z297" t="s">
        <v>6078</v>
      </c>
      <c r="AA297" t="s">
        <v>30</v>
      </c>
      <c r="AB297">
        <v>2</v>
      </c>
      <c r="AC297" t="s">
        <v>6092</v>
      </c>
      <c r="AD297" t="s">
        <v>868</v>
      </c>
    </row>
    <row r="298" spans="1:31" x14ac:dyDescent="0.25">
      <c r="A298" s="1">
        <v>41808</v>
      </c>
      <c r="B298" s="16" t="s">
        <v>4926</v>
      </c>
      <c r="C298" s="3" t="s">
        <v>859</v>
      </c>
      <c r="D298" s="3">
        <v>2014</v>
      </c>
      <c r="E298" s="2">
        <v>6</v>
      </c>
      <c r="F298" s="2" t="s">
        <v>4719</v>
      </c>
      <c r="G298" s="3">
        <v>16</v>
      </c>
      <c r="H298" s="3" t="s">
        <v>859</v>
      </c>
      <c r="I298" s="3">
        <v>2014</v>
      </c>
      <c r="J298" s="4" t="s">
        <v>55</v>
      </c>
      <c r="K298" s="4" t="s">
        <v>311</v>
      </c>
      <c r="L298" s="7" t="s">
        <v>869</v>
      </c>
      <c r="M298" s="10" t="s">
        <v>58</v>
      </c>
      <c r="N298" s="4">
        <v>1</v>
      </c>
      <c r="O298" s="4"/>
      <c r="P298" s="4" t="s">
        <v>52</v>
      </c>
      <c r="Q298" s="4" t="s">
        <v>45</v>
      </c>
      <c r="R298" s="4" t="s">
        <v>47</v>
      </c>
      <c r="S298" s="4"/>
      <c r="T298" s="4" t="s">
        <v>40</v>
      </c>
      <c r="U298">
        <v>4</v>
      </c>
      <c r="V298" t="s">
        <v>30</v>
      </c>
      <c r="W298" t="s">
        <v>33</v>
      </c>
      <c r="X298" t="s">
        <v>28</v>
      </c>
      <c r="Y298" t="s">
        <v>28</v>
      </c>
      <c r="Z298" t="s">
        <v>6087</v>
      </c>
      <c r="AB298">
        <v>1</v>
      </c>
      <c r="AC298" t="s">
        <v>6090</v>
      </c>
      <c r="AD298" t="s">
        <v>870</v>
      </c>
    </row>
    <row r="299" spans="1:31" x14ac:dyDescent="0.25">
      <c r="A299" s="1">
        <v>41808</v>
      </c>
      <c r="B299" s="16" t="s">
        <v>4926</v>
      </c>
      <c r="C299" s="3" t="s">
        <v>859</v>
      </c>
      <c r="D299" s="3">
        <v>2014</v>
      </c>
      <c r="E299" s="2">
        <v>6</v>
      </c>
      <c r="F299" s="2" t="s">
        <v>4719</v>
      </c>
      <c r="G299" s="3">
        <v>16</v>
      </c>
      <c r="H299" s="3" t="s">
        <v>859</v>
      </c>
      <c r="I299" s="3">
        <v>2014</v>
      </c>
      <c r="J299" s="4" t="s">
        <v>55</v>
      </c>
      <c r="K299" s="4" t="s">
        <v>314</v>
      </c>
      <c r="L299" s="7" t="s">
        <v>871</v>
      </c>
      <c r="M299" s="10" t="s">
        <v>27</v>
      </c>
      <c r="N299" s="4">
        <v>3</v>
      </c>
      <c r="O299" s="4"/>
      <c r="P299" s="4" t="s">
        <v>52</v>
      </c>
      <c r="Q299" s="4" t="s">
        <v>45</v>
      </c>
      <c r="R299" s="4" t="s">
        <v>47</v>
      </c>
      <c r="S299" s="4"/>
      <c r="T299" s="4" t="s">
        <v>40</v>
      </c>
      <c r="U299">
        <v>0</v>
      </c>
      <c r="V299" t="s">
        <v>47</v>
      </c>
      <c r="W299" t="s">
        <v>122</v>
      </c>
      <c r="X299" s="6" t="s">
        <v>5186</v>
      </c>
      <c r="Y299" s="6" t="s">
        <v>5186</v>
      </c>
      <c r="Z299" s="6" t="s">
        <v>6088</v>
      </c>
      <c r="AB299">
        <v>2</v>
      </c>
      <c r="AC299" t="s">
        <v>6092</v>
      </c>
      <c r="AD299" t="s">
        <v>872</v>
      </c>
    </row>
    <row r="300" spans="1:31" x14ac:dyDescent="0.25">
      <c r="A300" s="1">
        <v>41808</v>
      </c>
      <c r="B300" s="16" t="s">
        <v>4926</v>
      </c>
      <c r="C300" s="3" t="s">
        <v>873</v>
      </c>
      <c r="D300" s="3">
        <v>2014</v>
      </c>
      <c r="E300" s="2">
        <v>6</v>
      </c>
      <c r="F300" s="2" t="s">
        <v>4719</v>
      </c>
      <c r="G300" s="3">
        <v>17</v>
      </c>
      <c r="H300" s="3" t="s">
        <v>873</v>
      </c>
      <c r="I300" s="3">
        <v>2014</v>
      </c>
      <c r="J300" s="4" t="s">
        <v>24</v>
      </c>
      <c r="K300" s="4" t="s">
        <v>25</v>
      </c>
      <c r="L300" s="10" t="s">
        <v>874</v>
      </c>
      <c r="M300" s="10" t="s">
        <v>27</v>
      </c>
      <c r="N300" s="4">
        <v>3</v>
      </c>
      <c r="O300" s="4" t="s">
        <v>875</v>
      </c>
      <c r="P300" s="4" t="s">
        <v>44</v>
      </c>
      <c r="Q300" s="4" t="s">
        <v>45</v>
      </c>
      <c r="R300" s="4" t="s">
        <v>47</v>
      </c>
      <c r="S300" s="4" t="s">
        <v>24</v>
      </c>
      <c r="T300" s="4" t="s">
        <v>32</v>
      </c>
      <c r="U300">
        <v>3</v>
      </c>
      <c r="V300" t="s">
        <v>47</v>
      </c>
      <c r="W300" t="s">
        <v>33</v>
      </c>
      <c r="X300" t="s">
        <v>62</v>
      </c>
      <c r="Y300" t="s">
        <v>62</v>
      </c>
      <c r="Z300" t="s">
        <v>6078</v>
      </c>
      <c r="AA300" t="s">
        <v>47</v>
      </c>
      <c r="AB300">
        <v>3</v>
      </c>
      <c r="AC300" t="s">
        <v>6093</v>
      </c>
      <c r="AD300" t="s">
        <v>876</v>
      </c>
    </row>
    <row r="301" spans="1:31" x14ac:dyDescent="0.25">
      <c r="A301" s="1">
        <v>41808</v>
      </c>
      <c r="B301" s="16" t="s">
        <v>4926</v>
      </c>
      <c r="C301" s="3" t="s">
        <v>877</v>
      </c>
      <c r="D301" s="3">
        <v>2014</v>
      </c>
      <c r="E301" s="2">
        <v>6</v>
      </c>
      <c r="F301" s="2" t="s">
        <v>4719</v>
      </c>
      <c r="G301" s="3">
        <v>23</v>
      </c>
      <c r="H301" s="3" t="s">
        <v>877</v>
      </c>
      <c r="I301" s="3">
        <v>2014</v>
      </c>
      <c r="J301" s="4" t="s">
        <v>50</v>
      </c>
      <c r="K301" s="4" t="s">
        <v>25</v>
      </c>
      <c r="L301" s="10" t="s">
        <v>878</v>
      </c>
      <c r="M301" s="10" t="s">
        <v>27</v>
      </c>
      <c r="N301" s="4">
        <v>2</v>
      </c>
      <c r="O301" s="4" t="s">
        <v>879</v>
      </c>
      <c r="P301" s="4" t="s">
        <v>52</v>
      </c>
      <c r="Q301" s="4" t="s">
        <v>45</v>
      </c>
      <c r="R301" s="4" t="s">
        <v>30</v>
      </c>
      <c r="S301" s="4" t="s">
        <v>50</v>
      </c>
      <c r="T301" s="4" t="s">
        <v>32</v>
      </c>
      <c r="U301">
        <v>3</v>
      </c>
      <c r="V301" t="s">
        <v>47</v>
      </c>
      <c r="W301" t="s">
        <v>33</v>
      </c>
      <c r="X301" t="s">
        <v>845</v>
      </c>
      <c r="Y301" t="s">
        <v>4680</v>
      </c>
      <c r="Z301" t="s">
        <v>6080</v>
      </c>
      <c r="AA301" t="s">
        <v>47</v>
      </c>
      <c r="AB301">
        <v>2</v>
      </c>
      <c r="AC301" t="s">
        <v>6092</v>
      </c>
      <c r="AD301" t="s">
        <v>880</v>
      </c>
    </row>
    <row r="302" spans="1:31" x14ac:dyDescent="0.25">
      <c r="A302" s="1">
        <v>41808</v>
      </c>
      <c r="B302" s="16" t="s">
        <v>4926</v>
      </c>
      <c r="C302" s="3" t="s">
        <v>877</v>
      </c>
      <c r="D302" s="3">
        <v>2014</v>
      </c>
      <c r="E302" s="2">
        <v>6</v>
      </c>
      <c r="F302" s="2" t="s">
        <v>4719</v>
      </c>
      <c r="G302" s="3">
        <v>23</v>
      </c>
      <c r="H302" s="3" t="s">
        <v>877</v>
      </c>
      <c r="I302" s="3">
        <v>2014</v>
      </c>
      <c r="J302" s="4" t="s">
        <v>50</v>
      </c>
      <c r="K302" s="4" t="s">
        <v>105</v>
      </c>
      <c r="L302" s="10" t="s">
        <v>881</v>
      </c>
      <c r="M302" s="10" t="s">
        <v>27</v>
      </c>
      <c r="N302" s="4">
        <v>1</v>
      </c>
      <c r="O302" s="4" t="s">
        <v>37</v>
      </c>
      <c r="P302" s="4" t="s">
        <v>52</v>
      </c>
      <c r="Q302" s="4" t="s">
        <v>45</v>
      </c>
      <c r="R302" s="4" t="s">
        <v>30</v>
      </c>
      <c r="S302" s="4" t="s">
        <v>50</v>
      </c>
      <c r="T302" s="4" t="s">
        <v>32</v>
      </c>
      <c r="U302">
        <v>4</v>
      </c>
      <c r="V302" t="s">
        <v>47</v>
      </c>
      <c r="W302" t="s">
        <v>33</v>
      </c>
      <c r="X302" t="s">
        <v>28</v>
      </c>
      <c r="Y302" t="s">
        <v>28</v>
      </c>
      <c r="Z302" t="s">
        <v>6086</v>
      </c>
      <c r="AB302">
        <v>2</v>
      </c>
      <c r="AC302" t="s">
        <v>6091</v>
      </c>
      <c r="AD302" t="s">
        <v>882</v>
      </c>
    </row>
    <row r="303" spans="1:31" x14ac:dyDescent="0.25">
      <c r="A303" s="1">
        <v>41808</v>
      </c>
      <c r="B303" s="16" t="s">
        <v>4926</v>
      </c>
      <c r="C303" s="3" t="s">
        <v>877</v>
      </c>
      <c r="D303" s="3">
        <v>2014</v>
      </c>
      <c r="E303" s="2">
        <v>6</v>
      </c>
      <c r="F303" s="2" t="s">
        <v>4719</v>
      </c>
      <c r="G303" s="3">
        <v>23</v>
      </c>
      <c r="H303" s="3" t="s">
        <v>877</v>
      </c>
      <c r="I303" s="3">
        <v>2014</v>
      </c>
      <c r="J303" s="4" t="s">
        <v>50</v>
      </c>
      <c r="K303" s="4" t="s">
        <v>143</v>
      </c>
      <c r="L303" s="10" t="s">
        <v>883</v>
      </c>
      <c r="M303" s="10" t="s">
        <v>27</v>
      </c>
      <c r="N303" s="4">
        <v>4</v>
      </c>
      <c r="O303" s="4" t="s">
        <v>37</v>
      </c>
      <c r="P303" s="4" t="s">
        <v>52</v>
      </c>
      <c r="Q303" s="4" t="s">
        <v>45</v>
      </c>
      <c r="R303" s="4" t="s">
        <v>47</v>
      </c>
      <c r="S303" s="4" t="s">
        <v>50</v>
      </c>
      <c r="T303" s="4" t="s">
        <v>32</v>
      </c>
      <c r="U303">
        <v>0</v>
      </c>
      <c r="V303" t="s">
        <v>47</v>
      </c>
      <c r="W303" t="s">
        <v>122</v>
      </c>
      <c r="X303" s="6" t="s">
        <v>5186</v>
      </c>
      <c r="Y303" s="6" t="s">
        <v>5186</v>
      </c>
      <c r="Z303" s="6" t="s">
        <v>6088</v>
      </c>
      <c r="AB303">
        <v>3</v>
      </c>
      <c r="AC303" t="s">
        <v>6093</v>
      </c>
      <c r="AD303" t="s">
        <v>884</v>
      </c>
    </row>
    <row r="304" spans="1:31" x14ac:dyDescent="0.25">
      <c r="A304" s="1">
        <v>41808</v>
      </c>
      <c r="B304" s="16" t="s">
        <v>4926</v>
      </c>
      <c r="C304" s="3" t="s">
        <v>877</v>
      </c>
      <c r="D304" s="3">
        <v>2014</v>
      </c>
      <c r="E304" s="2">
        <v>6</v>
      </c>
      <c r="F304" s="2" t="s">
        <v>4719</v>
      </c>
      <c r="G304" s="3">
        <v>23</v>
      </c>
      <c r="H304" s="3" t="s">
        <v>877</v>
      </c>
      <c r="I304" s="3">
        <v>2014</v>
      </c>
      <c r="J304" s="4" t="s">
        <v>50</v>
      </c>
      <c r="K304" s="4" t="s">
        <v>336</v>
      </c>
      <c r="L304" s="10" t="s">
        <v>885</v>
      </c>
      <c r="M304" s="10" t="s">
        <v>27</v>
      </c>
      <c r="N304" s="4">
        <v>1</v>
      </c>
      <c r="O304" s="4" t="s">
        <v>37</v>
      </c>
      <c r="P304" s="4" t="s">
        <v>44</v>
      </c>
      <c r="Q304" s="4" t="s">
        <v>45</v>
      </c>
      <c r="R304" s="4"/>
      <c r="S304" s="4" t="s">
        <v>50</v>
      </c>
      <c r="T304" s="4" t="s">
        <v>32</v>
      </c>
      <c r="U304">
        <v>3</v>
      </c>
      <c r="V304" t="s">
        <v>47</v>
      </c>
      <c r="W304" t="s">
        <v>33</v>
      </c>
      <c r="X304" t="s">
        <v>28</v>
      </c>
      <c r="Y304" t="s">
        <v>28</v>
      </c>
      <c r="Z304" t="s">
        <v>6086</v>
      </c>
      <c r="AB304">
        <v>2</v>
      </c>
      <c r="AC304" t="s">
        <v>6091</v>
      </c>
      <c r="AD304" t="s">
        <v>886</v>
      </c>
    </row>
    <row r="305" spans="1:30" x14ac:dyDescent="0.25">
      <c r="A305" s="1">
        <v>41821</v>
      </c>
      <c r="B305" s="16" t="s">
        <v>4927</v>
      </c>
      <c r="C305" s="3" t="s">
        <v>889</v>
      </c>
      <c r="D305" s="3">
        <v>2014</v>
      </c>
      <c r="E305" s="2">
        <v>7</v>
      </c>
      <c r="F305" s="2" t="s">
        <v>4720</v>
      </c>
      <c r="G305" s="3">
        <v>4</v>
      </c>
      <c r="H305" s="3" t="s">
        <v>889</v>
      </c>
      <c r="I305" s="3">
        <v>2014</v>
      </c>
      <c r="J305" s="4" t="s">
        <v>113</v>
      </c>
      <c r="K305" s="4" t="s">
        <v>25</v>
      </c>
      <c r="L305" s="10" t="s">
        <v>890</v>
      </c>
      <c r="M305" s="10" t="s">
        <v>27</v>
      </c>
      <c r="N305" s="4">
        <v>1</v>
      </c>
      <c r="O305" s="4" t="s">
        <v>37</v>
      </c>
      <c r="P305" s="4" t="s">
        <v>28</v>
      </c>
      <c r="Q305" s="4" t="s">
        <v>28</v>
      </c>
      <c r="R305" s="4"/>
      <c r="S305" s="4" t="s">
        <v>113</v>
      </c>
      <c r="T305" s="4" t="s">
        <v>32</v>
      </c>
      <c r="U305">
        <v>3</v>
      </c>
      <c r="V305" t="s">
        <v>47</v>
      </c>
      <c r="W305" t="s">
        <v>33</v>
      </c>
      <c r="X305" t="s">
        <v>28</v>
      </c>
      <c r="Y305" t="s">
        <v>28</v>
      </c>
      <c r="Z305" t="s">
        <v>6086</v>
      </c>
      <c r="AB305">
        <v>2</v>
      </c>
      <c r="AC305" t="s">
        <v>6091</v>
      </c>
      <c r="AD305" t="s">
        <v>891</v>
      </c>
    </row>
    <row r="306" spans="1:30" x14ac:dyDescent="0.25">
      <c r="A306" s="1">
        <v>41821</v>
      </c>
      <c r="B306" s="16" t="s">
        <v>4927</v>
      </c>
      <c r="C306" s="3" t="s">
        <v>892</v>
      </c>
      <c r="D306" s="3">
        <v>2014</v>
      </c>
      <c r="E306" s="2">
        <v>7</v>
      </c>
      <c r="F306" s="2" t="s">
        <v>4720</v>
      </c>
      <c r="G306" s="3">
        <v>15</v>
      </c>
      <c r="H306" s="3" t="s">
        <v>892</v>
      </c>
      <c r="I306" s="3">
        <v>2014</v>
      </c>
      <c r="J306" s="4" t="s">
        <v>55</v>
      </c>
      <c r="K306" s="4" t="s">
        <v>25</v>
      </c>
      <c r="L306" s="10" t="s">
        <v>893</v>
      </c>
      <c r="M306" s="10" t="s">
        <v>27</v>
      </c>
      <c r="N306" s="4">
        <v>2</v>
      </c>
      <c r="O306" s="4" t="s">
        <v>37</v>
      </c>
      <c r="P306" s="4" t="s">
        <v>28</v>
      </c>
      <c r="Q306" s="4" t="s">
        <v>28</v>
      </c>
      <c r="R306" s="4"/>
      <c r="S306" s="4" t="s">
        <v>55</v>
      </c>
      <c r="T306" s="4" t="s">
        <v>32</v>
      </c>
      <c r="U306">
        <v>4</v>
      </c>
      <c r="V306" t="s">
        <v>47</v>
      </c>
      <c r="W306" t="s">
        <v>33</v>
      </c>
      <c r="X306" t="s">
        <v>28</v>
      </c>
      <c r="Y306" t="s">
        <v>28</v>
      </c>
      <c r="Z306" t="s">
        <v>6086</v>
      </c>
      <c r="AB306">
        <v>2</v>
      </c>
      <c r="AC306" t="s">
        <v>6092</v>
      </c>
      <c r="AD306" t="s">
        <v>894</v>
      </c>
    </row>
    <row r="307" spans="1:30" x14ac:dyDescent="0.25">
      <c r="A307" s="1">
        <v>41822</v>
      </c>
      <c r="B307" s="16" t="s">
        <v>4928</v>
      </c>
      <c r="C307" s="3" t="s">
        <v>900</v>
      </c>
      <c r="D307" s="3">
        <v>2014</v>
      </c>
      <c r="E307" s="2">
        <v>7</v>
      </c>
      <c r="F307" s="2" t="s">
        <v>4720</v>
      </c>
      <c r="G307" s="3">
        <v>17</v>
      </c>
      <c r="H307" s="3" t="s">
        <v>900</v>
      </c>
      <c r="I307" s="3">
        <v>2014</v>
      </c>
      <c r="J307" s="4" t="s">
        <v>55</v>
      </c>
      <c r="K307" s="4" t="s">
        <v>25</v>
      </c>
      <c r="L307" s="10" t="s">
        <v>901</v>
      </c>
      <c r="M307" s="10" t="s">
        <v>27</v>
      </c>
      <c r="N307" s="4">
        <v>1</v>
      </c>
      <c r="O307" s="4" t="s">
        <v>37</v>
      </c>
      <c r="P307" s="4" t="s">
        <v>52</v>
      </c>
      <c r="Q307" s="4" t="s">
        <v>45</v>
      </c>
      <c r="R307" s="4"/>
      <c r="S307" s="4" t="s">
        <v>55</v>
      </c>
      <c r="T307" s="4" t="s">
        <v>32</v>
      </c>
      <c r="U307">
        <v>3</v>
      </c>
      <c r="V307" t="s">
        <v>47</v>
      </c>
      <c r="W307" t="s">
        <v>33</v>
      </c>
      <c r="X307" t="s">
        <v>28</v>
      </c>
      <c r="Y307" t="s">
        <v>28</v>
      </c>
      <c r="Z307" t="s">
        <v>6086</v>
      </c>
      <c r="AB307">
        <v>2</v>
      </c>
      <c r="AC307" t="s">
        <v>6091</v>
      </c>
      <c r="AD307" t="s">
        <v>902</v>
      </c>
    </row>
    <row r="308" spans="1:30" x14ac:dyDescent="0.25">
      <c r="A308" s="1">
        <v>41822</v>
      </c>
      <c r="B308" s="16" t="s">
        <v>4928</v>
      </c>
      <c r="C308" s="3" t="s">
        <v>897</v>
      </c>
      <c r="D308" s="3">
        <v>2014</v>
      </c>
      <c r="E308" s="2">
        <v>7</v>
      </c>
      <c r="F308" s="2" t="s">
        <v>4720</v>
      </c>
      <c r="G308" s="3">
        <v>19</v>
      </c>
      <c r="H308" s="3" t="s">
        <v>897</v>
      </c>
      <c r="I308" s="3">
        <v>2014</v>
      </c>
      <c r="J308" s="4" t="s">
        <v>55</v>
      </c>
      <c r="K308" s="4" t="s">
        <v>56</v>
      </c>
      <c r="L308" s="10" t="s">
        <v>898</v>
      </c>
      <c r="M308" s="10" t="s">
        <v>28</v>
      </c>
      <c r="N308" s="6">
        <v>1</v>
      </c>
      <c r="O308" s="4"/>
      <c r="P308" s="4" t="s">
        <v>52</v>
      </c>
      <c r="Q308" s="4" t="s">
        <v>45</v>
      </c>
      <c r="R308" s="4" t="s">
        <v>47</v>
      </c>
      <c r="S308" s="4"/>
      <c r="T308" s="4" t="s">
        <v>40</v>
      </c>
      <c r="U308">
        <v>2</v>
      </c>
      <c r="V308" t="s">
        <v>47</v>
      </c>
      <c r="W308" t="s">
        <v>33</v>
      </c>
      <c r="X308" t="s">
        <v>133</v>
      </c>
      <c r="Y308" s="6" t="s">
        <v>133</v>
      </c>
      <c r="Z308" s="6" t="s">
        <v>6085</v>
      </c>
      <c r="AA308" t="s">
        <v>30</v>
      </c>
      <c r="AB308">
        <v>2</v>
      </c>
      <c r="AC308" t="s">
        <v>6091</v>
      </c>
      <c r="AD308" t="s">
        <v>899</v>
      </c>
    </row>
    <row r="309" spans="1:30" x14ac:dyDescent="0.25">
      <c r="A309" s="1">
        <v>41822</v>
      </c>
      <c r="B309" s="16" t="s">
        <v>4928</v>
      </c>
      <c r="C309" s="3" t="s">
        <v>897</v>
      </c>
      <c r="D309" s="3">
        <v>2014</v>
      </c>
      <c r="E309" s="2">
        <v>7</v>
      </c>
      <c r="F309" s="2" t="s">
        <v>4720</v>
      </c>
      <c r="G309" s="3">
        <v>19</v>
      </c>
      <c r="H309" s="3" t="s">
        <v>897</v>
      </c>
      <c r="I309" s="3">
        <v>2014</v>
      </c>
      <c r="J309" s="4" t="s">
        <v>55</v>
      </c>
      <c r="K309" s="4" t="s">
        <v>135</v>
      </c>
      <c r="L309" s="10" t="s">
        <v>903</v>
      </c>
      <c r="M309" s="10" t="s">
        <v>27</v>
      </c>
      <c r="N309" s="4">
        <v>1</v>
      </c>
      <c r="O309" s="4" t="s">
        <v>37</v>
      </c>
      <c r="P309" s="4" t="s">
        <v>52</v>
      </c>
      <c r="Q309" s="4" t="s">
        <v>45</v>
      </c>
      <c r="R309" s="4" t="s">
        <v>47</v>
      </c>
      <c r="S309" s="4" t="s">
        <v>55</v>
      </c>
      <c r="T309" s="4" t="s">
        <v>40</v>
      </c>
      <c r="U309">
        <v>2</v>
      </c>
      <c r="V309" t="s">
        <v>47</v>
      </c>
      <c r="W309" t="s">
        <v>33</v>
      </c>
      <c r="X309" t="s">
        <v>133</v>
      </c>
      <c r="Y309" s="6" t="s">
        <v>133</v>
      </c>
      <c r="Z309" s="6" t="s">
        <v>6085</v>
      </c>
      <c r="AA309" t="s">
        <v>30</v>
      </c>
      <c r="AB309">
        <v>2</v>
      </c>
      <c r="AC309" t="s">
        <v>6091</v>
      </c>
      <c r="AD309" t="s">
        <v>904</v>
      </c>
    </row>
    <row r="310" spans="1:30" x14ac:dyDescent="0.25">
      <c r="A310" s="1">
        <v>41822</v>
      </c>
      <c r="B310" s="16" t="s">
        <v>4928</v>
      </c>
      <c r="C310" s="3" t="s">
        <v>905</v>
      </c>
      <c r="D310" s="7">
        <f>YEAR(A310)</f>
        <v>2014</v>
      </c>
      <c r="E310" s="2">
        <v>7</v>
      </c>
      <c r="F310" s="2" t="s">
        <v>4720</v>
      </c>
      <c r="G310" s="9">
        <v>27</v>
      </c>
      <c r="H310" s="3" t="s">
        <v>905</v>
      </c>
      <c r="I310" s="3">
        <v>2014</v>
      </c>
      <c r="J310" s="4" t="s">
        <v>36</v>
      </c>
      <c r="K310" s="4" t="s">
        <v>25</v>
      </c>
      <c r="L310" s="7" t="s">
        <v>906</v>
      </c>
      <c r="M310" s="7" t="s">
        <v>58</v>
      </c>
      <c r="N310" s="4">
        <v>4</v>
      </c>
      <c r="O310" s="7"/>
      <c r="P310" s="7" t="s">
        <v>44</v>
      </c>
      <c r="Q310" s="7" t="s">
        <v>45</v>
      </c>
      <c r="R310" s="7" t="s">
        <v>30</v>
      </c>
      <c r="S310" s="7"/>
      <c r="T310" s="7" t="s">
        <v>32</v>
      </c>
      <c r="U310">
        <v>3</v>
      </c>
      <c r="V310" t="s">
        <v>47</v>
      </c>
      <c r="W310" t="s">
        <v>33</v>
      </c>
      <c r="X310" t="s">
        <v>62</v>
      </c>
      <c r="Y310" t="s">
        <v>62</v>
      </c>
      <c r="Z310" t="s">
        <v>6078</v>
      </c>
      <c r="AA310" t="s">
        <v>47</v>
      </c>
      <c r="AB310">
        <v>3</v>
      </c>
      <c r="AC310" t="s">
        <v>6093</v>
      </c>
      <c r="AD310" t="s">
        <v>907</v>
      </c>
    </row>
    <row r="311" spans="1:30" x14ac:dyDescent="0.25">
      <c r="A311" s="1">
        <v>41822</v>
      </c>
      <c r="B311" s="16" t="s">
        <v>4928</v>
      </c>
      <c r="C311" s="3" t="s">
        <v>905</v>
      </c>
      <c r="D311" s="7">
        <f>YEAR(A311)</f>
        <v>2014</v>
      </c>
      <c r="E311" s="2">
        <v>7</v>
      </c>
      <c r="F311" s="2" t="s">
        <v>4720</v>
      </c>
      <c r="G311" s="9">
        <v>27</v>
      </c>
      <c r="H311" s="3" t="s">
        <v>905</v>
      </c>
      <c r="I311" s="3">
        <v>2014</v>
      </c>
      <c r="J311" s="4" t="s">
        <v>36</v>
      </c>
      <c r="K311" s="4" t="s">
        <v>105</v>
      </c>
      <c r="L311" s="7" t="s">
        <v>908</v>
      </c>
      <c r="M311" s="7" t="s">
        <v>66</v>
      </c>
      <c r="N311" s="4">
        <v>1</v>
      </c>
      <c r="O311" s="7"/>
      <c r="P311" s="7" t="s">
        <v>44</v>
      </c>
      <c r="Q311" s="7" t="s">
        <v>45</v>
      </c>
      <c r="R311" s="7"/>
      <c r="S311" s="7"/>
      <c r="T311" s="7" t="s">
        <v>32</v>
      </c>
      <c r="U311">
        <v>3</v>
      </c>
      <c r="V311" t="s">
        <v>47</v>
      </c>
      <c r="W311" t="s">
        <v>33</v>
      </c>
      <c r="X311" t="s">
        <v>28</v>
      </c>
      <c r="Y311" t="s">
        <v>28</v>
      </c>
      <c r="Z311" t="s">
        <v>6086</v>
      </c>
      <c r="AB311">
        <v>2</v>
      </c>
      <c r="AC311" t="s">
        <v>6091</v>
      </c>
      <c r="AD311" t="s">
        <v>909</v>
      </c>
    </row>
    <row r="312" spans="1:30" x14ac:dyDescent="0.25">
      <c r="A312" s="1">
        <v>41822</v>
      </c>
      <c r="B312" s="16" t="s">
        <v>4928</v>
      </c>
      <c r="C312" s="3" t="s">
        <v>910</v>
      </c>
      <c r="D312" s="7">
        <f>YEAR(A312)</f>
        <v>2014</v>
      </c>
      <c r="E312" s="2">
        <v>7</v>
      </c>
      <c r="F312" s="2" t="s">
        <v>4720</v>
      </c>
      <c r="G312" s="9">
        <v>28</v>
      </c>
      <c r="H312" s="3" t="s">
        <v>910</v>
      </c>
      <c r="I312" s="3">
        <v>2014</v>
      </c>
      <c r="J312" s="4" t="s">
        <v>50</v>
      </c>
      <c r="K312" s="4" t="s">
        <v>25</v>
      </c>
      <c r="L312" s="7" t="s">
        <v>911</v>
      </c>
      <c r="M312" s="7" t="s">
        <v>912</v>
      </c>
      <c r="N312" s="4">
        <v>1</v>
      </c>
      <c r="O312" s="7" t="s">
        <v>913</v>
      </c>
      <c r="P312" s="7" t="s">
        <v>52</v>
      </c>
      <c r="Q312" s="7" t="s">
        <v>45</v>
      </c>
      <c r="R312" s="7"/>
      <c r="S312" s="7"/>
      <c r="T312" s="7" t="s">
        <v>32</v>
      </c>
      <c r="U312">
        <v>2</v>
      </c>
      <c r="V312" t="s">
        <v>30</v>
      </c>
      <c r="W312" t="s">
        <v>33</v>
      </c>
      <c r="X312" t="s">
        <v>62</v>
      </c>
      <c r="Y312" t="s">
        <v>62</v>
      </c>
      <c r="Z312" t="s">
        <v>6078</v>
      </c>
      <c r="AA312" t="s">
        <v>47</v>
      </c>
      <c r="AB312">
        <v>2</v>
      </c>
      <c r="AC312" t="s">
        <v>6091</v>
      </c>
      <c r="AD312" t="s">
        <v>914</v>
      </c>
    </row>
    <row r="313" spans="1:30" x14ac:dyDescent="0.25">
      <c r="A313" s="1">
        <v>41822</v>
      </c>
      <c r="B313" s="16" t="s">
        <v>4928</v>
      </c>
      <c r="C313" s="3" t="s">
        <v>910</v>
      </c>
      <c r="D313" s="7">
        <f>YEAR(A313)</f>
        <v>2014</v>
      </c>
      <c r="E313" s="2">
        <v>7</v>
      </c>
      <c r="F313" s="2" t="s">
        <v>4720</v>
      </c>
      <c r="G313" s="9">
        <v>28</v>
      </c>
      <c r="H313" s="3" t="s">
        <v>910</v>
      </c>
      <c r="I313" s="3">
        <v>2014</v>
      </c>
      <c r="J313" s="4" t="s">
        <v>50</v>
      </c>
      <c r="K313" s="4" t="s">
        <v>105</v>
      </c>
      <c r="L313" s="7" t="s">
        <v>915</v>
      </c>
      <c r="M313" s="7" t="s">
        <v>58</v>
      </c>
      <c r="N313" s="4">
        <v>3</v>
      </c>
      <c r="O313" s="7"/>
      <c r="P313" s="7" t="s">
        <v>44</v>
      </c>
      <c r="Q313" s="7" t="s">
        <v>45</v>
      </c>
      <c r="R313" s="7" t="s">
        <v>30</v>
      </c>
      <c r="S313" s="7"/>
      <c r="T313" s="7" t="s">
        <v>32</v>
      </c>
      <c r="U313">
        <v>4</v>
      </c>
      <c r="V313" t="s">
        <v>47</v>
      </c>
      <c r="W313" t="s">
        <v>33</v>
      </c>
      <c r="X313" t="s">
        <v>28</v>
      </c>
      <c r="Y313" t="s">
        <v>28</v>
      </c>
      <c r="Z313" t="s">
        <v>6086</v>
      </c>
      <c r="AB313">
        <v>2</v>
      </c>
      <c r="AC313" t="s">
        <v>6092</v>
      </c>
      <c r="AD313" t="s">
        <v>916</v>
      </c>
    </row>
    <row r="314" spans="1:30" x14ac:dyDescent="0.25">
      <c r="A314" s="8">
        <v>41835</v>
      </c>
      <c r="B314" s="16" t="s">
        <v>4929</v>
      </c>
      <c r="C314" s="3" t="s">
        <v>917</v>
      </c>
      <c r="D314" s="7">
        <f>YEAR(A314)</f>
        <v>2014</v>
      </c>
      <c r="E314" s="2">
        <v>7</v>
      </c>
      <c r="F314" s="2" t="s">
        <v>4720</v>
      </c>
      <c r="G314" s="9">
        <v>12</v>
      </c>
      <c r="H314" s="3" t="s">
        <v>917</v>
      </c>
      <c r="I314" s="3">
        <v>2014</v>
      </c>
      <c r="J314" s="4" t="s">
        <v>113</v>
      </c>
      <c r="K314" s="4" t="s">
        <v>25</v>
      </c>
      <c r="L314" s="7" t="s">
        <v>918</v>
      </c>
      <c r="M314" s="7" t="s">
        <v>58</v>
      </c>
      <c r="N314" s="4">
        <v>3</v>
      </c>
      <c r="O314" s="7"/>
      <c r="P314" s="7" t="s">
        <v>44</v>
      </c>
      <c r="Q314" s="7" t="s">
        <v>45</v>
      </c>
      <c r="R314" s="7"/>
      <c r="S314" s="7"/>
      <c r="T314" s="7" t="s">
        <v>32</v>
      </c>
      <c r="U314">
        <v>3</v>
      </c>
      <c r="V314" t="s">
        <v>47</v>
      </c>
      <c r="W314" t="s">
        <v>33</v>
      </c>
      <c r="X314" t="s">
        <v>62</v>
      </c>
      <c r="Y314" t="s">
        <v>62</v>
      </c>
      <c r="Z314" t="s">
        <v>6078</v>
      </c>
      <c r="AA314" t="s">
        <v>47</v>
      </c>
      <c r="AB314">
        <v>3</v>
      </c>
      <c r="AC314" t="s">
        <v>6093</v>
      </c>
      <c r="AD314" t="s">
        <v>919</v>
      </c>
    </row>
    <row r="315" spans="1:30" x14ac:dyDescent="0.25">
      <c r="A315" s="1">
        <v>41841</v>
      </c>
      <c r="B315" s="16" t="s">
        <v>4930</v>
      </c>
      <c r="C315" s="3" t="s">
        <v>920</v>
      </c>
      <c r="D315" s="3">
        <v>2014</v>
      </c>
      <c r="E315" s="2">
        <v>7</v>
      </c>
      <c r="F315" s="2" t="s">
        <v>4720</v>
      </c>
      <c r="G315" s="3">
        <v>13</v>
      </c>
      <c r="H315" s="3" t="s">
        <v>920</v>
      </c>
      <c r="I315" s="3">
        <v>2014</v>
      </c>
      <c r="J315" s="4" t="s">
        <v>55</v>
      </c>
      <c r="K315" s="4" t="s">
        <v>56</v>
      </c>
      <c r="L315" s="10" t="s">
        <v>921</v>
      </c>
      <c r="M315" s="10" t="s">
        <v>27</v>
      </c>
      <c r="N315" s="4">
        <v>1</v>
      </c>
      <c r="O315" s="4" t="s">
        <v>922</v>
      </c>
      <c r="P315" s="4" t="s">
        <v>28</v>
      </c>
      <c r="Q315" s="4" t="s">
        <v>28</v>
      </c>
      <c r="R315" s="4"/>
      <c r="S315" s="4" t="s">
        <v>55</v>
      </c>
      <c r="T315" s="4" t="s">
        <v>32</v>
      </c>
      <c r="U315">
        <v>4</v>
      </c>
      <c r="V315" t="s">
        <v>30</v>
      </c>
      <c r="W315" t="s">
        <v>33</v>
      </c>
      <c r="X315" t="s">
        <v>28</v>
      </c>
      <c r="Y315" t="s">
        <v>28</v>
      </c>
      <c r="Z315" t="s">
        <v>6087</v>
      </c>
      <c r="AB315">
        <v>1</v>
      </c>
      <c r="AC315" t="s">
        <v>6090</v>
      </c>
      <c r="AD315" t="s">
        <v>923</v>
      </c>
    </row>
    <row r="316" spans="1:30" x14ac:dyDescent="0.25">
      <c r="A316" s="1">
        <v>41841</v>
      </c>
      <c r="B316" s="16" t="s">
        <v>4930</v>
      </c>
      <c r="C316" s="3" t="s">
        <v>924</v>
      </c>
      <c r="D316" s="3">
        <v>2014</v>
      </c>
      <c r="E316" s="2">
        <v>7</v>
      </c>
      <c r="F316" s="2" t="s">
        <v>4720</v>
      </c>
      <c r="G316" s="3">
        <v>19</v>
      </c>
      <c r="H316" s="3" t="s">
        <v>924</v>
      </c>
      <c r="I316" s="3">
        <v>2014</v>
      </c>
      <c r="J316" s="4" t="s">
        <v>36</v>
      </c>
      <c r="K316" s="4" t="s">
        <v>25</v>
      </c>
      <c r="L316" s="10" t="s">
        <v>925</v>
      </c>
      <c r="M316" s="10" t="s">
        <v>27</v>
      </c>
      <c r="N316" s="4">
        <v>2</v>
      </c>
      <c r="O316" s="4" t="s">
        <v>37</v>
      </c>
      <c r="P316" s="4" t="s">
        <v>44</v>
      </c>
      <c r="Q316" s="4" t="s">
        <v>45</v>
      </c>
      <c r="R316" s="4"/>
      <c r="S316" s="4" t="s">
        <v>46</v>
      </c>
      <c r="T316" s="4" t="s">
        <v>32</v>
      </c>
      <c r="U316">
        <v>4</v>
      </c>
      <c r="V316" t="s">
        <v>47</v>
      </c>
      <c r="W316" t="s">
        <v>33</v>
      </c>
      <c r="X316" t="s">
        <v>28</v>
      </c>
      <c r="Y316" t="s">
        <v>28</v>
      </c>
      <c r="Z316" t="s">
        <v>6086</v>
      </c>
      <c r="AB316">
        <v>2</v>
      </c>
      <c r="AC316" t="s">
        <v>6092</v>
      </c>
      <c r="AD316" t="s">
        <v>926</v>
      </c>
    </row>
    <row r="317" spans="1:30" x14ac:dyDescent="0.25">
      <c r="A317" s="1">
        <v>41841</v>
      </c>
      <c r="B317" s="16" t="s">
        <v>4930</v>
      </c>
      <c r="C317" s="3" t="s">
        <v>924</v>
      </c>
      <c r="D317" s="3">
        <v>2014</v>
      </c>
      <c r="E317" s="2">
        <v>7</v>
      </c>
      <c r="F317" s="2" t="s">
        <v>4720</v>
      </c>
      <c r="G317" s="3">
        <v>19</v>
      </c>
      <c r="H317" s="3" t="s">
        <v>924</v>
      </c>
      <c r="I317" s="3">
        <v>2014</v>
      </c>
      <c r="J317" s="4" t="s">
        <v>36</v>
      </c>
      <c r="K317" s="4" t="s">
        <v>105</v>
      </c>
      <c r="L317" s="10" t="s">
        <v>927</v>
      </c>
      <c r="M317" s="10" t="s">
        <v>66</v>
      </c>
      <c r="N317" s="4">
        <v>2</v>
      </c>
      <c r="O317" s="4" t="s">
        <v>37</v>
      </c>
      <c r="P317" s="4" t="s">
        <v>28</v>
      </c>
      <c r="Q317" s="4" t="s">
        <v>29</v>
      </c>
      <c r="R317" s="4"/>
      <c r="S317" s="4" t="s">
        <v>46</v>
      </c>
      <c r="T317" s="4" t="s">
        <v>32</v>
      </c>
      <c r="U317">
        <v>4</v>
      </c>
      <c r="V317" t="s">
        <v>47</v>
      </c>
      <c r="W317" t="s">
        <v>33</v>
      </c>
      <c r="X317" t="s">
        <v>62</v>
      </c>
      <c r="Y317" t="s">
        <v>62</v>
      </c>
      <c r="Z317" t="s">
        <v>6078</v>
      </c>
      <c r="AA317" t="s">
        <v>30</v>
      </c>
      <c r="AB317">
        <v>2</v>
      </c>
      <c r="AC317" t="s">
        <v>6092</v>
      </c>
      <c r="AD317" t="s">
        <v>928</v>
      </c>
    </row>
    <row r="318" spans="1:30" x14ac:dyDescent="0.25">
      <c r="A318" s="1">
        <v>41841</v>
      </c>
      <c r="B318" s="16" t="s">
        <v>4930</v>
      </c>
      <c r="C318" s="3" t="s">
        <v>929</v>
      </c>
      <c r="D318" s="3">
        <v>2014</v>
      </c>
      <c r="E318" s="2">
        <v>7</v>
      </c>
      <c r="F318" s="2" t="s">
        <v>4720</v>
      </c>
      <c r="G318" s="3">
        <v>20</v>
      </c>
      <c r="H318" s="3" t="s">
        <v>929</v>
      </c>
      <c r="I318" s="3">
        <v>2014</v>
      </c>
      <c r="J318" s="4" t="s">
        <v>50</v>
      </c>
      <c r="K318" s="4" t="s">
        <v>25</v>
      </c>
      <c r="L318" s="10" t="s">
        <v>930</v>
      </c>
      <c r="M318" s="10" t="s">
        <v>27</v>
      </c>
      <c r="N318" s="4">
        <v>2</v>
      </c>
      <c r="O318" s="4" t="s">
        <v>931</v>
      </c>
      <c r="P318" s="4" t="s">
        <v>28</v>
      </c>
      <c r="Q318" s="4" t="s">
        <v>29</v>
      </c>
      <c r="R318" s="4"/>
      <c r="S318" s="4" t="s">
        <v>50</v>
      </c>
      <c r="T318" s="4" t="s">
        <v>32</v>
      </c>
      <c r="U318">
        <v>3</v>
      </c>
      <c r="V318" t="s">
        <v>47</v>
      </c>
      <c r="W318" t="s">
        <v>33</v>
      </c>
      <c r="X318" t="s">
        <v>62</v>
      </c>
      <c r="Y318" t="s">
        <v>62</v>
      </c>
      <c r="Z318" t="s">
        <v>6078</v>
      </c>
      <c r="AA318" t="s">
        <v>47</v>
      </c>
      <c r="AB318">
        <v>2</v>
      </c>
      <c r="AC318" t="s">
        <v>6092</v>
      </c>
      <c r="AD318" t="s">
        <v>932</v>
      </c>
    </row>
    <row r="319" spans="1:30" x14ac:dyDescent="0.25">
      <c r="A319" s="1">
        <v>41841</v>
      </c>
      <c r="B319" s="16" t="s">
        <v>4930</v>
      </c>
      <c r="C319" s="3" t="s">
        <v>929</v>
      </c>
      <c r="D319" s="3">
        <v>2014</v>
      </c>
      <c r="E319" s="2">
        <v>7</v>
      </c>
      <c r="F319" s="2" t="s">
        <v>4720</v>
      </c>
      <c r="G319" s="3">
        <v>20</v>
      </c>
      <c r="H319" s="3" t="s">
        <v>929</v>
      </c>
      <c r="I319" s="3">
        <v>2014</v>
      </c>
      <c r="J319" s="4" t="s">
        <v>50</v>
      </c>
      <c r="K319" s="4" t="s">
        <v>105</v>
      </c>
      <c r="L319" s="10" t="s">
        <v>933</v>
      </c>
      <c r="M319" s="10" t="s">
        <v>27</v>
      </c>
      <c r="N319" s="4">
        <v>4</v>
      </c>
      <c r="O319" s="4" t="s">
        <v>37</v>
      </c>
      <c r="P319" s="4" t="s">
        <v>44</v>
      </c>
      <c r="Q319" s="4" t="s">
        <v>45</v>
      </c>
      <c r="R319" s="4" t="s">
        <v>30</v>
      </c>
      <c r="S319" s="4" t="s">
        <v>50</v>
      </c>
      <c r="T319" s="4" t="s">
        <v>32</v>
      </c>
      <c r="U319">
        <v>4</v>
      </c>
      <c r="V319" t="s">
        <v>47</v>
      </c>
      <c r="W319" t="s">
        <v>33</v>
      </c>
      <c r="X319" t="s">
        <v>62</v>
      </c>
      <c r="Y319" t="s">
        <v>62</v>
      </c>
      <c r="Z319" t="s">
        <v>6078</v>
      </c>
      <c r="AA319" t="s">
        <v>47</v>
      </c>
      <c r="AB319">
        <v>3</v>
      </c>
      <c r="AC319" t="s">
        <v>6093</v>
      </c>
      <c r="AD319" t="s">
        <v>934</v>
      </c>
    </row>
    <row r="320" spans="1:30" x14ac:dyDescent="0.25">
      <c r="A320" s="1">
        <v>41841</v>
      </c>
      <c r="B320" s="16" t="s">
        <v>4930</v>
      </c>
      <c r="C320" s="3" t="s">
        <v>929</v>
      </c>
      <c r="D320" s="3">
        <v>2014</v>
      </c>
      <c r="E320" s="2">
        <v>7</v>
      </c>
      <c r="F320" s="2" t="s">
        <v>4720</v>
      </c>
      <c r="G320" s="3">
        <v>20</v>
      </c>
      <c r="H320" s="3" t="s">
        <v>929</v>
      </c>
      <c r="I320" s="3">
        <v>2014</v>
      </c>
      <c r="J320" s="4" t="s">
        <v>50</v>
      </c>
      <c r="K320" s="4" t="s">
        <v>143</v>
      </c>
      <c r="L320" s="10" t="s">
        <v>935</v>
      </c>
      <c r="M320" s="10" t="s">
        <v>66</v>
      </c>
      <c r="N320" s="4">
        <v>2</v>
      </c>
      <c r="O320" s="4" t="s">
        <v>37</v>
      </c>
      <c r="P320" s="4" t="s">
        <v>44</v>
      </c>
      <c r="Q320" s="4" t="s">
        <v>45</v>
      </c>
      <c r="R320" s="4" t="s">
        <v>47</v>
      </c>
      <c r="S320" s="4" t="s">
        <v>50</v>
      </c>
      <c r="T320" s="4" t="s">
        <v>32</v>
      </c>
      <c r="U320">
        <v>4</v>
      </c>
      <c r="V320" t="s">
        <v>47</v>
      </c>
      <c r="W320" t="s">
        <v>33</v>
      </c>
      <c r="X320" t="s">
        <v>28</v>
      </c>
      <c r="Y320" t="s">
        <v>28</v>
      </c>
      <c r="Z320" t="s">
        <v>6086</v>
      </c>
      <c r="AB320">
        <v>2</v>
      </c>
      <c r="AC320" t="s">
        <v>6092</v>
      </c>
      <c r="AD320" t="s">
        <v>936</v>
      </c>
    </row>
    <row r="321" spans="1:30" x14ac:dyDescent="0.25">
      <c r="A321" s="1">
        <v>41841</v>
      </c>
      <c r="B321" s="16" t="s">
        <v>4930</v>
      </c>
      <c r="C321" s="3" t="s">
        <v>929</v>
      </c>
      <c r="D321" s="3">
        <v>2014</v>
      </c>
      <c r="E321" s="2">
        <v>7</v>
      </c>
      <c r="F321" s="2" t="s">
        <v>4720</v>
      </c>
      <c r="G321" s="3">
        <v>20</v>
      </c>
      <c r="H321" s="3" t="s">
        <v>929</v>
      </c>
      <c r="I321" s="3">
        <v>2014</v>
      </c>
      <c r="J321" s="4" t="s">
        <v>50</v>
      </c>
      <c r="K321" s="4" t="s">
        <v>336</v>
      </c>
      <c r="L321" s="10" t="s">
        <v>937</v>
      </c>
      <c r="M321" s="10" t="s">
        <v>66</v>
      </c>
      <c r="N321" s="4">
        <v>2</v>
      </c>
      <c r="O321" s="4" t="s">
        <v>37</v>
      </c>
      <c r="P321" s="4" t="s">
        <v>28</v>
      </c>
      <c r="Q321" s="4" t="s">
        <v>28</v>
      </c>
      <c r="R321" s="4"/>
      <c r="S321" s="4" t="s">
        <v>50</v>
      </c>
      <c r="T321" s="4" t="s">
        <v>32</v>
      </c>
      <c r="U321">
        <v>1</v>
      </c>
      <c r="V321" t="s">
        <v>47</v>
      </c>
      <c r="W321" t="s">
        <v>33</v>
      </c>
      <c r="X321" t="s">
        <v>62</v>
      </c>
      <c r="Y321" t="s">
        <v>62</v>
      </c>
      <c r="Z321" t="s">
        <v>6078</v>
      </c>
      <c r="AA321" t="s">
        <v>47</v>
      </c>
      <c r="AB321">
        <v>2</v>
      </c>
      <c r="AC321" t="s">
        <v>6092</v>
      </c>
      <c r="AD321" t="s">
        <v>938</v>
      </c>
    </row>
    <row r="322" spans="1:30" x14ac:dyDescent="0.25">
      <c r="A322" s="1">
        <v>41841</v>
      </c>
      <c r="B322" s="16" t="s">
        <v>4930</v>
      </c>
      <c r="C322" s="3" t="s">
        <v>929</v>
      </c>
      <c r="D322" s="3">
        <v>2014</v>
      </c>
      <c r="E322" s="2">
        <v>7</v>
      </c>
      <c r="F322" s="2" t="s">
        <v>4720</v>
      </c>
      <c r="G322" s="3">
        <v>20</v>
      </c>
      <c r="H322" s="3" t="s">
        <v>929</v>
      </c>
      <c r="I322" s="3">
        <v>2014</v>
      </c>
      <c r="J322" s="4" t="s">
        <v>50</v>
      </c>
      <c r="K322" s="4" t="s">
        <v>695</v>
      </c>
      <c r="L322" s="10" t="s">
        <v>939</v>
      </c>
      <c r="M322" s="10" t="s">
        <v>66</v>
      </c>
      <c r="N322" s="4">
        <v>3</v>
      </c>
      <c r="O322" s="4" t="s">
        <v>37</v>
      </c>
      <c r="P322" s="4" t="s">
        <v>44</v>
      </c>
      <c r="Q322" s="4" t="s">
        <v>45</v>
      </c>
      <c r="R322" s="4" t="s">
        <v>30</v>
      </c>
      <c r="S322" s="4" t="s">
        <v>50</v>
      </c>
      <c r="T322" s="4" t="s">
        <v>32</v>
      </c>
      <c r="U322">
        <v>2</v>
      </c>
      <c r="V322" t="s">
        <v>47</v>
      </c>
      <c r="W322" t="s">
        <v>33</v>
      </c>
      <c r="X322" t="s">
        <v>62</v>
      </c>
      <c r="Y322" t="s">
        <v>62</v>
      </c>
      <c r="Z322" t="s">
        <v>6078</v>
      </c>
      <c r="AA322" t="s">
        <v>47</v>
      </c>
      <c r="AB322">
        <v>2</v>
      </c>
      <c r="AC322" t="s">
        <v>6092</v>
      </c>
      <c r="AD322" t="s">
        <v>940</v>
      </c>
    </row>
    <row r="323" spans="1:30" x14ac:dyDescent="0.25">
      <c r="A323" s="1">
        <v>41852</v>
      </c>
      <c r="B323" s="16" t="s">
        <v>4931</v>
      </c>
      <c r="C323" s="3" t="s">
        <v>941</v>
      </c>
      <c r="D323" s="3">
        <v>2014</v>
      </c>
      <c r="E323" s="2">
        <v>8</v>
      </c>
      <c r="F323" s="2" t="s">
        <v>4721</v>
      </c>
      <c r="G323" s="3">
        <v>1</v>
      </c>
      <c r="H323" s="3" t="s">
        <v>941</v>
      </c>
      <c r="I323" s="3">
        <v>2014</v>
      </c>
      <c r="J323" s="4" t="s">
        <v>76</v>
      </c>
      <c r="K323" s="4" t="s">
        <v>25</v>
      </c>
      <c r="L323" s="10" t="s">
        <v>942</v>
      </c>
      <c r="M323" s="10" t="s">
        <v>27</v>
      </c>
      <c r="N323" s="4">
        <v>3</v>
      </c>
      <c r="O323" s="4" t="s">
        <v>37</v>
      </c>
      <c r="P323" s="4" t="s">
        <v>44</v>
      </c>
      <c r="Q323" s="4" t="s">
        <v>45</v>
      </c>
      <c r="R323" s="4"/>
      <c r="S323" s="4" t="s">
        <v>76</v>
      </c>
      <c r="T323" s="4" t="s">
        <v>32</v>
      </c>
      <c r="U323">
        <v>3</v>
      </c>
      <c r="V323" t="s">
        <v>47</v>
      </c>
      <c r="W323" t="s">
        <v>33</v>
      </c>
      <c r="X323" t="s">
        <v>62</v>
      </c>
      <c r="Y323" t="s">
        <v>62</v>
      </c>
      <c r="Z323" t="s">
        <v>6078</v>
      </c>
      <c r="AA323" t="s">
        <v>30</v>
      </c>
      <c r="AB323">
        <v>2</v>
      </c>
      <c r="AC323" t="s">
        <v>6092</v>
      </c>
      <c r="AD323" t="s">
        <v>943</v>
      </c>
    </row>
    <row r="324" spans="1:30" x14ac:dyDescent="0.25">
      <c r="A324" s="1">
        <v>41852</v>
      </c>
      <c r="B324" s="16" t="s">
        <v>4931</v>
      </c>
      <c r="C324" s="3" t="s">
        <v>941</v>
      </c>
      <c r="D324" s="3">
        <v>2014</v>
      </c>
      <c r="E324" s="2">
        <v>8</v>
      </c>
      <c r="F324" s="2" t="s">
        <v>4721</v>
      </c>
      <c r="G324" s="3">
        <v>1</v>
      </c>
      <c r="H324" s="3" t="s">
        <v>941</v>
      </c>
      <c r="I324" s="3">
        <v>2014</v>
      </c>
      <c r="J324" s="4" t="s">
        <v>76</v>
      </c>
      <c r="K324" s="4" t="s">
        <v>105</v>
      </c>
      <c r="L324" s="10" t="s">
        <v>944</v>
      </c>
      <c r="M324" s="10" t="s">
        <v>27</v>
      </c>
      <c r="N324" s="4">
        <v>1</v>
      </c>
      <c r="O324" s="4"/>
      <c r="P324" s="4" t="s">
        <v>28</v>
      </c>
      <c r="Q324" s="4" t="s">
        <v>28</v>
      </c>
      <c r="R324" s="4"/>
      <c r="S324" s="4"/>
      <c r="T324" s="4" t="s">
        <v>32</v>
      </c>
      <c r="U324">
        <v>3</v>
      </c>
      <c r="V324" t="s">
        <v>47</v>
      </c>
      <c r="W324" t="s">
        <v>33</v>
      </c>
      <c r="X324" t="s">
        <v>28</v>
      </c>
      <c r="Y324" t="s">
        <v>28</v>
      </c>
      <c r="Z324" t="s">
        <v>6086</v>
      </c>
      <c r="AB324">
        <v>2</v>
      </c>
      <c r="AC324" t="s">
        <v>6091</v>
      </c>
      <c r="AD324" t="s">
        <v>945</v>
      </c>
    </row>
    <row r="325" spans="1:30" x14ac:dyDescent="0.25">
      <c r="A325" s="1">
        <v>41852</v>
      </c>
      <c r="B325" s="16" t="s">
        <v>4931</v>
      </c>
      <c r="C325" s="3" t="s">
        <v>946</v>
      </c>
      <c r="D325" s="3">
        <v>2014</v>
      </c>
      <c r="E325" s="2">
        <v>8</v>
      </c>
      <c r="F325" s="2" t="s">
        <v>4721</v>
      </c>
      <c r="G325" s="3">
        <v>2</v>
      </c>
      <c r="H325" s="3" t="s">
        <v>946</v>
      </c>
      <c r="I325" s="3">
        <v>2014</v>
      </c>
      <c r="J325" s="4" t="s">
        <v>113</v>
      </c>
      <c r="K325" s="4" t="s">
        <v>25</v>
      </c>
      <c r="L325" s="10" t="s">
        <v>947</v>
      </c>
      <c r="M325" s="10" t="s">
        <v>27</v>
      </c>
      <c r="N325" s="4">
        <v>1</v>
      </c>
      <c r="O325" s="4" t="s">
        <v>37</v>
      </c>
      <c r="P325" s="12" t="s">
        <v>28</v>
      </c>
      <c r="Q325" s="12" t="s">
        <v>28</v>
      </c>
      <c r="R325" s="12"/>
      <c r="S325" s="6" t="s">
        <v>113</v>
      </c>
      <c r="T325" s="12" t="s">
        <v>32</v>
      </c>
      <c r="U325" t="s">
        <v>28</v>
      </c>
      <c r="W325" t="s">
        <v>28</v>
      </c>
      <c r="X325" t="s">
        <v>28</v>
      </c>
      <c r="Y325" t="s">
        <v>28</v>
      </c>
      <c r="Z325" t="s">
        <v>6087</v>
      </c>
      <c r="AB325">
        <v>1</v>
      </c>
      <c r="AC325" t="s">
        <v>6090</v>
      </c>
      <c r="AD325" t="s">
        <v>948</v>
      </c>
    </row>
    <row r="326" spans="1:30" x14ac:dyDescent="0.25">
      <c r="A326" s="1">
        <v>41859</v>
      </c>
      <c r="B326" s="16" t="s">
        <v>4932</v>
      </c>
      <c r="C326" s="3" t="s">
        <v>949</v>
      </c>
      <c r="D326" s="3">
        <v>2014</v>
      </c>
      <c r="E326" s="2">
        <v>8</v>
      </c>
      <c r="F326" s="2" t="s">
        <v>4721</v>
      </c>
      <c r="G326" s="3">
        <v>8</v>
      </c>
      <c r="H326" s="3" t="s">
        <v>949</v>
      </c>
      <c r="I326" s="3">
        <v>2014</v>
      </c>
      <c r="J326" s="4" t="s">
        <v>113</v>
      </c>
      <c r="K326" s="4" t="s">
        <v>850</v>
      </c>
      <c r="L326" s="10" t="s">
        <v>950</v>
      </c>
      <c r="M326" s="10" t="s">
        <v>27</v>
      </c>
      <c r="N326" s="4">
        <v>1</v>
      </c>
      <c r="O326" s="4" t="s">
        <v>37</v>
      </c>
      <c r="P326" s="4" t="s">
        <v>44</v>
      </c>
      <c r="Q326" s="4" t="s">
        <v>45</v>
      </c>
      <c r="R326" s="4"/>
      <c r="S326" s="4"/>
      <c r="T326" s="4" t="s">
        <v>32</v>
      </c>
      <c r="U326">
        <v>2</v>
      </c>
      <c r="V326" t="s">
        <v>30</v>
      </c>
      <c r="W326" t="s">
        <v>33</v>
      </c>
      <c r="X326" t="s">
        <v>28</v>
      </c>
      <c r="Y326" t="s">
        <v>28</v>
      </c>
      <c r="Z326" t="s">
        <v>6087</v>
      </c>
      <c r="AB326">
        <v>1</v>
      </c>
      <c r="AC326" t="s">
        <v>6090</v>
      </c>
      <c r="AD326" t="s">
        <v>951</v>
      </c>
    </row>
    <row r="327" spans="1:30" x14ac:dyDescent="0.25">
      <c r="A327" s="1">
        <v>41859</v>
      </c>
      <c r="B327" s="16" t="s">
        <v>4932</v>
      </c>
      <c r="C327" s="3" t="s">
        <v>949</v>
      </c>
      <c r="D327" s="3">
        <v>2014</v>
      </c>
      <c r="E327" s="2">
        <v>8</v>
      </c>
      <c r="F327" s="2" t="s">
        <v>4721</v>
      </c>
      <c r="G327" s="3">
        <v>8</v>
      </c>
      <c r="H327" s="3" t="s">
        <v>949</v>
      </c>
      <c r="I327" s="3">
        <v>2014</v>
      </c>
      <c r="J327" s="4" t="s">
        <v>113</v>
      </c>
      <c r="K327" s="4" t="s">
        <v>25</v>
      </c>
      <c r="L327" s="10" t="s">
        <v>952</v>
      </c>
      <c r="M327" s="10" t="s">
        <v>27</v>
      </c>
      <c r="N327" s="4">
        <v>1</v>
      </c>
      <c r="O327" s="4" t="s">
        <v>37</v>
      </c>
      <c r="P327" s="4" t="s">
        <v>28</v>
      </c>
      <c r="Q327" s="4" t="s">
        <v>28</v>
      </c>
      <c r="R327" s="4"/>
      <c r="S327" s="4" t="s">
        <v>113</v>
      </c>
      <c r="T327" s="4" t="s">
        <v>32</v>
      </c>
      <c r="U327">
        <v>3</v>
      </c>
      <c r="V327" t="s">
        <v>30</v>
      </c>
      <c r="W327" t="s">
        <v>33</v>
      </c>
      <c r="X327" t="s">
        <v>28</v>
      </c>
      <c r="Y327" t="s">
        <v>28</v>
      </c>
      <c r="Z327" t="s">
        <v>6087</v>
      </c>
      <c r="AB327">
        <v>1</v>
      </c>
      <c r="AC327" t="s">
        <v>6090</v>
      </c>
      <c r="AD327" t="s">
        <v>953</v>
      </c>
    </row>
    <row r="328" spans="1:30" x14ac:dyDescent="0.25">
      <c r="A328" s="1">
        <v>41859</v>
      </c>
      <c r="B328" s="16" t="s">
        <v>4932</v>
      </c>
      <c r="C328" s="3" t="s">
        <v>949</v>
      </c>
      <c r="D328" s="3">
        <v>2014</v>
      </c>
      <c r="E328" s="2">
        <v>8</v>
      </c>
      <c r="F328" s="2" t="s">
        <v>4721</v>
      </c>
      <c r="G328" s="3">
        <v>8</v>
      </c>
      <c r="H328" s="3" t="s">
        <v>949</v>
      </c>
      <c r="I328" s="3">
        <v>2014</v>
      </c>
      <c r="J328" s="4" t="s">
        <v>113</v>
      </c>
      <c r="K328" s="4" t="s">
        <v>105</v>
      </c>
      <c r="L328" s="10" t="s">
        <v>954</v>
      </c>
      <c r="M328" s="10" t="s">
        <v>27</v>
      </c>
      <c r="N328" s="4">
        <v>3</v>
      </c>
      <c r="O328" s="4" t="s">
        <v>37</v>
      </c>
      <c r="P328" s="4" t="s">
        <v>44</v>
      </c>
      <c r="Q328" s="4" t="s">
        <v>45</v>
      </c>
      <c r="R328" s="4"/>
      <c r="S328" s="4" t="s">
        <v>113</v>
      </c>
      <c r="T328" s="4" t="s">
        <v>32</v>
      </c>
      <c r="U328">
        <v>3</v>
      </c>
      <c r="V328" t="s">
        <v>47</v>
      </c>
      <c r="W328" t="s">
        <v>33</v>
      </c>
      <c r="X328" t="s">
        <v>62</v>
      </c>
      <c r="Y328" t="s">
        <v>62</v>
      </c>
      <c r="Z328" t="s">
        <v>6078</v>
      </c>
      <c r="AA328" t="s">
        <v>47</v>
      </c>
      <c r="AB328">
        <v>2</v>
      </c>
      <c r="AC328" t="s">
        <v>6092</v>
      </c>
      <c r="AD328" t="s">
        <v>1719</v>
      </c>
    </row>
    <row r="329" spans="1:30" x14ac:dyDescent="0.25">
      <c r="A329" s="1">
        <v>41859</v>
      </c>
      <c r="B329" s="16" t="s">
        <v>4932</v>
      </c>
      <c r="C329" s="3" t="s">
        <v>949</v>
      </c>
      <c r="D329" s="3">
        <v>2014</v>
      </c>
      <c r="E329" s="2">
        <v>8</v>
      </c>
      <c r="F329" s="2" t="s">
        <v>4721</v>
      </c>
      <c r="G329" s="3">
        <v>8</v>
      </c>
      <c r="H329" s="3" t="s">
        <v>949</v>
      </c>
      <c r="I329" s="3">
        <v>2014</v>
      </c>
      <c r="J329" s="4" t="s">
        <v>113</v>
      </c>
      <c r="K329" s="4" t="s">
        <v>336</v>
      </c>
      <c r="L329" s="10" t="s">
        <v>955</v>
      </c>
      <c r="M329" s="10" t="s">
        <v>66</v>
      </c>
      <c r="N329" s="4">
        <v>1</v>
      </c>
      <c r="O329" s="4" t="s">
        <v>37</v>
      </c>
      <c r="P329" s="4" t="s">
        <v>28</v>
      </c>
      <c r="Q329" s="4" t="s">
        <v>28</v>
      </c>
      <c r="R329" s="4"/>
      <c r="S329" s="4" t="s">
        <v>113</v>
      </c>
      <c r="T329" s="4" t="s">
        <v>32</v>
      </c>
      <c r="U329">
        <v>3</v>
      </c>
      <c r="V329" t="s">
        <v>30</v>
      </c>
      <c r="W329" t="s">
        <v>33</v>
      </c>
      <c r="X329" t="s">
        <v>28</v>
      </c>
      <c r="Y329" t="s">
        <v>28</v>
      </c>
      <c r="Z329" t="s">
        <v>6086</v>
      </c>
      <c r="AB329">
        <v>2</v>
      </c>
      <c r="AC329" t="s">
        <v>6091</v>
      </c>
      <c r="AD329" t="s">
        <v>956</v>
      </c>
    </row>
    <row r="330" spans="1:30" x14ac:dyDescent="0.25">
      <c r="A330" s="1">
        <v>41859</v>
      </c>
      <c r="B330" s="16" t="s">
        <v>4932</v>
      </c>
      <c r="C330" s="3" t="s">
        <v>957</v>
      </c>
      <c r="D330" s="3">
        <v>2014</v>
      </c>
      <c r="E330" s="2">
        <v>8</v>
      </c>
      <c r="F330" s="2" t="s">
        <v>4721</v>
      </c>
      <c r="G330" s="3">
        <v>20</v>
      </c>
      <c r="H330" s="3" t="s">
        <v>957</v>
      </c>
      <c r="I330" s="3">
        <v>2014</v>
      </c>
      <c r="J330" s="4" t="s">
        <v>55</v>
      </c>
      <c r="K330" s="4" t="s">
        <v>56</v>
      </c>
      <c r="L330" s="10" t="s">
        <v>958</v>
      </c>
      <c r="M330" s="10" t="s">
        <v>27</v>
      </c>
      <c r="N330" s="4">
        <v>2</v>
      </c>
      <c r="O330" s="4" t="s">
        <v>37</v>
      </c>
      <c r="P330" s="4" t="s">
        <v>52</v>
      </c>
      <c r="Q330" s="4" t="s">
        <v>45</v>
      </c>
      <c r="R330" s="4" t="s">
        <v>47</v>
      </c>
      <c r="S330" s="4" t="s">
        <v>113</v>
      </c>
      <c r="T330" s="4" t="s">
        <v>40</v>
      </c>
      <c r="U330">
        <v>3</v>
      </c>
      <c r="V330" t="s">
        <v>47</v>
      </c>
      <c r="W330" t="s">
        <v>33</v>
      </c>
      <c r="X330" t="s">
        <v>28</v>
      </c>
      <c r="Y330" t="s">
        <v>28</v>
      </c>
      <c r="Z330" t="s">
        <v>6086</v>
      </c>
      <c r="AB330">
        <v>2</v>
      </c>
      <c r="AC330" t="s">
        <v>6092</v>
      </c>
      <c r="AD330" t="s">
        <v>959</v>
      </c>
    </row>
    <row r="331" spans="1:30" x14ac:dyDescent="0.25">
      <c r="A331" s="1">
        <v>41859</v>
      </c>
      <c r="B331" s="16" t="s">
        <v>4932</v>
      </c>
      <c r="C331" s="3" t="s">
        <v>957</v>
      </c>
      <c r="D331" s="3">
        <v>2014</v>
      </c>
      <c r="E331" s="2">
        <v>8</v>
      </c>
      <c r="F331" s="2" t="s">
        <v>4721</v>
      </c>
      <c r="G331" s="3">
        <v>20</v>
      </c>
      <c r="H331" s="3" t="s">
        <v>957</v>
      </c>
      <c r="I331" s="3">
        <v>2014</v>
      </c>
      <c r="J331" s="4" t="s">
        <v>55</v>
      </c>
      <c r="K331" s="4" t="s">
        <v>135</v>
      </c>
      <c r="L331" s="10" t="s">
        <v>960</v>
      </c>
      <c r="M331" s="10" t="s">
        <v>27</v>
      </c>
      <c r="N331" s="4">
        <v>1</v>
      </c>
      <c r="O331" s="4" t="s">
        <v>37</v>
      </c>
      <c r="P331" s="4" t="s">
        <v>52</v>
      </c>
      <c r="Q331" s="4" t="s">
        <v>45</v>
      </c>
      <c r="R331" s="4" t="s">
        <v>47</v>
      </c>
      <c r="S331" s="4" t="s">
        <v>55</v>
      </c>
      <c r="T331" s="4" t="s">
        <v>40</v>
      </c>
      <c r="U331" s="6" t="s">
        <v>28</v>
      </c>
      <c r="W331" t="s">
        <v>33</v>
      </c>
      <c r="X331" t="s">
        <v>62</v>
      </c>
      <c r="Y331" t="s">
        <v>62</v>
      </c>
      <c r="Z331" t="s">
        <v>6078</v>
      </c>
      <c r="AA331" t="s">
        <v>30</v>
      </c>
      <c r="AB331">
        <v>2</v>
      </c>
      <c r="AC331" t="s">
        <v>6091</v>
      </c>
      <c r="AD331" t="s">
        <v>961</v>
      </c>
    </row>
    <row r="332" spans="1:30" x14ac:dyDescent="0.25">
      <c r="A332" s="1">
        <v>41859</v>
      </c>
      <c r="B332" s="16" t="s">
        <v>4932</v>
      </c>
      <c r="C332" s="3" t="s">
        <v>957</v>
      </c>
      <c r="D332" s="3">
        <v>2014</v>
      </c>
      <c r="E332" s="2">
        <v>8</v>
      </c>
      <c r="F332" s="2" t="s">
        <v>4721</v>
      </c>
      <c r="G332" s="3">
        <v>20</v>
      </c>
      <c r="H332" s="3" t="s">
        <v>957</v>
      </c>
      <c r="I332" s="3">
        <v>2014</v>
      </c>
      <c r="J332" s="4" t="s">
        <v>55</v>
      </c>
      <c r="K332" s="4" t="s">
        <v>308</v>
      </c>
      <c r="L332" s="10" t="s">
        <v>962</v>
      </c>
      <c r="M332" s="10" t="s">
        <v>27</v>
      </c>
      <c r="N332" s="6">
        <v>1</v>
      </c>
      <c r="O332" s="4" t="s">
        <v>37</v>
      </c>
      <c r="P332" s="4" t="s">
        <v>52</v>
      </c>
      <c r="Q332" s="4" t="s">
        <v>45</v>
      </c>
      <c r="R332" s="4" t="s">
        <v>47</v>
      </c>
      <c r="S332" s="4" t="s">
        <v>55</v>
      </c>
      <c r="T332" s="4" t="s">
        <v>40</v>
      </c>
      <c r="U332">
        <v>2</v>
      </c>
      <c r="V332" t="s">
        <v>30</v>
      </c>
      <c r="W332" t="s">
        <v>33</v>
      </c>
      <c r="X332" t="s">
        <v>62</v>
      </c>
      <c r="Y332" t="s">
        <v>62</v>
      </c>
      <c r="Z332" t="s">
        <v>6078</v>
      </c>
      <c r="AA332" t="s">
        <v>47</v>
      </c>
      <c r="AB332">
        <v>2</v>
      </c>
      <c r="AC332" t="s">
        <v>6091</v>
      </c>
      <c r="AD332" t="s">
        <v>963</v>
      </c>
    </row>
    <row r="333" spans="1:30" x14ac:dyDescent="0.25">
      <c r="A333" s="1">
        <v>41859</v>
      </c>
      <c r="B333" s="16" t="s">
        <v>4932</v>
      </c>
      <c r="C333" s="3" t="s">
        <v>964</v>
      </c>
      <c r="D333" s="7">
        <f>YEAR(A333)</f>
        <v>2014</v>
      </c>
      <c r="E333" s="2">
        <v>8</v>
      </c>
      <c r="F333" s="2" t="s">
        <v>4721</v>
      </c>
      <c r="G333" s="9">
        <v>33</v>
      </c>
      <c r="H333" s="3" t="s">
        <v>964</v>
      </c>
      <c r="I333" s="3">
        <v>2014</v>
      </c>
      <c r="J333" s="4" t="s">
        <v>36</v>
      </c>
      <c r="K333" s="4" t="s">
        <v>25</v>
      </c>
      <c r="L333" s="7" t="s">
        <v>965</v>
      </c>
      <c r="M333" s="7" t="s">
        <v>58</v>
      </c>
      <c r="N333" s="6">
        <v>3</v>
      </c>
      <c r="O333" s="7"/>
      <c r="P333" s="7" t="s">
        <v>44</v>
      </c>
      <c r="Q333" s="7" t="s">
        <v>45</v>
      </c>
      <c r="R333" s="4" t="s">
        <v>47</v>
      </c>
      <c r="S333" s="4" t="s">
        <v>55</v>
      </c>
      <c r="T333" s="7" t="s">
        <v>32</v>
      </c>
      <c r="U333">
        <v>2</v>
      </c>
      <c r="V333" t="s">
        <v>47</v>
      </c>
      <c r="W333" t="s">
        <v>33</v>
      </c>
      <c r="X333" t="s">
        <v>62</v>
      </c>
      <c r="Y333" t="s">
        <v>62</v>
      </c>
      <c r="Z333" t="s">
        <v>6078</v>
      </c>
      <c r="AA333" t="s">
        <v>47</v>
      </c>
      <c r="AB333">
        <v>3</v>
      </c>
      <c r="AC333" t="s">
        <v>6093</v>
      </c>
      <c r="AD333" t="s">
        <v>966</v>
      </c>
    </row>
    <row r="334" spans="1:30" x14ac:dyDescent="0.25">
      <c r="A334" s="1">
        <v>41859</v>
      </c>
      <c r="B334" s="16" t="s">
        <v>4932</v>
      </c>
      <c r="C334" s="3" t="s">
        <v>967</v>
      </c>
      <c r="D334" s="3">
        <v>2014</v>
      </c>
      <c r="E334" s="2">
        <v>8</v>
      </c>
      <c r="F334" s="2" t="s">
        <v>4721</v>
      </c>
      <c r="G334" s="3">
        <v>34</v>
      </c>
      <c r="H334" s="3" t="s">
        <v>967</v>
      </c>
      <c r="I334" s="3">
        <v>2014</v>
      </c>
      <c r="J334" s="4" t="s">
        <v>36</v>
      </c>
      <c r="K334" s="4" t="s">
        <v>968</v>
      </c>
      <c r="L334" s="10" t="s">
        <v>969</v>
      </c>
      <c r="M334" s="10" t="s">
        <v>27</v>
      </c>
      <c r="N334" s="6">
        <v>1</v>
      </c>
      <c r="O334" s="4" t="s">
        <v>37</v>
      </c>
      <c r="P334" s="4" t="s">
        <v>52</v>
      </c>
      <c r="Q334" s="4" t="s">
        <v>45</v>
      </c>
      <c r="R334" s="7" t="s">
        <v>47</v>
      </c>
      <c r="S334" s="7"/>
      <c r="T334" s="4" t="s">
        <v>40</v>
      </c>
      <c r="U334">
        <v>0</v>
      </c>
      <c r="V334" t="s">
        <v>30</v>
      </c>
      <c r="W334" t="s">
        <v>122</v>
      </c>
      <c r="X334" s="6" t="s">
        <v>5186</v>
      </c>
      <c r="Y334" s="6" t="s">
        <v>5186</v>
      </c>
      <c r="Z334" s="6" t="s">
        <v>6088</v>
      </c>
      <c r="AB334">
        <v>2</v>
      </c>
      <c r="AC334" t="s">
        <v>6091</v>
      </c>
      <c r="AD334" t="s">
        <v>970</v>
      </c>
    </row>
    <row r="335" spans="1:30" x14ac:dyDescent="0.25">
      <c r="A335" s="1">
        <v>41859</v>
      </c>
      <c r="B335" s="16" t="s">
        <v>4932</v>
      </c>
      <c r="C335" s="3" t="s">
        <v>971</v>
      </c>
      <c r="D335" s="3">
        <v>2014</v>
      </c>
      <c r="E335" s="2">
        <v>8</v>
      </c>
      <c r="F335" s="2" t="s">
        <v>4721</v>
      </c>
      <c r="G335" s="3">
        <v>35</v>
      </c>
      <c r="H335" s="3" t="s">
        <v>971</v>
      </c>
      <c r="I335" s="3">
        <v>2014</v>
      </c>
      <c r="J335" s="4" t="s">
        <v>50</v>
      </c>
      <c r="K335" s="4" t="s">
        <v>25</v>
      </c>
      <c r="L335" s="10" t="s">
        <v>972</v>
      </c>
      <c r="M335" s="10" t="s">
        <v>27</v>
      </c>
      <c r="N335" s="6">
        <v>1</v>
      </c>
      <c r="O335" s="4" t="s">
        <v>37</v>
      </c>
      <c r="P335" s="4" t="s">
        <v>52</v>
      </c>
      <c r="Q335" s="4" t="s">
        <v>45</v>
      </c>
      <c r="R335" s="4"/>
      <c r="S335" s="4" t="s">
        <v>46</v>
      </c>
      <c r="T335" s="4" t="s">
        <v>32</v>
      </c>
      <c r="U335">
        <v>2</v>
      </c>
      <c r="V335" t="s">
        <v>47</v>
      </c>
      <c r="W335" t="s">
        <v>33</v>
      </c>
      <c r="X335" t="s">
        <v>28</v>
      </c>
      <c r="Y335" t="s">
        <v>28</v>
      </c>
      <c r="Z335" t="s">
        <v>6086</v>
      </c>
      <c r="AB335">
        <v>2</v>
      </c>
      <c r="AC335" t="s">
        <v>6091</v>
      </c>
      <c r="AD335" t="s">
        <v>973</v>
      </c>
    </row>
    <row r="336" spans="1:30" x14ac:dyDescent="0.25">
      <c r="A336" s="1">
        <v>41859</v>
      </c>
      <c r="B336" s="16" t="s">
        <v>4932</v>
      </c>
      <c r="C336" s="3" t="s">
        <v>971</v>
      </c>
      <c r="D336" s="3">
        <v>2014</v>
      </c>
      <c r="E336" s="2">
        <v>8</v>
      </c>
      <c r="F336" s="2" t="s">
        <v>4721</v>
      </c>
      <c r="G336" s="3">
        <v>35</v>
      </c>
      <c r="H336" s="3" t="s">
        <v>971</v>
      </c>
      <c r="I336" s="3">
        <v>2014</v>
      </c>
      <c r="J336" s="4" t="s">
        <v>50</v>
      </c>
      <c r="K336" s="4" t="s">
        <v>105</v>
      </c>
      <c r="L336" s="10" t="s">
        <v>974</v>
      </c>
      <c r="M336" s="10" t="s">
        <v>27</v>
      </c>
      <c r="N336" s="4">
        <v>1</v>
      </c>
      <c r="O336" s="4" t="s">
        <v>37</v>
      </c>
      <c r="P336" s="4" t="s">
        <v>44</v>
      </c>
      <c r="Q336" s="4" t="s">
        <v>45</v>
      </c>
      <c r="R336" s="4"/>
      <c r="S336" s="4" t="s">
        <v>50</v>
      </c>
      <c r="T336" s="4" t="s">
        <v>32</v>
      </c>
      <c r="U336">
        <v>4</v>
      </c>
      <c r="V336" t="s">
        <v>47</v>
      </c>
      <c r="W336" t="s">
        <v>33</v>
      </c>
      <c r="X336" t="s">
        <v>28</v>
      </c>
      <c r="Y336" t="s">
        <v>28</v>
      </c>
      <c r="Z336" t="s">
        <v>6086</v>
      </c>
      <c r="AB336">
        <v>2</v>
      </c>
      <c r="AC336" t="s">
        <v>6091</v>
      </c>
      <c r="AD336" t="s">
        <v>975</v>
      </c>
    </row>
    <row r="337" spans="1:30" x14ac:dyDescent="0.25">
      <c r="A337" s="1">
        <v>41859</v>
      </c>
      <c r="B337" s="16" t="s">
        <v>4932</v>
      </c>
      <c r="C337" s="3" t="s">
        <v>971</v>
      </c>
      <c r="D337" s="3">
        <v>2014</v>
      </c>
      <c r="E337" s="2">
        <v>8</v>
      </c>
      <c r="F337" s="2" t="s">
        <v>4721</v>
      </c>
      <c r="G337" s="3">
        <v>35</v>
      </c>
      <c r="H337" s="3" t="s">
        <v>971</v>
      </c>
      <c r="I337" s="3">
        <v>2014</v>
      </c>
      <c r="J337" s="4" t="s">
        <v>50</v>
      </c>
      <c r="K337" s="4" t="s">
        <v>143</v>
      </c>
      <c r="L337" s="10" t="s">
        <v>976</v>
      </c>
      <c r="M337" s="10" t="s">
        <v>66</v>
      </c>
      <c r="N337" s="4">
        <v>2</v>
      </c>
      <c r="O337" s="4" t="s">
        <v>37</v>
      </c>
      <c r="P337" s="4" t="s">
        <v>44</v>
      </c>
      <c r="Q337" s="4" t="s">
        <v>45</v>
      </c>
      <c r="R337" s="4"/>
      <c r="S337" s="4" t="s">
        <v>50</v>
      </c>
      <c r="T337" s="4" t="s">
        <v>32</v>
      </c>
      <c r="U337">
        <v>3</v>
      </c>
      <c r="V337" t="s">
        <v>47</v>
      </c>
      <c r="W337" t="s">
        <v>33</v>
      </c>
      <c r="X337" t="s">
        <v>28</v>
      </c>
      <c r="Y337" t="s">
        <v>28</v>
      </c>
      <c r="Z337" t="s">
        <v>6086</v>
      </c>
      <c r="AB337">
        <v>2</v>
      </c>
      <c r="AC337" t="s">
        <v>6092</v>
      </c>
      <c r="AD337" t="s">
        <v>977</v>
      </c>
    </row>
    <row r="338" spans="1:30" x14ac:dyDescent="0.25">
      <c r="A338" s="1">
        <v>41862</v>
      </c>
      <c r="B338" s="16" t="s">
        <v>4933</v>
      </c>
      <c r="C338" s="3" t="s">
        <v>980</v>
      </c>
      <c r="D338" s="3">
        <v>2014</v>
      </c>
      <c r="E338" s="2">
        <v>8</v>
      </c>
      <c r="F338" s="2" t="s">
        <v>4721</v>
      </c>
      <c r="G338" s="3">
        <v>12</v>
      </c>
      <c r="H338" s="3" t="s">
        <v>980</v>
      </c>
      <c r="I338" s="3">
        <v>2014</v>
      </c>
      <c r="J338" s="4" t="s">
        <v>113</v>
      </c>
      <c r="K338" s="4" t="s">
        <v>25</v>
      </c>
      <c r="L338" s="10" t="s">
        <v>981</v>
      </c>
      <c r="M338" s="10" t="s">
        <v>27</v>
      </c>
      <c r="N338" s="4">
        <v>1</v>
      </c>
      <c r="O338" s="4" t="s">
        <v>37</v>
      </c>
      <c r="P338" s="4" t="s">
        <v>28</v>
      </c>
      <c r="Q338" s="4" t="s">
        <v>28</v>
      </c>
      <c r="R338" s="7"/>
      <c r="S338" s="7"/>
      <c r="T338" s="4" t="s">
        <v>32</v>
      </c>
      <c r="U338">
        <v>2</v>
      </c>
      <c r="V338" t="s">
        <v>47</v>
      </c>
      <c r="W338" t="s">
        <v>33</v>
      </c>
      <c r="X338" t="s">
        <v>28</v>
      </c>
      <c r="Y338" t="s">
        <v>28</v>
      </c>
      <c r="Z338" t="s">
        <v>6086</v>
      </c>
      <c r="AB338">
        <v>2</v>
      </c>
      <c r="AC338" t="s">
        <v>6091</v>
      </c>
      <c r="AD338" t="s">
        <v>982</v>
      </c>
    </row>
    <row r="339" spans="1:30" x14ac:dyDescent="0.25">
      <c r="A339" s="8">
        <v>41862</v>
      </c>
      <c r="B339" s="16" t="s">
        <v>4933</v>
      </c>
      <c r="C339" s="3" t="s">
        <v>978</v>
      </c>
      <c r="D339" s="7">
        <f>YEAR(A339)</f>
        <v>2014</v>
      </c>
      <c r="E339" s="2">
        <v>8</v>
      </c>
      <c r="F339" s="2" t="s">
        <v>4721</v>
      </c>
      <c r="G339" s="9">
        <v>19</v>
      </c>
      <c r="H339" s="3" t="s">
        <v>978</v>
      </c>
      <c r="I339" s="3">
        <v>2014</v>
      </c>
      <c r="J339" s="4" t="s">
        <v>55</v>
      </c>
      <c r="K339" s="4" t="s">
        <v>56</v>
      </c>
      <c r="L339" s="7" t="s">
        <v>985</v>
      </c>
      <c r="M339" s="7" t="s">
        <v>58</v>
      </c>
      <c r="N339" s="4">
        <v>1</v>
      </c>
      <c r="O339" s="7"/>
      <c r="P339" s="7" t="s">
        <v>52</v>
      </c>
      <c r="Q339" s="7" t="s">
        <v>45</v>
      </c>
      <c r="R339" s="4" t="s">
        <v>47</v>
      </c>
      <c r="S339" s="4" t="s">
        <v>113</v>
      </c>
      <c r="T339" s="7" t="s">
        <v>40</v>
      </c>
      <c r="U339">
        <v>2</v>
      </c>
      <c r="V339" t="s">
        <v>47</v>
      </c>
      <c r="W339" t="s">
        <v>33</v>
      </c>
      <c r="X339" t="s">
        <v>28</v>
      </c>
      <c r="Y339" t="s">
        <v>28</v>
      </c>
      <c r="Z339" t="s">
        <v>6086</v>
      </c>
      <c r="AB339">
        <v>2</v>
      </c>
      <c r="AC339" t="s">
        <v>6091</v>
      </c>
      <c r="AD339" t="s">
        <v>983</v>
      </c>
    </row>
    <row r="340" spans="1:30" x14ac:dyDescent="0.25">
      <c r="A340" s="1">
        <v>41862</v>
      </c>
      <c r="B340" s="16" t="s">
        <v>4933</v>
      </c>
      <c r="C340" s="3" t="s">
        <v>984</v>
      </c>
      <c r="D340" s="3">
        <v>2014</v>
      </c>
      <c r="E340" s="2">
        <v>8</v>
      </c>
      <c r="F340" s="2" t="s">
        <v>4721</v>
      </c>
      <c r="G340" s="3">
        <v>19</v>
      </c>
      <c r="H340" s="3" t="s">
        <v>984</v>
      </c>
      <c r="I340" s="3">
        <v>2014</v>
      </c>
      <c r="J340" s="4" t="s">
        <v>55</v>
      </c>
      <c r="K340" s="4" t="s">
        <v>135</v>
      </c>
      <c r="L340" s="10" t="s">
        <v>1739</v>
      </c>
      <c r="M340" s="10" t="s">
        <v>27</v>
      </c>
      <c r="N340" s="4">
        <v>1</v>
      </c>
      <c r="O340" s="4" t="s">
        <v>37</v>
      </c>
      <c r="P340" s="4" t="s">
        <v>52</v>
      </c>
      <c r="Q340" s="4" t="s">
        <v>45</v>
      </c>
      <c r="R340" s="7" t="s">
        <v>47</v>
      </c>
      <c r="S340" s="7"/>
      <c r="T340" s="4" t="s">
        <v>40</v>
      </c>
      <c r="U340">
        <v>2</v>
      </c>
      <c r="V340" t="s">
        <v>47</v>
      </c>
      <c r="W340" t="s">
        <v>33</v>
      </c>
      <c r="X340" t="s">
        <v>62</v>
      </c>
      <c r="Y340" t="s">
        <v>62</v>
      </c>
      <c r="Z340" t="s">
        <v>6078</v>
      </c>
      <c r="AA340" t="s">
        <v>47</v>
      </c>
      <c r="AB340">
        <v>2</v>
      </c>
      <c r="AC340" t="s">
        <v>6091</v>
      </c>
      <c r="AD340" t="s">
        <v>986</v>
      </c>
    </row>
    <row r="341" spans="1:30" x14ac:dyDescent="0.25">
      <c r="A341" s="1">
        <v>41869</v>
      </c>
      <c r="B341" s="16" t="s">
        <v>4934</v>
      </c>
      <c r="C341" s="3" t="s">
        <v>987</v>
      </c>
      <c r="D341" s="3">
        <v>2014</v>
      </c>
      <c r="E341" s="2">
        <v>8</v>
      </c>
      <c r="F341" s="2" t="s">
        <v>4721</v>
      </c>
      <c r="G341" s="3">
        <v>5</v>
      </c>
      <c r="H341" s="3" t="s">
        <v>987</v>
      </c>
      <c r="I341" s="3">
        <v>2014</v>
      </c>
      <c r="J341" s="4" t="s">
        <v>113</v>
      </c>
      <c r="K341" s="4" t="s">
        <v>850</v>
      </c>
      <c r="L341" s="10" t="s">
        <v>988</v>
      </c>
      <c r="M341" s="10" t="s">
        <v>27</v>
      </c>
      <c r="N341" s="4">
        <v>1</v>
      </c>
      <c r="O341" s="4" t="s">
        <v>37</v>
      </c>
      <c r="P341" s="4" t="s">
        <v>44</v>
      </c>
      <c r="Q341" s="4" t="s">
        <v>45</v>
      </c>
      <c r="R341" s="4"/>
      <c r="S341" s="4" t="s">
        <v>55</v>
      </c>
      <c r="T341" s="4" t="s">
        <v>32</v>
      </c>
      <c r="U341">
        <v>3</v>
      </c>
      <c r="V341" t="s">
        <v>47</v>
      </c>
      <c r="W341" t="s">
        <v>33</v>
      </c>
      <c r="X341" t="s">
        <v>28</v>
      </c>
      <c r="Y341" t="s">
        <v>28</v>
      </c>
      <c r="Z341" t="s">
        <v>6086</v>
      </c>
      <c r="AB341">
        <v>2</v>
      </c>
      <c r="AC341" t="s">
        <v>6091</v>
      </c>
      <c r="AD341" t="s">
        <v>989</v>
      </c>
    </row>
    <row r="342" spans="1:30" x14ac:dyDescent="0.25">
      <c r="A342" s="1">
        <v>41869</v>
      </c>
      <c r="B342" s="16" t="s">
        <v>4934</v>
      </c>
      <c r="C342" s="3" t="s">
        <v>987</v>
      </c>
      <c r="D342" s="3">
        <v>2014</v>
      </c>
      <c r="E342" s="2">
        <v>8</v>
      </c>
      <c r="F342" s="2" t="s">
        <v>4721</v>
      </c>
      <c r="G342" s="3">
        <v>5</v>
      </c>
      <c r="H342" s="3" t="s">
        <v>987</v>
      </c>
      <c r="I342" s="3">
        <v>2014</v>
      </c>
      <c r="J342" s="4" t="s">
        <v>113</v>
      </c>
      <c r="K342" s="4" t="s">
        <v>25</v>
      </c>
      <c r="L342" s="10" t="s">
        <v>990</v>
      </c>
      <c r="M342" s="10" t="s">
        <v>27</v>
      </c>
      <c r="N342" s="4">
        <v>1</v>
      </c>
      <c r="O342" s="4" t="s">
        <v>37</v>
      </c>
      <c r="P342" s="4" t="s">
        <v>28</v>
      </c>
      <c r="Q342" s="4" t="s">
        <v>45</v>
      </c>
      <c r="R342" s="4"/>
      <c r="S342" s="4" t="s">
        <v>113</v>
      </c>
      <c r="T342" s="4" t="s">
        <v>32</v>
      </c>
      <c r="U342">
        <v>2</v>
      </c>
      <c r="V342" t="s">
        <v>47</v>
      </c>
      <c r="W342" t="s">
        <v>33</v>
      </c>
      <c r="X342" t="s">
        <v>62</v>
      </c>
      <c r="Y342" t="s">
        <v>62</v>
      </c>
      <c r="Z342" t="s">
        <v>6078</v>
      </c>
      <c r="AA342" t="s">
        <v>47</v>
      </c>
      <c r="AB342">
        <v>2</v>
      </c>
      <c r="AC342" t="s">
        <v>6091</v>
      </c>
      <c r="AD342" t="s">
        <v>991</v>
      </c>
    </row>
    <row r="343" spans="1:30" x14ac:dyDescent="0.25">
      <c r="A343" s="1">
        <v>41887</v>
      </c>
      <c r="B343" s="16" t="s">
        <v>4936</v>
      </c>
      <c r="C343" s="3" t="s">
        <v>992</v>
      </c>
      <c r="D343" s="3">
        <v>2014</v>
      </c>
      <c r="E343" s="2">
        <v>9</v>
      </c>
      <c r="F343" s="2" t="s">
        <v>4722</v>
      </c>
      <c r="G343" s="3">
        <v>25</v>
      </c>
      <c r="H343" s="3" t="s">
        <v>992</v>
      </c>
      <c r="I343" s="3">
        <v>2014</v>
      </c>
      <c r="J343" s="4" t="s">
        <v>55</v>
      </c>
      <c r="K343" s="4" t="s">
        <v>56</v>
      </c>
      <c r="L343" s="10" t="s">
        <v>993</v>
      </c>
      <c r="M343" s="10" t="s">
        <v>27</v>
      </c>
      <c r="N343" s="4">
        <v>1</v>
      </c>
      <c r="O343" s="4" t="s">
        <v>37</v>
      </c>
      <c r="P343" s="4" t="s">
        <v>52</v>
      </c>
      <c r="Q343" s="4" t="s">
        <v>45</v>
      </c>
      <c r="R343" s="4" t="s">
        <v>47</v>
      </c>
      <c r="S343" s="4" t="s">
        <v>24</v>
      </c>
      <c r="T343" s="4" t="s">
        <v>40</v>
      </c>
      <c r="U343">
        <v>3</v>
      </c>
      <c r="V343" t="s">
        <v>47</v>
      </c>
      <c r="W343" t="s">
        <v>33</v>
      </c>
      <c r="X343" t="s">
        <v>28</v>
      </c>
      <c r="Y343" t="s">
        <v>28</v>
      </c>
      <c r="Z343" t="s">
        <v>6086</v>
      </c>
      <c r="AB343">
        <v>2</v>
      </c>
      <c r="AC343" t="s">
        <v>6091</v>
      </c>
      <c r="AD343" t="s">
        <v>994</v>
      </c>
    </row>
    <row r="344" spans="1:30" x14ac:dyDescent="0.25">
      <c r="A344" s="1">
        <v>41887</v>
      </c>
      <c r="B344" s="16" t="s">
        <v>4936</v>
      </c>
      <c r="C344" s="3" t="s">
        <v>995</v>
      </c>
      <c r="D344" s="3">
        <v>2014</v>
      </c>
      <c r="E344" s="2">
        <v>9</v>
      </c>
      <c r="F344" s="2" t="s">
        <v>4722</v>
      </c>
      <c r="G344" s="3">
        <v>26</v>
      </c>
      <c r="H344" s="3" t="s">
        <v>995</v>
      </c>
      <c r="I344" s="3">
        <v>2014</v>
      </c>
      <c r="J344" s="4" t="s">
        <v>55</v>
      </c>
      <c r="K344" s="4" t="s">
        <v>25</v>
      </c>
      <c r="L344" s="10" t="s">
        <v>996</v>
      </c>
      <c r="M344" s="10" t="s">
        <v>27</v>
      </c>
      <c r="N344" s="4">
        <v>1</v>
      </c>
      <c r="O344" s="4" t="s">
        <v>37</v>
      </c>
      <c r="P344" s="4" t="s">
        <v>28</v>
      </c>
      <c r="Q344" s="4" t="s">
        <v>45</v>
      </c>
      <c r="R344" s="4"/>
      <c r="S344" s="4" t="s">
        <v>55</v>
      </c>
      <c r="T344" s="4" t="s">
        <v>32</v>
      </c>
      <c r="U344">
        <v>3</v>
      </c>
      <c r="V344" t="s">
        <v>30</v>
      </c>
      <c r="W344" t="s">
        <v>33</v>
      </c>
      <c r="X344" t="s">
        <v>28</v>
      </c>
      <c r="Y344" t="s">
        <v>28</v>
      </c>
      <c r="Z344" t="s">
        <v>6087</v>
      </c>
      <c r="AB344">
        <v>1</v>
      </c>
      <c r="AC344" t="s">
        <v>6090</v>
      </c>
      <c r="AD344" t="s">
        <v>997</v>
      </c>
    </row>
    <row r="345" spans="1:30" x14ac:dyDescent="0.25">
      <c r="A345" s="1">
        <v>41887</v>
      </c>
      <c r="B345" s="16" t="s">
        <v>4936</v>
      </c>
      <c r="C345" s="3" t="s">
        <v>995</v>
      </c>
      <c r="D345" s="3">
        <v>2014</v>
      </c>
      <c r="E345" s="2">
        <v>9</v>
      </c>
      <c r="F345" s="2" t="s">
        <v>4722</v>
      </c>
      <c r="G345" s="3">
        <v>26</v>
      </c>
      <c r="H345" s="3" t="s">
        <v>995</v>
      </c>
      <c r="I345" s="3">
        <v>2014</v>
      </c>
      <c r="J345" s="4" t="s">
        <v>55</v>
      </c>
      <c r="K345" s="4" t="s">
        <v>105</v>
      </c>
      <c r="L345" s="10" t="s">
        <v>998</v>
      </c>
      <c r="M345" s="10" t="s">
        <v>27</v>
      </c>
      <c r="N345" s="4">
        <v>1</v>
      </c>
      <c r="O345" s="4" t="s">
        <v>37</v>
      </c>
      <c r="P345" s="4" t="s">
        <v>28</v>
      </c>
      <c r="Q345" s="4" t="s">
        <v>45</v>
      </c>
      <c r="R345" s="4"/>
      <c r="S345" s="4" t="s">
        <v>55</v>
      </c>
      <c r="T345" s="4" t="s">
        <v>32</v>
      </c>
      <c r="U345" t="s">
        <v>28</v>
      </c>
      <c r="W345" t="s">
        <v>28</v>
      </c>
      <c r="X345" t="s">
        <v>28</v>
      </c>
      <c r="Y345" t="s">
        <v>28</v>
      </c>
      <c r="Z345" t="s">
        <v>6087</v>
      </c>
      <c r="AB345">
        <v>1</v>
      </c>
      <c r="AC345" t="s">
        <v>6090</v>
      </c>
      <c r="AD345" t="s">
        <v>999</v>
      </c>
    </row>
    <row r="346" spans="1:30" x14ac:dyDescent="0.25">
      <c r="A346" s="1">
        <v>41887</v>
      </c>
      <c r="B346" s="16" t="s">
        <v>4936</v>
      </c>
      <c r="C346" s="3" t="s">
        <v>1000</v>
      </c>
      <c r="D346" s="3">
        <v>2014</v>
      </c>
      <c r="E346" s="2">
        <v>9</v>
      </c>
      <c r="F346" s="2" t="s">
        <v>4722</v>
      </c>
      <c r="G346" s="3">
        <v>35</v>
      </c>
      <c r="H346" s="3" t="s">
        <v>1000</v>
      </c>
      <c r="I346" s="3">
        <v>2014</v>
      </c>
      <c r="J346" s="4" t="s">
        <v>36</v>
      </c>
      <c r="K346" s="4" t="s">
        <v>25</v>
      </c>
      <c r="L346" s="10" t="s">
        <v>1001</v>
      </c>
      <c r="M346" s="10" t="s">
        <v>27</v>
      </c>
      <c r="N346" s="4">
        <v>1</v>
      </c>
      <c r="O346" s="4" t="s">
        <v>1002</v>
      </c>
      <c r="P346" s="4" t="s">
        <v>28</v>
      </c>
      <c r="Q346" s="4" t="s">
        <v>45</v>
      </c>
      <c r="R346" s="4"/>
      <c r="S346" s="4" t="s">
        <v>55</v>
      </c>
      <c r="T346" s="4" t="s">
        <v>32</v>
      </c>
      <c r="U346">
        <v>2</v>
      </c>
      <c r="V346" t="s">
        <v>47</v>
      </c>
      <c r="W346" t="s">
        <v>33</v>
      </c>
      <c r="X346" t="s">
        <v>107</v>
      </c>
      <c r="Y346" t="s">
        <v>107</v>
      </c>
      <c r="Z346" t="s">
        <v>6079</v>
      </c>
      <c r="AA346" t="s">
        <v>30</v>
      </c>
      <c r="AB346">
        <v>2</v>
      </c>
      <c r="AC346" t="s">
        <v>6091</v>
      </c>
      <c r="AD346" t="s">
        <v>1003</v>
      </c>
    </row>
    <row r="347" spans="1:30" x14ac:dyDescent="0.25">
      <c r="A347" s="1">
        <v>41887</v>
      </c>
      <c r="B347" s="16" t="s">
        <v>4936</v>
      </c>
      <c r="C347" s="3" t="s">
        <v>1004</v>
      </c>
      <c r="D347" s="3">
        <v>2014</v>
      </c>
      <c r="E347" s="2">
        <v>9</v>
      </c>
      <c r="F347" s="2" t="s">
        <v>4722</v>
      </c>
      <c r="G347" s="3">
        <v>37</v>
      </c>
      <c r="H347" s="3" t="s">
        <v>1004</v>
      </c>
      <c r="I347" s="3">
        <v>2014</v>
      </c>
      <c r="J347" s="4" t="s">
        <v>50</v>
      </c>
      <c r="K347" s="4" t="s">
        <v>25</v>
      </c>
      <c r="L347" s="10" t="s">
        <v>1005</v>
      </c>
      <c r="M347" s="10" t="s">
        <v>27</v>
      </c>
      <c r="N347" s="4">
        <v>1</v>
      </c>
      <c r="O347" s="4" t="s">
        <v>37</v>
      </c>
      <c r="P347" s="4" t="s">
        <v>44</v>
      </c>
      <c r="Q347" s="4" t="s">
        <v>45</v>
      </c>
      <c r="R347" s="4" t="s">
        <v>47</v>
      </c>
      <c r="S347" s="4" t="s">
        <v>46</v>
      </c>
      <c r="T347" s="4" t="s">
        <v>32</v>
      </c>
      <c r="U347">
        <v>1</v>
      </c>
      <c r="V347" t="s">
        <v>30</v>
      </c>
      <c r="W347" t="s">
        <v>33</v>
      </c>
      <c r="X347" t="s">
        <v>133</v>
      </c>
      <c r="Y347" s="6" t="s">
        <v>133</v>
      </c>
      <c r="Z347" s="6" t="s">
        <v>6085</v>
      </c>
      <c r="AA347" t="s">
        <v>30</v>
      </c>
      <c r="AB347">
        <v>2</v>
      </c>
      <c r="AC347" t="s">
        <v>6091</v>
      </c>
      <c r="AD347" t="s">
        <v>1006</v>
      </c>
    </row>
    <row r="348" spans="1:30" x14ac:dyDescent="0.25">
      <c r="A348" s="1">
        <v>41891</v>
      </c>
      <c r="B348" s="16" t="s">
        <v>4937</v>
      </c>
      <c r="C348" s="3" t="s">
        <v>1007</v>
      </c>
      <c r="D348" s="3">
        <v>2014</v>
      </c>
      <c r="E348" s="2">
        <v>9</v>
      </c>
      <c r="F348" s="2" t="s">
        <v>4722</v>
      </c>
      <c r="G348" s="3">
        <v>18</v>
      </c>
      <c r="H348" s="3" t="s">
        <v>1007</v>
      </c>
      <c r="I348" s="3">
        <v>2014</v>
      </c>
      <c r="J348" s="4" t="s">
        <v>55</v>
      </c>
      <c r="K348" s="4" t="s">
        <v>850</v>
      </c>
      <c r="L348" s="10" t="s">
        <v>1008</v>
      </c>
      <c r="M348" s="10" t="s">
        <v>27</v>
      </c>
      <c r="N348" s="4">
        <v>1</v>
      </c>
      <c r="O348" s="4" t="s">
        <v>37</v>
      </c>
      <c r="P348" s="4" t="s">
        <v>44</v>
      </c>
      <c r="Q348" s="4" t="s">
        <v>45</v>
      </c>
      <c r="R348" s="4"/>
      <c r="S348" s="4" t="s">
        <v>1009</v>
      </c>
      <c r="T348" s="4" t="s">
        <v>32</v>
      </c>
      <c r="U348" t="s">
        <v>28</v>
      </c>
      <c r="W348" t="s">
        <v>28</v>
      </c>
      <c r="X348" t="s">
        <v>28</v>
      </c>
      <c r="Y348" t="s">
        <v>28</v>
      </c>
      <c r="Z348" t="s">
        <v>6087</v>
      </c>
      <c r="AB348">
        <v>1</v>
      </c>
      <c r="AC348" t="s">
        <v>6090</v>
      </c>
      <c r="AD348" t="s">
        <v>1010</v>
      </c>
    </row>
    <row r="349" spans="1:30" x14ac:dyDescent="0.25">
      <c r="A349" s="1">
        <v>41891</v>
      </c>
      <c r="B349" s="16" t="s">
        <v>4937</v>
      </c>
      <c r="C349" s="3" t="s">
        <v>1011</v>
      </c>
      <c r="D349" s="3">
        <v>2014</v>
      </c>
      <c r="E349" s="2">
        <v>9</v>
      </c>
      <c r="F349" s="2" t="s">
        <v>4722</v>
      </c>
      <c r="G349" s="3">
        <v>19</v>
      </c>
      <c r="H349" s="3" t="s">
        <v>1011</v>
      </c>
      <c r="I349" s="3">
        <v>2014</v>
      </c>
      <c r="J349" s="4" t="s">
        <v>55</v>
      </c>
      <c r="K349" s="4" t="s">
        <v>56</v>
      </c>
      <c r="L349" s="10" t="s">
        <v>1012</v>
      </c>
      <c r="M349" s="10" t="s">
        <v>27</v>
      </c>
      <c r="N349" s="4">
        <v>1</v>
      </c>
      <c r="O349" s="4" t="s">
        <v>37</v>
      </c>
      <c r="P349" s="4" t="s">
        <v>52</v>
      </c>
      <c r="Q349" s="4" t="s">
        <v>45</v>
      </c>
      <c r="R349" s="4" t="s">
        <v>47</v>
      </c>
      <c r="S349" s="4" t="s">
        <v>1013</v>
      </c>
      <c r="T349" s="4" t="s">
        <v>40</v>
      </c>
      <c r="U349">
        <v>3</v>
      </c>
      <c r="V349" t="s">
        <v>47</v>
      </c>
      <c r="W349" t="s">
        <v>33</v>
      </c>
      <c r="X349" t="s">
        <v>133</v>
      </c>
      <c r="Y349" s="6" t="s">
        <v>133</v>
      </c>
      <c r="Z349" s="6" t="s">
        <v>6085</v>
      </c>
      <c r="AA349" t="s">
        <v>30</v>
      </c>
      <c r="AB349">
        <v>2</v>
      </c>
      <c r="AC349" t="s">
        <v>6091</v>
      </c>
      <c r="AD349" t="s">
        <v>1014</v>
      </c>
    </row>
    <row r="350" spans="1:30" x14ac:dyDescent="0.25">
      <c r="A350" s="1">
        <v>41891</v>
      </c>
      <c r="B350" s="16" t="s">
        <v>4937</v>
      </c>
      <c r="C350" s="3" t="s">
        <v>1015</v>
      </c>
      <c r="D350" s="3">
        <v>2014</v>
      </c>
      <c r="E350" s="2">
        <v>9</v>
      </c>
      <c r="F350" s="2" t="s">
        <v>4722</v>
      </c>
      <c r="G350" s="3">
        <v>23</v>
      </c>
      <c r="H350" s="3" t="s">
        <v>1015</v>
      </c>
      <c r="I350" s="3">
        <v>2014</v>
      </c>
      <c r="J350" s="4" t="s">
        <v>36</v>
      </c>
      <c r="K350" s="4" t="s">
        <v>25</v>
      </c>
      <c r="L350" s="10" t="s">
        <v>1016</v>
      </c>
      <c r="M350" s="10" t="s">
        <v>27</v>
      </c>
      <c r="N350" s="4">
        <v>1</v>
      </c>
      <c r="O350" s="4" t="s">
        <v>37</v>
      </c>
      <c r="P350" s="4" t="s">
        <v>28</v>
      </c>
      <c r="Q350" s="4" t="s">
        <v>45</v>
      </c>
      <c r="R350" s="4"/>
      <c r="S350" s="4" t="s">
        <v>1017</v>
      </c>
      <c r="T350" s="4" t="s">
        <v>32</v>
      </c>
      <c r="U350">
        <v>3</v>
      </c>
      <c r="V350" t="s">
        <v>47</v>
      </c>
      <c r="W350" t="s">
        <v>33</v>
      </c>
      <c r="X350" t="s">
        <v>28</v>
      </c>
      <c r="Y350" t="s">
        <v>28</v>
      </c>
      <c r="Z350" t="s">
        <v>6086</v>
      </c>
      <c r="AB350">
        <v>2</v>
      </c>
      <c r="AC350" t="s">
        <v>6091</v>
      </c>
      <c r="AD350" t="s">
        <v>1018</v>
      </c>
    </row>
    <row r="351" spans="1:30" x14ac:dyDescent="0.25">
      <c r="A351" s="1">
        <v>41891</v>
      </c>
      <c r="B351" s="16" t="s">
        <v>4937</v>
      </c>
      <c r="C351" s="3" t="s">
        <v>1019</v>
      </c>
      <c r="D351" s="3">
        <v>2014</v>
      </c>
      <c r="E351" s="2">
        <v>9</v>
      </c>
      <c r="F351" s="2" t="s">
        <v>4722</v>
      </c>
      <c r="G351" s="3">
        <v>24</v>
      </c>
      <c r="H351" s="3" t="s">
        <v>1019</v>
      </c>
      <c r="I351" s="3">
        <v>2014</v>
      </c>
      <c r="J351" s="4" t="s">
        <v>50</v>
      </c>
      <c r="K351" s="4" t="s">
        <v>25</v>
      </c>
      <c r="L351" s="10" t="s">
        <v>1020</v>
      </c>
      <c r="M351" s="10" t="s">
        <v>27</v>
      </c>
      <c r="N351" s="4">
        <v>1</v>
      </c>
      <c r="O351" s="4" t="s">
        <v>37</v>
      </c>
      <c r="P351" s="4" t="s">
        <v>28</v>
      </c>
      <c r="Q351" s="4" t="s">
        <v>28</v>
      </c>
      <c r="R351" s="4"/>
      <c r="S351" s="4" t="s">
        <v>46</v>
      </c>
      <c r="T351" s="4" t="s">
        <v>32</v>
      </c>
      <c r="U351">
        <v>3</v>
      </c>
      <c r="V351" t="s">
        <v>30</v>
      </c>
      <c r="W351" t="s">
        <v>33</v>
      </c>
      <c r="X351" t="s">
        <v>28</v>
      </c>
      <c r="Y351" t="s">
        <v>28</v>
      </c>
      <c r="Z351" t="s">
        <v>6086</v>
      </c>
      <c r="AB351">
        <v>2</v>
      </c>
      <c r="AC351" t="s">
        <v>6091</v>
      </c>
      <c r="AD351" t="s">
        <v>1021</v>
      </c>
    </row>
    <row r="352" spans="1:30" x14ac:dyDescent="0.25">
      <c r="A352" s="1">
        <v>41899</v>
      </c>
      <c r="B352" s="16" t="s">
        <v>4938</v>
      </c>
      <c r="C352" s="3" t="s">
        <v>1022</v>
      </c>
      <c r="D352" s="3">
        <v>2014</v>
      </c>
      <c r="E352" s="2">
        <v>9</v>
      </c>
      <c r="F352" s="2" t="s">
        <v>4722</v>
      </c>
      <c r="G352" s="3">
        <v>22</v>
      </c>
      <c r="H352" s="3" t="s">
        <v>1022</v>
      </c>
      <c r="I352" s="3">
        <v>2014</v>
      </c>
      <c r="J352" s="4" t="s">
        <v>55</v>
      </c>
      <c r="K352" s="4" t="s">
        <v>56</v>
      </c>
      <c r="L352" s="10" t="s">
        <v>1023</v>
      </c>
      <c r="M352" s="10" t="s">
        <v>27</v>
      </c>
      <c r="N352" s="4">
        <v>1</v>
      </c>
      <c r="O352" s="4" t="s">
        <v>37</v>
      </c>
      <c r="P352" s="4" t="s">
        <v>52</v>
      </c>
      <c r="Q352" s="4" t="s">
        <v>45</v>
      </c>
      <c r="R352" s="4" t="s">
        <v>47</v>
      </c>
      <c r="S352" s="4" t="s">
        <v>1009</v>
      </c>
      <c r="T352" s="4" t="s">
        <v>40</v>
      </c>
      <c r="U352">
        <v>3</v>
      </c>
      <c r="V352" t="s">
        <v>47</v>
      </c>
      <c r="W352" t="s">
        <v>33</v>
      </c>
      <c r="X352" t="s">
        <v>28</v>
      </c>
      <c r="Y352" t="s">
        <v>28</v>
      </c>
      <c r="Z352" t="s">
        <v>6086</v>
      </c>
      <c r="AB352">
        <v>2</v>
      </c>
      <c r="AC352" t="s">
        <v>6091</v>
      </c>
      <c r="AD352" t="s">
        <v>1024</v>
      </c>
    </row>
    <row r="353" spans="1:30" x14ac:dyDescent="0.25">
      <c r="A353" s="8">
        <v>41899</v>
      </c>
      <c r="B353" s="16" t="s">
        <v>4938</v>
      </c>
      <c r="C353" s="3" t="s">
        <v>1025</v>
      </c>
      <c r="D353" s="7">
        <f>YEAR(A353)</f>
        <v>2014</v>
      </c>
      <c r="E353" s="2">
        <v>9</v>
      </c>
      <c r="F353" s="2" t="s">
        <v>4722</v>
      </c>
      <c r="G353" s="9">
        <v>23</v>
      </c>
      <c r="H353" s="3" t="s">
        <v>1025</v>
      </c>
      <c r="I353" s="3">
        <v>2014</v>
      </c>
      <c r="J353" s="4" t="s">
        <v>55</v>
      </c>
      <c r="K353" s="4" t="s">
        <v>25</v>
      </c>
      <c r="L353" s="7" t="s">
        <v>1026</v>
      </c>
      <c r="M353" s="7" t="s">
        <v>58</v>
      </c>
      <c r="N353" s="4">
        <v>1</v>
      </c>
      <c r="O353" s="7"/>
      <c r="P353" s="4" t="s">
        <v>28</v>
      </c>
      <c r="Q353" s="4" t="s">
        <v>28</v>
      </c>
      <c r="R353" s="4"/>
      <c r="S353" s="4" t="s">
        <v>55</v>
      </c>
      <c r="T353" s="4" t="s">
        <v>32</v>
      </c>
      <c r="U353">
        <v>4</v>
      </c>
      <c r="V353" t="s">
        <v>30</v>
      </c>
      <c r="W353" t="s">
        <v>33</v>
      </c>
      <c r="X353" t="s">
        <v>28</v>
      </c>
      <c r="Y353" t="s">
        <v>28</v>
      </c>
      <c r="Z353" t="s">
        <v>6086</v>
      </c>
      <c r="AB353">
        <v>2</v>
      </c>
      <c r="AC353" t="s">
        <v>6091</v>
      </c>
      <c r="AD353" t="s">
        <v>1027</v>
      </c>
    </row>
    <row r="354" spans="1:30" x14ac:dyDescent="0.25">
      <c r="A354" s="1">
        <v>41899</v>
      </c>
      <c r="B354" s="16" t="s">
        <v>4938</v>
      </c>
      <c r="C354" s="3" t="s">
        <v>1032</v>
      </c>
      <c r="D354" s="3">
        <v>2014</v>
      </c>
      <c r="E354" s="2">
        <v>9</v>
      </c>
      <c r="F354" s="2" t="s">
        <v>4722</v>
      </c>
      <c r="G354" s="3">
        <v>33</v>
      </c>
      <c r="H354" s="3" t="s">
        <v>1032</v>
      </c>
      <c r="I354" s="3">
        <v>2014</v>
      </c>
      <c r="J354" s="4" t="s">
        <v>50</v>
      </c>
      <c r="K354" s="4" t="s">
        <v>25</v>
      </c>
      <c r="L354" s="10" t="s">
        <v>1033</v>
      </c>
      <c r="M354" s="10" t="s">
        <v>27</v>
      </c>
      <c r="N354" s="4">
        <v>5</v>
      </c>
      <c r="O354" s="4" t="s">
        <v>37</v>
      </c>
      <c r="P354" s="4" t="s">
        <v>44</v>
      </c>
      <c r="Q354" s="4" t="s">
        <v>45</v>
      </c>
      <c r="R354" s="4" t="s">
        <v>30</v>
      </c>
      <c r="S354" s="7"/>
      <c r="T354" s="4" t="s">
        <v>32</v>
      </c>
      <c r="U354">
        <v>0</v>
      </c>
      <c r="V354" t="s">
        <v>30</v>
      </c>
      <c r="W354" t="s">
        <v>122</v>
      </c>
      <c r="X354" s="6" t="s">
        <v>5186</v>
      </c>
      <c r="Y354" s="6" t="s">
        <v>5186</v>
      </c>
      <c r="Z354" s="6" t="s">
        <v>6088</v>
      </c>
      <c r="AB354">
        <v>3</v>
      </c>
      <c r="AC354" t="s">
        <v>6093</v>
      </c>
      <c r="AD354" t="s">
        <v>1034</v>
      </c>
    </row>
    <row r="355" spans="1:30" x14ac:dyDescent="0.25">
      <c r="A355" s="8">
        <v>41899</v>
      </c>
      <c r="B355" s="16" t="s">
        <v>4938</v>
      </c>
      <c r="C355" s="3" t="s">
        <v>1028</v>
      </c>
      <c r="D355" s="7">
        <f>YEAR(A355)</f>
        <v>2014</v>
      </c>
      <c r="E355" s="2">
        <v>9</v>
      </c>
      <c r="F355" s="2" t="s">
        <v>4722</v>
      </c>
      <c r="G355" s="9">
        <v>31</v>
      </c>
      <c r="H355" s="3" t="s">
        <v>1028</v>
      </c>
      <c r="I355" s="3">
        <v>2014</v>
      </c>
      <c r="J355" s="4" t="s">
        <v>50</v>
      </c>
      <c r="K355" s="4" t="s">
        <v>25</v>
      </c>
      <c r="L355" s="7" t="s">
        <v>1029</v>
      </c>
      <c r="M355" s="7" t="s">
        <v>58</v>
      </c>
      <c r="N355" s="4">
        <v>1</v>
      </c>
      <c r="O355" s="7" t="s">
        <v>1030</v>
      </c>
      <c r="P355" s="4" t="s">
        <v>28</v>
      </c>
      <c r="Q355" s="4" t="s">
        <v>45</v>
      </c>
      <c r="R355" s="7"/>
      <c r="S355" s="7"/>
      <c r="T355" s="4" t="s">
        <v>32</v>
      </c>
      <c r="U355">
        <v>3</v>
      </c>
      <c r="V355" t="s">
        <v>47</v>
      </c>
      <c r="W355" t="s">
        <v>33</v>
      </c>
      <c r="X355" t="s">
        <v>28</v>
      </c>
      <c r="Y355" t="s">
        <v>28</v>
      </c>
      <c r="Z355" t="s">
        <v>6086</v>
      </c>
      <c r="AB355">
        <v>2</v>
      </c>
      <c r="AC355" t="s">
        <v>6091</v>
      </c>
      <c r="AD355" t="s">
        <v>1031</v>
      </c>
    </row>
    <row r="356" spans="1:30" x14ac:dyDescent="0.25">
      <c r="A356" s="1">
        <v>42011</v>
      </c>
      <c r="B356" s="16" t="s">
        <v>4941</v>
      </c>
      <c r="C356" s="3" t="s">
        <v>1038</v>
      </c>
      <c r="D356" s="3">
        <v>2015</v>
      </c>
      <c r="E356" s="2">
        <v>1</v>
      </c>
      <c r="F356" s="2" t="s">
        <v>4724</v>
      </c>
      <c r="G356" s="3">
        <v>14</v>
      </c>
      <c r="H356" s="3" t="s">
        <v>1038</v>
      </c>
      <c r="I356" s="3">
        <v>2015</v>
      </c>
      <c r="J356" s="4" t="s">
        <v>153</v>
      </c>
      <c r="K356" s="4" t="s">
        <v>25</v>
      </c>
      <c r="L356" s="10" t="s">
        <v>1039</v>
      </c>
      <c r="M356" s="10" t="s">
        <v>27</v>
      </c>
      <c r="N356" s="4">
        <v>2</v>
      </c>
      <c r="O356" s="4" t="s">
        <v>37</v>
      </c>
      <c r="P356" s="4" t="s">
        <v>44</v>
      </c>
      <c r="Q356" s="4" t="s">
        <v>45</v>
      </c>
      <c r="R356" s="4" t="s">
        <v>30</v>
      </c>
      <c r="S356" s="7"/>
      <c r="T356" s="4" t="s">
        <v>32</v>
      </c>
      <c r="U356">
        <v>3</v>
      </c>
      <c r="V356" t="s">
        <v>47</v>
      </c>
      <c r="W356" t="s">
        <v>33</v>
      </c>
      <c r="X356" t="s">
        <v>62</v>
      </c>
      <c r="Y356" t="s">
        <v>62</v>
      </c>
      <c r="Z356" t="s">
        <v>6078</v>
      </c>
      <c r="AA356" t="s">
        <v>47</v>
      </c>
      <c r="AB356">
        <v>2</v>
      </c>
      <c r="AC356" t="s">
        <v>6092</v>
      </c>
      <c r="AD356" t="s">
        <v>1040</v>
      </c>
    </row>
    <row r="357" spans="1:30" x14ac:dyDescent="0.25">
      <c r="A357" s="1">
        <v>42011</v>
      </c>
      <c r="B357" s="16" t="s">
        <v>4941</v>
      </c>
      <c r="C357" s="3" t="s">
        <v>1041</v>
      </c>
      <c r="D357" s="3">
        <v>2015</v>
      </c>
      <c r="E357" s="2">
        <v>1</v>
      </c>
      <c r="F357" s="2" t="s">
        <v>4724</v>
      </c>
      <c r="G357" s="3">
        <v>16</v>
      </c>
      <c r="H357" s="3" t="s">
        <v>1041</v>
      </c>
      <c r="I357" s="3">
        <v>2015</v>
      </c>
      <c r="J357" s="4" t="s">
        <v>55</v>
      </c>
      <c r="K357" s="4" t="s">
        <v>56</v>
      </c>
      <c r="L357" s="10" t="s">
        <v>1042</v>
      </c>
      <c r="M357" s="10" t="s">
        <v>27</v>
      </c>
      <c r="N357" s="4">
        <v>1</v>
      </c>
      <c r="O357" s="4" t="s">
        <v>1043</v>
      </c>
      <c r="P357" s="4" t="s">
        <v>52</v>
      </c>
      <c r="Q357" s="4" t="s">
        <v>45</v>
      </c>
      <c r="R357" s="4" t="s">
        <v>47</v>
      </c>
      <c r="S357" s="4" t="s">
        <v>1044</v>
      </c>
      <c r="T357" s="4" t="s">
        <v>40</v>
      </c>
      <c r="U357" t="s">
        <v>28</v>
      </c>
      <c r="W357" t="s">
        <v>28</v>
      </c>
      <c r="X357" t="s">
        <v>28</v>
      </c>
      <c r="Y357" t="s">
        <v>28</v>
      </c>
      <c r="Z357" t="s">
        <v>6087</v>
      </c>
      <c r="AB357">
        <v>1</v>
      </c>
      <c r="AC357" t="s">
        <v>6090</v>
      </c>
      <c r="AD357" t="s">
        <v>1045</v>
      </c>
    </row>
    <row r="358" spans="1:30" x14ac:dyDescent="0.25">
      <c r="A358" s="1">
        <v>42017</v>
      </c>
      <c r="B358" s="16" t="s">
        <v>4942</v>
      </c>
      <c r="C358" s="3" t="s">
        <v>1046</v>
      </c>
      <c r="D358" s="3">
        <v>2015</v>
      </c>
      <c r="E358" s="2">
        <v>1</v>
      </c>
      <c r="F358" s="2" t="s">
        <v>4724</v>
      </c>
      <c r="G358" s="3">
        <v>17</v>
      </c>
      <c r="H358" s="3" t="s">
        <v>1046</v>
      </c>
      <c r="I358" s="3">
        <v>2015</v>
      </c>
      <c r="J358" s="4" t="s">
        <v>55</v>
      </c>
      <c r="K358" s="4" t="s">
        <v>56</v>
      </c>
      <c r="L358" s="10" t="s">
        <v>1047</v>
      </c>
      <c r="M358" s="10" t="s">
        <v>27</v>
      </c>
      <c r="N358" s="4">
        <v>1</v>
      </c>
      <c r="O358" s="4" t="s">
        <v>1048</v>
      </c>
      <c r="P358" s="4" t="s">
        <v>52</v>
      </c>
      <c r="Q358" s="4" t="s">
        <v>45</v>
      </c>
      <c r="R358" s="4" t="s">
        <v>47</v>
      </c>
      <c r="S358" s="4" t="s">
        <v>1017</v>
      </c>
      <c r="T358" s="4" t="s">
        <v>40</v>
      </c>
      <c r="U358">
        <v>3</v>
      </c>
      <c r="V358" t="s">
        <v>47</v>
      </c>
      <c r="W358" t="s">
        <v>33</v>
      </c>
      <c r="X358" t="s">
        <v>28</v>
      </c>
      <c r="Y358" t="s">
        <v>28</v>
      </c>
      <c r="Z358" t="s">
        <v>6086</v>
      </c>
      <c r="AB358">
        <v>2</v>
      </c>
      <c r="AC358" t="s">
        <v>6091</v>
      </c>
      <c r="AD358" t="s">
        <v>1049</v>
      </c>
    </row>
    <row r="359" spans="1:30" x14ac:dyDescent="0.25">
      <c r="A359" s="1">
        <v>42032</v>
      </c>
      <c r="B359" s="16" t="s">
        <v>4943</v>
      </c>
      <c r="C359" s="3" t="s">
        <v>1050</v>
      </c>
      <c r="D359" s="3">
        <v>2015</v>
      </c>
      <c r="E359" s="2">
        <v>1</v>
      </c>
      <c r="F359" s="2" t="s">
        <v>4724</v>
      </c>
      <c r="G359" s="3">
        <v>13</v>
      </c>
      <c r="H359" s="3" t="s">
        <v>1050</v>
      </c>
      <c r="I359" s="3">
        <v>2015</v>
      </c>
      <c r="J359" s="4" t="s">
        <v>36</v>
      </c>
      <c r="K359" s="4" t="s">
        <v>25</v>
      </c>
      <c r="L359" s="10" t="s">
        <v>1051</v>
      </c>
      <c r="M359" s="10" t="s">
        <v>27</v>
      </c>
      <c r="N359" s="4">
        <v>1</v>
      </c>
      <c r="O359" s="4" t="s">
        <v>37</v>
      </c>
      <c r="P359" s="4" t="s">
        <v>52</v>
      </c>
      <c r="Q359" s="4" t="s">
        <v>45</v>
      </c>
      <c r="R359" s="4" t="s">
        <v>30</v>
      </c>
      <c r="S359" s="4" t="s">
        <v>1052</v>
      </c>
      <c r="T359" s="4" t="s">
        <v>32</v>
      </c>
      <c r="U359" s="6" t="s">
        <v>28</v>
      </c>
      <c r="W359" t="s">
        <v>28</v>
      </c>
      <c r="X359" t="s">
        <v>28</v>
      </c>
      <c r="Y359" t="s">
        <v>28</v>
      </c>
      <c r="Z359" t="s">
        <v>6087</v>
      </c>
      <c r="AB359">
        <v>1</v>
      </c>
      <c r="AC359" t="s">
        <v>6090</v>
      </c>
      <c r="AD359" t="s">
        <v>1053</v>
      </c>
    </row>
    <row r="360" spans="1:30" x14ac:dyDescent="0.25">
      <c r="A360" s="1">
        <v>42032</v>
      </c>
      <c r="B360" s="16" t="s">
        <v>4943</v>
      </c>
      <c r="C360" s="3" t="s">
        <v>1054</v>
      </c>
      <c r="D360" s="3">
        <v>2015</v>
      </c>
      <c r="E360" s="2">
        <v>1</v>
      </c>
      <c r="F360" s="2" t="s">
        <v>4724</v>
      </c>
      <c r="G360" s="3">
        <v>16</v>
      </c>
      <c r="H360" s="3" t="s">
        <v>1054</v>
      </c>
      <c r="I360" s="3">
        <v>2015</v>
      </c>
      <c r="J360" s="4" t="s">
        <v>50</v>
      </c>
      <c r="K360" s="4" t="s">
        <v>25</v>
      </c>
      <c r="L360" s="10" t="s">
        <v>1055</v>
      </c>
      <c r="M360" s="10" t="s">
        <v>27</v>
      </c>
      <c r="N360" s="4">
        <v>1</v>
      </c>
      <c r="O360" s="4" t="s">
        <v>37</v>
      </c>
      <c r="P360" s="4" t="s">
        <v>44</v>
      </c>
      <c r="Q360" s="4" t="s">
        <v>45</v>
      </c>
      <c r="R360" s="4" t="s">
        <v>30</v>
      </c>
      <c r="S360" s="4" t="s">
        <v>1056</v>
      </c>
      <c r="T360" s="4" t="s">
        <v>32</v>
      </c>
      <c r="U360">
        <v>4</v>
      </c>
      <c r="V360" t="s">
        <v>47</v>
      </c>
      <c r="W360" t="s">
        <v>33</v>
      </c>
      <c r="X360" t="s">
        <v>28</v>
      </c>
      <c r="Y360" t="s">
        <v>28</v>
      </c>
      <c r="Z360" t="s">
        <v>6086</v>
      </c>
      <c r="AB360">
        <v>2</v>
      </c>
      <c r="AC360" t="s">
        <v>6091</v>
      </c>
      <c r="AD360" t="s">
        <v>1057</v>
      </c>
    </row>
    <row r="361" spans="1:30" x14ac:dyDescent="0.25">
      <c r="A361" s="1">
        <v>42032</v>
      </c>
      <c r="B361" s="16" t="s">
        <v>4943</v>
      </c>
      <c r="C361" s="3" t="s">
        <v>1054</v>
      </c>
      <c r="D361" s="3">
        <v>2015</v>
      </c>
      <c r="E361" s="2">
        <v>1</v>
      </c>
      <c r="F361" s="2" t="s">
        <v>4724</v>
      </c>
      <c r="G361" s="3">
        <v>16</v>
      </c>
      <c r="H361" s="3" t="s">
        <v>1054</v>
      </c>
      <c r="I361" s="3">
        <v>2015</v>
      </c>
      <c r="J361" s="4" t="s">
        <v>50</v>
      </c>
      <c r="K361" s="4" t="s">
        <v>105</v>
      </c>
      <c r="L361" s="10" t="s">
        <v>1058</v>
      </c>
      <c r="M361" s="10" t="s">
        <v>27</v>
      </c>
      <c r="N361" s="4">
        <v>1</v>
      </c>
      <c r="O361" s="4" t="s">
        <v>37</v>
      </c>
      <c r="P361" s="4" t="s">
        <v>44</v>
      </c>
      <c r="Q361" s="4" t="s">
        <v>45</v>
      </c>
      <c r="R361" s="4"/>
      <c r="S361" s="4" t="s">
        <v>1009</v>
      </c>
      <c r="T361" s="4" t="s">
        <v>32</v>
      </c>
      <c r="U361">
        <v>4</v>
      </c>
      <c r="V361" t="s">
        <v>47</v>
      </c>
      <c r="W361" t="s">
        <v>33</v>
      </c>
      <c r="X361" t="s">
        <v>28</v>
      </c>
      <c r="Y361" t="s">
        <v>28</v>
      </c>
      <c r="Z361" t="s">
        <v>6086</v>
      </c>
      <c r="AB361">
        <v>2</v>
      </c>
      <c r="AC361" t="s">
        <v>6091</v>
      </c>
      <c r="AD361" t="s">
        <v>1059</v>
      </c>
    </row>
    <row r="362" spans="1:30" x14ac:dyDescent="0.25">
      <c r="A362" s="1">
        <v>42032</v>
      </c>
      <c r="B362" s="16" t="s">
        <v>4943</v>
      </c>
      <c r="C362" s="3" t="s">
        <v>1054</v>
      </c>
      <c r="D362" s="3">
        <v>2015</v>
      </c>
      <c r="E362" s="2">
        <v>1</v>
      </c>
      <c r="F362" s="2" t="s">
        <v>4724</v>
      </c>
      <c r="G362" s="3">
        <v>16</v>
      </c>
      <c r="H362" s="3" t="s">
        <v>1054</v>
      </c>
      <c r="I362" s="3">
        <v>2015</v>
      </c>
      <c r="J362" s="4" t="s">
        <v>50</v>
      </c>
      <c r="K362" s="4" t="s">
        <v>143</v>
      </c>
      <c r="L362" s="10" t="s">
        <v>1060</v>
      </c>
      <c r="M362" s="10" t="s">
        <v>27</v>
      </c>
      <c r="N362" s="4">
        <v>1</v>
      </c>
      <c r="O362" s="4" t="s">
        <v>37</v>
      </c>
      <c r="P362" s="4" t="s">
        <v>44</v>
      </c>
      <c r="Q362" s="4" t="s">
        <v>45</v>
      </c>
      <c r="R362" s="4"/>
      <c r="S362" s="4" t="s">
        <v>1009</v>
      </c>
      <c r="T362" s="4" t="s">
        <v>32</v>
      </c>
      <c r="U362">
        <v>0</v>
      </c>
      <c r="V362" t="s">
        <v>47</v>
      </c>
      <c r="W362" t="s">
        <v>122</v>
      </c>
      <c r="X362" s="6" t="s">
        <v>5186</v>
      </c>
      <c r="Y362" s="6" t="s">
        <v>5186</v>
      </c>
      <c r="Z362" s="6" t="s">
        <v>6088</v>
      </c>
      <c r="AB362">
        <v>2</v>
      </c>
      <c r="AC362" t="s">
        <v>6091</v>
      </c>
      <c r="AD362" t="s">
        <v>1061</v>
      </c>
    </row>
    <row r="363" spans="1:30" x14ac:dyDescent="0.25">
      <c r="A363" s="8">
        <v>42032</v>
      </c>
      <c r="B363" s="16" t="s">
        <v>4943</v>
      </c>
      <c r="C363" s="3" t="s">
        <v>1054</v>
      </c>
      <c r="D363" s="7">
        <f>YEAR(A363)</f>
        <v>2015</v>
      </c>
      <c r="E363" s="2">
        <v>1</v>
      </c>
      <c r="F363" s="2" t="s">
        <v>4724</v>
      </c>
      <c r="G363" s="9">
        <v>16</v>
      </c>
      <c r="H363" s="3" t="s">
        <v>1054</v>
      </c>
      <c r="I363" s="3">
        <v>2015</v>
      </c>
      <c r="J363" s="4" t="s">
        <v>50</v>
      </c>
      <c r="K363" s="4" t="s">
        <v>336</v>
      </c>
      <c r="L363" s="7" t="s">
        <v>1062</v>
      </c>
      <c r="M363" s="7" t="s">
        <v>58</v>
      </c>
      <c r="N363" s="4">
        <v>1</v>
      </c>
      <c r="O363" s="7"/>
      <c r="P363" s="4" t="s">
        <v>28</v>
      </c>
      <c r="Q363" s="4" t="s">
        <v>28</v>
      </c>
      <c r="R363" s="4"/>
      <c r="S363" s="4" t="s">
        <v>1009</v>
      </c>
      <c r="T363" s="4" t="s">
        <v>32</v>
      </c>
      <c r="U363">
        <v>4</v>
      </c>
      <c r="V363" t="s">
        <v>47</v>
      </c>
      <c r="W363" t="s">
        <v>33</v>
      </c>
      <c r="X363" t="s">
        <v>28</v>
      </c>
      <c r="Y363" t="s">
        <v>28</v>
      </c>
      <c r="Z363" t="s">
        <v>6086</v>
      </c>
      <c r="AB363">
        <v>2</v>
      </c>
      <c r="AC363" t="s">
        <v>6091</v>
      </c>
      <c r="AD363" t="s">
        <v>1063</v>
      </c>
    </row>
    <row r="364" spans="1:30" x14ac:dyDescent="0.25">
      <c r="A364" s="1">
        <v>42032</v>
      </c>
      <c r="B364" s="16" t="s">
        <v>4943</v>
      </c>
      <c r="C364" s="3" t="s">
        <v>1064</v>
      </c>
      <c r="D364" s="3">
        <v>2015</v>
      </c>
      <c r="E364" s="2">
        <v>1</v>
      </c>
      <c r="F364" s="2" t="s">
        <v>4724</v>
      </c>
      <c r="G364" s="3">
        <v>21</v>
      </c>
      <c r="H364" s="3" t="s">
        <v>1064</v>
      </c>
      <c r="I364" s="3">
        <v>2015</v>
      </c>
      <c r="J364" s="4" t="s">
        <v>24</v>
      </c>
      <c r="K364" s="4" t="s">
        <v>25</v>
      </c>
      <c r="L364" s="10" t="s">
        <v>1065</v>
      </c>
      <c r="M364" s="10" t="s">
        <v>27</v>
      </c>
      <c r="N364" s="4">
        <v>1</v>
      </c>
      <c r="O364" s="4" t="s">
        <v>37</v>
      </c>
      <c r="P364" s="4" t="s">
        <v>44</v>
      </c>
      <c r="Q364" s="4" t="s">
        <v>45</v>
      </c>
      <c r="R364" s="4" t="s">
        <v>30</v>
      </c>
      <c r="S364" s="7"/>
      <c r="T364" s="4" t="s">
        <v>32</v>
      </c>
      <c r="U364">
        <v>4</v>
      </c>
      <c r="V364" t="s">
        <v>47</v>
      </c>
      <c r="W364" t="s">
        <v>33</v>
      </c>
      <c r="X364" t="s">
        <v>28</v>
      </c>
      <c r="Y364" t="s">
        <v>28</v>
      </c>
      <c r="Z364" t="s">
        <v>6086</v>
      </c>
      <c r="AB364">
        <v>2</v>
      </c>
      <c r="AC364" t="s">
        <v>6091</v>
      </c>
      <c r="AD364" t="s">
        <v>1066</v>
      </c>
    </row>
    <row r="365" spans="1:30" x14ac:dyDescent="0.25">
      <c r="A365" s="1">
        <v>42055</v>
      </c>
      <c r="B365" s="16" t="s">
        <v>4944</v>
      </c>
      <c r="C365" s="3" t="s">
        <v>1067</v>
      </c>
      <c r="D365" s="3">
        <v>2015</v>
      </c>
      <c r="E365" s="2">
        <v>2</v>
      </c>
      <c r="F365" s="2" t="s">
        <v>4725</v>
      </c>
      <c r="G365" s="3">
        <v>8</v>
      </c>
      <c r="H365" s="3" t="s">
        <v>1067</v>
      </c>
      <c r="I365" s="3">
        <v>2015</v>
      </c>
      <c r="J365" s="4" t="s">
        <v>113</v>
      </c>
      <c r="K365" s="4" t="s">
        <v>25</v>
      </c>
      <c r="L365" s="10" t="s">
        <v>1068</v>
      </c>
      <c r="M365" s="10" t="s">
        <v>27</v>
      </c>
      <c r="N365" s="4">
        <v>1</v>
      </c>
      <c r="O365" s="4" t="s">
        <v>37</v>
      </c>
      <c r="P365" s="4" t="s">
        <v>44</v>
      </c>
      <c r="Q365" s="4" t="s">
        <v>45</v>
      </c>
      <c r="R365" s="4"/>
      <c r="S365" s="4" t="s">
        <v>1069</v>
      </c>
      <c r="T365" s="4" t="s">
        <v>32</v>
      </c>
      <c r="U365">
        <v>2</v>
      </c>
      <c r="V365" t="s">
        <v>47</v>
      </c>
      <c r="W365" t="s">
        <v>33</v>
      </c>
      <c r="X365" t="s">
        <v>28</v>
      </c>
      <c r="Y365" t="s">
        <v>28</v>
      </c>
      <c r="Z365" t="s">
        <v>6086</v>
      </c>
      <c r="AB365">
        <v>2</v>
      </c>
      <c r="AC365" t="s">
        <v>6091</v>
      </c>
      <c r="AD365" t="s">
        <v>1070</v>
      </c>
    </row>
    <row r="366" spans="1:30" x14ac:dyDescent="0.25">
      <c r="A366" s="1">
        <v>42055</v>
      </c>
      <c r="B366" s="16" t="s">
        <v>4944</v>
      </c>
      <c r="C366" s="3" t="s">
        <v>1071</v>
      </c>
      <c r="D366" s="3">
        <v>2015</v>
      </c>
      <c r="E366" s="2">
        <v>2</v>
      </c>
      <c r="F366" s="2" t="s">
        <v>4725</v>
      </c>
      <c r="G366" s="3">
        <v>17</v>
      </c>
      <c r="H366" s="3" t="s">
        <v>1071</v>
      </c>
      <c r="I366" s="3">
        <v>2015</v>
      </c>
      <c r="J366" s="4" t="s">
        <v>50</v>
      </c>
      <c r="K366" s="4" t="s">
        <v>1072</v>
      </c>
      <c r="L366" s="10" t="s">
        <v>1073</v>
      </c>
      <c r="M366" s="10" t="s">
        <v>27</v>
      </c>
      <c r="N366" s="4">
        <v>1</v>
      </c>
      <c r="O366" s="4" t="s">
        <v>37</v>
      </c>
      <c r="P366" s="4" t="s">
        <v>28</v>
      </c>
      <c r="Q366" s="4" t="s">
        <v>45</v>
      </c>
      <c r="R366" s="4"/>
      <c r="S366" s="4" t="s">
        <v>1074</v>
      </c>
      <c r="T366" s="4" t="s">
        <v>32</v>
      </c>
      <c r="U366" t="s">
        <v>28</v>
      </c>
      <c r="W366" t="s">
        <v>28</v>
      </c>
      <c r="X366" t="s">
        <v>28</v>
      </c>
      <c r="Y366" t="s">
        <v>28</v>
      </c>
      <c r="Z366" t="s">
        <v>6087</v>
      </c>
      <c r="AB366">
        <v>1</v>
      </c>
      <c r="AC366" t="s">
        <v>6090</v>
      </c>
      <c r="AD366" t="s">
        <v>754</v>
      </c>
    </row>
    <row r="367" spans="1:30" x14ac:dyDescent="0.25">
      <c r="A367" s="1">
        <v>42055</v>
      </c>
      <c r="B367" s="16" t="s">
        <v>4944</v>
      </c>
      <c r="C367" s="3" t="s">
        <v>1071</v>
      </c>
      <c r="D367" s="3">
        <v>2015</v>
      </c>
      <c r="E367" s="2">
        <v>2</v>
      </c>
      <c r="F367" s="2" t="s">
        <v>4725</v>
      </c>
      <c r="G367" s="3">
        <v>17</v>
      </c>
      <c r="H367" s="3" t="s">
        <v>1071</v>
      </c>
      <c r="I367" s="3">
        <v>2015</v>
      </c>
      <c r="J367" s="4" t="s">
        <v>50</v>
      </c>
      <c r="K367" s="4" t="s">
        <v>1075</v>
      </c>
      <c r="L367" s="10" t="s">
        <v>1076</v>
      </c>
      <c r="M367" s="10" t="s">
        <v>27</v>
      </c>
      <c r="N367" s="4">
        <v>1</v>
      </c>
      <c r="O367" s="4" t="s">
        <v>37</v>
      </c>
      <c r="P367" s="4" t="s">
        <v>44</v>
      </c>
      <c r="Q367" s="4" t="s">
        <v>45</v>
      </c>
      <c r="R367" s="4" t="s">
        <v>30</v>
      </c>
      <c r="S367" s="4" t="s">
        <v>1009</v>
      </c>
      <c r="T367" s="4" t="s">
        <v>32</v>
      </c>
      <c r="U367">
        <v>0</v>
      </c>
      <c r="V367" t="s">
        <v>30</v>
      </c>
      <c r="W367" t="s">
        <v>122</v>
      </c>
      <c r="X367" s="6" t="s">
        <v>5186</v>
      </c>
      <c r="Y367" s="6" t="s">
        <v>5186</v>
      </c>
      <c r="Z367" s="6" t="s">
        <v>6088</v>
      </c>
      <c r="AB367">
        <v>2</v>
      </c>
      <c r="AC367" t="s">
        <v>6091</v>
      </c>
      <c r="AD367" t="s">
        <v>1077</v>
      </c>
    </row>
    <row r="368" spans="1:30" x14ac:dyDescent="0.25">
      <c r="A368" s="1">
        <v>42059</v>
      </c>
      <c r="B368" s="16" t="s">
        <v>4945</v>
      </c>
      <c r="C368" s="3" t="s">
        <v>1078</v>
      </c>
      <c r="D368" s="3">
        <v>2015</v>
      </c>
      <c r="E368" s="2">
        <v>2</v>
      </c>
      <c r="F368" s="2" t="s">
        <v>4725</v>
      </c>
      <c r="G368" s="3">
        <v>13</v>
      </c>
      <c r="H368" s="3" t="s">
        <v>1078</v>
      </c>
      <c r="I368" s="3">
        <v>2015</v>
      </c>
      <c r="J368" s="4" t="s">
        <v>24</v>
      </c>
      <c r="K368" s="4" t="s">
        <v>25</v>
      </c>
      <c r="L368" s="10" t="s">
        <v>1079</v>
      </c>
      <c r="M368" s="10" t="s">
        <v>27</v>
      </c>
      <c r="N368" s="6">
        <v>1</v>
      </c>
      <c r="O368" s="4" t="s">
        <v>37</v>
      </c>
      <c r="P368" s="4" t="s">
        <v>52</v>
      </c>
      <c r="Q368" s="4" t="s">
        <v>45</v>
      </c>
      <c r="R368" s="4" t="s">
        <v>30</v>
      </c>
      <c r="S368" s="4" t="s">
        <v>1009</v>
      </c>
      <c r="T368" s="4" t="s">
        <v>32</v>
      </c>
      <c r="U368">
        <v>2</v>
      </c>
      <c r="V368" t="s">
        <v>47</v>
      </c>
      <c r="W368" t="s">
        <v>33</v>
      </c>
      <c r="X368" t="s">
        <v>62</v>
      </c>
      <c r="Y368" t="s">
        <v>62</v>
      </c>
      <c r="Z368" t="s">
        <v>6078</v>
      </c>
      <c r="AA368" t="s">
        <v>47</v>
      </c>
      <c r="AB368">
        <v>2</v>
      </c>
      <c r="AC368" t="s">
        <v>6091</v>
      </c>
      <c r="AD368" t="s">
        <v>1080</v>
      </c>
    </row>
    <row r="369" spans="1:31" x14ac:dyDescent="0.25">
      <c r="A369" s="1">
        <v>42059</v>
      </c>
      <c r="B369" s="16" t="s">
        <v>4945</v>
      </c>
      <c r="C369" s="3" t="s">
        <v>1078</v>
      </c>
      <c r="D369" s="3">
        <v>2015</v>
      </c>
      <c r="E369" s="2">
        <v>2</v>
      </c>
      <c r="F369" s="2" t="s">
        <v>4725</v>
      </c>
      <c r="G369" s="3">
        <v>13</v>
      </c>
      <c r="H369" s="3" t="s">
        <v>1078</v>
      </c>
      <c r="I369" s="3">
        <v>2015</v>
      </c>
      <c r="J369" s="4" t="s">
        <v>24</v>
      </c>
      <c r="K369" s="4" t="s">
        <v>105</v>
      </c>
      <c r="L369" s="10" t="s">
        <v>1081</v>
      </c>
      <c r="M369" s="10" t="s">
        <v>27</v>
      </c>
      <c r="N369" s="4">
        <v>1</v>
      </c>
      <c r="O369" s="4" t="s">
        <v>37</v>
      </c>
      <c r="P369" s="4" t="s">
        <v>44</v>
      </c>
      <c r="Q369" s="4" t="s">
        <v>45</v>
      </c>
      <c r="R369" s="4"/>
      <c r="S369" s="4" t="s">
        <v>1069</v>
      </c>
      <c r="T369" s="4" t="s">
        <v>32</v>
      </c>
      <c r="U369">
        <v>3</v>
      </c>
      <c r="V369" t="s">
        <v>30</v>
      </c>
      <c r="W369" t="s">
        <v>33</v>
      </c>
      <c r="X369" t="s">
        <v>28</v>
      </c>
      <c r="Y369" t="s">
        <v>28</v>
      </c>
      <c r="Z369" t="s">
        <v>6086</v>
      </c>
      <c r="AB369">
        <v>2</v>
      </c>
      <c r="AC369" t="s">
        <v>6091</v>
      </c>
      <c r="AD369" t="s">
        <v>1082</v>
      </c>
    </row>
    <row r="370" spans="1:31" x14ac:dyDescent="0.25">
      <c r="A370" s="1">
        <v>42059</v>
      </c>
      <c r="B370" s="16" t="s">
        <v>4945</v>
      </c>
      <c r="C370" s="3" t="s">
        <v>1083</v>
      </c>
      <c r="D370" s="3">
        <v>2015</v>
      </c>
      <c r="E370" s="2">
        <v>2</v>
      </c>
      <c r="F370" s="2" t="s">
        <v>4725</v>
      </c>
      <c r="G370" s="3">
        <v>15</v>
      </c>
      <c r="H370" s="3" t="s">
        <v>1083</v>
      </c>
      <c r="I370" s="3">
        <v>2015</v>
      </c>
      <c r="J370" s="4" t="s">
        <v>55</v>
      </c>
      <c r="K370" s="4" t="s">
        <v>25</v>
      </c>
      <c r="L370" s="10" t="s">
        <v>1084</v>
      </c>
      <c r="M370" s="10" t="s">
        <v>27</v>
      </c>
      <c r="N370" s="4">
        <v>1</v>
      </c>
      <c r="O370" s="4" t="s">
        <v>37</v>
      </c>
      <c r="P370" s="4" t="s">
        <v>28</v>
      </c>
      <c r="Q370" s="4" t="s">
        <v>28</v>
      </c>
      <c r="R370" s="4"/>
      <c r="S370" s="4" t="s">
        <v>1069</v>
      </c>
      <c r="T370" s="4" t="s">
        <v>32</v>
      </c>
      <c r="U370" s="11">
        <v>3</v>
      </c>
      <c r="V370" t="s">
        <v>30</v>
      </c>
      <c r="W370" t="s">
        <v>33</v>
      </c>
      <c r="X370" t="s">
        <v>62</v>
      </c>
      <c r="Y370" t="s">
        <v>62</v>
      </c>
      <c r="Z370" t="s">
        <v>6078</v>
      </c>
      <c r="AA370" t="s">
        <v>30</v>
      </c>
      <c r="AB370">
        <v>2</v>
      </c>
      <c r="AC370" t="s">
        <v>6091</v>
      </c>
      <c r="AD370" t="s">
        <v>1085</v>
      </c>
    </row>
    <row r="371" spans="1:31" x14ac:dyDescent="0.25">
      <c r="A371" s="1">
        <v>42109</v>
      </c>
      <c r="B371" s="16" t="s">
        <v>4949</v>
      </c>
      <c r="C371" s="3" t="s">
        <v>1092</v>
      </c>
      <c r="D371" s="3">
        <v>2015</v>
      </c>
      <c r="E371" s="2">
        <v>4</v>
      </c>
      <c r="F371" s="2" t="s">
        <v>4727</v>
      </c>
      <c r="G371" s="3">
        <v>20</v>
      </c>
      <c r="H371" s="3" t="s">
        <v>1092</v>
      </c>
      <c r="I371" s="3">
        <v>2015</v>
      </c>
      <c r="J371" s="4" t="s">
        <v>24</v>
      </c>
      <c r="K371" s="4" t="s">
        <v>25</v>
      </c>
      <c r="L371" s="10" t="s">
        <v>1093</v>
      </c>
      <c r="M371" s="10" t="s">
        <v>27</v>
      </c>
      <c r="N371" s="4">
        <v>5</v>
      </c>
      <c r="O371" s="4" t="s">
        <v>37</v>
      </c>
      <c r="P371" s="4" t="s">
        <v>44</v>
      </c>
      <c r="Q371" s="4" t="s">
        <v>45</v>
      </c>
      <c r="R371" s="4"/>
      <c r="S371" s="4" t="s">
        <v>1017</v>
      </c>
      <c r="T371" s="4" t="s">
        <v>32</v>
      </c>
      <c r="U371">
        <v>3</v>
      </c>
      <c r="V371" t="s">
        <v>47</v>
      </c>
      <c r="W371" t="s">
        <v>33</v>
      </c>
      <c r="X371" t="s">
        <v>28</v>
      </c>
      <c r="Y371" t="s">
        <v>28</v>
      </c>
      <c r="Z371" t="s">
        <v>6086</v>
      </c>
      <c r="AB371">
        <v>3</v>
      </c>
      <c r="AC371" t="s">
        <v>6093</v>
      </c>
      <c r="AD371" t="s">
        <v>1094</v>
      </c>
    </row>
    <row r="372" spans="1:31" x14ac:dyDescent="0.25">
      <c r="A372" s="1">
        <v>42131</v>
      </c>
      <c r="B372" s="16" t="s">
        <v>4950</v>
      </c>
      <c r="C372" s="3" t="s">
        <v>1095</v>
      </c>
      <c r="D372" s="7">
        <f>YEAR(A372)</f>
        <v>2015</v>
      </c>
      <c r="E372" s="2">
        <v>5</v>
      </c>
      <c r="F372" s="2" t="s">
        <v>4728</v>
      </c>
      <c r="G372" s="9">
        <v>4</v>
      </c>
      <c r="H372" s="3" t="s">
        <v>1095</v>
      </c>
      <c r="I372" s="3">
        <v>2015</v>
      </c>
      <c r="J372" s="4" t="s">
        <v>113</v>
      </c>
      <c r="K372" s="4" t="s">
        <v>25</v>
      </c>
      <c r="L372" s="7" t="s">
        <v>1109</v>
      </c>
      <c r="M372" s="7" t="s">
        <v>58</v>
      </c>
      <c r="N372" s="4">
        <v>1</v>
      </c>
      <c r="O372" s="7"/>
      <c r="P372" s="4" t="s">
        <v>28</v>
      </c>
      <c r="Q372" s="4" t="s">
        <v>45</v>
      </c>
      <c r="R372" s="4" t="s">
        <v>30</v>
      </c>
      <c r="S372" s="4" t="s">
        <v>1069</v>
      </c>
      <c r="T372" s="4" t="s">
        <v>32</v>
      </c>
      <c r="U372">
        <v>4</v>
      </c>
      <c r="V372" t="s">
        <v>47</v>
      </c>
      <c r="W372" t="s">
        <v>33</v>
      </c>
      <c r="X372" t="s">
        <v>28</v>
      </c>
      <c r="Y372" t="s">
        <v>28</v>
      </c>
      <c r="Z372" t="s">
        <v>6086</v>
      </c>
      <c r="AB372">
        <v>2</v>
      </c>
      <c r="AC372" t="s">
        <v>6091</v>
      </c>
      <c r="AD372" t="s">
        <v>1110</v>
      </c>
    </row>
    <row r="373" spans="1:31" x14ac:dyDescent="0.25">
      <c r="A373" s="1">
        <v>42131</v>
      </c>
      <c r="B373" s="16" t="s">
        <v>4950</v>
      </c>
      <c r="C373" s="3" t="s">
        <v>1095</v>
      </c>
      <c r="D373" s="3">
        <v>2015</v>
      </c>
      <c r="E373" s="2">
        <v>5</v>
      </c>
      <c r="F373" s="2" t="s">
        <v>4728</v>
      </c>
      <c r="G373" s="3">
        <v>4</v>
      </c>
      <c r="H373" s="3" t="s">
        <v>1095</v>
      </c>
      <c r="I373" s="3">
        <v>2015</v>
      </c>
      <c r="J373" s="4" t="s">
        <v>113</v>
      </c>
      <c r="K373" s="4" t="s">
        <v>1096</v>
      </c>
      <c r="L373" s="10" t="s">
        <v>1097</v>
      </c>
      <c r="M373" s="10" t="s">
        <v>27</v>
      </c>
      <c r="N373" s="4">
        <v>2</v>
      </c>
      <c r="O373" s="4" t="s">
        <v>37</v>
      </c>
      <c r="P373" s="4" t="s">
        <v>44</v>
      </c>
      <c r="Q373" s="4" t="s">
        <v>45</v>
      </c>
      <c r="R373" s="4" t="s">
        <v>30</v>
      </c>
      <c r="S373" s="4" t="s">
        <v>1074</v>
      </c>
      <c r="T373" s="4" t="s">
        <v>32</v>
      </c>
      <c r="U373" s="6" t="s">
        <v>28</v>
      </c>
      <c r="W373" t="s">
        <v>28</v>
      </c>
      <c r="X373" t="s">
        <v>28</v>
      </c>
      <c r="Y373" t="s">
        <v>28</v>
      </c>
      <c r="Z373" t="s">
        <v>6087</v>
      </c>
      <c r="AB373">
        <v>1</v>
      </c>
      <c r="AC373" t="s">
        <v>6090</v>
      </c>
      <c r="AD373" t="s">
        <v>1098</v>
      </c>
    </row>
    <row r="374" spans="1:31" x14ac:dyDescent="0.25">
      <c r="A374" s="1">
        <v>42131</v>
      </c>
      <c r="B374" s="16" t="s">
        <v>4950</v>
      </c>
      <c r="C374" s="3" t="s">
        <v>1099</v>
      </c>
      <c r="D374" s="3">
        <v>2015</v>
      </c>
      <c r="E374" s="2">
        <v>5</v>
      </c>
      <c r="F374" s="2" t="s">
        <v>4728</v>
      </c>
      <c r="G374" s="3">
        <v>11</v>
      </c>
      <c r="H374" s="3" t="s">
        <v>1099</v>
      </c>
      <c r="I374" s="3">
        <v>2015</v>
      </c>
      <c r="J374" s="4" t="s">
        <v>55</v>
      </c>
      <c r="K374" s="4" t="s">
        <v>56</v>
      </c>
      <c r="L374" s="10" t="s">
        <v>1100</v>
      </c>
      <c r="M374" s="10" t="s">
        <v>27</v>
      </c>
      <c r="N374" s="4">
        <v>1</v>
      </c>
      <c r="O374" s="4" t="s">
        <v>37</v>
      </c>
      <c r="P374" s="4" t="s">
        <v>52</v>
      </c>
      <c r="Q374" s="4" t="s">
        <v>45</v>
      </c>
      <c r="R374" s="4" t="s">
        <v>47</v>
      </c>
      <c r="S374" s="4" t="s">
        <v>1074</v>
      </c>
      <c r="T374" s="4" t="s">
        <v>40</v>
      </c>
      <c r="U374" s="11">
        <v>3</v>
      </c>
      <c r="V374" t="s">
        <v>47</v>
      </c>
      <c r="W374" t="s">
        <v>33</v>
      </c>
      <c r="X374" t="s">
        <v>62</v>
      </c>
      <c r="Y374" t="s">
        <v>62</v>
      </c>
      <c r="Z374" t="s">
        <v>6078</v>
      </c>
      <c r="AA374" t="s">
        <v>30</v>
      </c>
      <c r="AB374">
        <v>2</v>
      </c>
      <c r="AC374" t="s">
        <v>6091</v>
      </c>
      <c r="AD374" t="s">
        <v>1101</v>
      </c>
      <c r="AE374" t="s">
        <v>1102</v>
      </c>
    </row>
    <row r="375" spans="1:31" x14ac:dyDescent="0.25">
      <c r="A375" s="1">
        <v>42131</v>
      </c>
      <c r="B375" s="16" t="s">
        <v>4950</v>
      </c>
      <c r="C375" s="3" t="s">
        <v>1103</v>
      </c>
      <c r="D375" s="3">
        <v>2015</v>
      </c>
      <c r="E375" s="2">
        <v>5</v>
      </c>
      <c r="F375" s="2" t="s">
        <v>4728</v>
      </c>
      <c r="G375" s="3">
        <v>12</v>
      </c>
      <c r="H375" s="3" t="s">
        <v>1103</v>
      </c>
      <c r="I375" s="3">
        <v>2015</v>
      </c>
      <c r="J375" s="4" t="s">
        <v>55</v>
      </c>
      <c r="K375" s="4" t="s">
        <v>25</v>
      </c>
      <c r="L375" s="10" t="s">
        <v>1104</v>
      </c>
      <c r="M375" s="10" t="s">
        <v>27</v>
      </c>
      <c r="N375" s="4">
        <v>2</v>
      </c>
      <c r="O375" s="4" t="s">
        <v>37</v>
      </c>
      <c r="P375" s="4" t="s">
        <v>44</v>
      </c>
      <c r="Q375" s="4" t="s">
        <v>45</v>
      </c>
      <c r="R375" s="4" t="s">
        <v>30</v>
      </c>
      <c r="S375" s="4" t="s">
        <v>1017</v>
      </c>
      <c r="T375" s="4" t="s">
        <v>32</v>
      </c>
      <c r="U375" s="11">
        <v>4</v>
      </c>
      <c r="V375" t="s">
        <v>47</v>
      </c>
      <c r="W375" t="s">
        <v>33</v>
      </c>
      <c r="X375" t="s">
        <v>62</v>
      </c>
      <c r="Y375" t="s">
        <v>62</v>
      </c>
      <c r="Z375" t="s">
        <v>6078</v>
      </c>
      <c r="AA375" t="s">
        <v>30</v>
      </c>
      <c r="AB375">
        <v>2</v>
      </c>
      <c r="AC375" t="s">
        <v>6092</v>
      </c>
      <c r="AD375" t="s">
        <v>1105</v>
      </c>
    </row>
    <row r="376" spans="1:31" x14ac:dyDescent="0.25">
      <c r="A376" s="1">
        <v>42131</v>
      </c>
      <c r="B376" s="16" t="s">
        <v>4950</v>
      </c>
      <c r="C376" s="3" t="s">
        <v>1106</v>
      </c>
      <c r="D376" s="3">
        <v>2015</v>
      </c>
      <c r="E376" s="2">
        <v>5</v>
      </c>
      <c r="F376" s="2" t="s">
        <v>4728</v>
      </c>
      <c r="G376" s="3">
        <v>14</v>
      </c>
      <c r="H376" s="3" t="s">
        <v>1106</v>
      </c>
      <c r="I376" s="3">
        <v>2015</v>
      </c>
      <c r="J376" s="4" t="s">
        <v>24</v>
      </c>
      <c r="K376" s="4" t="s">
        <v>105</v>
      </c>
      <c r="L376" s="10" t="s">
        <v>1107</v>
      </c>
      <c r="M376" s="10" t="s">
        <v>27</v>
      </c>
      <c r="N376" s="4">
        <v>3</v>
      </c>
      <c r="O376" s="4" t="s">
        <v>37</v>
      </c>
      <c r="P376" s="4" t="s">
        <v>52</v>
      </c>
      <c r="Q376" s="4" t="s">
        <v>45</v>
      </c>
      <c r="R376" s="4" t="s">
        <v>30</v>
      </c>
      <c r="S376" s="4" t="s">
        <v>24</v>
      </c>
      <c r="T376" s="4" t="s">
        <v>32</v>
      </c>
      <c r="U376">
        <v>3</v>
      </c>
      <c r="V376" t="s">
        <v>47</v>
      </c>
      <c r="W376" t="s">
        <v>33</v>
      </c>
      <c r="X376" t="s">
        <v>62</v>
      </c>
      <c r="Y376" t="s">
        <v>62</v>
      </c>
      <c r="Z376" t="s">
        <v>6078</v>
      </c>
      <c r="AA376" t="s">
        <v>47</v>
      </c>
      <c r="AB376">
        <v>2</v>
      </c>
      <c r="AC376" t="s">
        <v>6092</v>
      </c>
      <c r="AD376" t="s">
        <v>1108</v>
      </c>
    </row>
    <row r="377" spans="1:31" x14ac:dyDescent="0.25">
      <c r="A377" s="1">
        <v>42132</v>
      </c>
      <c r="B377" s="16" t="s">
        <v>5040</v>
      </c>
      <c r="C377" s="3" t="s">
        <v>1111</v>
      </c>
      <c r="D377" s="3">
        <v>2015</v>
      </c>
      <c r="E377" s="2">
        <v>5</v>
      </c>
      <c r="F377" s="2" t="s">
        <v>4728</v>
      </c>
      <c r="G377" s="3">
        <v>3</v>
      </c>
      <c r="H377" s="3" t="s">
        <v>1111</v>
      </c>
      <c r="I377" s="3">
        <v>2015</v>
      </c>
      <c r="J377" s="4" t="s">
        <v>113</v>
      </c>
      <c r="K377" s="4" t="s">
        <v>710</v>
      </c>
      <c r="L377" s="10" t="s">
        <v>1113</v>
      </c>
      <c r="M377" s="10" t="s">
        <v>27</v>
      </c>
      <c r="N377" s="4">
        <v>2</v>
      </c>
      <c r="O377" s="4" t="s">
        <v>37</v>
      </c>
      <c r="P377" s="4" t="s">
        <v>44</v>
      </c>
      <c r="Q377" s="4" t="s">
        <v>45</v>
      </c>
      <c r="R377" s="7"/>
      <c r="S377" s="7"/>
      <c r="T377" s="4" t="s">
        <v>32</v>
      </c>
      <c r="U377">
        <v>2</v>
      </c>
      <c r="V377" t="s">
        <v>47</v>
      </c>
      <c r="W377" t="s">
        <v>33</v>
      </c>
      <c r="X377" t="s">
        <v>62</v>
      </c>
      <c r="Y377" t="s">
        <v>62</v>
      </c>
      <c r="Z377" t="s">
        <v>6078</v>
      </c>
      <c r="AA377" t="s">
        <v>47</v>
      </c>
      <c r="AB377">
        <v>2</v>
      </c>
      <c r="AC377" t="s">
        <v>6092</v>
      </c>
      <c r="AD377" t="s">
        <v>1114</v>
      </c>
    </row>
    <row r="378" spans="1:31" x14ac:dyDescent="0.25">
      <c r="A378" s="1">
        <v>42145</v>
      </c>
      <c r="B378" s="16" t="s">
        <v>4951</v>
      </c>
      <c r="C378" s="3" t="s">
        <v>1115</v>
      </c>
      <c r="D378" s="3">
        <v>2015</v>
      </c>
      <c r="E378" s="2">
        <v>5</v>
      </c>
      <c r="F378" s="2" t="s">
        <v>4728</v>
      </c>
      <c r="G378" s="3">
        <v>2</v>
      </c>
      <c r="H378" s="3" t="s">
        <v>1115</v>
      </c>
      <c r="I378" s="3">
        <v>2015</v>
      </c>
      <c r="J378" s="4" t="s">
        <v>36</v>
      </c>
      <c r="K378" s="4" t="s">
        <v>25</v>
      </c>
      <c r="L378" s="10" t="s">
        <v>1116</v>
      </c>
      <c r="M378" s="10" t="s">
        <v>27</v>
      </c>
      <c r="N378" s="4">
        <v>1</v>
      </c>
      <c r="O378" s="4" t="s">
        <v>37</v>
      </c>
      <c r="P378" s="4" t="s">
        <v>44</v>
      </c>
      <c r="Q378" s="4" t="s">
        <v>45</v>
      </c>
      <c r="R378" s="4" t="s">
        <v>30</v>
      </c>
      <c r="S378" s="4" t="s">
        <v>37</v>
      </c>
      <c r="T378" s="4" t="s">
        <v>32</v>
      </c>
      <c r="U378">
        <v>0</v>
      </c>
      <c r="V378" t="s">
        <v>30</v>
      </c>
      <c r="W378" t="s">
        <v>122</v>
      </c>
      <c r="X378" s="6" t="s">
        <v>5186</v>
      </c>
      <c r="Y378" s="6" t="s">
        <v>5186</v>
      </c>
      <c r="Z378" s="6" t="s">
        <v>6088</v>
      </c>
      <c r="AB378">
        <v>2</v>
      </c>
      <c r="AC378" t="s">
        <v>6091</v>
      </c>
      <c r="AD378" t="s">
        <v>1117</v>
      </c>
    </row>
    <row r="379" spans="1:31" x14ac:dyDescent="0.25">
      <c r="A379" s="1">
        <v>42145</v>
      </c>
      <c r="B379" s="16" t="s">
        <v>4951</v>
      </c>
      <c r="C379" s="3" t="s">
        <v>1118</v>
      </c>
      <c r="D379" s="3">
        <v>2015</v>
      </c>
      <c r="E379" s="2">
        <v>5</v>
      </c>
      <c r="F379" s="2" t="s">
        <v>4728</v>
      </c>
      <c r="G379" s="3">
        <v>4</v>
      </c>
      <c r="H379" s="3" t="s">
        <v>1118</v>
      </c>
      <c r="I379" s="3">
        <v>2015</v>
      </c>
      <c r="J379" s="4" t="s">
        <v>50</v>
      </c>
      <c r="K379" s="4" t="s">
        <v>25</v>
      </c>
      <c r="L379" s="10" t="s">
        <v>1119</v>
      </c>
      <c r="M379" s="10" t="s">
        <v>27</v>
      </c>
      <c r="N379" s="4">
        <v>1</v>
      </c>
      <c r="O379" s="4" t="s">
        <v>1120</v>
      </c>
      <c r="P379" s="4" t="s">
        <v>28</v>
      </c>
      <c r="Q379" s="4" t="s">
        <v>29</v>
      </c>
      <c r="R379" s="4"/>
      <c r="S379" s="4" t="s">
        <v>1056</v>
      </c>
      <c r="T379" s="4" t="s">
        <v>32</v>
      </c>
      <c r="U379">
        <v>0</v>
      </c>
      <c r="V379" t="s">
        <v>47</v>
      </c>
      <c r="W379" t="s">
        <v>122</v>
      </c>
      <c r="X379" s="6" t="s">
        <v>5186</v>
      </c>
      <c r="Y379" s="6" t="s">
        <v>5186</v>
      </c>
      <c r="Z379" s="6" t="s">
        <v>6088</v>
      </c>
      <c r="AB379">
        <v>2</v>
      </c>
      <c r="AC379" t="s">
        <v>6091</v>
      </c>
      <c r="AD379" t="s">
        <v>1121</v>
      </c>
    </row>
    <row r="380" spans="1:31" x14ac:dyDescent="0.25">
      <c r="A380" s="1">
        <v>42172</v>
      </c>
      <c r="B380" s="16" t="s">
        <v>4952</v>
      </c>
      <c r="C380" s="3" t="s">
        <v>1122</v>
      </c>
      <c r="D380" s="3">
        <v>2015</v>
      </c>
      <c r="E380" s="2">
        <v>6</v>
      </c>
      <c r="F380" s="2" t="s">
        <v>4729</v>
      </c>
      <c r="G380" s="3">
        <v>15</v>
      </c>
      <c r="H380" s="3" t="s">
        <v>1122</v>
      </c>
      <c r="I380" s="3">
        <v>2015</v>
      </c>
      <c r="J380" s="4" t="s">
        <v>55</v>
      </c>
      <c r="K380" s="4" t="s">
        <v>56</v>
      </c>
      <c r="L380" s="10" t="s">
        <v>1123</v>
      </c>
      <c r="M380" s="10" t="s">
        <v>27</v>
      </c>
      <c r="N380" s="4">
        <v>1</v>
      </c>
      <c r="O380" s="4" t="s">
        <v>37</v>
      </c>
      <c r="P380" s="4" t="s">
        <v>52</v>
      </c>
      <c r="Q380" s="4" t="s">
        <v>45</v>
      </c>
      <c r="R380" s="4" t="s">
        <v>47</v>
      </c>
      <c r="S380" s="4" t="s">
        <v>1009</v>
      </c>
      <c r="T380" s="4" t="s">
        <v>40</v>
      </c>
      <c r="U380">
        <v>4</v>
      </c>
      <c r="V380" t="s">
        <v>47</v>
      </c>
      <c r="W380" t="s">
        <v>33</v>
      </c>
      <c r="X380" t="s">
        <v>28</v>
      </c>
      <c r="Y380" t="s">
        <v>28</v>
      </c>
      <c r="Z380" t="s">
        <v>6086</v>
      </c>
      <c r="AB380">
        <v>2</v>
      </c>
      <c r="AC380" t="s">
        <v>6091</v>
      </c>
      <c r="AD380" t="s">
        <v>1124</v>
      </c>
    </row>
    <row r="381" spans="1:31" x14ac:dyDescent="0.25">
      <c r="A381" s="1">
        <v>42172</v>
      </c>
      <c r="B381" s="16" t="s">
        <v>4952</v>
      </c>
      <c r="C381" s="3" t="s">
        <v>1125</v>
      </c>
      <c r="D381" s="3">
        <v>2015</v>
      </c>
      <c r="E381" s="2">
        <v>6</v>
      </c>
      <c r="F381" s="2" t="s">
        <v>4729</v>
      </c>
      <c r="G381" s="3">
        <v>18</v>
      </c>
      <c r="H381" s="3" t="s">
        <v>1125</v>
      </c>
      <c r="I381" s="3">
        <v>2015</v>
      </c>
      <c r="J381" s="4" t="s">
        <v>24</v>
      </c>
      <c r="K381" s="4" t="s">
        <v>25</v>
      </c>
      <c r="L381" s="10" t="s">
        <v>1126</v>
      </c>
      <c r="M381" s="10" t="s">
        <v>27</v>
      </c>
      <c r="N381" s="4">
        <v>1</v>
      </c>
      <c r="O381" s="4" t="s">
        <v>37</v>
      </c>
      <c r="P381" s="4" t="s">
        <v>44</v>
      </c>
      <c r="Q381" s="4" t="s">
        <v>45</v>
      </c>
      <c r="R381" s="4" t="s">
        <v>47</v>
      </c>
      <c r="S381" s="4" t="s">
        <v>1017</v>
      </c>
      <c r="T381" s="4" t="s">
        <v>32</v>
      </c>
      <c r="U381">
        <v>1</v>
      </c>
      <c r="V381" t="s">
        <v>47</v>
      </c>
      <c r="W381" t="s">
        <v>33</v>
      </c>
      <c r="X381" t="s">
        <v>107</v>
      </c>
      <c r="Y381" t="s">
        <v>107</v>
      </c>
      <c r="Z381" t="s">
        <v>6079</v>
      </c>
      <c r="AA381" t="s">
        <v>47</v>
      </c>
      <c r="AB381">
        <v>2</v>
      </c>
      <c r="AC381" t="s">
        <v>6091</v>
      </c>
      <c r="AD381" t="s">
        <v>1127</v>
      </c>
    </row>
    <row r="382" spans="1:31" x14ac:dyDescent="0.25">
      <c r="A382" s="1">
        <v>42172</v>
      </c>
      <c r="B382" s="16" t="s">
        <v>4952</v>
      </c>
      <c r="C382" s="3" t="s">
        <v>1128</v>
      </c>
      <c r="D382" s="3">
        <v>2015</v>
      </c>
      <c r="E382" s="2">
        <v>6</v>
      </c>
      <c r="F382" s="2" t="s">
        <v>4729</v>
      </c>
      <c r="G382" s="3">
        <v>25</v>
      </c>
      <c r="H382" s="3" t="s">
        <v>1128</v>
      </c>
      <c r="I382" s="3">
        <v>2015</v>
      </c>
      <c r="J382" s="4" t="s">
        <v>50</v>
      </c>
      <c r="K382" s="4" t="s">
        <v>25</v>
      </c>
      <c r="L382" s="10" t="s">
        <v>1129</v>
      </c>
      <c r="M382" s="10" t="s">
        <v>27</v>
      </c>
      <c r="N382" s="4">
        <v>1</v>
      </c>
      <c r="O382" s="4" t="s">
        <v>37</v>
      </c>
      <c r="P382" s="4" t="s">
        <v>28</v>
      </c>
      <c r="Q382" s="4" t="s">
        <v>29</v>
      </c>
      <c r="R382" s="4"/>
      <c r="S382" s="4" t="s">
        <v>1069</v>
      </c>
      <c r="T382" s="4" t="s">
        <v>32</v>
      </c>
      <c r="U382" s="11">
        <v>2</v>
      </c>
      <c r="V382" t="s">
        <v>30</v>
      </c>
      <c r="W382" t="s">
        <v>33</v>
      </c>
      <c r="X382" t="s">
        <v>28</v>
      </c>
      <c r="Y382" t="s">
        <v>28</v>
      </c>
      <c r="Z382" t="s">
        <v>6086</v>
      </c>
      <c r="AB382">
        <v>2</v>
      </c>
      <c r="AC382" t="s">
        <v>6091</v>
      </c>
      <c r="AD382" t="s">
        <v>1130</v>
      </c>
    </row>
    <row r="383" spans="1:31" x14ac:dyDescent="0.25">
      <c r="A383" s="1">
        <v>42172</v>
      </c>
      <c r="B383" s="16" t="s">
        <v>4952</v>
      </c>
      <c r="C383" s="3" t="s">
        <v>1128</v>
      </c>
      <c r="D383" s="3">
        <v>2015</v>
      </c>
      <c r="E383" s="2">
        <v>6</v>
      </c>
      <c r="F383" s="2" t="s">
        <v>4729</v>
      </c>
      <c r="G383" s="3">
        <v>25</v>
      </c>
      <c r="H383" s="3" t="s">
        <v>1128</v>
      </c>
      <c r="I383" s="3">
        <v>2015</v>
      </c>
      <c r="J383" s="4" t="s">
        <v>50</v>
      </c>
      <c r="K383" s="4" t="s">
        <v>105</v>
      </c>
      <c r="L383" s="10" t="s">
        <v>1131</v>
      </c>
      <c r="M383" s="10" t="s">
        <v>27</v>
      </c>
      <c r="N383" s="4">
        <v>1</v>
      </c>
      <c r="O383" s="4" t="s">
        <v>37</v>
      </c>
      <c r="P383" s="4" t="s">
        <v>44</v>
      </c>
      <c r="Q383" s="4" t="s">
        <v>45</v>
      </c>
      <c r="R383" s="4"/>
      <c r="S383" s="4" t="s">
        <v>1009</v>
      </c>
      <c r="T383" s="4" t="s">
        <v>32</v>
      </c>
      <c r="U383">
        <v>4</v>
      </c>
      <c r="V383" t="s">
        <v>47</v>
      </c>
      <c r="W383" t="s">
        <v>33</v>
      </c>
      <c r="X383" t="s">
        <v>28</v>
      </c>
      <c r="Y383" t="s">
        <v>28</v>
      </c>
      <c r="Z383" t="s">
        <v>6086</v>
      </c>
      <c r="AB383">
        <v>2</v>
      </c>
      <c r="AC383" t="s">
        <v>6091</v>
      </c>
      <c r="AD383" t="s">
        <v>1132</v>
      </c>
    </row>
    <row r="384" spans="1:31" x14ac:dyDescent="0.25">
      <c r="A384" s="1">
        <v>42172</v>
      </c>
      <c r="B384" s="16" t="s">
        <v>4952</v>
      </c>
      <c r="C384" s="3" t="s">
        <v>1128</v>
      </c>
      <c r="D384" s="3">
        <v>2015</v>
      </c>
      <c r="E384" s="2">
        <v>6</v>
      </c>
      <c r="F384" s="2" t="s">
        <v>4729</v>
      </c>
      <c r="G384" s="3">
        <v>25</v>
      </c>
      <c r="H384" s="3" t="s">
        <v>1128</v>
      </c>
      <c r="I384" s="3">
        <v>2015</v>
      </c>
      <c r="J384" s="4" t="s">
        <v>50</v>
      </c>
      <c r="K384" s="4" t="s">
        <v>143</v>
      </c>
      <c r="L384" s="10" t="s">
        <v>1133</v>
      </c>
      <c r="M384" s="10" t="s">
        <v>27</v>
      </c>
      <c r="N384" s="4">
        <v>1</v>
      </c>
      <c r="O384" s="4" t="s">
        <v>37</v>
      </c>
      <c r="P384" s="4" t="s">
        <v>44</v>
      </c>
      <c r="Q384" s="4" t="s">
        <v>45</v>
      </c>
      <c r="R384" s="4" t="s">
        <v>30</v>
      </c>
      <c r="S384" s="4" t="s">
        <v>1009</v>
      </c>
      <c r="T384" s="4" t="s">
        <v>32</v>
      </c>
      <c r="U384">
        <v>1</v>
      </c>
      <c r="V384" t="s">
        <v>30</v>
      </c>
      <c r="W384" t="s">
        <v>33</v>
      </c>
      <c r="X384" t="s">
        <v>28</v>
      </c>
      <c r="Y384" t="s">
        <v>28</v>
      </c>
      <c r="Z384" t="s">
        <v>6086</v>
      </c>
      <c r="AB384">
        <v>2</v>
      </c>
      <c r="AC384" t="s">
        <v>6091</v>
      </c>
      <c r="AD384" t="s">
        <v>1134</v>
      </c>
    </row>
    <row r="385" spans="1:30" x14ac:dyDescent="0.25">
      <c r="A385" s="1">
        <v>42185</v>
      </c>
      <c r="B385" s="16" t="s">
        <v>4953</v>
      </c>
      <c r="C385" s="3" t="s">
        <v>1135</v>
      </c>
      <c r="D385" s="3">
        <v>2015</v>
      </c>
      <c r="E385" s="2">
        <v>6</v>
      </c>
      <c r="F385" s="2" t="s">
        <v>4729</v>
      </c>
      <c r="G385" s="3">
        <v>28</v>
      </c>
      <c r="H385" s="3" t="s">
        <v>1135</v>
      </c>
      <c r="I385" s="3">
        <v>2015</v>
      </c>
      <c r="J385" s="4" t="s">
        <v>55</v>
      </c>
      <c r="K385" s="4" t="s">
        <v>56</v>
      </c>
      <c r="L385" s="10" t="s">
        <v>1136</v>
      </c>
      <c r="M385" s="10" t="s">
        <v>27</v>
      </c>
      <c r="N385" s="4">
        <v>1</v>
      </c>
      <c r="O385" s="4" t="s">
        <v>37</v>
      </c>
      <c r="P385" s="4" t="s">
        <v>52</v>
      </c>
      <c r="Q385" s="4" t="s">
        <v>45</v>
      </c>
      <c r="R385" s="4" t="s">
        <v>47</v>
      </c>
      <c r="S385" s="4" t="s">
        <v>1009</v>
      </c>
      <c r="T385" s="4" t="s">
        <v>40</v>
      </c>
      <c r="U385">
        <v>4</v>
      </c>
      <c r="V385" t="s">
        <v>47</v>
      </c>
      <c r="W385" t="s">
        <v>33</v>
      </c>
      <c r="X385" t="s">
        <v>28</v>
      </c>
      <c r="Y385" t="s">
        <v>28</v>
      </c>
      <c r="Z385" t="s">
        <v>6086</v>
      </c>
      <c r="AB385">
        <v>2</v>
      </c>
      <c r="AC385" t="s">
        <v>6091</v>
      </c>
      <c r="AD385" t="s">
        <v>1137</v>
      </c>
    </row>
    <row r="386" spans="1:30" x14ac:dyDescent="0.25">
      <c r="A386" s="1">
        <v>42185</v>
      </c>
      <c r="B386" s="16" t="s">
        <v>4953</v>
      </c>
      <c r="C386" s="3" t="s">
        <v>1135</v>
      </c>
      <c r="D386" s="3">
        <v>2015</v>
      </c>
      <c r="E386" s="2">
        <v>6</v>
      </c>
      <c r="F386" s="2" t="s">
        <v>4729</v>
      </c>
      <c r="G386" s="3">
        <v>28</v>
      </c>
      <c r="H386" s="3" t="s">
        <v>1135</v>
      </c>
      <c r="I386" s="3">
        <v>2015</v>
      </c>
      <c r="J386" s="4" t="s">
        <v>55</v>
      </c>
      <c r="K386" s="4" t="s">
        <v>135</v>
      </c>
      <c r="L386" s="10" t="s">
        <v>1138</v>
      </c>
      <c r="M386" s="10" t="s">
        <v>27</v>
      </c>
      <c r="N386" s="4">
        <v>2</v>
      </c>
      <c r="O386" s="4" t="s">
        <v>37</v>
      </c>
      <c r="P386" s="4" t="s">
        <v>52</v>
      </c>
      <c r="Q386" s="4" t="s">
        <v>45</v>
      </c>
      <c r="R386" s="4" t="s">
        <v>47</v>
      </c>
      <c r="S386" s="4" t="s">
        <v>1017</v>
      </c>
      <c r="T386" s="4" t="s">
        <v>40</v>
      </c>
      <c r="U386">
        <v>3</v>
      </c>
      <c r="V386" t="s">
        <v>47</v>
      </c>
      <c r="W386" t="s">
        <v>33</v>
      </c>
      <c r="X386" t="s">
        <v>28</v>
      </c>
      <c r="Y386" t="s">
        <v>28</v>
      </c>
      <c r="Z386" t="s">
        <v>6086</v>
      </c>
      <c r="AB386">
        <v>2</v>
      </c>
      <c r="AC386" t="s">
        <v>6092</v>
      </c>
      <c r="AD386" t="s">
        <v>1139</v>
      </c>
    </row>
    <row r="387" spans="1:30" x14ac:dyDescent="0.25">
      <c r="A387" s="1">
        <v>42185</v>
      </c>
      <c r="B387" s="16" t="s">
        <v>4953</v>
      </c>
      <c r="C387" s="3" t="s">
        <v>1135</v>
      </c>
      <c r="D387" s="3">
        <v>2015</v>
      </c>
      <c r="E387" s="2">
        <v>6</v>
      </c>
      <c r="F387" s="2" t="s">
        <v>4729</v>
      </c>
      <c r="G387" s="3">
        <v>28</v>
      </c>
      <c r="H387" s="3" t="s">
        <v>1135</v>
      </c>
      <c r="I387" s="3">
        <v>2015</v>
      </c>
      <c r="J387" s="4" t="s">
        <v>55</v>
      </c>
      <c r="K387" s="4" t="s">
        <v>308</v>
      </c>
      <c r="L387" s="10" t="s">
        <v>1140</v>
      </c>
      <c r="M387" s="10" t="s">
        <v>27</v>
      </c>
      <c r="N387" s="4">
        <v>1</v>
      </c>
      <c r="O387" s="4" t="s">
        <v>37</v>
      </c>
      <c r="P387" s="4" t="s">
        <v>52</v>
      </c>
      <c r="Q387" s="4" t="s">
        <v>45</v>
      </c>
      <c r="R387" s="4"/>
      <c r="S387" s="4" t="s">
        <v>1017</v>
      </c>
      <c r="T387" s="4" t="s">
        <v>40</v>
      </c>
      <c r="U387">
        <v>3</v>
      </c>
      <c r="V387" t="s">
        <v>47</v>
      </c>
      <c r="W387" t="s">
        <v>33</v>
      </c>
      <c r="X387" t="s">
        <v>28</v>
      </c>
      <c r="Y387" t="s">
        <v>28</v>
      </c>
      <c r="Z387" t="s">
        <v>6086</v>
      </c>
      <c r="AB387">
        <v>2</v>
      </c>
      <c r="AC387" t="s">
        <v>6091</v>
      </c>
      <c r="AD387" t="s">
        <v>1141</v>
      </c>
    </row>
    <row r="388" spans="1:30" x14ac:dyDescent="0.25">
      <c r="A388" s="1">
        <v>42185</v>
      </c>
      <c r="B388" s="16" t="s">
        <v>4953</v>
      </c>
      <c r="C388" s="3" t="s">
        <v>1142</v>
      </c>
      <c r="D388" s="3">
        <v>2015</v>
      </c>
      <c r="E388" s="2">
        <v>6</v>
      </c>
      <c r="F388" s="2" t="s">
        <v>4729</v>
      </c>
      <c r="G388" s="3">
        <v>30</v>
      </c>
      <c r="H388" s="3" t="s">
        <v>1142</v>
      </c>
      <c r="I388" s="3">
        <v>2015</v>
      </c>
      <c r="J388" s="4" t="s">
        <v>587</v>
      </c>
      <c r="K388" s="4" t="s">
        <v>25</v>
      </c>
      <c r="L388" s="10" t="s">
        <v>1143</v>
      </c>
      <c r="M388" s="10" t="s">
        <v>27</v>
      </c>
      <c r="N388" s="4">
        <v>2</v>
      </c>
      <c r="O388" s="4" t="s">
        <v>37</v>
      </c>
      <c r="P388" s="4" t="s">
        <v>28</v>
      </c>
      <c r="Q388" s="4" t="s">
        <v>45</v>
      </c>
      <c r="R388" s="4"/>
      <c r="S388" s="4" t="s">
        <v>1017</v>
      </c>
      <c r="T388" s="4" t="s">
        <v>32</v>
      </c>
      <c r="U388">
        <v>3</v>
      </c>
      <c r="V388" t="s">
        <v>30</v>
      </c>
      <c r="W388" t="s">
        <v>33</v>
      </c>
      <c r="X388" t="s">
        <v>28</v>
      </c>
      <c r="Y388" t="s">
        <v>28</v>
      </c>
      <c r="Z388" t="s">
        <v>6086</v>
      </c>
      <c r="AB388">
        <v>2</v>
      </c>
      <c r="AC388" t="s">
        <v>6092</v>
      </c>
      <c r="AD388" t="s">
        <v>1144</v>
      </c>
    </row>
    <row r="389" spans="1:30" x14ac:dyDescent="0.25">
      <c r="A389" s="16">
        <v>42193</v>
      </c>
      <c r="B389" s="16" t="s">
        <v>4954</v>
      </c>
      <c r="C389" s="3" t="s">
        <v>1145</v>
      </c>
      <c r="D389" s="17">
        <v>2015</v>
      </c>
      <c r="E389" s="2">
        <v>7</v>
      </c>
      <c r="F389" s="2" t="s">
        <v>4730</v>
      </c>
      <c r="G389" s="2">
        <v>17</v>
      </c>
      <c r="H389" s="3" t="s">
        <v>1145</v>
      </c>
      <c r="I389" s="3">
        <v>2015</v>
      </c>
      <c r="J389" s="4" t="s">
        <v>55</v>
      </c>
      <c r="K389" s="12" t="s">
        <v>56</v>
      </c>
      <c r="L389" s="5" t="s">
        <v>1146</v>
      </c>
      <c r="M389" s="5" t="s">
        <v>27</v>
      </c>
      <c r="N389" s="12">
        <v>1</v>
      </c>
      <c r="O389" s="6" t="s">
        <v>37</v>
      </c>
      <c r="P389" s="6" t="s">
        <v>52</v>
      </c>
      <c r="Q389" s="6" t="s">
        <v>45</v>
      </c>
      <c r="R389" s="4" t="s">
        <v>47</v>
      </c>
      <c r="S389" s="7"/>
      <c r="T389" s="12" t="s">
        <v>40</v>
      </c>
      <c r="U389">
        <v>2</v>
      </c>
      <c r="V389" t="s">
        <v>47</v>
      </c>
      <c r="W389" t="s">
        <v>33</v>
      </c>
      <c r="X389" t="s">
        <v>62</v>
      </c>
      <c r="Y389" t="s">
        <v>62</v>
      </c>
      <c r="Z389" t="s">
        <v>6078</v>
      </c>
      <c r="AA389" t="s">
        <v>47</v>
      </c>
      <c r="AB389">
        <v>2</v>
      </c>
      <c r="AC389" t="s">
        <v>6091</v>
      </c>
      <c r="AD389" t="s">
        <v>1147</v>
      </c>
    </row>
    <row r="390" spans="1:30" x14ac:dyDescent="0.25">
      <c r="A390" s="16">
        <v>42193</v>
      </c>
      <c r="B390" s="16" t="s">
        <v>4954</v>
      </c>
      <c r="C390" s="3" t="s">
        <v>1145</v>
      </c>
      <c r="D390" s="17">
        <v>2015</v>
      </c>
      <c r="E390" s="2">
        <v>7</v>
      </c>
      <c r="F390" s="2" t="s">
        <v>4730</v>
      </c>
      <c r="G390" s="2">
        <v>17</v>
      </c>
      <c r="H390" s="3" t="s">
        <v>1145</v>
      </c>
      <c r="I390" s="3">
        <v>2015</v>
      </c>
      <c r="J390" s="12" t="s">
        <v>55</v>
      </c>
      <c r="K390" s="12" t="s">
        <v>135</v>
      </c>
      <c r="L390" s="5" t="s">
        <v>1148</v>
      </c>
      <c r="M390" s="5" t="s">
        <v>27</v>
      </c>
      <c r="N390" s="12">
        <v>1</v>
      </c>
      <c r="O390" s="6" t="s">
        <v>37</v>
      </c>
      <c r="P390" s="6" t="s">
        <v>52</v>
      </c>
      <c r="Q390" s="6" t="s">
        <v>45</v>
      </c>
      <c r="R390" s="6" t="s">
        <v>47</v>
      </c>
      <c r="S390" s="6" t="s">
        <v>55</v>
      </c>
      <c r="T390" s="6" t="s">
        <v>40</v>
      </c>
      <c r="U390" s="6" t="s">
        <v>28</v>
      </c>
      <c r="W390" t="s">
        <v>28</v>
      </c>
      <c r="X390" t="s">
        <v>28</v>
      </c>
      <c r="Y390" t="s">
        <v>28</v>
      </c>
      <c r="Z390" t="s">
        <v>6087</v>
      </c>
      <c r="AB390">
        <v>1</v>
      </c>
      <c r="AC390" t="s">
        <v>6090</v>
      </c>
      <c r="AD390" t="s">
        <v>1149</v>
      </c>
    </row>
    <row r="391" spans="1:30" x14ac:dyDescent="0.25">
      <c r="A391" s="16">
        <v>42193</v>
      </c>
      <c r="B391" s="16" t="s">
        <v>4954</v>
      </c>
      <c r="C391" s="3" t="s">
        <v>1150</v>
      </c>
      <c r="D391" s="17">
        <v>2015</v>
      </c>
      <c r="E391" s="2">
        <v>7</v>
      </c>
      <c r="F391" s="2" t="s">
        <v>4730</v>
      </c>
      <c r="G391" s="2">
        <v>20</v>
      </c>
      <c r="H391" s="3" t="s">
        <v>1150</v>
      </c>
      <c r="I391" s="3">
        <v>2015</v>
      </c>
      <c r="J391" s="12" t="s">
        <v>587</v>
      </c>
      <c r="K391" s="12" t="s">
        <v>25</v>
      </c>
      <c r="L391" s="5" t="s">
        <v>1151</v>
      </c>
      <c r="M391" s="5" t="s">
        <v>27</v>
      </c>
      <c r="N391" s="12">
        <v>1</v>
      </c>
      <c r="O391" s="6" t="s">
        <v>37</v>
      </c>
      <c r="P391" s="6" t="s">
        <v>44</v>
      </c>
      <c r="Q391" s="6" t="s">
        <v>45</v>
      </c>
      <c r="R391" s="6" t="s">
        <v>30</v>
      </c>
      <c r="S391" s="6" t="s">
        <v>55</v>
      </c>
      <c r="T391" s="6" t="s">
        <v>32</v>
      </c>
      <c r="U391">
        <v>3</v>
      </c>
      <c r="V391" t="s">
        <v>30</v>
      </c>
      <c r="W391" t="s">
        <v>33</v>
      </c>
      <c r="X391" t="s">
        <v>28</v>
      </c>
      <c r="Y391" t="s">
        <v>28</v>
      </c>
      <c r="Z391" t="s">
        <v>6086</v>
      </c>
      <c r="AB391">
        <v>2</v>
      </c>
      <c r="AC391" t="s">
        <v>6091</v>
      </c>
      <c r="AD391" t="s">
        <v>1152</v>
      </c>
    </row>
    <row r="392" spans="1:30" x14ac:dyDescent="0.25">
      <c r="A392" s="16">
        <v>42193</v>
      </c>
      <c r="B392" s="16" t="s">
        <v>4954</v>
      </c>
      <c r="C392" s="3" t="s">
        <v>1153</v>
      </c>
      <c r="D392" s="17">
        <v>2015</v>
      </c>
      <c r="E392" s="2">
        <v>7</v>
      </c>
      <c r="F392" s="2" t="s">
        <v>4730</v>
      </c>
      <c r="G392" s="2">
        <v>28</v>
      </c>
      <c r="H392" s="3" t="s">
        <v>1153</v>
      </c>
      <c r="I392" s="3">
        <v>2015</v>
      </c>
      <c r="J392" s="12" t="s">
        <v>50</v>
      </c>
      <c r="K392" s="12" t="s">
        <v>25</v>
      </c>
      <c r="L392" s="5" t="s">
        <v>1154</v>
      </c>
      <c r="M392" s="5" t="s">
        <v>27</v>
      </c>
      <c r="N392" s="6">
        <v>1</v>
      </c>
      <c r="O392" s="6" t="s">
        <v>37</v>
      </c>
      <c r="P392" s="6" t="s">
        <v>44</v>
      </c>
      <c r="Q392" s="6" t="s">
        <v>45</v>
      </c>
      <c r="R392" s="6"/>
      <c r="S392" s="6" t="s">
        <v>37</v>
      </c>
      <c r="T392" s="6" t="s">
        <v>32</v>
      </c>
      <c r="U392">
        <v>0</v>
      </c>
      <c r="V392" t="s">
        <v>30</v>
      </c>
      <c r="W392" t="s">
        <v>122</v>
      </c>
      <c r="X392" s="6" t="s">
        <v>5186</v>
      </c>
      <c r="Y392" s="6" t="s">
        <v>5186</v>
      </c>
      <c r="Z392" s="6" t="s">
        <v>6088</v>
      </c>
      <c r="AB392">
        <v>2</v>
      </c>
      <c r="AC392" t="s">
        <v>6091</v>
      </c>
      <c r="AD392" t="s">
        <v>1155</v>
      </c>
    </row>
    <row r="393" spans="1:30" x14ac:dyDescent="0.25">
      <c r="A393" s="16">
        <v>42193</v>
      </c>
      <c r="B393" s="16" t="s">
        <v>4954</v>
      </c>
      <c r="C393" s="3" t="s">
        <v>1153</v>
      </c>
      <c r="D393" s="17">
        <v>2015</v>
      </c>
      <c r="E393" s="2">
        <v>7</v>
      </c>
      <c r="F393" s="2" t="s">
        <v>4730</v>
      </c>
      <c r="G393" s="2">
        <v>28</v>
      </c>
      <c r="H393" s="3" t="s">
        <v>1153</v>
      </c>
      <c r="I393" s="3">
        <v>2015</v>
      </c>
      <c r="J393" s="12" t="s">
        <v>50</v>
      </c>
      <c r="K393" s="12" t="s">
        <v>105</v>
      </c>
      <c r="L393" s="5" t="s">
        <v>1156</v>
      </c>
      <c r="M393" s="5" t="s">
        <v>27</v>
      </c>
      <c r="N393" s="6">
        <v>2</v>
      </c>
      <c r="O393" s="6" t="s">
        <v>37</v>
      </c>
      <c r="P393" s="6" t="s">
        <v>44</v>
      </c>
      <c r="Q393" s="6" t="s">
        <v>45</v>
      </c>
      <c r="R393" s="6"/>
      <c r="S393" s="6" t="s">
        <v>50</v>
      </c>
      <c r="T393" s="6" t="s">
        <v>32</v>
      </c>
      <c r="U393">
        <v>4</v>
      </c>
      <c r="V393" t="s">
        <v>47</v>
      </c>
      <c r="W393" t="s">
        <v>33</v>
      </c>
      <c r="X393" t="s">
        <v>84</v>
      </c>
      <c r="Y393" t="s">
        <v>84</v>
      </c>
      <c r="Z393" t="s">
        <v>6084</v>
      </c>
      <c r="AA393" t="s">
        <v>30</v>
      </c>
      <c r="AB393">
        <v>2</v>
      </c>
      <c r="AC393" t="s">
        <v>6092</v>
      </c>
      <c r="AD393" t="s">
        <v>1157</v>
      </c>
    </row>
    <row r="394" spans="1:30" x14ac:dyDescent="0.25">
      <c r="A394" s="16">
        <v>42208</v>
      </c>
      <c r="B394" s="16" t="s">
        <v>4957</v>
      </c>
      <c r="C394" s="3" t="s">
        <v>1158</v>
      </c>
      <c r="D394" s="17">
        <v>2015</v>
      </c>
      <c r="E394" s="2">
        <v>7</v>
      </c>
      <c r="F394" s="2" t="s">
        <v>4730</v>
      </c>
      <c r="G394" s="2">
        <v>4</v>
      </c>
      <c r="H394" s="3" t="s">
        <v>1158</v>
      </c>
      <c r="I394" s="3">
        <v>2015</v>
      </c>
      <c r="J394" s="12" t="s">
        <v>76</v>
      </c>
      <c r="K394" s="12" t="s">
        <v>25</v>
      </c>
      <c r="L394" s="5" t="s">
        <v>1159</v>
      </c>
      <c r="M394" s="5" t="s">
        <v>27</v>
      </c>
      <c r="N394" s="6">
        <v>1</v>
      </c>
      <c r="O394" s="6" t="s">
        <v>37</v>
      </c>
      <c r="P394" s="6" t="s">
        <v>44</v>
      </c>
      <c r="Q394" s="6" t="s">
        <v>45</v>
      </c>
      <c r="R394" s="6"/>
      <c r="S394" s="6" t="s">
        <v>50</v>
      </c>
      <c r="T394" s="6" t="s">
        <v>32</v>
      </c>
      <c r="U394">
        <v>3</v>
      </c>
      <c r="V394" t="s">
        <v>47</v>
      </c>
      <c r="W394" t="s">
        <v>33</v>
      </c>
      <c r="X394" t="s">
        <v>62</v>
      </c>
      <c r="Y394" t="s">
        <v>62</v>
      </c>
      <c r="Z394" t="s">
        <v>6078</v>
      </c>
      <c r="AA394" t="s">
        <v>47</v>
      </c>
      <c r="AB394">
        <v>2</v>
      </c>
      <c r="AC394" t="s">
        <v>6091</v>
      </c>
      <c r="AD394" t="s">
        <v>1160</v>
      </c>
    </row>
    <row r="395" spans="1:30" x14ac:dyDescent="0.25">
      <c r="A395" s="16">
        <v>42208</v>
      </c>
      <c r="B395" s="16" t="s">
        <v>4957</v>
      </c>
      <c r="C395" s="3" t="s">
        <v>1161</v>
      </c>
      <c r="D395" s="17">
        <v>2015</v>
      </c>
      <c r="E395" s="2">
        <v>7</v>
      </c>
      <c r="F395" s="2" t="s">
        <v>4730</v>
      </c>
      <c r="G395" s="2">
        <v>7</v>
      </c>
      <c r="H395" s="3" t="s">
        <v>1161</v>
      </c>
      <c r="I395" s="3">
        <v>2015</v>
      </c>
      <c r="J395" s="12" t="s">
        <v>113</v>
      </c>
      <c r="K395" s="12" t="s">
        <v>25</v>
      </c>
      <c r="L395" s="5" t="s">
        <v>1162</v>
      </c>
      <c r="M395" s="5" t="s">
        <v>27</v>
      </c>
      <c r="N395" s="6">
        <v>1</v>
      </c>
      <c r="O395" s="6" t="s">
        <v>1163</v>
      </c>
      <c r="P395" s="6" t="s">
        <v>44</v>
      </c>
      <c r="Q395" s="6" t="s">
        <v>45</v>
      </c>
      <c r="R395" s="6"/>
      <c r="S395" s="6" t="s">
        <v>1164</v>
      </c>
      <c r="T395" s="6" t="s">
        <v>32</v>
      </c>
      <c r="U395" t="s">
        <v>39</v>
      </c>
      <c r="W395" t="s">
        <v>33</v>
      </c>
      <c r="X395" t="s">
        <v>88</v>
      </c>
      <c r="Y395" s="6" t="s">
        <v>88</v>
      </c>
      <c r="Z395" s="6" t="s">
        <v>6082</v>
      </c>
      <c r="AA395" t="s">
        <v>47</v>
      </c>
      <c r="AB395">
        <v>2</v>
      </c>
      <c r="AC395" t="s">
        <v>6091</v>
      </c>
      <c r="AD395" t="s">
        <v>1165</v>
      </c>
    </row>
    <row r="396" spans="1:30" x14ac:dyDescent="0.25">
      <c r="A396" s="16">
        <v>42234</v>
      </c>
      <c r="B396" s="16" t="s">
        <v>4960</v>
      </c>
      <c r="C396" s="3" t="s">
        <v>1170</v>
      </c>
      <c r="D396" s="17">
        <v>2015</v>
      </c>
      <c r="E396" s="2">
        <v>8</v>
      </c>
      <c r="F396" s="2" t="s">
        <v>4731</v>
      </c>
      <c r="G396" s="2">
        <v>29</v>
      </c>
      <c r="H396" s="3" t="s">
        <v>1170</v>
      </c>
      <c r="I396" s="3">
        <v>2015</v>
      </c>
      <c r="J396" s="12" t="s">
        <v>50</v>
      </c>
      <c r="K396" s="12" t="s">
        <v>25</v>
      </c>
      <c r="L396" s="5" t="s">
        <v>1171</v>
      </c>
      <c r="M396" s="5" t="s">
        <v>27</v>
      </c>
      <c r="N396" s="6">
        <v>1</v>
      </c>
      <c r="O396" s="6" t="s">
        <v>37</v>
      </c>
      <c r="P396" s="6" t="s">
        <v>52</v>
      </c>
      <c r="Q396" s="6" t="s">
        <v>45</v>
      </c>
      <c r="R396" s="6"/>
      <c r="S396" s="6" t="s">
        <v>1074</v>
      </c>
      <c r="T396" s="6" t="s">
        <v>32</v>
      </c>
      <c r="U396" t="s">
        <v>39</v>
      </c>
      <c r="W396" t="s">
        <v>33</v>
      </c>
      <c r="X396" t="s">
        <v>88</v>
      </c>
      <c r="Y396" s="6" t="s">
        <v>88</v>
      </c>
      <c r="Z396" s="6" t="s">
        <v>6082</v>
      </c>
      <c r="AA396" t="s">
        <v>47</v>
      </c>
      <c r="AB396">
        <v>2</v>
      </c>
      <c r="AC396" t="s">
        <v>6091</v>
      </c>
      <c r="AD396" t="s">
        <v>1172</v>
      </c>
    </row>
    <row r="397" spans="1:30" x14ac:dyDescent="0.25">
      <c r="A397" s="16">
        <v>42241</v>
      </c>
      <c r="B397" s="16" t="s">
        <v>4962</v>
      </c>
      <c r="C397" s="3" t="s">
        <v>1173</v>
      </c>
      <c r="D397" s="17">
        <v>2015</v>
      </c>
      <c r="E397" s="2">
        <v>8</v>
      </c>
      <c r="F397" s="2" t="s">
        <v>4731</v>
      </c>
      <c r="G397" s="2">
        <v>38</v>
      </c>
      <c r="H397" s="3" t="s">
        <v>1173</v>
      </c>
      <c r="I397" s="3">
        <v>2015</v>
      </c>
      <c r="J397" s="12" t="s">
        <v>36</v>
      </c>
      <c r="K397" s="12" t="s">
        <v>25</v>
      </c>
      <c r="L397" s="5" t="s">
        <v>1174</v>
      </c>
      <c r="M397" s="5" t="s">
        <v>27</v>
      </c>
      <c r="N397" s="6">
        <v>1</v>
      </c>
      <c r="O397" s="6" t="s">
        <v>37</v>
      </c>
      <c r="P397" s="6" t="s">
        <v>52</v>
      </c>
      <c r="Q397" s="6" t="s">
        <v>45</v>
      </c>
      <c r="R397" s="6"/>
      <c r="S397" s="6" t="s">
        <v>1009</v>
      </c>
      <c r="T397" s="6" t="s">
        <v>32</v>
      </c>
      <c r="U397">
        <v>2</v>
      </c>
      <c r="V397" t="s">
        <v>30</v>
      </c>
      <c r="W397" t="s">
        <v>33</v>
      </c>
      <c r="X397" t="s">
        <v>28</v>
      </c>
      <c r="Y397" t="s">
        <v>28</v>
      </c>
      <c r="Z397" t="s">
        <v>6087</v>
      </c>
      <c r="AB397">
        <v>1</v>
      </c>
      <c r="AC397" t="s">
        <v>6090</v>
      </c>
      <c r="AD397" t="s">
        <v>1175</v>
      </c>
    </row>
    <row r="398" spans="1:30" x14ac:dyDescent="0.25">
      <c r="A398" s="16">
        <v>42256</v>
      </c>
      <c r="B398" s="16" t="s">
        <v>4964</v>
      </c>
      <c r="C398" s="3" t="s">
        <v>1176</v>
      </c>
      <c r="D398" s="17">
        <v>2015</v>
      </c>
      <c r="E398" s="2">
        <v>9</v>
      </c>
      <c r="F398" s="2" t="s">
        <v>4732</v>
      </c>
      <c r="G398" s="2">
        <v>11</v>
      </c>
      <c r="H398" s="3" t="s">
        <v>1176</v>
      </c>
      <c r="I398" s="3">
        <v>2015</v>
      </c>
      <c r="J398" s="12" t="s">
        <v>55</v>
      </c>
      <c r="K398" s="12" t="s">
        <v>25</v>
      </c>
      <c r="L398" s="5" t="s">
        <v>1177</v>
      </c>
      <c r="M398" s="5" t="s">
        <v>27</v>
      </c>
      <c r="N398" s="6">
        <v>1</v>
      </c>
      <c r="O398" s="6" t="s">
        <v>37</v>
      </c>
      <c r="P398" s="6" t="s">
        <v>28</v>
      </c>
      <c r="Q398" s="6" t="s">
        <v>29</v>
      </c>
      <c r="T398" s="6" t="s">
        <v>32</v>
      </c>
      <c r="U398">
        <v>3</v>
      </c>
      <c r="V398" t="s">
        <v>47</v>
      </c>
      <c r="W398" t="s">
        <v>33</v>
      </c>
      <c r="X398" t="s">
        <v>28</v>
      </c>
      <c r="Y398" t="s">
        <v>28</v>
      </c>
      <c r="Z398" t="s">
        <v>6086</v>
      </c>
      <c r="AB398">
        <v>2</v>
      </c>
      <c r="AC398" t="s">
        <v>6091</v>
      </c>
      <c r="AD398" t="s">
        <v>1178</v>
      </c>
    </row>
    <row r="399" spans="1:30" x14ac:dyDescent="0.25">
      <c r="A399" s="16">
        <v>42256</v>
      </c>
      <c r="B399" s="16" t="s">
        <v>4964</v>
      </c>
      <c r="C399" s="3" t="s">
        <v>1179</v>
      </c>
      <c r="D399" s="17">
        <v>2015</v>
      </c>
      <c r="E399" s="2">
        <v>9</v>
      </c>
      <c r="F399" s="2" t="s">
        <v>4732</v>
      </c>
      <c r="G399" s="2">
        <v>12</v>
      </c>
      <c r="H399" s="3" t="s">
        <v>1179</v>
      </c>
      <c r="I399" s="3">
        <v>2015</v>
      </c>
      <c r="J399" s="12" t="s">
        <v>55</v>
      </c>
      <c r="K399" s="12" t="s">
        <v>56</v>
      </c>
      <c r="L399" s="5" t="s">
        <v>1180</v>
      </c>
      <c r="M399" s="5" t="s">
        <v>27</v>
      </c>
      <c r="N399" s="6">
        <v>2</v>
      </c>
      <c r="O399" s="6" t="s">
        <v>37</v>
      </c>
      <c r="P399" s="6" t="s">
        <v>52</v>
      </c>
      <c r="Q399" s="6" t="s">
        <v>45</v>
      </c>
      <c r="R399" s="6" t="s">
        <v>47</v>
      </c>
      <c r="S399" s="6" t="s">
        <v>1017</v>
      </c>
      <c r="T399" s="6" t="s">
        <v>40</v>
      </c>
      <c r="U399">
        <v>4</v>
      </c>
      <c r="V399" t="s">
        <v>47</v>
      </c>
      <c r="W399" t="s">
        <v>33</v>
      </c>
      <c r="X399" t="s">
        <v>28</v>
      </c>
      <c r="Y399" t="s">
        <v>28</v>
      </c>
      <c r="Z399" t="s">
        <v>6086</v>
      </c>
      <c r="AB399">
        <v>2</v>
      </c>
      <c r="AC399" t="s">
        <v>6092</v>
      </c>
      <c r="AD399" t="s">
        <v>1181</v>
      </c>
    </row>
    <row r="400" spans="1:30" x14ac:dyDescent="0.25">
      <c r="A400" s="16">
        <v>42256</v>
      </c>
      <c r="B400" s="16" t="s">
        <v>4964</v>
      </c>
      <c r="C400" s="3" t="s">
        <v>1179</v>
      </c>
      <c r="D400" s="17">
        <v>2015</v>
      </c>
      <c r="E400" s="2">
        <v>9</v>
      </c>
      <c r="F400" s="2" t="s">
        <v>4732</v>
      </c>
      <c r="G400" s="2">
        <v>12</v>
      </c>
      <c r="H400" s="3" t="s">
        <v>1179</v>
      </c>
      <c r="I400" s="3">
        <v>2015</v>
      </c>
      <c r="J400" s="12" t="s">
        <v>55</v>
      </c>
      <c r="K400" s="12" t="s">
        <v>308</v>
      </c>
      <c r="L400" s="5" t="s">
        <v>1182</v>
      </c>
      <c r="M400" s="5" t="s">
        <v>27</v>
      </c>
      <c r="N400" s="6">
        <v>1</v>
      </c>
      <c r="O400" s="6" t="s">
        <v>37</v>
      </c>
      <c r="P400" s="6" t="s">
        <v>52</v>
      </c>
      <c r="Q400" s="6" t="s">
        <v>45</v>
      </c>
      <c r="R400" s="6" t="s">
        <v>47</v>
      </c>
      <c r="S400" s="6" t="s">
        <v>1017</v>
      </c>
      <c r="T400" s="6" t="s">
        <v>40</v>
      </c>
      <c r="U400">
        <v>3</v>
      </c>
      <c r="V400" t="s">
        <v>47</v>
      </c>
      <c r="W400" t="s">
        <v>33</v>
      </c>
      <c r="X400" t="s">
        <v>28</v>
      </c>
      <c r="Y400" t="s">
        <v>28</v>
      </c>
      <c r="Z400" t="s">
        <v>6086</v>
      </c>
      <c r="AB400">
        <v>2</v>
      </c>
      <c r="AC400" t="s">
        <v>6091</v>
      </c>
      <c r="AD400" t="s">
        <v>1183</v>
      </c>
    </row>
    <row r="401" spans="1:30" x14ac:dyDescent="0.25">
      <c r="A401" s="16">
        <v>42256</v>
      </c>
      <c r="B401" s="16" t="s">
        <v>4964</v>
      </c>
      <c r="C401" s="3" t="s">
        <v>1179</v>
      </c>
      <c r="D401" s="17">
        <v>2015</v>
      </c>
      <c r="E401" s="2">
        <v>9</v>
      </c>
      <c r="F401" s="2" t="s">
        <v>4732</v>
      </c>
      <c r="G401" s="2">
        <v>12</v>
      </c>
      <c r="H401" s="3" t="s">
        <v>1179</v>
      </c>
      <c r="I401" s="3">
        <v>2015</v>
      </c>
      <c r="J401" s="12" t="s">
        <v>55</v>
      </c>
      <c r="K401" s="12" t="s">
        <v>311</v>
      </c>
      <c r="L401" s="5" t="s">
        <v>1184</v>
      </c>
      <c r="M401" s="5" t="s">
        <v>27</v>
      </c>
      <c r="N401" s="6">
        <v>1</v>
      </c>
      <c r="O401" s="6" t="s">
        <v>37</v>
      </c>
      <c r="P401" s="6" t="s">
        <v>52</v>
      </c>
      <c r="Q401" s="6" t="s">
        <v>45</v>
      </c>
      <c r="R401" s="6" t="s">
        <v>47</v>
      </c>
      <c r="S401" s="6" t="s">
        <v>1017</v>
      </c>
      <c r="T401" s="6" t="s">
        <v>40</v>
      </c>
      <c r="U401">
        <v>3</v>
      </c>
      <c r="V401" t="s">
        <v>47</v>
      </c>
      <c r="W401" t="s">
        <v>33</v>
      </c>
      <c r="X401" t="s">
        <v>28</v>
      </c>
      <c r="Y401" t="s">
        <v>28</v>
      </c>
      <c r="Z401" t="s">
        <v>6086</v>
      </c>
      <c r="AB401">
        <v>2</v>
      </c>
      <c r="AC401" t="s">
        <v>6091</v>
      </c>
      <c r="AD401" t="s">
        <v>1185</v>
      </c>
    </row>
    <row r="402" spans="1:30" x14ac:dyDescent="0.25">
      <c r="A402" s="16">
        <v>42256</v>
      </c>
      <c r="B402" s="16" t="s">
        <v>4964</v>
      </c>
      <c r="C402" s="3" t="s">
        <v>1179</v>
      </c>
      <c r="D402" s="17">
        <v>2015</v>
      </c>
      <c r="E402" s="2">
        <v>9</v>
      </c>
      <c r="F402" s="2" t="s">
        <v>4732</v>
      </c>
      <c r="G402" s="2">
        <v>12</v>
      </c>
      <c r="H402" s="3" t="s">
        <v>1179</v>
      </c>
      <c r="I402" s="3">
        <v>2015</v>
      </c>
      <c r="J402" s="12" t="s">
        <v>55</v>
      </c>
      <c r="K402" s="12" t="s">
        <v>314</v>
      </c>
      <c r="L402" s="5" t="s">
        <v>1186</v>
      </c>
      <c r="M402" s="5" t="s">
        <v>27</v>
      </c>
      <c r="N402" s="6">
        <v>1</v>
      </c>
      <c r="O402" s="6" t="s">
        <v>37</v>
      </c>
      <c r="P402" s="6" t="s">
        <v>28</v>
      </c>
      <c r="Q402" s="6" t="s">
        <v>29</v>
      </c>
      <c r="R402" s="6"/>
      <c r="S402" s="6" t="s">
        <v>1017</v>
      </c>
      <c r="T402" s="6" t="s">
        <v>40</v>
      </c>
      <c r="U402">
        <v>2</v>
      </c>
      <c r="V402" t="s">
        <v>47</v>
      </c>
      <c r="W402" t="s">
        <v>33</v>
      </c>
      <c r="X402" t="s">
        <v>28</v>
      </c>
      <c r="Y402" t="s">
        <v>28</v>
      </c>
      <c r="Z402" t="s">
        <v>6086</v>
      </c>
      <c r="AB402">
        <v>2</v>
      </c>
      <c r="AC402" t="s">
        <v>6091</v>
      </c>
      <c r="AD402" t="s">
        <v>1187</v>
      </c>
    </row>
    <row r="403" spans="1:30" x14ac:dyDescent="0.25">
      <c r="A403" s="16">
        <v>42256</v>
      </c>
      <c r="B403" s="16" t="s">
        <v>4964</v>
      </c>
      <c r="C403" s="3" t="s">
        <v>1179</v>
      </c>
      <c r="D403" s="17">
        <v>2015</v>
      </c>
      <c r="E403" s="2">
        <v>9</v>
      </c>
      <c r="F403" s="2" t="s">
        <v>4732</v>
      </c>
      <c r="G403" s="2">
        <v>12</v>
      </c>
      <c r="H403" s="3" t="s">
        <v>1179</v>
      </c>
      <c r="I403" s="3">
        <v>2015</v>
      </c>
      <c r="J403" s="12" t="s">
        <v>55</v>
      </c>
      <c r="K403" s="12" t="s">
        <v>317</v>
      </c>
      <c r="L403" s="5" t="s">
        <v>1188</v>
      </c>
      <c r="M403" s="5" t="s">
        <v>27</v>
      </c>
      <c r="N403" s="6">
        <v>1</v>
      </c>
      <c r="O403" s="6" t="s">
        <v>37</v>
      </c>
      <c r="P403" s="6" t="s">
        <v>52</v>
      </c>
      <c r="Q403" s="6" t="s">
        <v>45</v>
      </c>
      <c r="R403" s="6" t="s">
        <v>47</v>
      </c>
      <c r="S403" s="6" t="s">
        <v>1017</v>
      </c>
      <c r="T403" s="6" t="s">
        <v>40</v>
      </c>
      <c r="U403">
        <v>2</v>
      </c>
      <c r="V403" t="s">
        <v>30</v>
      </c>
      <c r="W403" t="s">
        <v>33</v>
      </c>
      <c r="X403" t="s">
        <v>28</v>
      </c>
      <c r="Y403" t="s">
        <v>28</v>
      </c>
      <c r="Z403" t="s">
        <v>6086</v>
      </c>
      <c r="AB403">
        <v>2</v>
      </c>
      <c r="AC403" t="s">
        <v>6091</v>
      </c>
      <c r="AD403" t="s">
        <v>1189</v>
      </c>
    </row>
    <row r="404" spans="1:30" x14ac:dyDescent="0.25">
      <c r="A404" s="16">
        <v>42272</v>
      </c>
      <c r="B404" s="16" t="s">
        <v>4965</v>
      </c>
      <c r="C404" s="3" t="s">
        <v>1190</v>
      </c>
      <c r="D404" s="17">
        <v>2015</v>
      </c>
      <c r="E404" s="2">
        <v>9</v>
      </c>
      <c r="F404" s="2" t="s">
        <v>4732</v>
      </c>
      <c r="G404" s="2">
        <v>28</v>
      </c>
      <c r="H404" s="3" t="s">
        <v>1190</v>
      </c>
      <c r="I404" s="3">
        <v>2015</v>
      </c>
      <c r="J404" s="12" t="s">
        <v>55</v>
      </c>
      <c r="K404" s="12" t="s">
        <v>1191</v>
      </c>
      <c r="L404" s="5" t="s">
        <v>1192</v>
      </c>
      <c r="M404" s="5" t="s">
        <v>27</v>
      </c>
      <c r="N404" s="6">
        <v>1</v>
      </c>
      <c r="O404" s="6" t="s">
        <v>37</v>
      </c>
      <c r="P404" s="6" t="s">
        <v>52</v>
      </c>
      <c r="Q404" s="6" t="s">
        <v>45</v>
      </c>
      <c r="R404" s="6" t="s">
        <v>47</v>
      </c>
      <c r="S404" s="6" t="s">
        <v>1017</v>
      </c>
      <c r="T404" s="6" t="s">
        <v>40</v>
      </c>
      <c r="U404" s="6" t="s">
        <v>28</v>
      </c>
      <c r="W404" t="s">
        <v>28</v>
      </c>
      <c r="X404" t="s">
        <v>28</v>
      </c>
      <c r="Y404" t="s">
        <v>28</v>
      </c>
      <c r="Z404" t="s">
        <v>6087</v>
      </c>
      <c r="AB404">
        <v>1</v>
      </c>
      <c r="AC404" t="s">
        <v>6090</v>
      </c>
      <c r="AD404" t="s">
        <v>1193</v>
      </c>
    </row>
    <row r="405" spans="1:30" x14ac:dyDescent="0.25">
      <c r="A405" s="16">
        <v>42282</v>
      </c>
      <c r="B405" s="16" t="s">
        <v>4967</v>
      </c>
      <c r="C405" s="3" t="s">
        <v>1194</v>
      </c>
      <c r="D405" s="17">
        <v>2015</v>
      </c>
      <c r="E405" s="2">
        <v>10</v>
      </c>
      <c r="F405" s="2" t="s">
        <v>4733</v>
      </c>
      <c r="G405" s="2">
        <v>22</v>
      </c>
      <c r="H405" s="3" t="s">
        <v>1194</v>
      </c>
      <c r="I405" s="3">
        <v>2015</v>
      </c>
      <c r="J405" s="12" t="s">
        <v>24</v>
      </c>
      <c r="K405" s="12" t="s">
        <v>1195</v>
      </c>
      <c r="L405" s="5" t="s">
        <v>1196</v>
      </c>
      <c r="M405" s="5" t="s">
        <v>27</v>
      </c>
      <c r="N405" s="6">
        <v>3</v>
      </c>
      <c r="O405" s="6" t="s">
        <v>37</v>
      </c>
      <c r="P405" s="6" t="s">
        <v>28</v>
      </c>
      <c r="Q405" s="6" t="s">
        <v>45</v>
      </c>
      <c r="R405" s="6"/>
      <c r="S405" s="6" t="s">
        <v>55</v>
      </c>
      <c r="T405" s="6" t="s">
        <v>32</v>
      </c>
      <c r="U405">
        <v>3</v>
      </c>
      <c r="V405" t="s">
        <v>30</v>
      </c>
      <c r="W405" t="s">
        <v>33</v>
      </c>
      <c r="X405" t="s">
        <v>28</v>
      </c>
      <c r="Y405" t="s">
        <v>28</v>
      </c>
      <c r="Z405" t="s">
        <v>6086</v>
      </c>
      <c r="AB405">
        <v>2</v>
      </c>
      <c r="AC405" t="s">
        <v>6092</v>
      </c>
      <c r="AD405" t="s">
        <v>1197</v>
      </c>
    </row>
    <row r="406" spans="1:30" x14ac:dyDescent="0.25">
      <c r="A406" s="16">
        <v>42327</v>
      </c>
      <c r="B406" s="16" t="s">
        <v>4968</v>
      </c>
      <c r="C406" s="3" t="s">
        <v>1198</v>
      </c>
      <c r="D406" s="17">
        <v>2015</v>
      </c>
      <c r="E406" s="2">
        <v>11</v>
      </c>
      <c r="F406" s="2" t="s">
        <v>4734</v>
      </c>
      <c r="G406" s="2">
        <v>27</v>
      </c>
      <c r="H406" s="3" t="s">
        <v>1198</v>
      </c>
      <c r="I406" s="3">
        <v>2015</v>
      </c>
      <c r="J406" s="12" t="s">
        <v>113</v>
      </c>
      <c r="K406" s="12" t="s">
        <v>1199</v>
      </c>
      <c r="L406" s="5" t="s">
        <v>1200</v>
      </c>
      <c r="M406" s="5" t="s">
        <v>27</v>
      </c>
      <c r="N406" s="12">
        <v>2</v>
      </c>
      <c r="O406" s="6" t="s">
        <v>37</v>
      </c>
      <c r="P406" s="6" t="s">
        <v>52</v>
      </c>
      <c r="Q406" s="6" t="s">
        <v>45</v>
      </c>
      <c r="R406" s="6" t="s">
        <v>30</v>
      </c>
      <c r="S406" s="6" t="s">
        <v>24</v>
      </c>
      <c r="T406" s="6" t="s">
        <v>32</v>
      </c>
      <c r="U406">
        <v>3</v>
      </c>
      <c r="V406" t="s">
        <v>30</v>
      </c>
      <c r="W406" t="s">
        <v>33</v>
      </c>
      <c r="X406" t="s">
        <v>28</v>
      </c>
      <c r="Y406" t="s">
        <v>28</v>
      </c>
      <c r="Z406" t="s">
        <v>6086</v>
      </c>
      <c r="AB406">
        <v>2</v>
      </c>
      <c r="AC406" t="s">
        <v>6092</v>
      </c>
      <c r="AD406" t="s">
        <v>1201</v>
      </c>
    </row>
    <row r="407" spans="1:30" x14ac:dyDescent="0.25">
      <c r="A407" s="28">
        <v>42377</v>
      </c>
      <c r="B407" s="16" t="s">
        <v>4969</v>
      </c>
      <c r="C407" s="3" t="s">
        <v>1202</v>
      </c>
      <c r="D407" s="11">
        <f t="shared" ref="D407:D438" si="1">YEAR(A407)</f>
        <v>2016</v>
      </c>
      <c r="E407" s="2">
        <v>1</v>
      </c>
      <c r="F407" s="2" t="s">
        <v>4735</v>
      </c>
      <c r="G407" s="29">
        <v>11</v>
      </c>
      <c r="H407" s="3" t="s">
        <v>1202</v>
      </c>
      <c r="I407" s="3">
        <v>2016</v>
      </c>
      <c r="J407" s="21" t="s">
        <v>113</v>
      </c>
      <c r="K407" s="32" t="s">
        <v>25</v>
      </c>
      <c r="L407" s="25" t="s">
        <v>1203</v>
      </c>
      <c r="M407" s="25" t="s">
        <v>27</v>
      </c>
      <c r="N407" s="11">
        <v>2</v>
      </c>
      <c r="O407" s="29" t="s">
        <v>37</v>
      </c>
      <c r="P407" s="29" t="s">
        <v>44</v>
      </c>
      <c r="Q407" s="29" t="s">
        <v>45</v>
      </c>
      <c r="R407" s="6" t="s">
        <v>30</v>
      </c>
      <c r="S407" s="6" t="s">
        <v>113</v>
      </c>
      <c r="T407" s="29" t="s">
        <v>32</v>
      </c>
      <c r="U407">
        <v>0</v>
      </c>
      <c r="V407" t="s">
        <v>47</v>
      </c>
      <c r="W407" t="s">
        <v>122</v>
      </c>
      <c r="X407" s="6" t="s">
        <v>5186</v>
      </c>
      <c r="Y407" s="6" t="s">
        <v>5186</v>
      </c>
      <c r="Z407" s="6" t="s">
        <v>6088</v>
      </c>
      <c r="AB407">
        <v>2</v>
      </c>
      <c r="AC407" t="s">
        <v>6092</v>
      </c>
      <c r="AD407" t="s">
        <v>1204</v>
      </c>
    </row>
    <row r="408" spans="1:30" x14ac:dyDescent="0.25">
      <c r="A408" s="28">
        <v>42377</v>
      </c>
      <c r="B408" s="16" t="s">
        <v>4969</v>
      </c>
      <c r="C408" s="3" t="s">
        <v>1205</v>
      </c>
      <c r="D408" s="11">
        <f t="shared" si="1"/>
        <v>2016</v>
      </c>
      <c r="E408" s="2">
        <v>1</v>
      </c>
      <c r="F408" s="2" t="s">
        <v>4735</v>
      </c>
      <c r="G408" s="29">
        <v>15</v>
      </c>
      <c r="H408" s="3" t="s">
        <v>1205</v>
      </c>
      <c r="I408" s="3">
        <v>2016</v>
      </c>
      <c r="J408" s="21" t="s">
        <v>55</v>
      </c>
      <c r="K408" s="32" t="s">
        <v>25</v>
      </c>
      <c r="L408" s="25" t="s">
        <v>1206</v>
      </c>
      <c r="M408" s="25" t="s">
        <v>27</v>
      </c>
      <c r="N408" s="11">
        <v>1</v>
      </c>
      <c r="O408" s="29" t="s">
        <v>1207</v>
      </c>
      <c r="P408" s="25" t="s">
        <v>28</v>
      </c>
      <c r="Q408" s="29" t="s">
        <v>45</v>
      </c>
      <c r="R408" t="s">
        <v>30</v>
      </c>
      <c r="T408" s="29" t="s">
        <v>32</v>
      </c>
      <c r="U408">
        <v>0</v>
      </c>
      <c r="V408" t="s">
        <v>30</v>
      </c>
      <c r="W408" t="s">
        <v>122</v>
      </c>
      <c r="X408" s="6" t="s">
        <v>5186</v>
      </c>
      <c r="Y408" s="6" t="s">
        <v>5186</v>
      </c>
      <c r="Z408" s="6" t="s">
        <v>6088</v>
      </c>
      <c r="AB408">
        <v>1</v>
      </c>
      <c r="AC408" t="s">
        <v>6090</v>
      </c>
      <c r="AD408" t="s">
        <v>1208</v>
      </c>
    </row>
    <row r="409" spans="1:30" x14ac:dyDescent="0.25">
      <c r="A409" s="28">
        <v>42377</v>
      </c>
      <c r="B409" s="16" t="s">
        <v>4969</v>
      </c>
      <c r="C409" s="3" t="s">
        <v>1209</v>
      </c>
      <c r="D409" s="11">
        <f t="shared" si="1"/>
        <v>2016</v>
      </c>
      <c r="E409" s="2">
        <v>1</v>
      </c>
      <c r="F409" s="2" t="s">
        <v>4735</v>
      </c>
      <c r="G409" s="29">
        <v>24</v>
      </c>
      <c r="H409" s="3" t="s">
        <v>1209</v>
      </c>
      <c r="I409" s="3">
        <v>2016</v>
      </c>
      <c r="J409" s="32" t="s">
        <v>50</v>
      </c>
      <c r="K409" s="32" t="s">
        <v>25</v>
      </c>
      <c r="L409" s="25" t="s">
        <v>1210</v>
      </c>
      <c r="M409" s="25" t="s">
        <v>27</v>
      </c>
      <c r="N409" s="11">
        <v>1</v>
      </c>
      <c r="O409" s="29" t="s">
        <v>37</v>
      </c>
      <c r="P409" s="29" t="s">
        <v>44</v>
      </c>
      <c r="Q409" s="29" t="s">
        <v>45</v>
      </c>
      <c r="R409" t="s">
        <v>30</v>
      </c>
      <c r="T409" s="29" t="s">
        <v>32</v>
      </c>
      <c r="U409">
        <v>2</v>
      </c>
      <c r="V409" t="s">
        <v>30</v>
      </c>
      <c r="W409" t="s">
        <v>33</v>
      </c>
      <c r="X409" t="s">
        <v>62</v>
      </c>
      <c r="Y409" t="s">
        <v>62</v>
      </c>
      <c r="Z409" t="s">
        <v>6078</v>
      </c>
      <c r="AA409" t="s">
        <v>47</v>
      </c>
      <c r="AB409">
        <v>2</v>
      </c>
      <c r="AC409" t="s">
        <v>6091</v>
      </c>
      <c r="AD409" t="s">
        <v>1211</v>
      </c>
    </row>
    <row r="410" spans="1:30" x14ac:dyDescent="0.25">
      <c r="A410" s="28">
        <v>42458</v>
      </c>
      <c r="B410" s="16" t="s">
        <v>4972</v>
      </c>
      <c r="C410" s="3" t="s">
        <v>1212</v>
      </c>
      <c r="D410" s="11">
        <f t="shared" si="1"/>
        <v>2016</v>
      </c>
      <c r="E410" s="2">
        <v>3</v>
      </c>
      <c r="F410" s="2" t="s">
        <v>4736</v>
      </c>
      <c r="G410" s="29">
        <v>9</v>
      </c>
      <c r="H410" s="3" t="s">
        <v>1212</v>
      </c>
      <c r="I410" s="3">
        <v>2016</v>
      </c>
      <c r="J410" s="32" t="s">
        <v>76</v>
      </c>
      <c r="K410" s="32" t="s">
        <v>25</v>
      </c>
      <c r="L410" s="25" t="s">
        <v>1213</v>
      </c>
      <c r="M410" s="25" t="s">
        <v>27</v>
      </c>
      <c r="N410" s="11">
        <v>2</v>
      </c>
      <c r="O410" s="29" t="s">
        <v>37</v>
      </c>
      <c r="P410" s="29" t="s">
        <v>52</v>
      </c>
      <c r="Q410" s="29" t="s">
        <v>45</v>
      </c>
      <c r="R410" t="s">
        <v>30</v>
      </c>
      <c r="T410" s="29" t="s">
        <v>32</v>
      </c>
      <c r="U410">
        <v>3</v>
      </c>
      <c r="V410" t="s">
        <v>30</v>
      </c>
      <c r="W410" t="s">
        <v>33</v>
      </c>
      <c r="X410" t="s">
        <v>28</v>
      </c>
      <c r="Y410" t="s">
        <v>28</v>
      </c>
      <c r="Z410" t="s">
        <v>6086</v>
      </c>
      <c r="AB410">
        <v>2</v>
      </c>
      <c r="AC410" t="s">
        <v>6092</v>
      </c>
      <c r="AD410" t="s">
        <v>1214</v>
      </c>
    </row>
    <row r="411" spans="1:30" x14ac:dyDescent="0.25">
      <c r="A411" s="28">
        <v>42495</v>
      </c>
      <c r="B411" s="16" t="s">
        <v>4976</v>
      </c>
      <c r="C411" s="3" t="s">
        <v>1215</v>
      </c>
      <c r="D411" s="11">
        <f t="shared" si="1"/>
        <v>2016</v>
      </c>
      <c r="E411" s="2">
        <v>5</v>
      </c>
      <c r="F411" s="2" t="s">
        <v>4737</v>
      </c>
      <c r="G411" s="29">
        <v>2</v>
      </c>
      <c r="H411" s="3" t="s">
        <v>1215</v>
      </c>
      <c r="I411" s="3">
        <v>2016</v>
      </c>
      <c r="J411" s="32" t="s">
        <v>76</v>
      </c>
      <c r="K411" s="32" t="s">
        <v>25</v>
      </c>
      <c r="L411" s="25" t="s">
        <v>1216</v>
      </c>
      <c r="M411" s="25" t="s">
        <v>27</v>
      </c>
      <c r="N411" s="11">
        <v>1</v>
      </c>
      <c r="O411" s="29" t="s">
        <v>1217</v>
      </c>
      <c r="P411" s="29" t="s">
        <v>44</v>
      </c>
      <c r="Q411" s="29" t="s">
        <v>45</v>
      </c>
      <c r="R411" t="s">
        <v>30</v>
      </c>
      <c r="T411" s="29" t="s">
        <v>32</v>
      </c>
      <c r="U411">
        <v>3</v>
      </c>
      <c r="V411" t="s">
        <v>47</v>
      </c>
      <c r="W411" t="s">
        <v>33</v>
      </c>
      <c r="X411" t="s">
        <v>62</v>
      </c>
      <c r="Y411" t="s">
        <v>62</v>
      </c>
      <c r="Z411" t="s">
        <v>6078</v>
      </c>
      <c r="AA411" t="s">
        <v>47</v>
      </c>
      <c r="AB411">
        <v>2</v>
      </c>
      <c r="AC411" t="s">
        <v>6091</v>
      </c>
      <c r="AD411" t="s">
        <v>1218</v>
      </c>
    </row>
    <row r="412" spans="1:30" x14ac:dyDescent="0.25">
      <c r="A412" s="28">
        <v>42500</v>
      </c>
      <c r="B412" s="16" t="s">
        <v>4977</v>
      </c>
      <c r="C412" s="3" t="s">
        <v>1219</v>
      </c>
      <c r="D412">
        <f t="shared" si="1"/>
        <v>2016</v>
      </c>
      <c r="E412" s="2">
        <v>5</v>
      </c>
      <c r="F412" s="2" t="s">
        <v>4737</v>
      </c>
      <c r="G412" s="29">
        <v>17</v>
      </c>
      <c r="H412" s="3" t="s">
        <v>1219</v>
      </c>
      <c r="I412" s="3">
        <v>2016</v>
      </c>
      <c r="J412" s="31" t="s">
        <v>36</v>
      </c>
      <c r="K412" s="32" t="s">
        <v>25</v>
      </c>
      <c r="L412" s="25" t="s">
        <v>1220</v>
      </c>
      <c r="M412" s="25" t="s">
        <v>27</v>
      </c>
      <c r="N412" s="11">
        <v>1</v>
      </c>
      <c r="O412" s="29" t="s">
        <v>1221</v>
      </c>
      <c r="P412" s="29" t="s">
        <v>52</v>
      </c>
      <c r="Q412" s="29" t="s">
        <v>45</v>
      </c>
      <c r="R412" t="s">
        <v>30</v>
      </c>
      <c r="T412" s="29" t="s">
        <v>32</v>
      </c>
      <c r="U412">
        <v>2</v>
      </c>
      <c r="V412" t="s">
        <v>30</v>
      </c>
      <c r="W412" t="s">
        <v>33</v>
      </c>
      <c r="X412" t="s">
        <v>28</v>
      </c>
      <c r="Y412" t="s">
        <v>28</v>
      </c>
      <c r="Z412" t="s">
        <v>6086</v>
      </c>
      <c r="AB412">
        <v>2</v>
      </c>
      <c r="AC412" t="s">
        <v>6091</v>
      </c>
      <c r="AD412" t="s">
        <v>1222</v>
      </c>
    </row>
    <row r="413" spans="1:30" x14ac:dyDescent="0.25">
      <c r="A413" s="28">
        <v>42500</v>
      </c>
      <c r="B413" s="16" t="s">
        <v>4977</v>
      </c>
      <c r="C413" s="3" t="s">
        <v>1223</v>
      </c>
      <c r="D413">
        <f t="shared" si="1"/>
        <v>2016</v>
      </c>
      <c r="E413" s="2">
        <v>5</v>
      </c>
      <c r="F413" s="2" t="s">
        <v>4737</v>
      </c>
      <c r="G413" s="29">
        <v>19</v>
      </c>
      <c r="H413" s="3" t="s">
        <v>1223</v>
      </c>
      <c r="I413" s="3">
        <v>2016</v>
      </c>
      <c r="J413" s="32" t="s">
        <v>50</v>
      </c>
      <c r="K413" s="32" t="s">
        <v>25</v>
      </c>
      <c r="L413" s="25" t="s">
        <v>1224</v>
      </c>
      <c r="M413" s="25" t="s">
        <v>27</v>
      </c>
      <c r="N413" s="11">
        <v>2</v>
      </c>
      <c r="O413" s="29" t="s">
        <v>1225</v>
      </c>
      <c r="P413" s="25" t="s">
        <v>44</v>
      </c>
      <c r="Q413" s="29" t="s">
        <v>45</v>
      </c>
      <c r="R413" t="s">
        <v>30</v>
      </c>
      <c r="T413" s="29" t="s">
        <v>32</v>
      </c>
      <c r="U413">
        <v>0</v>
      </c>
      <c r="V413" t="s">
        <v>47</v>
      </c>
      <c r="W413" t="s">
        <v>122</v>
      </c>
      <c r="X413" s="6" t="s">
        <v>5186</v>
      </c>
      <c r="Y413" s="6" t="s">
        <v>5186</v>
      </c>
      <c r="Z413" s="6" t="s">
        <v>6088</v>
      </c>
      <c r="AB413">
        <v>3</v>
      </c>
      <c r="AC413" t="s">
        <v>6093</v>
      </c>
      <c r="AD413" t="s">
        <v>1226</v>
      </c>
    </row>
    <row r="414" spans="1:30" x14ac:dyDescent="0.25">
      <c r="A414" s="28">
        <v>42500</v>
      </c>
      <c r="B414" s="16" t="s">
        <v>4977</v>
      </c>
      <c r="C414" s="3" t="s">
        <v>1223</v>
      </c>
      <c r="D414">
        <f t="shared" si="1"/>
        <v>2016</v>
      </c>
      <c r="E414" s="2">
        <v>5</v>
      </c>
      <c r="F414" s="2" t="s">
        <v>4737</v>
      </c>
      <c r="G414" s="29">
        <v>19</v>
      </c>
      <c r="H414" s="3" t="s">
        <v>1223</v>
      </c>
      <c r="I414" s="3">
        <v>2016</v>
      </c>
      <c r="J414" s="32" t="s">
        <v>50</v>
      </c>
      <c r="K414" s="32" t="s">
        <v>105</v>
      </c>
      <c r="L414" s="25" t="s">
        <v>1227</v>
      </c>
      <c r="M414" s="25" t="s">
        <v>27</v>
      </c>
      <c r="N414" s="11">
        <v>1</v>
      </c>
      <c r="O414" s="29" t="s">
        <v>37</v>
      </c>
      <c r="P414" s="29" t="s">
        <v>44</v>
      </c>
      <c r="Q414" s="29" t="s">
        <v>45</v>
      </c>
      <c r="R414" t="s">
        <v>30</v>
      </c>
      <c r="T414" s="29" t="s">
        <v>32</v>
      </c>
      <c r="U414">
        <v>3</v>
      </c>
      <c r="V414" t="s">
        <v>47</v>
      </c>
      <c r="W414" t="s">
        <v>33</v>
      </c>
      <c r="X414" t="s">
        <v>28</v>
      </c>
      <c r="Y414" t="s">
        <v>28</v>
      </c>
      <c r="Z414" t="s">
        <v>6086</v>
      </c>
      <c r="AB414">
        <v>2</v>
      </c>
      <c r="AC414" t="s">
        <v>6091</v>
      </c>
      <c r="AD414" t="s">
        <v>1228</v>
      </c>
    </row>
    <row r="415" spans="1:30" x14ac:dyDescent="0.25">
      <c r="A415" s="28">
        <v>42500</v>
      </c>
      <c r="B415" s="16" t="s">
        <v>4977</v>
      </c>
      <c r="C415" s="3" t="s">
        <v>1223</v>
      </c>
      <c r="D415">
        <f t="shared" si="1"/>
        <v>2016</v>
      </c>
      <c r="E415" s="2">
        <v>5</v>
      </c>
      <c r="F415" s="2" t="s">
        <v>4737</v>
      </c>
      <c r="G415" s="29">
        <v>19</v>
      </c>
      <c r="H415" s="3" t="s">
        <v>1223</v>
      </c>
      <c r="I415" s="3">
        <v>2016</v>
      </c>
      <c r="J415" s="32" t="s">
        <v>50</v>
      </c>
      <c r="K415" s="32" t="s">
        <v>143</v>
      </c>
      <c r="L415" s="25" t="s">
        <v>1229</v>
      </c>
      <c r="M415" s="25" t="s">
        <v>27</v>
      </c>
      <c r="N415" s="11">
        <v>1</v>
      </c>
      <c r="O415" s="29" t="s">
        <v>37</v>
      </c>
      <c r="P415" s="29" t="s">
        <v>44</v>
      </c>
      <c r="Q415" s="29" t="s">
        <v>45</v>
      </c>
      <c r="R415" t="s">
        <v>30</v>
      </c>
      <c r="T415" s="29" t="s">
        <v>32</v>
      </c>
      <c r="U415">
        <v>4</v>
      </c>
      <c r="V415" t="s">
        <v>47</v>
      </c>
      <c r="W415" t="s">
        <v>33</v>
      </c>
      <c r="X415" t="s">
        <v>28</v>
      </c>
      <c r="Y415" t="s">
        <v>28</v>
      </c>
      <c r="Z415" t="s">
        <v>6086</v>
      </c>
      <c r="AB415">
        <v>2</v>
      </c>
      <c r="AC415" t="s">
        <v>6091</v>
      </c>
      <c r="AD415" t="s">
        <v>1230</v>
      </c>
    </row>
    <row r="416" spans="1:30" x14ac:dyDescent="0.25">
      <c r="A416" s="28">
        <v>42500</v>
      </c>
      <c r="B416" s="16" t="s">
        <v>4977</v>
      </c>
      <c r="C416" s="3" t="s">
        <v>1223</v>
      </c>
      <c r="D416">
        <f t="shared" si="1"/>
        <v>2016</v>
      </c>
      <c r="E416" s="2">
        <v>5</v>
      </c>
      <c r="F416" s="2" t="s">
        <v>4737</v>
      </c>
      <c r="G416" s="29">
        <v>19</v>
      </c>
      <c r="H416" s="3" t="s">
        <v>1223</v>
      </c>
      <c r="I416" s="3">
        <v>2016</v>
      </c>
      <c r="J416" s="32" t="s">
        <v>50</v>
      </c>
      <c r="K416" s="32" t="s">
        <v>336</v>
      </c>
      <c r="L416" s="25" t="s">
        <v>1231</v>
      </c>
      <c r="M416" s="25" t="s">
        <v>27</v>
      </c>
      <c r="N416" s="11">
        <v>2</v>
      </c>
      <c r="O416" s="29" t="s">
        <v>1232</v>
      </c>
      <c r="P416" s="29" t="s">
        <v>44</v>
      </c>
      <c r="Q416" s="29" t="s">
        <v>45</v>
      </c>
      <c r="R416" t="s">
        <v>30</v>
      </c>
      <c r="T416" s="29" t="s">
        <v>32</v>
      </c>
      <c r="U416">
        <v>0</v>
      </c>
      <c r="V416" t="s">
        <v>47</v>
      </c>
      <c r="W416" t="s">
        <v>122</v>
      </c>
      <c r="X416" s="6" t="s">
        <v>5186</v>
      </c>
      <c r="Y416" s="6" t="s">
        <v>5186</v>
      </c>
      <c r="Z416" s="6" t="s">
        <v>6088</v>
      </c>
      <c r="AB416">
        <v>3</v>
      </c>
      <c r="AC416" t="s">
        <v>6093</v>
      </c>
      <c r="AD416" t="s">
        <v>1233</v>
      </c>
    </row>
    <row r="417" spans="1:30" x14ac:dyDescent="0.25">
      <c r="A417" s="28">
        <v>42507</v>
      </c>
      <c r="B417" s="16" t="s">
        <v>4978</v>
      </c>
      <c r="C417" s="3" t="s">
        <v>1234</v>
      </c>
      <c r="D417">
        <f t="shared" si="1"/>
        <v>2016</v>
      </c>
      <c r="E417" s="2">
        <v>5</v>
      </c>
      <c r="F417" s="2" t="s">
        <v>4737</v>
      </c>
      <c r="G417" s="29">
        <v>10</v>
      </c>
      <c r="H417" s="3" t="s">
        <v>1234</v>
      </c>
      <c r="I417" s="3">
        <v>2016</v>
      </c>
      <c r="J417" s="32" t="s">
        <v>113</v>
      </c>
      <c r="K417" s="32" t="s">
        <v>25</v>
      </c>
      <c r="L417" s="25" t="s">
        <v>1235</v>
      </c>
      <c r="M417" s="25" t="s">
        <v>27</v>
      </c>
      <c r="N417" s="11">
        <v>1</v>
      </c>
      <c r="O417" s="29" t="s">
        <v>37</v>
      </c>
      <c r="P417" s="25" t="s">
        <v>28</v>
      </c>
      <c r="Q417" s="25" t="s">
        <v>29</v>
      </c>
      <c r="T417" s="29" t="s">
        <v>32</v>
      </c>
      <c r="U417">
        <v>2</v>
      </c>
      <c r="V417" t="s">
        <v>47</v>
      </c>
      <c r="W417" t="s">
        <v>33</v>
      </c>
      <c r="X417" t="s">
        <v>62</v>
      </c>
      <c r="Y417" t="s">
        <v>62</v>
      </c>
      <c r="Z417" t="s">
        <v>6078</v>
      </c>
      <c r="AA417" t="s">
        <v>47</v>
      </c>
      <c r="AB417">
        <v>2</v>
      </c>
      <c r="AC417" t="s">
        <v>6091</v>
      </c>
      <c r="AD417" t="s">
        <v>1236</v>
      </c>
    </row>
    <row r="418" spans="1:30" x14ac:dyDescent="0.25">
      <c r="A418" s="28">
        <v>42521</v>
      </c>
      <c r="B418" s="16" t="s">
        <v>4979</v>
      </c>
      <c r="C418" s="3" t="s">
        <v>1237</v>
      </c>
      <c r="D418">
        <f t="shared" si="1"/>
        <v>2016</v>
      </c>
      <c r="E418" s="2">
        <v>5</v>
      </c>
      <c r="F418" s="2" t="s">
        <v>4737</v>
      </c>
      <c r="G418" s="29">
        <v>29</v>
      </c>
      <c r="H418" s="3" t="s">
        <v>1237</v>
      </c>
      <c r="I418" s="3">
        <v>2016</v>
      </c>
      <c r="J418" s="32" t="s">
        <v>55</v>
      </c>
      <c r="K418" s="32" t="s">
        <v>56</v>
      </c>
      <c r="L418" s="25" t="s">
        <v>1238</v>
      </c>
      <c r="M418" s="25" t="s">
        <v>27</v>
      </c>
      <c r="N418" s="11">
        <v>1</v>
      </c>
      <c r="O418" s="29" t="s">
        <v>37</v>
      </c>
      <c r="P418" s="29" t="s">
        <v>52</v>
      </c>
      <c r="Q418" s="29" t="s">
        <v>45</v>
      </c>
      <c r="R418" t="s">
        <v>47</v>
      </c>
      <c r="T418" s="29" t="s">
        <v>40</v>
      </c>
      <c r="U418">
        <v>4</v>
      </c>
      <c r="V418" t="s">
        <v>30</v>
      </c>
      <c r="W418" t="s">
        <v>33</v>
      </c>
      <c r="X418" t="s">
        <v>28</v>
      </c>
      <c r="Y418" t="s">
        <v>28</v>
      </c>
      <c r="Z418" t="s">
        <v>6087</v>
      </c>
      <c r="AB418">
        <v>1</v>
      </c>
      <c r="AC418" t="s">
        <v>6090</v>
      </c>
      <c r="AD418" t="s">
        <v>1239</v>
      </c>
    </row>
    <row r="419" spans="1:30" x14ac:dyDescent="0.25">
      <c r="A419" s="28">
        <v>42521</v>
      </c>
      <c r="B419" s="16" t="s">
        <v>4979</v>
      </c>
      <c r="C419" s="3" t="s">
        <v>1240</v>
      </c>
      <c r="D419">
        <f t="shared" si="1"/>
        <v>2016</v>
      </c>
      <c r="E419" s="2">
        <v>5</v>
      </c>
      <c r="F419" s="2" t="s">
        <v>4737</v>
      </c>
      <c r="G419" s="29">
        <v>41</v>
      </c>
      <c r="H419" s="3" t="s">
        <v>1240</v>
      </c>
      <c r="I419" s="3">
        <v>2016</v>
      </c>
      <c r="J419" s="24" t="s">
        <v>50</v>
      </c>
      <c r="K419" s="32" t="s">
        <v>25</v>
      </c>
      <c r="L419" s="25" t="s">
        <v>1241</v>
      </c>
      <c r="M419" s="25" t="s">
        <v>27</v>
      </c>
      <c r="N419">
        <v>1</v>
      </c>
      <c r="O419" s="29" t="s">
        <v>37</v>
      </c>
      <c r="P419" s="29" t="s">
        <v>44</v>
      </c>
      <c r="Q419" s="29" t="s">
        <v>45</v>
      </c>
      <c r="R419" t="s">
        <v>30</v>
      </c>
      <c r="T419" s="29" t="s">
        <v>32</v>
      </c>
      <c r="U419">
        <v>2</v>
      </c>
      <c r="V419" t="s">
        <v>30</v>
      </c>
      <c r="W419" t="s">
        <v>33</v>
      </c>
      <c r="X419" t="s">
        <v>28</v>
      </c>
      <c r="Y419" t="s">
        <v>28</v>
      </c>
      <c r="Z419" t="s">
        <v>6086</v>
      </c>
      <c r="AB419">
        <v>2</v>
      </c>
      <c r="AC419" t="s">
        <v>6091</v>
      </c>
      <c r="AD419" t="s">
        <v>1242</v>
      </c>
    </row>
    <row r="420" spans="1:30" x14ac:dyDescent="0.25">
      <c r="A420" s="28">
        <v>42521</v>
      </c>
      <c r="B420" s="16" t="s">
        <v>4979</v>
      </c>
      <c r="C420" s="3" t="s">
        <v>1240</v>
      </c>
      <c r="D420">
        <f t="shared" si="1"/>
        <v>2016</v>
      </c>
      <c r="E420" s="2">
        <v>5</v>
      </c>
      <c r="F420" s="2" t="s">
        <v>4737</v>
      </c>
      <c r="G420" s="29">
        <v>41</v>
      </c>
      <c r="H420" s="3" t="s">
        <v>1240</v>
      </c>
      <c r="I420" s="3">
        <v>2016</v>
      </c>
      <c r="J420" s="21" t="s">
        <v>50</v>
      </c>
      <c r="K420" s="32" t="s">
        <v>105</v>
      </c>
      <c r="L420" s="25" t="s">
        <v>1243</v>
      </c>
      <c r="M420" s="25" t="s">
        <v>27</v>
      </c>
      <c r="N420">
        <v>1</v>
      </c>
      <c r="O420" s="29" t="s">
        <v>1244</v>
      </c>
      <c r="P420" s="29" t="s">
        <v>44</v>
      </c>
      <c r="Q420" s="29" t="s">
        <v>45</v>
      </c>
      <c r="R420" t="s">
        <v>30</v>
      </c>
      <c r="T420" s="29" t="s">
        <v>32</v>
      </c>
      <c r="U420">
        <v>0</v>
      </c>
      <c r="V420" t="s">
        <v>47</v>
      </c>
      <c r="W420" t="s">
        <v>122</v>
      </c>
      <c r="X420" s="6" t="s">
        <v>5186</v>
      </c>
      <c r="Y420" s="6" t="s">
        <v>5186</v>
      </c>
      <c r="Z420" s="6" t="s">
        <v>6088</v>
      </c>
      <c r="AB420">
        <v>2</v>
      </c>
      <c r="AC420" t="s">
        <v>6091</v>
      </c>
      <c r="AD420" t="s">
        <v>1245</v>
      </c>
    </row>
    <row r="421" spans="1:30" x14ac:dyDescent="0.25">
      <c r="A421" s="28">
        <v>42522</v>
      </c>
      <c r="B421" s="16" t="s">
        <v>4980</v>
      </c>
      <c r="C421" s="3" t="s">
        <v>1246</v>
      </c>
      <c r="D421">
        <f t="shared" si="1"/>
        <v>2016</v>
      </c>
      <c r="E421" s="2">
        <v>6</v>
      </c>
      <c r="F421" s="2" t="s">
        <v>4738</v>
      </c>
      <c r="G421" s="29">
        <v>27</v>
      </c>
      <c r="H421" s="3" t="s">
        <v>1246</v>
      </c>
      <c r="I421" s="3">
        <v>2016</v>
      </c>
      <c r="J421" s="21" t="s">
        <v>50</v>
      </c>
      <c r="K421" s="32" t="s">
        <v>25</v>
      </c>
      <c r="L421" s="25" t="s">
        <v>1247</v>
      </c>
      <c r="M421" s="25" t="s">
        <v>27</v>
      </c>
      <c r="N421">
        <v>1</v>
      </c>
      <c r="O421" s="29" t="s">
        <v>37</v>
      </c>
      <c r="P421" s="25" t="s">
        <v>44</v>
      </c>
      <c r="Q421" s="25" t="s">
        <v>45</v>
      </c>
      <c r="T421" s="29" t="s">
        <v>32</v>
      </c>
      <c r="U421">
        <v>1</v>
      </c>
      <c r="V421" t="s">
        <v>30</v>
      </c>
      <c r="W421" t="s">
        <v>33</v>
      </c>
      <c r="X421" t="s">
        <v>28</v>
      </c>
      <c r="Y421" t="s">
        <v>28</v>
      </c>
      <c r="Z421" t="s">
        <v>6086</v>
      </c>
      <c r="AB421">
        <v>2</v>
      </c>
      <c r="AC421" t="s">
        <v>6091</v>
      </c>
      <c r="AD421" t="s">
        <v>1742</v>
      </c>
    </row>
    <row r="422" spans="1:30" x14ac:dyDescent="0.25">
      <c r="A422" s="28">
        <v>42522</v>
      </c>
      <c r="B422" s="16" t="s">
        <v>4980</v>
      </c>
      <c r="C422" s="3" t="s">
        <v>1246</v>
      </c>
      <c r="D422">
        <f t="shared" si="1"/>
        <v>2016</v>
      </c>
      <c r="E422" s="2">
        <v>6</v>
      </c>
      <c r="F422" s="2" t="s">
        <v>4738</v>
      </c>
      <c r="G422" s="29">
        <v>27</v>
      </c>
      <c r="H422" s="3" t="s">
        <v>1246</v>
      </c>
      <c r="I422" s="3">
        <v>2016</v>
      </c>
      <c r="J422" s="24" t="s">
        <v>50</v>
      </c>
      <c r="K422" s="32" t="s">
        <v>105</v>
      </c>
      <c r="L422" s="25" t="s">
        <v>1248</v>
      </c>
      <c r="M422" s="25" t="s">
        <v>27</v>
      </c>
      <c r="N422">
        <v>1</v>
      </c>
      <c r="O422" s="29" t="s">
        <v>37</v>
      </c>
      <c r="P422" s="29" t="s">
        <v>28</v>
      </c>
      <c r="Q422" s="29" t="s">
        <v>29</v>
      </c>
      <c r="T422" s="29" t="s">
        <v>32</v>
      </c>
      <c r="U422">
        <v>0</v>
      </c>
      <c r="V422" t="s">
        <v>47</v>
      </c>
      <c r="W422" t="s">
        <v>122</v>
      </c>
      <c r="X422" s="6" t="s">
        <v>5186</v>
      </c>
      <c r="Y422" s="6" t="s">
        <v>5186</v>
      </c>
      <c r="Z422" s="6" t="s">
        <v>6088</v>
      </c>
      <c r="AB422">
        <v>2</v>
      </c>
      <c r="AC422" t="s">
        <v>6091</v>
      </c>
      <c r="AD422" t="s">
        <v>1245</v>
      </c>
    </row>
    <row r="423" spans="1:30" x14ac:dyDescent="0.25">
      <c r="A423" s="28">
        <v>42559</v>
      </c>
      <c r="B423" s="16" t="s">
        <v>4981</v>
      </c>
      <c r="C423" s="3" t="s">
        <v>1249</v>
      </c>
      <c r="D423">
        <f t="shared" si="1"/>
        <v>2016</v>
      </c>
      <c r="E423" s="2">
        <v>7</v>
      </c>
      <c r="F423" s="2" t="s">
        <v>4739</v>
      </c>
      <c r="G423" s="29">
        <v>3</v>
      </c>
      <c r="H423" s="3" t="s">
        <v>1249</v>
      </c>
      <c r="I423" s="3">
        <v>2016</v>
      </c>
      <c r="J423" s="24" t="s">
        <v>113</v>
      </c>
      <c r="K423" s="32" t="s">
        <v>25</v>
      </c>
      <c r="L423" s="25" t="s">
        <v>1250</v>
      </c>
      <c r="M423" s="25" t="s">
        <v>27</v>
      </c>
      <c r="N423">
        <v>1</v>
      </c>
      <c r="O423" s="29" t="s">
        <v>37</v>
      </c>
      <c r="P423" s="29" t="s">
        <v>28</v>
      </c>
      <c r="Q423" s="29" t="s">
        <v>28</v>
      </c>
      <c r="T423" s="29" t="s">
        <v>32</v>
      </c>
      <c r="U423" t="s">
        <v>28</v>
      </c>
      <c r="W423" t="s">
        <v>28</v>
      </c>
      <c r="X423" t="s">
        <v>28</v>
      </c>
      <c r="Y423" t="s">
        <v>28</v>
      </c>
      <c r="Z423" t="s">
        <v>6087</v>
      </c>
      <c r="AB423">
        <v>1</v>
      </c>
      <c r="AC423" t="s">
        <v>6090</v>
      </c>
      <c r="AD423" t="s">
        <v>610</v>
      </c>
    </row>
    <row r="424" spans="1:30" x14ac:dyDescent="0.25">
      <c r="A424" s="28">
        <v>42563</v>
      </c>
      <c r="B424" s="16" t="s">
        <v>4982</v>
      </c>
      <c r="C424" s="3" t="s">
        <v>1251</v>
      </c>
      <c r="D424">
        <f t="shared" si="1"/>
        <v>2016</v>
      </c>
      <c r="E424" s="2">
        <v>7</v>
      </c>
      <c r="F424" s="2" t="s">
        <v>4739</v>
      </c>
      <c r="G424" s="29">
        <v>6</v>
      </c>
      <c r="H424" s="3" t="s">
        <v>1251</v>
      </c>
      <c r="I424" s="3">
        <v>2016</v>
      </c>
      <c r="J424" s="24" t="s">
        <v>113</v>
      </c>
      <c r="K424" s="32" t="s">
        <v>25</v>
      </c>
      <c r="L424" s="25" t="s">
        <v>1252</v>
      </c>
      <c r="M424" s="25" t="s">
        <v>27</v>
      </c>
      <c r="N424">
        <v>1</v>
      </c>
      <c r="O424" s="29" t="s">
        <v>1253</v>
      </c>
      <c r="P424" s="29" t="s">
        <v>28</v>
      </c>
      <c r="Q424" s="29" t="s">
        <v>29</v>
      </c>
      <c r="T424" s="29" t="s">
        <v>32</v>
      </c>
      <c r="U424" t="s">
        <v>39</v>
      </c>
      <c r="W424" t="s">
        <v>33</v>
      </c>
      <c r="X424" t="s">
        <v>88</v>
      </c>
      <c r="Y424" s="6" t="s">
        <v>88</v>
      </c>
      <c r="Z424" s="6" t="s">
        <v>6082</v>
      </c>
      <c r="AA424" t="s">
        <v>47</v>
      </c>
      <c r="AB424">
        <v>2</v>
      </c>
      <c r="AC424" t="s">
        <v>6091</v>
      </c>
      <c r="AD424" t="s">
        <v>1254</v>
      </c>
    </row>
    <row r="425" spans="1:30" x14ac:dyDescent="0.25">
      <c r="A425" s="28">
        <v>42563</v>
      </c>
      <c r="B425" s="16" t="s">
        <v>4982</v>
      </c>
      <c r="C425" s="3" t="s">
        <v>1251</v>
      </c>
      <c r="D425">
        <f t="shared" si="1"/>
        <v>2016</v>
      </c>
      <c r="E425" s="2">
        <v>7</v>
      </c>
      <c r="F425" s="2" t="s">
        <v>4739</v>
      </c>
      <c r="G425" s="29">
        <v>6</v>
      </c>
      <c r="H425" s="3" t="s">
        <v>1251</v>
      </c>
      <c r="I425" s="3">
        <v>2016</v>
      </c>
      <c r="J425" s="24" t="s">
        <v>113</v>
      </c>
      <c r="K425" s="32" t="s">
        <v>105</v>
      </c>
      <c r="L425" s="25" t="s">
        <v>1255</v>
      </c>
      <c r="M425" s="25" t="s">
        <v>27</v>
      </c>
      <c r="N425">
        <v>1</v>
      </c>
      <c r="O425" s="29" t="s">
        <v>1256</v>
      </c>
      <c r="P425" s="29" t="s">
        <v>28</v>
      </c>
      <c r="Q425" s="29" t="s">
        <v>29</v>
      </c>
      <c r="T425" s="29" t="s">
        <v>32</v>
      </c>
      <c r="U425">
        <v>0</v>
      </c>
      <c r="V425" t="s">
        <v>47</v>
      </c>
      <c r="W425" t="s">
        <v>122</v>
      </c>
      <c r="X425" s="6" t="s">
        <v>5186</v>
      </c>
      <c r="Y425" s="6" t="s">
        <v>5186</v>
      </c>
      <c r="Z425" s="6" t="s">
        <v>6088</v>
      </c>
      <c r="AB425">
        <v>2</v>
      </c>
      <c r="AC425" t="s">
        <v>6091</v>
      </c>
      <c r="AD425" t="s">
        <v>1257</v>
      </c>
    </row>
    <row r="426" spans="1:30" x14ac:dyDescent="0.25">
      <c r="A426" s="28">
        <v>42563</v>
      </c>
      <c r="B426" s="16" t="s">
        <v>4982</v>
      </c>
      <c r="C426" s="3" t="s">
        <v>1258</v>
      </c>
      <c r="D426">
        <f t="shared" si="1"/>
        <v>2016</v>
      </c>
      <c r="E426" s="2">
        <v>7</v>
      </c>
      <c r="F426" s="2" t="s">
        <v>4739</v>
      </c>
      <c r="G426" s="29">
        <v>20</v>
      </c>
      <c r="H426" s="3" t="s">
        <v>1258</v>
      </c>
      <c r="I426" s="3">
        <v>2016</v>
      </c>
      <c r="J426" s="30" t="s">
        <v>36</v>
      </c>
      <c r="K426" s="32" t="s">
        <v>25</v>
      </c>
      <c r="L426" s="25" t="s">
        <v>1259</v>
      </c>
      <c r="M426" s="25" t="s">
        <v>27</v>
      </c>
      <c r="N426">
        <v>1</v>
      </c>
      <c r="O426" s="29" t="s">
        <v>1260</v>
      </c>
      <c r="P426" s="29" t="s">
        <v>52</v>
      </c>
      <c r="Q426" s="29" t="s">
        <v>45</v>
      </c>
      <c r="R426" t="s">
        <v>30</v>
      </c>
      <c r="T426" s="29" t="s">
        <v>32</v>
      </c>
      <c r="U426">
        <v>2</v>
      </c>
      <c r="V426" t="s">
        <v>30</v>
      </c>
      <c r="W426" t="s">
        <v>33</v>
      </c>
      <c r="X426" t="s">
        <v>28</v>
      </c>
      <c r="Y426" t="s">
        <v>28</v>
      </c>
      <c r="Z426" t="s">
        <v>6086</v>
      </c>
      <c r="AB426">
        <v>2</v>
      </c>
      <c r="AC426" t="s">
        <v>6091</v>
      </c>
      <c r="AD426" t="s">
        <v>1261</v>
      </c>
    </row>
    <row r="427" spans="1:30" x14ac:dyDescent="0.25">
      <c r="A427" s="28">
        <v>42570</v>
      </c>
      <c r="B427" s="16" t="s">
        <v>4983</v>
      </c>
      <c r="C427" s="3" t="s">
        <v>1262</v>
      </c>
      <c r="D427">
        <f t="shared" si="1"/>
        <v>2016</v>
      </c>
      <c r="E427" s="2">
        <v>7</v>
      </c>
      <c r="F427" s="2" t="s">
        <v>4739</v>
      </c>
      <c r="G427" s="29">
        <v>5</v>
      </c>
      <c r="H427" s="3" t="s">
        <v>1262</v>
      </c>
      <c r="I427" s="3">
        <v>2016</v>
      </c>
      <c r="J427" s="21" t="s">
        <v>113</v>
      </c>
      <c r="K427" s="32" t="s">
        <v>25</v>
      </c>
      <c r="L427" s="25" t="s">
        <v>1263</v>
      </c>
      <c r="M427" s="25" t="s">
        <v>27</v>
      </c>
      <c r="N427">
        <v>1</v>
      </c>
      <c r="O427" s="29" t="s">
        <v>37</v>
      </c>
      <c r="P427" s="25" t="s">
        <v>44</v>
      </c>
      <c r="Q427" s="25" t="s">
        <v>45</v>
      </c>
      <c r="T427" s="29" t="s">
        <v>32</v>
      </c>
      <c r="U427">
        <v>3</v>
      </c>
      <c r="V427" t="s">
        <v>47</v>
      </c>
      <c r="W427" t="s">
        <v>33</v>
      </c>
      <c r="X427" t="s">
        <v>62</v>
      </c>
      <c r="Y427" t="s">
        <v>62</v>
      </c>
      <c r="Z427" t="s">
        <v>6078</v>
      </c>
      <c r="AA427" t="s">
        <v>47</v>
      </c>
      <c r="AB427">
        <v>2</v>
      </c>
      <c r="AC427" t="s">
        <v>6091</v>
      </c>
      <c r="AD427" t="s">
        <v>1264</v>
      </c>
    </row>
    <row r="428" spans="1:30" x14ac:dyDescent="0.25">
      <c r="A428" s="28">
        <v>42570</v>
      </c>
      <c r="B428" s="16" t="s">
        <v>4983</v>
      </c>
      <c r="C428" s="3" t="s">
        <v>1262</v>
      </c>
      <c r="D428">
        <f t="shared" si="1"/>
        <v>2016</v>
      </c>
      <c r="E428" s="2">
        <v>7</v>
      </c>
      <c r="F428" s="2" t="s">
        <v>4739</v>
      </c>
      <c r="G428" s="29">
        <v>5</v>
      </c>
      <c r="H428" s="3" t="s">
        <v>1262</v>
      </c>
      <c r="I428" s="3">
        <v>2016</v>
      </c>
      <c r="J428" s="24" t="s">
        <v>113</v>
      </c>
      <c r="K428" s="32" t="s">
        <v>105</v>
      </c>
      <c r="L428" s="25" t="s">
        <v>1265</v>
      </c>
      <c r="M428" s="25" t="s">
        <v>27</v>
      </c>
      <c r="N428">
        <v>1</v>
      </c>
      <c r="O428" s="29" t="s">
        <v>37</v>
      </c>
      <c r="P428" s="29" t="s">
        <v>28</v>
      </c>
      <c r="Q428" s="25" t="s">
        <v>29</v>
      </c>
      <c r="T428" s="29" t="s">
        <v>32</v>
      </c>
      <c r="U428">
        <v>0</v>
      </c>
      <c r="V428" t="s">
        <v>47</v>
      </c>
      <c r="W428" t="s">
        <v>122</v>
      </c>
      <c r="X428" s="6" t="s">
        <v>5186</v>
      </c>
      <c r="Y428" s="6" t="s">
        <v>5186</v>
      </c>
      <c r="Z428" s="6" t="s">
        <v>6088</v>
      </c>
      <c r="AB428">
        <v>2</v>
      </c>
      <c r="AC428" t="s">
        <v>6091</v>
      </c>
      <c r="AD428" t="s">
        <v>1266</v>
      </c>
    </row>
    <row r="429" spans="1:30" x14ac:dyDescent="0.25">
      <c r="A429" s="28">
        <v>42572</v>
      </c>
      <c r="B429" s="16" t="s">
        <v>4984</v>
      </c>
      <c r="C429" s="3" t="s">
        <v>1267</v>
      </c>
      <c r="D429">
        <f t="shared" si="1"/>
        <v>2016</v>
      </c>
      <c r="E429" s="2">
        <v>7</v>
      </c>
      <c r="F429" s="2" t="s">
        <v>4739</v>
      </c>
      <c r="G429" s="29">
        <v>15</v>
      </c>
      <c r="H429" s="3" t="s">
        <v>1267</v>
      </c>
      <c r="I429" s="3">
        <v>2016</v>
      </c>
      <c r="J429" s="24" t="s">
        <v>55</v>
      </c>
      <c r="K429" s="32" t="s">
        <v>56</v>
      </c>
      <c r="L429" s="25" t="s">
        <v>1268</v>
      </c>
      <c r="M429" s="25" t="s">
        <v>27</v>
      </c>
      <c r="N429">
        <v>1</v>
      </c>
      <c r="O429" s="29" t="s">
        <v>37</v>
      </c>
      <c r="P429" s="29" t="s">
        <v>52</v>
      </c>
      <c r="Q429" s="29" t="s">
        <v>45</v>
      </c>
      <c r="R429" t="s">
        <v>47</v>
      </c>
      <c r="T429" s="29" t="s">
        <v>40</v>
      </c>
      <c r="U429">
        <v>4</v>
      </c>
      <c r="V429" t="s">
        <v>47</v>
      </c>
      <c r="W429" t="s">
        <v>33</v>
      </c>
      <c r="X429" t="s">
        <v>28</v>
      </c>
      <c r="Y429" t="s">
        <v>28</v>
      </c>
      <c r="Z429" t="s">
        <v>6086</v>
      </c>
      <c r="AB429">
        <v>2</v>
      </c>
      <c r="AC429" t="s">
        <v>6091</v>
      </c>
      <c r="AD429" t="s">
        <v>1269</v>
      </c>
    </row>
    <row r="430" spans="1:30" x14ac:dyDescent="0.25">
      <c r="A430" s="28">
        <v>42572</v>
      </c>
      <c r="B430" s="16" t="s">
        <v>4984</v>
      </c>
      <c r="C430" s="3" t="s">
        <v>1267</v>
      </c>
      <c r="D430">
        <f t="shared" si="1"/>
        <v>2016</v>
      </c>
      <c r="E430" s="2">
        <v>7</v>
      </c>
      <c r="F430" s="2" t="s">
        <v>4739</v>
      </c>
      <c r="G430" s="29">
        <v>15</v>
      </c>
      <c r="H430" s="3" t="s">
        <v>1267</v>
      </c>
      <c r="I430" s="3">
        <v>2016</v>
      </c>
      <c r="J430" s="24" t="s">
        <v>55</v>
      </c>
      <c r="K430" s="32" t="s">
        <v>135</v>
      </c>
      <c r="L430" s="25" t="s">
        <v>1270</v>
      </c>
      <c r="M430" s="25" t="s">
        <v>27</v>
      </c>
      <c r="N430">
        <v>1</v>
      </c>
      <c r="O430" s="29" t="s">
        <v>37</v>
      </c>
      <c r="P430" s="29" t="s">
        <v>52</v>
      </c>
      <c r="Q430" s="29" t="s">
        <v>45</v>
      </c>
      <c r="R430" t="s">
        <v>47</v>
      </c>
      <c r="T430" s="29" t="s">
        <v>40</v>
      </c>
      <c r="U430">
        <v>3</v>
      </c>
      <c r="V430" t="s">
        <v>30</v>
      </c>
      <c r="W430" t="s">
        <v>33</v>
      </c>
      <c r="X430" t="s">
        <v>28</v>
      </c>
      <c r="Y430" t="s">
        <v>28</v>
      </c>
      <c r="Z430" t="s">
        <v>6086</v>
      </c>
      <c r="AB430">
        <v>2</v>
      </c>
      <c r="AC430" t="s">
        <v>6091</v>
      </c>
      <c r="AD430" t="s">
        <v>1271</v>
      </c>
    </row>
    <row r="431" spans="1:30" x14ac:dyDescent="0.25">
      <c r="A431" s="28">
        <v>42572</v>
      </c>
      <c r="B431" s="16" t="s">
        <v>4984</v>
      </c>
      <c r="C431" s="3" t="s">
        <v>1267</v>
      </c>
      <c r="D431">
        <f t="shared" si="1"/>
        <v>2016</v>
      </c>
      <c r="E431" s="2">
        <v>7</v>
      </c>
      <c r="F431" s="2" t="s">
        <v>4739</v>
      </c>
      <c r="G431" s="29">
        <v>15</v>
      </c>
      <c r="H431" s="3" t="s">
        <v>1267</v>
      </c>
      <c r="I431" s="3">
        <v>2016</v>
      </c>
      <c r="J431" s="24" t="s">
        <v>55</v>
      </c>
      <c r="K431" s="32" t="s">
        <v>308</v>
      </c>
      <c r="L431" s="25" t="s">
        <v>1272</v>
      </c>
      <c r="M431" s="25" t="s">
        <v>27</v>
      </c>
      <c r="N431">
        <v>1</v>
      </c>
      <c r="O431" s="29" t="s">
        <v>37</v>
      </c>
      <c r="P431" s="29" t="s">
        <v>52</v>
      </c>
      <c r="Q431" s="29" t="s">
        <v>45</v>
      </c>
      <c r="R431" t="s">
        <v>47</v>
      </c>
      <c r="T431" s="29" t="s">
        <v>40</v>
      </c>
      <c r="U431">
        <v>2</v>
      </c>
      <c r="V431" t="s">
        <v>47</v>
      </c>
      <c r="W431" t="s">
        <v>33</v>
      </c>
      <c r="X431" t="s">
        <v>28</v>
      </c>
      <c r="Y431" t="s">
        <v>28</v>
      </c>
      <c r="Z431" t="s">
        <v>6086</v>
      </c>
      <c r="AB431">
        <v>2</v>
      </c>
      <c r="AC431" t="s">
        <v>6091</v>
      </c>
      <c r="AD431" t="s">
        <v>1273</v>
      </c>
    </row>
    <row r="432" spans="1:30" x14ac:dyDescent="0.25">
      <c r="A432" s="28">
        <v>42572</v>
      </c>
      <c r="B432" s="16" t="s">
        <v>4984</v>
      </c>
      <c r="C432" s="3" t="s">
        <v>1267</v>
      </c>
      <c r="D432">
        <f t="shared" si="1"/>
        <v>2016</v>
      </c>
      <c r="E432" s="2">
        <v>7</v>
      </c>
      <c r="F432" s="2" t="s">
        <v>4739</v>
      </c>
      <c r="G432" s="29">
        <v>15</v>
      </c>
      <c r="H432" s="3" t="s">
        <v>1267</v>
      </c>
      <c r="I432" s="3">
        <v>2016</v>
      </c>
      <c r="J432" s="24" t="s">
        <v>55</v>
      </c>
      <c r="K432" s="32" t="s">
        <v>311</v>
      </c>
      <c r="L432" s="25" t="s">
        <v>1274</v>
      </c>
      <c r="M432" s="25" t="s">
        <v>27</v>
      </c>
      <c r="N432">
        <v>1</v>
      </c>
      <c r="O432" s="29" t="s">
        <v>1275</v>
      </c>
      <c r="P432" s="29" t="s">
        <v>52</v>
      </c>
      <c r="Q432" s="29" t="s">
        <v>45</v>
      </c>
      <c r="R432" t="s">
        <v>47</v>
      </c>
      <c r="T432" s="29" t="s">
        <v>40</v>
      </c>
      <c r="U432">
        <v>1</v>
      </c>
      <c r="V432" t="s">
        <v>47</v>
      </c>
      <c r="W432" t="s">
        <v>33</v>
      </c>
      <c r="X432" t="s">
        <v>62</v>
      </c>
      <c r="Y432" t="s">
        <v>62</v>
      </c>
      <c r="Z432" t="s">
        <v>6078</v>
      </c>
      <c r="AA432" t="s">
        <v>47</v>
      </c>
      <c r="AB432">
        <v>2</v>
      </c>
      <c r="AC432" t="s">
        <v>6091</v>
      </c>
      <c r="AD432" t="s">
        <v>1276</v>
      </c>
    </row>
    <row r="433" spans="1:30" x14ac:dyDescent="0.25">
      <c r="A433" s="28">
        <v>42572</v>
      </c>
      <c r="B433" s="16" t="s">
        <v>4984</v>
      </c>
      <c r="C433" s="3" t="s">
        <v>1277</v>
      </c>
      <c r="D433">
        <f t="shared" si="1"/>
        <v>2016</v>
      </c>
      <c r="E433" s="2">
        <v>7</v>
      </c>
      <c r="F433" s="2" t="s">
        <v>4739</v>
      </c>
      <c r="G433" s="29">
        <v>23</v>
      </c>
      <c r="H433" s="3" t="s">
        <v>1277</v>
      </c>
      <c r="I433" s="3">
        <v>2016</v>
      </c>
      <c r="J433" s="19" t="s">
        <v>36</v>
      </c>
      <c r="K433" s="32" t="s">
        <v>25</v>
      </c>
      <c r="L433" s="25" t="s">
        <v>1278</v>
      </c>
      <c r="M433" s="25" t="s">
        <v>27</v>
      </c>
      <c r="N433">
        <v>1</v>
      </c>
      <c r="O433" s="29" t="s">
        <v>37</v>
      </c>
      <c r="P433" s="25" t="s">
        <v>44</v>
      </c>
      <c r="Q433" s="29" t="s">
        <v>45</v>
      </c>
      <c r="R433" t="s">
        <v>30</v>
      </c>
      <c r="T433" s="29" t="s">
        <v>32</v>
      </c>
      <c r="U433">
        <v>2</v>
      </c>
      <c r="V433" t="s">
        <v>30</v>
      </c>
      <c r="W433" t="s">
        <v>33</v>
      </c>
      <c r="X433" t="s">
        <v>28</v>
      </c>
      <c r="Y433" t="s">
        <v>28</v>
      </c>
      <c r="Z433" t="s">
        <v>6086</v>
      </c>
      <c r="AB433">
        <v>2</v>
      </c>
      <c r="AC433" t="s">
        <v>6091</v>
      </c>
      <c r="AD433" t="s">
        <v>1279</v>
      </c>
    </row>
    <row r="434" spans="1:30" x14ac:dyDescent="0.25">
      <c r="A434" s="28">
        <v>42592</v>
      </c>
      <c r="B434" s="16" t="s">
        <v>4985</v>
      </c>
      <c r="C434" s="3" t="s">
        <v>1280</v>
      </c>
      <c r="D434">
        <f t="shared" si="1"/>
        <v>2016</v>
      </c>
      <c r="E434" s="2">
        <v>8</v>
      </c>
      <c r="F434" s="2" t="s">
        <v>4740</v>
      </c>
      <c r="G434" s="25">
        <v>2</v>
      </c>
      <c r="H434" s="3" t="s">
        <v>1280</v>
      </c>
      <c r="I434" s="3">
        <v>2016</v>
      </c>
      <c r="J434" s="24" t="s">
        <v>76</v>
      </c>
      <c r="K434" s="32" t="s">
        <v>25</v>
      </c>
      <c r="L434" s="29" t="s">
        <v>1281</v>
      </c>
      <c r="M434" s="25" t="s">
        <v>27</v>
      </c>
      <c r="N434">
        <v>2</v>
      </c>
      <c r="O434" s="29" t="s">
        <v>1282</v>
      </c>
      <c r="P434" s="25" t="s">
        <v>44</v>
      </c>
      <c r="Q434" s="29" t="s">
        <v>45</v>
      </c>
      <c r="R434" t="s">
        <v>30</v>
      </c>
      <c r="T434" s="29" t="s">
        <v>32</v>
      </c>
      <c r="U434">
        <v>3</v>
      </c>
      <c r="V434" t="s">
        <v>47</v>
      </c>
      <c r="W434" t="s">
        <v>33</v>
      </c>
      <c r="X434" t="s">
        <v>62</v>
      </c>
      <c r="Y434" t="s">
        <v>62</v>
      </c>
      <c r="Z434" t="s">
        <v>6078</v>
      </c>
      <c r="AA434" t="s">
        <v>47</v>
      </c>
      <c r="AB434">
        <v>3</v>
      </c>
      <c r="AC434" t="s">
        <v>6093</v>
      </c>
      <c r="AD434" t="s">
        <v>1283</v>
      </c>
    </row>
    <row r="435" spans="1:30" x14ac:dyDescent="0.25">
      <c r="A435" s="28">
        <v>42593</v>
      </c>
      <c r="B435" s="16" t="s">
        <v>4986</v>
      </c>
      <c r="C435" s="3" t="s">
        <v>1284</v>
      </c>
      <c r="D435">
        <f t="shared" si="1"/>
        <v>2016</v>
      </c>
      <c r="E435" s="2">
        <v>8</v>
      </c>
      <c r="F435" s="2" t="s">
        <v>4740</v>
      </c>
      <c r="G435" s="29">
        <v>7</v>
      </c>
      <c r="H435" s="3" t="s">
        <v>1284</v>
      </c>
      <c r="I435" s="3">
        <v>2016</v>
      </c>
      <c r="J435" s="24" t="s">
        <v>76</v>
      </c>
      <c r="K435" s="32" t="s">
        <v>25</v>
      </c>
      <c r="L435" s="29" t="s">
        <v>1285</v>
      </c>
      <c r="M435" s="25" t="s">
        <v>27</v>
      </c>
      <c r="N435">
        <v>1</v>
      </c>
      <c r="O435" s="29" t="s">
        <v>37</v>
      </c>
      <c r="P435" s="25" t="s">
        <v>44</v>
      </c>
      <c r="Q435" s="29" t="s">
        <v>45</v>
      </c>
      <c r="R435" t="s">
        <v>30</v>
      </c>
      <c r="T435" s="29" t="s">
        <v>32</v>
      </c>
      <c r="U435">
        <v>2</v>
      </c>
      <c r="V435" t="s">
        <v>30</v>
      </c>
      <c r="W435" t="s">
        <v>33</v>
      </c>
      <c r="X435" t="s">
        <v>28</v>
      </c>
      <c r="Y435" t="s">
        <v>28</v>
      </c>
      <c r="Z435" t="s">
        <v>6086</v>
      </c>
      <c r="AB435">
        <v>2</v>
      </c>
      <c r="AC435" t="s">
        <v>6091</v>
      </c>
      <c r="AD435" t="s">
        <v>1286</v>
      </c>
    </row>
    <row r="436" spans="1:30" x14ac:dyDescent="0.25">
      <c r="A436" s="28">
        <v>42599</v>
      </c>
      <c r="B436" s="16" t="s">
        <v>4987</v>
      </c>
      <c r="C436" s="3" t="s">
        <v>1287</v>
      </c>
      <c r="D436">
        <f t="shared" si="1"/>
        <v>2016</v>
      </c>
      <c r="E436" s="2">
        <v>8</v>
      </c>
      <c r="F436" s="2" t="s">
        <v>4740</v>
      </c>
      <c r="G436" s="29">
        <v>18</v>
      </c>
      <c r="H436" s="3" t="s">
        <v>1287</v>
      </c>
      <c r="I436" s="3">
        <v>2016</v>
      </c>
      <c r="J436" s="24" t="s">
        <v>55</v>
      </c>
      <c r="K436" s="32" t="s">
        <v>25</v>
      </c>
      <c r="L436" s="29" t="s">
        <v>1288</v>
      </c>
      <c r="M436" s="25" t="s">
        <v>27</v>
      </c>
      <c r="N436">
        <v>2</v>
      </c>
      <c r="O436" s="29" t="s">
        <v>37</v>
      </c>
      <c r="P436" s="29" t="s">
        <v>44</v>
      </c>
      <c r="Q436" s="29" t="s">
        <v>45</v>
      </c>
      <c r="R436" t="s">
        <v>30</v>
      </c>
      <c r="T436" s="29" t="s">
        <v>32</v>
      </c>
      <c r="U436">
        <v>1</v>
      </c>
      <c r="V436" t="s">
        <v>30</v>
      </c>
      <c r="W436" t="s">
        <v>33</v>
      </c>
      <c r="X436" t="s">
        <v>62</v>
      </c>
      <c r="Y436" t="s">
        <v>62</v>
      </c>
      <c r="Z436" t="s">
        <v>6078</v>
      </c>
      <c r="AA436" t="s">
        <v>47</v>
      </c>
      <c r="AB436">
        <v>2</v>
      </c>
      <c r="AC436" t="s">
        <v>6092</v>
      </c>
      <c r="AD436" t="s">
        <v>1289</v>
      </c>
    </row>
    <row r="437" spans="1:30" x14ac:dyDescent="0.25">
      <c r="A437" s="28">
        <v>42605</v>
      </c>
      <c r="B437" s="16" t="s">
        <v>4988</v>
      </c>
      <c r="C437" s="3" t="s">
        <v>1290</v>
      </c>
      <c r="D437">
        <f t="shared" si="1"/>
        <v>2016</v>
      </c>
      <c r="E437" s="2">
        <v>8</v>
      </c>
      <c r="F437" s="2" t="s">
        <v>4740</v>
      </c>
      <c r="G437" s="25">
        <v>6</v>
      </c>
      <c r="H437" s="3" t="s">
        <v>1290</v>
      </c>
      <c r="I437" s="3">
        <v>2016</v>
      </c>
      <c r="J437" s="24" t="s">
        <v>76</v>
      </c>
      <c r="K437" s="32" t="s">
        <v>25</v>
      </c>
      <c r="L437" s="29" t="s">
        <v>1291</v>
      </c>
      <c r="M437" s="25" t="s">
        <v>27</v>
      </c>
      <c r="N437">
        <v>2</v>
      </c>
      <c r="O437" s="29" t="s">
        <v>1292</v>
      </c>
      <c r="P437" s="25" t="s">
        <v>44</v>
      </c>
      <c r="Q437" s="29" t="s">
        <v>45</v>
      </c>
      <c r="R437" t="s">
        <v>30</v>
      </c>
      <c r="T437" s="29" t="s">
        <v>32</v>
      </c>
      <c r="U437">
        <v>3</v>
      </c>
      <c r="V437" t="s">
        <v>47</v>
      </c>
      <c r="W437" t="s">
        <v>33</v>
      </c>
      <c r="X437" t="s">
        <v>62</v>
      </c>
      <c r="Y437" t="s">
        <v>62</v>
      </c>
      <c r="Z437" t="s">
        <v>6078</v>
      </c>
      <c r="AA437" t="s">
        <v>47</v>
      </c>
      <c r="AB437">
        <v>3</v>
      </c>
      <c r="AC437" t="s">
        <v>6093</v>
      </c>
      <c r="AD437" t="s">
        <v>1293</v>
      </c>
    </row>
    <row r="438" spans="1:30" x14ac:dyDescent="0.25">
      <c r="A438" s="28">
        <v>42619</v>
      </c>
      <c r="B438" s="16" t="s">
        <v>4989</v>
      </c>
      <c r="C438" s="3" t="s">
        <v>1294</v>
      </c>
      <c r="D438">
        <f t="shared" si="1"/>
        <v>2016</v>
      </c>
      <c r="E438" s="2">
        <v>9</v>
      </c>
      <c r="F438" s="2" t="s">
        <v>4741</v>
      </c>
      <c r="G438" s="29">
        <v>33</v>
      </c>
      <c r="H438" s="3" t="s">
        <v>1294</v>
      </c>
      <c r="I438" s="3">
        <v>2016</v>
      </c>
      <c r="J438" s="24" t="s">
        <v>50</v>
      </c>
      <c r="K438" s="32" t="s">
        <v>25</v>
      </c>
      <c r="L438" s="29" t="s">
        <v>1295</v>
      </c>
      <c r="M438" s="25" t="s">
        <v>27</v>
      </c>
      <c r="N438">
        <v>1</v>
      </c>
      <c r="O438" s="29" t="s">
        <v>37</v>
      </c>
      <c r="P438" s="29" t="s">
        <v>28</v>
      </c>
      <c r="Q438" s="29" t="s">
        <v>45</v>
      </c>
      <c r="R438" t="s">
        <v>30</v>
      </c>
      <c r="T438" s="29" t="s">
        <v>32</v>
      </c>
      <c r="U438">
        <v>4</v>
      </c>
      <c r="V438" t="s">
        <v>47</v>
      </c>
      <c r="W438" t="s">
        <v>33</v>
      </c>
      <c r="X438" t="s">
        <v>62</v>
      </c>
      <c r="Y438" t="s">
        <v>62</v>
      </c>
      <c r="Z438" t="s">
        <v>6078</v>
      </c>
      <c r="AA438" t="s">
        <v>47</v>
      </c>
      <c r="AB438">
        <v>2</v>
      </c>
      <c r="AC438" t="s">
        <v>6091</v>
      </c>
      <c r="AD438" t="s">
        <v>1296</v>
      </c>
    </row>
    <row r="439" spans="1:30" x14ac:dyDescent="0.25">
      <c r="A439" s="28">
        <v>42620</v>
      </c>
      <c r="B439" s="16" t="s">
        <v>4990</v>
      </c>
      <c r="C439" s="3" t="s">
        <v>1297</v>
      </c>
      <c r="D439">
        <f t="shared" ref="D439:D470" si="2">YEAR(A439)</f>
        <v>2016</v>
      </c>
      <c r="E439" s="2">
        <v>9</v>
      </c>
      <c r="F439" s="2" t="s">
        <v>4741</v>
      </c>
      <c r="G439" s="29">
        <v>16</v>
      </c>
      <c r="H439" s="3" t="s">
        <v>1297</v>
      </c>
      <c r="I439" s="3">
        <v>2016</v>
      </c>
      <c r="J439" s="24" t="s">
        <v>55</v>
      </c>
      <c r="K439" s="32" t="s">
        <v>25</v>
      </c>
      <c r="L439" s="29" t="s">
        <v>1298</v>
      </c>
      <c r="M439" s="25" t="s">
        <v>27</v>
      </c>
      <c r="N439">
        <v>5</v>
      </c>
      <c r="O439" s="29" t="s">
        <v>37</v>
      </c>
      <c r="P439" s="29" t="s">
        <v>52</v>
      </c>
      <c r="Q439" s="29" t="s">
        <v>45</v>
      </c>
      <c r="R439" t="s">
        <v>30</v>
      </c>
      <c r="T439" s="29" t="s">
        <v>32</v>
      </c>
      <c r="U439">
        <v>0</v>
      </c>
      <c r="V439" t="s">
        <v>47</v>
      </c>
      <c r="W439" t="s">
        <v>122</v>
      </c>
      <c r="X439" s="6" t="s">
        <v>5186</v>
      </c>
      <c r="Y439" s="6" t="s">
        <v>5186</v>
      </c>
      <c r="Z439" s="6" t="s">
        <v>6088</v>
      </c>
      <c r="AB439">
        <v>3</v>
      </c>
      <c r="AC439" t="s">
        <v>6093</v>
      </c>
      <c r="AD439" t="s">
        <v>1299</v>
      </c>
    </row>
    <row r="440" spans="1:30" x14ac:dyDescent="0.25">
      <c r="A440" s="28">
        <v>42620</v>
      </c>
      <c r="B440" s="16" t="s">
        <v>4990</v>
      </c>
      <c r="C440" s="3" t="s">
        <v>1297</v>
      </c>
      <c r="D440">
        <f t="shared" si="2"/>
        <v>2016</v>
      </c>
      <c r="E440" s="2">
        <v>9</v>
      </c>
      <c r="F440" s="2" t="s">
        <v>4741</v>
      </c>
      <c r="G440" s="29">
        <v>16</v>
      </c>
      <c r="H440" s="3" t="s">
        <v>1297</v>
      </c>
      <c r="I440" s="3">
        <v>2016</v>
      </c>
      <c r="J440" s="24" t="s">
        <v>55</v>
      </c>
      <c r="K440" s="32" t="s">
        <v>105</v>
      </c>
      <c r="L440" s="29" t="s">
        <v>1300</v>
      </c>
      <c r="M440" s="25" t="s">
        <v>27</v>
      </c>
      <c r="N440">
        <v>1</v>
      </c>
      <c r="O440" s="29" t="s">
        <v>1301</v>
      </c>
      <c r="P440" s="29" t="s">
        <v>44</v>
      </c>
      <c r="Q440" s="29" t="s">
        <v>45</v>
      </c>
      <c r="T440" s="29" t="s">
        <v>32</v>
      </c>
      <c r="U440">
        <v>0</v>
      </c>
      <c r="V440" t="s">
        <v>47</v>
      </c>
      <c r="W440" t="s">
        <v>122</v>
      </c>
      <c r="X440" s="6" t="s">
        <v>5186</v>
      </c>
      <c r="Y440" s="6" t="s">
        <v>5186</v>
      </c>
      <c r="Z440" s="6" t="s">
        <v>6088</v>
      </c>
      <c r="AB440">
        <v>2</v>
      </c>
      <c r="AC440" t="s">
        <v>6091</v>
      </c>
      <c r="AD440" t="s">
        <v>1302</v>
      </c>
    </row>
    <row r="441" spans="1:30" x14ac:dyDescent="0.25">
      <c r="A441" s="28">
        <v>42620</v>
      </c>
      <c r="B441" s="16" t="s">
        <v>4990</v>
      </c>
      <c r="C441" s="3" t="s">
        <v>1297</v>
      </c>
      <c r="D441">
        <f t="shared" si="2"/>
        <v>2016</v>
      </c>
      <c r="E441" s="2">
        <v>9</v>
      </c>
      <c r="F441" s="2" t="s">
        <v>4741</v>
      </c>
      <c r="G441" s="29">
        <v>16</v>
      </c>
      <c r="H441" s="3" t="s">
        <v>1297</v>
      </c>
      <c r="I441" s="3">
        <v>2016</v>
      </c>
      <c r="J441" s="24" t="s">
        <v>55</v>
      </c>
      <c r="K441" s="32" t="s">
        <v>143</v>
      </c>
      <c r="L441" s="29" t="s">
        <v>1303</v>
      </c>
      <c r="M441" s="25" t="s">
        <v>27</v>
      </c>
      <c r="N441">
        <v>1</v>
      </c>
      <c r="O441" s="29" t="s">
        <v>37</v>
      </c>
      <c r="P441" s="29" t="s">
        <v>28</v>
      </c>
      <c r="Q441" s="29" t="s">
        <v>29</v>
      </c>
      <c r="T441" s="29" t="s">
        <v>32</v>
      </c>
      <c r="U441" t="s">
        <v>28</v>
      </c>
      <c r="W441" t="s">
        <v>28</v>
      </c>
      <c r="X441" t="s">
        <v>28</v>
      </c>
      <c r="Y441" t="s">
        <v>28</v>
      </c>
      <c r="Z441" t="s">
        <v>6087</v>
      </c>
      <c r="AB441">
        <v>1</v>
      </c>
      <c r="AC441" t="s">
        <v>6090</v>
      </c>
      <c r="AD441" t="s">
        <v>1304</v>
      </c>
    </row>
    <row r="442" spans="1:30" x14ac:dyDescent="0.25">
      <c r="A442" s="28">
        <v>42620</v>
      </c>
      <c r="B442" s="16" t="s">
        <v>4990</v>
      </c>
      <c r="C442" s="3" t="s">
        <v>1305</v>
      </c>
      <c r="D442">
        <f t="shared" si="2"/>
        <v>2016</v>
      </c>
      <c r="E442" s="2">
        <v>9</v>
      </c>
      <c r="F442" s="2" t="s">
        <v>4741</v>
      </c>
      <c r="G442" s="29">
        <v>18</v>
      </c>
      <c r="H442" s="3" t="s">
        <v>1305</v>
      </c>
      <c r="I442" s="3">
        <v>2016</v>
      </c>
      <c r="J442" s="24" t="s">
        <v>55</v>
      </c>
      <c r="K442" s="32" t="s">
        <v>56</v>
      </c>
      <c r="L442" s="29" t="s">
        <v>1306</v>
      </c>
      <c r="M442" s="25" t="s">
        <v>27</v>
      </c>
      <c r="N442">
        <v>4</v>
      </c>
      <c r="O442" s="29" t="s">
        <v>37</v>
      </c>
      <c r="P442" s="29" t="s">
        <v>52</v>
      </c>
      <c r="Q442" s="29" t="s">
        <v>45</v>
      </c>
      <c r="R442" t="s">
        <v>47</v>
      </c>
      <c r="T442" s="29" t="s">
        <v>40</v>
      </c>
      <c r="U442">
        <v>4</v>
      </c>
      <c r="V442" t="s">
        <v>47</v>
      </c>
      <c r="W442" t="s">
        <v>33</v>
      </c>
      <c r="X442" t="s">
        <v>62</v>
      </c>
      <c r="Y442" t="s">
        <v>62</v>
      </c>
      <c r="Z442" t="s">
        <v>6078</v>
      </c>
      <c r="AA442" t="s">
        <v>47</v>
      </c>
      <c r="AB442">
        <v>3</v>
      </c>
      <c r="AC442" t="s">
        <v>6093</v>
      </c>
      <c r="AD442" t="s">
        <v>1307</v>
      </c>
    </row>
    <row r="443" spans="1:30" x14ac:dyDescent="0.25">
      <c r="A443" s="28">
        <v>42620</v>
      </c>
      <c r="B443" s="16" t="s">
        <v>4990</v>
      </c>
      <c r="C443" s="3" t="s">
        <v>1305</v>
      </c>
      <c r="D443">
        <f t="shared" si="2"/>
        <v>2016</v>
      </c>
      <c r="E443" s="2">
        <v>9</v>
      </c>
      <c r="F443" s="2" t="s">
        <v>4741</v>
      </c>
      <c r="G443" s="29">
        <v>18</v>
      </c>
      <c r="H443" s="3" t="s">
        <v>1305</v>
      </c>
      <c r="I443" s="3">
        <v>2016</v>
      </c>
      <c r="J443" s="24" t="s">
        <v>55</v>
      </c>
      <c r="K443" s="32" t="s">
        <v>135</v>
      </c>
      <c r="L443" s="29" t="s">
        <v>1308</v>
      </c>
      <c r="M443" s="25" t="s">
        <v>27</v>
      </c>
      <c r="N443">
        <v>3</v>
      </c>
      <c r="O443" s="29" t="s">
        <v>37</v>
      </c>
      <c r="P443" s="29" t="s">
        <v>52</v>
      </c>
      <c r="Q443" s="29" t="s">
        <v>45</v>
      </c>
      <c r="R443" t="s">
        <v>47</v>
      </c>
      <c r="T443" s="29" t="s">
        <v>40</v>
      </c>
      <c r="U443">
        <v>4</v>
      </c>
      <c r="V443" t="s">
        <v>47</v>
      </c>
      <c r="W443" t="s">
        <v>33</v>
      </c>
      <c r="X443" t="s">
        <v>62</v>
      </c>
      <c r="Y443" t="s">
        <v>62</v>
      </c>
      <c r="Z443" t="s">
        <v>6078</v>
      </c>
      <c r="AA443" t="s">
        <v>47</v>
      </c>
      <c r="AB443">
        <v>3</v>
      </c>
      <c r="AC443" t="s">
        <v>6093</v>
      </c>
      <c r="AD443" t="s">
        <v>1309</v>
      </c>
    </row>
    <row r="444" spans="1:30" x14ac:dyDescent="0.25">
      <c r="A444" s="28">
        <v>42620</v>
      </c>
      <c r="B444" s="16" t="s">
        <v>4990</v>
      </c>
      <c r="C444" s="3" t="s">
        <v>1305</v>
      </c>
      <c r="D444">
        <f t="shared" si="2"/>
        <v>2016</v>
      </c>
      <c r="E444" s="2">
        <v>9</v>
      </c>
      <c r="F444" s="2" t="s">
        <v>4741</v>
      </c>
      <c r="G444" s="29">
        <v>18</v>
      </c>
      <c r="H444" s="3" t="s">
        <v>1305</v>
      </c>
      <c r="I444" s="3">
        <v>2016</v>
      </c>
      <c r="J444" s="24" t="s">
        <v>55</v>
      </c>
      <c r="K444" s="32" t="s">
        <v>308</v>
      </c>
      <c r="L444" s="29" t="s">
        <v>1310</v>
      </c>
      <c r="M444" s="25" t="s">
        <v>27</v>
      </c>
      <c r="N444">
        <v>1</v>
      </c>
      <c r="O444" s="29" t="s">
        <v>37</v>
      </c>
      <c r="P444" s="29" t="s">
        <v>52</v>
      </c>
      <c r="Q444" s="29" t="s">
        <v>45</v>
      </c>
      <c r="R444" t="s">
        <v>47</v>
      </c>
      <c r="T444" s="29" t="s">
        <v>40</v>
      </c>
      <c r="U444">
        <v>4</v>
      </c>
      <c r="V444" t="s">
        <v>47</v>
      </c>
      <c r="W444" t="s">
        <v>33</v>
      </c>
      <c r="X444" t="s">
        <v>62</v>
      </c>
      <c r="Y444" t="s">
        <v>62</v>
      </c>
      <c r="Z444" t="s">
        <v>6078</v>
      </c>
      <c r="AA444" t="s">
        <v>47</v>
      </c>
      <c r="AB444">
        <v>2</v>
      </c>
      <c r="AC444" t="s">
        <v>6091</v>
      </c>
      <c r="AD444" t="s">
        <v>1311</v>
      </c>
    </row>
    <row r="445" spans="1:30" x14ac:dyDescent="0.25">
      <c r="A445" s="28">
        <v>42620</v>
      </c>
      <c r="B445" s="16" t="s">
        <v>4990</v>
      </c>
      <c r="C445" s="3" t="s">
        <v>1305</v>
      </c>
      <c r="D445">
        <f t="shared" si="2"/>
        <v>2016</v>
      </c>
      <c r="E445" s="2">
        <v>9</v>
      </c>
      <c r="F445" s="2" t="s">
        <v>4741</v>
      </c>
      <c r="G445" s="29">
        <v>18</v>
      </c>
      <c r="H445" s="3" t="s">
        <v>1305</v>
      </c>
      <c r="I445" s="3">
        <v>2016</v>
      </c>
      <c r="J445" s="24" t="s">
        <v>55</v>
      </c>
      <c r="K445" s="32" t="s">
        <v>311</v>
      </c>
      <c r="L445" s="29" t="s">
        <v>1312</v>
      </c>
      <c r="M445" s="25" t="s">
        <v>27</v>
      </c>
      <c r="N445">
        <v>1</v>
      </c>
      <c r="O445" s="29" t="s">
        <v>37</v>
      </c>
      <c r="P445" s="29" t="s">
        <v>52</v>
      </c>
      <c r="Q445" s="29" t="s">
        <v>45</v>
      </c>
      <c r="R445" t="s">
        <v>47</v>
      </c>
      <c r="T445" s="29" t="s">
        <v>40</v>
      </c>
      <c r="U445">
        <v>0</v>
      </c>
      <c r="V445" t="s">
        <v>47</v>
      </c>
      <c r="W445" t="s">
        <v>122</v>
      </c>
      <c r="X445" s="6" t="s">
        <v>5186</v>
      </c>
      <c r="Y445" s="6" t="s">
        <v>5186</v>
      </c>
      <c r="Z445" s="6" t="s">
        <v>6088</v>
      </c>
      <c r="AB445">
        <v>2</v>
      </c>
      <c r="AC445" t="s">
        <v>6091</v>
      </c>
      <c r="AD445" t="s">
        <v>593</v>
      </c>
    </row>
    <row r="446" spans="1:30" x14ac:dyDescent="0.25">
      <c r="A446" s="28">
        <v>42620</v>
      </c>
      <c r="B446" s="16" t="s">
        <v>4990</v>
      </c>
      <c r="C446" s="3" t="s">
        <v>1305</v>
      </c>
      <c r="D446">
        <f t="shared" si="2"/>
        <v>2016</v>
      </c>
      <c r="E446" s="2">
        <v>9</v>
      </c>
      <c r="F446" s="2" t="s">
        <v>4741</v>
      </c>
      <c r="G446" s="29">
        <v>18</v>
      </c>
      <c r="H446" s="3" t="s">
        <v>1305</v>
      </c>
      <c r="I446" s="3">
        <v>2016</v>
      </c>
      <c r="J446" s="24" t="s">
        <v>55</v>
      </c>
      <c r="K446" s="32" t="s">
        <v>314</v>
      </c>
      <c r="L446" s="29" t="s">
        <v>1313</v>
      </c>
      <c r="M446" s="25" t="s">
        <v>27</v>
      </c>
      <c r="N446">
        <v>1</v>
      </c>
      <c r="O446" s="29" t="s">
        <v>37</v>
      </c>
      <c r="P446" s="29" t="s">
        <v>52</v>
      </c>
      <c r="Q446" s="29" t="s">
        <v>45</v>
      </c>
      <c r="R446" t="s">
        <v>47</v>
      </c>
      <c r="T446" s="29" t="s">
        <v>40</v>
      </c>
      <c r="U446">
        <v>3</v>
      </c>
      <c r="V446" t="s">
        <v>30</v>
      </c>
      <c r="W446" t="s">
        <v>33</v>
      </c>
      <c r="X446" t="s">
        <v>62</v>
      </c>
      <c r="Y446" t="s">
        <v>62</v>
      </c>
      <c r="Z446" t="s">
        <v>6078</v>
      </c>
      <c r="AA446" t="s">
        <v>47</v>
      </c>
      <c r="AB446">
        <v>2</v>
      </c>
      <c r="AC446" t="s">
        <v>6091</v>
      </c>
      <c r="AD446" t="s">
        <v>1314</v>
      </c>
    </row>
    <row r="447" spans="1:30" x14ac:dyDescent="0.25">
      <c r="A447" s="28">
        <v>42620</v>
      </c>
      <c r="B447" s="16" t="s">
        <v>4990</v>
      </c>
      <c r="C447" s="3" t="s">
        <v>1305</v>
      </c>
      <c r="D447">
        <f t="shared" si="2"/>
        <v>2016</v>
      </c>
      <c r="E447" s="2">
        <v>9</v>
      </c>
      <c r="F447" s="2" t="s">
        <v>4741</v>
      </c>
      <c r="G447" s="29">
        <v>18</v>
      </c>
      <c r="H447" s="3" t="s">
        <v>1305</v>
      </c>
      <c r="I447" s="3">
        <v>2016</v>
      </c>
      <c r="J447" s="24" t="s">
        <v>55</v>
      </c>
      <c r="K447" s="32" t="s">
        <v>317</v>
      </c>
      <c r="L447" s="29" t="s">
        <v>1315</v>
      </c>
      <c r="M447" s="25" t="s">
        <v>27</v>
      </c>
      <c r="N447">
        <v>1</v>
      </c>
      <c r="O447" s="29" t="s">
        <v>37</v>
      </c>
      <c r="P447" s="29" t="s">
        <v>52</v>
      </c>
      <c r="Q447" s="29" t="s">
        <v>45</v>
      </c>
      <c r="R447" t="s">
        <v>47</v>
      </c>
      <c r="T447" s="29" t="s">
        <v>40</v>
      </c>
      <c r="U447">
        <v>0</v>
      </c>
      <c r="V447" t="s">
        <v>47</v>
      </c>
      <c r="W447" t="s">
        <v>122</v>
      </c>
      <c r="X447" s="6" t="s">
        <v>5186</v>
      </c>
      <c r="Y447" s="6" t="s">
        <v>5186</v>
      </c>
      <c r="Z447" s="6" t="s">
        <v>6088</v>
      </c>
      <c r="AB447">
        <v>2</v>
      </c>
      <c r="AC447" t="s">
        <v>6091</v>
      </c>
      <c r="AD447" t="s">
        <v>1316</v>
      </c>
    </row>
    <row r="448" spans="1:30" x14ac:dyDescent="0.25">
      <c r="A448" s="28">
        <v>42620</v>
      </c>
      <c r="B448" s="16" t="s">
        <v>4990</v>
      </c>
      <c r="C448" s="3" t="s">
        <v>1321</v>
      </c>
      <c r="D448">
        <f t="shared" si="2"/>
        <v>2016</v>
      </c>
      <c r="E448" s="2">
        <v>9</v>
      </c>
      <c r="F448" s="2" t="s">
        <v>4741</v>
      </c>
      <c r="G448" s="29">
        <v>21</v>
      </c>
      <c r="H448" s="3" t="s">
        <v>1321</v>
      </c>
      <c r="I448" s="3">
        <v>2016</v>
      </c>
      <c r="J448" s="24" t="s">
        <v>50</v>
      </c>
      <c r="K448" s="32" t="s">
        <v>25</v>
      </c>
      <c r="L448" s="29" t="s">
        <v>1322</v>
      </c>
      <c r="M448" s="25" t="s">
        <v>27</v>
      </c>
      <c r="N448">
        <v>2</v>
      </c>
      <c r="O448" s="29" t="s">
        <v>37</v>
      </c>
      <c r="P448" s="29" t="s">
        <v>52</v>
      </c>
      <c r="Q448" s="29" t="s">
        <v>45</v>
      </c>
      <c r="T448" s="29" t="s">
        <v>32</v>
      </c>
      <c r="U448">
        <v>0</v>
      </c>
      <c r="V448" t="s">
        <v>30</v>
      </c>
      <c r="W448" t="s">
        <v>122</v>
      </c>
      <c r="X448" s="6" t="s">
        <v>5186</v>
      </c>
      <c r="Y448" s="6" t="s">
        <v>5186</v>
      </c>
      <c r="Z448" s="6" t="s">
        <v>6088</v>
      </c>
      <c r="AB448">
        <v>2</v>
      </c>
      <c r="AC448" t="s">
        <v>6092</v>
      </c>
      <c r="AD448" t="s">
        <v>1323</v>
      </c>
    </row>
    <row r="449" spans="1:30" x14ac:dyDescent="0.25">
      <c r="A449" s="28">
        <v>42620</v>
      </c>
      <c r="B449" s="16" t="s">
        <v>4990</v>
      </c>
      <c r="C449" s="3" t="s">
        <v>1321</v>
      </c>
      <c r="D449">
        <f t="shared" si="2"/>
        <v>2016</v>
      </c>
      <c r="E449" s="2">
        <v>9</v>
      </c>
      <c r="F449" s="2" t="s">
        <v>4741</v>
      </c>
      <c r="G449" s="29">
        <v>21</v>
      </c>
      <c r="H449" s="3" t="s">
        <v>1321</v>
      </c>
      <c r="I449" s="3">
        <v>2016</v>
      </c>
      <c r="J449" s="24" t="s">
        <v>50</v>
      </c>
      <c r="K449" s="32" t="s">
        <v>143</v>
      </c>
      <c r="L449" s="29" t="s">
        <v>1324</v>
      </c>
      <c r="M449" s="25" t="s">
        <v>27</v>
      </c>
      <c r="N449">
        <v>3</v>
      </c>
      <c r="O449" s="29" t="s">
        <v>1325</v>
      </c>
      <c r="P449" s="29" t="s">
        <v>44</v>
      </c>
      <c r="Q449" s="29" t="s">
        <v>45</v>
      </c>
      <c r="T449" s="29" t="s">
        <v>32</v>
      </c>
      <c r="U449">
        <v>3</v>
      </c>
      <c r="V449" t="s">
        <v>47</v>
      </c>
      <c r="W449" t="s">
        <v>33</v>
      </c>
      <c r="X449" t="s">
        <v>28</v>
      </c>
      <c r="Y449" t="s">
        <v>28</v>
      </c>
      <c r="Z449" t="s">
        <v>6086</v>
      </c>
      <c r="AB449">
        <v>3</v>
      </c>
      <c r="AC449" t="s">
        <v>6093</v>
      </c>
      <c r="AD449" t="s">
        <v>1326</v>
      </c>
    </row>
    <row r="450" spans="1:30" x14ac:dyDescent="0.25">
      <c r="A450" s="28">
        <v>42634</v>
      </c>
      <c r="B450" s="16" t="s">
        <v>4991</v>
      </c>
      <c r="C450" s="3" t="s">
        <v>1327</v>
      </c>
      <c r="D450">
        <f t="shared" si="2"/>
        <v>2016</v>
      </c>
      <c r="E450" s="2">
        <v>9</v>
      </c>
      <c r="F450" s="2" t="s">
        <v>4741</v>
      </c>
      <c r="G450" s="29">
        <v>17</v>
      </c>
      <c r="H450" s="3" t="s">
        <v>1327</v>
      </c>
      <c r="I450" s="3">
        <v>2016</v>
      </c>
      <c r="J450" s="24" t="s">
        <v>55</v>
      </c>
      <c r="K450" s="32" t="s">
        <v>25</v>
      </c>
      <c r="L450" s="29" t="s">
        <v>1328</v>
      </c>
      <c r="M450" s="25" t="s">
        <v>27</v>
      </c>
      <c r="N450">
        <v>1</v>
      </c>
      <c r="O450" s="29" t="s">
        <v>37</v>
      </c>
      <c r="P450" s="29" t="s">
        <v>52</v>
      </c>
      <c r="Q450" s="29" t="s">
        <v>45</v>
      </c>
      <c r="T450" s="29" t="s">
        <v>32</v>
      </c>
      <c r="U450">
        <v>4</v>
      </c>
      <c r="V450" t="s">
        <v>47</v>
      </c>
      <c r="W450" t="s">
        <v>33</v>
      </c>
      <c r="X450" t="s">
        <v>28</v>
      </c>
      <c r="Y450" t="s">
        <v>28</v>
      </c>
      <c r="Z450" t="s">
        <v>6086</v>
      </c>
      <c r="AB450">
        <v>2</v>
      </c>
      <c r="AC450" t="s">
        <v>6091</v>
      </c>
      <c r="AD450" t="s">
        <v>1329</v>
      </c>
    </row>
    <row r="451" spans="1:30" x14ac:dyDescent="0.25">
      <c r="A451" s="28">
        <v>42634</v>
      </c>
      <c r="B451" s="16" t="s">
        <v>4991</v>
      </c>
      <c r="C451" s="3" t="s">
        <v>1330</v>
      </c>
      <c r="D451">
        <f t="shared" si="2"/>
        <v>2016</v>
      </c>
      <c r="E451" s="2">
        <v>9</v>
      </c>
      <c r="F451" s="2" t="s">
        <v>4741</v>
      </c>
      <c r="G451" s="29">
        <v>25</v>
      </c>
      <c r="H451" s="3" t="s">
        <v>1330</v>
      </c>
      <c r="I451" s="3">
        <v>2016</v>
      </c>
      <c r="J451" s="19" t="s">
        <v>36</v>
      </c>
      <c r="K451" s="32" t="s">
        <v>25</v>
      </c>
      <c r="L451" s="29" t="s">
        <v>1331</v>
      </c>
      <c r="M451" s="25" t="s">
        <v>27</v>
      </c>
      <c r="N451">
        <v>2</v>
      </c>
      <c r="O451" s="29" t="s">
        <v>37</v>
      </c>
      <c r="P451" s="29" t="s">
        <v>52</v>
      </c>
      <c r="Q451" s="29" t="s">
        <v>45</v>
      </c>
      <c r="T451" s="29" t="s">
        <v>32</v>
      </c>
      <c r="U451">
        <v>0</v>
      </c>
      <c r="V451" t="s">
        <v>47</v>
      </c>
      <c r="W451" t="s">
        <v>122</v>
      </c>
      <c r="X451" s="6" t="s">
        <v>5186</v>
      </c>
      <c r="Y451" s="6" t="s">
        <v>5186</v>
      </c>
      <c r="Z451" s="6" t="s">
        <v>6088</v>
      </c>
      <c r="AB451">
        <v>2</v>
      </c>
      <c r="AC451" t="s">
        <v>6092</v>
      </c>
      <c r="AD451" t="s">
        <v>1302</v>
      </c>
    </row>
    <row r="452" spans="1:30" x14ac:dyDescent="0.25">
      <c r="A452" s="28">
        <v>42634</v>
      </c>
      <c r="B452" s="16" t="s">
        <v>4991</v>
      </c>
      <c r="C452" s="3" t="s">
        <v>1332</v>
      </c>
      <c r="D452">
        <f t="shared" si="2"/>
        <v>2016</v>
      </c>
      <c r="E452" s="2">
        <v>9</v>
      </c>
      <c r="F452" s="2" t="s">
        <v>4741</v>
      </c>
      <c r="G452" s="29">
        <v>27</v>
      </c>
      <c r="H452" s="3" t="s">
        <v>1332</v>
      </c>
      <c r="I452" s="3">
        <v>2016</v>
      </c>
      <c r="J452" s="24" t="s">
        <v>50</v>
      </c>
      <c r="K452" s="32" t="s">
        <v>25</v>
      </c>
      <c r="L452" s="29" t="s">
        <v>1333</v>
      </c>
      <c r="M452" s="25" t="s">
        <v>27</v>
      </c>
      <c r="N452">
        <v>2</v>
      </c>
      <c r="O452" s="29" t="s">
        <v>1334</v>
      </c>
      <c r="P452" s="29" t="s">
        <v>52</v>
      </c>
      <c r="Q452" s="29" t="s">
        <v>45</v>
      </c>
      <c r="T452" s="29" t="s">
        <v>32</v>
      </c>
      <c r="U452">
        <v>1</v>
      </c>
      <c r="V452" t="s">
        <v>30</v>
      </c>
      <c r="W452" t="s">
        <v>33</v>
      </c>
      <c r="X452" t="s">
        <v>28</v>
      </c>
      <c r="Y452" t="s">
        <v>28</v>
      </c>
      <c r="Z452" t="s">
        <v>6086</v>
      </c>
      <c r="AB452">
        <v>2</v>
      </c>
      <c r="AC452" t="s">
        <v>6092</v>
      </c>
      <c r="AD452" t="s">
        <v>1335</v>
      </c>
    </row>
    <row r="453" spans="1:30" x14ac:dyDescent="0.25">
      <c r="A453" s="28">
        <v>42634</v>
      </c>
      <c r="B453" s="16" t="s">
        <v>4991</v>
      </c>
      <c r="C453" s="3" t="s">
        <v>1332</v>
      </c>
      <c r="D453">
        <f t="shared" si="2"/>
        <v>2016</v>
      </c>
      <c r="E453" s="2">
        <v>9</v>
      </c>
      <c r="F453" s="2" t="s">
        <v>4741</v>
      </c>
      <c r="G453" s="29">
        <v>27</v>
      </c>
      <c r="H453" s="3" t="s">
        <v>1332</v>
      </c>
      <c r="I453" s="3">
        <v>2016</v>
      </c>
      <c r="J453" s="24" t="s">
        <v>50</v>
      </c>
      <c r="K453" s="32" t="s">
        <v>105</v>
      </c>
      <c r="L453" s="29" t="s">
        <v>1336</v>
      </c>
      <c r="M453" s="25" t="s">
        <v>27</v>
      </c>
      <c r="N453">
        <v>1</v>
      </c>
      <c r="O453" s="29" t="s">
        <v>1337</v>
      </c>
      <c r="P453" s="25" t="s">
        <v>28</v>
      </c>
      <c r="Q453" s="29" t="s">
        <v>29</v>
      </c>
      <c r="T453" s="29" t="s">
        <v>32</v>
      </c>
      <c r="U453">
        <v>1</v>
      </c>
      <c r="V453" t="s">
        <v>47</v>
      </c>
      <c r="W453" t="s">
        <v>33</v>
      </c>
      <c r="X453" t="s">
        <v>62</v>
      </c>
      <c r="Y453" t="s">
        <v>62</v>
      </c>
      <c r="Z453" t="s">
        <v>6078</v>
      </c>
      <c r="AA453" t="s">
        <v>30</v>
      </c>
      <c r="AB453">
        <v>2</v>
      </c>
      <c r="AC453" t="s">
        <v>6091</v>
      </c>
      <c r="AD453" t="s">
        <v>1338</v>
      </c>
    </row>
    <row r="454" spans="1:30" x14ac:dyDescent="0.25">
      <c r="A454" s="28">
        <v>42645</v>
      </c>
      <c r="B454" s="16" t="s">
        <v>4992</v>
      </c>
      <c r="C454" s="3" t="s">
        <v>1339</v>
      </c>
      <c r="D454">
        <f t="shared" si="2"/>
        <v>2016</v>
      </c>
      <c r="E454" s="2">
        <v>10</v>
      </c>
      <c r="F454" s="2" t="s">
        <v>4742</v>
      </c>
      <c r="G454" s="29">
        <v>7</v>
      </c>
      <c r="H454" s="3" t="s">
        <v>1339</v>
      </c>
      <c r="I454" s="3">
        <v>2016</v>
      </c>
      <c r="J454" s="24" t="s">
        <v>55</v>
      </c>
      <c r="K454" s="32" t="s">
        <v>56</v>
      </c>
      <c r="L454" s="29" t="s">
        <v>1340</v>
      </c>
      <c r="M454" s="25" t="s">
        <v>27</v>
      </c>
      <c r="N454">
        <v>2</v>
      </c>
      <c r="O454" s="29" t="s">
        <v>37</v>
      </c>
      <c r="P454" s="29" t="s">
        <v>52</v>
      </c>
      <c r="Q454" s="29" t="s">
        <v>45</v>
      </c>
      <c r="R454" t="s">
        <v>47</v>
      </c>
      <c r="T454" s="29" t="s">
        <v>40</v>
      </c>
      <c r="U454">
        <v>4</v>
      </c>
      <c r="V454" t="s">
        <v>47</v>
      </c>
      <c r="W454" t="s">
        <v>33</v>
      </c>
      <c r="X454" t="s">
        <v>28</v>
      </c>
      <c r="Y454" t="s">
        <v>28</v>
      </c>
      <c r="Z454" t="s">
        <v>6086</v>
      </c>
      <c r="AB454">
        <v>3</v>
      </c>
      <c r="AC454" t="s">
        <v>6093</v>
      </c>
      <c r="AD454" t="s">
        <v>1341</v>
      </c>
    </row>
    <row r="455" spans="1:30" x14ac:dyDescent="0.25">
      <c r="A455" s="28">
        <v>42645</v>
      </c>
      <c r="B455" s="16" t="s">
        <v>4992</v>
      </c>
      <c r="C455" s="3" t="s">
        <v>1339</v>
      </c>
      <c r="D455">
        <f t="shared" si="2"/>
        <v>2016</v>
      </c>
      <c r="E455" s="2">
        <v>10</v>
      </c>
      <c r="F455" s="2" t="s">
        <v>4742</v>
      </c>
      <c r="G455" s="29">
        <v>7</v>
      </c>
      <c r="H455" s="3" t="s">
        <v>1339</v>
      </c>
      <c r="I455" s="3">
        <v>2016</v>
      </c>
      <c r="J455" s="24" t="s">
        <v>55</v>
      </c>
      <c r="K455" s="32" t="s">
        <v>135</v>
      </c>
      <c r="L455" s="29" t="s">
        <v>1342</v>
      </c>
      <c r="M455" s="25" t="s">
        <v>27</v>
      </c>
      <c r="N455">
        <v>1</v>
      </c>
      <c r="O455" s="29" t="s">
        <v>37</v>
      </c>
      <c r="P455" s="29" t="s">
        <v>52</v>
      </c>
      <c r="Q455" s="29" t="s">
        <v>45</v>
      </c>
      <c r="R455" t="s">
        <v>47</v>
      </c>
      <c r="T455" s="29" t="s">
        <v>40</v>
      </c>
      <c r="U455">
        <v>0</v>
      </c>
      <c r="V455" t="s">
        <v>47</v>
      </c>
      <c r="W455" t="s">
        <v>122</v>
      </c>
      <c r="X455" s="6" t="s">
        <v>5186</v>
      </c>
      <c r="Y455" s="6" t="s">
        <v>5186</v>
      </c>
      <c r="Z455" s="6" t="s">
        <v>6088</v>
      </c>
      <c r="AB455">
        <v>2</v>
      </c>
      <c r="AC455" t="s">
        <v>6091</v>
      </c>
      <c r="AD455" t="s">
        <v>1343</v>
      </c>
    </row>
    <row r="456" spans="1:30" x14ac:dyDescent="0.25">
      <c r="A456" s="28">
        <v>42645</v>
      </c>
      <c r="B456" s="16" t="s">
        <v>4992</v>
      </c>
      <c r="C456" s="3" t="s">
        <v>1339</v>
      </c>
      <c r="D456">
        <f t="shared" si="2"/>
        <v>2016</v>
      </c>
      <c r="E456" s="2">
        <v>10</v>
      </c>
      <c r="F456" s="2" t="s">
        <v>4742</v>
      </c>
      <c r="G456" s="29">
        <v>7</v>
      </c>
      <c r="H456" s="3" t="s">
        <v>1339</v>
      </c>
      <c r="I456" s="3">
        <v>2016</v>
      </c>
      <c r="J456" s="24" t="s">
        <v>55</v>
      </c>
      <c r="K456" s="32" t="s">
        <v>308</v>
      </c>
      <c r="L456" s="29" t="s">
        <v>1344</v>
      </c>
      <c r="M456" s="25" t="s">
        <v>27</v>
      </c>
      <c r="N456">
        <v>2</v>
      </c>
      <c r="O456" s="29" t="s">
        <v>37</v>
      </c>
      <c r="P456" s="29" t="s">
        <v>52</v>
      </c>
      <c r="Q456" s="29" t="s">
        <v>45</v>
      </c>
      <c r="R456" t="s">
        <v>47</v>
      </c>
      <c r="T456" s="29" t="s">
        <v>40</v>
      </c>
      <c r="U456">
        <v>0</v>
      </c>
      <c r="V456" t="s">
        <v>47</v>
      </c>
      <c r="W456" t="s">
        <v>122</v>
      </c>
      <c r="X456" s="6" t="s">
        <v>5186</v>
      </c>
      <c r="Y456" s="6" t="s">
        <v>5186</v>
      </c>
      <c r="Z456" s="6" t="s">
        <v>6088</v>
      </c>
      <c r="AB456">
        <v>3</v>
      </c>
      <c r="AC456" t="s">
        <v>6093</v>
      </c>
      <c r="AD456" t="s">
        <v>1345</v>
      </c>
    </row>
    <row r="457" spans="1:30" x14ac:dyDescent="0.25">
      <c r="A457" s="28">
        <v>42645</v>
      </c>
      <c r="B457" s="16" t="s">
        <v>4992</v>
      </c>
      <c r="C457" s="3" t="s">
        <v>1339</v>
      </c>
      <c r="D457">
        <f t="shared" si="2"/>
        <v>2016</v>
      </c>
      <c r="E457" s="2">
        <v>10</v>
      </c>
      <c r="F457" s="2" t="s">
        <v>4742</v>
      </c>
      <c r="G457" s="29">
        <v>7</v>
      </c>
      <c r="H457" s="3" t="s">
        <v>1339</v>
      </c>
      <c r="I457" s="3">
        <v>2016</v>
      </c>
      <c r="J457" s="24" t="s">
        <v>55</v>
      </c>
      <c r="K457" s="32" t="s">
        <v>311</v>
      </c>
      <c r="L457" s="29" t="s">
        <v>1346</v>
      </c>
      <c r="M457" s="25" t="s">
        <v>27</v>
      </c>
      <c r="N457">
        <v>2</v>
      </c>
      <c r="O457" s="29" t="s">
        <v>1347</v>
      </c>
      <c r="P457" s="29" t="s">
        <v>52</v>
      </c>
      <c r="Q457" s="29" t="s">
        <v>45</v>
      </c>
      <c r="R457" t="s">
        <v>47</v>
      </c>
      <c r="T457" s="29" t="s">
        <v>40</v>
      </c>
      <c r="U457">
        <v>2</v>
      </c>
      <c r="V457" t="s">
        <v>30</v>
      </c>
      <c r="W457" t="s">
        <v>33</v>
      </c>
      <c r="X457" t="s">
        <v>62</v>
      </c>
      <c r="Y457" t="s">
        <v>62</v>
      </c>
      <c r="Z457" t="s">
        <v>6078</v>
      </c>
      <c r="AA457" t="s">
        <v>47</v>
      </c>
      <c r="AB457">
        <v>2</v>
      </c>
      <c r="AC457" t="s">
        <v>6092</v>
      </c>
      <c r="AD457" t="s">
        <v>1348</v>
      </c>
    </row>
    <row r="458" spans="1:30" x14ac:dyDescent="0.25">
      <c r="A458" s="28">
        <v>42645</v>
      </c>
      <c r="B458" s="16" t="s">
        <v>4992</v>
      </c>
      <c r="C458" s="3" t="s">
        <v>1339</v>
      </c>
      <c r="D458">
        <f t="shared" si="2"/>
        <v>2016</v>
      </c>
      <c r="E458" s="2">
        <v>10</v>
      </c>
      <c r="F458" s="2" t="s">
        <v>4742</v>
      </c>
      <c r="G458" s="29">
        <v>7</v>
      </c>
      <c r="H458" s="3" t="s">
        <v>1339</v>
      </c>
      <c r="I458" s="3">
        <v>2016</v>
      </c>
      <c r="J458" s="24" t="s">
        <v>55</v>
      </c>
      <c r="K458" s="32" t="s">
        <v>314</v>
      </c>
      <c r="L458" s="29" t="s">
        <v>1349</v>
      </c>
      <c r="M458" s="25" t="s">
        <v>27</v>
      </c>
      <c r="N458">
        <v>1</v>
      </c>
      <c r="O458" s="29" t="s">
        <v>37</v>
      </c>
      <c r="P458" s="29" t="s">
        <v>52</v>
      </c>
      <c r="Q458" s="29" t="s">
        <v>45</v>
      </c>
      <c r="R458" t="s">
        <v>47</v>
      </c>
      <c r="T458" s="29" t="s">
        <v>40</v>
      </c>
      <c r="U458">
        <v>3</v>
      </c>
      <c r="V458" t="s">
        <v>47</v>
      </c>
      <c r="W458" t="s">
        <v>33</v>
      </c>
      <c r="X458" t="s">
        <v>62</v>
      </c>
      <c r="Y458" t="s">
        <v>62</v>
      </c>
      <c r="Z458" t="s">
        <v>6078</v>
      </c>
      <c r="AA458" t="s">
        <v>47</v>
      </c>
      <c r="AB458">
        <v>2</v>
      </c>
      <c r="AC458" t="s">
        <v>6091</v>
      </c>
      <c r="AD458" t="s">
        <v>1350</v>
      </c>
    </row>
    <row r="459" spans="1:30" x14ac:dyDescent="0.25">
      <c r="A459" s="28">
        <v>42645</v>
      </c>
      <c r="B459" s="16" t="s">
        <v>4992</v>
      </c>
      <c r="C459" s="3" t="s">
        <v>1339</v>
      </c>
      <c r="D459">
        <f t="shared" si="2"/>
        <v>2016</v>
      </c>
      <c r="E459" s="2">
        <v>10</v>
      </c>
      <c r="F459" s="2" t="s">
        <v>4742</v>
      </c>
      <c r="G459" s="29">
        <v>7</v>
      </c>
      <c r="H459" s="3" t="s">
        <v>1339</v>
      </c>
      <c r="I459" s="3">
        <v>2016</v>
      </c>
      <c r="J459" s="24" t="s">
        <v>55</v>
      </c>
      <c r="K459" s="32" t="s">
        <v>317</v>
      </c>
      <c r="L459" s="29" t="s">
        <v>1351</v>
      </c>
      <c r="M459" s="25" t="s">
        <v>27</v>
      </c>
      <c r="N459">
        <v>2</v>
      </c>
      <c r="O459" s="29" t="s">
        <v>37</v>
      </c>
      <c r="P459" s="29" t="s">
        <v>52</v>
      </c>
      <c r="Q459" s="29" t="s">
        <v>45</v>
      </c>
      <c r="R459" t="s">
        <v>47</v>
      </c>
      <c r="T459" s="29" t="s">
        <v>40</v>
      </c>
      <c r="U459">
        <v>2</v>
      </c>
      <c r="V459" t="s">
        <v>47</v>
      </c>
      <c r="W459" t="s">
        <v>33</v>
      </c>
      <c r="X459" t="s">
        <v>28</v>
      </c>
      <c r="Y459" t="s">
        <v>28</v>
      </c>
      <c r="Z459" t="s">
        <v>6086</v>
      </c>
      <c r="AB459">
        <v>2</v>
      </c>
      <c r="AC459" t="s">
        <v>6092</v>
      </c>
      <c r="AD459" t="s">
        <v>1352</v>
      </c>
    </row>
    <row r="460" spans="1:30" x14ac:dyDescent="0.25">
      <c r="A460" s="28">
        <v>42645</v>
      </c>
      <c r="B460" s="16" t="s">
        <v>4992</v>
      </c>
      <c r="C460" s="3" t="s">
        <v>1339</v>
      </c>
      <c r="D460">
        <f t="shared" si="2"/>
        <v>2016</v>
      </c>
      <c r="E460" s="2">
        <v>10</v>
      </c>
      <c r="F460" s="2" t="s">
        <v>4742</v>
      </c>
      <c r="G460" s="29">
        <v>7</v>
      </c>
      <c r="H460" s="3" t="s">
        <v>1339</v>
      </c>
      <c r="I460" s="3">
        <v>2016</v>
      </c>
      <c r="J460" s="24" t="s">
        <v>55</v>
      </c>
      <c r="K460" s="32" t="s">
        <v>320</v>
      </c>
      <c r="L460" s="29" t="s">
        <v>1353</v>
      </c>
      <c r="M460" s="25" t="s">
        <v>27</v>
      </c>
      <c r="N460">
        <v>1</v>
      </c>
      <c r="O460" s="29" t="s">
        <v>37</v>
      </c>
      <c r="P460" s="29" t="s">
        <v>52</v>
      </c>
      <c r="Q460" s="29" t="s">
        <v>45</v>
      </c>
      <c r="R460" t="s">
        <v>47</v>
      </c>
      <c r="T460" s="29" t="s">
        <v>40</v>
      </c>
      <c r="U460">
        <v>2</v>
      </c>
      <c r="V460" t="s">
        <v>47</v>
      </c>
      <c r="W460" t="s">
        <v>33</v>
      </c>
      <c r="X460" t="s">
        <v>28</v>
      </c>
      <c r="Y460" t="s">
        <v>28</v>
      </c>
      <c r="Z460" t="s">
        <v>6086</v>
      </c>
      <c r="AB460">
        <v>2</v>
      </c>
      <c r="AC460" t="s">
        <v>6091</v>
      </c>
      <c r="AD460" t="s">
        <v>1354</v>
      </c>
    </row>
    <row r="461" spans="1:30" x14ac:dyDescent="0.25">
      <c r="A461" s="28">
        <v>42645</v>
      </c>
      <c r="B461" s="16" t="s">
        <v>4992</v>
      </c>
      <c r="C461" s="3" t="s">
        <v>1339</v>
      </c>
      <c r="D461">
        <f t="shared" si="2"/>
        <v>2016</v>
      </c>
      <c r="E461" s="2">
        <v>10</v>
      </c>
      <c r="F461" s="2" t="s">
        <v>4742</v>
      </c>
      <c r="G461" s="29">
        <v>7</v>
      </c>
      <c r="H461" s="3" t="s">
        <v>1339</v>
      </c>
      <c r="I461" s="3">
        <v>2016</v>
      </c>
      <c r="J461" s="24" t="s">
        <v>55</v>
      </c>
      <c r="K461" s="32" t="s">
        <v>323</v>
      </c>
      <c r="L461" s="29" t="s">
        <v>1355</v>
      </c>
      <c r="M461" s="25" t="s">
        <v>27</v>
      </c>
      <c r="N461">
        <v>1</v>
      </c>
      <c r="O461" s="29" t="s">
        <v>1356</v>
      </c>
      <c r="P461" s="29" t="s">
        <v>52</v>
      </c>
      <c r="Q461" s="29" t="s">
        <v>45</v>
      </c>
      <c r="R461" t="s">
        <v>47</v>
      </c>
      <c r="T461" s="29" t="s">
        <v>40</v>
      </c>
      <c r="U461">
        <v>0</v>
      </c>
      <c r="V461" t="s">
        <v>47</v>
      </c>
      <c r="W461" t="s">
        <v>122</v>
      </c>
      <c r="X461" s="6" t="s">
        <v>5186</v>
      </c>
      <c r="Y461" s="6" t="s">
        <v>5186</v>
      </c>
      <c r="Z461" s="6" t="s">
        <v>6088</v>
      </c>
      <c r="AB461">
        <v>2</v>
      </c>
      <c r="AC461" t="s">
        <v>6091</v>
      </c>
      <c r="AD461" t="s">
        <v>1357</v>
      </c>
    </row>
    <row r="462" spans="1:30" x14ac:dyDescent="0.25">
      <c r="A462" s="20">
        <v>42645</v>
      </c>
      <c r="B462" s="16" t="s">
        <v>4992</v>
      </c>
      <c r="C462" s="3" t="s">
        <v>1339</v>
      </c>
      <c r="D462" s="7">
        <f t="shared" si="2"/>
        <v>2016</v>
      </c>
      <c r="E462" s="2">
        <v>10</v>
      </c>
      <c r="F462" s="2" t="s">
        <v>4742</v>
      </c>
      <c r="G462" s="21">
        <v>7</v>
      </c>
      <c r="H462" s="3" t="s">
        <v>1339</v>
      </c>
      <c r="I462" s="3">
        <v>2016</v>
      </c>
      <c r="J462" s="29" t="s">
        <v>55</v>
      </c>
      <c r="K462" s="32" t="s">
        <v>326</v>
      </c>
      <c r="L462" s="29" t="s">
        <v>1358</v>
      </c>
      <c r="M462" s="25" t="s">
        <v>27</v>
      </c>
      <c r="N462">
        <v>2</v>
      </c>
      <c r="O462" s="29" t="s">
        <v>1359</v>
      </c>
      <c r="P462" s="29" t="s">
        <v>52</v>
      </c>
      <c r="Q462" s="29" t="s">
        <v>45</v>
      </c>
      <c r="R462" t="s">
        <v>47</v>
      </c>
      <c r="T462" s="29" t="s">
        <v>40</v>
      </c>
      <c r="U462">
        <v>3</v>
      </c>
      <c r="V462" t="s">
        <v>47</v>
      </c>
      <c r="W462" t="s">
        <v>33</v>
      </c>
      <c r="X462" t="s">
        <v>62</v>
      </c>
      <c r="Y462" t="s">
        <v>62</v>
      </c>
      <c r="Z462" t="s">
        <v>6078</v>
      </c>
      <c r="AA462" t="s">
        <v>47</v>
      </c>
      <c r="AB462">
        <v>2</v>
      </c>
      <c r="AC462" t="s">
        <v>6092</v>
      </c>
      <c r="AD462" t="s">
        <v>1360</v>
      </c>
    </row>
    <row r="463" spans="1:30" x14ac:dyDescent="0.25">
      <c r="A463" s="20">
        <v>42645</v>
      </c>
      <c r="B463" s="16" t="s">
        <v>4992</v>
      </c>
      <c r="C463" s="3" t="s">
        <v>1361</v>
      </c>
      <c r="D463">
        <f t="shared" si="2"/>
        <v>2016</v>
      </c>
      <c r="E463" s="2">
        <v>10</v>
      </c>
      <c r="F463" s="2" t="s">
        <v>4742</v>
      </c>
      <c r="G463" s="21">
        <v>8</v>
      </c>
      <c r="H463" s="3" t="s">
        <v>1361</v>
      </c>
      <c r="I463" s="3">
        <v>2016</v>
      </c>
      <c r="J463" s="21" t="s">
        <v>55</v>
      </c>
      <c r="K463" s="21" t="s">
        <v>25</v>
      </c>
      <c r="L463" s="21" t="s">
        <v>1362</v>
      </c>
      <c r="M463" s="22" t="s">
        <v>27</v>
      </c>
      <c r="N463">
        <v>2</v>
      </c>
      <c r="O463" s="21" t="s">
        <v>37</v>
      </c>
      <c r="P463" s="21" t="s">
        <v>44</v>
      </c>
      <c r="Q463" s="21" t="s">
        <v>45</v>
      </c>
      <c r="T463" s="21" t="s">
        <v>32</v>
      </c>
      <c r="U463">
        <v>0</v>
      </c>
      <c r="V463" t="s">
        <v>47</v>
      </c>
      <c r="W463" t="s">
        <v>122</v>
      </c>
      <c r="X463" s="6" t="s">
        <v>5186</v>
      </c>
      <c r="Y463" s="6" t="s">
        <v>5186</v>
      </c>
      <c r="Z463" s="6" t="s">
        <v>6088</v>
      </c>
      <c r="AB463">
        <v>2</v>
      </c>
      <c r="AC463" t="s">
        <v>6092</v>
      </c>
      <c r="AD463" t="s">
        <v>593</v>
      </c>
    </row>
    <row r="464" spans="1:30" x14ac:dyDescent="0.25">
      <c r="A464" s="20">
        <v>42646</v>
      </c>
      <c r="B464" s="16" t="s">
        <v>4993</v>
      </c>
      <c r="C464" s="3" t="s">
        <v>1366</v>
      </c>
      <c r="D464">
        <f t="shared" si="2"/>
        <v>2016</v>
      </c>
      <c r="E464" s="2">
        <v>10</v>
      </c>
      <c r="F464" s="2" t="s">
        <v>4742</v>
      </c>
      <c r="G464" s="22">
        <v>6</v>
      </c>
      <c r="H464" s="3" t="s">
        <v>1366</v>
      </c>
      <c r="I464" s="3">
        <v>2016</v>
      </c>
      <c r="J464" s="21" t="s">
        <v>55</v>
      </c>
      <c r="K464" s="21" t="s">
        <v>56</v>
      </c>
      <c r="L464" s="21" t="s">
        <v>1367</v>
      </c>
      <c r="M464" s="22" t="s">
        <v>27</v>
      </c>
      <c r="N464">
        <v>1</v>
      </c>
      <c r="O464" s="21" t="s">
        <v>1368</v>
      </c>
      <c r="P464" s="21" t="s">
        <v>52</v>
      </c>
      <c r="Q464" s="21" t="s">
        <v>45</v>
      </c>
      <c r="R464" t="s">
        <v>47</v>
      </c>
      <c r="T464" s="21" t="s">
        <v>40</v>
      </c>
      <c r="U464">
        <v>4</v>
      </c>
      <c r="V464" t="s">
        <v>47</v>
      </c>
      <c r="W464" t="s">
        <v>33</v>
      </c>
      <c r="X464" t="s">
        <v>28</v>
      </c>
      <c r="Y464" t="s">
        <v>28</v>
      </c>
      <c r="Z464" t="s">
        <v>6086</v>
      </c>
      <c r="AB464">
        <v>2</v>
      </c>
      <c r="AC464" t="s">
        <v>6091</v>
      </c>
      <c r="AD464" t="s">
        <v>1369</v>
      </c>
    </row>
    <row r="465" spans="1:30" x14ac:dyDescent="0.25">
      <c r="A465" s="20">
        <v>42646</v>
      </c>
      <c r="B465" s="16" t="s">
        <v>4993</v>
      </c>
      <c r="C465" s="3" t="s">
        <v>1366</v>
      </c>
      <c r="D465">
        <f t="shared" si="2"/>
        <v>2016</v>
      </c>
      <c r="E465" s="2">
        <v>10</v>
      </c>
      <c r="F465" s="2" t="s">
        <v>4742</v>
      </c>
      <c r="G465" s="22">
        <v>6</v>
      </c>
      <c r="H465" s="3" t="s">
        <v>1366</v>
      </c>
      <c r="I465" s="3">
        <v>2016</v>
      </c>
      <c r="J465" s="21" t="s">
        <v>55</v>
      </c>
      <c r="K465" s="21" t="s">
        <v>135</v>
      </c>
      <c r="L465" s="21" t="s">
        <v>1370</v>
      </c>
      <c r="M465" s="22" t="s">
        <v>27</v>
      </c>
      <c r="N465">
        <v>3</v>
      </c>
      <c r="O465" s="21" t="s">
        <v>37</v>
      </c>
      <c r="P465" s="21" t="s">
        <v>52</v>
      </c>
      <c r="Q465" s="21" t="s">
        <v>45</v>
      </c>
      <c r="R465" t="s">
        <v>47</v>
      </c>
      <c r="T465" s="21" t="s">
        <v>40</v>
      </c>
      <c r="U465">
        <v>3</v>
      </c>
      <c r="V465" t="s">
        <v>47</v>
      </c>
      <c r="W465" t="s">
        <v>33</v>
      </c>
      <c r="X465" t="s">
        <v>62</v>
      </c>
      <c r="Y465" t="s">
        <v>62</v>
      </c>
      <c r="Z465" t="s">
        <v>6078</v>
      </c>
      <c r="AA465" t="s">
        <v>47</v>
      </c>
      <c r="AB465">
        <v>3</v>
      </c>
      <c r="AC465" t="s">
        <v>6093</v>
      </c>
      <c r="AD465" t="s">
        <v>1371</v>
      </c>
    </row>
    <row r="466" spans="1:30" x14ac:dyDescent="0.25">
      <c r="A466" s="20">
        <v>42646</v>
      </c>
      <c r="B466" s="16" t="s">
        <v>4993</v>
      </c>
      <c r="C466" s="3" t="s">
        <v>1366</v>
      </c>
      <c r="D466">
        <f t="shared" si="2"/>
        <v>2016</v>
      </c>
      <c r="E466" s="2">
        <v>10</v>
      </c>
      <c r="F466" s="2" t="s">
        <v>4742</v>
      </c>
      <c r="G466" s="22">
        <v>6</v>
      </c>
      <c r="H466" s="3" t="s">
        <v>1366</v>
      </c>
      <c r="I466" s="3">
        <v>2016</v>
      </c>
      <c r="J466" s="21" t="s">
        <v>55</v>
      </c>
      <c r="K466" s="21" t="s">
        <v>308</v>
      </c>
      <c r="L466" s="21" t="s">
        <v>1372</v>
      </c>
      <c r="M466" s="22" t="s">
        <v>27</v>
      </c>
      <c r="N466">
        <v>2</v>
      </c>
      <c r="O466" s="21" t="s">
        <v>1373</v>
      </c>
      <c r="P466" s="21" t="s">
        <v>52</v>
      </c>
      <c r="Q466" s="21" t="s">
        <v>45</v>
      </c>
      <c r="R466" t="s">
        <v>47</v>
      </c>
      <c r="T466" s="21" t="s">
        <v>40</v>
      </c>
      <c r="U466">
        <v>4</v>
      </c>
      <c r="V466" t="s">
        <v>47</v>
      </c>
      <c r="W466" t="s">
        <v>33</v>
      </c>
      <c r="X466" t="s">
        <v>62</v>
      </c>
      <c r="Y466" t="s">
        <v>62</v>
      </c>
      <c r="Z466" t="s">
        <v>6078</v>
      </c>
      <c r="AA466" t="s">
        <v>47</v>
      </c>
      <c r="AB466">
        <v>2</v>
      </c>
      <c r="AC466" t="s">
        <v>6092</v>
      </c>
      <c r="AD466" t="s">
        <v>1374</v>
      </c>
    </row>
    <row r="467" spans="1:30" x14ac:dyDescent="0.25">
      <c r="A467" s="20">
        <v>42646</v>
      </c>
      <c r="B467" s="16" t="s">
        <v>4993</v>
      </c>
      <c r="C467" s="3" t="s">
        <v>1366</v>
      </c>
      <c r="D467">
        <f t="shared" si="2"/>
        <v>2016</v>
      </c>
      <c r="E467" s="2">
        <v>10</v>
      </c>
      <c r="F467" s="2" t="s">
        <v>4742</v>
      </c>
      <c r="G467" s="22">
        <v>6</v>
      </c>
      <c r="H467" s="3" t="s">
        <v>1366</v>
      </c>
      <c r="I467" s="3">
        <v>2016</v>
      </c>
      <c r="J467" s="22" t="s">
        <v>55</v>
      </c>
      <c r="K467" s="22" t="s">
        <v>311</v>
      </c>
      <c r="L467" s="22" t="s">
        <v>1375</v>
      </c>
      <c r="M467" s="22" t="s">
        <v>1376</v>
      </c>
      <c r="N467">
        <v>1</v>
      </c>
      <c r="O467" s="21"/>
      <c r="P467" s="21" t="s">
        <v>52</v>
      </c>
      <c r="Q467" s="21" t="s">
        <v>45</v>
      </c>
      <c r="R467" t="s">
        <v>47</v>
      </c>
      <c r="T467" s="21" t="s">
        <v>40</v>
      </c>
      <c r="U467">
        <v>0</v>
      </c>
      <c r="V467" t="s">
        <v>47</v>
      </c>
      <c r="W467" t="s">
        <v>122</v>
      </c>
      <c r="X467" s="6" t="s">
        <v>5186</v>
      </c>
      <c r="Y467" s="6" t="s">
        <v>5186</v>
      </c>
      <c r="Z467" s="6" t="s">
        <v>6088</v>
      </c>
      <c r="AB467">
        <v>2</v>
      </c>
      <c r="AC467" t="s">
        <v>6091</v>
      </c>
      <c r="AD467" t="s">
        <v>1377</v>
      </c>
    </row>
    <row r="468" spans="1:30" x14ac:dyDescent="0.25">
      <c r="A468" s="20">
        <v>42646</v>
      </c>
      <c r="B468" s="16" t="s">
        <v>4993</v>
      </c>
      <c r="C468" s="3" t="s">
        <v>1378</v>
      </c>
      <c r="D468">
        <f t="shared" si="2"/>
        <v>2016</v>
      </c>
      <c r="E468" s="2">
        <v>10</v>
      </c>
      <c r="F468" s="2" t="s">
        <v>4742</v>
      </c>
      <c r="G468" s="22">
        <v>7</v>
      </c>
      <c r="H468" s="3" t="s">
        <v>1378</v>
      </c>
      <c r="I468" s="3">
        <v>2016</v>
      </c>
      <c r="J468" s="24" t="s">
        <v>55</v>
      </c>
      <c r="K468" s="21" t="s">
        <v>25</v>
      </c>
      <c r="L468" s="21" t="s">
        <v>1379</v>
      </c>
      <c r="M468" s="22" t="s">
        <v>27</v>
      </c>
      <c r="N468">
        <v>3</v>
      </c>
      <c r="O468" s="21" t="s">
        <v>37</v>
      </c>
      <c r="P468" s="21" t="s">
        <v>44</v>
      </c>
      <c r="Q468" s="21" t="s">
        <v>45</v>
      </c>
      <c r="T468" s="21" t="s">
        <v>32</v>
      </c>
      <c r="U468">
        <v>0</v>
      </c>
      <c r="V468" t="s">
        <v>47</v>
      </c>
      <c r="W468" t="s">
        <v>122</v>
      </c>
      <c r="X468" s="6" t="s">
        <v>5186</v>
      </c>
      <c r="Y468" s="6" t="s">
        <v>5186</v>
      </c>
      <c r="Z468" s="6" t="s">
        <v>6088</v>
      </c>
      <c r="AB468">
        <v>3</v>
      </c>
      <c r="AC468" t="s">
        <v>6093</v>
      </c>
      <c r="AD468" t="s">
        <v>1380</v>
      </c>
    </row>
    <row r="469" spans="1:30" x14ac:dyDescent="0.25">
      <c r="A469" s="20">
        <v>42646</v>
      </c>
      <c r="B469" s="16" t="s">
        <v>4993</v>
      </c>
      <c r="C469" s="3" t="s">
        <v>1378</v>
      </c>
      <c r="D469">
        <f t="shared" si="2"/>
        <v>2016</v>
      </c>
      <c r="E469" s="2">
        <v>10</v>
      </c>
      <c r="F469" s="2" t="s">
        <v>4742</v>
      </c>
      <c r="G469" s="22">
        <v>7</v>
      </c>
      <c r="H469" s="3" t="s">
        <v>1378</v>
      </c>
      <c r="I469" s="3">
        <v>2016</v>
      </c>
      <c r="J469" s="21" t="s">
        <v>55</v>
      </c>
      <c r="K469" s="21" t="s">
        <v>105</v>
      </c>
      <c r="L469" s="21" t="s">
        <v>1381</v>
      </c>
      <c r="M469" s="22" t="s">
        <v>27</v>
      </c>
      <c r="N469">
        <v>1</v>
      </c>
      <c r="O469" s="21" t="s">
        <v>37</v>
      </c>
      <c r="P469" s="21" t="s">
        <v>44</v>
      </c>
      <c r="Q469" s="21" t="s">
        <v>45</v>
      </c>
      <c r="T469" s="21" t="s">
        <v>32</v>
      </c>
      <c r="U469">
        <v>0</v>
      </c>
      <c r="V469" t="s">
        <v>47</v>
      </c>
      <c r="W469" t="s">
        <v>122</v>
      </c>
      <c r="X469" s="6" t="s">
        <v>5186</v>
      </c>
      <c r="Y469" s="6" t="s">
        <v>5186</v>
      </c>
      <c r="Z469" s="6" t="s">
        <v>6088</v>
      </c>
      <c r="AB469">
        <v>2</v>
      </c>
      <c r="AC469" t="s">
        <v>6091</v>
      </c>
      <c r="AD469" t="s">
        <v>593</v>
      </c>
    </row>
    <row r="470" spans="1:30" x14ac:dyDescent="0.25">
      <c r="A470" s="20">
        <v>42646</v>
      </c>
      <c r="B470" s="16" t="s">
        <v>4993</v>
      </c>
      <c r="C470" s="3" t="s">
        <v>1378</v>
      </c>
      <c r="D470">
        <f t="shared" si="2"/>
        <v>2016</v>
      </c>
      <c r="E470" s="2">
        <v>10</v>
      </c>
      <c r="F470" s="2" t="s">
        <v>4742</v>
      </c>
      <c r="G470" s="22">
        <v>7</v>
      </c>
      <c r="H470" s="3" t="s">
        <v>1378</v>
      </c>
      <c r="I470" s="3">
        <v>2016</v>
      </c>
      <c r="J470" s="21" t="s">
        <v>55</v>
      </c>
      <c r="K470" s="21" t="s">
        <v>143</v>
      </c>
      <c r="L470" s="21" t="s">
        <v>1382</v>
      </c>
      <c r="M470" s="22" t="s">
        <v>27</v>
      </c>
      <c r="N470">
        <v>5</v>
      </c>
      <c r="O470" s="21" t="s">
        <v>37</v>
      </c>
      <c r="P470" s="21" t="s">
        <v>52</v>
      </c>
      <c r="Q470" s="21" t="s">
        <v>45</v>
      </c>
      <c r="T470" s="21" t="s">
        <v>32</v>
      </c>
      <c r="U470">
        <v>3</v>
      </c>
      <c r="V470" t="s">
        <v>47</v>
      </c>
      <c r="W470" t="s">
        <v>33</v>
      </c>
      <c r="X470" t="s">
        <v>62</v>
      </c>
      <c r="Y470" t="s">
        <v>62</v>
      </c>
      <c r="Z470" t="s">
        <v>6078</v>
      </c>
      <c r="AA470" t="s">
        <v>47</v>
      </c>
      <c r="AB470">
        <v>3</v>
      </c>
      <c r="AC470" t="s">
        <v>6093</v>
      </c>
      <c r="AD470" t="s">
        <v>1383</v>
      </c>
    </row>
    <row r="471" spans="1:30" x14ac:dyDescent="0.25">
      <c r="A471" s="20">
        <v>42719</v>
      </c>
      <c r="B471" s="16" t="s">
        <v>4995</v>
      </c>
      <c r="C471" s="3" t="s">
        <v>1386</v>
      </c>
      <c r="D471">
        <f t="shared" ref="D471:D502" si="3">YEAR(A471)</f>
        <v>2016</v>
      </c>
      <c r="E471" s="2">
        <v>12</v>
      </c>
      <c r="F471" s="2" t="s">
        <v>4743</v>
      </c>
      <c r="G471" s="22">
        <v>5</v>
      </c>
      <c r="H471" s="3" t="s">
        <v>1386</v>
      </c>
      <c r="I471" s="3">
        <v>2016</v>
      </c>
      <c r="J471" s="21" t="s">
        <v>113</v>
      </c>
      <c r="K471" s="21" t="s">
        <v>25</v>
      </c>
      <c r="L471" s="21" t="s">
        <v>1387</v>
      </c>
      <c r="M471" s="22" t="s">
        <v>27</v>
      </c>
      <c r="N471">
        <v>1</v>
      </c>
      <c r="O471" s="21" t="s">
        <v>37</v>
      </c>
      <c r="P471" s="21" t="s">
        <v>44</v>
      </c>
      <c r="Q471" s="21" t="s">
        <v>45</v>
      </c>
      <c r="T471" s="21" t="s">
        <v>32</v>
      </c>
      <c r="U471">
        <v>0</v>
      </c>
      <c r="V471" t="s">
        <v>47</v>
      </c>
      <c r="W471" t="s">
        <v>122</v>
      </c>
      <c r="X471" s="6" t="s">
        <v>5186</v>
      </c>
      <c r="Y471" s="6" t="s">
        <v>5186</v>
      </c>
      <c r="Z471" s="6" t="s">
        <v>6088</v>
      </c>
      <c r="AB471">
        <v>2</v>
      </c>
      <c r="AC471" t="s">
        <v>6091</v>
      </c>
      <c r="AD471" t="s">
        <v>593</v>
      </c>
    </row>
    <row r="472" spans="1:30" x14ac:dyDescent="0.25">
      <c r="A472" s="20">
        <v>42719</v>
      </c>
      <c r="B472" s="16" t="s">
        <v>4995</v>
      </c>
      <c r="C472" s="3" t="s">
        <v>1386</v>
      </c>
      <c r="D472">
        <f t="shared" si="3"/>
        <v>2016</v>
      </c>
      <c r="E472" s="2">
        <v>12</v>
      </c>
      <c r="F472" s="2" t="s">
        <v>4743</v>
      </c>
      <c r="G472" s="22">
        <v>5</v>
      </c>
      <c r="H472" s="3" t="s">
        <v>1386</v>
      </c>
      <c r="I472" s="3">
        <v>2016</v>
      </c>
      <c r="J472" s="21" t="s">
        <v>113</v>
      </c>
      <c r="K472" s="21" t="s">
        <v>105</v>
      </c>
      <c r="L472" s="21" t="s">
        <v>1388</v>
      </c>
      <c r="M472" s="22" t="s">
        <v>27</v>
      </c>
      <c r="N472">
        <v>1</v>
      </c>
      <c r="O472" s="21" t="s">
        <v>37</v>
      </c>
      <c r="P472" s="21" t="s">
        <v>44</v>
      </c>
      <c r="Q472" s="21" t="s">
        <v>45</v>
      </c>
      <c r="T472" s="21" t="s">
        <v>32</v>
      </c>
      <c r="U472">
        <v>0</v>
      </c>
      <c r="V472" t="s">
        <v>47</v>
      </c>
      <c r="W472" t="s">
        <v>122</v>
      </c>
      <c r="X472" s="6" t="s">
        <v>5186</v>
      </c>
      <c r="Y472" s="6" t="s">
        <v>5186</v>
      </c>
      <c r="Z472" s="6" t="s">
        <v>6088</v>
      </c>
      <c r="AB472">
        <v>2</v>
      </c>
      <c r="AC472" t="s">
        <v>6091</v>
      </c>
      <c r="AD472" t="s">
        <v>593</v>
      </c>
    </row>
    <row r="473" spans="1:30" x14ac:dyDescent="0.25">
      <c r="A473" s="20">
        <v>42740</v>
      </c>
      <c r="B473" s="16" t="s">
        <v>4996</v>
      </c>
      <c r="C473" s="3" t="s">
        <v>1392</v>
      </c>
      <c r="D473">
        <f t="shared" si="3"/>
        <v>2017</v>
      </c>
      <c r="E473" s="2">
        <v>1</v>
      </c>
      <c r="F473" s="2" t="s">
        <v>4744</v>
      </c>
      <c r="G473" s="21">
        <v>9</v>
      </c>
      <c r="H473" s="3" t="s">
        <v>1392</v>
      </c>
      <c r="I473" s="3">
        <v>2017</v>
      </c>
      <c r="J473" s="21" t="s">
        <v>113</v>
      </c>
      <c r="K473" s="21" t="s">
        <v>25</v>
      </c>
      <c r="L473" s="21" t="s">
        <v>1393</v>
      </c>
      <c r="M473" s="22" t="s">
        <v>27</v>
      </c>
      <c r="N473">
        <v>1</v>
      </c>
      <c r="O473" s="21" t="s">
        <v>37</v>
      </c>
      <c r="P473" s="21" t="s">
        <v>44</v>
      </c>
      <c r="Q473" s="21" t="s">
        <v>45</v>
      </c>
      <c r="T473" s="21" t="s">
        <v>32</v>
      </c>
      <c r="U473">
        <v>0</v>
      </c>
      <c r="V473" t="s">
        <v>47</v>
      </c>
      <c r="W473" t="s">
        <v>122</v>
      </c>
      <c r="X473" s="6" t="s">
        <v>5186</v>
      </c>
      <c r="Y473" s="6" t="s">
        <v>5186</v>
      </c>
      <c r="Z473" s="6" t="s">
        <v>6088</v>
      </c>
      <c r="AB473">
        <v>2</v>
      </c>
      <c r="AC473" t="s">
        <v>6091</v>
      </c>
      <c r="AD473" t="s">
        <v>593</v>
      </c>
    </row>
    <row r="474" spans="1:30" x14ac:dyDescent="0.25">
      <c r="A474" s="20">
        <v>42788</v>
      </c>
      <c r="B474" s="16" t="s">
        <v>4997</v>
      </c>
      <c r="C474" s="3" t="s">
        <v>1394</v>
      </c>
      <c r="D474">
        <f t="shared" si="3"/>
        <v>2017</v>
      </c>
      <c r="E474" s="2">
        <v>2</v>
      </c>
      <c r="F474" s="2" t="s">
        <v>4745</v>
      </c>
      <c r="G474" s="21">
        <v>5</v>
      </c>
      <c r="H474" s="3" t="s">
        <v>1394</v>
      </c>
      <c r="I474" s="3">
        <v>2017</v>
      </c>
      <c r="J474" s="21" t="s">
        <v>76</v>
      </c>
      <c r="K474" s="21" t="s">
        <v>1395</v>
      </c>
      <c r="L474" s="21" t="s">
        <v>1396</v>
      </c>
      <c r="M474" s="22" t="s">
        <v>27</v>
      </c>
      <c r="N474">
        <v>1</v>
      </c>
      <c r="O474" s="21" t="s">
        <v>37</v>
      </c>
      <c r="P474" s="21" t="s">
        <v>52</v>
      </c>
      <c r="Q474" s="21" t="s">
        <v>45</v>
      </c>
      <c r="T474" s="21" t="s">
        <v>32</v>
      </c>
      <c r="U474">
        <v>0</v>
      </c>
      <c r="V474" t="s">
        <v>47</v>
      </c>
      <c r="W474" t="s">
        <v>122</v>
      </c>
      <c r="X474" s="6" t="s">
        <v>5186</v>
      </c>
      <c r="Y474" s="6" t="s">
        <v>5186</v>
      </c>
      <c r="Z474" s="6" t="s">
        <v>6088</v>
      </c>
      <c r="AB474">
        <v>2</v>
      </c>
      <c r="AC474" t="s">
        <v>6091</v>
      </c>
      <c r="AD474" t="s">
        <v>1397</v>
      </c>
    </row>
    <row r="475" spans="1:30" x14ac:dyDescent="0.25">
      <c r="A475" s="20">
        <v>42788</v>
      </c>
      <c r="B475" s="16" t="s">
        <v>4997</v>
      </c>
      <c r="C475" s="3" t="s">
        <v>1398</v>
      </c>
      <c r="D475">
        <f t="shared" si="3"/>
        <v>2017</v>
      </c>
      <c r="E475" s="2">
        <v>2</v>
      </c>
      <c r="F475" s="2" t="s">
        <v>4745</v>
      </c>
      <c r="G475" s="21">
        <v>18</v>
      </c>
      <c r="H475" s="3" t="s">
        <v>1398</v>
      </c>
      <c r="I475" s="3">
        <v>2017</v>
      </c>
      <c r="J475" s="30" t="s">
        <v>36</v>
      </c>
      <c r="K475" s="21" t="s">
        <v>1395</v>
      </c>
      <c r="L475" s="21" t="s">
        <v>1399</v>
      </c>
      <c r="M475" s="22" t="s">
        <v>27</v>
      </c>
      <c r="N475">
        <v>2</v>
      </c>
      <c r="O475" s="21" t="s">
        <v>1400</v>
      </c>
      <c r="P475" s="21" t="s">
        <v>52</v>
      </c>
      <c r="Q475" s="21" t="s">
        <v>45</v>
      </c>
      <c r="R475" t="s">
        <v>47</v>
      </c>
      <c r="T475" s="21" t="s">
        <v>32</v>
      </c>
      <c r="U475">
        <v>0</v>
      </c>
      <c r="V475" t="s">
        <v>47</v>
      </c>
      <c r="W475" t="s">
        <v>122</v>
      </c>
      <c r="X475" s="6" t="s">
        <v>5186</v>
      </c>
      <c r="Y475" s="6" t="s">
        <v>5186</v>
      </c>
      <c r="Z475" s="6" t="s">
        <v>6088</v>
      </c>
      <c r="AB475">
        <v>3</v>
      </c>
      <c r="AC475" t="s">
        <v>6093</v>
      </c>
      <c r="AD475" t="s">
        <v>1401</v>
      </c>
    </row>
    <row r="476" spans="1:30" x14ac:dyDescent="0.25">
      <c r="A476" s="20">
        <v>42788</v>
      </c>
      <c r="B476" s="16" t="s">
        <v>4997</v>
      </c>
      <c r="C476" s="3" t="s">
        <v>1402</v>
      </c>
      <c r="D476">
        <f t="shared" si="3"/>
        <v>2017</v>
      </c>
      <c r="E476" s="2">
        <v>2</v>
      </c>
      <c r="F476" s="2" t="s">
        <v>4745</v>
      </c>
      <c r="G476" s="21">
        <v>23</v>
      </c>
      <c r="H476" s="3" t="s">
        <v>1402</v>
      </c>
      <c r="I476" s="3">
        <v>2017</v>
      </c>
      <c r="J476" s="21" t="s">
        <v>50</v>
      </c>
      <c r="K476" s="21" t="s">
        <v>1403</v>
      </c>
      <c r="L476" s="21" t="s">
        <v>1404</v>
      </c>
      <c r="M476" s="22" t="s">
        <v>27</v>
      </c>
      <c r="N476">
        <v>2</v>
      </c>
      <c r="O476" s="21" t="s">
        <v>1405</v>
      </c>
      <c r="P476" s="21" t="s">
        <v>52</v>
      </c>
      <c r="Q476" s="21" t="s">
        <v>45</v>
      </c>
      <c r="R476" t="s">
        <v>47</v>
      </c>
      <c r="T476" s="21" t="s">
        <v>32</v>
      </c>
      <c r="U476">
        <v>4</v>
      </c>
      <c r="V476" t="s">
        <v>47</v>
      </c>
      <c r="W476" t="s">
        <v>33</v>
      </c>
      <c r="X476" t="s">
        <v>62</v>
      </c>
      <c r="Y476" t="s">
        <v>62</v>
      </c>
      <c r="Z476" t="s">
        <v>6078</v>
      </c>
      <c r="AA476" t="s">
        <v>47</v>
      </c>
      <c r="AB476">
        <v>3</v>
      </c>
      <c r="AC476" t="s">
        <v>6093</v>
      </c>
      <c r="AD476" t="s">
        <v>1406</v>
      </c>
    </row>
    <row r="477" spans="1:30" x14ac:dyDescent="0.25">
      <c r="A477" s="20">
        <v>42893</v>
      </c>
      <c r="B477" s="16" t="s">
        <v>5000</v>
      </c>
      <c r="C477" s="3" t="s">
        <v>1407</v>
      </c>
      <c r="D477">
        <f t="shared" si="3"/>
        <v>2017</v>
      </c>
      <c r="E477" s="2">
        <v>6</v>
      </c>
      <c r="F477" s="2" t="s">
        <v>4746</v>
      </c>
      <c r="G477" s="21">
        <v>12</v>
      </c>
      <c r="H477" s="3" t="s">
        <v>1407</v>
      </c>
      <c r="I477" s="3">
        <v>2017</v>
      </c>
      <c r="J477" s="21" t="s">
        <v>55</v>
      </c>
      <c r="K477" s="21" t="s">
        <v>56</v>
      </c>
      <c r="L477" s="21" t="s">
        <v>1408</v>
      </c>
      <c r="M477" s="22" t="s">
        <v>27</v>
      </c>
      <c r="N477">
        <v>2</v>
      </c>
      <c r="O477" s="21" t="s">
        <v>37</v>
      </c>
      <c r="P477" s="21" t="s">
        <v>52</v>
      </c>
      <c r="Q477" s="21" t="s">
        <v>45</v>
      </c>
      <c r="R477" t="s">
        <v>47</v>
      </c>
      <c r="T477" s="21" t="s">
        <v>40</v>
      </c>
      <c r="U477">
        <v>3</v>
      </c>
      <c r="V477" t="s">
        <v>47</v>
      </c>
      <c r="W477" t="s">
        <v>33</v>
      </c>
      <c r="X477" t="s">
        <v>28</v>
      </c>
      <c r="Y477" t="s">
        <v>28</v>
      </c>
      <c r="Z477" t="s">
        <v>6086</v>
      </c>
      <c r="AB477">
        <v>2</v>
      </c>
      <c r="AC477" t="s">
        <v>6092</v>
      </c>
      <c r="AD477" t="s">
        <v>1409</v>
      </c>
    </row>
    <row r="478" spans="1:30" x14ac:dyDescent="0.25">
      <c r="A478" s="20">
        <v>42893</v>
      </c>
      <c r="B478" s="16" t="s">
        <v>5000</v>
      </c>
      <c r="C478" s="3" t="s">
        <v>1407</v>
      </c>
      <c r="D478">
        <f t="shared" si="3"/>
        <v>2017</v>
      </c>
      <c r="E478" s="2">
        <v>6</v>
      </c>
      <c r="F478" s="2" t="s">
        <v>4746</v>
      </c>
      <c r="G478" s="21">
        <v>12</v>
      </c>
      <c r="H478" s="3" t="s">
        <v>1407</v>
      </c>
      <c r="I478" s="3">
        <v>2017</v>
      </c>
      <c r="J478" s="21" t="s">
        <v>55</v>
      </c>
      <c r="K478" s="21" t="s">
        <v>135</v>
      </c>
      <c r="L478" s="21" t="s">
        <v>1410</v>
      </c>
      <c r="M478" s="22" t="s">
        <v>27</v>
      </c>
      <c r="N478">
        <v>1</v>
      </c>
      <c r="O478" s="21" t="s">
        <v>37</v>
      </c>
      <c r="P478" s="21" t="s">
        <v>52</v>
      </c>
      <c r="Q478" s="21" t="s">
        <v>45</v>
      </c>
      <c r="R478" t="s">
        <v>47</v>
      </c>
      <c r="T478" s="21" t="s">
        <v>40</v>
      </c>
      <c r="U478">
        <v>3</v>
      </c>
      <c r="V478" t="s">
        <v>47</v>
      </c>
      <c r="W478" t="s">
        <v>33</v>
      </c>
      <c r="X478" t="s">
        <v>28</v>
      </c>
      <c r="Y478" t="s">
        <v>28</v>
      </c>
      <c r="Z478" t="s">
        <v>6086</v>
      </c>
      <c r="AB478">
        <v>2</v>
      </c>
      <c r="AC478" t="s">
        <v>6091</v>
      </c>
      <c r="AD478" t="s">
        <v>1411</v>
      </c>
    </row>
    <row r="479" spans="1:30" x14ac:dyDescent="0.25">
      <c r="A479" s="20">
        <v>42893</v>
      </c>
      <c r="B479" s="16" t="s">
        <v>5000</v>
      </c>
      <c r="C479" s="3" t="s">
        <v>1407</v>
      </c>
      <c r="D479">
        <f t="shared" si="3"/>
        <v>2017</v>
      </c>
      <c r="E479" s="2">
        <v>6</v>
      </c>
      <c r="F479" s="2" t="s">
        <v>4746</v>
      </c>
      <c r="G479" s="21">
        <v>12</v>
      </c>
      <c r="H479" s="3" t="s">
        <v>1407</v>
      </c>
      <c r="I479" s="3">
        <v>2017</v>
      </c>
      <c r="J479" s="21" t="s">
        <v>55</v>
      </c>
      <c r="K479" s="21" t="s">
        <v>308</v>
      </c>
      <c r="L479" s="21" t="s">
        <v>1412</v>
      </c>
      <c r="M479" s="22" t="s">
        <v>27</v>
      </c>
      <c r="N479">
        <v>2</v>
      </c>
      <c r="O479" s="21" t="s">
        <v>37</v>
      </c>
      <c r="P479" s="21" t="s">
        <v>52</v>
      </c>
      <c r="Q479" s="21" t="s">
        <v>45</v>
      </c>
      <c r="R479" t="s">
        <v>47</v>
      </c>
      <c r="T479" s="21" t="s">
        <v>40</v>
      </c>
      <c r="U479">
        <v>2</v>
      </c>
      <c r="V479" t="s">
        <v>30</v>
      </c>
      <c r="W479" t="s">
        <v>33</v>
      </c>
      <c r="X479" t="s">
        <v>62</v>
      </c>
      <c r="Y479" t="s">
        <v>62</v>
      </c>
      <c r="Z479" t="s">
        <v>6078</v>
      </c>
      <c r="AA479" t="s">
        <v>47</v>
      </c>
      <c r="AB479">
        <v>2</v>
      </c>
      <c r="AC479" t="s">
        <v>6092</v>
      </c>
      <c r="AD479" t="s">
        <v>1413</v>
      </c>
    </row>
    <row r="480" spans="1:30" x14ac:dyDescent="0.25">
      <c r="A480" s="20">
        <v>42893</v>
      </c>
      <c r="B480" s="16" t="s">
        <v>5000</v>
      </c>
      <c r="C480" s="3" t="s">
        <v>1407</v>
      </c>
      <c r="D480">
        <f t="shared" si="3"/>
        <v>2017</v>
      </c>
      <c r="E480" s="2">
        <v>6</v>
      </c>
      <c r="F480" s="2" t="s">
        <v>4746</v>
      </c>
      <c r="G480" s="21">
        <v>12</v>
      </c>
      <c r="H480" s="3" t="s">
        <v>1407</v>
      </c>
      <c r="I480" s="3">
        <v>2017</v>
      </c>
      <c r="J480" s="21" t="s">
        <v>55</v>
      </c>
      <c r="K480" s="21" t="s">
        <v>311</v>
      </c>
      <c r="L480" s="21" t="s">
        <v>1414</v>
      </c>
      <c r="M480" s="22" t="s">
        <v>27</v>
      </c>
      <c r="N480">
        <v>1</v>
      </c>
      <c r="O480" s="21" t="s">
        <v>37</v>
      </c>
      <c r="P480" s="21" t="s">
        <v>52</v>
      </c>
      <c r="Q480" s="21" t="s">
        <v>45</v>
      </c>
      <c r="R480" t="s">
        <v>47</v>
      </c>
      <c r="T480" s="21" t="s">
        <v>40</v>
      </c>
      <c r="U480">
        <v>4</v>
      </c>
      <c r="V480" t="s">
        <v>30</v>
      </c>
      <c r="W480" t="s">
        <v>33</v>
      </c>
      <c r="X480" t="s">
        <v>28</v>
      </c>
      <c r="Y480" t="s">
        <v>28</v>
      </c>
      <c r="Z480" t="s">
        <v>6086</v>
      </c>
      <c r="AB480">
        <v>2</v>
      </c>
      <c r="AC480" t="s">
        <v>6091</v>
      </c>
      <c r="AD480" t="s">
        <v>1415</v>
      </c>
    </row>
    <row r="481" spans="1:30" x14ac:dyDescent="0.25">
      <c r="A481" s="20">
        <v>42893</v>
      </c>
      <c r="B481" s="16" t="s">
        <v>5000</v>
      </c>
      <c r="C481" s="3" t="s">
        <v>1407</v>
      </c>
      <c r="D481">
        <f t="shared" si="3"/>
        <v>2017</v>
      </c>
      <c r="E481" s="2">
        <v>6</v>
      </c>
      <c r="F481" s="2" t="s">
        <v>4746</v>
      </c>
      <c r="G481" s="21">
        <v>12</v>
      </c>
      <c r="H481" s="3" t="s">
        <v>1407</v>
      </c>
      <c r="I481" s="3">
        <v>2017</v>
      </c>
      <c r="J481" s="21" t="s">
        <v>55</v>
      </c>
      <c r="K481" s="21" t="s">
        <v>314</v>
      </c>
      <c r="L481" s="21" t="s">
        <v>1416</v>
      </c>
      <c r="M481" s="22" t="s">
        <v>27</v>
      </c>
      <c r="N481">
        <v>1</v>
      </c>
      <c r="O481" s="21" t="s">
        <v>37</v>
      </c>
      <c r="P481" s="21" t="s">
        <v>52</v>
      </c>
      <c r="Q481" s="21" t="s">
        <v>45</v>
      </c>
      <c r="R481" t="s">
        <v>47</v>
      </c>
      <c r="T481" s="21" t="s">
        <v>40</v>
      </c>
      <c r="U481">
        <v>3</v>
      </c>
      <c r="V481" t="s">
        <v>47</v>
      </c>
      <c r="W481" t="s">
        <v>33</v>
      </c>
      <c r="X481" t="s">
        <v>62</v>
      </c>
      <c r="Y481" t="s">
        <v>62</v>
      </c>
      <c r="Z481" t="s">
        <v>6078</v>
      </c>
      <c r="AA481" t="s">
        <v>30</v>
      </c>
      <c r="AB481">
        <v>2</v>
      </c>
      <c r="AC481" t="s">
        <v>6091</v>
      </c>
      <c r="AD481" t="s">
        <v>1417</v>
      </c>
    </row>
    <row r="482" spans="1:30" x14ac:dyDescent="0.25">
      <c r="A482" s="20">
        <v>42893</v>
      </c>
      <c r="B482" s="16" t="s">
        <v>5000</v>
      </c>
      <c r="C482" s="3" t="s">
        <v>1407</v>
      </c>
      <c r="D482">
        <f t="shared" si="3"/>
        <v>2017</v>
      </c>
      <c r="E482" s="2">
        <v>6</v>
      </c>
      <c r="F482" s="2" t="s">
        <v>4746</v>
      </c>
      <c r="G482" s="21">
        <v>12</v>
      </c>
      <c r="H482" s="3" t="s">
        <v>1407</v>
      </c>
      <c r="I482" s="3">
        <v>2017</v>
      </c>
      <c r="J482" s="24" t="s">
        <v>55</v>
      </c>
      <c r="K482" s="21" t="s">
        <v>317</v>
      </c>
      <c r="L482" s="21" t="s">
        <v>1418</v>
      </c>
      <c r="M482" s="22" t="s">
        <v>27</v>
      </c>
      <c r="N482">
        <v>1</v>
      </c>
      <c r="O482" s="21" t="s">
        <v>37</v>
      </c>
      <c r="P482" s="21" t="s">
        <v>52</v>
      </c>
      <c r="Q482" s="21" t="s">
        <v>45</v>
      </c>
      <c r="R482" t="s">
        <v>47</v>
      </c>
      <c r="T482" s="21" t="s">
        <v>40</v>
      </c>
      <c r="U482" t="s">
        <v>39</v>
      </c>
      <c r="W482" t="s">
        <v>33</v>
      </c>
      <c r="X482" t="s">
        <v>88</v>
      </c>
      <c r="Y482" s="6" t="s">
        <v>88</v>
      </c>
      <c r="Z482" s="6" t="s">
        <v>6082</v>
      </c>
      <c r="AA482" t="s">
        <v>47</v>
      </c>
      <c r="AB482">
        <v>2</v>
      </c>
      <c r="AC482" t="s">
        <v>6091</v>
      </c>
      <c r="AD482" t="s">
        <v>1419</v>
      </c>
    </row>
    <row r="483" spans="1:30" x14ac:dyDescent="0.25">
      <c r="A483" s="20">
        <v>42893</v>
      </c>
      <c r="B483" s="16" t="s">
        <v>5000</v>
      </c>
      <c r="C483" s="3" t="s">
        <v>1420</v>
      </c>
      <c r="D483">
        <f t="shared" si="3"/>
        <v>2017</v>
      </c>
      <c r="E483" s="2">
        <v>6</v>
      </c>
      <c r="F483" s="2" t="s">
        <v>4746</v>
      </c>
      <c r="G483" s="21">
        <v>18</v>
      </c>
      <c r="H483" s="3" t="s">
        <v>1420</v>
      </c>
      <c r="I483" s="3">
        <v>2017</v>
      </c>
      <c r="J483" s="21" t="s">
        <v>50</v>
      </c>
      <c r="K483" s="21" t="s">
        <v>25</v>
      </c>
      <c r="L483" s="21" t="s">
        <v>1421</v>
      </c>
      <c r="M483" s="22" t="s">
        <v>27</v>
      </c>
      <c r="N483">
        <v>1</v>
      </c>
      <c r="O483" s="21" t="s">
        <v>1422</v>
      </c>
      <c r="P483" s="21" t="s">
        <v>44</v>
      </c>
      <c r="Q483" s="21" t="s">
        <v>45</v>
      </c>
      <c r="T483" s="21" t="s">
        <v>32</v>
      </c>
      <c r="U483">
        <v>0</v>
      </c>
      <c r="V483" t="s">
        <v>30</v>
      </c>
      <c r="W483" t="s">
        <v>122</v>
      </c>
      <c r="X483" s="6" t="s">
        <v>5186</v>
      </c>
      <c r="Y483" s="6" t="s">
        <v>5186</v>
      </c>
      <c r="Z483" s="6" t="s">
        <v>6088</v>
      </c>
      <c r="AB483">
        <v>2</v>
      </c>
      <c r="AC483" t="s">
        <v>6091</v>
      </c>
      <c r="AD483" t="s">
        <v>1423</v>
      </c>
    </row>
    <row r="484" spans="1:30" x14ac:dyDescent="0.25">
      <c r="A484" s="20">
        <v>42893</v>
      </c>
      <c r="B484" s="16" t="s">
        <v>5000</v>
      </c>
      <c r="C484" s="3" t="s">
        <v>1420</v>
      </c>
      <c r="D484">
        <f t="shared" si="3"/>
        <v>2017</v>
      </c>
      <c r="E484" s="2">
        <v>6</v>
      </c>
      <c r="F484" s="2" t="s">
        <v>4746</v>
      </c>
      <c r="G484" s="21">
        <v>18</v>
      </c>
      <c r="H484" s="3" t="s">
        <v>1420</v>
      </c>
      <c r="I484" s="3">
        <v>2017</v>
      </c>
      <c r="J484" s="21" t="s">
        <v>50</v>
      </c>
      <c r="K484" s="21" t="s">
        <v>105</v>
      </c>
      <c r="L484" s="21" t="s">
        <v>1424</v>
      </c>
      <c r="M484" s="22" t="s">
        <v>27</v>
      </c>
      <c r="N484">
        <v>2</v>
      </c>
      <c r="O484" s="21" t="s">
        <v>1425</v>
      </c>
      <c r="P484" s="21" t="s">
        <v>44</v>
      </c>
      <c r="Q484" s="21" t="s">
        <v>45</v>
      </c>
      <c r="T484" s="21" t="s">
        <v>32</v>
      </c>
      <c r="U484">
        <v>0</v>
      </c>
      <c r="V484" t="s">
        <v>47</v>
      </c>
      <c r="W484" t="s">
        <v>122</v>
      </c>
      <c r="X484" s="6" t="s">
        <v>5186</v>
      </c>
      <c r="Y484" s="6" t="s">
        <v>5186</v>
      </c>
      <c r="Z484" s="6" t="s">
        <v>6088</v>
      </c>
      <c r="AB484">
        <v>3</v>
      </c>
      <c r="AC484" t="s">
        <v>6093</v>
      </c>
      <c r="AD484" t="s">
        <v>1426</v>
      </c>
    </row>
    <row r="485" spans="1:30" x14ac:dyDescent="0.25">
      <c r="A485" s="20">
        <v>42893</v>
      </c>
      <c r="B485" s="16" t="s">
        <v>5000</v>
      </c>
      <c r="C485" s="3" t="s">
        <v>1427</v>
      </c>
      <c r="D485">
        <f t="shared" si="3"/>
        <v>2017</v>
      </c>
      <c r="E485" s="2">
        <v>6</v>
      </c>
      <c r="F485" s="2" t="s">
        <v>4746</v>
      </c>
      <c r="G485" s="21">
        <v>20</v>
      </c>
      <c r="H485" s="3" t="s">
        <v>1427</v>
      </c>
      <c r="I485" s="3">
        <v>2017</v>
      </c>
      <c r="J485" s="30" t="s">
        <v>36</v>
      </c>
      <c r="K485" s="21" t="s">
        <v>1428</v>
      </c>
      <c r="L485" s="21" t="s">
        <v>1429</v>
      </c>
      <c r="M485" s="22" t="s">
        <v>27</v>
      </c>
      <c r="N485">
        <v>1</v>
      </c>
      <c r="O485" s="21" t="s">
        <v>1430</v>
      </c>
      <c r="P485" s="21" t="s">
        <v>44</v>
      </c>
      <c r="Q485" s="21" t="s">
        <v>45</v>
      </c>
      <c r="T485" s="21" t="s">
        <v>32</v>
      </c>
      <c r="U485">
        <v>0</v>
      </c>
      <c r="V485" t="s">
        <v>47</v>
      </c>
      <c r="W485" t="s">
        <v>122</v>
      </c>
      <c r="X485" s="6" t="s">
        <v>5186</v>
      </c>
      <c r="Y485" s="6" t="s">
        <v>5186</v>
      </c>
      <c r="Z485" s="6" t="s">
        <v>6088</v>
      </c>
      <c r="AB485">
        <v>2</v>
      </c>
      <c r="AC485" t="s">
        <v>6091</v>
      </c>
      <c r="AD485" t="s">
        <v>1431</v>
      </c>
    </row>
    <row r="486" spans="1:30" x14ac:dyDescent="0.25">
      <c r="A486" s="20">
        <v>42893</v>
      </c>
      <c r="B486" s="16" t="s">
        <v>5000</v>
      </c>
      <c r="C486" s="3" t="s">
        <v>1427</v>
      </c>
      <c r="D486">
        <f t="shared" si="3"/>
        <v>2017</v>
      </c>
      <c r="E486" s="2">
        <v>6</v>
      </c>
      <c r="F486" s="2" t="s">
        <v>4746</v>
      </c>
      <c r="G486" s="21">
        <v>20</v>
      </c>
      <c r="H486" s="3" t="s">
        <v>1427</v>
      </c>
      <c r="I486" s="3">
        <v>2017</v>
      </c>
      <c r="J486" s="30" t="s">
        <v>36</v>
      </c>
      <c r="K486" s="21" t="s">
        <v>1432</v>
      </c>
      <c r="L486" s="21" t="s">
        <v>1433</v>
      </c>
      <c r="M486" s="22" t="s">
        <v>27</v>
      </c>
      <c r="N486">
        <v>1</v>
      </c>
      <c r="O486" s="21" t="s">
        <v>37</v>
      </c>
      <c r="P486" s="21" t="s">
        <v>52</v>
      </c>
      <c r="Q486" s="21" t="s">
        <v>45</v>
      </c>
      <c r="T486" s="21" t="s">
        <v>32</v>
      </c>
      <c r="U486">
        <v>3</v>
      </c>
      <c r="V486" t="s">
        <v>47</v>
      </c>
      <c r="W486" t="s">
        <v>33</v>
      </c>
      <c r="X486" t="s">
        <v>62</v>
      </c>
      <c r="Y486" t="s">
        <v>62</v>
      </c>
      <c r="Z486" t="s">
        <v>6078</v>
      </c>
      <c r="AA486" t="s">
        <v>47</v>
      </c>
      <c r="AB486">
        <v>2</v>
      </c>
      <c r="AC486" t="s">
        <v>6091</v>
      </c>
      <c r="AD486" t="s">
        <v>1434</v>
      </c>
    </row>
    <row r="487" spans="1:30" x14ac:dyDescent="0.25">
      <c r="A487" s="20">
        <v>42905</v>
      </c>
      <c r="B487" s="16" t="s">
        <v>5001</v>
      </c>
      <c r="C487" s="3" t="s">
        <v>1435</v>
      </c>
      <c r="D487">
        <f t="shared" si="3"/>
        <v>2017</v>
      </c>
      <c r="E487" s="2">
        <v>6</v>
      </c>
      <c r="F487" s="2" t="s">
        <v>4746</v>
      </c>
      <c r="G487" s="21">
        <v>7</v>
      </c>
      <c r="H487" s="3" t="s">
        <v>1435</v>
      </c>
      <c r="I487" s="3">
        <v>2017</v>
      </c>
      <c r="J487" s="21" t="s">
        <v>113</v>
      </c>
      <c r="K487" s="21" t="s">
        <v>105</v>
      </c>
      <c r="L487" s="21" t="s">
        <v>1436</v>
      </c>
      <c r="M487" s="22" t="s">
        <v>27</v>
      </c>
      <c r="N487">
        <v>1</v>
      </c>
      <c r="O487" s="21" t="s">
        <v>37</v>
      </c>
      <c r="P487" s="21" t="s">
        <v>52</v>
      </c>
      <c r="Q487" s="21" t="s">
        <v>45</v>
      </c>
      <c r="T487" s="21" t="s">
        <v>32</v>
      </c>
      <c r="U487">
        <v>0</v>
      </c>
      <c r="V487" t="s">
        <v>47</v>
      </c>
      <c r="W487" t="s">
        <v>122</v>
      </c>
      <c r="X487" s="6" t="s">
        <v>5186</v>
      </c>
      <c r="Y487" s="6" t="s">
        <v>5186</v>
      </c>
      <c r="Z487" s="6" t="s">
        <v>6088</v>
      </c>
      <c r="AB487">
        <v>2</v>
      </c>
      <c r="AC487" t="s">
        <v>6091</v>
      </c>
      <c r="AD487" t="s">
        <v>1437</v>
      </c>
    </row>
    <row r="488" spans="1:30" x14ac:dyDescent="0.25">
      <c r="A488" s="20">
        <v>42905</v>
      </c>
      <c r="B488" s="16" t="s">
        <v>5001</v>
      </c>
      <c r="C488" s="3" t="s">
        <v>1438</v>
      </c>
      <c r="D488">
        <f t="shared" si="3"/>
        <v>2017</v>
      </c>
      <c r="E488" s="2">
        <v>6</v>
      </c>
      <c r="F488" s="2" t="s">
        <v>4746</v>
      </c>
      <c r="G488" s="21">
        <v>16</v>
      </c>
      <c r="H488" s="3" t="s">
        <v>1438</v>
      </c>
      <c r="I488" s="3">
        <v>2017</v>
      </c>
      <c r="J488" s="21" t="s">
        <v>55</v>
      </c>
      <c r="K488" s="21" t="s">
        <v>1439</v>
      </c>
      <c r="L488" s="21" t="s">
        <v>1440</v>
      </c>
      <c r="M488" s="22" t="s">
        <v>27</v>
      </c>
      <c r="N488">
        <v>2</v>
      </c>
      <c r="O488" s="21" t="s">
        <v>1441</v>
      </c>
      <c r="P488" s="21" t="s">
        <v>52</v>
      </c>
      <c r="Q488" s="21" t="s">
        <v>45</v>
      </c>
      <c r="R488" t="s">
        <v>47</v>
      </c>
      <c r="T488" s="21" t="s">
        <v>40</v>
      </c>
      <c r="U488">
        <v>3</v>
      </c>
      <c r="V488" t="s">
        <v>47</v>
      </c>
      <c r="W488" t="s">
        <v>33</v>
      </c>
      <c r="X488" t="s">
        <v>28</v>
      </c>
      <c r="Y488" t="s">
        <v>28</v>
      </c>
      <c r="Z488" t="s">
        <v>6086</v>
      </c>
      <c r="AB488">
        <v>2</v>
      </c>
      <c r="AC488" t="s">
        <v>6092</v>
      </c>
      <c r="AD488" t="s">
        <v>1442</v>
      </c>
    </row>
    <row r="489" spans="1:30" x14ac:dyDescent="0.25">
      <c r="A489" s="20">
        <v>42905</v>
      </c>
      <c r="B489" s="16" t="s">
        <v>5001</v>
      </c>
      <c r="C489" s="3" t="s">
        <v>1443</v>
      </c>
      <c r="D489">
        <f t="shared" si="3"/>
        <v>2017</v>
      </c>
      <c r="E489" s="2">
        <v>6</v>
      </c>
      <c r="F489" s="2" t="s">
        <v>4746</v>
      </c>
      <c r="G489" s="21">
        <v>31</v>
      </c>
      <c r="H489" s="3" t="s">
        <v>1443</v>
      </c>
      <c r="I489" s="3">
        <v>2017</v>
      </c>
      <c r="J489" s="24" t="s">
        <v>50</v>
      </c>
      <c r="K489" s="21" t="s">
        <v>1428</v>
      </c>
      <c r="L489" s="21" t="s">
        <v>1444</v>
      </c>
      <c r="M489" s="22" t="s">
        <v>27</v>
      </c>
      <c r="N489">
        <v>2</v>
      </c>
      <c r="O489" s="21" t="s">
        <v>37</v>
      </c>
      <c r="P489" s="21" t="s">
        <v>44</v>
      </c>
      <c r="Q489" s="21" t="s">
        <v>45</v>
      </c>
      <c r="T489" s="21" t="s">
        <v>32</v>
      </c>
      <c r="U489">
        <v>0</v>
      </c>
      <c r="V489" t="s">
        <v>47</v>
      </c>
      <c r="W489" t="s">
        <v>122</v>
      </c>
      <c r="X489" s="6" t="s">
        <v>5186</v>
      </c>
      <c r="Y489" s="6" t="s">
        <v>5186</v>
      </c>
      <c r="Z489" s="6" t="s">
        <v>6088</v>
      </c>
      <c r="AB489">
        <v>2</v>
      </c>
      <c r="AC489" t="s">
        <v>6092</v>
      </c>
      <c r="AD489" t="s">
        <v>1445</v>
      </c>
    </row>
    <row r="490" spans="1:30" x14ac:dyDescent="0.25">
      <c r="A490" s="20">
        <v>42910</v>
      </c>
      <c r="B490" s="16" t="s">
        <v>5002</v>
      </c>
      <c r="C490" s="3" t="s">
        <v>1446</v>
      </c>
      <c r="D490">
        <f t="shared" si="3"/>
        <v>2017</v>
      </c>
      <c r="E490" s="2">
        <v>6</v>
      </c>
      <c r="F490" s="2" t="s">
        <v>4746</v>
      </c>
      <c r="G490" s="21">
        <v>22</v>
      </c>
      <c r="H490" s="3" t="s">
        <v>1446</v>
      </c>
      <c r="I490" s="3">
        <v>2017</v>
      </c>
      <c r="J490" s="21" t="s">
        <v>50</v>
      </c>
      <c r="K490" s="21" t="s">
        <v>25</v>
      </c>
      <c r="L490" s="21" t="s">
        <v>1447</v>
      </c>
      <c r="M490" s="22" t="s">
        <v>27</v>
      </c>
      <c r="N490">
        <v>1</v>
      </c>
      <c r="O490" s="21" t="s">
        <v>37</v>
      </c>
      <c r="P490" s="21" t="s">
        <v>52</v>
      </c>
      <c r="Q490" s="21" t="s">
        <v>45</v>
      </c>
      <c r="T490" s="21" t="s">
        <v>32</v>
      </c>
      <c r="U490">
        <v>3</v>
      </c>
      <c r="V490" t="s">
        <v>30</v>
      </c>
      <c r="W490" t="s">
        <v>33</v>
      </c>
      <c r="X490" t="s">
        <v>62</v>
      </c>
      <c r="Y490" t="s">
        <v>62</v>
      </c>
      <c r="Z490" t="s">
        <v>6078</v>
      </c>
      <c r="AA490" t="s">
        <v>47</v>
      </c>
      <c r="AB490">
        <v>2</v>
      </c>
      <c r="AC490" t="s">
        <v>6091</v>
      </c>
      <c r="AD490" t="s">
        <v>1448</v>
      </c>
    </row>
    <row r="491" spans="1:30" x14ac:dyDescent="0.25">
      <c r="A491" s="20">
        <v>42910</v>
      </c>
      <c r="B491" s="16" t="s">
        <v>5002</v>
      </c>
      <c r="C491" s="3" t="s">
        <v>1446</v>
      </c>
      <c r="D491">
        <f t="shared" si="3"/>
        <v>2017</v>
      </c>
      <c r="E491" s="2">
        <v>6</v>
      </c>
      <c r="F491" s="2" t="s">
        <v>4746</v>
      </c>
      <c r="G491" s="21">
        <v>22</v>
      </c>
      <c r="H491" s="3" t="s">
        <v>1446</v>
      </c>
      <c r="I491" s="3">
        <v>2017</v>
      </c>
      <c r="J491" s="21" t="s">
        <v>50</v>
      </c>
      <c r="K491" s="21" t="s">
        <v>105</v>
      </c>
      <c r="L491" s="21" t="s">
        <v>1449</v>
      </c>
      <c r="M491" s="22" t="s">
        <v>27</v>
      </c>
      <c r="N491">
        <v>2</v>
      </c>
      <c r="O491" s="21" t="s">
        <v>37</v>
      </c>
      <c r="P491" s="21" t="s">
        <v>52</v>
      </c>
      <c r="Q491" s="21" t="s">
        <v>45</v>
      </c>
      <c r="T491" s="21" t="s">
        <v>32</v>
      </c>
      <c r="U491">
        <v>0</v>
      </c>
      <c r="V491" t="s">
        <v>47</v>
      </c>
      <c r="W491" t="s">
        <v>122</v>
      </c>
      <c r="X491" s="6" t="s">
        <v>5186</v>
      </c>
      <c r="Y491" s="6" t="s">
        <v>5186</v>
      </c>
      <c r="Z491" s="6" t="s">
        <v>6088</v>
      </c>
      <c r="AB491">
        <v>2</v>
      </c>
      <c r="AC491" t="s">
        <v>6092</v>
      </c>
      <c r="AD491" t="s">
        <v>593</v>
      </c>
    </row>
    <row r="492" spans="1:30" x14ac:dyDescent="0.25">
      <c r="A492" s="20">
        <v>42936</v>
      </c>
      <c r="B492" s="16" t="s">
        <v>5003</v>
      </c>
      <c r="C492" s="3" t="s">
        <v>1450</v>
      </c>
      <c r="D492">
        <f t="shared" si="3"/>
        <v>2017</v>
      </c>
      <c r="E492" s="2">
        <v>7</v>
      </c>
      <c r="F492" s="2" t="s">
        <v>4748</v>
      </c>
      <c r="G492" s="21">
        <v>5</v>
      </c>
      <c r="H492" s="3" t="s">
        <v>1450</v>
      </c>
      <c r="I492" s="3">
        <v>2017</v>
      </c>
      <c r="J492" s="21" t="s">
        <v>113</v>
      </c>
      <c r="K492" s="21" t="s">
        <v>25</v>
      </c>
      <c r="L492" s="21" t="s">
        <v>1451</v>
      </c>
      <c r="M492" s="22" t="s">
        <v>27</v>
      </c>
      <c r="N492">
        <v>1</v>
      </c>
      <c r="O492" s="21" t="s">
        <v>37</v>
      </c>
      <c r="P492" s="21" t="s">
        <v>44</v>
      </c>
      <c r="Q492" s="21" t="s">
        <v>45</v>
      </c>
      <c r="T492" s="21" t="s">
        <v>32</v>
      </c>
      <c r="U492">
        <v>3</v>
      </c>
      <c r="V492" t="s">
        <v>47</v>
      </c>
      <c r="W492" t="s">
        <v>33</v>
      </c>
      <c r="X492" t="s">
        <v>62</v>
      </c>
      <c r="Y492" t="s">
        <v>62</v>
      </c>
      <c r="Z492" t="s">
        <v>6078</v>
      </c>
      <c r="AA492" t="s">
        <v>30</v>
      </c>
      <c r="AB492">
        <v>2</v>
      </c>
      <c r="AC492" t="s">
        <v>6091</v>
      </c>
      <c r="AD492" t="s">
        <v>1452</v>
      </c>
    </row>
    <row r="493" spans="1:30" x14ac:dyDescent="0.25">
      <c r="A493" s="20">
        <v>42936</v>
      </c>
      <c r="B493" s="16" t="s">
        <v>5003</v>
      </c>
      <c r="C493" s="3" t="s">
        <v>1450</v>
      </c>
      <c r="D493">
        <f t="shared" si="3"/>
        <v>2017</v>
      </c>
      <c r="E493" s="2">
        <v>7</v>
      </c>
      <c r="F493" s="2" t="s">
        <v>4748</v>
      </c>
      <c r="G493" s="21">
        <v>5</v>
      </c>
      <c r="H493" s="3" t="s">
        <v>1450</v>
      </c>
      <c r="I493" s="3">
        <v>2017</v>
      </c>
      <c r="J493" s="21" t="s">
        <v>113</v>
      </c>
      <c r="K493" s="21" t="s">
        <v>105</v>
      </c>
      <c r="L493" s="21" t="s">
        <v>1453</v>
      </c>
      <c r="M493" s="22" t="s">
        <v>27</v>
      </c>
      <c r="N493">
        <v>3</v>
      </c>
      <c r="O493" s="21" t="s">
        <v>1454</v>
      </c>
      <c r="P493" s="21" t="s">
        <v>44</v>
      </c>
      <c r="Q493" s="21" t="s">
        <v>45</v>
      </c>
      <c r="T493" s="21" t="s">
        <v>32</v>
      </c>
      <c r="U493">
        <v>3</v>
      </c>
      <c r="V493" t="s">
        <v>47</v>
      </c>
      <c r="W493" t="s">
        <v>33</v>
      </c>
      <c r="X493" t="s">
        <v>62</v>
      </c>
      <c r="Y493" t="s">
        <v>62</v>
      </c>
      <c r="Z493" t="s">
        <v>6078</v>
      </c>
      <c r="AA493" t="s">
        <v>47</v>
      </c>
      <c r="AB493">
        <v>3</v>
      </c>
      <c r="AC493" t="s">
        <v>6093</v>
      </c>
      <c r="AD493" t="s">
        <v>1455</v>
      </c>
    </row>
    <row r="494" spans="1:30" x14ac:dyDescent="0.25">
      <c r="A494" s="20">
        <v>42936</v>
      </c>
      <c r="B494" s="16" t="s">
        <v>5003</v>
      </c>
      <c r="C494" s="3" t="s">
        <v>1450</v>
      </c>
      <c r="D494">
        <f t="shared" si="3"/>
        <v>2017</v>
      </c>
      <c r="E494" s="2">
        <v>7</v>
      </c>
      <c r="F494" s="2" t="s">
        <v>4748</v>
      </c>
      <c r="G494" s="21">
        <v>5</v>
      </c>
      <c r="H494" s="3" t="s">
        <v>1450</v>
      </c>
      <c r="I494" s="3">
        <v>2017</v>
      </c>
      <c r="J494" s="21" t="s">
        <v>113</v>
      </c>
      <c r="K494" s="21" t="s">
        <v>143</v>
      </c>
      <c r="L494" s="21" t="s">
        <v>1456</v>
      </c>
      <c r="M494" s="22" t="s">
        <v>27</v>
      </c>
      <c r="N494">
        <v>1</v>
      </c>
      <c r="O494" s="21" t="s">
        <v>1253</v>
      </c>
      <c r="P494" s="22" t="s">
        <v>28</v>
      </c>
      <c r="Q494" s="21" t="s">
        <v>29</v>
      </c>
      <c r="T494" s="21" t="s">
        <v>32</v>
      </c>
      <c r="U494" t="s">
        <v>39</v>
      </c>
      <c r="W494" t="s">
        <v>33</v>
      </c>
      <c r="X494" t="s">
        <v>88</v>
      </c>
      <c r="Y494" s="6" t="s">
        <v>88</v>
      </c>
      <c r="Z494" s="6" t="s">
        <v>6082</v>
      </c>
      <c r="AA494" t="s">
        <v>47</v>
      </c>
      <c r="AB494">
        <v>2</v>
      </c>
      <c r="AC494" t="s">
        <v>6091</v>
      </c>
      <c r="AD494" t="s">
        <v>1457</v>
      </c>
    </row>
    <row r="495" spans="1:30" x14ac:dyDescent="0.25">
      <c r="A495" s="20">
        <v>42936</v>
      </c>
      <c r="B495" s="16" t="s">
        <v>5003</v>
      </c>
      <c r="C495" s="3" t="s">
        <v>1458</v>
      </c>
      <c r="D495">
        <f t="shared" si="3"/>
        <v>2017</v>
      </c>
      <c r="E495" s="2">
        <v>7</v>
      </c>
      <c r="F495" s="2" t="s">
        <v>4748</v>
      </c>
      <c r="G495" s="21">
        <v>6</v>
      </c>
      <c r="H495" s="3" t="s">
        <v>1458</v>
      </c>
      <c r="I495" s="3">
        <v>2017</v>
      </c>
      <c r="J495" s="21" t="s">
        <v>113</v>
      </c>
      <c r="K495" s="21" t="s">
        <v>1459</v>
      </c>
      <c r="L495" s="21" t="s">
        <v>1460</v>
      </c>
      <c r="M495" s="22" t="s">
        <v>27</v>
      </c>
      <c r="N495">
        <v>1</v>
      </c>
      <c r="O495" s="21" t="s">
        <v>1253</v>
      </c>
      <c r="P495" s="21" t="s">
        <v>52</v>
      </c>
      <c r="Q495" s="21" t="s">
        <v>45</v>
      </c>
      <c r="R495" t="s">
        <v>47</v>
      </c>
      <c r="T495" s="21" t="s">
        <v>40</v>
      </c>
      <c r="U495" t="s">
        <v>39</v>
      </c>
      <c r="W495" t="s">
        <v>33</v>
      </c>
      <c r="X495" t="s">
        <v>88</v>
      </c>
      <c r="Y495" s="6" t="s">
        <v>88</v>
      </c>
      <c r="Z495" s="6" t="s">
        <v>6082</v>
      </c>
      <c r="AA495" t="s">
        <v>47</v>
      </c>
      <c r="AB495">
        <v>2</v>
      </c>
      <c r="AC495" t="s">
        <v>6091</v>
      </c>
      <c r="AD495" t="s">
        <v>1461</v>
      </c>
    </row>
    <row r="496" spans="1:30" x14ac:dyDescent="0.25">
      <c r="A496" s="20">
        <v>42948</v>
      </c>
      <c r="B496" s="16" t="s">
        <v>5004</v>
      </c>
      <c r="C496" s="3" t="s">
        <v>1462</v>
      </c>
      <c r="D496">
        <f t="shared" si="3"/>
        <v>2017</v>
      </c>
      <c r="E496" s="2">
        <v>8</v>
      </c>
      <c r="F496" s="2" t="s">
        <v>4747</v>
      </c>
      <c r="G496" s="21">
        <v>22</v>
      </c>
      <c r="H496" s="3" t="s">
        <v>1462</v>
      </c>
      <c r="I496" s="3">
        <v>2017</v>
      </c>
      <c r="J496" s="21" t="s">
        <v>55</v>
      </c>
      <c r="K496" s="21" t="s">
        <v>25</v>
      </c>
      <c r="L496" s="21" t="s">
        <v>1463</v>
      </c>
      <c r="M496" s="22" t="s">
        <v>27</v>
      </c>
      <c r="N496">
        <v>3</v>
      </c>
      <c r="O496" s="21" t="s">
        <v>37</v>
      </c>
      <c r="P496" s="22" t="s">
        <v>28</v>
      </c>
      <c r="Q496" s="21" t="s">
        <v>45</v>
      </c>
      <c r="T496" s="21" t="s">
        <v>32</v>
      </c>
      <c r="U496">
        <v>4</v>
      </c>
      <c r="V496" t="s">
        <v>47</v>
      </c>
      <c r="W496" t="s">
        <v>33</v>
      </c>
      <c r="X496" t="s">
        <v>28</v>
      </c>
      <c r="Y496" t="s">
        <v>28</v>
      </c>
      <c r="Z496" t="s">
        <v>6086</v>
      </c>
      <c r="AB496">
        <v>2</v>
      </c>
      <c r="AC496" t="s">
        <v>6092</v>
      </c>
      <c r="AD496" t="s">
        <v>1464</v>
      </c>
    </row>
    <row r="497" spans="1:30" x14ac:dyDescent="0.25">
      <c r="A497" s="20">
        <v>42948</v>
      </c>
      <c r="B497" s="16" t="s">
        <v>5004</v>
      </c>
      <c r="C497" s="3" t="s">
        <v>1465</v>
      </c>
      <c r="D497">
        <f t="shared" si="3"/>
        <v>2017</v>
      </c>
      <c r="E497" s="2">
        <v>8</v>
      </c>
      <c r="F497" s="2" t="s">
        <v>4747</v>
      </c>
      <c r="G497" s="21">
        <v>33</v>
      </c>
      <c r="H497" s="3" t="s">
        <v>1465</v>
      </c>
      <c r="I497" s="3">
        <v>2017</v>
      </c>
      <c r="J497" s="30" t="s">
        <v>36</v>
      </c>
      <c r="K497" s="21" t="s">
        <v>25</v>
      </c>
      <c r="L497" s="21" t="s">
        <v>1466</v>
      </c>
      <c r="M497" s="22" t="s">
        <v>27</v>
      </c>
      <c r="N497">
        <v>3</v>
      </c>
      <c r="O497" s="21" t="s">
        <v>37</v>
      </c>
      <c r="P497" s="22" t="s">
        <v>28</v>
      </c>
      <c r="Q497" s="22" t="s">
        <v>29</v>
      </c>
      <c r="T497" s="21" t="s">
        <v>32</v>
      </c>
      <c r="U497">
        <v>4</v>
      </c>
      <c r="V497" t="s">
        <v>47</v>
      </c>
      <c r="W497" t="s">
        <v>33</v>
      </c>
      <c r="X497" t="s">
        <v>62</v>
      </c>
      <c r="Y497" t="s">
        <v>62</v>
      </c>
      <c r="Z497" t="s">
        <v>6078</v>
      </c>
      <c r="AA497" t="s">
        <v>47</v>
      </c>
      <c r="AB497">
        <v>3</v>
      </c>
      <c r="AC497" t="s">
        <v>6093</v>
      </c>
      <c r="AD497" t="s">
        <v>1467</v>
      </c>
    </row>
    <row r="498" spans="1:30" x14ac:dyDescent="0.25">
      <c r="A498" s="20">
        <v>42948</v>
      </c>
      <c r="B498" s="16" t="s">
        <v>5004</v>
      </c>
      <c r="C498" s="3" t="s">
        <v>1468</v>
      </c>
      <c r="D498">
        <f t="shared" si="3"/>
        <v>2017</v>
      </c>
      <c r="E498" s="2">
        <v>8</v>
      </c>
      <c r="F498" s="2" t="s">
        <v>4747</v>
      </c>
      <c r="G498" s="21">
        <v>34</v>
      </c>
      <c r="H498" s="3" t="s">
        <v>1468</v>
      </c>
      <c r="I498" s="3">
        <v>2017</v>
      </c>
      <c r="J498" s="21" t="s">
        <v>50</v>
      </c>
      <c r="K498" s="21" t="s">
        <v>1428</v>
      </c>
      <c r="L498" s="21" t="s">
        <v>1469</v>
      </c>
      <c r="M498" s="22" t="s">
        <v>27</v>
      </c>
      <c r="N498">
        <v>2</v>
      </c>
      <c r="O498" s="21" t="s">
        <v>1441</v>
      </c>
      <c r="P498" s="21" t="s">
        <v>44</v>
      </c>
      <c r="Q498" s="21" t="s">
        <v>45</v>
      </c>
      <c r="T498" s="21" t="s">
        <v>32</v>
      </c>
      <c r="U498">
        <v>3</v>
      </c>
      <c r="V498" t="s">
        <v>30</v>
      </c>
      <c r="W498" t="s">
        <v>33</v>
      </c>
      <c r="X498" t="s">
        <v>28</v>
      </c>
      <c r="Y498" t="s">
        <v>28</v>
      </c>
      <c r="Z498" t="s">
        <v>6086</v>
      </c>
      <c r="AB498">
        <v>2</v>
      </c>
      <c r="AC498" t="s">
        <v>6092</v>
      </c>
      <c r="AD498" t="s">
        <v>1470</v>
      </c>
    </row>
    <row r="499" spans="1:30" x14ac:dyDescent="0.25">
      <c r="A499" s="20">
        <v>42971</v>
      </c>
      <c r="B499" s="16" t="s">
        <v>5005</v>
      </c>
      <c r="C499" s="3" t="s">
        <v>1471</v>
      </c>
      <c r="D499">
        <f t="shared" si="3"/>
        <v>2017</v>
      </c>
      <c r="E499" s="2">
        <v>8</v>
      </c>
      <c r="F499" s="2" t="s">
        <v>4747</v>
      </c>
      <c r="G499" s="21">
        <v>22</v>
      </c>
      <c r="H499" s="3" t="s">
        <v>1471</v>
      </c>
      <c r="I499" s="3">
        <v>2017</v>
      </c>
      <c r="J499" s="21" t="s">
        <v>55</v>
      </c>
      <c r="K499" s="21" t="s">
        <v>25</v>
      </c>
      <c r="L499" s="21" t="s">
        <v>1472</v>
      </c>
      <c r="M499" s="22" t="s">
        <v>27</v>
      </c>
      <c r="N499">
        <v>1</v>
      </c>
      <c r="O499" s="21" t="s">
        <v>37</v>
      </c>
      <c r="P499" s="21" t="s">
        <v>52</v>
      </c>
      <c r="Q499" s="21" t="s">
        <v>45</v>
      </c>
      <c r="T499" s="21" t="s">
        <v>32</v>
      </c>
      <c r="U499">
        <v>3</v>
      </c>
      <c r="V499" t="s">
        <v>30</v>
      </c>
      <c r="W499" t="s">
        <v>33</v>
      </c>
      <c r="X499" t="s">
        <v>28</v>
      </c>
      <c r="Y499" t="s">
        <v>28</v>
      </c>
      <c r="Z499" t="s">
        <v>6086</v>
      </c>
      <c r="AB499">
        <v>2</v>
      </c>
      <c r="AC499" t="s">
        <v>6091</v>
      </c>
      <c r="AD499" t="s">
        <v>1473</v>
      </c>
    </row>
    <row r="500" spans="1:30" x14ac:dyDescent="0.25">
      <c r="A500" s="20">
        <v>42971</v>
      </c>
      <c r="B500" s="16" t="s">
        <v>5005</v>
      </c>
      <c r="C500" s="3" t="s">
        <v>1471</v>
      </c>
      <c r="D500">
        <f t="shared" si="3"/>
        <v>2017</v>
      </c>
      <c r="E500" s="2">
        <v>8</v>
      </c>
      <c r="F500" s="2" t="s">
        <v>4747</v>
      </c>
      <c r="G500" s="21">
        <v>22</v>
      </c>
      <c r="H500" s="3" t="s">
        <v>1471</v>
      </c>
      <c r="I500" s="3">
        <v>2017</v>
      </c>
      <c r="J500" s="21" t="s">
        <v>55</v>
      </c>
      <c r="K500" s="21" t="s">
        <v>105</v>
      </c>
      <c r="L500" s="21" t="s">
        <v>1474</v>
      </c>
      <c r="M500" s="22" t="s">
        <v>27</v>
      </c>
      <c r="N500">
        <v>1</v>
      </c>
      <c r="O500" s="21" t="s">
        <v>37</v>
      </c>
      <c r="P500" s="22" t="s">
        <v>28</v>
      </c>
      <c r="Q500" s="21" t="s">
        <v>29</v>
      </c>
      <c r="T500" s="21" t="s">
        <v>32</v>
      </c>
      <c r="U500" t="s">
        <v>39</v>
      </c>
      <c r="W500" t="s">
        <v>33</v>
      </c>
      <c r="X500" t="s">
        <v>88</v>
      </c>
      <c r="Y500" s="6" t="s">
        <v>88</v>
      </c>
      <c r="Z500" s="6" t="s">
        <v>6082</v>
      </c>
      <c r="AA500" t="s">
        <v>47</v>
      </c>
      <c r="AB500">
        <v>2</v>
      </c>
      <c r="AC500" t="s">
        <v>6091</v>
      </c>
      <c r="AD500" t="s">
        <v>1475</v>
      </c>
    </row>
    <row r="501" spans="1:30" x14ac:dyDescent="0.25">
      <c r="A501" s="20">
        <v>42971</v>
      </c>
      <c r="B501" s="16" t="s">
        <v>5005</v>
      </c>
      <c r="C501" s="3" t="s">
        <v>1471</v>
      </c>
      <c r="D501">
        <f t="shared" si="3"/>
        <v>2017</v>
      </c>
      <c r="E501" s="2">
        <v>8</v>
      </c>
      <c r="F501" s="2" t="s">
        <v>4747</v>
      </c>
      <c r="G501" s="21">
        <v>22</v>
      </c>
      <c r="H501" s="3" t="s">
        <v>1471</v>
      </c>
      <c r="I501" s="3">
        <v>2017</v>
      </c>
      <c r="J501" s="21" t="s">
        <v>55</v>
      </c>
      <c r="K501" s="21" t="s">
        <v>143</v>
      </c>
      <c r="L501" s="21" t="s">
        <v>1476</v>
      </c>
      <c r="M501" s="22" t="s">
        <v>27</v>
      </c>
      <c r="N501">
        <v>2</v>
      </c>
      <c r="O501" s="21" t="s">
        <v>37</v>
      </c>
      <c r="P501" s="22" t="s">
        <v>28</v>
      </c>
      <c r="Q501" s="21" t="s">
        <v>29</v>
      </c>
      <c r="T501" s="21" t="s">
        <v>32</v>
      </c>
      <c r="U501">
        <v>3</v>
      </c>
      <c r="V501" t="s">
        <v>47</v>
      </c>
      <c r="W501" t="s">
        <v>33</v>
      </c>
      <c r="X501" t="s">
        <v>62</v>
      </c>
      <c r="Y501" t="s">
        <v>62</v>
      </c>
      <c r="Z501" t="s">
        <v>6078</v>
      </c>
      <c r="AA501" t="s">
        <v>30</v>
      </c>
      <c r="AB501">
        <v>2</v>
      </c>
      <c r="AC501" t="s">
        <v>6092</v>
      </c>
      <c r="AD501" t="s">
        <v>1477</v>
      </c>
    </row>
    <row r="502" spans="1:30" x14ac:dyDescent="0.25">
      <c r="A502" s="20">
        <v>42971</v>
      </c>
      <c r="B502" s="16" t="s">
        <v>5005</v>
      </c>
      <c r="C502" s="3" t="s">
        <v>1478</v>
      </c>
      <c r="D502">
        <f t="shared" si="3"/>
        <v>2017</v>
      </c>
      <c r="E502" s="2">
        <v>8</v>
      </c>
      <c r="F502" s="2" t="s">
        <v>4747</v>
      </c>
      <c r="G502" s="21">
        <v>31</v>
      </c>
      <c r="H502" s="3" t="s">
        <v>1478</v>
      </c>
      <c r="I502" s="3">
        <v>2017</v>
      </c>
      <c r="J502" s="21" t="s">
        <v>50</v>
      </c>
      <c r="K502" s="21" t="s">
        <v>25</v>
      </c>
      <c r="L502" s="21" t="s">
        <v>1479</v>
      </c>
      <c r="M502" s="22" t="s">
        <v>27</v>
      </c>
      <c r="N502">
        <v>1</v>
      </c>
      <c r="O502" s="21" t="s">
        <v>37</v>
      </c>
      <c r="P502" s="21" t="s">
        <v>44</v>
      </c>
      <c r="Q502" s="21" t="s">
        <v>45</v>
      </c>
      <c r="T502" s="21" t="s">
        <v>32</v>
      </c>
      <c r="U502">
        <v>2</v>
      </c>
      <c r="V502" t="s">
        <v>30</v>
      </c>
      <c r="W502" t="s">
        <v>33</v>
      </c>
      <c r="X502" t="s">
        <v>28</v>
      </c>
      <c r="Y502" t="s">
        <v>28</v>
      </c>
      <c r="Z502" t="s">
        <v>6086</v>
      </c>
      <c r="AB502">
        <v>2</v>
      </c>
      <c r="AC502" t="s">
        <v>6091</v>
      </c>
      <c r="AD502" t="s">
        <v>1480</v>
      </c>
    </row>
    <row r="503" spans="1:30" x14ac:dyDescent="0.25">
      <c r="A503" s="20">
        <v>42971</v>
      </c>
      <c r="B503" s="16" t="s">
        <v>5005</v>
      </c>
      <c r="C503" s="3" t="s">
        <v>1478</v>
      </c>
      <c r="D503">
        <f t="shared" ref="D503:D534" si="4">YEAR(A503)</f>
        <v>2017</v>
      </c>
      <c r="E503" s="2">
        <v>8</v>
      </c>
      <c r="F503" s="2" t="s">
        <v>4747</v>
      </c>
      <c r="G503" s="21">
        <v>31</v>
      </c>
      <c r="H503" s="3" t="s">
        <v>1478</v>
      </c>
      <c r="I503" s="3">
        <v>2017</v>
      </c>
      <c r="J503" s="21" t="s">
        <v>50</v>
      </c>
      <c r="K503" s="21" t="s">
        <v>105</v>
      </c>
      <c r="L503" s="21" t="s">
        <v>1481</v>
      </c>
      <c r="M503" s="22" t="s">
        <v>27</v>
      </c>
      <c r="N503">
        <v>2</v>
      </c>
      <c r="O503" s="21" t="s">
        <v>37</v>
      </c>
      <c r="P503" s="21" t="s">
        <v>44</v>
      </c>
      <c r="Q503" s="21" t="s">
        <v>45</v>
      </c>
      <c r="T503" s="21" t="s">
        <v>32</v>
      </c>
      <c r="U503">
        <v>3</v>
      </c>
      <c r="V503" t="s">
        <v>47</v>
      </c>
      <c r="W503" t="s">
        <v>33</v>
      </c>
      <c r="X503" t="s">
        <v>62</v>
      </c>
      <c r="Y503" t="s">
        <v>62</v>
      </c>
      <c r="Z503" t="s">
        <v>6078</v>
      </c>
      <c r="AA503" t="s">
        <v>47</v>
      </c>
      <c r="AB503">
        <v>2</v>
      </c>
      <c r="AC503" t="s">
        <v>6092</v>
      </c>
      <c r="AD503" t="s">
        <v>1482</v>
      </c>
    </row>
    <row r="504" spans="1:30" x14ac:dyDescent="0.25">
      <c r="A504" s="20">
        <v>42977</v>
      </c>
      <c r="B504" s="16" t="s">
        <v>5006</v>
      </c>
      <c r="C504" s="3" t="s">
        <v>1483</v>
      </c>
      <c r="D504">
        <f t="shared" si="4"/>
        <v>2017</v>
      </c>
      <c r="E504" s="2">
        <v>8</v>
      </c>
      <c r="F504" s="2" t="s">
        <v>4747</v>
      </c>
      <c r="G504" s="21">
        <v>4</v>
      </c>
      <c r="H504" s="3" t="s">
        <v>1483</v>
      </c>
      <c r="I504" s="3">
        <v>2017</v>
      </c>
      <c r="J504" s="21" t="s">
        <v>113</v>
      </c>
      <c r="K504" s="21" t="s">
        <v>1484</v>
      </c>
      <c r="L504" s="21" t="s">
        <v>1485</v>
      </c>
      <c r="M504" s="22" t="s">
        <v>27</v>
      </c>
      <c r="N504">
        <v>4</v>
      </c>
      <c r="O504" s="21" t="s">
        <v>1486</v>
      </c>
      <c r="P504" s="21" t="s">
        <v>52</v>
      </c>
      <c r="Q504" s="21" t="s">
        <v>28</v>
      </c>
      <c r="T504" s="21" t="s">
        <v>32</v>
      </c>
      <c r="U504">
        <v>2</v>
      </c>
      <c r="V504" t="s">
        <v>30</v>
      </c>
      <c r="W504" t="s">
        <v>33</v>
      </c>
      <c r="X504" t="s">
        <v>28</v>
      </c>
      <c r="Y504" t="s">
        <v>28</v>
      </c>
      <c r="Z504" t="s">
        <v>6086</v>
      </c>
      <c r="AB504">
        <v>2</v>
      </c>
      <c r="AC504" t="s">
        <v>6092</v>
      </c>
      <c r="AD504" t="s">
        <v>1487</v>
      </c>
    </row>
    <row r="505" spans="1:30" x14ac:dyDescent="0.25">
      <c r="A505" s="20">
        <v>42977</v>
      </c>
      <c r="B505" s="16" t="s">
        <v>5006</v>
      </c>
      <c r="C505" s="3" t="s">
        <v>1488</v>
      </c>
      <c r="D505">
        <f t="shared" si="4"/>
        <v>2017</v>
      </c>
      <c r="E505" s="2">
        <v>8</v>
      </c>
      <c r="F505" s="2" t="s">
        <v>4747</v>
      </c>
      <c r="G505" s="21">
        <v>37</v>
      </c>
      <c r="H505" s="3" t="s">
        <v>1488</v>
      </c>
      <c r="I505" s="3">
        <v>2017</v>
      </c>
      <c r="J505" s="21" t="s">
        <v>50</v>
      </c>
      <c r="K505" s="21" t="s">
        <v>25</v>
      </c>
      <c r="L505" s="21" t="s">
        <v>1489</v>
      </c>
      <c r="M505" s="22" t="s">
        <v>27</v>
      </c>
      <c r="N505">
        <v>1</v>
      </c>
      <c r="O505" s="21" t="s">
        <v>1490</v>
      </c>
      <c r="P505" s="21" t="s">
        <v>52</v>
      </c>
      <c r="Q505" s="21" t="s">
        <v>29</v>
      </c>
      <c r="T505" s="21" t="s">
        <v>32</v>
      </c>
      <c r="U505">
        <v>3</v>
      </c>
      <c r="V505" t="s">
        <v>30</v>
      </c>
      <c r="W505" t="s">
        <v>33</v>
      </c>
      <c r="X505" t="s">
        <v>28</v>
      </c>
      <c r="Y505" t="s">
        <v>28</v>
      </c>
      <c r="Z505" t="s">
        <v>6087</v>
      </c>
      <c r="AB505">
        <v>1</v>
      </c>
      <c r="AC505" t="s">
        <v>6090</v>
      </c>
      <c r="AD505" t="s">
        <v>1491</v>
      </c>
    </row>
    <row r="506" spans="1:30" x14ac:dyDescent="0.25">
      <c r="A506" s="20">
        <v>42992</v>
      </c>
      <c r="B506" s="16" t="s">
        <v>5008</v>
      </c>
      <c r="C506" s="3" t="s">
        <v>1492</v>
      </c>
      <c r="D506">
        <f t="shared" si="4"/>
        <v>2017</v>
      </c>
      <c r="E506" s="2">
        <v>9</v>
      </c>
      <c r="F506" s="2" t="s">
        <v>4749</v>
      </c>
      <c r="G506" s="21">
        <v>19</v>
      </c>
      <c r="H506" s="3" t="s">
        <v>1492</v>
      </c>
      <c r="I506" s="3">
        <v>2017</v>
      </c>
      <c r="J506" s="21" t="s">
        <v>55</v>
      </c>
      <c r="K506" s="21" t="s">
        <v>1459</v>
      </c>
      <c r="L506" s="21" t="s">
        <v>1493</v>
      </c>
      <c r="M506" s="22" t="s">
        <v>27</v>
      </c>
      <c r="N506">
        <v>1</v>
      </c>
      <c r="O506" s="21" t="s">
        <v>37</v>
      </c>
      <c r="P506" s="21" t="s">
        <v>52</v>
      </c>
      <c r="Q506" s="21" t="s">
        <v>45</v>
      </c>
      <c r="R506" t="s">
        <v>47</v>
      </c>
      <c r="T506" s="21" t="s">
        <v>40</v>
      </c>
      <c r="U506">
        <v>3</v>
      </c>
      <c r="V506" t="s">
        <v>47</v>
      </c>
      <c r="W506" t="s">
        <v>33</v>
      </c>
      <c r="X506" t="s">
        <v>62</v>
      </c>
      <c r="Y506" t="s">
        <v>62</v>
      </c>
      <c r="Z506" t="s">
        <v>6078</v>
      </c>
      <c r="AA506" t="s">
        <v>30</v>
      </c>
      <c r="AB506">
        <v>2</v>
      </c>
      <c r="AC506" t="s">
        <v>6091</v>
      </c>
      <c r="AD506" t="s">
        <v>1494</v>
      </c>
    </row>
    <row r="507" spans="1:30" x14ac:dyDescent="0.25">
      <c r="A507" s="20">
        <v>42992</v>
      </c>
      <c r="B507" s="16" t="s">
        <v>5008</v>
      </c>
      <c r="C507" s="3" t="s">
        <v>1492</v>
      </c>
      <c r="D507">
        <f t="shared" si="4"/>
        <v>2017</v>
      </c>
      <c r="E507" s="2">
        <v>9</v>
      </c>
      <c r="F507" s="2" t="s">
        <v>4749</v>
      </c>
      <c r="G507" s="21">
        <v>19</v>
      </c>
      <c r="H507" s="3" t="s">
        <v>1492</v>
      </c>
      <c r="I507" s="3">
        <v>2017</v>
      </c>
      <c r="J507" s="21" t="s">
        <v>55</v>
      </c>
      <c r="K507" s="21" t="s">
        <v>1495</v>
      </c>
      <c r="L507" s="21" t="s">
        <v>1496</v>
      </c>
      <c r="M507" s="22" t="s">
        <v>27</v>
      </c>
      <c r="N507">
        <v>1</v>
      </c>
      <c r="O507" s="21" t="s">
        <v>37</v>
      </c>
      <c r="P507" s="21" t="s">
        <v>52</v>
      </c>
      <c r="Q507" s="21" t="s">
        <v>45</v>
      </c>
      <c r="R507" t="s">
        <v>47</v>
      </c>
      <c r="T507" s="21" t="s">
        <v>40</v>
      </c>
      <c r="U507">
        <v>4</v>
      </c>
      <c r="V507" t="s">
        <v>47</v>
      </c>
      <c r="W507" t="s">
        <v>33</v>
      </c>
      <c r="X507" t="s">
        <v>28</v>
      </c>
      <c r="Y507" t="s">
        <v>28</v>
      </c>
      <c r="Z507" t="s">
        <v>6086</v>
      </c>
      <c r="AB507">
        <v>2</v>
      </c>
      <c r="AC507" t="s">
        <v>6091</v>
      </c>
      <c r="AD507" t="s">
        <v>1497</v>
      </c>
    </row>
    <row r="508" spans="1:30" x14ac:dyDescent="0.25">
      <c r="A508" s="20">
        <v>42992</v>
      </c>
      <c r="B508" s="16" t="s">
        <v>5008</v>
      </c>
      <c r="C508" s="3" t="s">
        <v>1492</v>
      </c>
      <c r="D508">
        <f t="shared" si="4"/>
        <v>2017</v>
      </c>
      <c r="E508" s="2">
        <v>9</v>
      </c>
      <c r="F508" s="2" t="s">
        <v>4749</v>
      </c>
      <c r="G508" s="21">
        <v>19</v>
      </c>
      <c r="H508" s="3" t="s">
        <v>1492</v>
      </c>
      <c r="I508" s="3">
        <v>2017</v>
      </c>
      <c r="J508" s="21" t="s">
        <v>55</v>
      </c>
      <c r="K508" s="21" t="s">
        <v>1498</v>
      </c>
      <c r="L508" s="21" t="s">
        <v>1499</v>
      </c>
      <c r="M508" s="22" t="s">
        <v>27</v>
      </c>
      <c r="N508">
        <v>1</v>
      </c>
      <c r="O508" s="21" t="s">
        <v>37</v>
      </c>
      <c r="P508" s="21" t="s">
        <v>52</v>
      </c>
      <c r="Q508" s="21" t="s">
        <v>45</v>
      </c>
      <c r="R508" t="s">
        <v>47</v>
      </c>
      <c r="T508" s="21" t="s">
        <v>40</v>
      </c>
      <c r="U508">
        <v>4</v>
      </c>
      <c r="V508" t="s">
        <v>47</v>
      </c>
      <c r="W508" t="s">
        <v>33</v>
      </c>
      <c r="X508" t="s">
        <v>28</v>
      </c>
      <c r="Y508" t="s">
        <v>28</v>
      </c>
      <c r="Z508" t="s">
        <v>6086</v>
      </c>
      <c r="AB508">
        <v>2</v>
      </c>
      <c r="AC508" t="s">
        <v>6091</v>
      </c>
      <c r="AD508" t="s">
        <v>1500</v>
      </c>
    </row>
    <row r="509" spans="1:30" x14ac:dyDescent="0.25">
      <c r="A509" s="20">
        <v>42992</v>
      </c>
      <c r="B509" s="16" t="s">
        <v>5008</v>
      </c>
      <c r="C509" s="3" t="s">
        <v>1492</v>
      </c>
      <c r="D509">
        <f t="shared" si="4"/>
        <v>2017</v>
      </c>
      <c r="E509" s="2">
        <v>9</v>
      </c>
      <c r="F509" s="2" t="s">
        <v>4749</v>
      </c>
      <c r="G509" s="21">
        <v>19</v>
      </c>
      <c r="H509" s="3" t="s">
        <v>1492</v>
      </c>
      <c r="I509" s="3">
        <v>2017</v>
      </c>
      <c r="J509" s="21" t="s">
        <v>55</v>
      </c>
      <c r="K509" s="21" t="s">
        <v>1501</v>
      </c>
      <c r="L509" s="21" t="s">
        <v>1502</v>
      </c>
      <c r="M509" s="22" t="s">
        <v>27</v>
      </c>
      <c r="N509">
        <v>2</v>
      </c>
      <c r="O509" s="21" t="s">
        <v>37</v>
      </c>
      <c r="P509" s="21" t="s">
        <v>52</v>
      </c>
      <c r="Q509" s="21" t="s">
        <v>45</v>
      </c>
      <c r="R509" t="s">
        <v>47</v>
      </c>
      <c r="T509" s="21" t="s">
        <v>40</v>
      </c>
      <c r="U509" t="s">
        <v>39</v>
      </c>
      <c r="W509" t="s">
        <v>33</v>
      </c>
      <c r="X509" t="s">
        <v>88</v>
      </c>
      <c r="Y509" s="6" t="s">
        <v>88</v>
      </c>
      <c r="Z509" s="6" t="s">
        <v>6082</v>
      </c>
      <c r="AA509" t="s">
        <v>47</v>
      </c>
      <c r="AB509">
        <v>2</v>
      </c>
      <c r="AC509" t="s">
        <v>6092</v>
      </c>
      <c r="AD509" t="s">
        <v>1503</v>
      </c>
    </row>
    <row r="510" spans="1:30" x14ac:dyDescent="0.25">
      <c r="A510" s="20">
        <v>42992</v>
      </c>
      <c r="B510" s="16" t="s">
        <v>5008</v>
      </c>
      <c r="C510" s="3" t="s">
        <v>1492</v>
      </c>
      <c r="D510">
        <f t="shared" si="4"/>
        <v>2017</v>
      </c>
      <c r="E510" s="2">
        <v>9</v>
      </c>
      <c r="F510" s="2" t="s">
        <v>4749</v>
      </c>
      <c r="G510" s="21">
        <v>19</v>
      </c>
      <c r="H510" s="3" t="s">
        <v>1492</v>
      </c>
      <c r="I510" s="3">
        <v>2017</v>
      </c>
      <c r="J510" s="21" t="s">
        <v>55</v>
      </c>
      <c r="K510" s="21" t="s">
        <v>1504</v>
      </c>
      <c r="L510" s="21" t="s">
        <v>1505</v>
      </c>
      <c r="M510" s="22" t="s">
        <v>27</v>
      </c>
      <c r="N510">
        <v>1</v>
      </c>
      <c r="O510" s="21" t="s">
        <v>37</v>
      </c>
      <c r="P510" s="21" t="s">
        <v>52</v>
      </c>
      <c r="Q510" s="21" t="s">
        <v>45</v>
      </c>
      <c r="R510" t="s">
        <v>47</v>
      </c>
      <c r="T510" s="21" t="s">
        <v>40</v>
      </c>
      <c r="U510">
        <v>0</v>
      </c>
      <c r="V510" t="s">
        <v>47</v>
      </c>
      <c r="W510" t="s">
        <v>122</v>
      </c>
      <c r="X510" s="6" t="s">
        <v>5186</v>
      </c>
      <c r="Y510" s="6" t="s">
        <v>5186</v>
      </c>
      <c r="Z510" s="6" t="s">
        <v>6088</v>
      </c>
      <c r="AB510">
        <v>2</v>
      </c>
      <c r="AC510" t="s">
        <v>6091</v>
      </c>
      <c r="AD510" t="s">
        <v>1506</v>
      </c>
    </row>
    <row r="511" spans="1:30" x14ac:dyDescent="0.25">
      <c r="A511" s="20">
        <v>42992</v>
      </c>
      <c r="B511" s="16" t="s">
        <v>5008</v>
      </c>
      <c r="C511" s="3" t="s">
        <v>1492</v>
      </c>
      <c r="D511">
        <f t="shared" si="4"/>
        <v>2017</v>
      </c>
      <c r="E511" s="2">
        <v>9</v>
      </c>
      <c r="F511" s="2" t="s">
        <v>4749</v>
      </c>
      <c r="G511" s="21">
        <v>19</v>
      </c>
      <c r="H511" s="3" t="s">
        <v>1492</v>
      </c>
      <c r="I511" s="3">
        <v>2017</v>
      </c>
      <c r="J511" s="21" t="s">
        <v>55</v>
      </c>
      <c r="K511" s="21" t="s">
        <v>1507</v>
      </c>
      <c r="L511" s="21" t="s">
        <v>1508</v>
      </c>
      <c r="M511" s="22" t="s">
        <v>27</v>
      </c>
      <c r="N511">
        <v>2</v>
      </c>
      <c r="O511" s="21" t="s">
        <v>37</v>
      </c>
      <c r="P511" s="21" t="s">
        <v>52</v>
      </c>
      <c r="Q511" s="21" t="s">
        <v>45</v>
      </c>
      <c r="R511" t="s">
        <v>47</v>
      </c>
      <c r="T511" s="21" t="s">
        <v>40</v>
      </c>
      <c r="U511">
        <v>0</v>
      </c>
      <c r="V511" t="s">
        <v>47</v>
      </c>
      <c r="W511" t="s">
        <v>122</v>
      </c>
      <c r="X511" s="6" t="s">
        <v>5186</v>
      </c>
      <c r="Y511" s="6" t="s">
        <v>5186</v>
      </c>
      <c r="Z511" s="6" t="s">
        <v>6088</v>
      </c>
      <c r="AB511">
        <v>2</v>
      </c>
      <c r="AC511" t="s">
        <v>6092</v>
      </c>
      <c r="AD511" t="s">
        <v>1509</v>
      </c>
    </row>
    <row r="512" spans="1:30" x14ac:dyDescent="0.25">
      <c r="A512" s="20">
        <v>42992</v>
      </c>
      <c r="B512" s="16" t="s">
        <v>5008</v>
      </c>
      <c r="C512" s="3" t="s">
        <v>1510</v>
      </c>
      <c r="D512">
        <f t="shared" si="4"/>
        <v>2017</v>
      </c>
      <c r="E512" s="2">
        <v>9</v>
      </c>
      <c r="F512" s="2" t="s">
        <v>4749</v>
      </c>
      <c r="G512" s="21">
        <v>20</v>
      </c>
      <c r="H512" s="3" t="s">
        <v>1510</v>
      </c>
      <c r="I512" s="3">
        <v>2017</v>
      </c>
      <c r="J512" s="24" t="s">
        <v>55</v>
      </c>
      <c r="K512" s="21" t="s">
        <v>25</v>
      </c>
      <c r="L512" s="21" t="s">
        <v>1511</v>
      </c>
      <c r="M512" s="22" t="s">
        <v>27</v>
      </c>
      <c r="N512">
        <v>4</v>
      </c>
      <c r="O512" s="21" t="s">
        <v>37</v>
      </c>
      <c r="P512" s="21" t="s">
        <v>52</v>
      </c>
      <c r="Q512" s="21" t="s">
        <v>45</v>
      </c>
      <c r="T512" s="21" t="s">
        <v>32</v>
      </c>
      <c r="U512">
        <v>3</v>
      </c>
      <c r="V512" t="s">
        <v>47</v>
      </c>
      <c r="W512" t="s">
        <v>33</v>
      </c>
      <c r="X512" t="s">
        <v>62</v>
      </c>
      <c r="Y512" t="s">
        <v>62</v>
      </c>
      <c r="Z512" t="s">
        <v>6078</v>
      </c>
      <c r="AA512" t="s">
        <v>47</v>
      </c>
      <c r="AB512">
        <v>3</v>
      </c>
      <c r="AC512" t="s">
        <v>6093</v>
      </c>
      <c r="AD512" t="s">
        <v>1512</v>
      </c>
    </row>
    <row r="513" spans="1:30" x14ac:dyDescent="0.25">
      <c r="A513" s="20">
        <v>42992</v>
      </c>
      <c r="B513" s="16" t="s">
        <v>5008</v>
      </c>
      <c r="C513" s="3" t="s">
        <v>1510</v>
      </c>
      <c r="D513">
        <f t="shared" si="4"/>
        <v>2017</v>
      </c>
      <c r="E513" s="2">
        <v>9</v>
      </c>
      <c r="F513" s="2" t="s">
        <v>4749</v>
      </c>
      <c r="G513" s="21">
        <v>20</v>
      </c>
      <c r="H513" s="3" t="s">
        <v>1510</v>
      </c>
      <c r="I513" s="3">
        <v>2017</v>
      </c>
      <c r="J513" s="21" t="s">
        <v>55</v>
      </c>
      <c r="K513" s="21" t="s">
        <v>105</v>
      </c>
      <c r="L513" s="21" t="s">
        <v>1513</v>
      </c>
      <c r="M513" s="22" t="s">
        <v>27</v>
      </c>
      <c r="N513">
        <v>2</v>
      </c>
      <c r="O513" s="21" t="s">
        <v>37</v>
      </c>
      <c r="P513" s="21" t="s">
        <v>52</v>
      </c>
      <c r="Q513" s="21" t="s">
        <v>45</v>
      </c>
      <c r="T513" s="21" t="s">
        <v>32</v>
      </c>
      <c r="U513" t="s">
        <v>39</v>
      </c>
      <c r="W513" t="s">
        <v>33</v>
      </c>
      <c r="X513" t="s">
        <v>88</v>
      </c>
      <c r="Y513" s="6" t="s">
        <v>88</v>
      </c>
      <c r="Z513" s="6" t="s">
        <v>6082</v>
      </c>
      <c r="AA513" t="s">
        <v>47</v>
      </c>
      <c r="AB513">
        <v>2</v>
      </c>
      <c r="AC513" t="s">
        <v>6092</v>
      </c>
      <c r="AD513" t="s">
        <v>1514</v>
      </c>
    </row>
    <row r="514" spans="1:30" x14ac:dyDescent="0.25">
      <c r="A514" s="20">
        <v>42992</v>
      </c>
      <c r="B514" s="16" t="s">
        <v>5008</v>
      </c>
      <c r="C514" s="3" t="s">
        <v>1510</v>
      </c>
      <c r="D514">
        <f t="shared" si="4"/>
        <v>2017</v>
      </c>
      <c r="E514" s="2">
        <v>9</v>
      </c>
      <c r="F514" s="2" t="s">
        <v>4749</v>
      </c>
      <c r="G514" s="21">
        <v>20</v>
      </c>
      <c r="H514" s="3" t="s">
        <v>1510</v>
      </c>
      <c r="I514" s="3">
        <v>2017</v>
      </c>
      <c r="J514" s="21" t="s">
        <v>55</v>
      </c>
      <c r="K514" s="21" t="s">
        <v>143</v>
      </c>
      <c r="L514" s="21" t="s">
        <v>1515</v>
      </c>
      <c r="M514" s="22" t="s">
        <v>27</v>
      </c>
      <c r="N514">
        <v>2</v>
      </c>
      <c r="O514" s="21" t="s">
        <v>37</v>
      </c>
      <c r="P514" s="21" t="s">
        <v>52</v>
      </c>
      <c r="Q514" s="21" t="s">
        <v>45</v>
      </c>
      <c r="T514" s="21" t="s">
        <v>32</v>
      </c>
      <c r="U514">
        <v>0</v>
      </c>
      <c r="V514" t="s">
        <v>47</v>
      </c>
      <c r="W514" t="s">
        <v>122</v>
      </c>
      <c r="X514" s="6" t="s">
        <v>5186</v>
      </c>
      <c r="Y514" s="6" t="s">
        <v>5186</v>
      </c>
      <c r="Z514" s="6" t="s">
        <v>6088</v>
      </c>
      <c r="AB514">
        <v>3</v>
      </c>
      <c r="AC514" t="s">
        <v>6093</v>
      </c>
      <c r="AD514" t="s">
        <v>1516</v>
      </c>
    </row>
    <row r="515" spans="1:30" x14ac:dyDescent="0.25">
      <c r="A515" s="20">
        <v>42992</v>
      </c>
      <c r="B515" s="16" t="s">
        <v>5008</v>
      </c>
      <c r="C515" s="3" t="s">
        <v>1510</v>
      </c>
      <c r="D515">
        <f t="shared" si="4"/>
        <v>2017</v>
      </c>
      <c r="E515" s="2">
        <v>9</v>
      </c>
      <c r="F515" s="2" t="s">
        <v>4749</v>
      </c>
      <c r="G515" s="21">
        <v>20</v>
      </c>
      <c r="H515" s="3" t="s">
        <v>1510</v>
      </c>
      <c r="I515" s="3">
        <v>2017</v>
      </c>
      <c r="J515" s="21" t="s">
        <v>55</v>
      </c>
      <c r="K515" s="21" t="s">
        <v>695</v>
      </c>
      <c r="L515" s="21" t="s">
        <v>1517</v>
      </c>
      <c r="M515" s="22" t="s">
        <v>27</v>
      </c>
      <c r="N515">
        <v>1</v>
      </c>
      <c r="O515" s="21" t="s">
        <v>37</v>
      </c>
      <c r="P515" s="21" t="s">
        <v>52</v>
      </c>
      <c r="Q515" s="21" t="s">
        <v>45</v>
      </c>
      <c r="T515" s="21" t="s">
        <v>32</v>
      </c>
      <c r="U515">
        <v>3</v>
      </c>
      <c r="V515" t="s">
        <v>47</v>
      </c>
      <c r="W515" t="s">
        <v>33</v>
      </c>
      <c r="X515" t="s">
        <v>28</v>
      </c>
      <c r="Y515" t="s">
        <v>28</v>
      </c>
      <c r="Z515" t="s">
        <v>6086</v>
      </c>
      <c r="AB515">
        <v>2</v>
      </c>
      <c r="AC515" t="s">
        <v>6091</v>
      </c>
      <c r="AD515" t="s">
        <v>1518</v>
      </c>
    </row>
    <row r="516" spans="1:30" x14ac:dyDescent="0.25">
      <c r="A516" s="20">
        <v>42992</v>
      </c>
      <c r="B516" s="16" t="s">
        <v>5008</v>
      </c>
      <c r="C516" s="3" t="s">
        <v>1510</v>
      </c>
      <c r="D516">
        <f t="shared" si="4"/>
        <v>2017</v>
      </c>
      <c r="E516" s="2">
        <v>9</v>
      </c>
      <c r="F516" s="2" t="s">
        <v>4749</v>
      </c>
      <c r="G516" s="21">
        <v>20</v>
      </c>
      <c r="H516" s="3" t="s">
        <v>1510</v>
      </c>
      <c r="I516" s="3">
        <v>2017</v>
      </c>
      <c r="J516" s="21" t="s">
        <v>55</v>
      </c>
      <c r="K516" s="21" t="s">
        <v>735</v>
      </c>
      <c r="L516" s="21" t="s">
        <v>1519</v>
      </c>
      <c r="M516" s="22" t="s">
        <v>27</v>
      </c>
      <c r="N516">
        <v>1</v>
      </c>
      <c r="O516" s="21" t="s">
        <v>37</v>
      </c>
      <c r="P516" s="21" t="s">
        <v>52</v>
      </c>
      <c r="Q516" s="21" t="s">
        <v>29</v>
      </c>
      <c r="T516" s="21" t="s">
        <v>32</v>
      </c>
      <c r="U516" t="s">
        <v>39</v>
      </c>
      <c r="W516" t="s">
        <v>33</v>
      </c>
      <c r="X516" t="s">
        <v>88</v>
      </c>
      <c r="Y516" s="6" t="s">
        <v>88</v>
      </c>
      <c r="Z516" s="6" t="s">
        <v>6082</v>
      </c>
      <c r="AA516" t="s">
        <v>47</v>
      </c>
      <c r="AB516">
        <v>2</v>
      </c>
      <c r="AC516" t="s">
        <v>6091</v>
      </c>
      <c r="AD516" t="s">
        <v>1520</v>
      </c>
    </row>
    <row r="517" spans="1:30" x14ac:dyDescent="0.25">
      <c r="A517" s="20">
        <v>42992</v>
      </c>
      <c r="B517" s="16" t="s">
        <v>5008</v>
      </c>
      <c r="C517" s="3" t="s">
        <v>1510</v>
      </c>
      <c r="D517">
        <f t="shared" si="4"/>
        <v>2017</v>
      </c>
      <c r="E517" s="2">
        <v>9</v>
      </c>
      <c r="F517" s="2" t="s">
        <v>4749</v>
      </c>
      <c r="G517" s="21">
        <v>20</v>
      </c>
      <c r="H517" s="3" t="s">
        <v>1510</v>
      </c>
      <c r="I517" s="3">
        <v>2017</v>
      </c>
      <c r="J517" s="21" t="s">
        <v>55</v>
      </c>
      <c r="K517" s="21" t="s">
        <v>736</v>
      </c>
      <c r="L517" s="21" t="s">
        <v>1521</v>
      </c>
      <c r="M517" s="22" t="s">
        <v>27</v>
      </c>
      <c r="N517">
        <v>4</v>
      </c>
      <c r="O517" s="21" t="s">
        <v>37</v>
      </c>
      <c r="P517" s="21" t="s">
        <v>44</v>
      </c>
      <c r="Q517" s="21" t="s">
        <v>45</v>
      </c>
      <c r="T517" s="21" t="s">
        <v>32</v>
      </c>
      <c r="U517">
        <v>0</v>
      </c>
      <c r="V517" t="s">
        <v>47</v>
      </c>
      <c r="W517" t="s">
        <v>122</v>
      </c>
      <c r="X517" s="6" t="s">
        <v>5186</v>
      </c>
      <c r="Y517" s="6" t="s">
        <v>5186</v>
      </c>
      <c r="Z517" s="6" t="s">
        <v>6088</v>
      </c>
      <c r="AB517">
        <v>3</v>
      </c>
      <c r="AC517" t="s">
        <v>6093</v>
      </c>
      <c r="AD517" t="s">
        <v>1437</v>
      </c>
    </row>
    <row r="518" spans="1:30" x14ac:dyDescent="0.25">
      <c r="A518" s="20">
        <v>43005</v>
      </c>
      <c r="B518" s="16" t="s">
        <v>5009</v>
      </c>
      <c r="C518" s="3" t="s">
        <v>1524</v>
      </c>
      <c r="D518">
        <f t="shared" si="4"/>
        <v>2017</v>
      </c>
      <c r="E518" s="2">
        <v>9</v>
      </c>
      <c r="F518" s="2" t="s">
        <v>4749</v>
      </c>
      <c r="G518" s="21">
        <v>17</v>
      </c>
      <c r="H518" s="3" t="s">
        <v>1524</v>
      </c>
      <c r="I518" s="3">
        <v>2017</v>
      </c>
      <c r="J518" s="21" t="s">
        <v>55</v>
      </c>
      <c r="K518" s="21" t="s">
        <v>1459</v>
      </c>
      <c r="L518" s="21" t="s">
        <v>1525</v>
      </c>
      <c r="M518" s="22" t="s">
        <v>27</v>
      </c>
      <c r="N518">
        <v>1</v>
      </c>
      <c r="O518" s="21" t="s">
        <v>37</v>
      </c>
      <c r="P518" s="21" t="s">
        <v>52</v>
      </c>
      <c r="Q518" s="21" t="s">
        <v>45</v>
      </c>
      <c r="R518" t="s">
        <v>47</v>
      </c>
      <c r="T518" s="21" t="s">
        <v>40</v>
      </c>
      <c r="U518">
        <v>4</v>
      </c>
      <c r="V518" t="s">
        <v>47</v>
      </c>
      <c r="W518" t="s">
        <v>33</v>
      </c>
      <c r="X518" t="s">
        <v>28</v>
      </c>
      <c r="Y518" t="s">
        <v>28</v>
      </c>
      <c r="Z518" t="s">
        <v>6086</v>
      </c>
      <c r="AB518">
        <v>2</v>
      </c>
      <c r="AC518" t="s">
        <v>6091</v>
      </c>
      <c r="AD518" t="s">
        <v>1526</v>
      </c>
    </row>
    <row r="519" spans="1:30" x14ac:dyDescent="0.25">
      <c r="A519" s="20">
        <v>43005</v>
      </c>
      <c r="B519" s="16" t="s">
        <v>5009</v>
      </c>
      <c r="C519" s="3" t="s">
        <v>1527</v>
      </c>
      <c r="D519">
        <f t="shared" si="4"/>
        <v>2017</v>
      </c>
      <c r="E519" s="2">
        <v>9</v>
      </c>
      <c r="F519" s="2" t="s">
        <v>4749</v>
      </c>
      <c r="G519" s="21">
        <v>24</v>
      </c>
      <c r="H519" s="3" t="s">
        <v>1527</v>
      </c>
      <c r="I519" s="3">
        <v>2017</v>
      </c>
      <c r="J519" s="30" t="s">
        <v>36</v>
      </c>
      <c r="K519" s="21" t="s">
        <v>1428</v>
      </c>
      <c r="L519" s="21" t="s">
        <v>1528</v>
      </c>
      <c r="M519" s="22" t="s">
        <v>27</v>
      </c>
      <c r="N519">
        <v>1</v>
      </c>
      <c r="O519" s="21" t="s">
        <v>37</v>
      </c>
      <c r="P519" s="21" t="s">
        <v>44</v>
      </c>
      <c r="Q519" s="21" t="s">
        <v>45</v>
      </c>
      <c r="T519" s="21" t="s">
        <v>32</v>
      </c>
      <c r="U519">
        <v>2</v>
      </c>
      <c r="V519" t="s">
        <v>47</v>
      </c>
      <c r="W519" t="s">
        <v>33</v>
      </c>
      <c r="X519" t="s">
        <v>28</v>
      </c>
      <c r="Y519" t="s">
        <v>28</v>
      </c>
      <c r="Z519" t="s">
        <v>6086</v>
      </c>
      <c r="AB519">
        <v>2</v>
      </c>
      <c r="AC519" t="s">
        <v>6091</v>
      </c>
      <c r="AD519" t="s">
        <v>1529</v>
      </c>
    </row>
    <row r="520" spans="1:30" x14ac:dyDescent="0.25">
      <c r="A520" s="20">
        <v>43034</v>
      </c>
      <c r="B520" s="16" t="s">
        <v>5011</v>
      </c>
      <c r="C520" s="3" t="s">
        <v>1530</v>
      </c>
      <c r="D520">
        <f t="shared" si="4"/>
        <v>2017</v>
      </c>
      <c r="E520" s="2">
        <v>10</v>
      </c>
      <c r="F520" s="2" t="s">
        <v>4750</v>
      </c>
      <c r="G520" s="21">
        <v>8</v>
      </c>
      <c r="H520" s="3" t="s">
        <v>1530</v>
      </c>
      <c r="I520" s="3">
        <v>2017</v>
      </c>
      <c r="J520" s="21" t="s">
        <v>55</v>
      </c>
      <c r="K520" s="21" t="s">
        <v>1531</v>
      </c>
      <c r="L520" s="21" t="s">
        <v>1532</v>
      </c>
      <c r="M520" s="22" t="s">
        <v>27</v>
      </c>
      <c r="N520">
        <v>1</v>
      </c>
      <c r="O520" s="21" t="s">
        <v>37</v>
      </c>
      <c r="P520" s="21" t="s">
        <v>44</v>
      </c>
      <c r="Q520" s="21" t="s">
        <v>45</v>
      </c>
      <c r="T520" s="21" t="s">
        <v>32</v>
      </c>
      <c r="U520">
        <v>0</v>
      </c>
      <c r="V520" t="s">
        <v>47</v>
      </c>
      <c r="W520" t="s">
        <v>122</v>
      </c>
      <c r="X520" s="6" t="s">
        <v>5186</v>
      </c>
      <c r="Y520" s="6" t="s">
        <v>5186</v>
      </c>
      <c r="Z520" s="6" t="s">
        <v>6088</v>
      </c>
      <c r="AB520">
        <v>2</v>
      </c>
      <c r="AC520" t="s">
        <v>6091</v>
      </c>
      <c r="AD520" t="s">
        <v>593</v>
      </c>
    </row>
    <row r="521" spans="1:30" x14ac:dyDescent="0.25">
      <c r="A521" s="20">
        <v>43034</v>
      </c>
      <c r="B521" s="16" t="s">
        <v>5011</v>
      </c>
      <c r="C521" s="3" t="s">
        <v>1530</v>
      </c>
      <c r="D521">
        <f t="shared" si="4"/>
        <v>2017</v>
      </c>
      <c r="E521" s="2">
        <v>10</v>
      </c>
      <c r="F521" s="2" t="s">
        <v>4750</v>
      </c>
      <c r="G521" s="21">
        <v>8</v>
      </c>
      <c r="H521" s="3" t="s">
        <v>1530</v>
      </c>
      <c r="I521" s="3">
        <v>2017</v>
      </c>
      <c r="J521" s="21" t="s">
        <v>55</v>
      </c>
      <c r="K521" s="21" t="s">
        <v>1550</v>
      </c>
      <c r="L521" s="21" t="s">
        <v>1551</v>
      </c>
      <c r="M521" s="21" t="s">
        <v>1376</v>
      </c>
      <c r="N521">
        <v>1</v>
      </c>
      <c r="O521" s="21"/>
      <c r="P521" s="22" t="s">
        <v>52</v>
      </c>
      <c r="Q521" s="22" t="s">
        <v>45</v>
      </c>
      <c r="T521" s="21" t="s">
        <v>32</v>
      </c>
      <c r="U521">
        <v>2</v>
      </c>
      <c r="V521" t="s">
        <v>30</v>
      </c>
      <c r="W521" t="s">
        <v>33</v>
      </c>
      <c r="X521" t="s">
        <v>28</v>
      </c>
      <c r="Y521" t="s">
        <v>28</v>
      </c>
      <c r="Z521" t="s">
        <v>6086</v>
      </c>
      <c r="AB521">
        <v>2</v>
      </c>
      <c r="AC521" t="s">
        <v>6091</v>
      </c>
      <c r="AD521" t="s">
        <v>1552</v>
      </c>
    </row>
    <row r="522" spans="1:30" x14ac:dyDescent="0.25">
      <c r="A522" s="20">
        <v>43034</v>
      </c>
      <c r="B522" s="16" t="s">
        <v>5011</v>
      </c>
      <c r="C522" s="3" t="s">
        <v>1530</v>
      </c>
      <c r="D522">
        <f t="shared" si="4"/>
        <v>2017</v>
      </c>
      <c r="E522" s="2">
        <v>10</v>
      </c>
      <c r="F522" s="2" t="s">
        <v>4750</v>
      </c>
      <c r="G522" s="21">
        <v>8</v>
      </c>
      <c r="H522" s="3" t="s">
        <v>1530</v>
      </c>
      <c r="I522" s="3">
        <v>2017</v>
      </c>
      <c r="J522" s="21" t="s">
        <v>55</v>
      </c>
      <c r="K522" s="21" t="s">
        <v>1533</v>
      </c>
      <c r="L522" s="21" t="s">
        <v>1534</v>
      </c>
      <c r="M522" s="22" t="s">
        <v>27</v>
      </c>
      <c r="N522">
        <v>4</v>
      </c>
      <c r="O522" s="21" t="s">
        <v>1441</v>
      </c>
      <c r="P522" s="22" t="s">
        <v>52</v>
      </c>
      <c r="Q522" s="21" t="s">
        <v>45</v>
      </c>
      <c r="T522" s="21" t="s">
        <v>32</v>
      </c>
      <c r="U522">
        <v>3</v>
      </c>
      <c r="V522" t="s">
        <v>47</v>
      </c>
      <c r="W522" t="s">
        <v>33</v>
      </c>
      <c r="X522" t="s">
        <v>28</v>
      </c>
      <c r="Y522" t="s">
        <v>28</v>
      </c>
      <c r="Z522" t="s">
        <v>6086</v>
      </c>
      <c r="AB522">
        <v>3</v>
      </c>
      <c r="AC522" t="s">
        <v>6093</v>
      </c>
      <c r="AD522" t="s">
        <v>1535</v>
      </c>
    </row>
    <row r="523" spans="1:30" x14ac:dyDescent="0.25">
      <c r="A523" s="20">
        <v>43034</v>
      </c>
      <c r="B523" s="16" t="s">
        <v>5011</v>
      </c>
      <c r="C523" s="3" t="s">
        <v>1530</v>
      </c>
      <c r="D523">
        <f t="shared" si="4"/>
        <v>2017</v>
      </c>
      <c r="E523" s="2">
        <v>10</v>
      </c>
      <c r="F523" s="2" t="s">
        <v>4750</v>
      </c>
      <c r="G523" s="21">
        <v>8</v>
      </c>
      <c r="H523" s="3" t="s">
        <v>1530</v>
      </c>
      <c r="I523" s="3">
        <v>2017</v>
      </c>
      <c r="J523" s="21" t="s">
        <v>55</v>
      </c>
      <c r="K523" s="21" t="s">
        <v>1536</v>
      </c>
      <c r="L523" s="21" t="s">
        <v>1537</v>
      </c>
      <c r="M523" s="22" t="s">
        <v>27</v>
      </c>
      <c r="N523">
        <v>2</v>
      </c>
      <c r="O523" s="21" t="s">
        <v>37</v>
      </c>
      <c r="P523" s="22" t="s">
        <v>44</v>
      </c>
      <c r="Q523" s="21" t="s">
        <v>45</v>
      </c>
      <c r="T523" s="21" t="s">
        <v>32</v>
      </c>
      <c r="U523">
        <v>0</v>
      </c>
      <c r="V523" t="s">
        <v>47</v>
      </c>
      <c r="W523" t="s">
        <v>122</v>
      </c>
      <c r="X523" s="6" t="s">
        <v>5186</v>
      </c>
      <c r="Y523" s="6" t="s">
        <v>5186</v>
      </c>
      <c r="Z523" s="6" t="s">
        <v>6088</v>
      </c>
      <c r="AB523">
        <v>2</v>
      </c>
      <c r="AC523" t="s">
        <v>6092</v>
      </c>
      <c r="AD523" t="s">
        <v>1538</v>
      </c>
    </row>
    <row r="524" spans="1:30" x14ac:dyDescent="0.25">
      <c r="A524" s="20">
        <v>43034</v>
      </c>
      <c r="B524" s="16" t="s">
        <v>5011</v>
      </c>
      <c r="C524" s="3" t="s">
        <v>1530</v>
      </c>
      <c r="D524">
        <f t="shared" si="4"/>
        <v>2017</v>
      </c>
      <c r="E524" s="2">
        <v>10</v>
      </c>
      <c r="F524" s="2" t="s">
        <v>4750</v>
      </c>
      <c r="G524" s="21">
        <v>8</v>
      </c>
      <c r="H524" s="3" t="s">
        <v>1530</v>
      </c>
      <c r="I524" s="3">
        <v>2017</v>
      </c>
      <c r="J524" s="21" t="s">
        <v>55</v>
      </c>
      <c r="K524" s="21" t="s">
        <v>1539</v>
      </c>
      <c r="L524" s="21" t="s">
        <v>1540</v>
      </c>
      <c r="M524" s="22" t="s">
        <v>27</v>
      </c>
      <c r="N524">
        <v>4</v>
      </c>
      <c r="O524" s="21" t="s">
        <v>1441</v>
      </c>
      <c r="P524" s="22" t="s">
        <v>44</v>
      </c>
      <c r="Q524" s="21" t="s">
        <v>45</v>
      </c>
      <c r="T524" s="21" t="s">
        <v>32</v>
      </c>
      <c r="U524">
        <v>0</v>
      </c>
      <c r="V524" t="s">
        <v>47</v>
      </c>
      <c r="W524" t="s">
        <v>122</v>
      </c>
      <c r="X524" s="6" t="s">
        <v>5186</v>
      </c>
      <c r="Y524" s="6" t="s">
        <v>5186</v>
      </c>
      <c r="Z524" s="6" t="s">
        <v>6088</v>
      </c>
      <c r="AB524">
        <v>3</v>
      </c>
      <c r="AC524" t="s">
        <v>6093</v>
      </c>
      <c r="AD524" t="s">
        <v>1541</v>
      </c>
    </row>
    <row r="525" spans="1:30" x14ac:dyDescent="0.25">
      <c r="A525" s="20">
        <v>43034</v>
      </c>
      <c r="B525" s="16" t="s">
        <v>5011</v>
      </c>
      <c r="C525" s="3" t="s">
        <v>1530</v>
      </c>
      <c r="D525">
        <f t="shared" si="4"/>
        <v>2017</v>
      </c>
      <c r="E525" s="2">
        <v>10</v>
      </c>
      <c r="F525" s="2" t="s">
        <v>4750</v>
      </c>
      <c r="G525" s="21">
        <v>8</v>
      </c>
      <c r="H525" s="3" t="s">
        <v>1530</v>
      </c>
      <c r="I525" s="3">
        <v>2017</v>
      </c>
      <c r="J525" s="21" t="s">
        <v>55</v>
      </c>
      <c r="K525" s="21" t="s">
        <v>1542</v>
      </c>
      <c r="L525" s="21" t="s">
        <v>1543</v>
      </c>
      <c r="M525" s="22" t="s">
        <v>27</v>
      </c>
      <c r="N525">
        <v>3</v>
      </c>
      <c r="O525" s="21" t="s">
        <v>37</v>
      </c>
      <c r="P525" s="21" t="s">
        <v>52</v>
      </c>
      <c r="Q525" s="21" t="s">
        <v>45</v>
      </c>
      <c r="T525" s="21" t="s">
        <v>32</v>
      </c>
      <c r="U525">
        <v>0</v>
      </c>
      <c r="V525" t="s">
        <v>47</v>
      </c>
      <c r="W525" t="s">
        <v>122</v>
      </c>
      <c r="X525" s="6" t="s">
        <v>5186</v>
      </c>
      <c r="Y525" s="6" t="s">
        <v>5186</v>
      </c>
      <c r="Z525" s="6" t="s">
        <v>6088</v>
      </c>
      <c r="AB525">
        <v>2</v>
      </c>
      <c r="AC525" t="s">
        <v>6092</v>
      </c>
      <c r="AD525" t="s">
        <v>1544</v>
      </c>
    </row>
    <row r="526" spans="1:30" x14ac:dyDescent="0.25">
      <c r="A526" s="20">
        <v>43034</v>
      </c>
      <c r="B526" s="16" t="s">
        <v>5011</v>
      </c>
      <c r="C526" s="3" t="s">
        <v>1530</v>
      </c>
      <c r="D526">
        <f t="shared" si="4"/>
        <v>2017</v>
      </c>
      <c r="E526" s="2">
        <v>10</v>
      </c>
      <c r="F526" s="2" t="s">
        <v>4750</v>
      </c>
      <c r="G526" s="21">
        <v>8</v>
      </c>
      <c r="H526" s="3" t="s">
        <v>1530</v>
      </c>
      <c r="I526" s="3">
        <v>2017</v>
      </c>
      <c r="J526" s="21" t="s">
        <v>55</v>
      </c>
      <c r="K526" s="21" t="s">
        <v>1545</v>
      </c>
      <c r="L526" s="21" t="s">
        <v>1546</v>
      </c>
      <c r="M526" s="22" t="s">
        <v>27</v>
      </c>
      <c r="N526">
        <v>2</v>
      </c>
      <c r="O526" s="21" t="s">
        <v>37</v>
      </c>
      <c r="P526" s="22" t="s">
        <v>52</v>
      </c>
      <c r="Q526" s="21" t="s">
        <v>45</v>
      </c>
      <c r="T526" s="21" t="s">
        <v>32</v>
      </c>
      <c r="U526">
        <v>0</v>
      </c>
      <c r="V526" t="s">
        <v>47</v>
      </c>
      <c r="W526" t="s">
        <v>122</v>
      </c>
      <c r="X526" s="6" t="s">
        <v>5186</v>
      </c>
      <c r="Y526" s="6" t="s">
        <v>5186</v>
      </c>
      <c r="Z526" s="6" t="s">
        <v>6088</v>
      </c>
      <c r="AB526">
        <v>2</v>
      </c>
      <c r="AC526" t="s">
        <v>6092</v>
      </c>
      <c r="AD526" t="s">
        <v>593</v>
      </c>
    </row>
    <row r="527" spans="1:30" x14ac:dyDescent="0.25">
      <c r="A527" s="20">
        <v>43034</v>
      </c>
      <c r="B527" s="16" t="s">
        <v>5011</v>
      </c>
      <c r="C527" s="3" t="s">
        <v>1530</v>
      </c>
      <c r="D527">
        <f t="shared" si="4"/>
        <v>2017</v>
      </c>
      <c r="E527" s="2">
        <v>10</v>
      </c>
      <c r="F527" s="2" t="s">
        <v>4750</v>
      </c>
      <c r="G527" s="21">
        <v>8</v>
      </c>
      <c r="H527" s="3" t="s">
        <v>1530</v>
      </c>
      <c r="I527" s="3">
        <v>2017</v>
      </c>
      <c r="J527" s="21" t="s">
        <v>55</v>
      </c>
      <c r="K527" s="21" t="s">
        <v>1547</v>
      </c>
      <c r="L527" s="21" t="s">
        <v>1548</v>
      </c>
      <c r="M527" s="22" t="s">
        <v>27</v>
      </c>
      <c r="N527">
        <v>2</v>
      </c>
      <c r="O527" s="21" t="s">
        <v>37</v>
      </c>
      <c r="P527" s="22" t="s">
        <v>28</v>
      </c>
      <c r="Q527" s="22" t="s">
        <v>29</v>
      </c>
      <c r="T527" s="21" t="s">
        <v>32</v>
      </c>
      <c r="U527">
        <v>2</v>
      </c>
      <c r="V527" t="s">
        <v>47</v>
      </c>
      <c r="W527" t="s">
        <v>33</v>
      </c>
      <c r="X527" t="s">
        <v>28</v>
      </c>
      <c r="Y527" t="s">
        <v>28</v>
      </c>
      <c r="Z527" t="s">
        <v>6086</v>
      </c>
      <c r="AB527">
        <v>2</v>
      </c>
      <c r="AC527" t="s">
        <v>6092</v>
      </c>
      <c r="AD527" t="s">
        <v>1549</v>
      </c>
    </row>
    <row r="528" spans="1:30" x14ac:dyDescent="0.25">
      <c r="A528" s="20">
        <v>43034</v>
      </c>
      <c r="B528" s="16" t="s">
        <v>5011</v>
      </c>
      <c r="C528" s="3" t="s">
        <v>1553</v>
      </c>
      <c r="D528">
        <f t="shared" si="4"/>
        <v>2017</v>
      </c>
      <c r="E528" s="2">
        <v>10</v>
      </c>
      <c r="F528" s="2" t="s">
        <v>4750</v>
      </c>
      <c r="G528" s="21">
        <v>9</v>
      </c>
      <c r="H528" s="3" t="s">
        <v>1553</v>
      </c>
      <c r="I528" s="3">
        <v>2017</v>
      </c>
      <c r="J528" s="21" t="s">
        <v>55</v>
      </c>
      <c r="K528" s="21" t="s">
        <v>1459</v>
      </c>
      <c r="L528" s="21" t="s">
        <v>1554</v>
      </c>
      <c r="M528" s="22" t="s">
        <v>27</v>
      </c>
      <c r="N528">
        <v>1</v>
      </c>
      <c r="O528" s="21" t="s">
        <v>1555</v>
      </c>
      <c r="P528" s="22" t="s">
        <v>52</v>
      </c>
      <c r="Q528" s="21" t="s">
        <v>45</v>
      </c>
      <c r="R528" t="s">
        <v>47</v>
      </c>
      <c r="T528" s="21" t="s">
        <v>40</v>
      </c>
      <c r="U528">
        <v>0</v>
      </c>
      <c r="V528" t="s">
        <v>47</v>
      </c>
      <c r="W528" t="s">
        <v>122</v>
      </c>
      <c r="X528" s="6" t="s">
        <v>5186</v>
      </c>
      <c r="Y528" s="6" t="s">
        <v>5186</v>
      </c>
      <c r="Z528" s="6" t="s">
        <v>6088</v>
      </c>
      <c r="AB528">
        <v>2</v>
      </c>
      <c r="AC528" t="s">
        <v>6091</v>
      </c>
      <c r="AD528" t="s">
        <v>1556</v>
      </c>
    </row>
    <row r="529" spans="1:31" x14ac:dyDescent="0.25">
      <c r="A529" s="20">
        <v>43034</v>
      </c>
      <c r="B529" s="16" t="s">
        <v>5011</v>
      </c>
      <c r="C529" s="3" t="s">
        <v>1553</v>
      </c>
      <c r="D529">
        <f t="shared" si="4"/>
        <v>2017</v>
      </c>
      <c r="E529" s="2">
        <v>10</v>
      </c>
      <c r="F529" s="2" t="s">
        <v>4750</v>
      </c>
      <c r="G529" s="21">
        <v>9</v>
      </c>
      <c r="H529" s="3" t="s">
        <v>1553</v>
      </c>
      <c r="I529" s="3">
        <v>2017</v>
      </c>
      <c r="J529" s="21" t="s">
        <v>55</v>
      </c>
      <c r="K529" s="22" t="s">
        <v>1576</v>
      </c>
      <c r="L529" s="21" t="s">
        <v>1577</v>
      </c>
      <c r="M529" s="21" t="s">
        <v>1376</v>
      </c>
      <c r="N529">
        <v>1</v>
      </c>
      <c r="O529" s="21"/>
      <c r="P529" s="21" t="s">
        <v>52</v>
      </c>
      <c r="Q529" s="21" t="s">
        <v>45</v>
      </c>
      <c r="R529" t="s">
        <v>47</v>
      </c>
      <c r="T529" s="21" t="s">
        <v>40</v>
      </c>
      <c r="U529">
        <v>2</v>
      </c>
      <c r="V529" t="s">
        <v>30</v>
      </c>
      <c r="W529" t="s">
        <v>33</v>
      </c>
      <c r="X529" t="s">
        <v>28</v>
      </c>
      <c r="Y529" t="s">
        <v>28</v>
      </c>
      <c r="Z529" t="s">
        <v>6086</v>
      </c>
      <c r="AB529">
        <v>2</v>
      </c>
      <c r="AC529" t="s">
        <v>6091</v>
      </c>
      <c r="AD529" t="s">
        <v>1578</v>
      </c>
    </row>
    <row r="530" spans="1:31" x14ac:dyDescent="0.25">
      <c r="A530" s="20">
        <v>43034</v>
      </c>
      <c r="B530" s="16" t="s">
        <v>5011</v>
      </c>
      <c r="C530" s="3" t="s">
        <v>1553</v>
      </c>
      <c r="D530">
        <f t="shared" si="4"/>
        <v>2017</v>
      </c>
      <c r="E530" s="2">
        <v>10</v>
      </c>
      <c r="F530" s="2" t="s">
        <v>4750</v>
      </c>
      <c r="G530" s="21">
        <v>9</v>
      </c>
      <c r="H530" s="3" t="s">
        <v>1553</v>
      </c>
      <c r="I530" s="3">
        <v>2017</v>
      </c>
      <c r="J530" s="21" t="s">
        <v>55</v>
      </c>
      <c r="K530" s="22" t="s">
        <v>1579</v>
      </c>
      <c r="L530" s="21" t="s">
        <v>1580</v>
      </c>
      <c r="M530" s="21" t="s">
        <v>1376</v>
      </c>
      <c r="N530">
        <v>1</v>
      </c>
      <c r="O530" s="21"/>
      <c r="P530" s="21" t="s">
        <v>52</v>
      </c>
      <c r="Q530" s="21" t="s">
        <v>45</v>
      </c>
      <c r="T530" s="21" t="s">
        <v>40</v>
      </c>
      <c r="U530">
        <v>0</v>
      </c>
      <c r="V530" t="s">
        <v>47</v>
      </c>
      <c r="W530" t="s">
        <v>122</v>
      </c>
      <c r="X530" s="6" t="s">
        <v>5186</v>
      </c>
      <c r="Y530" s="6" t="s">
        <v>5186</v>
      </c>
      <c r="Z530" s="6" t="s">
        <v>6088</v>
      </c>
      <c r="AB530">
        <v>2</v>
      </c>
      <c r="AC530" t="s">
        <v>6091</v>
      </c>
      <c r="AD530" t="s">
        <v>1581</v>
      </c>
    </row>
    <row r="531" spans="1:31" x14ac:dyDescent="0.25">
      <c r="A531" s="20">
        <v>43034</v>
      </c>
      <c r="B531" s="16" t="s">
        <v>5011</v>
      </c>
      <c r="C531" s="3" t="s">
        <v>1553</v>
      </c>
      <c r="D531">
        <f t="shared" si="4"/>
        <v>2017</v>
      </c>
      <c r="E531" s="2">
        <v>10</v>
      </c>
      <c r="F531" s="2" t="s">
        <v>4750</v>
      </c>
      <c r="G531" s="21">
        <v>9</v>
      </c>
      <c r="H531" s="3" t="s">
        <v>1553</v>
      </c>
      <c r="I531" s="3">
        <v>2017</v>
      </c>
      <c r="J531" s="21" t="s">
        <v>55</v>
      </c>
      <c r="K531" s="22" t="s">
        <v>1582</v>
      </c>
      <c r="L531" s="21" t="s">
        <v>1583</v>
      </c>
      <c r="M531" s="21" t="s">
        <v>1376</v>
      </c>
      <c r="N531">
        <v>1</v>
      </c>
      <c r="O531" s="21"/>
      <c r="P531" s="21" t="s">
        <v>52</v>
      </c>
      <c r="Q531" s="21" t="s">
        <v>45</v>
      </c>
      <c r="R531" t="s">
        <v>47</v>
      </c>
      <c r="T531" s="21" t="s">
        <v>40</v>
      </c>
      <c r="U531">
        <v>0</v>
      </c>
      <c r="V531" t="s">
        <v>47</v>
      </c>
      <c r="W531" t="s">
        <v>122</v>
      </c>
      <c r="X531" s="6" t="s">
        <v>5186</v>
      </c>
      <c r="Y531" s="6" t="s">
        <v>5186</v>
      </c>
      <c r="Z531" s="6" t="s">
        <v>6088</v>
      </c>
      <c r="AB531">
        <v>2</v>
      </c>
      <c r="AC531" t="s">
        <v>6091</v>
      </c>
      <c r="AD531" t="s">
        <v>1584</v>
      </c>
    </row>
    <row r="532" spans="1:31" x14ac:dyDescent="0.25">
      <c r="A532" s="20">
        <v>43034</v>
      </c>
      <c r="B532" s="16" t="s">
        <v>5011</v>
      </c>
      <c r="C532" s="3" t="s">
        <v>1553</v>
      </c>
      <c r="D532">
        <f t="shared" si="4"/>
        <v>2017</v>
      </c>
      <c r="E532" s="2">
        <v>10</v>
      </c>
      <c r="F532" s="2" t="s">
        <v>4750</v>
      </c>
      <c r="G532" s="21">
        <v>9</v>
      </c>
      <c r="H532" s="3" t="s">
        <v>1553</v>
      </c>
      <c r="I532" s="3">
        <v>2017</v>
      </c>
      <c r="J532" s="21" t="s">
        <v>55</v>
      </c>
      <c r="K532" s="22" t="s">
        <v>1585</v>
      </c>
      <c r="L532" s="21" t="s">
        <v>1586</v>
      </c>
      <c r="M532" s="21" t="s">
        <v>1376</v>
      </c>
      <c r="N532">
        <v>1</v>
      </c>
      <c r="O532" s="21"/>
      <c r="P532" s="21" t="s">
        <v>52</v>
      </c>
      <c r="Q532" s="21" t="s">
        <v>45</v>
      </c>
      <c r="R532" t="s">
        <v>47</v>
      </c>
      <c r="T532" s="21" t="s">
        <v>40</v>
      </c>
      <c r="U532">
        <v>3</v>
      </c>
      <c r="V532" t="s">
        <v>30</v>
      </c>
      <c r="W532" t="s">
        <v>33</v>
      </c>
      <c r="X532" t="s">
        <v>28</v>
      </c>
      <c r="Y532" t="s">
        <v>28</v>
      </c>
      <c r="Z532" t="s">
        <v>6086</v>
      </c>
      <c r="AB532">
        <v>2</v>
      </c>
      <c r="AC532" t="s">
        <v>6091</v>
      </c>
      <c r="AD532" t="s">
        <v>1587</v>
      </c>
    </row>
    <row r="533" spans="1:31" x14ac:dyDescent="0.25">
      <c r="A533" s="20">
        <v>43034</v>
      </c>
      <c r="B533" s="16" t="s">
        <v>5011</v>
      </c>
      <c r="C533" s="3" t="s">
        <v>1553</v>
      </c>
      <c r="D533">
        <f t="shared" si="4"/>
        <v>2017</v>
      </c>
      <c r="E533" s="2">
        <v>10</v>
      </c>
      <c r="F533" s="2" t="s">
        <v>4750</v>
      </c>
      <c r="G533" s="21">
        <v>9</v>
      </c>
      <c r="H533" s="3" t="s">
        <v>1553</v>
      </c>
      <c r="I533" s="3">
        <v>2017</v>
      </c>
      <c r="J533" s="21" t="s">
        <v>55</v>
      </c>
      <c r="K533" s="21" t="s">
        <v>1495</v>
      </c>
      <c r="L533" s="21" t="s">
        <v>1557</v>
      </c>
      <c r="M533" s="22" t="s">
        <v>27</v>
      </c>
      <c r="N533">
        <v>5</v>
      </c>
      <c r="O533" s="21" t="s">
        <v>1558</v>
      </c>
      <c r="P533" s="21" t="s">
        <v>52</v>
      </c>
      <c r="Q533" s="21" t="s">
        <v>45</v>
      </c>
      <c r="R533" t="s">
        <v>47</v>
      </c>
      <c r="T533" s="21" t="s">
        <v>40</v>
      </c>
      <c r="U533">
        <v>3</v>
      </c>
      <c r="V533" t="s">
        <v>47</v>
      </c>
      <c r="W533" t="s">
        <v>33</v>
      </c>
      <c r="X533" t="s">
        <v>28</v>
      </c>
      <c r="Y533" t="s">
        <v>28</v>
      </c>
      <c r="Z533" t="s">
        <v>6086</v>
      </c>
      <c r="AB533">
        <v>3</v>
      </c>
      <c r="AC533" t="s">
        <v>6093</v>
      </c>
      <c r="AD533" t="s">
        <v>1559</v>
      </c>
    </row>
    <row r="534" spans="1:31" x14ac:dyDescent="0.25">
      <c r="A534" s="20">
        <v>43034</v>
      </c>
      <c r="B534" s="16" t="s">
        <v>5011</v>
      </c>
      <c r="C534" s="3" t="s">
        <v>1553</v>
      </c>
      <c r="D534">
        <f t="shared" si="4"/>
        <v>2017</v>
      </c>
      <c r="E534" s="2">
        <v>10</v>
      </c>
      <c r="F534" s="2" t="s">
        <v>4750</v>
      </c>
      <c r="G534" s="21">
        <v>9</v>
      </c>
      <c r="H534" s="3" t="s">
        <v>1553</v>
      </c>
      <c r="I534" s="3">
        <v>2017</v>
      </c>
      <c r="J534" s="21" t="s">
        <v>55</v>
      </c>
      <c r="K534" s="21" t="s">
        <v>1501</v>
      </c>
      <c r="L534" s="21" t="s">
        <v>1560</v>
      </c>
      <c r="M534" s="22" t="s">
        <v>27</v>
      </c>
      <c r="N534">
        <v>2</v>
      </c>
      <c r="O534" s="21" t="s">
        <v>1561</v>
      </c>
      <c r="P534" s="21" t="s">
        <v>52</v>
      </c>
      <c r="Q534" s="21" t="s">
        <v>45</v>
      </c>
      <c r="R534" t="s">
        <v>47</v>
      </c>
      <c r="T534" s="21" t="s">
        <v>40</v>
      </c>
      <c r="U534">
        <v>2</v>
      </c>
      <c r="V534" t="s">
        <v>30</v>
      </c>
      <c r="W534" t="s">
        <v>33</v>
      </c>
      <c r="X534" t="s">
        <v>28</v>
      </c>
      <c r="Y534" t="s">
        <v>28</v>
      </c>
      <c r="Z534" t="s">
        <v>6086</v>
      </c>
      <c r="AB534">
        <v>2</v>
      </c>
      <c r="AC534" t="s">
        <v>6092</v>
      </c>
      <c r="AD534" t="s">
        <v>1562</v>
      </c>
    </row>
    <row r="535" spans="1:31" x14ac:dyDescent="0.25">
      <c r="A535" s="20">
        <v>43034</v>
      </c>
      <c r="B535" s="16" t="s">
        <v>5011</v>
      </c>
      <c r="C535" s="3" t="s">
        <v>1553</v>
      </c>
      <c r="D535">
        <f t="shared" ref="D535:D566" si="5">YEAR(A535)</f>
        <v>2017</v>
      </c>
      <c r="E535" s="2">
        <v>10</v>
      </c>
      <c r="F535" s="2" t="s">
        <v>4750</v>
      </c>
      <c r="G535" s="21">
        <v>9</v>
      </c>
      <c r="H535" s="3" t="s">
        <v>1553</v>
      </c>
      <c r="I535" s="3">
        <v>2017</v>
      </c>
      <c r="J535" s="21" t="s">
        <v>55</v>
      </c>
      <c r="K535" s="21" t="s">
        <v>1504</v>
      </c>
      <c r="L535" s="21" t="s">
        <v>1563</v>
      </c>
      <c r="M535" s="22" t="s">
        <v>27</v>
      </c>
      <c r="N535">
        <v>3</v>
      </c>
      <c r="O535" s="21" t="s">
        <v>1564</v>
      </c>
      <c r="P535" s="21" t="s">
        <v>52</v>
      </c>
      <c r="Q535" s="21" t="s">
        <v>45</v>
      </c>
      <c r="R535" t="s">
        <v>47</v>
      </c>
      <c r="T535" s="21" t="s">
        <v>40</v>
      </c>
      <c r="U535">
        <v>0</v>
      </c>
      <c r="V535" t="s">
        <v>47</v>
      </c>
      <c r="W535" t="s">
        <v>122</v>
      </c>
      <c r="X535" s="6" t="s">
        <v>5186</v>
      </c>
      <c r="Y535" s="6" t="s">
        <v>5186</v>
      </c>
      <c r="Z535" s="6" t="s">
        <v>6088</v>
      </c>
      <c r="AB535">
        <v>2</v>
      </c>
      <c r="AC535" t="s">
        <v>6092</v>
      </c>
      <c r="AD535" t="s">
        <v>1556</v>
      </c>
    </row>
    <row r="536" spans="1:31" x14ac:dyDescent="0.25">
      <c r="A536" s="20">
        <v>43034</v>
      </c>
      <c r="B536" s="16" t="s">
        <v>5011</v>
      </c>
      <c r="C536" s="3" t="s">
        <v>1553</v>
      </c>
      <c r="D536">
        <f t="shared" si="5"/>
        <v>2017</v>
      </c>
      <c r="E536" s="2">
        <v>10</v>
      </c>
      <c r="F536" s="2" t="s">
        <v>4750</v>
      </c>
      <c r="G536" s="21">
        <v>9</v>
      </c>
      <c r="H536" s="3" t="s">
        <v>1553</v>
      </c>
      <c r="I536" s="3">
        <v>2017</v>
      </c>
      <c r="J536" s="21" t="s">
        <v>55</v>
      </c>
      <c r="K536" s="21" t="s">
        <v>1507</v>
      </c>
      <c r="L536" s="21" t="s">
        <v>1565</v>
      </c>
      <c r="M536" s="22" t="s">
        <v>27</v>
      </c>
      <c r="N536">
        <v>1</v>
      </c>
      <c r="O536" s="21" t="s">
        <v>1566</v>
      </c>
      <c r="P536" s="21" t="s">
        <v>52</v>
      </c>
      <c r="Q536" s="21" t="s">
        <v>45</v>
      </c>
      <c r="R536" t="s">
        <v>47</v>
      </c>
      <c r="T536" s="21" t="s">
        <v>40</v>
      </c>
      <c r="U536">
        <v>0</v>
      </c>
      <c r="V536" t="s">
        <v>47</v>
      </c>
      <c r="W536" t="s">
        <v>122</v>
      </c>
      <c r="X536" s="6" t="s">
        <v>5186</v>
      </c>
      <c r="Y536" s="6" t="s">
        <v>5186</v>
      </c>
      <c r="Z536" s="6" t="s">
        <v>6088</v>
      </c>
      <c r="AB536">
        <v>3</v>
      </c>
      <c r="AC536" t="s">
        <v>6092</v>
      </c>
      <c r="AD536" t="s">
        <v>1567</v>
      </c>
    </row>
    <row r="537" spans="1:31" x14ac:dyDescent="0.25">
      <c r="A537" s="20">
        <v>43034</v>
      </c>
      <c r="B537" s="16" t="s">
        <v>5011</v>
      </c>
      <c r="C537" s="3" t="s">
        <v>1553</v>
      </c>
      <c r="D537">
        <f t="shared" si="5"/>
        <v>2017</v>
      </c>
      <c r="E537" s="2">
        <v>10</v>
      </c>
      <c r="F537" s="2" t="s">
        <v>4750</v>
      </c>
      <c r="G537" s="21">
        <v>9</v>
      </c>
      <c r="H537" s="3" t="s">
        <v>1553</v>
      </c>
      <c r="I537" s="3">
        <v>2017</v>
      </c>
      <c r="J537" s="21" t="s">
        <v>55</v>
      </c>
      <c r="K537" s="21" t="s">
        <v>1568</v>
      </c>
      <c r="L537" s="21" t="s">
        <v>1569</v>
      </c>
      <c r="M537" s="22" t="s">
        <v>27</v>
      </c>
      <c r="N537">
        <v>1</v>
      </c>
      <c r="O537" s="21" t="s">
        <v>1570</v>
      </c>
      <c r="P537" s="21" t="s">
        <v>52</v>
      </c>
      <c r="Q537" s="21" t="s">
        <v>45</v>
      </c>
      <c r="R537" t="s">
        <v>47</v>
      </c>
      <c r="T537" s="21" t="s">
        <v>40</v>
      </c>
      <c r="U537">
        <v>4</v>
      </c>
      <c r="V537" t="s">
        <v>47</v>
      </c>
      <c r="W537" t="s">
        <v>33</v>
      </c>
      <c r="X537" t="s">
        <v>28</v>
      </c>
      <c r="Y537" t="s">
        <v>28</v>
      </c>
      <c r="Z537" t="s">
        <v>6086</v>
      </c>
      <c r="AB537">
        <v>2</v>
      </c>
      <c r="AC537" t="s">
        <v>6091</v>
      </c>
      <c r="AD537" t="s">
        <v>1571</v>
      </c>
    </row>
    <row r="538" spans="1:31" x14ac:dyDescent="0.25">
      <c r="A538" s="20">
        <v>43034</v>
      </c>
      <c r="B538" s="16" t="s">
        <v>5011</v>
      </c>
      <c r="C538" s="3" t="s">
        <v>1553</v>
      </c>
      <c r="D538">
        <f t="shared" si="5"/>
        <v>2017</v>
      </c>
      <c r="E538" s="2">
        <v>10</v>
      </c>
      <c r="F538" s="2" t="s">
        <v>4750</v>
      </c>
      <c r="G538" s="21">
        <v>9</v>
      </c>
      <c r="H538" s="3" t="s">
        <v>1553</v>
      </c>
      <c r="I538" s="3">
        <v>2017</v>
      </c>
      <c r="J538" s="21" t="s">
        <v>55</v>
      </c>
      <c r="K538" s="21" t="s">
        <v>1572</v>
      </c>
      <c r="L538" s="21" t="s">
        <v>1573</v>
      </c>
      <c r="M538" s="22" t="s">
        <v>27</v>
      </c>
      <c r="N538">
        <v>1</v>
      </c>
      <c r="O538" s="21" t="s">
        <v>1574</v>
      </c>
      <c r="P538" s="21" t="s">
        <v>52</v>
      </c>
      <c r="Q538" s="21" t="s">
        <v>45</v>
      </c>
      <c r="R538" t="s">
        <v>47</v>
      </c>
      <c r="T538" s="21" t="s">
        <v>40</v>
      </c>
      <c r="U538">
        <v>0</v>
      </c>
      <c r="V538" t="s">
        <v>30</v>
      </c>
      <c r="W538" t="s">
        <v>122</v>
      </c>
      <c r="X538" s="6" t="s">
        <v>5186</v>
      </c>
      <c r="Y538" s="6" t="s">
        <v>5186</v>
      </c>
      <c r="Z538" s="6" t="s">
        <v>6088</v>
      </c>
      <c r="AB538">
        <v>2</v>
      </c>
      <c r="AC538" t="s">
        <v>6091</v>
      </c>
      <c r="AD538" t="s">
        <v>1575</v>
      </c>
    </row>
    <row r="539" spans="1:31" x14ac:dyDescent="0.25">
      <c r="A539" s="20">
        <v>43143</v>
      </c>
      <c r="B539" s="16" t="s">
        <v>5012</v>
      </c>
      <c r="C539" s="3" t="s">
        <v>1590</v>
      </c>
      <c r="D539">
        <f t="shared" si="5"/>
        <v>2018</v>
      </c>
      <c r="E539" s="2">
        <v>2</v>
      </c>
      <c r="F539" s="2" t="s">
        <v>4751</v>
      </c>
      <c r="G539" s="21">
        <v>15</v>
      </c>
      <c r="H539" s="3" t="s">
        <v>1590</v>
      </c>
      <c r="I539" s="3">
        <v>2018</v>
      </c>
      <c r="J539" s="24" t="s">
        <v>55</v>
      </c>
      <c r="K539" s="21" t="s">
        <v>1428</v>
      </c>
      <c r="L539" s="21" t="s">
        <v>1591</v>
      </c>
      <c r="M539" s="22" t="s">
        <v>27</v>
      </c>
      <c r="N539">
        <v>2</v>
      </c>
      <c r="O539" s="21" t="s">
        <v>37</v>
      </c>
      <c r="P539" s="22" t="s">
        <v>44</v>
      </c>
      <c r="Q539" s="22" t="s">
        <v>45</v>
      </c>
      <c r="T539" s="21" t="s">
        <v>32</v>
      </c>
      <c r="U539">
        <v>3</v>
      </c>
      <c r="V539" t="s">
        <v>47</v>
      </c>
      <c r="W539" t="s">
        <v>33</v>
      </c>
      <c r="X539" t="s">
        <v>28</v>
      </c>
      <c r="Y539" t="s">
        <v>28</v>
      </c>
      <c r="Z539" t="s">
        <v>6086</v>
      </c>
      <c r="AB539">
        <v>2</v>
      </c>
      <c r="AC539" t="s">
        <v>6092</v>
      </c>
      <c r="AD539" t="s">
        <v>1592</v>
      </c>
    </row>
    <row r="540" spans="1:31" x14ac:dyDescent="0.25">
      <c r="A540" s="20">
        <v>43143</v>
      </c>
      <c r="B540" s="16" t="s">
        <v>5012</v>
      </c>
      <c r="C540" s="3" t="s">
        <v>1593</v>
      </c>
      <c r="D540">
        <f t="shared" si="5"/>
        <v>2018</v>
      </c>
      <c r="E540" s="2">
        <v>2</v>
      </c>
      <c r="F540" s="2" t="s">
        <v>4751</v>
      </c>
      <c r="G540" s="21">
        <v>16</v>
      </c>
      <c r="H540" s="3" t="s">
        <v>1593</v>
      </c>
      <c r="I540" s="3">
        <v>2018</v>
      </c>
      <c r="J540" s="21" t="s">
        <v>24</v>
      </c>
      <c r="K540" s="21" t="s">
        <v>1428</v>
      </c>
      <c r="L540" s="21" t="s">
        <v>1594</v>
      </c>
      <c r="M540" s="22" t="s">
        <v>27</v>
      </c>
      <c r="N540">
        <v>2</v>
      </c>
      <c r="O540" s="21" t="s">
        <v>37</v>
      </c>
      <c r="P540" s="21" t="s">
        <v>44</v>
      </c>
      <c r="Q540" s="21" t="s">
        <v>45</v>
      </c>
      <c r="T540" s="21" t="s">
        <v>32</v>
      </c>
      <c r="U540">
        <v>0</v>
      </c>
      <c r="V540" t="s">
        <v>47</v>
      </c>
      <c r="W540" t="s">
        <v>122</v>
      </c>
      <c r="X540" s="6" t="s">
        <v>5186</v>
      </c>
      <c r="Y540" s="6" t="s">
        <v>5186</v>
      </c>
      <c r="Z540" s="6" t="s">
        <v>6088</v>
      </c>
      <c r="AB540">
        <v>3</v>
      </c>
      <c r="AC540" t="s">
        <v>6093</v>
      </c>
      <c r="AD540" t="s">
        <v>1595</v>
      </c>
    </row>
    <row r="541" spans="1:31" x14ac:dyDescent="0.25">
      <c r="A541" s="20">
        <v>43165</v>
      </c>
      <c r="B541" s="16" t="s">
        <v>5013</v>
      </c>
      <c r="C541" s="3" t="s">
        <v>1596</v>
      </c>
      <c r="D541">
        <f t="shared" si="5"/>
        <v>2018</v>
      </c>
      <c r="E541" s="2">
        <v>3</v>
      </c>
      <c r="F541" s="2" t="s">
        <v>4752</v>
      </c>
      <c r="G541" s="21">
        <v>13</v>
      </c>
      <c r="H541" s="3" t="s">
        <v>1596</v>
      </c>
      <c r="I541" s="3">
        <v>2018</v>
      </c>
      <c r="J541" s="21" t="s">
        <v>24</v>
      </c>
      <c r="K541" s="21" t="s">
        <v>1428</v>
      </c>
      <c r="L541" s="21" t="s">
        <v>1597</v>
      </c>
      <c r="M541" s="22" t="s">
        <v>27</v>
      </c>
      <c r="N541">
        <v>1</v>
      </c>
      <c r="O541" s="21" t="s">
        <v>37</v>
      </c>
      <c r="P541" s="21" t="s">
        <v>44</v>
      </c>
      <c r="Q541" s="21" t="s">
        <v>45</v>
      </c>
      <c r="T541" s="21" t="s">
        <v>32</v>
      </c>
      <c r="U541">
        <v>0</v>
      </c>
      <c r="V541" t="s">
        <v>47</v>
      </c>
      <c r="W541" t="s">
        <v>122</v>
      </c>
      <c r="X541" s="6" t="s">
        <v>5186</v>
      </c>
      <c r="Y541" s="6" t="s">
        <v>5186</v>
      </c>
      <c r="Z541" s="6" t="s">
        <v>6088</v>
      </c>
      <c r="AB541">
        <v>2</v>
      </c>
      <c r="AC541" t="s">
        <v>6091</v>
      </c>
      <c r="AD541" t="s">
        <v>1598</v>
      </c>
    </row>
    <row r="542" spans="1:31" x14ac:dyDescent="0.25">
      <c r="A542" s="20">
        <v>43165</v>
      </c>
      <c r="B542" s="16" t="s">
        <v>5013</v>
      </c>
      <c r="C542" s="3" t="s">
        <v>1596</v>
      </c>
      <c r="D542">
        <f t="shared" si="5"/>
        <v>2018</v>
      </c>
      <c r="E542" s="2">
        <v>3</v>
      </c>
      <c r="F542" s="2" t="s">
        <v>4752</v>
      </c>
      <c r="G542" s="21">
        <v>13</v>
      </c>
      <c r="H542" s="3" t="s">
        <v>1596</v>
      </c>
      <c r="I542" s="3">
        <v>2018</v>
      </c>
      <c r="J542" s="21" t="s">
        <v>24</v>
      </c>
      <c r="K542" s="21" t="s">
        <v>1432</v>
      </c>
      <c r="L542" s="21" t="s">
        <v>1599</v>
      </c>
      <c r="M542" s="22" t="s">
        <v>27</v>
      </c>
      <c r="N542">
        <v>1</v>
      </c>
      <c r="O542" s="21" t="s">
        <v>37</v>
      </c>
      <c r="P542" s="21" t="s">
        <v>44</v>
      </c>
      <c r="Q542" s="21" t="s">
        <v>45</v>
      </c>
      <c r="T542" s="21" t="s">
        <v>32</v>
      </c>
      <c r="U542">
        <v>0</v>
      </c>
      <c r="V542" t="s">
        <v>47</v>
      </c>
      <c r="W542" t="s">
        <v>122</v>
      </c>
      <c r="X542" s="6" t="s">
        <v>5186</v>
      </c>
      <c r="Y542" s="6" t="s">
        <v>5186</v>
      </c>
      <c r="Z542" s="6" t="s">
        <v>6088</v>
      </c>
      <c r="AB542">
        <v>2</v>
      </c>
      <c r="AC542" t="s">
        <v>6091</v>
      </c>
      <c r="AD542" t="s">
        <v>1600</v>
      </c>
    </row>
    <row r="543" spans="1:31" x14ac:dyDescent="0.25">
      <c r="A543" s="20">
        <v>43165</v>
      </c>
      <c r="B543" s="16" t="s">
        <v>5013</v>
      </c>
      <c r="C543" s="3" t="s">
        <v>1601</v>
      </c>
      <c r="D543">
        <f t="shared" si="5"/>
        <v>2018</v>
      </c>
      <c r="E543" s="2">
        <v>3</v>
      </c>
      <c r="F543" s="2" t="s">
        <v>4752</v>
      </c>
      <c r="G543" s="21">
        <v>15</v>
      </c>
      <c r="H543" s="3" t="s">
        <v>1601</v>
      </c>
      <c r="I543" s="3">
        <v>2018</v>
      </c>
      <c r="J543" s="21" t="s">
        <v>55</v>
      </c>
      <c r="K543" s="21" t="s">
        <v>1459</v>
      </c>
      <c r="L543" s="21" t="s">
        <v>1602</v>
      </c>
      <c r="M543" s="22" t="s">
        <v>27</v>
      </c>
      <c r="N543">
        <v>1</v>
      </c>
      <c r="O543" s="21" t="s">
        <v>37</v>
      </c>
      <c r="P543" s="21" t="s">
        <v>52</v>
      </c>
      <c r="Q543" s="21" t="s">
        <v>45</v>
      </c>
      <c r="R543" t="s">
        <v>47</v>
      </c>
      <c r="T543" s="22" t="s">
        <v>32</v>
      </c>
      <c r="U543">
        <v>1</v>
      </c>
      <c r="V543" t="s">
        <v>47</v>
      </c>
      <c r="W543" t="s">
        <v>33</v>
      </c>
      <c r="X543" t="s">
        <v>107</v>
      </c>
      <c r="Y543" t="s">
        <v>107</v>
      </c>
      <c r="Z543" t="s">
        <v>6079</v>
      </c>
      <c r="AA543" t="s">
        <v>47</v>
      </c>
      <c r="AB543">
        <v>2</v>
      </c>
      <c r="AC543" t="s">
        <v>6091</v>
      </c>
      <c r="AD543" t="s">
        <v>1727</v>
      </c>
      <c r="AE543" t="s">
        <v>1716</v>
      </c>
    </row>
    <row r="544" spans="1:31" x14ac:dyDescent="0.25">
      <c r="A544" s="20">
        <v>43165</v>
      </c>
      <c r="B544" s="16" t="s">
        <v>5013</v>
      </c>
      <c r="C544" s="3" t="s">
        <v>1603</v>
      </c>
      <c r="D544">
        <f t="shared" si="5"/>
        <v>2018</v>
      </c>
      <c r="E544" s="2">
        <v>3</v>
      </c>
      <c r="F544" s="2" t="s">
        <v>4752</v>
      </c>
      <c r="G544" s="21">
        <v>25</v>
      </c>
      <c r="H544" s="3" t="s">
        <v>1603</v>
      </c>
      <c r="I544" s="3">
        <v>2018</v>
      </c>
      <c r="J544" s="21" t="s">
        <v>50</v>
      </c>
      <c r="K544" s="21" t="s">
        <v>1428</v>
      </c>
      <c r="L544" s="21" t="s">
        <v>1604</v>
      </c>
      <c r="M544" s="22" t="s">
        <v>27</v>
      </c>
      <c r="N544">
        <v>1</v>
      </c>
      <c r="O544" s="21" t="s">
        <v>1441</v>
      </c>
      <c r="P544" s="22" t="s">
        <v>44</v>
      </c>
      <c r="Q544" s="22" t="s">
        <v>45</v>
      </c>
      <c r="T544" s="21" t="s">
        <v>32</v>
      </c>
      <c r="U544">
        <v>3</v>
      </c>
      <c r="V544" t="s">
        <v>30</v>
      </c>
      <c r="W544" t="s">
        <v>33</v>
      </c>
      <c r="X544" t="s">
        <v>62</v>
      </c>
      <c r="Y544" t="s">
        <v>62</v>
      </c>
      <c r="Z544" t="s">
        <v>6078</v>
      </c>
      <c r="AA544" t="s">
        <v>47</v>
      </c>
      <c r="AB544">
        <v>2</v>
      </c>
      <c r="AC544" t="s">
        <v>6091</v>
      </c>
      <c r="AD544" t="s">
        <v>1605</v>
      </c>
    </row>
    <row r="545" spans="1:31" x14ac:dyDescent="0.25">
      <c r="A545" s="20">
        <v>43179</v>
      </c>
      <c r="B545" s="16" t="s">
        <v>5015</v>
      </c>
      <c r="C545" s="3" t="s">
        <v>1606</v>
      </c>
      <c r="D545">
        <f t="shared" si="5"/>
        <v>2018</v>
      </c>
      <c r="E545" s="2">
        <v>3</v>
      </c>
      <c r="F545" s="2" t="s">
        <v>4752</v>
      </c>
      <c r="G545" s="21">
        <v>29</v>
      </c>
      <c r="H545" s="3" t="s">
        <v>1606</v>
      </c>
      <c r="I545" s="3">
        <v>2018</v>
      </c>
      <c r="J545" s="21" t="s">
        <v>113</v>
      </c>
      <c r="K545" s="21" t="s">
        <v>1428</v>
      </c>
      <c r="L545" s="21" t="s">
        <v>1607</v>
      </c>
      <c r="M545" s="22" t="s">
        <v>27</v>
      </c>
      <c r="N545">
        <v>1</v>
      </c>
      <c r="O545" s="21" t="s">
        <v>37</v>
      </c>
      <c r="P545" s="22" t="s">
        <v>28</v>
      </c>
      <c r="Q545" s="22" t="s">
        <v>29</v>
      </c>
      <c r="T545" s="21" t="s">
        <v>32</v>
      </c>
      <c r="U545">
        <v>3</v>
      </c>
      <c r="V545" t="s">
        <v>47</v>
      </c>
      <c r="W545" t="s">
        <v>33</v>
      </c>
      <c r="X545" t="s">
        <v>28</v>
      </c>
      <c r="Y545" t="s">
        <v>28</v>
      </c>
      <c r="Z545" t="s">
        <v>6086</v>
      </c>
      <c r="AB545">
        <v>2</v>
      </c>
      <c r="AC545" t="s">
        <v>6091</v>
      </c>
      <c r="AD545" t="s">
        <v>1608</v>
      </c>
    </row>
    <row r="546" spans="1:31" x14ac:dyDescent="0.25">
      <c r="A546" s="20">
        <v>43179</v>
      </c>
      <c r="B546" s="16" t="s">
        <v>5015</v>
      </c>
      <c r="C546" s="3" t="s">
        <v>1606</v>
      </c>
      <c r="D546">
        <f t="shared" si="5"/>
        <v>2018</v>
      </c>
      <c r="E546" s="2">
        <v>3</v>
      </c>
      <c r="F546" s="2" t="s">
        <v>4752</v>
      </c>
      <c r="G546" s="21">
        <v>29</v>
      </c>
      <c r="H546" s="3" t="s">
        <v>1606</v>
      </c>
      <c r="I546" s="3">
        <v>2018</v>
      </c>
      <c r="J546" s="21" t="s">
        <v>113</v>
      </c>
      <c r="K546" s="21" t="s">
        <v>1432</v>
      </c>
      <c r="L546" s="21" t="s">
        <v>1609</v>
      </c>
      <c r="M546" s="22" t="s">
        <v>27</v>
      </c>
      <c r="N546">
        <v>1</v>
      </c>
      <c r="O546" s="21" t="s">
        <v>37</v>
      </c>
      <c r="P546" s="21" t="s">
        <v>52</v>
      </c>
      <c r="Q546" s="21" t="s">
        <v>45</v>
      </c>
      <c r="R546" t="s">
        <v>47</v>
      </c>
      <c r="T546" s="21" t="s">
        <v>32</v>
      </c>
      <c r="U546">
        <v>0</v>
      </c>
      <c r="V546" t="s">
        <v>47</v>
      </c>
      <c r="W546" t="s">
        <v>122</v>
      </c>
      <c r="X546" s="6" t="s">
        <v>5186</v>
      </c>
      <c r="Y546" s="6" t="s">
        <v>5186</v>
      </c>
      <c r="Z546" s="6" t="s">
        <v>6088</v>
      </c>
      <c r="AB546">
        <v>1</v>
      </c>
      <c r="AC546" t="s">
        <v>6090</v>
      </c>
      <c r="AD546" t="s">
        <v>1610</v>
      </c>
      <c r="AE546" t="s">
        <v>1611</v>
      </c>
    </row>
    <row r="547" spans="1:31" x14ac:dyDescent="0.25">
      <c r="A547" s="20">
        <v>43193</v>
      </c>
      <c r="B547" s="16" t="s">
        <v>5016</v>
      </c>
      <c r="C547" s="3" t="s">
        <v>1612</v>
      </c>
      <c r="D547">
        <f t="shared" si="5"/>
        <v>2018</v>
      </c>
      <c r="E547" s="2">
        <v>4</v>
      </c>
      <c r="F547" s="2" t="s">
        <v>4753</v>
      </c>
      <c r="G547" s="21">
        <v>38</v>
      </c>
      <c r="H547" s="3" t="s">
        <v>1612</v>
      </c>
      <c r="I547" s="3">
        <v>2018</v>
      </c>
      <c r="J547" s="21" t="s">
        <v>50</v>
      </c>
      <c r="K547" s="21" t="s">
        <v>1484</v>
      </c>
      <c r="L547" s="21" t="s">
        <v>1613</v>
      </c>
      <c r="M547" s="22" t="s">
        <v>27</v>
      </c>
      <c r="N547">
        <v>2</v>
      </c>
      <c r="O547" s="21" t="s">
        <v>37</v>
      </c>
      <c r="P547" s="22" t="s">
        <v>52</v>
      </c>
      <c r="Q547" s="22" t="s">
        <v>45</v>
      </c>
      <c r="T547" s="21" t="s">
        <v>32</v>
      </c>
      <c r="U547">
        <v>0</v>
      </c>
      <c r="V547" t="s">
        <v>47</v>
      </c>
      <c r="W547" t="s">
        <v>122</v>
      </c>
      <c r="X547" s="6" t="s">
        <v>5186</v>
      </c>
      <c r="Y547" s="6" t="s">
        <v>5186</v>
      </c>
      <c r="Z547" s="6" t="s">
        <v>6088</v>
      </c>
      <c r="AB547">
        <v>3</v>
      </c>
      <c r="AC547" t="s">
        <v>6093</v>
      </c>
      <c r="AD547" t="s">
        <v>1614</v>
      </c>
    </row>
    <row r="548" spans="1:31" x14ac:dyDescent="0.25">
      <c r="A548" s="20">
        <v>43193</v>
      </c>
      <c r="B548" s="16" t="s">
        <v>5016</v>
      </c>
      <c r="C548" s="3" t="s">
        <v>1612</v>
      </c>
      <c r="D548">
        <f t="shared" si="5"/>
        <v>2018</v>
      </c>
      <c r="E548" s="2">
        <v>4</v>
      </c>
      <c r="F548" s="2" t="s">
        <v>4753</v>
      </c>
      <c r="G548" s="21">
        <v>38</v>
      </c>
      <c r="H548" s="3" t="s">
        <v>1612</v>
      </c>
      <c r="I548" s="3">
        <v>2018</v>
      </c>
      <c r="J548" s="21" t="s">
        <v>50</v>
      </c>
      <c r="K548" s="21" t="s">
        <v>1615</v>
      </c>
      <c r="L548" s="21" t="s">
        <v>1616</v>
      </c>
      <c r="M548" s="22" t="s">
        <v>27</v>
      </c>
      <c r="N548">
        <v>2</v>
      </c>
      <c r="O548" s="21" t="s">
        <v>1617</v>
      </c>
      <c r="P548" s="21" t="s">
        <v>52</v>
      </c>
      <c r="Q548" s="21" t="s">
        <v>45</v>
      </c>
      <c r="T548" s="21" t="s">
        <v>32</v>
      </c>
      <c r="U548">
        <v>3</v>
      </c>
      <c r="V548" t="s">
        <v>47</v>
      </c>
      <c r="W548" t="s">
        <v>33</v>
      </c>
      <c r="X548" t="s">
        <v>28</v>
      </c>
      <c r="Y548" t="s">
        <v>28</v>
      </c>
      <c r="Z548" t="s">
        <v>6086</v>
      </c>
      <c r="AB548">
        <v>2</v>
      </c>
      <c r="AC548" t="s">
        <v>6092</v>
      </c>
      <c r="AD548" t="s">
        <v>1618</v>
      </c>
    </row>
    <row r="549" spans="1:31" x14ac:dyDescent="0.25">
      <c r="A549" s="20">
        <v>43209</v>
      </c>
      <c r="B549" s="16" t="s">
        <v>5017</v>
      </c>
      <c r="C549" s="3" t="s">
        <v>1619</v>
      </c>
      <c r="D549">
        <f t="shared" si="5"/>
        <v>2018</v>
      </c>
      <c r="E549" s="2">
        <v>4</v>
      </c>
      <c r="F549" s="2" t="s">
        <v>4753</v>
      </c>
      <c r="G549" s="21">
        <v>24</v>
      </c>
      <c r="H549" s="3" t="s">
        <v>1619</v>
      </c>
      <c r="I549" s="3">
        <v>2018</v>
      </c>
      <c r="J549" s="21" t="s">
        <v>24</v>
      </c>
      <c r="K549" s="21" t="s">
        <v>1428</v>
      </c>
      <c r="L549" s="21" t="s">
        <v>1620</v>
      </c>
      <c r="M549" s="22" t="s">
        <v>27</v>
      </c>
      <c r="N549">
        <v>1</v>
      </c>
      <c r="O549" s="21" t="s">
        <v>37</v>
      </c>
      <c r="P549" s="21" t="s">
        <v>52</v>
      </c>
      <c r="Q549" s="21" t="s">
        <v>45</v>
      </c>
      <c r="T549" s="21" t="s">
        <v>32</v>
      </c>
      <c r="U549">
        <v>3</v>
      </c>
      <c r="V549" t="s">
        <v>47</v>
      </c>
      <c r="W549" t="s">
        <v>33</v>
      </c>
      <c r="X549" t="s">
        <v>84</v>
      </c>
      <c r="Y549" t="s">
        <v>84</v>
      </c>
      <c r="Z549" t="s">
        <v>6084</v>
      </c>
      <c r="AA549" t="s">
        <v>47</v>
      </c>
      <c r="AB549">
        <v>2</v>
      </c>
      <c r="AC549" t="s">
        <v>6091</v>
      </c>
      <c r="AD549" t="s">
        <v>1621</v>
      </c>
    </row>
    <row r="550" spans="1:31" x14ac:dyDescent="0.25">
      <c r="A550" s="20">
        <v>43209</v>
      </c>
      <c r="B550" s="16" t="s">
        <v>5017</v>
      </c>
      <c r="C550" s="3" t="s">
        <v>1622</v>
      </c>
      <c r="D550">
        <f t="shared" si="5"/>
        <v>2018</v>
      </c>
      <c r="E550" s="2">
        <v>4</v>
      </c>
      <c r="F550" s="2" t="s">
        <v>4753</v>
      </c>
      <c r="G550" s="21">
        <v>27</v>
      </c>
      <c r="H550" s="3" t="s">
        <v>1622</v>
      </c>
      <c r="I550" s="3">
        <v>2018</v>
      </c>
      <c r="J550" s="24" t="s">
        <v>1623</v>
      </c>
      <c r="K550" s="21" t="s">
        <v>1428</v>
      </c>
      <c r="L550" s="21" t="s">
        <v>1624</v>
      </c>
      <c r="M550" s="22" t="s">
        <v>27</v>
      </c>
      <c r="N550">
        <v>1</v>
      </c>
      <c r="O550" s="21" t="s">
        <v>37</v>
      </c>
      <c r="P550" s="22" t="s">
        <v>28</v>
      </c>
      <c r="Q550" s="22" t="s">
        <v>29</v>
      </c>
      <c r="T550" s="21" t="s">
        <v>32</v>
      </c>
      <c r="U550">
        <v>1</v>
      </c>
      <c r="V550" t="s">
        <v>47</v>
      </c>
      <c r="W550" t="s">
        <v>33</v>
      </c>
      <c r="X550" t="s">
        <v>107</v>
      </c>
      <c r="Y550" t="s">
        <v>107</v>
      </c>
      <c r="Z550" t="s">
        <v>6079</v>
      </c>
      <c r="AA550" t="s">
        <v>30</v>
      </c>
      <c r="AB550">
        <v>2</v>
      </c>
      <c r="AC550" t="s">
        <v>6091</v>
      </c>
      <c r="AD550" t="s">
        <v>1625</v>
      </c>
    </row>
    <row r="551" spans="1:31" x14ac:dyDescent="0.25">
      <c r="A551" s="20">
        <v>43238</v>
      </c>
      <c r="B551" s="16" t="s">
        <v>5018</v>
      </c>
      <c r="C551" s="3" t="s">
        <v>1626</v>
      </c>
      <c r="D551">
        <f t="shared" si="5"/>
        <v>2018</v>
      </c>
      <c r="E551" s="2">
        <v>5</v>
      </c>
      <c r="F551" s="2" t="s">
        <v>4754</v>
      </c>
      <c r="G551" s="21">
        <v>34</v>
      </c>
      <c r="H551" s="3" t="s">
        <v>1626</v>
      </c>
      <c r="I551" s="3">
        <v>2018</v>
      </c>
      <c r="J551" s="19" t="s">
        <v>36</v>
      </c>
      <c r="K551" s="21" t="s">
        <v>1432</v>
      </c>
      <c r="L551" s="21" t="s">
        <v>1629</v>
      </c>
      <c r="M551" s="22" t="s">
        <v>27</v>
      </c>
      <c r="N551">
        <v>2</v>
      </c>
      <c r="O551" s="21" t="s">
        <v>37</v>
      </c>
      <c r="P551" s="21" t="s">
        <v>44</v>
      </c>
      <c r="Q551" s="21" t="s">
        <v>45</v>
      </c>
      <c r="T551" s="21" t="s">
        <v>32</v>
      </c>
      <c r="U551">
        <v>1</v>
      </c>
      <c r="V551" t="s">
        <v>47</v>
      </c>
      <c r="W551" t="s">
        <v>33</v>
      </c>
      <c r="X551" t="s">
        <v>1630</v>
      </c>
      <c r="Y551" t="s">
        <v>4680</v>
      </c>
      <c r="Z551" t="s">
        <v>6081</v>
      </c>
      <c r="AA551" t="s">
        <v>47</v>
      </c>
      <c r="AB551">
        <v>3</v>
      </c>
      <c r="AC551" t="s">
        <v>6093</v>
      </c>
      <c r="AD551" t="s">
        <v>1631</v>
      </c>
    </row>
    <row r="552" spans="1:31" x14ac:dyDescent="0.25">
      <c r="A552" s="20">
        <v>43238</v>
      </c>
      <c r="B552" s="16" t="s">
        <v>5018</v>
      </c>
      <c r="C552" s="3" t="s">
        <v>1626</v>
      </c>
      <c r="D552">
        <f t="shared" si="5"/>
        <v>2018</v>
      </c>
      <c r="E552" s="2">
        <v>5</v>
      </c>
      <c r="F552" s="2" t="s">
        <v>4754</v>
      </c>
      <c r="G552" s="21">
        <v>35</v>
      </c>
      <c r="H552" s="3" t="s">
        <v>1626</v>
      </c>
      <c r="I552" s="3">
        <v>2018</v>
      </c>
      <c r="J552" s="30" t="s">
        <v>36</v>
      </c>
      <c r="K552" s="21" t="s">
        <v>56</v>
      </c>
      <c r="L552" s="21" t="s">
        <v>1627</v>
      </c>
      <c r="M552" s="22" t="s">
        <v>27</v>
      </c>
      <c r="N552">
        <v>1</v>
      </c>
      <c r="O552" s="21" t="s">
        <v>37</v>
      </c>
      <c r="P552" s="21" t="s">
        <v>52</v>
      </c>
      <c r="Q552" s="22" t="s">
        <v>29</v>
      </c>
      <c r="T552" s="21" t="s">
        <v>40</v>
      </c>
      <c r="U552">
        <v>4</v>
      </c>
      <c r="V552" t="s">
        <v>47</v>
      </c>
      <c r="W552" t="s">
        <v>33</v>
      </c>
      <c r="X552" t="s">
        <v>62</v>
      </c>
      <c r="Y552" t="s">
        <v>62</v>
      </c>
      <c r="Z552" t="s">
        <v>6078</v>
      </c>
      <c r="AA552" t="s">
        <v>30</v>
      </c>
      <c r="AB552">
        <v>2</v>
      </c>
      <c r="AC552" t="s">
        <v>6091</v>
      </c>
      <c r="AD552" t="s">
        <v>1628</v>
      </c>
    </row>
    <row r="553" spans="1:31" x14ac:dyDescent="0.25">
      <c r="A553" s="20">
        <v>43238</v>
      </c>
      <c r="B553" s="16" t="s">
        <v>5018</v>
      </c>
      <c r="C553" s="3" t="s">
        <v>1632</v>
      </c>
      <c r="D553">
        <f t="shared" si="5"/>
        <v>2018</v>
      </c>
      <c r="E553" s="2">
        <v>5</v>
      </c>
      <c r="F553" s="2" t="s">
        <v>4754</v>
      </c>
      <c r="G553" s="21">
        <v>36</v>
      </c>
      <c r="H553" s="3" t="s">
        <v>1632</v>
      </c>
      <c r="I553" s="3">
        <v>2018</v>
      </c>
      <c r="J553" s="21" t="s">
        <v>50</v>
      </c>
      <c r="K553" s="21" t="s">
        <v>1428</v>
      </c>
      <c r="L553" s="21" t="s">
        <v>1633</v>
      </c>
      <c r="M553" s="22" t="s">
        <v>27</v>
      </c>
      <c r="N553">
        <v>1</v>
      </c>
      <c r="O553" s="21" t="s">
        <v>37</v>
      </c>
      <c r="P553" s="22" t="s">
        <v>52</v>
      </c>
      <c r="Q553" s="21" t="s">
        <v>45</v>
      </c>
      <c r="T553" s="21" t="s">
        <v>32</v>
      </c>
      <c r="U553">
        <v>3</v>
      </c>
      <c r="V553" t="s">
        <v>47</v>
      </c>
      <c r="W553" t="s">
        <v>33</v>
      </c>
      <c r="X553" t="s">
        <v>62</v>
      </c>
      <c r="Y553" t="s">
        <v>62</v>
      </c>
      <c r="Z553" t="s">
        <v>6078</v>
      </c>
      <c r="AA553" t="s">
        <v>47</v>
      </c>
      <c r="AB553">
        <v>2</v>
      </c>
      <c r="AC553" t="s">
        <v>6091</v>
      </c>
      <c r="AD553" t="s">
        <v>1634</v>
      </c>
      <c r="AE553" t="s">
        <v>1717</v>
      </c>
    </row>
    <row r="554" spans="1:31" x14ac:dyDescent="0.25">
      <c r="A554" s="20">
        <v>43252</v>
      </c>
      <c r="B554" s="16" t="s">
        <v>5019</v>
      </c>
      <c r="C554" s="3" t="s">
        <v>1635</v>
      </c>
      <c r="D554">
        <f t="shared" si="5"/>
        <v>2018</v>
      </c>
      <c r="E554" s="2">
        <v>6</v>
      </c>
      <c r="F554" s="2" t="s">
        <v>4755</v>
      </c>
      <c r="G554" s="21">
        <v>9</v>
      </c>
      <c r="H554" s="3" t="s">
        <v>1635</v>
      </c>
      <c r="I554" s="3">
        <v>2018</v>
      </c>
      <c r="J554" s="21" t="s">
        <v>113</v>
      </c>
      <c r="K554" s="21" t="s">
        <v>1428</v>
      </c>
      <c r="L554" s="21" t="s">
        <v>1636</v>
      </c>
      <c r="M554" s="22" t="s">
        <v>27</v>
      </c>
      <c r="N554">
        <v>1</v>
      </c>
      <c r="O554" s="21" t="s">
        <v>1637</v>
      </c>
      <c r="P554" s="22" t="s">
        <v>52</v>
      </c>
      <c r="Q554" s="22" t="s">
        <v>45</v>
      </c>
      <c r="T554" s="21" t="s">
        <v>32</v>
      </c>
      <c r="U554">
        <v>2</v>
      </c>
      <c r="V554" t="s">
        <v>47</v>
      </c>
      <c r="W554" t="s">
        <v>33</v>
      </c>
      <c r="X554" t="s">
        <v>28</v>
      </c>
      <c r="Y554" t="s">
        <v>28</v>
      </c>
      <c r="Z554" t="s">
        <v>6086</v>
      </c>
      <c r="AB554">
        <v>2</v>
      </c>
      <c r="AC554" t="s">
        <v>6091</v>
      </c>
      <c r="AD554" t="s">
        <v>1638</v>
      </c>
    </row>
    <row r="555" spans="1:31" x14ac:dyDescent="0.25">
      <c r="A555" s="20">
        <v>43262</v>
      </c>
      <c r="B555" s="16" t="s">
        <v>5021</v>
      </c>
      <c r="C555" s="3" t="s">
        <v>1642</v>
      </c>
      <c r="D555">
        <f t="shared" si="5"/>
        <v>2018</v>
      </c>
      <c r="E555" s="2">
        <v>6</v>
      </c>
      <c r="F555" s="2" t="s">
        <v>4755</v>
      </c>
      <c r="G555" s="21">
        <v>31</v>
      </c>
      <c r="H555" s="3" t="s">
        <v>1642</v>
      </c>
      <c r="I555" s="3">
        <v>2018</v>
      </c>
      <c r="J555" s="21" t="s">
        <v>50</v>
      </c>
      <c r="K555" s="21" t="s">
        <v>1428</v>
      </c>
      <c r="L555" s="21" t="s">
        <v>1643</v>
      </c>
      <c r="M555" s="22" t="s">
        <v>27</v>
      </c>
      <c r="N555">
        <v>1</v>
      </c>
      <c r="O555" s="21" t="s">
        <v>1644</v>
      </c>
      <c r="P555" s="22" t="s">
        <v>52</v>
      </c>
      <c r="Q555" s="22" t="s">
        <v>45</v>
      </c>
      <c r="T555" s="21" t="s">
        <v>32</v>
      </c>
      <c r="U555">
        <v>3</v>
      </c>
      <c r="V555" t="s">
        <v>47</v>
      </c>
      <c r="W555" t="s">
        <v>33</v>
      </c>
      <c r="X555" t="s">
        <v>28</v>
      </c>
      <c r="Y555" t="s">
        <v>28</v>
      </c>
      <c r="Z555" t="s">
        <v>6086</v>
      </c>
      <c r="AB555">
        <v>2</v>
      </c>
      <c r="AC555" t="s">
        <v>6091</v>
      </c>
      <c r="AD555" t="s">
        <v>1645</v>
      </c>
    </row>
    <row r="556" spans="1:31" x14ac:dyDescent="0.25">
      <c r="A556" s="20">
        <v>43262</v>
      </c>
      <c r="B556" s="16" t="s">
        <v>5021</v>
      </c>
      <c r="C556" s="3" t="s">
        <v>1642</v>
      </c>
      <c r="D556">
        <f t="shared" si="5"/>
        <v>2018</v>
      </c>
      <c r="E556" s="2">
        <v>6</v>
      </c>
      <c r="F556" s="2" t="s">
        <v>4755</v>
      </c>
      <c r="G556" s="21">
        <v>31</v>
      </c>
      <c r="H556" s="3" t="s">
        <v>1642</v>
      </c>
      <c r="I556" s="3">
        <v>2018</v>
      </c>
      <c r="J556" s="21" t="s">
        <v>50</v>
      </c>
      <c r="K556" s="21" t="s">
        <v>1432</v>
      </c>
      <c r="L556" s="21" t="s">
        <v>1646</v>
      </c>
      <c r="M556" s="22" t="s">
        <v>27</v>
      </c>
      <c r="N556">
        <v>1</v>
      </c>
      <c r="O556" s="21" t="s">
        <v>1644</v>
      </c>
      <c r="P556" s="21" t="s">
        <v>52</v>
      </c>
      <c r="Q556" s="21" t="s">
        <v>45</v>
      </c>
      <c r="T556" s="21" t="s">
        <v>32</v>
      </c>
      <c r="U556">
        <v>3</v>
      </c>
      <c r="V556" t="s">
        <v>47</v>
      </c>
      <c r="W556" t="s">
        <v>33</v>
      </c>
      <c r="X556" t="s">
        <v>62</v>
      </c>
      <c r="Y556" t="s">
        <v>62</v>
      </c>
      <c r="Z556" t="s">
        <v>6078</v>
      </c>
      <c r="AA556" t="s">
        <v>47</v>
      </c>
      <c r="AB556">
        <v>2</v>
      </c>
      <c r="AC556" t="s">
        <v>6091</v>
      </c>
      <c r="AD556" t="s">
        <v>1647</v>
      </c>
      <c r="AE556" t="s">
        <v>1718</v>
      </c>
    </row>
    <row r="557" spans="1:31" x14ac:dyDescent="0.25">
      <c r="A557" s="20">
        <v>43284</v>
      </c>
      <c r="B557" s="16" t="s">
        <v>5022</v>
      </c>
      <c r="C557" s="3" t="s">
        <v>1648</v>
      </c>
      <c r="D557">
        <f t="shared" si="5"/>
        <v>2018</v>
      </c>
      <c r="E557" s="2">
        <v>7</v>
      </c>
      <c r="F557" s="2" t="s">
        <v>4756</v>
      </c>
      <c r="G557" s="21">
        <v>12</v>
      </c>
      <c r="H557" s="3" t="s">
        <v>1648</v>
      </c>
      <c r="I557" s="3">
        <v>2018</v>
      </c>
      <c r="J557" s="21" t="s">
        <v>55</v>
      </c>
      <c r="K557" s="21" t="s">
        <v>1428</v>
      </c>
      <c r="L557" s="21" t="s">
        <v>1649</v>
      </c>
      <c r="M557" s="22" t="s">
        <v>27</v>
      </c>
      <c r="N557">
        <v>1</v>
      </c>
      <c r="O557" s="21" t="s">
        <v>37</v>
      </c>
      <c r="P557" s="21" t="s">
        <v>52</v>
      </c>
      <c r="Q557" s="21" t="s">
        <v>45</v>
      </c>
      <c r="T557" s="21" t="s">
        <v>32</v>
      </c>
      <c r="U557" t="s">
        <v>28</v>
      </c>
      <c r="W557" t="s">
        <v>28</v>
      </c>
      <c r="X557" t="s">
        <v>28</v>
      </c>
      <c r="Y557" t="s">
        <v>28</v>
      </c>
      <c r="Z557" t="s">
        <v>6087</v>
      </c>
      <c r="AB557">
        <v>1</v>
      </c>
      <c r="AC557" t="s">
        <v>6090</v>
      </c>
      <c r="AD557" t="s">
        <v>1650</v>
      </c>
    </row>
    <row r="558" spans="1:31" x14ac:dyDescent="0.25">
      <c r="A558" s="20">
        <v>43284</v>
      </c>
      <c r="B558" s="16" t="s">
        <v>5022</v>
      </c>
      <c r="C558" s="3" t="s">
        <v>1651</v>
      </c>
      <c r="D558">
        <f t="shared" si="5"/>
        <v>2018</v>
      </c>
      <c r="E558" s="2">
        <v>7</v>
      </c>
      <c r="F558" s="2" t="s">
        <v>4756</v>
      </c>
      <c r="G558" s="21">
        <v>18</v>
      </c>
      <c r="H558" s="3" t="s">
        <v>1651</v>
      </c>
      <c r="I558" s="3">
        <v>2018</v>
      </c>
      <c r="J558" s="30" t="s">
        <v>36</v>
      </c>
      <c r="K558" s="21" t="s">
        <v>1428</v>
      </c>
      <c r="L558" s="21" t="s">
        <v>1652</v>
      </c>
      <c r="M558" s="22" t="s">
        <v>27</v>
      </c>
      <c r="N558">
        <v>1</v>
      </c>
      <c r="O558" s="21" t="s">
        <v>37</v>
      </c>
      <c r="P558" s="21" t="s">
        <v>52</v>
      </c>
      <c r="Q558" s="21" t="s">
        <v>45</v>
      </c>
      <c r="T558" s="21" t="s">
        <v>32</v>
      </c>
      <c r="U558">
        <v>3</v>
      </c>
      <c r="V558" t="s">
        <v>30</v>
      </c>
      <c r="W558" t="s">
        <v>33</v>
      </c>
      <c r="X558" t="s">
        <v>62</v>
      </c>
      <c r="Y558" t="s">
        <v>62</v>
      </c>
      <c r="Z558" t="s">
        <v>6078</v>
      </c>
      <c r="AA558" t="s">
        <v>47</v>
      </c>
      <c r="AB558">
        <v>2</v>
      </c>
      <c r="AC558" t="s">
        <v>6091</v>
      </c>
      <c r="AD558" t="s">
        <v>1653</v>
      </c>
    </row>
    <row r="559" spans="1:31" x14ac:dyDescent="0.25">
      <c r="A559" s="20">
        <v>43291</v>
      </c>
      <c r="B559" s="16" t="s">
        <v>5023</v>
      </c>
      <c r="C559" s="3" t="s">
        <v>1654</v>
      </c>
      <c r="D559">
        <f t="shared" si="5"/>
        <v>2018</v>
      </c>
      <c r="E559" s="2">
        <v>7</v>
      </c>
      <c r="F559" s="2" t="s">
        <v>4756</v>
      </c>
      <c r="G559" s="21">
        <v>21</v>
      </c>
      <c r="H559" s="3" t="s">
        <v>1654</v>
      </c>
      <c r="I559" s="3">
        <v>2018</v>
      </c>
      <c r="J559" s="21" t="s">
        <v>55</v>
      </c>
      <c r="K559" s="21" t="s">
        <v>1428</v>
      </c>
      <c r="L559" s="21" t="s">
        <v>1655</v>
      </c>
      <c r="M559" s="22" t="s">
        <v>27</v>
      </c>
      <c r="N559">
        <v>1</v>
      </c>
      <c r="O559" s="21" t="s">
        <v>37</v>
      </c>
      <c r="P559" s="22" t="s">
        <v>52</v>
      </c>
      <c r="Q559" s="22" t="s">
        <v>45</v>
      </c>
      <c r="T559" s="21" t="s">
        <v>32</v>
      </c>
      <c r="U559">
        <v>4</v>
      </c>
      <c r="V559" t="s">
        <v>47</v>
      </c>
      <c r="W559" t="s">
        <v>33</v>
      </c>
      <c r="X559" t="s">
        <v>28</v>
      </c>
      <c r="Y559" t="s">
        <v>28</v>
      </c>
      <c r="Z559" t="s">
        <v>6086</v>
      </c>
      <c r="AB559">
        <v>2</v>
      </c>
      <c r="AC559" t="s">
        <v>6091</v>
      </c>
      <c r="AD559" t="s">
        <v>1656</v>
      </c>
    </row>
    <row r="560" spans="1:31" x14ac:dyDescent="0.25">
      <c r="A560" s="20">
        <v>43308</v>
      </c>
      <c r="B560" s="16" t="s">
        <v>5024</v>
      </c>
      <c r="C560" s="3" t="s">
        <v>1657</v>
      </c>
      <c r="D560">
        <f t="shared" si="5"/>
        <v>2018</v>
      </c>
      <c r="E560" s="2">
        <v>7</v>
      </c>
      <c r="F560" s="2" t="s">
        <v>4756</v>
      </c>
      <c r="G560" s="21">
        <v>1</v>
      </c>
      <c r="H560" s="3" t="s">
        <v>1657</v>
      </c>
      <c r="I560" s="3">
        <v>2018</v>
      </c>
      <c r="J560" s="21" t="s">
        <v>113</v>
      </c>
      <c r="K560" s="21" t="s">
        <v>1428</v>
      </c>
      <c r="L560" s="21" t="s">
        <v>1658</v>
      </c>
      <c r="M560" s="22" t="s">
        <v>27</v>
      </c>
      <c r="N560">
        <v>1</v>
      </c>
      <c r="O560" s="21" t="s">
        <v>37</v>
      </c>
      <c r="P560" s="22" t="s">
        <v>52</v>
      </c>
      <c r="Q560" s="21" t="s">
        <v>45</v>
      </c>
      <c r="T560" s="21" t="s">
        <v>32</v>
      </c>
      <c r="U560" t="s">
        <v>28</v>
      </c>
      <c r="W560" t="s">
        <v>28</v>
      </c>
      <c r="X560" t="s">
        <v>28</v>
      </c>
      <c r="Y560" t="s">
        <v>28</v>
      </c>
      <c r="Z560" t="s">
        <v>6087</v>
      </c>
      <c r="AB560">
        <v>1</v>
      </c>
      <c r="AC560" t="s">
        <v>6090</v>
      </c>
      <c r="AD560" t="s">
        <v>1659</v>
      </c>
    </row>
    <row r="561" spans="1:30" x14ac:dyDescent="0.25">
      <c r="A561" s="20">
        <v>43312</v>
      </c>
      <c r="B561" s="16" t="s">
        <v>5025</v>
      </c>
      <c r="C561" s="3" t="s">
        <v>1660</v>
      </c>
      <c r="D561">
        <f t="shared" si="5"/>
        <v>2018</v>
      </c>
      <c r="E561" s="2">
        <v>7</v>
      </c>
      <c r="F561" s="2" t="s">
        <v>4756</v>
      </c>
      <c r="G561" s="21">
        <v>3</v>
      </c>
      <c r="H561" s="3" t="s">
        <v>1660</v>
      </c>
      <c r="I561" s="3">
        <v>2018</v>
      </c>
      <c r="J561" s="21" t="s">
        <v>113</v>
      </c>
      <c r="K561" s="21" t="s">
        <v>1428</v>
      </c>
      <c r="L561" s="21" t="s">
        <v>1661</v>
      </c>
      <c r="M561" s="22" t="s">
        <v>27</v>
      </c>
      <c r="N561">
        <v>1</v>
      </c>
      <c r="O561" s="21" t="s">
        <v>37</v>
      </c>
      <c r="P561" s="21" t="s">
        <v>52</v>
      </c>
      <c r="Q561" s="21" t="s">
        <v>45</v>
      </c>
      <c r="T561" s="21" t="s">
        <v>32</v>
      </c>
      <c r="U561">
        <v>0</v>
      </c>
      <c r="V561" t="s">
        <v>30</v>
      </c>
      <c r="W561" t="s">
        <v>122</v>
      </c>
      <c r="X561" s="6" t="s">
        <v>5186</v>
      </c>
      <c r="Y561" s="6" t="s">
        <v>5186</v>
      </c>
      <c r="Z561" s="6" t="s">
        <v>6088</v>
      </c>
      <c r="AB561">
        <v>2</v>
      </c>
      <c r="AC561" t="s">
        <v>6091</v>
      </c>
      <c r="AD561" t="s">
        <v>1662</v>
      </c>
    </row>
    <row r="562" spans="1:30" x14ac:dyDescent="0.25">
      <c r="A562" s="20">
        <v>43314</v>
      </c>
      <c r="B562" s="16" t="s">
        <v>5026</v>
      </c>
      <c r="C562" s="3" t="s">
        <v>1663</v>
      </c>
      <c r="D562">
        <f t="shared" si="5"/>
        <v>2018</v>
      </c>
      <c r="E562" s="2">
        <v>8</v>
      </c>
      <c r="F562" s="2" t="s">
        <v>4757</v>
      </c>
      <c r="G562" s="21">
        <v>4</v>
      </c>
      <c r="H562" s="3" t="s">
        <v>1663</v>
      </c>
      <c r="I562" s="3">
        <v>2018</v>
      </c>
      <c r="J562" s="24" t="s">
        <v>113</v>
      </c>
      <c r="K562" s="21" t="s">
        <v>1428</v>
      </c>
      <c r="L562" s="21" t="s">
        <v>1664</v>
      </c>
      <c r="M562" s="22" t="s">
        <v>27</v>
      </c>
      <c r="N562">
        <v>1</v>
      </c>
      <c r="O562" s="21" t="s">
        <v>37</v>
      </c>
      <c r="P562" s="22" t="s">
        <v>52</v>
      </c>
      <c r="Q562" s="21" t="s">
        <v>45</v>
      </c>
      <c r="T562" s="21" t="s">
        <v>32</v>
      </c>
      <c r="U562">
        <v>4</v>
      </c>
      <c r="V562" t="s">
        <v>47</v>
      </c>
      <c r="W562" t="s">
        <v>33</v>
      </c>
      <c r="X562" t="s">
        <v>28</v>
      </c>
      <c r="Y562" t="s">
        <v>28</v>
      </c>
      <c r="Z562" t="s">
        <v>6086</v>
      </c>
      <c r="AB562">
        <v>2</v>
      </c>
      <c r="AC562" t="s">
        <v>6091</v>
      </c>
      <c r="AD562" t="s">
        <v>1665</v>
      </c>
    </row>
    <row r="563" spans="1:30" x14ac:dyDescent="0.25">
      <c r="A563" s="20">
        <v>43314</v>
      </c>
      <c r="B563" s="16" t="s">
        <v>5026</v>
      </c>
      <c r="C563" s="3" t="s">
        <v>1663</v>
      </c>
      <c r="D563">
        <f t="shared" si="5"/>
        <v>2018</v>
      </c>
      <c r="E563" s="2">
        <v>8</v>
      </c>
      <c r="F563" s="2" t="s">
        <v>4757</v>
      </c>
      <c r="G563" s="21">
        <v>4</v>
      </c>
      <c r="H563" s="3" t="s">
        <v>1663</v>
      </c>
      <c r="I563" s="3">
        <v>2018</v>
      </c>
      <c r="J563" s="21" t="s">
        <v>113</v>
      </c>
      <c r="K563" s="21" t="s">
        <v>1432</v>
      </c>
      <c r="L563" s="21" t="s">
        <v>1666</v>
      </c>
      <c r="M563" s="22" t="s">
        <v>27</v>
      </c>
      <c r="N563">
        <v>1</v>
      </c>
      <c r="O563" s="21" t="s">
        <v>37</v>
      </c>
      <c r="P563" s="22" t="s">
        <v>28</v>
      </c>
      <c r="Q563" s="22" t="s">
        <v>29</v>
      </c>
      <c r="T563" s="21" t="s">
        <v>32</v>
      </c>
      <c r="U563" t="s">
        <v>39</v>
      </c>
      <c r="W563" t="s">
        <v>33</v>
      </c>
      <c r="X563" t="s">
        <v>88</v>
      </c>
      <c r="Y563" s="6" t="s">
        <v>88</v>
      </c>
      <c r="Z563" s="6" t="s">
        <v>6082</v>
      </c>
      <c r="AA563" t="s">
        <v>47</v>
      </c>
      <c r="AB563">
        <v>2</v>
      </c>
      <c r="AC563" t="s">
        <v>6091</v>
      </c>
      <c r="AD563" t="s">
        <v>1457</v>
      </c>
    </row>
    <row r="564" spans="1:30" x14ac:dyDescent="0.25">
      <c r="A564" s="20">
        <v>43314</v>
      </c>
      <c r="B564" s="16" t="s">
        <v>5026</v>
      </c>
      <c r="C564" s="3" t="s">
        <v>1667</v>
      </c>
      <c r="D564">
        <f t="shared" si="5"/>
        <v>2018</v>
      </c>
      <c r="E564" s="2">
        <v>8</v>
      </c>
      <c r="F564" s="2" t="s">
        <v>4757</v>
      </c>
      <c r="G564" s="21">
        <v>10</v>
      </c>
      <c r="H564" s="3" t="s">
        <v>1667</v>
      </c>
      <c r="I564" s="3">
        <v>2018</v>
      </c>
      <c r="J564" s="21" t="s">
        <v>55</v>
      </c>
      <c r="K564" s="21" t="s">
        <v>1428</v>
      </c>
      <c r="L564" s="21" t="s">
        <v>1668</v>
      </c>
      <c r="M564" s="22" t="s">
        <v>27</v>
      </c>
      <c r="N564">
        <v>1</v>
      </c>
      <c r="O564" s="21" t="s">
        <v>37</v>
      </c>
      <c r="P564" s="22" t="s">
        <v>44</v>
      </c>
      <c r="Q564" s="22" t="s">
        <v>45</v>
      </c>
      <c r="T564" s="21" t="s">
        <v>32</v>
      </c>
      <c r="U564">
        <v>3</v>
      </c>
      <c r="V564" t="s">
        <v>47</v>
      </c>
      <c r="W564" t="s">
        <v>33</v>
      </c>
      <c r="X564" t="s">
        <v>28</v>
      </c>
      <c r="Y564" t="s">
        <v>28</v>
      </c>
      <c r="Z564" t="s">
        <v>6086</v>
      </c>
      <c r="AB564">
        <v>2</v>
      </c>
      <c r="AC564" t="s">
        <v>6091</v>
      </c>
      <c r="AD564" t="s">
        <v>1669</v>
      </c>
    </row>
    <row r="565" spans="1:30" x14ac:dyDescent="0.25">
      <c r="A565" s="20">
        <v>43322</v>
      </c>
      <c r="B565" s="16" t="s">
        <v>5027</v>
      </c>
      <c r="C565" s="3" t="s">
        <v>1670</v>
      </c>
      <c r="D565">
        <f t="shared" si="5"/>
        <v>2018</v>
      </c>
      <c r="E565" s="2">
        <v>8</v>
      </c>
      <c r="F565" s="2" t="s">
        <v>4757</v>
      </c>
      <c r="G565" s="21">
        <v>17</v>
      </c>
      <c r="H565" s="3" t="s">
        <v>1670</v>
      </c>
      <c r="I565" s="3">
        <v>2018</v>
      </c>
      <c r="J565" s="21" t="s">
        <v>76</v>
      </c>
      <c r="K565" s="21" t="s">
        <v>1428</v>
      </c>
      <c r="L565" s="21" t="s">
        <v>1671</v>
      </c>
      <c r="M565" s="22" t="s">
        <v>27</v>
      </c>
      <c r="N565">
        <v>2</v>
      </c>
      <c r="O565" s="21" t="s">
        <v>1672</v>
      </c>
      <c r="P565" s="21" t="s">
        <v>28</v>
      </c>
      <c r="Q565" s="21" t="s">
        <v>29</v>
      </c>
      <c r="T565" s="21" t="s">
        <v>32</v>
      </c>
      <c r="U565">
        <v>0</v>
      </c>
      <c r="V565" t="s">
        <v>47</v>
      </c>
      <c r="W565" t="s">
        <v>122</v>
      </c>
      <c r="X565" s="6" t="s">
        <v>5186</v>
      </c>
      <c r="Y565" s="6" t="s">
        <v>5186</v>
      </c>
      <c r="Z565" s="6" t="s">
        <v>6088</v>
      </c>
      <c r="AB565">
        <v>3</v>
      </c>
      <c r="AC565" t="s">
        <v>6093</v>
      </c>
      <c r="AD565" t="s">
        <v>1673</v>
      </c>
    </row>
    <row r="566" spans="1:30" x14ac:dyDescent="0.25">
      <c r="A566" s="20">
        <v>43343</v>
      </c>
      <c r="B566" s="16" t="s">
        <v>5028</v>
      </c>
      <c r="C566" s="3" t="s">
        <v>1674</v>
      </c>
      <c r="D566">
        <f t="shared" si="5"/>
        <v>2018</v>
      </c>
      <c r="E566" s="2">
        <v>8</v>
      </c>
      <c r="F566" s="2" t="s">
        <v>4757</v>
      </c>
      <c r="G566" s="21">
        <v>8</v>
      </c>
      <c r="H566" s="3" t="s">
        <v>1674</v>
      </c>
      <c r="I566" s="3">
        <v>2018</v>
      </c>
      <c r="J566" s="21" t="s">
        <v>113</v>
      </c>
      <c r="K566" s="21" t="s">
        <v>1428</v>
      </c>
      <c r="L566" s="21" t="s">
        <v>1675</v>
      </c>
      <c r="M566" s="22" t="s">
        <v>27</v>
      </c>
      <c r="N566">
        <v>1</v>
      </c>
      <c r="O566" s="21" t="s">
        <v>37</v>
      </c>
      <c r="P566" s="22" t="s">
        <v>28</v>
      </c>
      <c r="Q566" s="22" t="s">
        <v>29</v>
      </c>
      <c r="T566" s="21" t="s">
        <v>32</v>
      </c>
      <c r="U566">
        <v>3</v>
      </c>
      <c r="V566" t="s">
        <v>47</v>
      </c>
      <c r="W566" t="s">
        <v>33</v>
      </c>
      <c r="X566" t="s">
        <v>28</v>
      </c>
      <c r="Y566" t="s">
        <v>28</v>
      </c>
      <c r="Z566" t="s">
        <v>6086</v>
      </c>
      <c r="AB566">
        <v>2</v>
      </c>
      <c r="AC566" t="s">
        <v>6091</v>
      </c>
      <c r="AD566" t="s">
        <v>1676</v>
      </c>
    </row>
    <row r="567" spans="1:30" x14ac:dyDescent="0.25">
      <c r="A567" s="20">
        <v>43343</v>
      </c>
      <c r="B567" s="16" t="s">
        <v>5028</v>
      </c>
      <c r="C567" s="3" t="s">
        <v>1677</v>
      </c>
      <c r="D567">
        <f t="shared" ref="D567:D578" si="6">YEAR(A567)</f>
        <v>2018</v>
      </c>
      <c r="E567" s="2">
        <v>8</v>
      </c>
      <c r="F567" s="2" t="s">
        <v>4757</v>
      </c>
      <c r="G567" s="21">
        <v>22</v>
      </c>
      <c r="H567" s="3" t="s">
        <v>1677</v>
      </c>
      <c r="I567" s="3">
        <v>2018</v>
      </c>
      <c r="J567" s="21" t="s">
        <v>55</v>
      </c>
      <c r="K567" s="21" t="s">
        <v>1428</v>
      </c>
      <c r="L567" s="21" t="s">
        <v>1678</v>
      </c>
      <c r="M567" s="22" t="s">
        <v>27</v>
      </c>
      <c r="N567">
        <v>1</v>
      </c>
      <c r="O567" s="21" t="s">
        <v>37</v>
      </c>
      <c r="P567" s="22" t="s">
        <v>52</v>
      </c>
      <c r="Q567" s="22" t="s">
        <v>45</v>
      </c>
      <c r="T567" s="21" t="s">
        <v>32</v>
      </c>
      <c r="U567">
        <v>0</v>
      </c>
      <c r="V567" t="s">
        <v>47</v>
      </c>
      <c r="W567" t="s">
        <v>122</v>
      </c>
      <c r="X567" s="6" t="s">
        <v>5186</v>
      </c>
      <c r="Y567" s="6" t="s">
        <v>5186</v>
      </c>
      <c r="Z567" s="6" t="s">
        <v>6088</v>
      </c>
      <c r="AB567">
        <v>2</v>
      </c>
      <c r="AC567" t="s">
        <v>6091</v>
      </c>
      <c r="AD567" t="s">
        <v>1679</v>
      </c>
    </row>
    <row r="568" spans="1:30" x14ac:dyDescent="0.25">
      <c r="A568" s="20">
        <v>43343</v>
      </c>
      <c r="B568" s="16" t="s">
        <v>5028</v>
      </c>
      <c r="C568" s="3" t="s">
        <v>1680</v>
      </c>
      <c r="D568">
        <f t="shared" si="6"/>
        <v>2018</v>
      </c>
      <c r="E568" s="2">
        <v>8</v>
      </c>
      <c r="F568" s="2" t="s">
        <v>4757</v>
      </c>
      <c r="G568" s="21">
        <v>24</v>
      </c>
      <c r="H568" s="3" t="s">
        <v>1680</v>
      </c>
      <c r="I568" s="3">
        <v>2018</v>
      </c>
      <c r="J568" s="21" t="s">
        <v>55</v>
      </c>
      <c r="K568" s="21" t="s">
        <v>1459</v>
      </c>
      <c r="L568" s="21" t="s">
        <v>1681</v>
      </c>
      <c r="M568" s="22" t="s">
        <v>27</v>
      </c>
      <c r="N568">
        <v>1</v>
      </c>
      <c r="O568" s="21" t="s">
        <v>37</v>
      </c>
      <c r="P568" s="21" t="s">
        <v>52</v>
      </c>
      <c r="Q568" s="21" t="s">
        <v>45</v>
      </c>
      <c r="R568" t="s">
        <v>47</v>
      </c>
      <c r="T568" s="21" t="s">
        <v>40</v>
      </c>
      <c r="U568">
        <v>3</v>
      </c>
      <c r="V568" t="s">
        <v>30</v>
      </c>
      <c r="W568" t="s">
        <v>33</v>
      </c>
      <c r="X568" t="s">
        <v>28</v>
      </c>
      <c r="Y568" t="s">
        <v>28</v>
      </c>
      <c r="Z568" t="s">
        <v>6086</v>
      </c>
      <c r="AB568">
        <v>2</v>
      </c>
      <c r="AC568" t="s">
        <v>6091</v>
      </c>
      <c r="AD568" t="s">
        <v>1682</v>
      </c>
    </row>
    <row r="569" spans="1:30" x14ac:dyDescent="0.25">
      <c r="A569" s="20">
        <v>43343</v>
      </c>
      <c r="B569" s="16" t="s">
        <v>5028</v>
      </c>
      <c r="C569" s="3" t="s">
        <v>1683</v>
      </c>
      <c r="D569">
        <f t="shared" si="6"/>
        <v>2018</v>
      </c>
      <c r="E569" s="2">
        <v>8</v>
      </c>
      <c r="F569" s="2" t="s">
        <v>4757</v>
      </c>
      <c r="G569" s="21">
        <v>32</v>
      </c>
      <c r="H569" s="3" t="s">
        <v>1683</v>
      </c>
      <c r="I569" s="3">
        <v>2018</v>
      </c>
      <c r="J569" s="30" t="s">
        <v>36</v>
      </c>
      <c r="K569" s="21" t="s">
        <v>1428</v>
      </c>
      <c r="L569" s="21" t="s">
        <v>1684</v>
      </c>
      <c r="M569" s="22" t="s">
        <v>27</v>
      </c>
      <c r="N569">
        <v>1</v>
      </c>
      <c r="O569" s="21" t="s">
        <v>37</v>
      </c>
      <c r="P569" s="21" t="s">
        <v>52</v>
      </c>
      <c r="Q569" s="21" t="s">
        <v>45</v>
      </c>
      <c r="T569" s="21" t="s">
        <v>32</v>
      </c>
      <c r="U569">
        <v>3</v>
      </c>
      <c r="V569" t="s">
        <v>30</v>
      </c>
      <c r="W569" t="s">
        <v>33</v>
      </c>
      <c r="X569" t="s">
        <v>28</v>
      </c>
      <c r="Y569" t="s">
        <v>28</v>
      </c>
      <c r="Z569" t="s">
        <v>6086</v>
      </c>
      <c r="AB569">
        <v>2</v>
      </c>
      <c r="AC569" t="s">
        <v>6091</v>
      </c>
      <c r="AD569" t="s">
        <v>1685</v>
      </c>
    </row>
    <row r="570" spans="1:30" x14ac:dyDescent="0.25">
      <c r="A570" s="20">
        <v>43343</v>
      </c>
      <c r="B570" s="16" t="s">
        <v>5028</v>
      </c>
      <c r="C570" s="3" t="s">
        <v>1686</v>
      </c>
      <c r="D570">
        <f t="shared" si="6"/>
        <v>2018</v>
      </c>
      <c r="E570" s="2">
        <v>8</v>
      </c>
      <c r="F570" s="2" t="s">
        <v>4757</v>
      </c>
      <c r="G570" s="21">
        <v>34</v>
      </c>
      <c r="H570" s="3" t="s">
        <v>1686</v>
      </c>
      <c r="I570" s="3">
        <v>2018</v>
      </c>
      <c r="J570" s="21" t="s">
        <v>50</v>
      </c>
      <c r="K570" s="21" t="s">
        <v>1428</v>
      </c>
      <c r="L570" s="21" t="s">
        <v>1687</v>
      </c>
      <c r="M570" s="22" t="s">
        <v>27</v>
      </c>
      <c r="N570">
        <v>1</v>
      </c>
      <c r="O570" s="21" t="s">
        <v>37</v>
      </c>
      <c r="P570" s="21" t="s">
        <v>52</v>
      </c>
      <c r="Q570" s="21" t="s">
        <v>45</v>
      </c>
      <c r="T570" s="21" t="s">
        <v>32</v>
      </c>
      <c r="U570" t="s">
        <v>39</v>
      </c>
      <c r="W570" t="s">
        <v>33</v>
      </c>
      <c r="X570" t="s">
        <v>88</v>
      </c>
      <c r="Y570" s="6" t="s">
        <v>88</v>
      </c>
      <c r="Z570" s="6" t="s">
        <v>6082</v>
      </c>
      <c r="AA570" t="s">
        <v>47</v>
      </c>
      <c r="AB570">
        <v>2</v>
      </c>
      <c r="AC570" t="s">
        <v>6091</v>
      </c>
      <c r="AD570" t="s">
        <v>1688</v>
      </c>
    </row>
    <row r="571" spans="1:30" x14ac:dyDescent="0.25">
      <c r="A571" s="20">
        <v>43348</v>
      </c>
      <c r="B571" s="16" t="s">
        <v>5029</v>
      </c>
      <c r="C571" s="3" t="s">
        <v>1689</v>
      </c>
      <c r="D571">
        <f t="shared" si="6"/>
        <v>2018</v>
      </c>
      <c r="E571" s="2">
        <v>9</v>
      </c>
      <c r="F571" s="2" t="s">
        <v>4758</v>
      </c>
      <c r="G571" s="21">
        <v>3</v>
      </c>
      <c r="H571" s="3" t="s">
        <v>1689</v>
      </c>
      <c r="I571" s="3">
        <v>2018</v>
      </c>
      <c r="J571" s="21" t="s">
        <v>76</v>
      </c>
      <c r="K571" s="21" t="s">
        <v>1428</v>
      </c>
      <c r="L571" s="21" t="s">
        <v>1690</v>
      </c>
      <c r="M571" s="22" t="s">
        <v>27</v>
      </c>
      <c r="N571">
        <v>1</v>
      </c>
      <c r="O571" s="21" t="s">
        <v>37</v>
      </c>
      <c r="P571" s="22" t="s">
        <v>44</v>
      </c>
      <c r="Q571" s="21" t="s">
        <v>45</v>
      </c>
      <c r="T571" s="21" t="s">
        <v>32</v>
      </c>
      <c r="U571">
        <v>3</v>
      </c>
      <c r="V571" t="s">
        <v>47</v>
      </c>
      <c r="W571" t="s">
        <v>33</v>
      </c>
      <c r="X571" t="s">
        <v>62</v>
      </c>
      <c r="Y571" t="s">
        <v>62</v>
      </c>
      <c r="Z571" t="s">
        <v>6078</v>
      </c>
      <c r="AA571" t="s">
        <v>47</v>
      </c>
      <c r="AB571">
        <v>2</v>
      </c>
      <c r="AC571" t="s">
        <v>6091</v>
      </c>
      <c r="AD571" t="s">
        <v>1691</v>
      </c>
    </row>
    <row r="572" spans="1:30" x14ac:dyDescent="0.25">
      <c r="A572" s="20">
        <v>43348</v>
      </c>
      <c r="B572" s="16" t="s">
        <v>5029</v>
      </c>
      <c r="C572" s="3" t="s">
        <v>1692</v>
      </c>
      <c r="D572">
        <f t="shared" si="6"/>
        <v>2018</v>
      </c>
      <c r="E572" s="2">
        <v>9</v>
      </c>
      <c r="F572" s="2" t="s">
        <v>4758</v>
      </c>
      <c r="G572" s="21">
        <v>27</v>
      </c>
      <c r="H572" s="3" t="s">
        <v>1692</v>
      </c>
      <c r="I572" s="3">
        <v>2018</v>
      </c>
      <c r="J572" s="21" t="s">
        <v>55</v>
      </c>
      <c r="K572" s="21" t="s">
        <v>1428</v>
      </c>
      <c r="L572" s="21" t="s">
        <v>1693</v>
      </c>
      <c r="M572" s="22" t="s">
        <v>27</v>
      </c>
      <c r="N572">
        <v>1</v>
      </c>
      <c r="O572" s="21" t="s">
        <v>37</v>
      </c>
      <c r="P572" s="22" t="s">
        <v>28</v>
      </c>
      <c r="Q572" s="21" t="s">
        <v>45</v>
      </c>
      <c r="T572" s="21" t="s">
        <v>32</v>
      </c>
      <c r="U572" t="s">
        <v>28</v>
      </c>
      <c r="W572" t="s">
        <v>28</v>
      </c>
      <c r="X572" t="s">
        <v>28</v>
      </c>
      <c r="Y572" t="s">
        <v>28</v>
      </c>
      <c r="Z572" t="s">
        <v>6087</v>
      </c>
      <c r="AB572">
        <v>1</v>
      </c>
      <c r="AC572" t="s">
        <v>6090</v>
      </c>
      <c r="AD572" t="s">
        <v>1694</v>
      </c>
    </row>
    <row r="573" spans="1:30" x14ac:dyDescent="0.25">
      <c r="A573" s="20">
        <v>43362</v>
      </c>
      <c r="B573" s="16" t="s">
        <v>5030</v>
      </c>
      <c r="C573" s="3" t="s">
        <v>1695</v>
      </c>
      <c r="D573">
        <f t="shared" si="6"/>
        <v>2018</v>
      </c>
      <c r="E573" s="2">
        <v>9</v>
      </c>
      <c r="F573" s="2" t="s">
        <v>4758</v>
      </c>
      <c r="G573" s="21">
        <v>28</v>
      </c>
      <c r="H573" s="3" t="s">
        <v>1695</v>
      </c>
      <c r="I573" s="3">
        <v>2018</v>
      </c>
      <c r="J573" s="21" t="s">
        <v>55</v>
      </c>
      <c r="K573" s="21" t="s">
        <v>1428</v>
      </c>
      <c r="L573" s="21" t="s">
        <v>1696</v>
      </c>
      <c r="M573" s="22" t="s">
        <v>27</v>
      </c>
      <c r="N573">
        <v>1</v>
      </c>
      <c r="O573" s="21" t="s">
        <v>37</v>
      </c>
      <c r="P573" s="21" t="s">
        <v>52</v>
      </c>
      <c r="Q573" s="21" t="s">
        <v>45</v>
      </c>
      <c r="T573" s="21" t="s">
        <v>32</v>
      </c>
      <c r="U573">
        <v>3</v>
      </c>
      <c r="V573" t="s">
        <v>47</v>
      </c>
      <c r="W573" t="s">
        <v>33</v>
      </c>
      <c r="X573" t="s">
        <v>28</v>
      </c>
      <c r="Y573" t="s">
        <v>28</v>
      </c>
      <c r="Z573" t="s">
        <v>6086</v>
      </c>
      <c r="AB573">
        <v>2</v>
      </c>
      <c r="AC573" t="s">
        <v>6091</v>
      </c>
      <c r="AD573" t="s">
        <v>1697</v>
      </c>
    </row>
    <row r="574" spans="1:30" x14ac:dyDescent="0.25">
      <c r="A574" s="20">
        <v>43362</v>
      </c>
      <c r="B574" s="16" t="s">
        <v>5030</v>
      </c>
      <c r="C574" s="3" t="s">
        <v>1695</v>
      </c>
      <c r="D574">
        <f t="shared" si="6"/>
        <v>2018</v>
      </c>
      <c r="E574" s="2">
        <v>9</v>
      </c>
      <c r="F574" s="2" t="s">
        <v>4758</v>
      </c>
      <c r="G574" s="21">
        <v>28</v>
      </c>
      <c r="H574" s="3" t="s">
        <v>1695</v>
      </c>
      <c r="I574" s="3">
        <v>2018</v>
      </c>
      <c r="J574" s="21" t="s">
        <v>55</v>
      </c>
      <c r="K574" s="21" t="s">
        <v>1432</v>
      </c>
      <c r="L574" s="21" t="s">
        <v>1698</v>
      </c>
      <c r="M574" s="22" t="s">
        <v>27</v>
      </c>
      <c r="N574">
        <v>1</v>
      </c>
      <c r="O574" s="21" t="s">
        <v>37</v>
      </c>
      <c r="P574" s="21" t="s">
        <v>52</v>
      </c>
      <c r="Q574" s="21" t="s">
        <v>45</v>
      </c>
      <c r="T574" s="21" t="s">
        <v>32</v>
      </c>
      <c r="U574">
        <v>0</v>
      </c>
      <c r="V574" t="s">
        <v>47</v>
      </c>
      <c r="W574" t="s">
        <v>122</v>
      </c>
      <c r="X574" s="6" t="s">
        <v>5186</v>
      </c>
      <c r="Y574" s="6" t="s">
        <v>5186</v>
      </c>
      <c r="Z574" s="6" t="s">
        <v>6088</v>
      </c>
      <c r="AB574">
        <v>2</v>
      </c>
      <c r="AC574" t="s">
        <v>6091</v>
      </c>
      <c r="AD574" t="s">
        <v>1699</v>
      </c>
    </row>
    <row r="575" spans="1:30" x14ac:dyDescent="0.25">
      <c r="A575" s="20">
        <v>43362</v>
      </c>
      <c r="B575" s="16" t="s">
        <v>5030</v>
      </c>
      <c r="C575" s="3" t="s">
        <v>1695</v>
      </c>
      <c r="D575">
        <f t="shared" si="6"/>
        <v>2018</v>
      </c>
      <c r="E575" s="2">
        <v>9</v>
      </c>
      <c r="F575" s="2" t="s">
        <v>4758</v>
      </c>
      <c r="G575" s="21">
        <v>28</v>
      </c>
      <c r="H575" s="3" t="s">
        <v>1695</v>
      </c>
      <c r="I575" s="3">
        <v>2018</v>
      </c>
      <c r="J575" s="21" t="s">
        <v>55</v>
      </c>
      <c r="K575" s="21" t="s">
        <v>1700</v>
      </c>
      <c r="L575" s="21" t="s">
        <v>1701</v>
      </c>
      <c r="M575" s="22" t="s">
        <v>27</v>
      </c>
      <c r="N575">
        <v>1</v>
      </c>
      <c r="O575" s="21" t="s">
        <v>37</v>
      </c>
      <c r="P575" s="21" t="s">
        <v>52</v>
      </c>
      <c r="Q575" s="22" t="s">
        <v>45</v>
      </c>
      <c r="T575" s="21" t="s">
        <v>32</v>
      </c>
      <c r="U575">
        <v>3</v>
      </c>
      <c r="V575" t="s">
        <v>47</v>
      </c>
      <c r="W575" t="s">
        <v>33</v>
      </c>
      <c r="X575" t="s">
        <v>28</v>
      </c>
      <c r="Y575" t="s">
        <v>28</v>
      </c>
      <c r="Z575" t="s">
        <v>6086</v>
      </c>
      <c r="AB575">
        <v>2</v>
      </c>
      <c r="AC575" t="s">
        <v>6091</v>
      </c>
      <c r="AD575" t="s">
        <v>1702</v>
      </c>
    </row>
    <row r="576" spans="1:30" x14ac:dyDescent="0.25">
      <c r="A576" s="20">
        <v>43362</v>
      </c>
      <c r="B576" s="16" t="s">
        <v>5030</v>
      </c>
      <c r="C576" s="3" t="s">
        <v>1695</v>
      </c>
      <c r="D576">
        <f t="shared" si="6"/>
        <v>2018</v>
      </c>
      <c r="E576" s="2">
        <v>9</v>
      </c>
      <c r="F576" s="2" t="s">
        <v>4758</v>
      </c>
      <c r="G576" s="21">
        <v>28</v>
      </c>
      <c r="H576" s="3" t="s">
        <v>1695</v>
      </c>
      <c r="I576" s="3">
        <v>2018</v>
      </c>
      <c r="J576" s="21" t="s">
        <v>55</v>
      </c>
      <c r="K576" s="21" t="s">
        <v>1703</v>
      </c>
      <c r="L576" s="21" t="s">
        <v>1704</v>
      </c>
      <c r="M576" s="22" t="s">
        <v>27</v>
      </c>
      <c r="N576">
        <v>1</v>
      </c>
      <c r="O576" s="21" t="s">
        <v>37</v>
      </c>
      <c r="P576" s="22" t="s">
        <v>28</v>
      </c>
      <c r="Q576" s="22" t="s">
        <v>29</v>
      </c>
      <c r="T576" s="21" t="s">
        <v>32</v>
      </c>
      <c r="U576">
        <v>1</v>
      </c>
      <c r="V576" t="s">
        <v>47</v>
      </c>
      <c r="W576" t="s">
        <v>33</v>
      </c>
      <c r="X576" t="s">
        <v>62</v>
      </c>
      <c r="Y576" t="s">
        <v>62</v>
      </c>
      <c r="Z576" t="s">
        <v>6078</v>
      </c>
      <c r="AA576" t="s">
        <v>47</v>
      </c>
      <c r="AB576">
        <v>2</v>
      </c>
      <c r="AC576" t="s">
        <v>6091</v>
      </c>
      <c r="AD576" t="s">
        <v>1705</v>
      </c>
    </row>
    <row r="577" spans="1:30" x14ac:dyDescent="0.25">
      <c r="A577" s="20">
        <v>43362</v>
      </c>
      <c r="B577" s="16" t="s">
        <v>5030</v>
      </c>
      <c r="C577" s="3" t="s">
        <v>1695</v>
      </c>
      <c r="D577">
        <f t="shared" si="6"/>
        <v>2018</v>
      </c>
      <c r="E577" s="2">
        <v>9</v>
      </c>
      <c r="F577" s="2" t="s">
        <v>4758</v>
      </c>
      <c r="G577" s="21">
        <v>28</v>
      </c>
      <c r="H577" s="3" t="s">
        <v>1695</v>
      </c>
      <c r="I577" s="3">
        <v>2018</v>
      </c>
      <c r="J577" s="21" t="s">
        <v>55</v>
      </c>
      <c r="K577" s="21" t="s">
        <v>1706</v>
      </c>
      <c r="L577" s="21" t="s">
        <v>1707</v>
      </c>
      <c r="M577" s="22" t="s">
        <v>27</v>
      </c>
      <c r="N577">
        <v>1</v>
      </c>
      <c r="O577" s="21"/>
      <c r="P577" s="21" t="s">
        <v>28</v>
      </c>
      <c r="Q577" s="21" t="s">
        <v>29</v>
      </c>
      <c r="T577" s="21" t="s">
        <v>32</v>
      </c>
      <c r="U577" t="s">
        <v>39</v>
      </c>
      <c r="W577" t="s">
        <v>33</v>
      </c>
      <c r="X577" t="s">
        <v>88</v>
      </c>
      <c r="Y577" s="6" t="s">
        <v>88</v>
      </c>
      <c r="Z577" s="6" t="s">
        <v>6082</v>
      </c>
      <c r="AA577" t="s">
        <v>47</v>
      </c>
      <c r="AB577">
        <v>2</v>
      </c>
      <c r="AC577" t="s">
        <v>6091</v>
      </c>
      <c r="AD577" t="s">
        <v>1708</v>
      </c>
    </row>
    <row r="578" spans="1:30" x14ac:dyDescent="0.25">
      <c r="A578" s="20">
        <v>43363</v>
      </c>
      <c r="B578" s="16" t="s">
        <v>5031</v>
      </c>
      <c r="C578" s="3" t="s">
        <v>1711</v>
      </c>
      <c r="D578">
        <f t="shared" si="6"/>
        <v>2018</v>
      </c>
      <c r="E578" s="2">
        <v>9</v>
      </c>
      <c r="F578" s="2" t="s">
        <v>4758</v>
      </c>
      <c r="G578" s="21">
        <v>5</v>
      </c>
      <c r="H578" s="3" t="s">
        <v>1711</v>
      </c>
      <c r="I578" s="3">
        <v>2018</v>
      </c>
      <c r="J578" s="21" t="s">
        <v>76</v>
      </c>
      <c r="K578" s="22" t="s">
        <v>1712</v>
      </c>
      <c r="L578" s="22" t="s">
        <v>1734</v>
      </c>
      <c r="M578" s="22" t="s">
        <v>27</v>
      </c>
      <c r="N578">
        <v>1</v>
      </c>
      <c r="O578" s="21" t="s">
        <v>1712</v>
      </c>
      <c r="P578" s="22" t="s">
        <v>52</v>
      </c>
      <c r="Q578" s="22" t="s">
        <v>45</v>
      </c>
      <c r="T578" s="21" t="s">
        <v>32</v>
      </c>
      <c r="U578">
        <v>3</v>
      </c>
      <c r="V578" t="s">
        <v>47</v>
      </c>
      <c r="W578" t="s">
        <v>33</v>
      </c>
      <c r="X578" t="s">
        <v>84</v>
      </c>
      <c r="Y578" t="s">
        <v>84</v>
      </c>
      <c r="Z578" t="s">
        <v>6084</v>
      </c>
      <c r="AA578" t="s">
        <v>30</v>
      </c>
      <c r="AB578">
        <v>2</v>
      </c>
      <c r="AC578" t="s">
        <v>6091</v>
      </c>
      <c r="AD578" t="s">
        <v>1713</v>
      </c>
    </row>
    <row r="579" spans="1:30" x14ac:dyDescent="0.25">
      <c r="A579" s="1">
        <v>40352</v>
      </c>
      <c r="B579" s="16" t="s">
        <v>4789</v>
      </c>
      <c r="C579" s="3" t="s">
        <v>71</v>
      </c>
      <c r="D579" s="2">
        <v>2010</v>
      </c>
      <c r="E579" s="2">
        <v>6</v>
      </c>
      <c r="F579" s="2" t="s">
        <v>4685</v>
      </c>
      <c r="G579" s="3">
        <v>12</v>
      </c>
      <c r="H579" s="3" t="s">
        <v>71</v>
      </c>
      <c r="I579" s="3">
        <v>2010</v>
      </c>
      <c r="J579" s="4" t="s">
        <v>55</v>
      </c>
      <c r="K579" s="4" t="s">
        <v>135</v>
      </c>
      <c r="L579" s="10" t="s">
        <v>1746</v>
      </c>
      <c r="M579" s="10" t="s">
        <v>1728</v>
      </c>
      <c r="N579" s="6">
        <v>0</v>
      </c>
      <c r="O579" s="4"/>
      <c r="P579" s="4" t="s">
        <v>28</v>
      </c>
      <c r="Q579" s="4" t="s">
        <v>28</v>
      </c>
      <c r="R579" s="6"/>
      <c r="S579" s="6"/>
      <c r="T579" s="4" t="s">
        <v>40</v>
      </c>
      <c r="U579" s="6" t="s">
        <v>28</v>
      </c>
      <c r="W579" t="s">
        <v>28</v>
      </c>
      <c r="X579" t="s">
        <v>28</v>
      </c>
      <c r="Y579" t="s">
        <v>28</v>
      </c>
      <c r="Z579" t="s">
        <v>6087</v>
      </c>
      <c r="AB579" t="s">
        <v>39</v>
      </c>
    </row>
    <row r="580" spans="1:30" x14ac:dyDescent="0.25">
      <c r="A580" s="1">
        <v>40651</v>
      </c>
      <c r="B580" s="16" t="s">
        <v>4818</v>
      </c>
      <c r="C580" s="3" t="s">
        <v>1794</v>
      </c>
      <c r="D580" s="2">
        <v>2011</v>
      </c>
      <c r="E580" s="2">
        <v>4</v>
      </c>
      <c r="F580" s="2" t="s">
        <v>4689</v>
      </c>
      <c r="G580" s="3">
        <v>13</v>
      </c>
      <c r="H580" s="3" t="s">
        <v>1794</v>
      </c>
      <c r="I580" s="3">
        <v>2011</v>
      </c>
      <c r="J580" s="4" t="s">
        <v>55</v>
      </c>
      <c r="K580" s="4" t="s">
        <v>56</v>
      </c>
      <c r="L580" s="10" t="s">
        <v>1747</v>
      </c>
      <c r="M580" s="10" t="s">
        <v>1728</v>
      </c>
      <c r="N580" s="6">
        <v>0</v>
      </c>
      <c r="O580" s="4"/>
      <c r="P580" s="4" t="s">
        <v>28</v>
      </c>
      <c r="Q580" s="4" t="s">
        <v>28</v>
      </c>
      <c r="R580" s="6"/>
      <c r="S580" s="6"/>
      <c r="T580" s="4" t="s">
        <v>40</v>
      </c>
      <c r="U580" s="6" t="s">
        <v>28</v>
      </c>
      <c r="W580" t="s">
        <v>28</v>
      </c>
      <c r="X580" s="6" t="s">
        <v>28</v>
      </c>
      <c r="Y580" t="s">
        <v>28</v>
      </c>
      <c r="Z580" t="s">
        <v>6087</v>
      </c>
      <c r="AB580" t="s">
        <v>39</v>
      </c>
      <c r="AD580" s="6"/>
    </row>
    <row r="581" spans="1:30" x14ac:dyDescent="0.25">
      <c r="A581" s="1">
        <v>40667</v>
      </c>
      <c r="B581" s="16" t="s">
        <v>4822</v>
      </c>
      <c r="C581" s="3" t="s">
        <v>196</v>
      </c>
      <c r="D581" s="2">
        <v>2011</v>
      </c>
      <c r="E581" s="2">
        <v>5</v>
      </c>
      <c r="F581" s="2" t="s">
        <v>4690</v>
      </c>
      <c r="G581" s="3">
        <v>13</v>
      </c>
      <c r="H581" s="3" t="s">
        <v>196</v>
      </c>
      <c r="I581" s="3">
        <v>2011</v>
      </c>
      <c r="J581" s="4" t="s">
        <v>24</v>
      </c>
      <c r="K581" s="4" t="s">
        <v>105</v>
      </c>
      <c r="L581" s="10" t="s">
        <v>1748</v>
      </c>
      <c r="M581" s="10" t="s">
        <v>1728</v>
      </c>
      <c r="N581" s="6">
        <v>0</v>
      </c>
      <c r="O581" s="4"/>
      <c r="P581" s="4" t="s">
        <v>28</v>
      </c>
      <c r="Q581" s="4" t="s">
        <v>28</v>
      </c>
      <c r="R581" s="6"/>
      <c r="S581" s="6"/>
      <c r="T581" s="4" t="s">
        <v>32</v>
      </c>
      <c r="U581" s="6" t="s">
        <v>28</v>
      </c>
      <c r="W581" t="s">
        <v>28</v>
      </c>
      <c r="X581" s="6" t="s">
        <v>28</v>
      </c>
      <c r="Y581" t="s">
        <v>28</v>
      </c>
      <c r="Z581" t="s">
        <v>6087</v>
      </c>
      <c r="AB581" t="s">
        <v>39</v>
      </c>
      <c r="AD581" s="6"/>
    </row>
    <row r="582" spans="1:30" x14ac:dyDescent="0.25">
      <c r="A582" s="8">
        <v>40681</v>
      </c>
      <c r="B582" s="16" t="s">
        <v>4825</v>
      </c>
      <c r="C582" s="3" t="s">
        <v>211</v>
      </c>
      <c r="D582">
        <v>2011</v>
      </c>
      <c r="E582" s="2">
        <v>5</v>
      </c>
      <c r="F582" s="2" t="s">
        <v>4690</v>
      </c>
      <c r="G582" s="9">
        <v>27</v>
      </c>
      <c r="H582" s="3" t="s">
        <v>211</v>
      </c>
      <c r="I582" s="3">
        <v>2011</v>
      </c>
      <c r="J582" s="4" t="s">
        <v>36</v>
      </c>
      <c r="K582" s="4" t="s">
        <v>336</v>
      </c>
      <c r="L582" s="10" t="s">
        <v>1749</v>
      </c>
      <c r="M582" s="7" t="s">
        <v>1728</v>
      </c>
      <c r="N582" s="6">
        <v>0</v>
      </c>
      <c r="O582" s="7"/>
      <c r="P582" s="7" t="s">
        <v>28</v>
      </c>
      <c r="Q582" s="7" t="s">
        <v>28</v>
      </c>
      <c r="T582" s="7" t="s">
        <v>32</v>
      </c>
      <c r="U582" t="s">
        <v>28</v>
      </c>
      <c r="W582" t="s">
        <v>33</v>
      </c>
      <c r="X582" s="6" t="s">
        <v>88</v>
      </c>
      <c r="Y582" s="6" t="s">
        <v>88</v>
      </c>
      <c r="Z582" s="6" t="s">
        <v>6082</v>
      </c>
      <c r="AB582" t="s">
        <v>39</v>
      </c>
      <c r="AD582" s="6" t="s">
        <v>1736</v>
      </c>
    </row>
    <row r="583" spans="1:30" x14ac:dyDescent="0.25">
      <c r="A583" s="8">
        <v>40681</v>
      </c>
      <c r="B583" s="16" t="s">
        <v>4825</v>
      </c>
      <c r="C583" s="3" t="s">
        <v>218</v>
      </c>
      <c r="D583">
        <v>2011</v>
      </c>
      <c r="E583" s="2">
        <v>5</v>
      </c>
      <c r="F583" s="2" t="s">
        <v>4690</v>
      </c>
      <c r="G583" s="9">
        <v>28</v>
      </c>
      <c r="H583" s="3" t="s">
        <v>218</v>
      </c>
      <c r="I583" s="3">
        <v>2011</v>
      </c>
      <c r="J583" s="4" t="s">
        <v>36</v>
      </c>
      <c r="K583" s="4" t="s">
        <v>135</v>
      </c>
      <c r="L583" s="10" t="s">
        <v>1750</v>
      </c>
      <c r="M583" s="7" t="s">
        <v>1728</v>
      </c>
      <c r="N583" s="6">
        <v>0</v>
      </c>
      <c r="O583" s="7"/>
      <c r="P583" s="7" t="s">
        <v>28</v>
      </c>
      <c r="Q583" s="7" t="s">
        <v>28</v>
      </c>
      <c r="T583" s="7" t="s">
        <v>40</v>
      </c>
      <c r="U583" t="s">
        <v>28</v>
      </c>
      <c r="W583" t="s">
        <v>28</v>
      </c>
      <c r="X583" s="6" t="s">
        <v>28</v>
      </c>
      <c r="Y583" t="s">
        <v>28</v>
      </c>
      <c r="Z583" t="s">
        <v>6087</v>
      </c>
      <c r="AB583" t="s">
        <v>39</v>
      </c>
      <c r="AD583" s="6" t="s">
        <v>1735</v>
      </c>
    </row>
    <row r="584" spans="1:30" x14ac:dyDescent="0.25">
      <c r="A584" s="1">
        <v>41064</v>
      </c>
      <c r="B584" s="16" t="s">
        <v>4863</v>
      </c>
      <c r="C584" s="3" t="s">
        <v>383</v>
      </c>
      <c r="D584" s="2">
        <v>2012</v>
      </c>
      <c r="E584" s="2">
        <v>6</v>
      </c>
      <c r="F584" s="2" t="s">
        <v>4701</v>
      </c>
      <c r="G584" s="3">
        <v>11</v>
      </c>
      <c r="H584" s="3" t="s">
        <v>383</v>
      </c>
      <c r="I584" s="3">
        <v>2012</v>
      </c>
      <c r="J584" s="4" t="s">
        <v>55</v>
      </c>
      <c r="K584" s="4" t="s">
        <v>314</v>
      </c>
      <c r="L584" s="10" t="s">
        <v>1751</v>
      </c>
      <c r="M584" s="10" t="s">
        <v>1728</v>
      </c>
      <c r="N584" s="6">
        <v>0</v>
      </c>
      <c r="O584" s="4"/>
      <c r="P584" s="4" t="s">
        <v>28</v>
      </c>
      <c r="Q584" s="4" t="s">
        <v>28</v>
      </c>
      <c r="R584" s="6"/>
      <c r="S584" s="6"/>
      <c r="T584" s="4" t="s">
        <v>40</v>
      </c>
      <c r="U584">
        <v>0</v>
      </c>
      <c r="W584" t="s">
        <v>28</v>
      </c>
      <c r="X584" t="s">
        <v>28</v>
      </c>
      <c r="Y584" t="s">
        <v>28</v>
      </c>
      <c r="Z584" t="s">
        <v>6087</v>
      </c>
      <c r="AB584" t="s">
        <v>39</v>
      </c>
    </row>
    <row r="585" spans="1:30" x14ac:dyDescent="0.25">
      <c r="A585" s="1">
        <v>41064</v>
      </c>
      <c r="B585" s="16" t="s">
        <v>4863</v>
      </c>
      <c r="C585" s="3" t="s">
        <v>383</v>
      </c>
      <c r="D585" s="2">
        <v>2012</v>
      </c>
      <c r="E585" s="2">
        <v>6</v>
      </c>
      <c r="F585" s="2" t="s">
        <v>4701</v>
      </c>
      <c r="G585" s="3">
        <v>11</v>
      </c>
      <c r="H585" s="3" t="s">
        <v>383</v>
      </c>
      <c r="I585" s="3">
        <v>2012</v>
      </c>
      <c r="J585" s="18" t="s">
        <v>55</v>
      </c>
      <c r="K585" s="4" t="s">
        <v>317</v>
      </c>
      <c r="L585" s="10" t="s">
        <v>1752</v>
      </c>
      <c r="M585" s="10" t="s">
        <v>1728</v>
      </c>
      <c r="N585" s="6">
        <v>0</v>
      </c>
      <c r="O585" s="4"/>
      <c r="P585" s="4" t="s">
        <v>28</v>
      </c>
      <c r="Q585" s="4" t="s">
        <v>28</v>
      </c>
      <c r="R585" s="6"/>
      <c r="S585" s="6"/>
      <c r="T585" s="4" t="s">
        <v>40</v>
      </c>
      <c r="U585">
        <v>0</v>
      </c>
      <c r="W585" t="s">
        <v>28</v>
      </c>
      <c r="X585" t="s">
        <v>28</v>
      </c>
      <c r="Y585" t="s">
        <v>28</v>
      </c>
      <c r="Z585" t="s">
        <v>6087</v>
      </c>
      <c r="AB585" t="s">
        <v>39</v>
      </c>
    </row>
    <row r="586" spans="1:30" x14ac:dyDescent="0.25">
      <c r="A586" s="1">
        <v>41064</v>
      </c>
      <c r="B586" s="16" t="s">
        <v>4863</v>
      </c>
      <c r="C586" s="3" t="s">
        <v>383</v>
      </c>
      <c r="D586" s="2">
        <v>2012</v>
      </c>
      <c r="E586" s="2">
        <v>6</v>
      </c>
      <c r="F586" s="2" t="s">
        <v>4701</v>
      </c>
      <c r="G586" s="3">
        <v>12</v>
      </c>
      <c r="H586" s="3" t="s">
        <v>383</v>
      </c>
      <c r="I586" s="3">
        <v>2012</v>
      </c>
      <c r="J586" s="4" t="s">
        <v>55</v>
      </c>
      <c r="K586" s="4" t="s">
        <v>25</v>
      </c>
      <c r="L586" s="10" t="s">
        <v>1753</v>
      </c>
      <c r="M586" s="10" t="s">
        <v>1728</v>
      </c>
      <c r="N586" s="6">
        <v>0</v>
      </c>
      <c r="O586" s="4"/>
      <c r="P586" s="4" t="s">
        <v>28</v>
      </c>
      <c r="Q586" s="4" t="s">
        <v>28</v>
      </c>
      <c r="R586" s="6"/>
      <c r="S586" s="6"/>
      <c r="T586" s="4" t="s">
        <v>32</v>
      </c>
      <c r="U586">
        <v>0</v>
      </c>
      <c r="W586" t="s">
        <v>28</v>
      </c>
      <c r="X586" t="s">
        <v>28</v>
      </c>
      <c r="Y586" t="s">
        <v>28</v>
      </c>
      <c r="Z586" t="s">
        <v>6087</v>
      </c>
      <c r="AB586" t="s">
        <v>39</v>
      </c>
    </row>
    <row r="587" spans="1:30" x14ac:dyDescent="0.25">
      <c r="A587" s="1">
        <v>41122</v>
      </c>
      <c r="B587" s="16" t="s">
        <v>4876</v>
      </c>
      <c r="C587" s="3" t="s">
        <v>1795</v>
      </c>
      <c r="D587" s="2">
        <v>2012</v>
      </c>
      <c r="E587" s="2">
        <v>8</v>
      </c>
      <c r="F587" s="2" t="s">
        <v>4703</v>
      </c>
      <c r="G587" s="3">
        <v>24</v>
      </c>
      <c r="H587" s="3" t="s">
        <v>1795</v>
      </c>
      <c r="I587" s="3">
        <v>2012</v>
      </c>
      <c r="J587" s="4" t="s">
        <v>50</v>
      </c>
      <c r="K587" s="4" t="s">
        <v>56</v>
      </c>
      <c r="L587" s="10" t="s">
        <v>1754</v>
      </c>
      <c r="M587" s="10" t="s">
        <v>1728</v>
      </c>
      <c r="N587" s="6">
        <v>0</v>
      </c>
      <c r="O587" s="4"/>
      <c r="P587" s="4" t="s">
        <v>28</v>
      </c>
      <c r="Q587" s="4" t="s">
        <v>28</v>
      </c>
      <c r="R587" s="6"/>
      <c r="S587" s="6"/>
      <c r="T587" s="4" t="s">
        <v>40</v>
      </c>
      <c r="U587" s="6" t="s">
        <v>28</v>
      </c>
      <c r="W587" t="s">
        <v>28</v>
      </c>
      <c r="X587" s="6" t="s">
        <v>28</v>
      </c>
      <c r="Y587" t="s">
        <v>28</v>
      </c>
      <c r="Z587" t="s">
        <v>6087</v>
      </c>
      <c r="AB587" t="s">
        <v>39</v>
      </c>
    </row>
    <row r="588" spans="1:30" x14ac:dyDescent="0.25">
      <c r="A588" s="8">
        <v>41319</v>
      </c>
      <c r="B588" s="16" t="s">
        <v>4894</v>
      </c>
      <c r="C588" s="3" t="s">
        <v>1796</v>
      </c>
      <c r="D588" s="2">
        <v>2013</v>
      </c>
      <c r="E588" s="2">
        <v>2</v>
      </c>
      <c r="F588" s="2" t="s">
        <v>4708</v>
      </c>
      <c r="G588" s="3">
        <v>14</v>
      </c>
      <c r="H588" s="3" t="s">
        <v>1796</v>
      </c>
      <c r="I588" s="3">
        <v>2013</v>
      </c>
      <c r="J588" s="4" t="s">
        <v>24</v>
      </c>
      <c r="K588" s="4" t="s">
        <v>25</v>
      </c>
      <c r="L588" s="10" t="s">
        <v>1755</v>
      </c>
      <c r="M588" s="10" t="s">
        <v>1728</v>
      </c>
      <c r="N588" s="6">
        <v>0</v>
      </c>
      <c r="O588" s="4"/>
      <c r="P588" s="4" t="s">
        <v>28</v>
      </c>
      <c r="Q588" s="4" t="s">
        <v>28</v>
      </c>
      <c r="R588" s="6"/>
      <c r="S588" s="6"/>
      <c r="T588" s="4" t="s">
        <v>32</v>
      </c>
      <c r="U588" s="6" t="s">
        <v>28</v>
      </c>
      <c r="W588" t="s">
        <v>28</v>
      </c>
      <c r="X588" s="6" t="s">
        <v>28</v>
      </c>
      <c r="Y588" t="s">
        <v>28</v>
      </c>
      <c r="Z588" t="s">
        <v>6087</v>
      </c>
      <c r="AB588" t="s">
        <v>39</v>
      </c>
    </row>
    <row r="589" spans="1:30" x14ac:dyDescent="0.25">
      <c r="A589" s="1">
        <v>41319</v>
      </c>
      <c r="B589" s="16" t="s">
        <v>4894</v>
      </c>
      <c r="C589" s="3" t="s">
        <v>1796</v>
      </c>
      <c r="D589" s="2">
        <v>2013</v>
      </c>
      <c r="E589" s="2">
        <v>2</v>
      </c>
      <c r="F589" s="2" t="s">
        <v>4708</v>
      </c>
      <c r="G589" s="3">
        <v>14</v>
      </c>
      <c r="H589" s="3" t="s">
        <v>1796</v>
      </c>
      <c r="I589" s="3">
        <v>2013</v>
      </c>
      <c r="J589" s="4" t="s">
        <v>24</v>
      </c>
      <c r="K589" s="4" t="s">
        <v>105</v>
      </c>
      <c r="L589" s="10" t="s">
        <v>1756</v>
      </c>
      <c r="M589" s="10" t="s">
        <v>1728</v>
      </c>
      <c r="N589" s="6">
        <v>0</v>
      </c>
      <c r="O589" s="4"/>
      <c r="P589" s="4" t="s">
        <v>28</v>
      </c>
      <c r="Q589" s="4" t="s">
        <v>28</v>
      </c>
      <c r="R589" s="6"/>
      <c r="S589" s="6"/>
      <c r="T589" s="4" t="s">
        <v>32</v>
      </c>
      <c r="U589" s="6" t="s">
        <v>28</v>
      </c>
      <c r="W589" t="s">
        <v>28</v>
      </c>
      <c r="X589" s="6" t="s">
        <v>28</v>
      </c>
      <c r="Y589" t="s">
        <v>28</v>
      </c>
      <c r="Z589" t="s">
        <v>6087</v>
      </c>
      <c r="AB589" t="s">
        <v>39</v>
      </c>
    </row>
    <row r="590" spans="1:30" x14ac:dyDescent="0.25">
      <c r="A590" s="1">
        <v>41386</v>
      </c>
      <c r="B590" s="16" t="s">
        <v>4897</v>
      </c>
      <c r="C590" s="3" t="s">
        <v>581</v>
      </c>
      <c r="D590" s="2">
        <v>2013</v>
      </c>
      <c r="E590" s="2">
        <v>4</v>
      </c>
      <c r="F590" s="2" t="s">
        <v>4711</v>
      </c>
      <c r="G590" s="3">
        <v>18</v>
      </c>
      <c r="H590" s="3" t="s">
        <v>581</v>
      </c>
      <c r="I590" s="3">
        <v>2013</v>
      </c>
      <c r="J590" s="4" t="s">
        <v>24</v>
      </c>
      <c r="K590" s="4" t="s">
        <v>143</v>
      </c>
      <c r="L590" s="10" t="s">
        <v>1757</v>
      </c>
      <c r="M590" s="10" t="s">
        <v>1728</v>
      </c>
      <c r="N590" s="6">
        <v>0</v>
      </c>
      <c r="O590" s="4"/>
      <c r="P590" s="4" t="s">
        <v>28</v>
      </c>
      <c r="Q590" s="4" t="s">
        <v>28</v>
      </c>
      <c r="R590" s="6"/>
      <c r="S590" s="6"/>
      <c r="T590" s="4" t="s">
        <v>32</v>
      </c>
      <c r="U590" s="6" t="s">
        <v>28</v>
      </c>
      <c r="W590" t="s">
        <v>28</v>
      </c>
      <c r="X590" s="6" t="s">
        <v>28</v>
      </c>
      <c r="Y590" t="s">
        <v>28</v>
      </c>
      <c r="Z590" t="s">
        <v>6087</v>
      </c>
      <c r="AB590" t="s">
        <v>39</v>
      </c>
    </row>
    <row r="591" spans="1:30" x14ac:dyDescent="0.25">
      <c r="A591" s="1">
        <v>41431</v>
      </c>
      <c r="B591" s="16" t="s">
        <v>4902</v>
      </c>
      <c r="C591" s="3" t="s">
        <v>616</v>
      </c>
      <c r="D591">
        <f>YEAR(A591)</f>
        <v>2013</v>
      </c>
      <c r="E591" s="2">
        <v>6</v>
      </c>
      <c r="F591" s="2" t="s">
        <v>4713</v>
      </c>
      <c r="G591" s="3">
        <v>13</v>
      </c>
      <c r="H591" s="3" t="s">
        <v>616</v>
      </c>
      <c r="I591" s="3">
        <v>2013</v>
      </c>
      <c r="J591" s="4" t="s">
        <v>36</v>
      </c>
      <c r="K591" s="4" t="s">
        <v>105</v>
      </c>
      <c r="L591" s="10" t="s">
        <v>1758</v>
      </c>
      <c r="M591" s="10" t="s">
        <v>1728</v>
      </c>
      <c r="N591" s="6">
        <v>0</v>
      </c>
      <c r="O591" s="4"/>
      <c r="P591" s="4" t="s">
        <v>28</v>
      </c>
      <c r="Q591" s="4" t="s">
        <v>28</v>
      </c>
      <c r="R591" s="6"/>
      <c r="S591" s="6"/>
      <c r="T591" s="4" t="s">
        <v>28</v>
      </c>
      <c r="U591" s="6" t="s">
        <v>28</v>
      </c>
      <c r="W591" t="s">
        <v>28</v>
      </c>
      <c r="X591" s="6" t="s">
        <v>28</v>
      </c>
      <c r="Y591" t="s">
        <v>28</v>
      </c>
      <c r="Z591" t="s">
        <v>6087</v>
      </c>
      <c r="AB591" t="s">
        <v>39</v>
      </c>
    </row>
    <row r="592" spans="1:30" x14ac:dyDescent="0.25">
      <c r="A592" s="1">
        <v>41431</v>
      </c>
      <c r="B592" s="16" t="s">
        <v>4902</v>
      </c>
      <c r="C592" s="3" t="s">
        <v>1797</v>
      </c>
      <c r="D592" s="2">
        <v>2013</v>
      </c>
      <c r="E592" s="2">
        <v>6</v>
      </c>
      <c r="F592" s="2" t="s">
        <v>4713</v>
      </c>
      <c r="G592" s="3">
        <v>14</v>
      </c>
      <c r="H592" s="3" t="s">
        <v>1797</v>
      </c>
      <c r="I592" s="3">
        <v>2013</v>
      </c>
      <c r="J592" s="4" t="s">
        <v>36</v>
      </c>
      <c r="K592" s="4" t="s">
        <v>56</v>
      </c>
      <c r="L592" s="10" t="s">
        <v>1759</v>
      </c>
      <c r="M592" s="10" t="s">
        <v>1728</v>
      </c>
      <c r="N592" s="6">
        <v>0</v>
      </c>
      <c r="O592" s="4"/>
      <c r="P592" s="4" t="s">
        <v>28</v>
      </c>
      <c r="Q592" s="4" t="s">
        <v>28</v>
      </c>
      <c r="R592" s="6"/>
      <c r="S592" s="6"/>
      <c r="T592" s="4" t="s">
        <v>28</v>
      </c>
      <c r="U592" s="6" t="s">
        <v>28</v>
      </c>
      <c r="W592" t="s">
        <v>28</v>
      </c>
      <c r="X592" s="6" t="s">
        <v>28</v>
      </c>
      <c r="Y592" t="s">
        <v>28</v>
      </c>
      <c r="Z592" t="s">
        <v>6087</v>
      </c>
      <c r="AB592" t="s">
        <v>39</v>
      </c>
    </row>
    <row r="593" spans="1:30" x14ac:dyDescent="0.25">
      <c r="A593" s="1">
        <v>41431</v>
      </c>
      <c r="B593" s="16" t="s">
        <v>4902</v>
      </c>
      <c r="C593" s="3" t="s">
        <v>1798</v>
      </c>
      <c r="D593" s="2">
        <v>2013</v>
      </c>
      <c r="E593" s="2">
        <v>6</v>
      </c>
      <c r="F593" s="2" t="s">
        <v>4713</v>
      </c>
      <c r="G593" s="3">
        <v>3</v>
      </c>
      <c r="H593" s="3" t="s">
        <v>1798</v>
      </c>
      <c r="I593" s="3">
        <v>2013</v>
      </c>
      <c r="J593" s="4" t="s">
        <v>113</v>
      </c>
      <c r="K593" s="4" t="s">
        <v>25</v>
      </c>
      <c r="L593" s="10" t="s">
        <v>1760</v>
      </c>
      <c r="M593" s="10" t="s">
        <v>1728</v>
      </c>
      <c r="N593" s="6">
        <v>0</v>
      </c>
      <c r="O593" s="4"/>
      <c r="P593" s="4" t="s">
        <v>28</v>
      </c>
      <c r="Q593" s="4" t="s">
        <v>28</v>
      </c>
      <c r="R593" s="6"/>
      <c r="S593" s="6"/>
      <c r="T593" s="4" t="s">
        <v>32</v>
      </c>
      <c r="U593" s="6" t="s">
        <v>28</v>
      </c>
      <c r="W593" t="s">
        <v>28</v>
      </c>
      <c r="X593" s="6" t="s">
        <v>28</v>
      </c>
      <c r="Y593" t="s">
        <v>28</v>
      </c>
      <c r="Z593" t="s">
        <v>6087</v>
      </c>
      <c r="AB593" t="s">
        <v>39</v>
      </c>
    </row>
    <row r="594" spans="1:30" x14ac:dyDescent="0.25">
      <c r="A594" s="1">
        <v>41431</v>
      </c>
      <c r="B594" s="16" t="s">
        <v>4902</v>
      </c>
      <c r="C594" s="3" t="s">
        <v>1799</v>
      </c>
      <c r="D594" s="2">
        <v>2013</v>
      </c>
      <c r="E594" s="2">
        <v>6</v>
      </c>
      <c r="F594" s="2" t="s">
        <v>4713</v>
      </c>
      <c r="G594" s="3">
        <v>9</v>
      </c>
      <c r="H594" s="3" t="s">
        <v>1799</v>
      </c>
      <c r="I594" s="3">
        <v>2013</v>
      </c>
      <c r="J594" s="4" t="s">
        <v>55</v>
      </c>
      <c r="K594" s="4" t="s">
        <v>56</v>
      </c>
      <c r="L594" s="10" t="s">
        <v>1761</v>
      </c>
      <c r="M594" s="10" t="s">
        <v>1728</v>
      </c>
      <c r="N594" s="6">
        <v>0</v>
      </c>
      <c r="O594" s="4"/>
      <c r="P594" s="4" t="s">
        <v>28</v>
      </c>
      <c r="Q594" s="4" t="s">
        <v>28</v>
      </c>
      <c r="R594" s="6"/>
      <c r="S594" s="6"/>
      <c r="T594" s="4" t="s">
        <v>40</v>
      </c>
      <c r="U594" s="6" t="s">
        <v>28</v>
      </c>
      <c r="W594" t="s">
        <v>28</v>
      </c>
      <c r="X594" s="6" t="s">
        <v>28</v>
      </c>
      <c r="Y594" t="s">
        <v>28</v>
      </c>
      <c r="Z594" t="s">
        <v>6087</v>
      </c>
      <c r="AB594" t="s">
        <v>39</v>
      </c>
    </row>
    <row r="595" spans="1:30" x14ac:dyDescent="0.25">
      <c r="A595" s="1">
        <v>41431</v>
      </c>
      <c r="B595" s="16" t="s">
        <v>4902</v>
      </c>
      <c r="C595" s="3" t="s">
        <v>1799</v>
      </c>
      <c r="D595" s="2">
        <v>2013</v>
      </c>
      <c r="E595" s="2">
        <v>6</v>
      </c>
      <c r="F595" s="2" t="s">
        <v>4713</v>
      </c>
      <c r="G595" s="3">
        <v>9</v>
      </c>
      <c r="H595" s="3" t="s">
        <v>1799</v>
      </c>
      <c r="I595" s="3">
        <v>2013</v>
      </c>
      <c r="J595" s="4" t="s">
        <v>55</v>
      </c>
      <c r="K595" s="4" t="s">
        <v>135</v>
      </c>
      <c r="L595" s="10" t="s">
        <v>1762</v>
      </c>
      <c r="M595" s="10" t="s">
        <v>1728</v>
      </c>
      <c r="N595" s="6">
        <v>0</v>
      </c>
      <c r="O595" s="4"/>
      <c r="P595" s="4" t="s">
        <v>28</v>
      </c>
      <c r="Q595" s="4" t="s">
        <v>28</v>
      </c>
      <c r="R595" s="6"/>
      <c r="S595" s="6"/>
      <c r="T595" s="4" t="s">
        <v>40</v>
      </c>
      <c r="U595" s="6" t="s">
        <v>28</v>
      </c>
      <c r="W595" t="s">
        <v>28</v>
      </c>
      <c r="X595" s="6" t="s">
        <v>28</v>
      </c>
      <c r="Y595" t="s">
        <v>28</v>
      </c>
      <c r="Z595" t="s">
        <v>6087</v>
      </c>
      <c r="AB595" t="s">
        <v>39</v>
      </c>
    </row>
    <row r="596" spans="1:30" x14ac:dyDescent="0.25">
      <c r="A596" s="8">
        <v>41453</v>
      </c>
      <c r="B596" s="16" t="s">
        <v>4905</v>
      </c>
      <c r="C596" s="3" t="s">
        <v>1800</v>
      </c>
      <c r="D596">
        <v>2013</v>
      </c>
      <c r="E596" s="2">
        <v>6</v>
      </c>
      <c r="F596" s="2" t="s">
        <v>4713</v>
      </c>
      <c r="G596" s="9">
        <v>27</v>
      </c>
      <c r="H596" s="3" t="s">
        <v>1800</v>
      </c>
      <c r="I596" s="3">
        <v>2013</v>
      </c>
      <c r="J596" s="4" t="s">
        <v>36</v>
      </c>
      <c r="K596" s="4" t="s">
        <v>25</v>
      </c>
      <c r="L596" s="10" t="s">
        <v>1763</v>
      </c>
      <c r="M596" s="7" t="s">
        <v>1728</v>
      </c>
      <c r="N596" s="6">
        <v>0</v>
      </c>
      <c r="O596" s="7"/>
      <c r="P596" s="7" t="s">
        <v>28</v>
      </c>
      <c r="Q596" s="7" t="s">
        <v>28</v>
      </c>
      <c r="T596" s="7" t="s">
        <v>32</v>
      </c>
      <c r="U596" t="s">
        <v>28</v>
      </c>
      <c r="W596" t="s">
        <v>28</v>
      </c>
      <c r="X596" t="s">
        <v>28</v>
      </c>
      <c r="Y596" t="s">
        <v>28</v>
      </c>
      <c r="Z596" t="s">
        <v>6087</v>
      </c>
      <c r="AB596" t="s">
        <v>39</v>
      </c>
    </row>
    <row r="597" spans="1:30" x14ac:dyDescent="0.25">
      <c r="A597" s="1">
        <v>41822</v>
      </c>
      <c r="B597" s="16" t="s">
        <v>4928</v>
      </c>
      <c r="C597" s="3" t="s">
        <v>895</v>
      </c>
      <c r="D597">
        <v>2014</v>
      </c>
      <c r="E597" s="2">
        <v>7</v>
      </c>
      <c r="F597" s="2" t="s">
        <v>4720</v>
      </c>
      <c r="G597" s="3">
        <v>4</v>
      </c>
      <c r="H597" s="3" t="s">
        <v>895</v>
      </c>
      <c r="I597" s="3">
        <v>2014</v>
      </c>
      <c r="J597" s="4" t="s">
        <v>113</v>
      </c>
      <c r="K597" s="4" t="s">
        <v>105</v>
      </c>
      <c r="L597" s="10" t="s">
        <v>1764</v>
      </c>
      <c r="M597" s="4" t="s">
        <v>1728</v>
      </c>
      <c r="N597">
        <v>0</v>
      </c>
      <c r="O597" s="7"/>
      <c r="P597" s="4" t="s">
        <v>28</v>
      </c>
      <c r="Q597" s="4" t="s">
        <v>28</v>
      </c>
      <c r="T597" s="4" t="s">
        <v>32</v>
      </c>
      <c r="U597" t="s">
        <v>28</v>
      </c>
      <c r="W597" t="s">
        <v>28</v>
      </c>
      <c r="X597" s="6" t="s">
        <v>28</v>
      </c>
      <c r="Y597" t="s">
        <v>28</v>
      </c>
      <c r="Z597" t="s">
        <v>6087</v>
      </c>
      <c r="AB597" t="s">
        <v>39</v>
      </c>
      <c r="AD597" t="s">
        <v>41</v>
      </c>
    </row>
    <row r="598" spans="1:30" x14ac:dyDescent="0.25">
      <c r="A598" s="1">
        <v>41822</v>
      </c>
      <c r="B598" s="16" t="s">
        <v>4928</v>
      </c>
      <c r="C598" s="3" t="s">
        <v>895</v>
      </c>
      <c r="D598">
        <v>2014</v>
      </c>
      <c r="E598" s="2">
        <v>7</v>
      </c>
      <c r="F598" s="2" t="s">
        <v>4720</v>
      </c>
      <c r="G598" s="3">
        <v>4</v>
      </c>
      <c r="H598" s="3" t="s">
        <v>895</v>
      </c>
      <c r="I598" s="3">
        <v>2014</v>
      </c>
      <c r="J598" s="4" t="s">
        <v>113</v>
      </c>
      <c r="K598" s="4" t="s">
        <v>143</v>
      </c>
      <c r="L598" s="10" t="s">
        <v>1765</v>
      </c>
      <c r="M598" s="4" t="s">
        <v>1728</v>
      </c>
      <c r="N598">
        <v>0</v>
      </c>
      <c r="O598" s="7"/>
      <c r="P598" s="4" t="s">
        <v>28</v>
      </c>
      <c r="Q598" s="4" t="s">
        <v>28</v>
      </c>
      <c r="T598" s="4" t="s">
        <v>32</v>
      </c>
      <c r="U598" t="s">
        <v>28</v>
      </c>
      <c r="W598" t="s">
        <v>28</v>
      </c>
      <c r="X598" s="6" t="s">
        <v>28</v>
      </c>
      <c r="Y598" t="s">
        <v>28</v>
      </c>
      <c r="Z598" t="s">
        <v>6087</v>
      </c>
      <c r="AB598" t="s">
        <v>39</v>
      </c>
      <c r="AD598" t="s">
        <v>41</v>
      </c>
    </row>
    <row r="599" spans="1:30" x14ac:dyDescent="0.25">
      <c r="A599" s="1">
        <v>41822</v>
      </c>
      <c r="B599" s="16" t="s">
        <v>4928</v>
      </c>
      <c r="C599" s="3" t="s">
        <v>895</v>
      </c>
      <c r="D599">
        <v>2014</v>
      </c>
      <c r="E599" s="2">
        <v>7</v>
      </c>
      <c r="F599" s="2" t="s">
        <v>4720</v>
      </c>
      <c r="G599" s="3">
        <v>4</v>
      </c>
      <c r="H599" s="3" t="s">
        <v>895</v>
      </c>
      <c r="I599" s="3">
        <v>2014</v>
      </c>
      <c r="J599" s="4" t="s">
        <v>113</v>
      </c>
      <c r="K599" s="4" t="s">
        <v>336</v>
      </c>
      <c r="L599" s="10" t="s">
        <v>1766</v>
      </c>
      <c r="M599" s="4" t="s">
        <v>1728</v>
      </c>
      <c r="N599">
        <v>0</v>
      </c>
      <c r="O599" s="7"/>
      <c r="P599" s="4" t="s">
        <v>28</v>
      </c>
      <c r="Q599" s="4" t="s">
        <v>28</v>
      </c>
      <c r="T599" s="4" t="s">
        <v>32</v>
      </c>
      <c r="U599" t="s">
        <v>28</v>
      </c>
      <c r="W599" t="s">
        <v>28</v>
      </c>
      <c r="X599" s="6" t="s">
        <v>28</v>
      </c>
      <c r="Y599" t="s">
        <v>28</v>
      </c>
      <c r="Z599" t="s">
        <v>6087</v>
      </c>
      <c r="AB599" t="s">
        <v>39</v>
      </c>
      <c r="AD599" t="s">
        <v>41</v>
      </c>
    </row>
    <row r="600" spans="1:30" x14ac:dyDescent="0.25">
      <c r="A600" s="1">
        <v>41841</v>
      </c>
      <c r="B600" s="16" t="s">
        <v>4930</v>
      </c>
      <c r="C600" s="3" t="s">
        <v>929</v>
      </c>
      <c r="D600" s="2">
        <v>2014</v>
      </c>
      <c r="E600" s="2">
        <v>7</v>
      </c>
      <c r="F600" s="2" t="s">
        <v>4720</v>
      </c>
      <c r="G600" s="3">
        <v>20</v>
      </c>
      <c r="H600" s="3" t="s">
        <v>929</v>
      </c>
      <c r="I600" s="3">
        <v>2014</v>
      </c>
      <c r="J600" s="4" t="s">
        <v>50</v>
      </c>
      <c r="K600" s="4" t="s">
        <v>735</v>
      </c>
      <c r="L600" s="10" t="s">
        <v>1767</v>
      </c>
      <c r="M600" s="10" t="s">
        <v>1728</v>
      </c>
      <c r="N600" s="6">
        <v>0</v>
      </c>
      <c r="O600" s="4"/>
      <c r="P600" s="4" t="s">
        <v>28</v>
      </c>
      <c r="Q600" s="4" t="s">
        <v>28</v>
      </c>
      <c r="R600" s="6"/>
      <c r="S600" s="6"/>
      <c r="T600" s="4" t="s">
        <v>32</v>
      </c>
      <c r="U600">
        <v>0</v>
      </c>
      <c r="W600" t="s">
        <v>122</v>
      </c>
      <c r="X600" s="6" t="s">
        <v>5186</v>
      </c>
      <c r="Y600" s="6" t="s">
        <v>5186</v>
      </c>
      <c r="Z600" s="6" t="s">
        <v>6088</v>
      </c>
      <c r="AB600" t="s">
        <v>39</v>
      </c>
    </row>
    <row r="601" spans="1:30" x14ac:dyDescent="0.25">
      <c r="A601" s="1">
        <v>41869</v>
      </c>
      <c r="B601" s="16" t="s">
        <v>4934</v>
      </c>
      <c r="C601" s="3" t="s">
        <v>987</v>
      </c>
      <c r="D601" s="2">
        <v>2014</v>
      </c>
      <c r="E601" s="2">
        <v>8</v>
      </c>
      <c r="F601" s="2" t="s">
        <v>4721</v>
      </c>
      <c r="G601" s="3">
        <v>5</v>
      </c>
      <c r="H601" s="3" t="s">
        <v>987</v>
      </c>
      <c r="I601" s="3">
        <v>2014</v>
      </c>
      <c r="J601" s="4" t="s">
        <v>113</v>
      </c>
      <c r="K601" s="4" t="s">
        <v>105</v>
      </c>
      <c r="L601" s="10" t="s">
        <v>1768</v>
      </c>
      <c r="M601" s="10" t="s">
        <v>1728</v>
      </c>
      <c r="N601" s="6">
        <v>0</v>
      </c>
      <c r="O601" s="4"/>
      <c r="P601" s="4" t="s">
        <v>28</v>
      </c>
      <c r="Q601" s="4" t="s">
        <v>28</v>
      </c>
      <c r="R601" s="6"/>
      <c r="S601" s="6"/>
      <c r="T601" s="4" t="s">
        <v>32</v>
      </c>
      <c r="U601" s="6" t="s">
        <v>28</v>
      </c>
      <c r="W601" t="s">
        <v>28</v>
      </c>
      <c r="X601" s="6" t="s">
        <v>28</v>
      </c>
      <c r="Y601" t="s">
        <v>28</v>
      </c>
      <c r="Z601" t="s">
        <v>6087</v>
      </c>
      <c r="AB601" t="s">
        <v>39</v>
      </c>
    </row>
    <row r="602" spans="1:30" x14ac:dyDescent="0.25">
      <c r="A602" s="1">
        <v>41869</v>
      </c>
      <c r="B602" s="16" t="s">
        <v>4934</v>
      </c>
      <c r="C602" s="3" t="s">
        <v>987</v>
      </c>
      <c r="D602" s="2">
        <v>2014</v>
      </c>
      <c r="E602" s="2">
        <v>8</v>
      </c>
      <c r="F602" s="2" t="s">
        <v>4721</v>
      </c>
      <c r="G602" s="3">
        <v>5</v>
      </c>
      <c r="H602" s="3" t="s">
        <v>987</v>
      </c>
      <c r="I602" s="3">
        <v>2014</v>
      </c>
      <c r="J602" s="4" t="s">
        <v>113</v>
      </c>
      <c r="K602" s="4" t="s">
        <v>143</v>
      </c>
      <c r="L602" s="10" t="s">
        <v>1769</v>
      </c>
      <c r="M602" s="10" t="s">
        <v>1728</v>
      </c>
      <c r="N602" s="6">
        <v>0</v>
      </c>
      <c r="O602" s="4"/>
      <c r="P602" s="4" t="s">
        <v>28</v>
      </c>
      <c r="Q602" s="4" t="s">
        <v>28</v>
      </c>
      <c r="R602" s="6"/>
      <c r="S602" s="6"/>
      <c r="T602" s="4" t="s">
        <v>32</v>
      </c>
      <c r="U602" s="6" t="s">
        <v>28</v>
      </c>
      <c r="W602" t="s">
        <v>28</v>
      </c>
      <c r="X602" s="6" t="s">
        <v>28</v>
      </c>
      <c r="Y602" t="s">
        <v>28</v>
      </c>
      <c r="Z602" t="s">
        <v>6087</v>
      </c>
      <c r="AB602" t="s">
        <v>39</v>
      </c>
    </row>
    <row r="603" spans="1:30" x14ac:dyDescent="0.25">
      <c r="A603" s="1">
        <v>41869</v>
      </c>
      <c r="B603" s="16" t="s">
        <v>4934</v>
      </c>
      <c r="C603" s="3" t="s">
        <v>1801</v>
      </c>
      <c r="D603" s="2">
        <v>2014</v>
      </c>
      <c r="E603" s="2">
        <v>8</v>
      </c>
      <c r="F603" s="2" t="s">
        <v>4721</v>
      </c>
      <c r="G603" s="3">
        <v>23</v>
      </c>
      <c r="H603" s="3" t="s">
        <v>1801</v>
      </c>
      <c r="I603" s="3">
        <v>2014</v>
      </c>
      <c r="J603" s="4" t="s">
        <v>24</v>
      </c>
      <c r="K603" s="4" t="s">
        <v>25</v>
      </c>
      <c r="L603" s="10" t="s">
        <v>1770</v>
      </c>
      <c r="M603" s="10" t="s">
        <v>1728</v>
      </c>
      <c r="N603" s="6">
        <v>0</v>
      </c>
      <c r="O603" s="4"/>
      <c r="P603" s="4" t="s">
        <v>28</v>
      </c>
      <c r="Q603" s="4" t="s">
        <v>28</v>
      </c>
      <c r="R603" s="6"/>
      <c r="S603" s="6"/>
      <c r="T603" s="4" t="s">
        <v>32</v>
      </c>
      <c r="U603" s="6" t="s">
        <v>28</v>
      </c>
      <c r="W603" t="s">
        <v>28</v>
      </c>
      <c r="X603" s="6" t="s">
        <v>28</v>
      </c>
      <c r="Y603" t="s">
        <v>28</v>
      </c>
      <c r="Z603" t="s">
        <v>6087</v>
      </c>
      <c r="AB603" t="s">
        <v>39</v>
      </c>
    </row>
    <row r="604" spans="1:30" x14ac:dyDescent="0.25">
      <c r="A604" s="1">
        <v>41887</v>
      </c>
      <c r="B604" s="16" t="s">
        <v>4936</v>
      </c>
      <c r="C604" s="3" t="s">
        <v>1004</v>
      </c>
      <c r="D604" s="2">
        <v>2014</v>
      </c>
      <c r="E604" s="2">
        <v>9</v>
      </c>
      <c r="F604" s="2" t="s">
        <v>4722</v>
      </c>
      <c r="G604" s="3">
        <v>37</v>
      </c>
      <c r="H604" s="3" t="s">
        <v>1004</v>
      </c>
      <c r="I604" s="3">
        <v>2014</v>
      </c>
      <c r="J604" s="4" t="s">
        <v>50</v>
      </c>
      <c r="K604" s="4" t="s">
        <v>105</v>
      </c>
      <c r="L604" s="10" t="s">
        <v>1771</v>
      </c>
      <c r="M604" s="10" t="s">
        <v>1728</v>
      </c>
      <c r="N604" s="6">
        <v>0</v>
      </c>
      <c r="O604" s="4"/>
      <c r="P604" s="4" t="s">
        <v>28</v>
      </c>
      <c r="Q604" s="4" t="s">
        <v>28</v>
      </c>
      <c r="R604" s="6"/>
      <c r="S604" s="6"/>
      <c r="T604" s="4" t="s">
        <v>32</v>
      </c>
      <c r="U604" s="6" t="s">
        <v>28</v>
      </c>
      <c r="W604" t="s">
        <v>28</v>
      </c>
      <c r="X604" s="6" t="s">
        <v>28</v>
      </c>
      <c r="Y604" t="s">
        <v>28</v>
      </c>
      <c r="Z604" t="s">
        <v>6087</v>
      </c>
      <c r="AB604" t="s">
        <v>39</v>
      </c>
    </row>
    <row r="605" spans="1:30" x14ac:dyDescent="0.25">
      <c r="A605" s="1">
        <v>41891</v>
      </c>
      <c r="B605" s="16" t="s">
        <v>4937</v>
      </c>
      <c r="C605" s="3" t="s">
        <v>1740</v>
      </c>
      <c r="D605" s="2">
        <v>2014</v>
      </c>
      <c r="E605" s="2">
        <v>9</v>
      </c>
      <c r="F605" s="2" t="s">
        <v>4722</v>
      </c>
      <c r="G605" s="3">
        <v>24</v>
      </c>
      <c r="H605" s="3" t="s">
        <v>1740</v>
      </c>
      <c r="I605" s="3">
        <v>2014</v>
      </c>
      <c r="J605" s="4" t="s">
        <v>50</v>
      </c>
      <c r="K605" s="4" t="s">
        <v>105</v>
      </c>
      <c r="L605" s="10" t="s">
        <v>1772</v>
      </c>
      <c r="M605" s="10" t="s">
        <v>1728</v>
      </c>
      <c r="N605" s="6">
        <v>0</v>
      </c>
      <c r="O605" s="4"/>
      <c r="P605" s="4" t="s">
        <v>28</v>
      </c>
      <c r="Q605" s="4" t="s">
        <v>28</v>
      </c>
      <c r="R605" s="6"/>
      <c r="S605" s="6"/>
      <c r="T605" s="4" t="s">
        <v>32</v>
      </c>
      <c r="U605" t="s">
        <v>28</v>
      </c>
      <c r="W605" t="s">
        <v>28</v>
      </c>
      <c r="X605" t="s">
        <v>28</v>
      </c>
      <c r="Y605" t="s">
        <v>28</v>
      </c>
      <c r="Z605" t="s">
        <v>6087</v>
      </c>
      <c r="AB605" t="s">
        <v>39</v>
      </c>
    </row>
    <row r="606" spans="1:30" x14ac:dyDescent="0.25">
      <c r="A606" s="1">
        <v>41920</v>
      </c>
      <c r="B606" s="16" t="s">
        <v>4939</v>
      </c>
      <c r="C606" s="3" t="s">
        <v>1802</v>
      </c>
      <c r="D606" s="2">
        <v>2014</v>
      </c>
      <c r="E606" s="2">
        <v>10</v>
      </c>
      <c r="F606" s="2" t="s">
        <v>4723</v>
      </c>
      <c r="G606" s="3">
        <v>3</v>
      </c>
      <c r="H606" s="3" t="s">
        <v>1802</v>
      </c>
      <c r="I606" s="3">
        <v>2014</v>
      </c>
      <c r="J606" s="4" t="s">
        <v>55</v>
      </c>
      <c r="K606" s="4" t="s">
        <v>25</v>
      </c>
      <c r="L606" s="10" t="s">
        <v>1773</v>
      </c>
      <c r="M606" s="10" t="s">
        <v>1728</v>
      </c>
      <c r="N606" s="6">
        <v>0</v>
      </c>
      <c r="O606" s="4"/>
      <c r="P606" s="4" t="s">
        <v>44</v>
      </c>
      <c r="Q606" s="4" t="s">
        <v>45</v>
      </c>
      <c r="R606" s="6"/>
      <c r="T606" s="4" t="s">
        <v>32</v>
      </c>
      <c r="U606" s="6" t="s">
        <v>28</v>
      </c>
      <c r="W606" t="s">
        <v>28</v>
      </c>
      <c r="X606" t="s">
        <v>28</v>
      </c>
      <c r="Y606" t="s">
        <v>28</v>
      </c>
      <c r="Z606" t="s">
        <v>6087</v>
      </c>
      <c r="AB606" t="s">
        <v>39</v>
      </c>
      <c r="AD606" t="s">
        <v>1741</v>
      </c>
    </row>
    <row r="607" spans="1:30" x14ac:dyDescent="0.25">
      <c r="A607" s="1">
        <v>41920</v>
      </c>
      <c r="B607" s="16" t="s">
        <v>4939</v>
      </c>
      <c r="C607" s="3" t="s">
        <v>1802</v>
      </c>
      <c r="D607" s="2">
        <v>2014</v>
      </c>
      <c r="E607" s="2">
        <v>10</v>
      </c>
      <c r="F607" s="2" t="s">
        <v>4723</v>
      </c>
      <c r="G607" s="3">
        <v>3</v>
      </c>
      <c r="H607" s="3" t="s">
        <v>1802</v>
      </c>
      <c r="I607" s="3">
        <v>2014</v>
      </c>
      <c r="J607" s="4" t="s">
        <v>55</v>
      </c>
      <c r="K607" s="4" t="s">
        <v>105</v>
      </c>
      <c r="L607" s="10" t="s">
        <v>1774</v>
      </c>
      <c r="M607" s="10" t="s">
        <v>1728</v>
      </c>
      <c r="N607" s="6">
        <v>0</v>
      </c>
      <c r="O607" s="4"/>
      <c r="P607" s="4" t="s">
        <v>28</v>
      </c>
      <c r="Q607" s="4" t="s">
        <v>28</v>
      </c>
      <c r="R607" s="6"/>
      <c r="T607" s="4" t="s">
        <v>32</v>
      </c>
      <c r="U607" s="6">
        <v>0</v>
      </c>
      <c r="W607" t="s">
        <v>122</v>
      </c>
      <c r="X607" s="6" t="s">
        <v>5186</v>
      </c>
      <c r="Y607" s="6" t="s">
        <v>5186</v>
      </c>
      <c r="Z607" s="6" t="s">
        <v>6088</v>
      </c>
      <c r="AB607" t="s">
        <v>39</v>
      </c>
    </row>
    <row r="608" spans="1:30" x14ac:dyDescent="0.25">
      <c r="A608" s="1">
        <v>41920</v>
      </c>
      <c r="B608" s="16" t="s">
        <v>4939</v>
      </c>
      <c r="C608" s="3" t="s">
        <v>1802</v>
      </c>
      <c r="D608" s="2">
        <v>2014</v>
      </c>
      <c r="E608" s="2">
        <v>10</v>
      </c>
      <c r="F608" s="2" t="s">
        <v>4723</v>
      </c>
      <c r="G608" s="3">
        <v>3</v>
      </c>
      <c r="H608" s="3" t="s">
        <v>1802</v>
      </c>
      <c r="I608" s="3">
        <v>2014</v>
      </c>
      <c r="J608" s="4" t="s">
        <v>55</v>
      </c>
      <c r="K608" s="4" t="s">
        <v>143</v>
      </c>
      <c r="L608" s="10" t="s">
        <v>1775</v>
      </c>
      <c r="M608" s="10" t="s">
        <v>1728</v>
      </c>
      <c r="N608" s="6">
        <v>0</v>
      </c>
      <c r="O608" s="4"/>
      <c r="P608" s="4" t="s">
        <v>28</v>
      </c>
      <c r="Q608" s="4" t="s">
        <v>28</v>
      </c>
      <c r="R608" s="6"/>
      <c r="T608" s="4" t="s">
        <v>32</v>
      </c>
      <c r="U608" s="6" t="s">
        <v>28</v>
      </c>
      <c r="W608" t="s">
        <v>28</v>
      </c>
      <c r="X608" t="s">
        <v>28</v>
      </c>
      <c r="Y608" t="s">
        <v>28</v>
      </c>
      <c r="Z608" t="s">
        <v>6087</v>
      </c>
      <c r="AB608" t="s">
        <v>39</v>
      </c>
    </row>
    <row r="609" spans="1:28" x14ac:dyDescent="0.25">
      <c r="A609" s="1">
        <v>41920</v>
      </c>
      <c r="B609" s="16" t="s">
        <v>4939</v>
      </c>
      <c r="C609" s="3" t="s">
        <v>1802</v>
      </c>
      <c r="D609" s="2">
        <v>2014</v>
      </c>
      <c r="E609" s="2">
        <v>10</v>
      </c>
      <c r="F609" s="2" t="s">
        <v>4723</v>
      </c>
      <c r="G609" s="3">
        <v>3</v>
      </c>
      <c r="H609" s="3" t="s">
        <v>1802</v>
      </c>
      <c r="I609" s="3">
        <v>2014</v>
      </c>
      <c r="J609" s="4" t="s">
        <v>55</v>
      </c>
      <c r="K609" s="4" t="s">
        <v>336</v>
      </c>
      <c r="L609" s="10" t="s">
        <v>1776</v>
      </c>
      <c r="M609" s="10" t="s">
        <v>1728</v>
      </c>
      <c r="N609" s="6">
        <v>0</v>
      </c>
      <c r="O609" s="4"/>
      <c r="P609" s="4" t="s">
        <v>28</v>
      </c>
      <c r="Q609" s="4" t="s">
        <v>28</v>
      </c>
      <c r="R609" s="6"/>
      <c r="T609" s="4" t="s">
        <v>32</v>
      </c>
      <c r="U609" s="6" t="s">
        <v>28</v>
      </c>
      <c r="W609" t="s">
        <v>28</v>
      </c>
      <c r="X609" t="s">
        <v>28</v>
      </c>
      <c r="Y609" t="s">
        <v>28</v>
      </c>
      <c r="Z609" t="s">
        <v>6087</v>
      </c>
      <c r="AB609" t="s">
        <v>39</v>
      </c>
    </row>
    <row r="610" spans="1:28" x14ac:dyDescent="0.25">
      <c r="A610" s="1">
        <v>41920</v>
      </c>
      <c r="B610" s="16" t="s">
        <v>4939</v>
      </c>
      <c r="C610" s="3" t="s">
        <v>1803</v>
      </c>
      <c r="D610" s="2">
        <v>2014</v>
      </c>
      <c r="E610" s="2">
        <v>10</v>
      </c>
      <c r="F610" s="2" t="s">
        <v>4723</v>
      </c>
      <c r="G610" s="3">
        <v>4</v>
      </c>
      <c r="H610" s="3" t="s">
        <v>1803</v>
      </c>
      <c r="I610" s="3">
        <v>2014</v>
      </c>
      <c r="J610" s="4" t="s">
        <v>55</v>
      </c>
      <c r="K610" s="4" t="s">
        <v>56</v>
      </c>
      <c r="L610" s="10" t="s">
        <v>1777</v>
      </c>
      <c r="M610" s="10" t="s">
        <v>1728</v>
      </c>
      <c r="N610" s="6">
        <v>0</v>
      </c>
      <c r="O610" s="4"/>
      <c r="P610" s="4" t="s">
        <v>28</v>
      </c>
      <c r="Q610" s="4" t="s">
        <v>28</v>
      </c>
      <c r="R610" s="6"/>
      <c r="T610" s="4" t="s">
        <v>40</v>
      </c>
      <c r="U610" s="6" t="s">
        <v>28</v>
      </c>
      <c r="W610" t="s">
        <v>28</v>
      </c>
      <c r="X610" t="s">
        <v>28</v>
      </c>
      <c r="Y610" t="s">
        <v>28</v>
      </c>
      <c r="Z610" t="s">
        <v>6087</v>
      </c>
      <c r="AB610" t="s">
        <v>39</v>
      </c>
    </row>
    <row r="611" spans="1:28" x14ac:dyDescent="0.25">
      <c r="A611" s="1">
        <v>41920</v>
      </c>
      <c r="B611" s="16" t="s">
        <v>4939</v>
      </c>
      <c r="C611" s="3" t="s">
        <v>1803</v>
      </c>
      <c r="D611" s="2">
        <v>2014</v>
      </c>
      <c r="E611" s="2">
        <v>10</v>
      </c>
      <c r="F611" s="2" t="s">
        <v>4723</v>
      </c>
      <c r="G611" s="3">
        <v>4</v>
      </c>
      <c r="H611" s="3" t="s">
        <v>1803</v>
      </c>
      <c r="I611" s="3">
        <v>2014</v>
      </c>
      <c r="J611" s="4" t="s">
        <v>55</v>
      </c>
      <c r="K611" s="4" t="s">
        <v>135</v>
      </c>
      <c r="L611" s="10" t="s">
        <v>1778</v>
      </c>
      <c r="M611" s="10" t="s">
        <v>1728</v>
      </c>
      <c r="N611" s="6">
        <v>0</v>
      </c>
      <c r="O611" s="4"/>
      <c r="P611" s="4" t="s">
        <v>28</v>
      </c>
      <c r="Q611" s="4" t="s">
        <v>28</v>
      </c>
      <c r="R611" s="6"/>
      <c r="T611" s="4" t="s">
        <v>40</v>
      </c>
      <c r="U611" s="6" t="s">
        <v>28</v>
      </c>
      <c r="W611" t="s">
        <v>28</v>
      </c>
      <c r="X611" t="s">
        <v>28</v>
      </c>
      <c r="Y611" t="s">
        <v>28</v>
      </c>
      <c r="Z611" t="s">
        <v>6087</v>
      </c>
      <c r="AB611" t="s">
        <v>39</v>
      </c>
    </row>
    <row r="612" spans="1:28" x14ac:dyDescent="0.25">
      <c r="A612" s="1">
        <v>41920</v>
      </c>
      <c r="B612" s="16" t="s">
        <v>4939</v>
      </c>
      <c r="C612" s="3" t="s">
        <v>1803</v>
      </c>
      <c r="D612" s="2">
        <v>2014</v>
      </c>
      <c r="E612" s="2">
        <v>10</v>
      </c>
      <c r="F612" s="2" t="s">
        <v>4723</v>
      </c>
      <c r="G612" s="3">
        <v>4</v>
      </c>
      <c r="H612" s="3" t="s">
        <v>1803</v>
      </c>
      <c r="I612" s="3">
        <v>2014</v>
      </c>
      <c r="J612" s="4" t="s">
        <v>55</v>
      </c>
      <c r="K612" s="4" t="s">
        <v>308</v>
      </c>
      <c r="L612" s="10" t="s">
        <v>1779</v>
      </c>
      <c r="M612" s="10" t="s">
        <v>1728</v>
      </c>
      <c r="N612" s="6">
        <v>0</v>
      </c>
      <c r="O612" s="4"/>
      <c r="P612" s="4" t="s">
        <v>28</v>
      </c>
      <c r="Q612" s="4" t="s">
        <v>28</v>
      </c>
      <c r="R612" s="6"/>
      <c r="T612" s="4" t="s">
        <v>40</v>
      </c>
      <c r="U612" s="6" t="s">
        <v>28</v>
      </c>
      <c r="W612" t="s">
        <v>28</v>
      </c>
      <c r="X612" t="s">
        <v>28</v>
      </c>
      <c r="Y612" t="s">
        <v>28</v>
      </c>
      <c r="Z612" t="s">
        <v>6087</v>
      </c>
      <c r="AB612" t="s">
        <v>39</v>
      </c>
    </row>
    <row r="613" spans="1:28" x14ac:dyDescent="0.25">
      <c r="A613" s="1">
        <v>41920</v>
      </c>
      <c r="B613" s="16" t="s">
        <v>4939</v>
      </c>
      <c r="C613" s="3" t="s">
        <v>1803</v>
      </c>
      <c r="D613" s="2">
        <v>2014</v>
      </c>
      <c r="E613" s="2">
        <v>10</v>
      </c>
      <c r="F613" s="2" t="s">
        <v>4723</v>
      </c>
      <c r="G613" s="3">
        <v>4</v>
      </c>
      <c r="H613" s="3" t="s">
        <v>1803</v>
      </c>
      <c r="I613" s="3">
        <v>2014</v>
      </c>
      <c r="J613" s="4" t="s">
        <v>55</v>
      </c>
      <c r="K613" s="4" t="s">
        <v>311</v>
      </c>
      <c r="L613" s="10" t="s">
        <v>1780</v>
      </c>
      <c r="M613" s="10" t="s">
        <v>1728</v>
      </c>
      <c r="N613" s="6">
        <v>0</v>
      </c>
      <c r="O613" s="4"/>
      <c r="P613" s="4" t="s">
        <v>28</v>
      </c>
      <c r="Q613" s="4" t="s">
        <v>28</v>
      </c>
      <c r="R613" s="6"/>
      <c r="T613" s="4" t="s">
        <v>40</v>
      </c>
      <c r="U613" s="6" t="s">
        <v>28</v>
      </c>
      <c r="W613" t="s">
        <v>28</v>
      </c>
      <c r="X613" t="s">
        <v>28</v>
      </c>
      <c r="Y613" t="s">
        <v>28</v>
      </c>
      <c r="Z613" t="s">
        <v>6087</v>
      </c>
      <c r="AB613" t="s">
        <v>39</v>
      </c>
    </row>
    <row r="614" spans="1:28" x14ac:dyDescent="0.25">
      <c r="A614" s="1">
        <v>41920</v>
      </c>
      <c r="B614" s="16" t="s">
        <v>4939</v>
      </c>
      <c r="C614" s="3" t="s">
        <v>1803</v>
      </c>
      <c r="D614" s="2">
        <v>2014</v>
      </c>
      <c r="E614" s="2">
        <v>10</v>
      </c>
      <c r="F614" s="2" t="s">
        <v>4723</v>
      </c>
      <c r="G614" s="3">
        <v>4</v>
      </c>
      <c r="H614" s="3" t="s">
        <v>1803</v>
      </c>
      <c r="I614" s="3">
        <v>2014</v>
      </c>
      <c r="J614" s="4" t="s">
        <v>55</v>
      </c>
      <c r="K614" s="4" t="s">
        <v>314</v>
      </c>
      <c r="L614" s="10" t="s">
        <v>1781</v>
      </c>
      <c r="M614" s="10" t="s">
        <v>1728</v>
      </c>
      <c r="N614" s="6">
        <v>0</v>
      </c>
      <c r="O614" s="4"/>
      <c r="P614" s="4" t="s">
        <v>28</v>
      </c>
      <c r="Q614" s="4" t="s">
        <v>28</v>
      </c>
      <c r="R614" s="6"/>
      <c r="T614" s="4" t="s">
        <v>40</v>
      </c>
      <c r="U614" s="6" t="s">
        <v>28</v>
      </c>
      <c r="W614" t="s">
        <v>28</v>
      </c>
      <c r="X614" t="s">
        <v>28</v>
      </c>
      <c r="Y614" t="s">
        <v>28</v>
      </c>
      <c r="Z614" t="s">
        <v>6087</v>
      </c>
      <c r="AB614" t="s">
        <v>39</v>
      </c>
    </row>
    <row r="615" spans="1:28" x14ac:dyDescent="0.25">
      <c r="A615" s="1">
        <v>41920</v>
      </c>
      <c r="B615" s="16" t="s">
        <v>4939</v>
      </c>
      <c r="C615" s="3" t="s">
        <v>1803</v>
      </c>
      <c r="D615" s="2">
        <v>2014</v>
      </c>
      <c r="E615" s="2">
        <v>10</v>
      </c>
      <c r="F615" s="2" t="s">
        <v>4723</v>
      </c>
      <c r="G615" s="3">
        <v>4</v>
      </c>
      <c r="H615" s="3" t="s">
        <v>1803</v>
      </c>
      <c r="I615" s="3">
        <v>2014</v>
      </c>
      <c r="J615" s="4" t="s">
        <v>55</v>
      </c>
      <c r="K615" s="4" t="s">
        <v>317</v>
      </c>
      <c r="L615" s="10" t="s">
        <v>1782</v>
      </c>
      <c r="M615" s="10" t="s">
        <v>1728</v>
      </c>
      <c r="N615" s="6">
        <v>0</v>
      </c>
      <c r="O615" s="4"/>
      <c r="P615" s="4" t="s">
        <v>28</v>
      </c>
      <c r="Q615" s="4" t="s">
        <v>28</v>
      </c>
      <c r="R615" s="6"/>
      <c r="T615" s="4" t="s">
        <v>40</v>
      </c>
      <c r="U615" s="6" t="s">
        <v>28</v>
      </c>
      <c r="W615" t="s">
        <v>28</v>
      </c>
      <c r="X615" t="s">
        <v>28</v>
      </c>
      <c r="Y615" t="s">
        <v>28</v>
      </c>
      <c r="Z615" t="s">
        <v>6087</v>
      </c>
      <c r="AB615" t="s">
        <v>39</v>
      </c>
    </row>
    <row r="616" spans="1:28" x14ac:dyDescent="0.25">
      <c r="A616" s="1">
        <v>41920</v>
      </c>
      <c r="B616" s="16" t="s">
        <v>4939</v>
      </c>
      <c r="C616" s="3" t="s">
        <v>1803</v>
      </c>
      <c r="D616" s="2">
        <v>2014</v>
      </c>
      <c r="E616" s="2">
        <v>10</v>
      </c>
      <c r="F616" s="2" t="s">
        <v>4723</v>
      </c>
      <c r="G616" s="3">
        <v>4</v>
      </c>
      <c r="H616" s="3" t="s">
        <v>1803</v>
      </c>
      <c r="I616" s="3">
        <v>2014</v>
      </c>
      <c r="J616" s="4" t="s">
        <v>55</v>
      </c>
      <c r="K616" s="4" t="s">
        <v>320</v>
      </c>
      <c r="L616" s="10" t="s">
        <v>1783</v>
      </c>
      <c r="M616" s="10" t="s">
        <v>1728</v>
      </c>
      <c r="N616" s="6">
        <v>0</v>
      </c>
      <c r="O616" s="4"/>
      <c r="P616" s="4" t="s">
        <v>28</v>
      </c>
      <c r="Q616" s="4" t="s">
        <v>28</v>
      </c>
      <c r="R616" s="6"/>
      <c r="T616" s="4" t="s">
        <v>40</v>
      </c>
      <c r="U616" s="6" t="s">
        <v>28</v>
      </c>
      <c r="W616" t="s">
        <v>28</v>
      </c>
      <c r="X616" t="s">
        <v>28</v>
      </c>
      <c r="Y616" t="s">
        <v>28</v>
      </c>
      <c r="Z616" t="s">
        <v>6087</v>
      </c>
      <c r="AB616" t="s">
        <v>39</v>
      </c>
    </row>
    <row r="617" spans="1:28" x14ac:dyDescent="0.25">
      <c r="A617" s="1">
        <v>41920</v>
      </c>
      <c r="B617" s="16" t="s">
        <v>4939</v>
      </c>
      <c r="C617" s="3" t="s">
        <v>1803</v>
      </c>
      <c r="D617" s="2">
        <v>2014</v>
      </c>
      <c r="E617" s="2">
        <v>10</v>
      </c>
      <c r="F617" s="2" t="s">
        <v>4723</v>
      </c>
      <c r="G617" s="3">
        <v>4</v>
      </c>
      <c r="H617" s="3" t="s">
        <v>1803</v>
      </c>
      <c r="I617" s="3">
        <v>2014</v>
      </c>
      <c r="J617" s="4" t="s">
        <v>55</v>
      </c>
      <c r="K617" s="4" t="s">
        <v>323</v>
      </c>
      <c r="L617" s="10" t="s">
        <v>1784</v>
      </c>
      <c r="M617" s="10" t="s">
        <v>1728</v>
      </c>
      <c r="N617" s="6">
        <v>0</v>
      </c>
      <c r="O617" s="4"/>
      <c r="P617" s="4" t="s">
        <v>28</v>
      </c>
      <c r="Q617" s="4" t="s">
        <v>28</v>
      </c>
      <c r="R617" s="6"/>
      <c r="T617" s="4" t="s">
        <v>40</v>
      </c>
      <c r="U617" s="6" t="s">
        <v>28</v>
      </c>
      <c r="W617" t="s">
        <v>28</v>
      </c>
      <c r="X617" t="s">
        <v>28</v>
      </c>
      <c r="Y617" t="s">
        <v>28</v>
      </c>
      <c r="Z617" t="s">
        <v>6087</v>
      </c>
      <c r="AB617" t="s">
        <v>39</v>
      </c>
    </row>
    <row r="618" spans="1:28" x14ac:dyDescent="0.25">
      <c r="A618" s="1">
        <v>41920</v>
      </c>
      <c r="B618" s="16" t="s">
        <v>4939</v>
      </c>
      <c r="C618" s="3" t="s">
        <v>1803</v>
      </c>
      <c r="D618" s="2">
        <v>2014</v>
      </c>
      <c r="E618" s="2">
        <v>10</v>
      </c>
      <c r="F618" s="2" t="s">
        <v>4723</v>
      </c>
      <c r="G618" s="3">
        <v>4</v>
      </c>
      <c r="H618" s="3" t="s">
        <v>1803</v>
      </c>
      <c r="I618" s="3">
        <v>2014</v>
      </c>
      <c r="J618" s="18" t="s">
        <v>55</v>
      </c>
      <c r="K618" s="4" t="s">
        <v>326</v>
      </c>
      <c r="L618" s="10" t="s">
        <v>1785</v>
      </c>
      <c r="M618" s="10" t="s">
        <v>1728</v>
      </c>
      <c r="N618" s="6">
        <v>0</v>
      </c>
      <c r="O618" s="4"/>
      <c r="P618" s="4" t="s">
        <v>28</v>
      </c>
      <c r="Q618" s="4" t="s">
        <v>28</v>
      </c>
      <c r="R618" s="6"/>
      <c r="T618" s="4" t="s">
        <v>40</v>
      </c>
      <c r="U618" s="6" t="s">
        <v>28</v>
      </c>
      <c r="W618" t="s">
        <v>28</v>
      </c>
      <c r="X618" t="s">
        <v>28</v>
      </c>
      <c r="Y618" t="s">
        <v>28</v>
      </c>
      <c r="Z618" t="s">
        <v>6087</v>
      </c>
      <c r="AB618" t="s">
        <v>39</v>
      </c>
    </row>
    <row r="619" spans="1:28" x14ac:dyDescent="0.25">
      <c r="A619" s="20">
        <v>42620</v>
      </c>
      <c r="B619" s="16" t="s">
        <v>4990</v>
      </c>
      <c r="C619" s="3" t="s">
        <v>1297</v>
      </c>
      <c r="D619">
        <f t="shared" ref="D619:D624" si="7">YEAR(A619)</f>
        <v>2016</v>
      </c>
      <c r="E619" s="2">
        <v>9</v>
      </c>
      <c r="F619" s="2" t="s">
        <v>4741</v>
      </c>
      <c r="G619" s="21">
        <v>16</v>
      </c>
      <c r="H619" s="3" t="s">
        <v>1297</v>
      </c>
      <c r="I619" s="3">
        <v>2016</v>
      </c>
      <c r="J619" s="24" t="s">
        <v>55</v>
      </c>
      <c r="K619" s="21" t="s">
        <v>336</v>
      </c>
      <c r="L619" s="10" t="s">
        <v>1786</v>
      </c>
      <c r="M619" s="22" t="s">
        <v>1728</v>
      </c>
      <c r="N619">
        <v>0</v>
      </c>
      <c r="O619" s="21"/>
      <c r="P619" s="22" t="s">
        <v>52</v>
      </c>
      <c r="Q619" s="22" t="s">
        <v>45</v>
      </c>
      <c r="T619" s="22" t="s">
        <v>32</v>
      </c>
      <c r="U619" s="25" t="s">
        <v>28</v>
      </c>
      <c r="W619" t="s">
        <v>33</v>
      </c>
      <c r="X619" t="s">
        <v>28</v>
      </c>
      <c r="Y619" t="s">
        <v>28</v>
      </c>
      <c r="Z619" t="s">
        <v>6087</v>
      </c>
      <c r="AB619" t="s">
        <v>39</v>
      </c>
    </row>
    <row r="620" spans="1:28" x14ac:dyDescent="0.25">
      <c r="A620" s="20">
        <v>42620</v>
      </c>
      <c r="B620" s="16" t="s">
        <v>4990</v>
      </c>
      <c r="C620" s="3" t="s">
        <v>1297</v>
      </c>
      <c r="D620">
        <f t="shared" si="7"/>
        <v>2016</v>
      </c>
      <c r="E620" s="2">
        <v>9</v>
      </c>
      <c r="F620" s="2" t="s">
        <v>4741</v>
      </c>
      <c r="G620" s="21">
        <v>16</v>
      </c>
      <c r="H620" s="3" t="s">
        <v>1297</v>
      </c>
      <c r="I620" s="3">
        <v>2016</v>
      </c>
      <c r="J620" s="21" t="s">
        <v>55</v>
      </c>
      <c r="K620" s="21" t="s">
        <v>695</v>
      </c>
      <c r="L620" s="10" t="s">
        <v>1787</v>
      </c>
      <c r="M620" s="22" t="s">
        <v>1728</v>
      </c>
      <c r="N620">
        <v>0</v>
      </c>
      <c r="O620" s="21"/>
      <c r="P620" s="22" t="s">
        <v>44</v>
      </c>
      <c r="Q620" s="22" t="s">
        <v>45</v>
      </c>
      <c r="T620" s="22" t="s">
        <v>32</v>
      </c>
      <c r="U620" s="25" t="s">
        <v>28</v>
      </c>
      <c r="W620" t="s">
        <v>33</v>
      </c>
      <c r="X620" t="s">
        <v>28</v>
      </c>
      <c r="Y620" t="s">
        <v>28</v>
      </c>
      <c r="Z620" t="s">
        <v>6087</v>
      </c>
      <c r="AB620" t="s">
        <v>39</v>
      </c>
    </row>
    <row r="621" spans="1:28" x14ac:dyDescent="0.25">
      <c r="A621" s="20">
        <v>42620</v>
      </c>
      <c r="B621" s="16" t="s">
        <v>4990</v>
      </c>
      <c r="C621" s="3" t="s">
        <v>1297</v>
      </c>
      <c r="D621">
        <f t="shared" si="7"/>
        <v>2016</v>
      </c>
      <c r="E621" s="2">
        <v>9</v>
      </c>
      <c r="F621" s="2" t="s">
        <v>4741</v>
      </c>
      <c r="G621" s="21">
        <v>16</v>
      </c>
      <c r="H621" s="3" t="s">
        <v>1297</v>
      </c>
      <c r="I621" s="3">
        <v>2016</v>
      </c>
      <c r="J621" s="21" t="s">
        <v>55</v>
      </c>
      <c r="K621" s="22" t="s">
        <v>735</v>
      </c>
      <c r="L621" s="10" t="s">
        <v>1788</v>
      </c>
      <c r="M621" s="22" t="s">
        <v>1728</v>
      </c>
      <c r="N621">
        <v>0</v>
      </c>
      <c r="O621" s="21"/>
      <c r="P621" s="22" t="s">
        <v>28</v>
      </c>
      <c r="Q621" s="22" t="s">
        <v>29</v>
      </c>
      <c r="T621" s="22" t="s">
        <v>32</v>
      </c>
      <c r="U621" s="25" t="s">
        <v>28</v>
      </c>
      <c r="W621" t="s">
        <v>28</v>
      </c>
      <c r="X621" t="s">
        <v>28</v>
      </c>
      <c r="Y621" t="s">
        <v>28</v>
      </c>
      <c r="Z621" t="s">
        <v>6087</v>
      </c>
      <c r="AB621" t="s">
        <v>39</v>
      </c>
    </row>
    <row r="622" spans="1:28" x14ac:dyDescent="0.25">
      <c r="A622" s="20">
        <v>42893</v>
      </c>
      <c r="B622" s="16" t="s">
        <v>5000</v>
      </c>
      <c r="C622" s="3" t="s">
        <v>1420</v>
      </c>
      <c r="D622">
        <f t="shared" si="7"/>
        <v>2017</v>
      </c>
      <c r="E622" s="2">
        <v>6</v>
      </c>
      <c r="F622" s="2" t="s">
        <v>4746</v>
      </c>
      <c r="G622" s="21">
        <v>18</v>
      </c>
      <c r="H622" s="3" t="s">
        <v>1420</v>
      </c>
      <c r="I622" s="3">
        <v>2017</v>
      </c>
      <c r="J622" s="21" t="s">
        <v>50</v>
      </c>
      <c r="K622" s="21" t="s">
        <v>143</v>
      </c>
      <c r="L622" s="10" t="s">
        <v>1789</v>
      </c>
      <c r="M622" s="22" t="s">
        <v>1728</v>
      </c>
      <c r="N622">
        <v>0</v>
      </c>
      <c r="O622" s="21"/>
      <c r="P622" s="22" t="s">
        <v>52</v>
      </c>
      <c r="Q622" s="22" t="s">
        <v>45</v>
      </c>
      <c r="T622" s="22" t="s">
        <v>32</v>
      </c>
      <c r="U622" s="25" t="s">
        <v>28</v>
      </c>
      <c r="W622" t="s">
        <v>33</v>
      </c>
      <c r="X622" t="s">
        <v>62</v>
      </c>
      <c r="Y622" t="s">
        <v>62</v>
      </c>
      <c r="Z622" t="s">
        <v>6078</v>
      </c>
      <c r="AB622" t="s">
        <v>39</v>
      </c>
    </row>
    <row r="623" spans="1:28" x14ac:dyDescent="0.25">
      <c r="A623" s="20">
        <v>43258</v>
      </c>
      <c r="B623" s="16" t="s">
        <v>5020</v>
      </c>
      <c r="C623" s="3" t="s">
        <v>1804</v>
      </c>
      <c r="D623">
        <f t="shared" si="7"/>
        <v>2018</v>
      </c>
      <c r="E623" s="2">
        <v>6</v>
      </c>
      <c r="F623" s="2" t="s">
        <v>4755</v>
      </c>
      <c r="G623" s="21">
        <v>9</v>
      </c>
      <c r="H623" s="3" t="s">
        <v>1804</v>
      </c>
      <c r="I623" s="3">
        <v>2018</v>
      </c>
      <c r="J623" s="22" t="s">
        <v>50</v>
      </c>
      <c r="K623" s="22" t="s">
        <v>1428</v>
      </c>
      <c r="L623" s="10" t="s">
        <v>1790</v>
      </c>
      <c r="M623" s="22" t="s">
        <v>1728</v>
      </c>
      <c r="N623">
        <v>0</v>
      </c>
      <c r="O623" s="21"/>
      <c r="P623" s="22" t="s">
        <v>44</v>
      </c>
      <c r="Q623" s="22" t="s">
        <v>45</v>
      </c>
      <c r="T623" s="22" t="s">
        <v>32</v>
      </c>
      <c r="U623">
        <v>0</v>
      </c>
      <c r="W623" t="s">
        <v>122</v>
      </c>
      <c r="X623" s="6" t="s">
        <v>5186</v>
      </c>
      <c r="Y623" s="6" t="s">
        <v>5186</v>
      </c>
      <c r="Z623" s="6" t="s">
        <v>6088</v>
      </c>
      <c r="AB623" t="s">
        <v>39</v>
      </c>
    </row>
    <row r="624" spans="1:28" x14ac:dyDescent="0.25">
      <c r="A624" s="20">
        <v>43258</v>
      </c>
      <c r="B624" s="16" t="s">
        <v>5020</v>
      </c>
      <c r="C624" s="3" t="s">
        <v>1805</v>
      </c>
      <c r="D624">
        <f t="shared" si="7"/>
        <v>2018</v>
      </c>
      <c r="E624" s="2">
        <v>6</v>
      </c>
      <c r="F624" s="2" t="s">
        <v>4755</v>
      </c>
      <c r="G624" s="21">
        <v>10</v>
      </c>
      <c r="H624" s="3" t="s">
        <v>1805</v>
      </c>
      <c r="I624" s="3">
        <v>2018</v>
      </c>
      <c r="J624" s="22" t="s">
        <v>36</v>
      </c>
      <c r="K624" s="22" t="s">
        <v>1428</v>
      </c>
      <c r="L624" s="10" t="s">
        <v>1791</v>
      </c>
      <c r="M624" s="22" t="s">
        <v>1728</v>
      </c>
      <c r="N624">
        <v>0</v>
      </c>
      <c r="O624" s="21"/>
      <c r="P624" s="22" t="s">
        <v>28</v>
      </c>
      <c r="Q624" s="22" t="s">
        <v>28</v>
      </c>
      <c r="T624" s="22" t="s">
        <v>32</v>
      </c>
      <c r="U624" s="25" t="s">
        <v>28</v>
      </c>
      <c r="W624" t="s">
        <v>28</v>
      </c>
      <c r="X624" t="s">
        <v>28</v>
      </c>
      <c r="Y624" t="s">
        <v>28</v>
      </c>
      <c r="Z624" t="s">
        <v>6087</v>
      </c>
      <c r="AB624" t="s">
        <v>39</v>
      </c>
    </row>
    <row r="625" spans="1:30" x14ac:dyDescent="0.25">
      <c r="A625" s="1">
        <v>40304</v>
      </c>
      <c r="B625" s="16" t="s">
        <v>4786</v>
      </c>
      <c r="C625" s="3" t="s">
        <v>35</v>
      </c>
      <c r="D625">
        <v>2010</v>
      </c>
      <c r="E625" s="2">
        <v>5</v>
      </c>
      <c r="F625" s="2" t="s">
        <v>4684</v>
      </c>
      <c r="G625" s="3">
        <v>21</v>
      </c>
      <c r="H625" s="3" t="s">
        <v>35</v>
      </c>
      <c r="I625" s="3">
        <v>2010</v>
      </c>
      <c r="J625" s="4" t="s">
        <v>36</v>
      </c>
      <c r="K625" s="4" t="s">
        <v>56</v>
      </c>
      <c r="L625" s="7" t="s">
        <v>38</v>
      </c>
      <c r="M625" s="4" t="s">
        <v>39</v>
      </c>
      <c r="N625">
        <v>0</v>
      </c>
      <c r="O625" s="7"/>
      <c r="P625" s="4" t="s">
        <v>28</v>
      </c>
      <c r="Q625" s="4" t="s">
        <v>28</v>
      </c>
      <c r="T625" s="4" t="s">
        <v>40</v>
      </c>
      <c r="U625" t="s">
        <v>28</v>
      </c>
      <c r="W625" t="s">
        <v>28</v>
      </c>
      <c r="X625" s="6" t="s">
        <v>28</v>
      </c>
      <c r="Y625" t="s">
        <v>28</v>
      </c>
      <c r="Z625" t="s">
        <v>6087</v>
      </c>
      <c r="AB625" t="s">
        <v>39</v>
      </c>
      <c r="AD625" t="s">
        <v>41</v>
      </c>
    </row>
    <row r="626" spans="1:30" x14ac:dyDescent="0.25">
      <c r="A626" s="1">
        <v>42011</v>
      </c>
      <c r="B626" s="16" t="s">
        <v>4941</v>
      </c>
      <c r="C626" s="3" t="s">
        <v>1035</v>
      </c>
      <c r="D626">
        <v>2015</v>
      </c>
      <c r="E626" s="2">
        <v>1</v>
      </c>
      <c r="F626" s="2" t="s">
        <v>4724</v>
      </c>
      <c r="G626" s="3">
        <v>1</v>
      </c>
      <c r="H626" s="3" t="s">
        <v>1035</v>
      </c>
      <c r="I626" s="3">
        <v>2015</v>
      </c>
      <c r="J626" s="4" t="s">
        <v>1036</v>
      </c>
      <c r="K626" s="4" t="s">
        <v>25</v>
      </c>
      <c r="L626" s="7" t="s">
        <v>1037</v>
      </c>
      <c r="M626" s="4" t="s">
        <v>39</v>
      </c>
      <c r="N626">
        <v>0</v>
      </c>
      <c r="O626" s="7"/>
      <c r="P626" s="4" t="s">
        <v>28</v>
      </c>
      <c r="Q626" s="4" t="s">
        <v>28</v>
      </c>
      <c r="T626" s="4" t="s">
        <v>32</v>
      </c>
      <c r="U626" t="s">
        <v>28</v>
      </c>
      <c r="W626" t="s">
        <v>28</v>
      </c>
      <c r="X626" s="6" t="s">
        <v>28</v>
      </c>
      <c r="Y626" t="s">
        <v>28</v>
      </c>
      <c r="Z626" t="s">
        <v>6087</v>
      </c>
      <c r="AB626" t="s">
        <v>39</v>
      </c>
      <c r="AD626" t="s">
        <v>41</v>
      </c>
    </row>
    <row r="627" spans="1:30" x14ac:dyDescent="0.25">
      <c r="A627" s="1">
        <v>42080</v>
      </c>
      <c r="B627" s="16" t="s">
        <v>4946</v>
      </c>
      <c r="C627" s="3" t="s">
        <v>1086</v>
      </c>
      <c r="D627">
        <v>2015</v>
      </c>
      <c r="E627" s="2">
        <v>3</v>
      </c>
      <c r="F627" s="2" t="s">
        <v>4726</v>
      </c>
      <c r="G627" s="3">
        <v>13</v>
      </c>
      <c r="H627" s="3" t="s">
        <v>1086</v>
      </c>
      <c r="I627" s="3">
        <v>2015</v>
      </c>
      <c r="J627" s="4" t="s">
        <v>55</v>
      </c>
      <c r="K627" s="4" t="s">
        <v>56</v>
      </c>
      <c r="L627" s="7" t="s">
        <v>1087</v>
      </c>
      <c r="M627" s="4" t="s">
        <v>39</v>
      </c>
      <c r="N627">
        <v>0</v>
      </c>
      <c r="O627" s="7"/>
      <c r="P627" s="4" t="s">
        <v>52</v>
      </c>
      <c r="Q627" s="4" t="s">
        <v>45</v>
      </c>
      <c r="T627" s="4" t="s">
        <v>40</v>
      </c>
      <c r="U627" t="s">
        <v>28</v>
      </c>
      <c r="W627" t="s">
        <v>28</v>
      </c>
      <c r="X627" s="6" t="s">
        <v>28</v>
      </c>
      <c r="Y627" t="s">
        <v>28</v>
      </c>
      <c r="Z627" t="s">
        <v>6087</v>
      </c>
      <c r="AB627" t="s">
        <v>39</v>
      </c>
      <c r="AD627" t="s">
        <v>41</v>
      </c>
    </row>
    <row r="628" spans="1:30" x14ac:dyDescent="0.25">
      <c r="A628" s="1">
        <v>42102</v>
      </c>
      <c r="B628" s="16" t="s">
        <v>4948</v>
      </c>
      <c r="C628" s="3" t="s">
        <v>1088</v>
      </c>
      <c r="D628">
        <v>2015</v>
      </c>
      <c r="E628" s="2">
        <v>4</v>
      </c>
      <c r="F628" s="2" t="s">
        <v>4727</v>
      </c>
      <c r="G628" s="3">
        <v>11</v>
      </c>
      <c r="H628" s="3" t="s">
        <v>1088</v>
      </c>
      <c r="I628" s="3">
        <v>2015</v>
      </c>
      <c r="J628" s="18" t="s">
        <v>113</v>
      </c>
      <c r="K628" s="4" t="s">
        <v>25</v>
      </c>
      <c r="L628" s="7" t="s">
        <v>1089</v>
      </c>
      <c r="M628" s="4" t="s">
        <v>39</v>
      </c>
      <c r="N628">
        <v>0</v>
      </c>
      <c r="O628" s="7"/>
      <c r="P628" s="4" t="s">
        <v>44</v>
      </c>
      <c r="Q628" s="4" t="s">
        <v>45</v>
      </c>
      <c r="T628" s="4" t="s">
        <v>32</v>
      </c>
      <c r="U628" t="s">
        <v>28</v>
      </c>
      <c r="W628" t="s">
        <v>28</v>
      </c>
      <c r="X628" s="6" t="s">
        <v>28</v>
      </c>
      <c r="Y628" t="s">
        <v>28</v>
      </c>
      <c r="Z628" t="s">
        <v>6087</v>
      </c>
      <c r="AB628" t="s">
        <v>39</v>
      </c>
      <c r="AD628" t="s">
        <v>41</v>
      </c>
    </row>
    <row r="629" spans="1:30" x14ac:dyDescent="0.25">
      <c r="A629" s="1">
        <v>42102</v>
      </c>
      <c r="B629" s="16" t="s">
        <v>4948</v>
      </c>
      <c r="C629" s="3" t="s">
        <v>1090</v>
      </c>
      <c r="D629">
        <v>2015</v>
      </c>
      <c r="E629" s="2">
        <v>4</v>
      </c>
      <c r="F629" s="2" t="s">
        <v>4727</v>
      </c>
      <c r="G629" s="3">
        <v>12</v>
      </c>
      <c r="H629" s="3" t="s">
        <v>1090</v>
      </c>
      <c r="I629" s="3">
        <v>2015</v>
      </c>
      <c r="J629" s="4" t="s">
        <v>76</v>
      </c>
      <c r="K629" s="4" t="s">
        <v>25</v>
      </c>
      <c r="L629" s="7" t="s">
        <v>1091</v>
      </c>
      <c r="M629" s="4" t="s">
        <v>39</v>
      </c>
      <c r="N629">
        <v>0</v>
      </c>
      <c r="O629" s="7"/>
      <c r="P629" s="4" t="s">
        <v>44</v>
      </c>
      <c r="Q629" s="4" t="s">
        <v>45</v>
      </c>
      <c r="T629" s="4" t="s">
        <v>32</v>
      </c>
      <c r="U629" t="s">
        <v>28</v>
      </c>
      <c r="W629" t="s">
        <v>28</v>
      </c>
      <c r="X629" s="6" t="s">
        <v>28</v>
      </c>
      <c r="Y629" t="s">
        <v>28</v>
      </c>
      <c r="Z629" t="s">
        <v>6087</v>
      </c>
      <c r="AB629" t="s">
        <v>39</v>
      </c>
      <c r="AD629" t="s">
        <v>41</v>
      </c>
    </row>
    <row r="630" spans="1:30" x14ac:dyDescent="0.25">
      <c r="A630" s="1">
        <v>42132</v>
      </c>
      <c r="B630" s="16" t="s">
        <v>5040</v>
      </c>
      <c r="C630" s="3" t="s">
        <v>1111</v>
      </c>
      <c r="D630">
        <v>2015</v>
      </c>
      <c r="E630" s="2">
        <v>5</v>
      </c>
      <c r="F630" s="2" t="s">
        <v>4728</v>
      </c>
      <c r="G630" s="3">
        <v>3</v>
      </c>
      <c r="H630" s="3" t="s">
        <v>1111</v>
      </c>
      <c r="I630" s="3">
        <v>2015</v>
      </c>
      <c r="J630" s="4" t="s">
        <v>113</v>
      </c>
      <c r="K630" s="4" t="s">
        <v>25</v>
      </c>
      <c r="L630" s="7" t="s">
        <v>1112</v>
      </c>
      <c r="M630" s="4" t="s">
        <v>39</v>
      </c>
      <c r="N630">
        <v>0</v>
      </c>
      <c r="O630" s="7"/>
      <c r="P630" s="4" t="s">
        <v>28</v>
      </c>
      <c r="Q630" s="4" t="s">
        <v>28</v>
      </c>
      <c r="T630" s="4" t="s">
        <v>32</v>
      </c>
      <c r="U630" t="s">
        <v>28</v>
      </c>
      <c r="W630" t="s">
        <v>28</v>
      </c>
      <c r="X630" s="6" t="s">
        <v>28</v>
      </c>
      <c r="Y630" t="s">
        <v>28</v>
      </c>
      <c r="Z630" t="s">
        <v>6087</v>
      </c>
      <c r="AB630" t="s">
        <v>39</v>
      </c>
      <c r="AD630" t="s">
        <v>41</v>
      </c>
    </row>
    <row r="631" spans="1:30" x14ac:dyDescent="0.25">
      <c r="A631" s="1">
        <v>42222</v>
      </c>
      <c r="B631" s="16" t="s">
        <v>4959</v>
      </c>
      <c r="C631" s="3" t="s">
        <v>1166</v>
      </c>
      <c r="D631">
        <v>2015</v>
      </c>
      <c r="E631" s="2">
        <v>8</v>
      </c>
      <c r="F631" s="2" t="s">
        <v>4731</v>
      </c>
      <c r="G631" s="3">
        <v>28</v>
      </c>
      <c r="H631" s="3" t="s">
        <v>1166</v>
      </c>
      <c r="I631" s="3">
        <v>2015</v>
      </c>
      <c r="J631" s="4" t="s">
        <v>55</v>
      </c>
      <c r="K631" s="4" t="s">
        <v>25</v>
      </c>
      <c r="L631" s="7" t="s">
        <v>1167</v>
      </c>
      <c r="M631" s="4" t="s">
        <v>39</v>
      </c>
      <c r="N631">
        <v>0</v>
      </c>
      <c r="O631" s="7"/>
      <c r="P631" s="4" t="s">
        <v>28</v>
      </c>
      <c r="Q631" s="4" t="s">
        <v>28</v>
      </c>
      <c r="T631" s="4" t="s">
        <v>32</v>
      </c>
      <c r="U631" t="s">
        <v>28</v>
      </c>
      <c r="W631" t="s">
        <v>28</v>
      </c>
      <c r="X631" s="6" t="s">
        <v>28</v>
      </c>
      <c r="Y631" t="s">
        <v>28</v>
      </c>
      <c r="Z631" t="s">
        <v>6087</v>
      </c>
      <c r="AB631" t="s">
        <v>39</v>
      </c>
      <c r="AD631" t="s">
        <v>41</v>
      </c>
    </row>
    <row r="632" spans="1:30" x14ac:dyDescent="0.25">
      <c r="A632" s="1">
        <v>42222</v>
      </c>
      <c r="B632" s="16" t="s">
        <v>4959</v>
      </c>
      <c r="C632" s="3" t="s">
        <v>1168</v>
      </c>
      <c r="D632">
        <v>2015</v>
      </c>
      <c r="E632" s="2">
        <v>8</v>
      </c>
      <c r="F632" s="2" t="s">
        <v>4731</v>
      </c>
      <c r="G632" s="3">
        <v>29</v>
      </c>
      <c r="H632" s="3" t="s">
        <v>1168</v>
      </c>
      <c r="I632" s="3">
        <v>2015</v>
      </c>
      <c r="J632" s="4" t="s">
        <v>55</v>
      </c>
      <c r="K632" s="4" t="s">
        <v>56</v>
      </c>
      <c r="L632" s="7" t="s">
        <v>1169</v>
      </c>
      <c r="M632" s="4" t="s">
        <v>39</v>
      </c>
      <c r="N632">
        <v>0</v>
      </c>
      <c r="O632" s="7"/>
      <c r="P632" s="4" t="s">
        <v>28</v>
      </c>
      <c r="Q632" s="4" t="s">
        <v>28</v>
      </c>
      <c r="T632" s="4" t="s">
        <v>40</v>
      </c>
      <c r="U632" t="s">
        <v>28</v>
      </c>
      <c r="W632" t="s">
        <v>28</v>
      </c>
      <c r="X632" s="6" t="s">
        <v>28</v>
      </c>
      <c r="Y632" t="s">
        <v>28</v>
      </c>
      <c r="Z632" t="s">
        <v>6087</v>
      </c>
      <c r="AB632" t="s">
        <v>39</v>
      </c>
      <c r="AD632" t="s">
        <v>41</v>
      </c>
    </row>
    <row r="633" spans="1:30" x14ac:dyDescent="0.25">
      <c r="A633" s="20">
        <v>42620</v>
      </c>
      <c r="B633" s="16" t="s">
        <v>4990</v>
      </c>
      <c r="C633" s="3" t="s">
        <v>1305</v>
      </c>
      <c r="D633">
        <f>YEAR(A633)</f>
        <v>2016</v>
      </c>
      <c r="E633" s="2">
        <v>9</v>
      </c>
      <c r="F633" s="2" t="s">
        <v>4741</v>
      </c>
      <c r="G633" s="21">
        <v>18</v>
      </c>
      <c r="H633" s="3" t="s">
        <v>1305</v>
      </c>
      <c r="I633" s="3">
        <v>2016</v>
      </c>
      <c r="J633" s="21" t="s">
        <v>55</v>
      </c>
      <c r="K633" s="21" t="s">
        <v>320</v>
      </c>
      <c r="L633" s="21" t="s">
        <v>1317</v>
      </c>
      <c r="M633" s="22" t="s">
        <v>27</v>
      </c>
      <c r="N633">
        <v>0</v>
      </c>
      <c r="O633" s="21" t="s">
        <v>1318</v>
      </c>
      <c r="P633" s="21" t="s">
        <v>52</v>
      </c>
      <c r="Q633" s="21" t="s">
        <v>45</v>
      </c>
      <c r="T633" s="21" t="s">
        <v>40</v>
      </c>
      <c r="U633" t="s">
        <v>28</v>
      </c>
      <c r="W633" t="s">
        <v>28</v>
      </c>
      <c r="X633" t="s">
        <v>28</v>
      </c>
      <c r="Y633" t="s">
        <v>28</v>
      </c>
      <c r="Z633" t="s">
        <v>6087</v>
      </c>
      <c r="AB633" t="s">
        <v>39</v>
      </c>
      <c r="AD633" t="s">
        <v>1319</v>
      </c>
    </row>
    <row r="634" spans="1:30" x14ac:dyDescent="0.25">
      <c r="A634" s="20">
        <v>42620</v>
      </c>
      <c r="B634" s="16" t="s">
        <v>4990</v>
      </c>
      <c r="C634" s="3" t="s">
        <v>1305</v>
      </c>
      <c r="D634">
        <f>YEAR(A634)</f>
        <v>2016</v>
      </c>
      <c r="E634" s="2">
        <v>9</v>
      </c>
      <c r="F634" s="2" t="s">
        <v>4741</v>
      </c>
      <c r="G634" s="21">
        <v>18</v>
      </c>
      <c r="H634" s="3" t="s">
        <v>1305</v>
      </c>
      <c r="I634" s="3">
        <v>2016</v>
      </c>
      <c r="J634" s="21" t="s">
        <v>55</v>
      </c>
      <c r="K634" s="21" t="s">
        <v>323</v>
      </c>
      <c r="L634" s="21" t="s">
        <v>1320</v>
      </c>
      <c r="M634" s="22" t="s">
        <v>27</v>
      </c>
      <c r="N634">
        <v>0</v>
      </c>
      <c r="O634" s="21" t="s">
        <v>1318</v>
      </c>
      <c r="P634" s="21" t="s">
        <v>52</v>
      </c>
      <c r="Q634" s="21" t="s">
        <v>45</v>
      </c>
      <c r="T634" s="21" t="s">
        <v>40</v>
      </c>
      <c r="U634" t="s">
        <v>28</v>
      </c>
      <c r="W634" t="s">
        <v>28</v>
      </c>
      <c r="X634" t="s">
        <v>28</v>
      </c>
      <c r="Y634" t="s">
        <v>28</v>
      </c>
      <c r="Z634" t="s">
        <v>6087</v>
      </c>
      <c r="AB634" t="s">
        <v>39</v>
      </c>
      <c r="AD634" t="s">
        <v>1319</v>
      </c>
    </row>
    <row r="635" spans="1:30" x14ac:dyDescent="0.25">
      <c r="A635" s="20">
        <v>42645</v>
      </c>
      <c r="B635" s="16" t="s">
        <v>4992</v>
      </c>
      <c r="C635" s="3" t="s">
        <v>1363</v>
      </c>
      <c r="D635">
        <f>YEAR(A635)</f>
        <v>2016</v>
      </c>
      <c r="E635" s="2">
        <v>10</v>
      </c>
      <c r="F635" s="2" t="s">
        <v>4742</v>
      </c>
      <c r="G635" s="21">
        <v>12</v>
      </c>
      <c r="H635" s="3" t="s">
        <v>1363</v>
      </c>
      <c r="I635" s="3">
        <v>2016</v>
      </c>
      <c r="J635" s="21" t="s">
        <v>50</v>
      </c>
      <c r="K635" s="21" t="s">
        <v>25</v>
      </c>
      <c r="L635" s="21" t="s">
        <v>1364</v>
      </c>
      <c r="M635" s="22" t="s">
        <v>27</v>
      </c>
      <c r="N635">
        <v>0</v>
      </c>
      <c r="O635" s="21" t="s">
        <v>1365</v>
      </c>
      <c r="P635" s="21" t="s">
        <v>52</v>
      </c>
      <c r="Q635" s="21" t="s">
        <v>45</v>
      </c>
      <c r="T635" s="21" t="s">
        <v>32</v>
      </c>
      <c r="U635" t="s">
        <v>28</v>
      </c>
      <c r="W635" t="s">
        <v>28</v>
      </c>
      <c r="X635" t="s">
        <v>28</v>
      </c>
      <c r="Y635" t="s">
        <v>28</v>
      </c>
      <c r="Z635" t="s">
        <v>6087</v>
      </c>
      <c r="AB635" t="s">
        <v>39</v>
      </c>
      <c r="AD635" t="s">
        <v>1319</v>
      </c>
    </row>
    <row r="636" spans="1:30" x14ac:dyDescent="0.25">
      <c r="A636" s="1">
        <v>40681</v>
      </c>
      <c r="B636" s="16" t="s">
        <v>4825</v>
      </c>
      <c r="C636" s="3" t="s">
        <v>202</v>
      </c>
      <c r="D636">
        <v>2011</v>
      </c>
      <c r="E636" s="2">
        <v>5</v>
      </c>
      <c r="F636" s="2" t="s">
        <v>4690</v>
      </c>
      <c r="G636" s="3">
        <v>9</v>
      </c>
      <c r="H636" s="3" t="s">
        <v>202</v>
      </c>
      <c r="I636" s="3">
        <v>2011</v>
      </c>
      <c r="J636" s="4" t="s">
        <v>113</v>
      </c>
      <c r="K636" s="4" t="s">
        <v>25</v>
      </c>
      <c r="L636" s="7" t="s">
        <v>203</v>
      </c>
      <c r="M636" s="4" t="s">
        <v>39</v>
      </c>
      <c r="N636">
        <v>0</v>
      </c>
      <c r="O636" s="7"/>
      <c r="P636" s="4" t="s">
        <v>28</v>
      </c>
      <c r="Q636" s="4" t="s">
        <v>28</v>
      </c>
      <c r="T636" s="4" t="s">
        <v>32</v>
      </c>
      <c r="U636" t="s">
        <v>28</v>
      </c>
      <c r="W636" t="s">
        <v>28</v>
      </c>
      <c r="X636" s="6" t="s">
        <v>107</v>
      </c>
      <c r="Y636" t="s">
        <v>107</v>
      </c>
      <c r="Z636" t="s">
        <v>6079</v>
      </c>
      <c r="AB636" t="s">
        <v>39</v>
      </c>
      <c r="AD636" t="s">
        <v>41</v>
      </c>
    </row>
    <row r="637" spans="1:30" x14ac:dyDescent="0.25">
      <c r="A637" s="20">
        <v>42719</v>
      </c>
      <c r="B637" s="16" t="s">
        <v>4995</v>
      </c>
      <c r="C637" s="3" t="s">
        <v>1384</v>
      </c>
      <c r="D637">
        <f t="shared" ref="D637:D642" si="8">YEAR(A637)</f>
        <v>2016</v>
      </c>
      <c r="E637" s="2">
        <v>12</v>
      </c>
      <c r="F637" s="2" t="s">
        <v>4743</v>
      </c>
      <c r="G637" s="21">
        <v>19</v>
      </c>
      <c r="H637" s="3" t="s">
        <v>1384</v>
      </c>
      <c r="I637" s="3">
        <v>2016</v>
      </c>
      <c r="J637" s="21" t="s">
        <v>55</v>
      </c>
      <c r="K637" s="21" t="s">
        <v>56</v>
      </c>
      <c r="L637" s="21" t="s">
        <v>1385</v>
      </c>
      <c r="M637" s="22" t="s">
        <v>27</v>
      </c>
      <c r="N637">
        <v>0</v>
      </c>
      <c r="O637" s="21" t="s">
        <v>41</v>
      </c>
      <c r="P637" s="21" t="s">
        <v>52</v>
      </c>
      <c r="Q637" s="21" t="s">
        <v>45</v>
      </c>
      <c r="T637" s="21" t="s">
        <v>40</v>
      </c>
      <c r="U637" t="s">
        <v>28</v>
      </c>
      <c r="W637" t="s">
        <v>28</v>
      </c>
      <c r="X637" t="s">
        <v>28</v>
      </c>
      <c r="Y637" t="s">
        <v>28</v>
      </c>
      <c r="Z637" t="s">
        <v>6087</v>
      </c>
      <c r="AB637" t="s">
        <v>39</v>
      </c>
      <c r="AD637" t="s">
        <v>1319</v>
      </c>
    </row>
    <row r="638" spans="1:30" x14ac:dyDescent="0.25">
      <c r="A638" s="20">
        <v>42740</v>
      </c>
      <c r="B638" s="16" t="s">
        <v>4996</v>
      </c>
      <c r="C638" s="3" t="s">
        <v>1389</v>
      </c>
      <c r="D638">
        <f t="shared" si="8"/>
        <v>2017</v>
      </c>
      <c r="E638" s="2">
        <v>1</v>
      </c>
      <c r="F638" s="2" t="s">
        <v>4744</v>
      </c>
      <c r="G638" s="21">
        <v>7</v>
      </c>
      <c r="H638" s="3" t="s">
        <v>1389</v>
      </c>
      <c r="I638" s="3">
        <v>2017</v>
      </c>
      <c r="J638" s="21" t="s">
        <v>76</v>
      </c>
      <c r="K638" s="21" t="s">
        <v>25</v>
      </c>
      <c r="L638" s="21" t="s">
        <v>1390</v>
      </c>
      <c r="M638" s="22" t="s">
        <v>27</v>
      </c>
      <c r="N638">
        <v>0</v>
      </c>
      <c r="O638" s="21" t="s">
        <v>1391</v>
      </c>
      <c r="P638" s="21" t="s">
        <v>44</v>
      </c>
      <c r="Q638" s="22" t="s">
        <v>28</v>
      </c>
      <c r="T638" s="21" t="s">
        <v>32</v>
      </c>
      <c r="U638" t="s">
        <v>28</v>
      </c>
      <c r="W638" t="s">
        <v>28</v>
      </c>
      <c r="X638" t="s">
        <v>28</v>
      </c>
      <c r="Y638" t="s">
        <v>28</v>
      </c>
      <c r="Z638" t="s">
        <v>6087</v>
      </c>
      <c r="AB638" t="s">
        <v>39</v>
      </c>
      <c r="AD638" t="s">
        <v>1319</v>
      </c>
    </row>
    <row r="639" spans="1:30" x14ac:dyDescent="0.25">
      <c r="A639" s="20">
        <v>43005</v>
      </c>
      <c r="B639" s="16" t="s">
        <v>5009</v>
      </c>
      <c r="C639" s="3" t="s">
        <v>1522</v>
      </c>
      <c r="D639">
        <f t="shared" si="8"/>
        <v>2017</v>
      </c>
      <c r="E639" s="2">
        <v>9</v>
      </c>
      <c r="F639" s="2" t="s">
        <v>4749</v>
      </c>
      <c r="G639" s="21">
        <v>15</v>
      </c>
      <c r="H639" s="3" t="s">
        <v>1522</v>
      </c>
      <c r="I639" s="3">
        <v>2017</v>
      </c>
      <c r="J639" s="24" t="s">
        <v>55</v>
      </c>
      <c r="K639" s="21" t="s">
        <v>25</v>
      </c>
      <c r="L639" s="21" t="s">
        <v>1523</v>
      </c>
      <c r="M639" s="22" t="s">
        <v>27</v>
      </c>
      <c r="N639">
        <v>0</v>
      </c>
      <c r="O639" s="21" t="s">
        <v>37</v>
      </c>
      <c r="P639" s="22" t="s">
        <v>28</v>
      </c>
      <c r="Q639" s="22" t="s">
        <v>28</v>
      </c>
      <c r="T639" s="21" t="s">
        <v>32</v>
      </c>
      <c r="U639" t="s">
        <v>28</v>
      </c>
      <c r="W639" t="s">
        <v>28</v>
      </c>
      <c r="X639" t="s">
        <v>28</v>
      </c>
      <c r="Y639" t="s">
        <v>28</v>
      </c>
      <c r="Z639" t="s">
        <v>6087</v>
      </c>
      <c r="AB639" t="s">
        <v>39</v>
      </c>
      <c r="AD639" t="s">
        <v>1319</v>
      </c>
    </row>
    <row r="640" spans="1:30" x14ac:dyDescent="0.25">
      <c r="A640" s="20">
        <v>43143</v>
      </c>
      <c r="B640" s="16" t="s">
        <v>5012</v>
      </c>
      <c r="C640" s="3" t="s">
        <v>1588</v>
      </c>
      <c r="D640">
        <f t="shared" si="8"/>
        <v>2018</v>
      </c>
      <c r="E640" s="2">
        <v>2</v>
      </c>
      <c r="F640" s="2" t="s">
        <v>4751</v>
      </c>
      <c r="G640" s="21">
        <v>13</v>
      </c>
      <c r="H640" s="3" t="s">
        <v>1588</v>
      </c>
      <c r="I640" s="3">
        <v>2018</v>
      </c>
      <c r="J640" s="21" t="s">
        <v>153</v>
      </c>
      <c r="K640" s="21" t="s">
        <v>25</v>
      </c>
      <c r="L640" s="21" t="s">
        <v>1589</v>
      </c>
      <c r="M640" s="22" t="s">
        <v>27</v>
      </c>
      <c r="N640">
        <v>0</v>
      </c>
      <c r="O640" s="21" t="s">
        <v>37</v>
      </c>
      <c r="P640" s="22" t="s">
        <v>28</v>
      </c>
      <c r="Q640" s="22" t="s">
        <v>28</v>
      </c>
      <c r="T640" s="21" t="s">
        <v>32</v>
      </c>
      <c r="U640" t="s">
        <v>28</v>
      </c>
      <c r="W640" t="s">
        <v>28</v>
      </c>
      <c r="X640" t="s">
        <v>28</v>
      </c>
      <c r="Y640" t="s">
        <v>28</v>
      </c>
      <c r="Z640" t="s">
        <v>6087</v>
      </c>
      <c r="AB640" t="s">
        <v>39</v>
      </c>
      <c r="AD640" t="s">
        <v>1319</v>
      </c>
    </row>
    <row r="641" spans="1:30" x14ac:dyDescent="0.25">
      <c r="A641" s="20">
        <v>43262</v>
      </c>
      <c r="B641" s="16" t="s">
        <v>5021</v>
      </c>
      <c r="C641" s="3" t="s">
        <v>1639</v>
      </c>
      <c r="D641">
        <f t="shared" si="8"/>
        <v>2018</v>
      </c>
      <c r="E641" s="2">
        <v>6</v>
      </c>
      <c r="F641" s="2" t="s">
        <v>4755</v>
      </c>
      <c r="G641" s="21">
        <v>15</v>
      </c>
      <c r="H641" s="3" t="s">
        <v>1639</v>
      </c>
      <c r="I641" s="3">
        <v>2018</v>
      </c>
      <c r="J641" s="21" t="s">
        <v>55</v>
      </c>
      <c r="K641" s="21" t="s">
        <v>1459</v>
      </c>
      <c r="L641" s="21" t="s">
        <v>1640</v>
      </c>
      <c r="M641" s="22" t="s">
        <v>27</v>
      </c>
      <c r="N641">
        <v>0</v>
      </c>
      <c r="O641" s="21" t="s">
        <v>1641</v>
      </c>
      <c r="P641" s="22" t="s">
        <v>28</v>
      </c>
      <c r="Q641" s="22" t="s">
        <v>28</v>
      </c>
      <c r="T641" s="21" t="s">
        <v>40</v>
      </c>
      <c r="U641" t="s">
        <v>28</v>
      </c>
      <c r="W641" t="s">
        <v>28</v>
      </c>
      <c r="X641" t="s">
        <v>28</v>
      </c>
      <c r="Y641" t="s">
        <v>28</v>
      </c>
      <c r="Z641" t="s">
        <v>6087</v>
      </c>
      <c r="AB641" t="s">
        <v>39</v>
      </c>
      <c r="AD641" t="s">
        <v>1319</v>
      </c>
    </row>
    <row r="642" spans="1:30" x14ac:dyDescent="0.25">
      <c r="A642" s="20">
        <v>43362</v>
      </c>
      <c r="B642" s="16" t="s">
        <v>5030</v>
      </c>
      <c r="C642" s="3" t="s">
        <v>1709</v>
      </c>
      <c r="D642">
        <f t="shared" si="8"/>
        <v>2018</v>
      </c>
      <c r="E642" s="2">
        <v>9</v>
      </c>
      <c r="F642" s="2" t="s">
        <v>4758</v>
      </c>
      <c r="G642" s="21">
        <v>29</v>
      </c>
      <c r="H642" s="3" t="s">
        <v>1709</v>
      </c>
      <c r="I642" s="3">
        <v>2018</v>
      </c>
      <c r="J642" s="21" t="s">
        <v>55</v>
      </c>
      <c r="K642" s="21" t="s">
        <v>1459</v>
      </c>
      <c r="L642" s="21" t="s">
        <v>1710</v>
      </c>
      <c r="M642" s="22" t="s">
        <v>27</v>
      </c>
      <c r="N642">
        <v>0</v>
      </c>
      <c r="O642" s="7"/>
      <c r="P642" s="22" t="s">
        <v>28</v>
      </c>
      <c r="Q642" s="22" t="s">
        <v>28</v>
      </c>
      <c r="T642" s="21" t="s">
        <v>40</v>
      </c>
      <c r="U642" t="s">
        <v>28</v>
      </c>
      <c r="W642" t="s">
        <v>28</v>
      </c>
      <c r="X642" t="s">
        <v>28</v>
      </c>
      <c r="Y642" t="s">
        <v>28</v>
      </c>
      <c r="Z642" t="s">
        <v>6087</v>
      </c>
      <c r="AB642" t="s">
        <v>39</v>
      </c>
      <c r="AD642" t="s">
        <v>1319</v>
      </c>
    </row>
    <row r="643" spans="1:30" x14ac:dyDescent="0.25">
      <c r="A643" s="1">
        <v>40975</v>
      </c>
      <c r="B643" s="16" t="s">
        <v>4856</v>
      </c>
      <c r="C643" s="3" t="s">
        <v>349</v>
      </c>
      <c r="D643">
        <v>2012</v>
      </c>
      <c r="E643" s="2">
        <v>3</v>
      </c>
      <c r="F643" s="2" t="s">
        <v>4698</v>
      </c>
      <c r="G643" s="3">
        <v>9</v>
      </c>
      <c r="H643" s="3" t="s">
        <v>349</v>
      </c>
      <c r="I643" s="3">
        <v>2012</v>
      </c>
      <c r="J643" s="4" t="s">
        <v>153</v>
      </c>
      <c r="K643" s="4" t="s">
        <v>25</v>
      </c>
      <c r="L643" s="7" t="s">
        <v>350</v>
      </c>
      <c r="M643" s="4" t="s">
        <v>39</v>
      </c>
      <c r="N643">
        <v>0</v>
      </c>
      <c r="O643" s="7"/>
      <c r="P643" s="4" t="s">
        <v>28</v>
      </c>
      <c r="Q643" s="4" t="s">
        <v>28</v>
      </c>
      <c r="T643" s="4" t="s">
        <v>32</v>
      </c>
      <c r="U643" t="s">
        <v>28</v>
      </c>
      <c r="W643" t="s">
        <v>28</v>
      </c>
      <c r="X643" s="6" t="s">
        <v>28</v>
      </c>
      <c r="Y643" t="s">
        <v>28</v>
      </c>
      <c r="Z643" t="s">
        <v>6087</v>
      </c>
      <c r="AB643" t="s">
        <v>39</v>
      </c>
      <c r="AD643" t="s">
        <v>41</v>
      </c>
    </row>
    <row r="644" spans="1:30" x14ac:dyDescent="0.25">
      <c r="A644" s="1">
        <v>41010</v>
      </c>
      <c r="B644" s="16" t="s">
        <v>4858</v>
      </c>
      <c r="C644" s="3" t="s">
        <v>360</v>
      </c>
      <c r="D644">
        <v>2012</v>
      </c>
      <c r="E644" s="2">
        <v>4</v>
      </c>
      <c r="F644" s="2" t="s">
        <v>4699</v>
      </c>
      <c r="G644" s="3">
        <v>17</v>
      </c>
      <c r="H644" s="3" t="s">
        <v>360</v>
      </c>
      <c r="I644" s="3">
        <v>2012</v>
      </c>
      <c r="J644" s="4" t="s">
        <v>153</v>
      </c>
      <c r="K644" s="4" t="s">
        <v>25</v>
      </c>
      <c r="L644" s="7" t="s">
        <v>361</v>
      </c>
      <c r="M644" s="4" t="s">
        <v>39</v>
      </c>
      <c r="N644">
        <v>0</v>
      </c>
      <c r="O644" s="7"/>
      <c r="P644" s="4" t="s">
        <v>28</v>
      </c>
      <c r="Q644" s="4" t="s">
        <v>28</v>
      </c>
      <c r="T644" s="4" t="s">
        <v>32</v>
      </c>
      <c r="U644" t="s">
        <v>28</v>
      </c>
      <c r="W644" t="s">
        <v>28</v>
      </c>
      <c r="X644" s="6" t="s">
        <v>107</v>
      </c>
      <c r="Y644" t="s">
        <v>107</v>
      </c>
      <c r="Z644" t="s">
        <v>6079</v>
      </c>
      <c r="AB644" t="s">
        <v>39</v>
      </c>
      <c r="AD644" t="s">
        <v>41</v>
      </c>
    </row>
    <row r="645" spans="1:30" x14ac:dyDescent="0.25">
      <c r="A645" s="1">
        <v>41173</v>
      </c>
      <c r="B645" s="16" t="s">
        <v>4882</v>
      </c>
      <c r="C645" s="3" t="s">
        <v>500</v>
      </c>
      <c r="D645">
        <v>2012</v>
      </c>
      <c r="E645" s="2">
        <v>9</v>
      </c>
      <c r="F645" s="2" t="s">
        <v>4704</v>
      </c>
      <c r="G645" s="3">
        <v>14</v>
      </c>
      <c r="H645" s="3" t="s">
        <v>500</v>
      </c>
      <c r="I645" s="3">
        <v>2012</v>
      </c>
      <c r="J645" s="4" t="s">
        <v>76</v>
      </c>
      <c r="K645" s="4" t="s">
        <v>25</v>
      </c>
      <c r="L645" s="7" t="s">
        <v>501</v>
      </c>
      <c r="M645" s="4" t="s">
        <v>39</v>
      </c>
      <c r="N645">
        <v>0</v>
      </c>
      <c r="O645" s="7"/>
      <c r="P645" s="4" t="s">
        <v>28</v>
      </c>
      <c r="Q645" s="4" t="s">
        <v>28</v>
      </c>
      <c r="T645" s="4" t="s">
        <v>32</v>
      </c>
      <c r="U645" t="s">
        <v>28</v>
      </c>
      <c r="W645" t="s">
        <v>28</v>
      </c>
      <c r="X645" s="6" t="s">
        <v>28</v>
      </c>
      <c r="Y645" t="s">
        <v>28</v>
      </c>
      <c r="Z645" t="s">
        <v>6087</v>
      </c>
      <c r="AB645" t="s">
        <v>39</v>
      </c>
      <c r="AD645" t="s">
        <v>41</v>
      </c>
    </row>
    <row r="646" spans="1:30" x14ac:dyDescent="0.25">
      <c r="A646" s="1">
        <v>41207</v>
      </c>
      <c r="B646" s="16" t="s">
        <v>4886</v>
      </c>
      <c r="C646" s="3" t="s">
        <v>520</v>
      </c>
      <c r="D646">
        <v>2012</v>
      </c>
      <c r="E646" s="2">
        <v>10</v>
      </c>
      <c r="F646" s="2" t="s">
        <v>4705</v>
      </c>
      <c r="G646" s="3">
        <v>15</v>
      </c>
      <c r="H646" s="3" t="s">
        <v>520</v>
      </c>
      <c r="I646" s="3">
        <v>2012</v>
      </c>
      <c r="J646" s="4" t="s">
        <v>55</v>
      </c>
      <c r="K646" s="4" t="s">
        <v>323</v>
      </c>
      <c r="L646" s="7" t="s">
        <v>521</v>
      </c>
      <c r="M646" s="4" t="s">
        <v>39</v>
      </c>
      <c r="N646">
        <v>0</v>
      </c>
      <c r="O646" s="7"/>
      <c r="P646" s="4" t="s">
        <v>28</v>
      </c>
      <c r="Q646" s="4" t="s">
        <v>28</v>
      </c>
      <c r="T646" s="4" t="s">
        <v>40</v>
      </c>
      <c r="U646" t="s">
        <v>28</v>
      </c>
      <c r="W646" t="s">
        <v>28</v>
      </c>
      <c r="X646" s="6" t="s">
        <v>1738</v>
      </c>
      <c r="Y646" s="6" t="s">
        <v>4680</v>
      </c>
      <c r="Z646" t="s">
        <v>6081</v>
      </c>
      <c r="AB646" t="s">
        <v>39</v>
      </c>
      <c r="AD646" t="s">
        <v>41</v>
      </c>
    </row>
    <row r="647" spans="1:30" x14ac:dyDescent="0.25">
      <c r="A647" s="1">
        <v>41801</v>
      </c>
      <c r="B647" s="16" t="s">
        <v>4924</v>
      </c>
      <c r="C647" s="3" t="s">
        <v>830</v>
      </c>
      <c r="D647">
        <v>2014</v>
      </c>
      <c r="E647" s="2">
        <v>6</v>
      </c>
      <c r="F647" s="2" t="s">
        <v>4719</v>
      </c>
      <c r="G647" s="3">
        <v>20</v>
      </c>
      <c r="H647" s="3" t="s">
        <v>830</v>
      </c>
      <c r="I647" s="3">
        <v>2014</v>
      </c>
      <c r="J647" s="4" t="s">
        <v>55</v>
      </c>
      <c r="K647" s="4" t="s">
        <v>56</v>
      </c>
      <c r="L647" s="7" t="s">
        <v>831</v>
      </c>
      <c r="M647" s="4" t="s">
        <v>39</v>
      </c>
      <c r="N647">
        <v>0</v>
      </c>
      <c r="O647" s="7"/>
      <c r="P647" s="4" t="s">
        <v>28</v>
      </c>
      <c r="Q647" s="4" t="s">
        <v>28</v>
      </c>
      <c r="T647" s="4" t="s">
        <v>40</v>
      </c>
      <c r="U647" t="s">
        <v>28</v>
      </c>
      <c r="W647" t="s">
        <v>28</v>
      </c>
      <c r="X647" s="6" t="s">
        <v>28</v>
      </c>
      <c r="Y647" t="s">
        <v>28</v>
      </c>
      <c r="Z647" t="s">
        <v>6087</v>
      </c>
      <c r="AB647" t="s">
        <v>39</v>
      </c>
      <c r="AD647" t="s">
        <v>41</v>
      </c>
    </row>
    <row r="648" spans="1:30" x14ac:dyDescent="0.25">
      <c r="A648" s="1">
        <v>41822</v>
      </c>
      <c r="B648" s="16" t="s">
        <v>4928</v>
      </c>
      <c r="C648" s="3" t="s">
        <v>895</v>
      </c>
      <c r="D648">
        <v>2014</v>
      </c>
      <c r="E648" s="2">
        <v>7</v>
      </c>
      <c r="F648" s="2" t="s">
        <v>4720</v>
      </c>
      <c r="G648" s="3">
        <v>4</v>
      </c>
      <c r="H648" s="3" t="s">
        <v>895</v>
      </c>
      <c r="I648" s="3">
        <v>2014</v>
      </c>
      <c r="J648" s="4" t="s">
        <v>113</v>
      </c>
      <c r="K648" s="4" t="s">
        <v>25</v>
      </c>
      <c r="L648" s="7" t="s">
        <v>896</v>
      </c>
      <c r="M648" s="4" t="s">
        <v>39</v>
      </c>
      <c r="N648">
        <v>0</v>
      </c>
      <c r="P648" s="4" t="s">
        <v>28</v>
      </c>
      <c r="Q648" s="4" t="s">
        <v>28</v>
      </c>
      <c r="T648" s="4" t="s">
        <v>32</v>
      </c>
      <c r="U648" t="s">
        <v>28</v>
      </c>
      <c r="W648" t="s">
        <v>28</v>
      </c>
      <c r="X648" s="6" t="s">
        <v>28</v>
      </c>
      <c r="Y648" t="s">
        <v>28</v>
      </c>
      <c r="Z648" t="s">
        <v>6087</v>
      </c>
      <c r="AB648" t="s">
        <v>39</v>
      </c>
      <c r="AD648" t="s">
        <v>41</v>
      </c>
    </row>
    <row r="649" spans="1:30" x14ac:dyDescent="0.25">
      <c r="A649" s="1">
        <v>41862</v>
      </c>
      <c r="B649" s="16" t="s">
        <v>4933</v>
      </c>
      <c r="C649" s="3" t="s">
        <v>978</v>
      </c>
      <c r="D649">
        <v>2014</v>
      </c>
      <c r="E649" s="2">
        <v>8</v>
      </c>
      <c r="F649" s="2" t="s">
        <v>4721</v>
      </c>
      <c r="G649" s="3">
        <v>18</v>
      </c>
      <c r="H649" s="3" t="s">
        <v>978</v>
      </c>
      <c r="I649" s="3">
        <v>2014</v>
      </c>
      <c r="J649" s="4" t="s">
        <v>55</v>
      </c>
      <c r="K649" s="4" t="s">
        <v>25</v>
      </c>
      <c r="L649" s="7" t="s">
        <v>979</v>
      </c>
      <c r="M649" s="4" t="s">
        <v>39</v>
      </c>
      <c r="N649">
        <v>0</v>
      </c>
      <c r="O649" s="7"/>
      <c r="P649" s="4" t="s">
        <v>28</v>
      </c>
      <c r="Q649" s="4" t="s">
        <v>28</v>
      </c>
      <c r="T649" s="4" t="s">
        <v>32</v>
      </c>
      <c r="U649" t="s">
        <v>28</v>
      </c>
      <c r="W649" t="s">
        <v>28</v>
      </c>
      <c r="X649" s="6" t="s">
        <v>28</v>
      </c>
      <c r="Y649" t="s">
        <v>28</v>
      </c>
      <c r="Z649" t="s">
        <v>6087</v>
      </c>
      <c r="AB649" t="s">
        <v>39</v>
      </c>
      <c r="AD649" t="s">
        <v>41</v>
      </c>
    </row>
    <row r="650" spans="1:30" x14ac:dyDescent="0.25">
      <c r="P650" s="21"/>
      <c r="Q650" s="21"/>
    </row>
  </sheetData>
  <conditionalFormatting sqref="P188:R188 AB188 P252:Q252 T325:V325 AB325 U104:V104 W103:W104 W324:W332 J325:R325 K648:N648 P107:T128 P235:V251 P648:X648 J104:T106 J103:V103 J324:V324 J326:V332 A3:A126 A128:A129 A131:A311 K334 A1:B2 A650:B1048576 H3:H332 A313:A338 A340:A649 G333:H649 G131:G311 G128:G129 G3:G126 G313:G332 J642:J648 J649:X649 J333:X333 J334:J335 J107:O268 I3:I649 D313:D649 D131:D311 D128:D129 D3:D126 B3:B649 D650:XFD1048576 D1:XFD2 J102:W102 X334:Z334 X331:X332 P234:X234 W235:X235 AA326:AB327 J336:X339 AA337:XFD337 J637:X641 K642:X643 K647:X647 E3:F649 T188:Z188 X324:Z327 Y637:XFD643 K644:XFD646 Y647:XFD649 Y334:Z339 AC325:XFD327 X102:XFD104 U127:AB128 P129:AB133 AC127:XFD133 P185:AB187 P189:AB189 AC185:XFD189 T252:AB252 P253:AB253 AC252:XFD253 AA324:XFD324 Y331:XFD333 AA336:AB336 AD336:XFD336 J340:AB343 AA338:AB339 AC338:XFD343 Y234:XFD235 X328:XFD330 J3:XFD101 U105:XFD126 W236:XFD251 AC333:AC337 P134:XFD184 P190:XFD233 P254:XFD268 J269:XFD323 J344:XFD636">
    <cfRule type="expression" dxfId="8" priority="7">
      <formula>CELL("row")=ROW()</formula>
    </cfRule>
  </conditionalFormatting>
  <conditionalFormatting sqref="A127 A130 G130 G127 D130 D127">
    <cfRule type="expression" dxfId="7" priority="6">
      <formula>CELL("row")=ROW()</formula>
    </cfRule>
  </conditionalFormatting>
  <conditionalFormatting sqref="A312 G312 D312">
    <cfRule type="expression" dxfId="6" priority="5">
      <formula>CELL("row")=ROW()</formula>
    </cfRule>
  </conditionalFormatting>
  <conditionalFormatting sqref="M334:M335 K335">
    <cfRule type="expression" dxfId="5" priority="4">
      <formula>CELL("row")=ROW()</formula>
    </cfRule>
  </conditionalFormatting>
  <conditionalFormatting sqref="N334:W334 L334 AA334:AB334 AD334:XFD334">
    <cfRule type="expression" dxfId="4" priority="3">
      <formula>CELL("row")=ROW()</formula>
    </cfRule>
  </conditionalFormatting>
  <conditionalFormatting sqref="N335:X335 L335 A339 AA335:AB335 AD335:XFD335">
    <cfRule type="expression" dxfId="3" priority="2">
      <formula>CELL("row")=ROW()</formula>
    </cfRule>
  </conditionalFormatting>
  <conditionalFormatting sqref="C1:C1048576">
    <cfRule type="expression" dxfId="2" priority="1">
      <formula>CELL("row")=ROW()</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Q2195"/>
  <sheetViews>
    <sheetView workbookViewId="0">
      <selection activeCell="R1" sqref="R1"/>
    </sheetView>
  </sheetViews>
  <sheetFormatPr defaultColWidth="8.85546875" defaultRowHeight="15" x14ac:dyDescent="0.25"/>
  <cols>
    <col min="1" max="1" width="10.140625" bestFit="1" customWidth="1"/>
    <col min="2" max="2" width="12" bestFit="1" customWidth="1"/>
    <col min="3" max="3" width="12" customWidth="1"/>
    <col min="4" max="4" width="10.140625" bestFit="1" customWidth="1"/>
    <col min="5" max="5" width="21.140625" customWidth="1"/>
    <col min="6" max="6" width="25.28515625" customWidth="1"/>
  </cols>
  <sheetData>
    <row r="1" spans="1:17" x14ac:dyDescent="0.25">
      <c r="A1" s="43" t="s">
        <v>0</v>
      </c>
      <c r="B1" s="43" t="s">
        <v>3</v>
      </c>
      <c r="C1" s="44" t="s">
        <v>1</v>
      </c>
      <c r="D1" s="43" t="s">
        <v>4670</v>
      </c>
      <c r="E1" s="43" t="s">
        <v>4669</v>
      </c>
      <c r="F1" s="43" t="s">
        <v>4671</v>
      </c>
      <c r="G1" s="43" t="s">
        <v>14</v>
      </c>
      <c r="H1" s="43" t="s">
        <v>4668</v>
      </c>
      <c r="I1" s="43" t="s">
        <v>4667</v>
      </c>
      <c r="J1" s="43" t="s">
        <v>9</v>
      </c>
      <c r="K1" s="42" t="s">
        <v>4666</v>
      </c>
      <c r="L1" s="42" t="s">
        <v>4665</v>
      </c>
      <c r="M1" s="42" t="s">
        <v>4664</v>
      </c>
      <c r="N1" s="42" t="s">
        <v>4663</v>
      </c>
      <c r="O1" s="70" t="s">
        <v>6161</v>
      </c>
      <c r="P1" s="42" t="s">
        <v>4662</v>
      </c>
      <c r="Q1" s="70" t="s">
        <v>6157</v>
      </c>
    </row>
    <row r="2" spans="1:17" x14ac:dyDescent="0.25">
      <c r="A2" s="39">
        <v>40233</v>
      </c>
      <c r="B2" s="37" t="s">
        <v>4661</v>
      </c>
      <c r="C2" s="37">
        <v>2010</v>
      </c>
      <c r="D2" s="38">
        <v>2</v>
      </c>
      <c r="E2" s="37" t="s">
        <v>232</v>
      </c>
      <c r="F2" s="37" t="e">
        <v>#N/A</v>
      </c>
      <c r="G2" s="37" t="s">
        <v>32</v>
      </c>
      <c r="H2" s="38">
        <v>5</v>
      </c>
      <c r="I2" s="37" t="s">
        <v>37</v>
      </c>
      <c r="J2" s="37" t="s">
        <v>37</v>
      </c>
      <c r="K2">
        <v>0</v>
      </c>
      <c r="L2">
        <v>0</v>
      </c>
      <c r="M2">
        <v>0</v>
      </c>
      <c r="N2">
        <v>0</v>
      </c>
      <c r="O2">
        <v>0</v>
      </c>
      <c r="P2">
        <v>0</v>
      </c>
      <c r="Q2">
        <f>N2/H2</f>
        <v>0</v>
      </c>
    </row>
    <row r="3" spans="1:17" x14ac:dyDescent="0.25">
      <c r="A3" s="39">
        <v>40233</v>
      </c>
      <c r="B3" s="37" t="s">
        <v>4660</v>
      </c>
      <c r="C3" s="37">
        <v>2010</v>
      </c>
      <c r="D3" s="38">
        <v>2</v>
      </c>
      <c r="E3" s="37" t="s">
        <v>2074</v>
      </c>
      <c r="F3" s="37" t="e">
        <v>#N/A</v>
      </c>
      <c r="G3" s="37" t="s">
        <v>32</v>
      </c>
      <c r="H3" s="38">
        <v>1</v>
      </c>
      <c r="I3" s="37" t="s">
        <v>37</v>
      </c>
      <c r="J3" s="37" t="s">
        <v>37</v>
      </c>
      <c r="K3">
        <v>0</v>
      </c>
      <c r="L3">
        <v>0</v>
      </c>
      <c r="M3">
        <v>0</v>
      </c>
      <c r="N3">
        <v>0</v>
      </c>
      <c r="O3">
        <v>0</v>
      </c>
      <c r="P3">
        <v>0</v>
      </c>
      <c r="Q3">
        <f t="shared" ref="Q3:Q66" si="0">N3/H3</f>
        <v>0</v>
      </c>
    </row>
    <row r="4" spans="1:17" x14ac:dyDescent="0.25">
      <c r="A4" s="39">
        <v>40233</v>
      </c>
      <c r="B4" s="37" t="s">
        <v>4659</v>
      </c>
      <c r="C4" s="37">
        <v>2010</v>
      </c>
      <c r="D4" s="38">
        <v>2</v>
      </c>
      <c r="E4" s="37" t="s">
        <v>76</v>
      </c>
      <c r="F4" s="37" t="s">
        <v>1827</v>
      </c>
      <c r="G4" s="37" t="s">
        <v>32</v>
      </c>
      <c r="H4" s="38">
        <v>43</v>
      </c>
      <c r="I4" s="37" t="s">
        <v>37</v>
      </c>
      <c r="J4" s="37" t="s">
        <v>37</v>
      </c>
      <c r="K4">
        <v>0</v>
      </c>
      <c r="L4">
        <v>0</v>
      </c>
      <c r="M4">
        <v>0</v>
      </c>
      <c r="N4">
        <v>0</v>
      </c>
      <c r="O4">
        <v>0</v>
      </c>
      <c r="P4">
        <v>0</v>
      </c>
      <c r="Q4">
        <f t="shared" si="0"/>
        <v>0</v>
      </c>
    </row>
    <row r="5" spans="1:17" x14ac:dyDescent="0.25">
      <c r="A5" s="39">
        <v>40233</v>
      </c>
      <c r="B5" s="37" t="s">
        <v>4658</v>
      </c>
      <c r="C5" s="37">
        <v>2010</v>
      </c>
      <c r="D5" s="38">
        <v>2</v>
      </c>
      <c r="E5" s="37" t="s">
        <v>1827</v>
      </c>
      <c r="F5" s="37" t="s">
        <v>1827</v>
      </c>
      <c r="G5" s="37" t="s">
        <v>32</v>
      </c>
      <c r="H5" s="38">
        <v>35</v>
      </c>
      <c r="I5" s="37" t="s">
        <v>37</v>
      </c>
      <c r="J5" s="37" t="s">
        <v>37</v>
      </c>
      <c r="K5">
        <v>0</v>
      </c>
      <c r="L5">
        <v>0</v>
      </c>
      <c r="M5">
        <v>0</v>
      </c>
      <c r="N5">
        <v>0</v>
      </c>
      <c r="O5">
        <v>0</v>
      </c>
      <c r="P5">
        <v>0</v>
      </c>
      <c r="Q5">
        <f t="shared" si="0"/>
        <v>0</v>
      </c>
    </row>
    <row r="6" spans="1:17" x14ac:dyDescent="0.25">
      <c r="A6" s="39">
        <v>40233</v>
      </c>
      <c r="B6" s="37" t="s">
        <v>4657</v>
      </c>
      <c r="C6" s="37">
        <v>2010</v>
      </c>
      <c r="D6" s="38">
        <v>2</v>
      </c>
      <c r="E6" s="37" t="s">
        <v>1827</v>
      </c>
      <c r="F6" s="37" t="s">
        <v>1827</v>
      </c>
      <c r="G6" s="37" t="s">
        <v>32</v>
      </c>
      <c r="H6" s="38">
        <v>15</v>
      </c>
      <c r="I6" s="37" t="s">
        <v>37</v>
      </c>
      <c r="J6" s="37" t="s">
        <v>37</v>
      </c>
      <c r="K6">
        <v>0</v>
      </c>
      <c r="L6">
        <v>0</v>
      </c>
      <c r="M6">
        <v>0</v>
      </c>
      <c r="N6">
        <v>0</v>
      </c>
      <c r="O6">
        <v>0</v>
      </c>
      <c r="P6">
        <v>0</v>
      </c>
      <c r="Q6">
        <f t="shared" si="0"/>
        <v>0</v>
      </c>
    </row>
    <row r="7" spans="1:17" x14ac:dyDescent="0.25">
      <c r="A7" s="39">
        <v>40233</v>
      </c>
      <c r="B7" s="37" t="s">
        <v>4656</v>
      </c>
      <c r="C7" s="37">
        <v>2010</v>
      </c>
      <c r="D7" s="38">
        <v>2</v>
      </c>
      <c r="E7" s="37" t="s">
        <v>232</v>
      </c>
      <c r="F7" s="37" t="e">
        <v>#N/A</v>
      </c>
      <c r="G7" s="37" t="s">
        <v>32</v>
      </c>
      <c r="H7" s="38">
        <v>2</v>
      </c>
      <c r="I7" s="37" t="s">
        <v>37</v>
      </c>
      <c r="J7" s="37" t="s">
        <v>37</v>
      </c>
      <c r="K7">
        <v>0</v>
      </c>
      <c r="L7">
        <v>0</v>
      </c>
      <c r="M7">
        <v>0</v>
      </c>
      <c r="N7">
        <v>0</v>
      </c>
      <c r="O7">
        <v>0</v>
      </c>
      <c r="P7">
        <v>0</v>
      </c>
      <c r="Q7">
        <f t="shared" si="0"/>
        <v>0</v>
      </c>
    </row>
    <row r="8" spans="1:17" x14ac:dyDescent="0.25">
      <c r="A8" s="39">
        <v>40233</v>
      </c>
      <c r="B8" s="37" t="s">
        <v>4655</v>
      </c>
      <c r="C8" s="37">
        <v>2010</v>
      </c>
      <c r="D8" s="38">
        <v>2</v>
      </c>
      <c r="E8" s="37" t="s">
        <v>76</v>
      </c>
      <c r="F8" s="37" t="s">
        <v>1827</v>
      </c>
      <c r="G8" s="37" t="s">
        <v>40</v>
      </c>
      <c r="H8" s="38">
        <v>2</v>
      </c>
      <c r="I8" s="37" t="s">
        <v>37</v>
      </c>
      <c r="J8" s="37" t="s">
        <v>37</v>
      </c>
      <c r="K8">
        <v>0</v>
      </c>
      <c r="L8">
        <v>0</v>
      </c>
      <c r="M8">
        <v>0</v>
      </c>
      <c r="N8">
        <v>0</v>
      </c>
      <c r="O8">
        <v>0</v>
      </c>
      <c r="P8">
        <v>0</v>
      </c>
      <c r="Q8">
        <f t="shared" si="0"/>
        <v>0</v>
      </c>
    </row>
    <row r="9" spans="1:17" x14ac:dyDescent="0.25">
      <c r="A9" s="39">
        <v>40233</v>
      </c>
      <c r="B9" s="37" t="s">
        <v>4654</v>
      </c>
      <c r="C9" s="37">
        <v>2010</v>
      </c>
      <c r="D9" s="38">
        <v>2</v>
      </c>
      <c r="E9" s="37" t="s">
        <v>1827</v>
      </c>
      <c r="F9" s="37" t="s">
        <v>1827</v>
      </c>
      <c r="G9" s="37" t="s">
        <v>40</v>
      </c>
      <c r="H9" s="38">
        <v>1</v>
      </c>
      <c r="I9" s="37" t="s">
        <v>37</v>
      </c>
      <c r="J9" s="37" t="s">
        <v>37</v>
      </c>
      <c r="K9">
        <v>0</v>
      </c>
      <c r="L9">
        <v>0</v>
      </c>
      <c r="M9">
        <v>0</v>
      </c>
      <c r="N9">
        <v>0</v>
      </c>
      <c r="O9">
        <v>0</v>
      </c>
      <c r="P9">
        <v>0</v>
      </c>
      <c r="Q9">
        <f t="shared" si="0"/>
        <v>0</v>
      </c>
    </row>
    <row r="10" spans="1:17" x14ac:dyDescent="0.25">
      <c r="A10" s="39">
        <v>40240</v>
      </c>
      <c r="B10" s="37" t="s">
        <v>4653</v>
      </c>
      <c r="C10" s="37">
        <v>2010</v>
      </c>
      <c r="D10" s="38">
        <v>3</v>
      </c>
      <c r="E10" s="37" t="s">
        <v>232</v>
      </c>
      <c r="F10" s="37" t="e">
        <v>#N/A</v>
      </c>
      <c r="G10" s="37" t="s">
        <v>32</v>
      </c>
      <c r="H10" s="38">
        <v>2</v>
      </c>
      <c r="I10" s="37" t="s">
        <v>37</v>
      </c>
      <c r="J10" s="37" t="s">
        <v>37</v>
      </c>
      <c r="K10">
        <v>0</v>
      </c>
      <c r="L10">
        <v>0</v>
      </c>
      <c r="M10">
        <v>0</v>
      </c>
      <c r="N10">
        <v>0</v>
      </c>
      <c r="O10">
        <v>0</v>
      </c>
      <c r="P10">
        <v>0</v>
      </c>
      <c r="Q10">
        <f t="shared" si="0"/>
        <v>0</v>
      </c>
    </row>
    <row r="11" spans="1:17" x14ac:dyDescent="0.25">
      <c r="A11" s="39">
        <v>40240</v>
      </c>
      <c r="B11" s="37" t="s">
        <v>4652</v>
      </c>
      <c r="C11" s="37">
        <v>2010</v>
      </c>
      <c r="D11" s="38">
        <v>3</v>
      </c>
      <c r="E11" s="37" t="s">
        <v>37</v>
      </c>
      <c r="F11" s="37" t="e">
        <v>#N/A</v>
      </c>
      <c r="G11" s="37" t="s">
        <v>32</v>
      </c>
      <c r="H11" s="38">
        <v>1</v>
      </c>
      <c r="I11" s="37" t="s">
        <v>37</v>
      </c>
      <c r="J11" s="37" t="s">
        <v>37</v>
      </c>
      <c r="K11">
        <v>0</v>
      </c>
      <c r="L11">
        <v>0</v>
      </c>
      <c r="M11">
        <v>0</v>
      </c>
      <c r="N11">
        <v>0</v>
      </c>
      <c r="O11">
        <v>0</v>
      </c>
      <c r="P11">
        <v>0</v>
      </c>
      <c r="Q11">
        <f t="shared" si="0"/>
        <v>0</v>
      </c>
    </row>
    <row r="12" spans="1:17" x14ac:dyDescent="0.25">
      <c r="A12" s="39">
        <v>40240</v>
      </c>
      <c r="B12" s="37" t="s">
        <v>4651</v>
      </c>
      <c r="C12" s="37">
        <v>2010</v>
      </c>
      <c r="D12" s="38">
        <v>3</v>
      </c>
      <c r="E12" s="37" t="s">
        <v>37</v>
      </c>
      <c r="F12" s="37" t="e">
        <v>#N/A</v>
      </c>
      <c r="G12" s="37" t="s">
        <v>32</v>
      </c>
      <c r="H12" s="38">
        <v>1</v>
      </c>
      <c r="I12" s="37" t="s">
        <v>37</v>
      </c>
      <c r="J12" s="37" t="s">
        <v>37</v>
      </c>
      <c r="K12">
        <v>0</v>
      </c>
      <c r="L12">
        <v>0</v>
      </c>
      <c r="M12">
        <v>0</v>
      </c>
      <c r="N12">
        <v>0</v>
      </c>
      <c r="O12">
        <v>0</v>
      </c>
      <c r="P12">
        <v>0</v>
      </c>
      <c r="Q12">
        <f t="shared" si="0"/>
        <v>0</v>
      </c>
    </row>
    <row r="13" spans="1:17" x14ac:dyDescent="0.25">
      <c r="A13" s="39">
        <v>40240</v>
      </c>
      <c r="B13" s="37" t="s">
        <v>4650</v>
      </c>
      <c r="C13" s="37">
        <v>2010</v>
      </c>
      <c r="D13" s="38">
        <v>3</v>
      </c>
      <c r="E13" s="37" t="s">
        <v>1827</v>
      </c>
      <c r="F13" s="37" t="s">
        <v>1827</v>
      </c>
      <c r="G13" s="37" t="s">
        <v>32</v>
      </c>
      <c r="H13" s="38">
        <v>111</v>
      </c>
      <c r="I13" s="37" t="s">
        <v>2023</v>
      </c>
      <c r="J13" s="37" t="s">
        <v>4649</v>
      </c>
      <c r="K13">
        <v>0</v>
      </c>
      <c r="L13">
        <v>0</v>
      </c>
      <c r="M13">
        <v>0</v>
      </c>
      <c r="N13">
        <v>0</v>
      </c>
      <c r="O13">
        <v>0</v>
      </c>
      <c r="P13">
        <v>0</v>
      </c>
      <c r="Q13">
        <f t="shared" si="0"/>
        <v>0</v>
      </c>
    </row>
    <row r="14" spans="1:17" x14ac:dyDescent="0.25">
      <c r="A14" s="39">
        <v>40240</v>
      </c>
      <c r="B14" s="37" t="s">
        <v>4648</v>
      </c>
      <c r="C14" s="37">
        <v>2010</v>
      </c>
      <c r="D14" s="38">
        <v>3</v>
      </c>
      <c r="E14" s="37" t="s">
        <v>153</v>
      </c>
      <c r="F14" s="37" t="s">
        <v>4672</v>
      </c>
      <c r="G14" s="37" t="s">
        <v>32</v>
      </c>
      <c r="H14" s="38">
        <v>145</v>
      </c>
      <c r="I14" s="37" t="s">
        <v>4647</v>
      </c>
      <c r="J14" s="37" t="s">
        <v>4646</v>
      </c>
      <c r="K14">
        <v>0</v>
      </c>
      <c r="L14">
        <v>0</v>
      </c>
      <c r="M14">
        <v>0</v>
      </c>
      <c r="N14">
        <v>0</v>
      </c>
      <c r="O14">
        <v>0</v>
      </c>
      <c r="P14">
        <v>0</v>
      </c>
      <c r="Q14">
        <f t="shared" si="0"/>
        <v>0</v>
      </c>
    </row>
    <row r="15" spans="1:17" x14ac:dyDescent="0.25">
      <c r="A15" s="39">
        <v>40240</v>
      </c>
      <c r="B15" s="37" t="s">
        <v>4645</v>
      </c>
      <c r="C15" s="37">
        <v>2010</v>
      </c>
      <c r="D15" s="38">
        <v>3</v>
      </c>
      <c r="E15" s="37" t="s">
        <v>37</v>
      </c>
      <c r="F15" s="37" t="s">
        <v>4672</v>
      </c>
      <c r="G15" s="37" t="s">
        <v>40</v>
      </c>
      <c r="H15" s="38">
        <v>2</v>
      </c>
      <c r="I15" s="37" t="s">
        <v>37</v>
      </c>
      <c r="J15" s="37" t="s">
        <v>37</v>
      </c>
      <c r="K15">
        <v>0</v>
      </c>
      <c r="L15">
        <v>0</v>
      </c>
      <c r="M15">
        <v>0</v>
      </c>
      <c r="N15">
        <v>0</v>
      </c>
      <c r="O15">
        <v>0</v>
      </c>
      <c r="P15">
        <v>0</v>
      </c>
      <c r="Q15">
        <f t="shared" si="0"/>
        <v>0</v>
      </c>
    </row>
    <row r="16" spans="1:17" x14ac:dyDescent="0.25">
      <c r="A16" s="39">
        <v>40240</v>
      </c>
      <c r="B16" s="37" t="s">
        <v>23</v>
      </c>
      <c r="C16" s="37">
        <v>2010</v>
      </c>
      <c r="D16" s="38">
        <v>3</v>
      </c>
      <c r="E16" s="37" t="s">
        <v>24</v>
      </c>
      <c r="F16" s="37" t="s">
        <v>4672</v>
      </c>
      <c r="G16" s="37" t="s">
        <v>32</v>
      </c>
      <c r="H16" s="38">
        <v>123</v>
      </c>
      <c r="I16" s="37" t="s">
        <v>37</v>
      </c>
      <c r="J16" s="37" t="s">
        <v>37</v>
      </c>
      <c r="K16">
        <v>1</v>
      </c>
      <c r="L16">
        <v>1</v>
      </c>
      <c r="M16">
        <v>1</v>
      </c>
      <c r="N16">
        <v>0</v>
      </c>
      <c r="O16">
        <v>1</v>
      </c>
      <c r="P16">
        <v>8.130081300813009E-3</v>
      </c>
      <c r="Q16">
        <f t="shared" si="0"/>
        <v>0</v>
      </c>
    </row>
    <row r="17" spans="1:17" x14ac:dyDescent="0.25">
      <c r="A17" s="39">
        <v>40281</v>
      </c>
      <c r="B17" s="37" t="s">
        <v>4644</v>
      </c>
      <c r="C17" s="37">
        <v>2010</v>
      </c>
      <c r="D17" s="38">
        <v>4</v>
      </c>
      <c r="E17" s="37" t="s">
        <v>1827</v>
      </c>
      <c r="F17" s="37" t="s">
        <v>1827</v>
      </c>
      <c r="G17" s="37" t="s">
        <v>32</v>
      </c>
      <c r="H17" s="38">
        <v>144</v>
      </c>
      <c r="I17" s="37" t="s">
        <v>37</v>
      </c>
      <c r="J17" s="37" t="s">
        <v>4643</v>
      </c>
      <c r="K17">
        <v>0</v>
      </c>
      <c r="L17">
        <v>0</v>
      </c>
      <c r="M17">
        <v>0</v>
      </c>
      <c r="N17">
        <v>0</v>
      </c>
      <c r="O17">
        <v>0</v>
      </c>
      <c r="P17">
        <v>0</v>
      </c>
      <c r="Q17">
        <f t="shared" si="0"/>
        <v>0</v>
      </c>
    </row>
    <row r="18" spans="1:17" x14ac:dyDescent="0.25">
      <c r="A18" s="39">
        <v>40281</v>
      </c>
      <c r="B18" s="37" t="s">
        <v>4642</v>
      </c>
      <c r="C18" s="37">
        <v>2010</v>
      </c>
      <c r="D18" s="38">
        <v>4</v>
      </c>
      <c r="E18" s="37" t="s">
        <v>1827</v>
      </c>
      <c r="F18" s="37" t="s">
        <v>1827</v>
      </c>
      <c r="G18" s="37" t="s">
        <v>32</v>
      </c>
      <c r="H18" s="38">
        <v>2</v>
      </c>
      <c r="I18" s="37" t="s">
        <v>37</v>
      </c>
      <c r="J18" s="37" t="s">
        <v>37</v>
      </c>
      <c r="K18">
        <v>0</v>
      </c>
      <c r="L18">
        <v>0</v>
      </c>
      <c r="M18">
        <v>0</v>
      </c>
      <c r="N18">
        <v>0</v>
      </c>
      <c r="O18">
        <v>0</v>
      </c>
      <c r="P18">
        <v>0</v>
      </c>
      <c r="Q18">
        <f t="shared" si="0"/>
        <v>0</v>
      </c>
    </row>
    <row r="19" spans="1:17" x14ac:dyDescent="0.25">
      <c r="A19" s="39">
        <v>40281</v>
      </c>
      <c r="B19" s="37" t="s">
        <v>4641</v>
      </c>
      <c r="C19" s="37">
        <v>2010</v>
      </c>
      <c r="D19" s="38">
        <v>4</v>
      </c>
      <c r="E19" s="37" t="s">
        <v>2212</v>
      </c>
      <c r="F19" s="37" t="e">
        <v>#N/A</v>
      </c>
      <c r="G19" s="37" t="s">
        <v>32</v>
      </c>
      <c r="H19" s="38">
        <v>2</v>
      </c>
      <c r="I19" s="37" t="s">
        <v>37</v>
      </c>
      <c r="J19" s="37" t="s">
        <v>37</v>
      </c>
      <c r="K19">
        <v>0</v>
      </c>
      <c r="L19">
        <v>0</v>
      </c>
      <c r="M19">
        <v>0</v>
      </c>
      <c r="N19">
        <v>0</v>
      </c>
      <c r="O19">
        <v>0</v>
      </c>
      <c r="P19">
        <v>0</v>
      </c>
      <c r="Q19">
        <f t="shared" si="0"/>
        <v>0</v>
      </c>
    </row>
    <row r="20" spans="1:17" x14ac:dyDescent="0.25">
      <c r="A20" s="39">
        <v>40281</v>
      </c>
      <c r="B20" s="37" t="s">
        <v>4640</v>
      </c>
      <c r="C20" s="37">
        <v>2010</v>
      </c>
      <c r="D20" s="38">
        <v>4</v>
      </c>
      <c r="E20" s="37" t="s">
        <v>2842</v>
      </c>
      <c r="F20" s="37" t="e">
        <v>#N/A</v>
      </c>
      <c r="G20" s="37" t="s">
        <v>40</v>
      </c>
      <c r="H20" s="38">
        <v>1</v>
      </c>
      <c r="I20" s="37" t="s">
        <v>37</v>
      </c>
      <c r="J20" s="37" t="s">
        <v>37</v>
      </c>
      <c r="K20">
        <v>0</v>
      </c>
      <c r="L20">
        <v>0</v>
      </c>
      <c r="M20">
        <v>0</v>
      </c>
      <c r="N20">
        <v>0</v>
      </c>
      <c r="O20">
        <v>0</v>
      </c>
      <c r="P20">
        <v>0</v>
      </c>
      <c r="Q20">
        <f t="shared" si="0"/>
        <v>0</v>
      </c>
    </row>
    <row r="21" spans="1:17" x14ac:dyDescent="0.25">
      <c r="A21" s="39">
        <v>40304</v>
      </c>
      <c r="B21" s="37" t="s">
        <v>4639</v>
      </c>
      <c r="C21" s="37">
        <v>2010</v>
      </c>
      <c r="D21" s="38">
        <v>5</v>
      </c>
      <c r="E21" s="37" t="s">
        <v>232</v>
      </c>
      <c r="F21" s="37" t="e">
        <v>#N/A</v>
      </c>
      <c r="G21" s="37" t="s">
        <v>40</v>
      </c>
      <c r="H21" s="38">
        <v>9</v>
      </c>
      <c r="I21" s="37" t="s">
        <v>37</v>
      </c>
      <c r="J21" s="37" t="s">
        <v>37</v>
      </c>
      <c r="K21">
        <v>0</v>
      </c>
      <c r="L21">
        <v>0</v>
      </c>
      <c r="M21">
        <v>0</v>
      </c>
      <c r="N21">
        <v>0</v>
      </c>
      <c r="O21">
        <v>0</v>
      </c>
      <c r="P21">
        <v>0</v>
      </c>
      <c r="Q21">
        <f t="shared" si="0"/>
        <v>0</v>
      </c>
    </row>
    <row r="22" spans="1:17" x14ac:dyDescent="0.25">
      <c r="A22" s="39">
        <v>40304</v>
      </c>
      <c r="B22" s="37" t="s">
        <v>4638</v>
      </c>
      <c r="C22" s="37">
        <v>2010</v>
      </c>
      <c r="D22" s="38">
        <v>5</v>
      </c>
      <c r="E22" s="37" t="s">
        <v>76</v>
      </c>
      <c r="F22" s="37" t="s">
        <v>1827</v>
      </c>
      <c r="G22" s="37" t="s">
        <v>32</v>
      </c>
      <c r="H22" s="38">
        <v>26</v>
      </c>
      <c r="I22" s="37" t="s">
        <v>37</v>
      </c>
      <c r="J22" s="37" t="s">
        <v>4637</v>
      </c>
      <c r="K22">
        <v>0</v>
      </c>
      <c r="L22">
        <v>0</v>
      </c>
      <c r="M22">
        <v>0</v>
      </c>
      <c r="N22">
        <v>0</v>
      </c>
      <c r="O22">
        <v>0</v>
      </c>
      <c r="P22">
        <v>0</v>
      </c>
      <c r="Q22">
        <f t="shared" si="0"/>
        <v>0</v>
      </c>
    </row>
    <row r="23" spans="1:17" x14ac:dyDescent="0.25">
      <c r="A23" s="39">
        <v>40304</v>
      </c>
      <c r="B23" s="37" t="s">
        <v>4636</v>
      </c>
      <c r="C23" s="37">
        <v>2010</v>
      </c>
      <c r="D23" s="38">
        <v>5</v>
      </c>
      <c r="E23" s="37" t="s">
        <v>76</v>
      </c>
      <c r="F23" s="37" t="s">
        <v>1827</v>
      </c>
      <c r="G23" s="37" t="s">
        <v>40</v>
      </c>
      <c r="H23" s="38">
        <v>3</v>
      </c>
      <c r="I23" s="37" t="s">
        <v>37</v>
      </c>
      <c r="J23" s="37" t="s">
        <v>37</v>
      </c>
      <c r="K23">
        <v>0</v>
      </c>
      <c r="L23">
        <v>0</v>
      </c>
      <c r="M23">
        <v>0</v>
      </c>
      <c r="N23">
        <v>0</v>
      </c>
      <c r="O23">
        <v>0</v>
      </c>
      <c r="P23">
        <v>0</v>
      </c>
      <c r="Q23">
        <f t="shared" si="0"/>
        <v>0</v>
      </c>
    </row>
    <row r="24" spans="1:17" x14ac:dyDescent="0.25">
      <c r="A24" s="39">
        <v>40304</v>
      </c>
      <c r="B24" s="37" t="s">
        <v>4635</v>
      </c>
      <c r="C24" s="37">
        <v>2010</v>
      </c>
      <c r="D24" s="38">
        <v>5</v>
      </c>
      <c r="E24" s="37" t="s">
        <v>1827</v>
      </c>
      <c r="F24" s="37" t="s">
        <v>1827</v>
      </c>
      <c r="G24" s="37" t="s">
        <v>32</v>
      </c>
      <c r="H24" s="38">
        <v>12</v>
      </c>
      <c r="I24" s="37" t="s">
        <v>37</v>
      </c>
      <c r="J24" s="37" t="s">
        <v>37</v>
      </c>
      <c r="K24">
        <v>0</v>
      </c>
      <c r="L24">
        <v>0</v>
      </c>
      <c r="M24">
        <v>0</v>
      </c>
      <c r="N24">
        <v>0</v>
      </c>
      <c r="O24">
        <v>0</v>
      </c>
      <c r="P24">
        <v>0</v>
      </c>
      <c r="Q24">
        <f t="shared" si="0"/>
        <v>0</v>
      </c>
    </row>
    <row r="25" spans="1:17" x14ac:dyDescent="0.25">
      <c r="A25" s="39">
        <v>40304</v>
      </c>
      <c r="B25" s="37" t="s">
        <v>4634</v>
      </c>
      <c r="C25" s="37">
        <v>2010</v>
      </c>
      <c r="D25" s="38">
        <v>5</v>
      </c>
      <c r="E25" s="37" t="s">
        <v>153</v>
      </c>
      <c r="F25" s="37" t="s">
        <v>4672</v>
      </c>
      <c r="G25" s="37" t="s">
        <v>32</v>
      </c>
      <c r="H25" s="38">
        <v>5</v>
      </c>
      <c r="I25" s="37" t="s">
        <v>1841</v>
      </c>
      <c r="J25" s="37" t="s">
        <v>4633</v>
      </c>
      <c r="K25">
        <v>0</v>
      </c>
      <c r="L25">
        <v>0</v>
      </c>
      <c r="M25">
        <v>0</v>
      </c>
      <c r="N25">
        <v>0</v>
      </c>
      <c r="O25">
        <v>0</v>
      </c>
      <c r="P25">
        <v>0</v>
      </c>
      <c r="Q25">
        <f t="shared" si="0"/>
        <v>0</v>
      </c>
    </row>
    <row r="26" spans="1:17" x14ac:dyDescent="0.25">
      <c r="A26" s="39">
        <v>40304</v>
      </c>
      <c r="B26" s="37" t="s">
        <v>4632</v>
      </c>
      <c r="C26" s="37">
        <v>2010</v>
      </c>
      <c r="D26" s="38">
        <v>5</v>
      </c>
      <c r="E26" s="37" t="s">
        <v>55</v>
      </c>
      <c r="F26" s="37" t="s">
        <v>4672</v>
      </c>
      <c r="G26" s="37" t="s">
        <v>32</v>
      </c>
      <c r="H26" s="38">
        <v>40</v>
      </c>
      <c r="I26" s="37" t="s">
        <v>37</v>
      </c>
      <c r="J26" s="37" t="s">
        <v>37</v>
      </c>
      <c r="K26">
        <v>0</v>
      </c>
      <c r="L26">
        <v>0</v>
      </c>
      <c r="M26">
        <v>0</v>
      </c>
      <c r="N26">
        <v>0</v>
      </c>
      <c r="O26">
        <v>0</v>
      </c>
      <c r="P26">
        <v>0</v>
      </c>
      <c r="Q26">
        <f t="shared" si="0"/>
        <v>0</v>
      </c>
    </row>
    <row r="27" spans="1:17" x14ac:dyDescent="0.25">
      <c r="A27" s="39">
        <v>40304</v>
      </c>
      <c r="B27" s="37" t="s">
        <v>4631</v>
      </c>
      <c r="C27" s="37">
        <v>2010</v>
      </c>
      <c r="D27" s="38">
        <v>5</v>
      </c>
      <c r="E27" s="37" t="s">
        <v>55</v>
      </c>
      <c r="F27" s="37" t="s">
        <v>4672</v>
      </c>
      <c r="G27" s="37" t="s">
        <v>40</v>
      </c>
      <c r="H27" s="38">
        <v>35</v>
      </c>
      <c r="I27" s="37" t="s">
        <v>37</v>
      </c>
      <c r="J27" s="37" t="s">
        <v>37</v>
      </c>
      <c r="K27">
        <v>0</v>
      </c>
      <c r="L27">
        <v>0</v>
      </c>
      <c r="M27">
        <v>0</v>
      </c>
      <c r="N27">
        <v>0</v>
      </c>
      <c r="O27">
        <v>0</v>
      </c>
      <c r="P27">
        <v>0</v>
      </c>
      <c r="Q27">
        <f t="shared" si="0"/>
        <v>0</v>
      </c>
    </row>
    <row r="28" spans="1:17" x14ac:dyDescent="0.25">
      <c r="A28" s="39">
        <v>40304</v>
      </c>
      <c r="B28" s="37" t="s">
        <v>4630</v>
      </c>
      <c r="C28" s="37">
        <v>2010</v>
      </c>
      <c r="D28" s="38">
        <v>5</v>
      </c>
      <c r="E28" s="37" t="s">
        <v>24</v>
      </c>
      <c r="F28" s="37" t="s">
        <v>4672</v>
      </c>
      <c r="G28" s="37" t="s">
        <v>32</v>
      </c>
      <c r="H28" s="38">
        <v>82</v>
      </c>
      <c r="I28" s="37" t="s">
        <v>37</v>
      </c>
      <c r="J28" s="37" t="s">
        <v>4629</v>
      </c>
      <c r="K28">
        <v>0</v>
      </c>
      <c r="L28">
        <v>0</v>
      </c>
      <c r="M28">
        <v>0</v>
      </c>
      <c r="N28">
        <v>0</v>
      </c>
      <c r="O28">
        <v>0</v>
      </c>
      <c r="P28">
        <v>0</v>
      </c>
      <c r="Q28">
        <f t="shared" si="0"/>
        <v>0</v>
      </c>
    </row>
    <row r="29" spans="1:17" x14ac:dyDescent="0.25">
      <c r="A29" s="39">
        <v>40304</v>
      </c>
      <c r="B29" s="37" t="s">
        <v>4628</v>
      </c>
      <c r="C29" s="37">
        <v>2010</v>
      </c>
      <c r="D29" s="38">
        <v>5</v>
      </c>
      <c r="E29" s="37" t="s">
        <v>24</v>
      </c>
      <c r="F29" s="37" t="s">
        <v>4672</v>
      </c>
      <c r="G29" s="37" t="s">
        <v>40</v>
      </c>
      <c r="H29" s="38">
        <v>4</v>
      </c>
      <c r="I29" s="37" t="s">
        <v>37</v>
      </c>
      <c r="J29" s="37" t="s">
        <v>37</v>
      </c>
      <c r="K29">
        <v>0</v>
      </c>
      <c r="L29">
        <v>0</v>
      </c>
      <c r="M29">
        <v>0</v>
      </c>
      <c r="N29">
        <v>0</v>
      </c>
      <c r="O29">
        <v>0</v>
      </c>
      <c r="P29">
        <v>0</v>
      </c>
      <c r="Q29">
        <f t="shared" si="0"/>
        <v>0</v>
      </c>
    </row>
    <row r="30" spans="1:17" x14ac:dyDescent="0.25">
      <c r="A30" s="39">
        <v>40304</v>
      </c>
      <c r="B30" s="37" t="s">
        <v>4627</v>
      </c>
      <c r="C30" s="37">
        <v>2010</v>
      </c>
      <c r="D30" s="38">
        <v>5</v>
      </c>
      <c r="E30" s="37" t="s">
        <v>55</v>
      </c>
      <c r="F30" s="37" t="s">
        <v>4672</v>
      </c>
      <c r="G30" s="37" t="s">
        <v>40</v>
      </c>
      <c r="H30" s="38">
        <v>4</v>
      </c>
      <c r="I30" s="37" t="s">
        <v>37</v>
      </c>
      <c r="J30" s="37" t="s">
        <v>37</v>
      </c>
      <c r="K30">
        <v>0</v>
      </c>
      <c r="L30">
        <v>0</v>
      </c>
      <c r="M30">
        <v>0</v>
      </c>
      <c r="N30">
        <v>0</v>
      </c>
      <c r="O30">
        <v>0</v>
      </c>
      <c r="P30">
        <v>0</v>
      </c>
      <c r="Q30">
        <f t="shared" si="0"/>
        <v>0</v>
      </c>
    </row>
    <row r="31" spans="1:17" x14ac:dyDescent="0.25">
      <c r="A31" s="39">
        <v>40304</v>
      </c>
      <c r="B31" s="37" t="s">
        <v>4626</v>
      </c>
      <c r="C31" s="37">
        <v>2010</v>
      </c>
      <c r="D31" s="38">
        <v>5</v>
      </c>
      <c r="E31" s="37" t="s">
        <v>55</v>
      </c>
      <c r="F31" s="37" t="s">
        <v>4672</v>
      </c>
      <c r="G31" s="37" t="s">
        <v>32</v>
      </c>
      <c r="H31" s="38">
        <v>5</v>
      </c>
      <c r="I31" s="37" t="s">
        <v>37</v>
      </c>
      <c r="J31" s="37" t="s">
        <v>37</v>
      </c>
      <c r="K31">
        <v>0</v>
      </c>
      <c r="L31">
        <v>0</v>
      </c>
      <c r="M31">
        <v>0</v>
      </c>
      <c r="N31">
        <v>0</v>
      </c>
      <c r="O31">
        <v>0</v>
      </c>
      <c r="P31">
        <v>0</v>
      </c>
      <c r="Q31">
        <f t="shared" si="0"/>
        <v>0</v>
      </c>
    </row>
    <row r="32" spans="1:17" x14ac:dyDescent="0.25">
      <c r="A32" s="39">
        <v>40304</v>
      </c>
      <c r="B32" s="37" t="s">
        <v>4625</v>
      </c>
      <c r="C32" s="37">
        <v>2010</v>
      </c>
      <c r="D32" s="38">
        <v>5</v>
      </c>
      <c r="E32" s="37" t="s">
        <v>37</v>
      </c>
      <c r="F32" s="37" t="e">
        <v>#N/A</v>
      </c>
      <c r="G32" s="37" t="s">
        <v>32</v>
      </c>
      <c r="H32" s="38">
        <v>1</v>
      </c>
      <c r="I32" s="37" t="s">
        <v>37</v>
      </c>
      <c r="J32" s="37" t="s">
        <v>37</v>
      </c>
      <c r="K32">
        <v>0</v>
      </c>
      <c r="L32">
        <v>0</v>
      </c>
      <c r="M32">
        <v>0</v>
      </c>
      <c r="N32">
        <v>0</v>
      </c>
      <c r="O32">
        <v>0</v>
      </c>
      <c r="P32">
        <v>0</v>
      </c>
      <c r="Q32">
        <f t="shared" si="0"/>
        <v>0</v>
      </c>
    </row>
    <row r="33" spans="1:17" x14ac:dyDescent="0.25">
      <c r="A33" s="39">
        <v>40304</v>
      </c>
      <c r="B33" s="37" t="s">
        <v>42</v>
      </c>
      <c r="C33" s="37">
        <v>2010</v>
      </c>
      <c r="D33" s="38">
        <v>5</v>
      </c>
      <c r="E33" s="37" t="s">
        <v>36</v>
      </c>
      <c r="F33" s="37" t="s">
        <v>36</v>
      </c>
      <c r="G33" s="37" t="s">
        <v>32</v>
      </c>
      <c r="H33" s="38">
        <v>210</v>
      </c>
      <c r="I33" s="37" t="s">
        <v>37</v>
      </c>
      <c r="J33" s="37" t="s">
        <v>4624</v>
      </c>
      <c r="K33">
        <v>1</v>
      </c>
      <c r="L33">
        <v>1</v>
      </c>
      <c r="M33">
        <v>1</v>
      </c>
      <c r="N33">
        <v>0</v>
      </c>
      <c r="O33">
        <v>1</v>
      </c>
      <c r="P33">
        <v>4.7619047619047623E-3</v>
      </c>
      <c r="Q33">
        <f t="shared" si="0"/>
        <v>0</v>
      </c>
    </row>
    <row r="34" spans="1:17" x14ac:dyDescent="0.25">
      <c r="A34" s="39">
        <v>40304</v>
      </c>
      <c r="B34" s="37" t="s">
        <v>35</v>
      </c>
      <c r="C34" s="37">
        <v>2010</v>
      </c>
      <c r="D34" s="38">
        <v>5</v>
      </c>
      <c r="E34" s="37" t="s">
        <v>36</v>
      </c>
      <c r="F34" s="37" t="s">
        <v>36</v>
      </c>
      <c r="G34" s="37" t="s">
        <v>40</v>
      </c>
      <c r="H34" s="38">
        <v>148</v>
      </c>
      <c r="I34" s="37" t="s">
        <v>37</v>
      </c>
      <c r="J34" s="37" t="s">
        <v>4623</v>
      </c>
      <c r="K34">
        <v>1</v>
      </c>
      <c r="L34">
        <v>1</v>
      </c>
      <c r="M34">
        <v>0</v>
      </c>
      <c r="N34">
        <v>0</v>
      </c>
      <c r="O34">
        <v>0</v>
      </c>
      <c r="P34">
        <v>6.7567567567567571E-3</v>
      </c>
      <c r="Q34">
        <f t="shared" si="0"/>
        <v>0</v>
      </c>
    </row>
    <row r="35" spans="1:17" x14ac:dyDescent="0.25">
      <c r="A35" s="39">
        <v>40304</v>
      </c>
      <c r="B35" s="37" t="s">
        <v>49</v>
      </c>
      <c r="C35" s="37">
        <v>2010</v>
      </c>
      <c r="D35" s="38">
        <v>5</v>
      </c>
      <c r="E35" s="37" t="s">
        <v>37</v>
      </c>
      <c r="F35" s="37" t="e">
        <v>#N/A</v>
      </c>
      <c r="G35" s="37" t="s">
        <v>32</v>
      </c>
      <c r="H35" s="38">
        <v>345</v>
      </c>
      <c r="I35" s="37" t="s">
        <v>37</v>
      </c>
      <c r="J35" s="37" t="s">
        <v>4622</v>
      </c>
      <c r="K35">
        <v>1</v>
      </c>
      <c r="L35">
        <v>1</v>
      </c>
      <c r="M35">
        <v>0</v>
      </c>
      <c r="N35">
        <v>1</v>
      </c>
      <c r="O35">
        <v>1</v>
      </c>
      <c r="P35">
        <v>2.8985507246376812E-3</v>
      </c>
      <c r="Q35">
        <f t="shared" si="0"/>
        <v>2.8985507246376812E-3</v>
      </c>
    </row>
    <row r="36" spans="1:17" x14ac:dyDescent="0.25">
      <c r="A36" s="39">
        <v>40304</v>
      </c>
      <c r="B36" s="37" t="s">
        <v>4621</v>
      </c>
      <c r="C36" s="37">
        <v>2010</v>
      </c>
      <c r="D36" s="38">
        <v>5</v>
      </c>
      <c r="E36" s="37" t="s">
        <v>37</v>
      </c>
      <c r="F36" s="37" t="e">
        <v>#N/A</v>
      </c>
      <c r="G36" s="37" t="s">
        <v>40</v>
      </c>
      <c r="H36" s="38">
        <v>65</v>
      </c>
      <c r="I36" s="37" t="s">
        <v>37</v>
      </c>
      <c r="J36" s="37" t="s">
        <v>4620</v>
      </c>
      <c r="K36">
        <v>0</v>
      </c>
      <c r="L36">
        <v>0</v>
      </c>
      <c r="M36">
        <v>0</v>
      </c>
      <c r="N36">
        <v>0</v>
      </c>
      <c r="O36">
        <v>0</v>
      </c>
      <c r="P36">
        <v>0</v>
      </c>
      <c r="Q36">
        <f t="shared" si="0"/>
        <v>0</v>
      </c>
    </row>
    <row r="37" spans="1:17" x14ac:dyDescent="0.25">
      <c r="A37" s="39">
        <v>40308</v>
      </c>
      <c r="B37" s="37" t="s">
        <v>4619</v>
      </c>
      <c r="C37" s="37">
        <v>2010</v>
      </c>
      <c r="D37" s="38">
        <v>5</v>
      </c>
      <c r="E37" s="37" t="s">
        <v>232</v>
      </c>
      <c r="F37" s="37" t="e">
        <v>#N/A</v>
      </c>
      <c r="G37" s="37" t="s">
        <v>40</v>
      </c>
      <c r="H37" s="38">
        <v>8</v>
      </c>
      <c r="I37" s="37" t="s">
        <v>37</v>
      </c>
      <c r="J37" s="37" t="s">
        <v>37</v>
      </c>
      <c r="K37">
        <v>0</v>
      </c>
      <c r="L37">
        <v>0</v>
      </c>
      <c r="M37">
        <v>0</v>
      </c>
      <c r="N37">
        <v>0</v>
      </c>
      <c r="O37">
        <v>0</v>
      </c>
      <c r="P37">
        <v>0</v>
      </c>
      <c r="Q37">
        <f t="shared" si="0"/>
        <v>0</v>
      </c>
    </row>
    <row r="38" spans="1:17" x14ac:dyDescent="0.25">
      <c r="A38" s="39">
        <v>40308</v>
      </c>
      <c r="B38" s="37" t="s">
        <v>4618</v>
      </c>
      <c r="C38" s="37">
        <v>2010</v>
      </c>
      <c r="D38" s="38">
        <v>5</v>
      </c>
      <c r="E38" s="37" t="s">
        <v>232</v>
      </c>
      <c r="F38" s="37" t="e">
        <v>#N/A</v>
      </c>
      <c r="G38" s="37" t="s">
        <v>32</v>
      </c>
      <c r="H38" s="38">
        <v>2</v>
      </c>
      <c r="I38" s="37" t="s">
        <v>37</v>
      </c>
      <c r="J38" s="37" t="s">
        <v>4617</v>
      </c>
      <c r="K38">
        <v>0</v>
      </c>
      <c r="L38">
        <v>0</v>
      </c>
      <c r="M38">
        <v>0</v>
      </c>
      <c r="N38">
        <v>0</v>
      </c>
      <c r="O38">
        <v>0</v>
      </c>
      <c r="P38">
        <v>0</v>
      </c>
      <c r="Q38">
        <f t="shared" si="0"/>
        <v>0</v>
      </c>
    </row>
    <row r="39" spans="1:17" x14ac:dyDescent="0.25">
      <c r="A39" s="39">
        <v>40308</v>
      </c>
      <c r="B39" s="37" t="s">
        <v>4616</v>
      </c>
      <c r="C39" s="37">
        <v>2010</v>
      </c>
      <c r="D39" s="38">
        <v>5</v>
      </c>
      <c r="E39" s="37" t="s">
        <v>1827</v>
      </c>
      <c r="F39" s="37" t="s">
        <v>1827</v>
      </c>
      <c r="G39" s="37" t="s">
        <v>32</v>
      </c>
      <c r="H39" s="38">
        <v>31</v>
      </c>
      <c r="I39" s="37" t="s">
        <v>37</v>
      </c>
      <c r="J39" s="37" t="s">
        <v>4615</v>
      </c>
      <c r="K39">
        <v>0</v>
      </c>
      <c r="L39">
        <v>0</v>
      </c>
      <c r="M39">
        <v>0</v>
      </c>
      <c r="N39">
        <v>0</v>
      </c>
      <c r="O39">
        <v>0</v>
      </c>
      <c r="P39">
        <v>0</v>
      </c>
      <c r="Q39">
        <f t="shared" si="0"/>
        <v>0</v>
      </c>
    </row>
    <row r="40" spans="1:17" x14ac:dyDescent="0.25">
      <c r="A40" s="39">
        <v>40308</v>
      </c>
      <c r="B40" s="37" t="s">
        <v>4614</v>
      </c>
      <c r="C40" s="37">
        <v>2010</v>
      </c>
      <c r="D40" s="38">
        <v>5</v>
      </c>
      <c r="E40" s="37" t="s">
        <v>1827</v>
      </c>
      <c r="F40" s="37" t="s">
        <v>1827</v>
      </c>
      <c r="G40" s="37" t="s">
        <v>40</v>
      </c>
      <c r="H40" s="38">
        <v>2</v>
      </c>
      <c r="I40" s="37" t="s">
        <v>37</v>
      </c>
      <c r="J40" s="37" t="s">
        <v>2276</v>
      </c>
      <c r="K40">
        <v>0</v>
      </c>
      <c r="L40">
        <v>0</v>
      </c>
      <c r="M40">
        <v>0</v>
      </c>
      <c r="N40">
        <v>0</v>
      </c>
      <c r="O40">
        <v>0</v>
      </c>
      <c r="P40">
        <v>0</v>
      </c>
      <c r="Q40">
        <f t="shared" si="0"/>
        <v>0</v>
      </c>
    </row>
    <row r="41" spans="1:17" x14ac:dyDescent="0.25">
      <c r="A41" s="39">
        <v>40308</v>
      </c>
      <c r="B41" s="37" t="s">
        <v>4613</v>
      </c>
      <c r="C41" s="37">
        <v>2010</v>
      </c>
      <c r="D41" s="38">
        <v>5</v>
      </c>
      <c r="E41" s="37" t="s">
        <v>4612</v>
      </c>
      <c r="F41" s="37" t="e">
        <v>#N/A</v>
      </c>
      <c r="G41" s="37" t="s">
        <v>40</v>
      </c>
      <c r="H41" s="38">
        <v>2</v>
      </c>
      <c r="I41" s="37" t="s">
        <v>37</v>
      </c>
      <c r="J41" s="37" t="s">
        <v>3418</v>
      </c>
      <c r="K41">
        <v>0</v>
      </c>
      <c r="L41">
        <v>0</v>
      </c>
      <c r="M41">
        <v>0</v>
      </c>
      <c r="N41">
        <v>0</v>
      </c>
      <c r="O41">
        <v>0</v>
      </c>
      <c r="P41">
        <v>0</v>
      </c>
      <c r="Q41">
        <f t="shared" si="0"/>
        <v>0</v>
      </c>
    </row>
    <row r="42" spans="1:17" x14ac:dyDescent="0.25">
      <c r="A42" s="39">
        <v>40308</v>
      </c>
      <c r="B42" s="37" t="s">
        <v>54</v>
      </c>
      <c r="C42" s="37">
        <v>2010</v>
      </c>
      <c r="D42" s="38">
        <v>5</v>
      </c>
      <c r="E42" s="37" t="s">
        <v>55</v>
      </c>
      <c r="F42" s="37" t="s">
        <v>4672</v>
      </c>
      <c r="G42" s="37" t="s">
        <v>40</v>
      </c>
      <c r="H42" s="38">
        <v>208</v>
      </c>
      <c r="I42" s="37" t="s">
        <v>37</v>
      </c>
      <c r="J42" s="37" t="s">
        <v>37</v>
      </c>
      <c r="K42">
        <v>1</v>
      </c>
      <c r="L42">
        <v>1</v>
      </c>
      <c r="M42">
        <v>0</v>
      </c>
      <c r="N42">
        <v>1</v>
      </c>
      <c r="O42">
        <v>1</v>
      </c>
      <c r="P42">
        <v>4.807692307692308E-3</v>
      </c>
      <c r="Q42">
        <f t="shared" si="0"/>
        <v>4.807692307692308E-3</v>
      </c>
    </row>
    <row r="43" spans="1:17" x14ac:dyDescent="0.25">
      <c r="A43" s="39">
        <v>40308</v>
      </c>
      <c r="B43" s="37" t="s">
        <v>4611</v>
      </c>
      <c r="C43" s="37">
        <v>2010</v>
      </c>
      <c r="D43" s="38">
        <v>5</v>
      </c>
      <c r="E43" s="37" t="s">
        <v>55</v>
      </c>
      <c r="F43" s="37" t="s">
        <v>4672</v>
      </c>
      <c r="G43" s="37" t="s">
        <v>32</v>
      </c>
      <c r="H43" s="38">
        <v>19</v>
      </c>
      <c r="I43" s="37" t="s">
        <v>37</v>
      </c>
      <c r="J43" s="37" t="s">
        <v>4610</v>
      </c>
      <c r="K43">
        <v>0</v>
      </c>
      <c r="L43">
        <v>0</v>
      </c>
      <c r="M43">
        <v>0</v>
      </c>
      <c r="N43">
        <v>0</v>
      </c>
      <c r="O43">
        <v>0</v>
      </c>
      <c r="P43">
        <v>0</v>
      </c>
      <c r="Q43">
        <f t="shared" si="0"/>
        <v>0</v>
      </c>
    </row>
    <row r="44" spans="1:17" x14ac:dyDescent="0.25">
      <c r="A44" s="39">
        <v>40308</v>
      </c>
      <c r="B44" s="37" t="s">
        <v>4609</v>
      </c>
      <c r="C44" s="37">
        <v>2010</v>
      </c>
      <c r="D44" s="38">
        <v>5</v>
      </c>
      <c r="E44" s="37" t="s">
        <v>24</v>
      </c>
      <c r="F44" s="37" t="s">
        <v>4672</v>
      </c>
      <c r="G44" s="37" t="s">
        <v>32</v>
      </c>
      <c r="H44" s="38">
        <v>43</v>
      </c>
      <c r="I44" s="37" t="s">
        <v>37</v>
      </c>
      <c r="J44" s="37" t="s">
        <v>4608</v>
      </c>
      <c r="K44">
        <v>0</v>
      </c>
      <c r="L44">
        <v>0</v>
      </c>
      <c r="M44">
        <v>0</v>
      </c>
      <c r="N44">
        <v>0</v>
      </c>
      <c r="O44">
        <v>0</v>
      </c>
      <c r="P44">
        <v>0</v>
      </c>
      <c r="Q44">
        <f t="shared" si="0"/>
        <v>0</v>
      </c>
    </row>
    <row r="45" spans="1:17" x14ac:dyDescent="0.25">
      <c r="A45" s="39">
        <v>40308</v>
      </c>
      <c r="B45" s="37" t="s">
        <v>4607</v>
      </c>
      <c r="C45" s="37">
        <v>2010</v>
      </c>
      <c r="D45" s="38">
        <v>5</v>
      </c>
      <c r="E45" s="37" t="s">
        <v>4606</v>
      </c>
      <c r="F45" s="37" t="e">
        <v>#N/A</v>
      </c>
      <c r="G45" s="37" t="s">
        <v>32</v>
      </c>
      <c r="H45" s="38">
        <v>1</v>
      </c>
      <c r="I45" s="37" t="s">
        <v>37</v>
      </c>
      <c r="J45" s="37" t="s">
        <v>37</v>
      </c>
      <c r="K45">
        <v>0</v>
      </c>
      <c r="L45">
        <v>0</v>
      </c>
      <c r="M45">
        <v>0</v>
      </c>
      <c r="N45">
        <v>0</v>
      </c>
      <c r="O45">
        <v>0</v>
      </c>
      <c r="P45">
        <v>0</v>
      </c>
      <c r="Q45">
        <f t="shared" si="0"/>
        <v>0</v>
      </c>
    </row>
    <row r="46" spans="1:17" x14ac:dyDescent="0.25">
      <c r="A46" s="39">
        <v>40308</v>
      </c>
      <c r="B46" s="37" t="s">
        <v>60</v>
      </c>
      <c r="C46" s="37">
        <v>2010</v>
      </c>
      <c r="D46" s="38">
        <v>5</v>
      </c>
      <c r="E46" s="37" t="s">
        <v>36</v>
      </c>
      <c r="F46" s="37" t="s">
        <v>36</v>
      </c>
      <c r="G46" s="37" t="s">
        <v>32</v>
      </c>
      <c r="H46" s="38">
        <v>153</v>
      </c>
      <c r="I46" s="37" t="s">
        <v>37</v>
      </c>
      <c r="J46" s="37" t="s">
        <v>4605</v>
      </c>
      <c r="K46">
        <v>1</v>
      </c>
      <c r="L46">
        <v>1</v>
      </c>
      <c r="M46">
        <v>1</v>
      </c>
      <c r="N46">
        <v>0</v>
      </c>
      <c r="O46">
        <v>1</v>
      </c>
      <c r="P46">
        <v>6.5359477124183009E-3</v>
      </c>
      <c r="Q46">
        <f t="shared" si="0"/>
        <v>0</v>
      </c>
    </row>
    <row r="47" spans="1:17" x14ac:dyDescent="0.25">
      <c r="A47" s="39">
        <v>40308</v>
      </c>
      <c r="B47" s="37" t="s">
        <v>4604</v>
      </c>
      <c r="C47" s="37">
        <v>2010</v>
      </c>
      <c r="D47" s="38">
        <v>5</v>
      </c>
      <c r="E47" s="37" t="s">
        <v>36</v>
      </c>
      <c r="F47" s="37" t="s">
        <v>36</v>
      </c>
      <c r="G47" s="37" t="s">
        <v>40</v>
      </c>
      <c r="H47" s="38">
        <v>132</v>
      </c>
      <c r="I47" s="37" t="s">
        <v>37</v>
      </c>
      <c r="J47" s="37" t="s">
        <v>37</v>
      </c>
      <c r="K47">
        <v>0</v>
      </c>
      <c r="L47">
        <v>0</v>
      </c>
      <c r="M47">
        <v>0</v>
      </c>
      <c r="N47">
        <v>0</v>
      </c>
      <c r="O47">
        <v>0</v>
      </c>
      <c r="P47">
        <v>0</v>
      </c>
      <c r="Q47">
        <f t="shared" si="0"/>
        <v>0</v>
      </c>
    </row>
    <row r="48" spans="1:17" x14ac:dyDescent="0.25">
      <c r="A48" s="39">
        <v>40308</v>
      </c>
      <c r="B48" s="37" t="s">
        <v>4603</v>
      </c>
      <c r="C48" s="37">
        <v>2010</v>
      </c>
      <c r="D48" s="38">
        <v>5</v>
      </c>
      <c r="E48" s="37" t="s">
        <v>50</v>
      </c>
      <c r="F48" s="37" t="s">
        <v>50</v>
      </c>
      <c r="G48" s="37" t="s">
        <v>32</v>
      </c>
      <c r="H48" s="38">
        <v>203</v>
      </c>
      <c r="I48" s="37" t="s">
        <v>37</v>
      </c>
      <c r="J48" s="37" t="s">
        <v>4602</v>
      </c>
      <c r="K48">
        <v>0</v>
      </c>
      <c r="L48">
        <v>0</v>
      </c>
      <c r="M48">
        <v>0</v>
      </c>
      <c r="N48">
        <v>0</v>
      </c>
      <c r="O48">
        <v>0</v>
      </c>
      <c r="P48">
        <v>0</v>
      </c>
      <c r="Q48">
        <f t="shared" si="0"/>
        <v>0</v>
      </c>
    </row>
    <row r="49" spans="1:17" x14ac:dyDescent="0.25">
      <c r="A49" s="39">
        <v>40308</v>
      </c>
      <c r="B49" s="37" t="s">
        <v>4601</v>
      </c>
      <c r="C49" s="37">
        <v>2010</v>
      </c>
      <c r="D49" s="38">
        <v>5</v>
      </c>
      <c r="E49" s="37" t="s">
        <v>50</v>
      </c>
      <c r="F49" s="37" t="s">
        <v>50</v>
      </c>
      <c r="G49" s="37" t="s">
        <v>40</v>
      </c>
      <c r="H49" s="38">
        <v>16</v>
      </c>
      <c r="I49" s="37" t="s">
        <v>37</v>
      </c>
      <c r="J49" s="37" t="s">
        <v>37</v>
      </c>
      <c r="K49">
        <v>0</v>
      </c>
      <c r="L49">
        <v>0</v>
      </c>
      <c r="M49">
        <v>0</v>
      </c>
      <c r="N49">
        <v>0</v>
      </c>
      <c r="O49">
        <v>0</v>
      </c>
      <c r="P49">
        <v>0</v>
      </c>
      <c r="Q49">
        <f t="shared" si="0"/>
        <v>0</v>
      </c>
    </row>
    <row r="50" spans="1:17" x14ac:dyDescent="0.25">
      <c r="A50" s="39">
        <v>40310</v>
      </c>
      <c r="B50" s="37" t="s">
        <v>4600</v>
      </c>
      <c r="C50" s="37">
        <v>2010</v>
      </c>
      <c r="D50" s="38">
        <v>5</v>
      </c>
      <c r="E50" s="37" t="s">
        <v>1036</v>
      </c>
      <c r="F50" s="37" t="e">
        <v>#N/A</v>
      </c>
      <c r="G50" s="37" t="s">
        <v>40</v>
      </c>
      <c r="H50" s="38">
        <v>1</v>
      </c>
      <c r="I50" s="37" t="s">
        <v>37</v>
      </c>
      <c r="J50" s="37" t="s">
        <v>4599</v>
      </c>
      <c r="K50">
        <v>0</v>
      </c>
      <c r="L50">
        <v>0</v>
      </c>
      <c r="M50">
        <v>0</v>
      </c>
      <c r="N50">
        <v>0</v>
      </c>
      <c r="O50">
        <v>0</v>
      </c>
      <c r="P50">
        <v>0</v>
      </c>
      <c r="Q50">
        <f t="shared" si="0"/>
        <v>0</v>
      </c>
    </row>
    <row r="51" spans="1:17" x14ac:dyDescent="0.25">
      <c r="A51" s="39">
        <v>40310</v>
      </c>
      <c r="B51" s="37" t="s">
        <v>4598</v>
      </c>
      <c r="C51" s="37">
        <v>2010</v>
      </c>
      <c r="D51" s="38">
        <v>5</v>
      </c>
      <c r="E51" s="37" t="s">
        <v>232</v>
      </c>
      <c r="F51" s="37" t="e">
        <v>#N/A</v>
      </c>
      <c r="G51" s="37" t="s">
        <v>40</v>
      </c>
      <c r="H51" s="38">
        <v>12</v>
      </c>
      <c r="I51" s="37" t="s">
        <v>37</v>
      </c>
      <c r="J51" s="37" t="s">
        <v>37</v>
      </c>
      <c r="K51">
        <v>0</v>
      </c>
      <c r="L51">
        <v>0</v>
      </c>
      <c r="M51">
        <v>0</v>
      </c>
      <c r="N51">
        <v>0</v>
      </c>
      <c r="O51">
        <v>0</v>
      </c>
      <c r="P51">
        <v>0</v>
      </c>
      <c r="Q51">
        <f t="shared" si="0"/>
        <v>0</v>
      </c>
    </row>
    <row r="52" spans="1:17" x14ac:dyDescent="0.25">
      <c r="A52" s="39">
        <v>40310</v>
      </c>
      <c r="B52" s="37" t="s">
        <v>4597</v>
      </c>
      <c r="C52" s="37">
        <v>2010</v>
      </c>
      <c r="D52" s="38">
        <v>5</v>
      </c>
      <c r="E52" s="37" t="s">
        <v>232</v>
      </c>
      <c r="F52" s="37" t="e">
        <v>#N/A</v>
      </c>
      <c r="G52" s="37" t="s">
        <v>32</v>
      </c>
      <c r="H52" s="38">
        <v>2</v>
      </c>
      <c r="I52" s="37" t="s">
        <v>37</v>
      </c>
      <c r="J52" s="37" t="s">
        <v>37</v>
      </c>
      <c r="K52">
        <v>0</v>
      </c>
      <c r="L52">
        <v>0</v>
      </c>
      <c r="M52">
        <v>0</v>
      </c>
      <c r="N52">
        <v>0</v>
      </c>
      <c r="O52">
        <v>0</v>
      </c>
      <c r="P52">
        <v>0</v>
      </c>
      <c r="Q52">
        <f t="shared" si="0"/>
        <v>0</v>
      </c>
    </row>
    <row r="53" spans="1:17" x14ac:dyDescent="0.25">
      <c r="A53" s="39">
        <v>40310</v>
      </c>
      <c r="B53" s="37" t="s">
        <v>4596</v>
      </c>
      <c r="C53" s="37">
        <v>2010</v>
      </c>
      <c r="D53" s="38">
        <v>5</v>
      </c>
      <c r="E53" s="37" t="s">
        <v>2488</v>
      </c>
      <c r="F53" s="37" t="e">
        <v>#N/A</v>
      </c>
      <c r="G53" s="37" t="s">
        <v>40</v>
      </c>
      <c r="H53" s="38">
        <v>1</v>
      </c>
      <c r="I53" s="37" t="s">
        <v>37</v>
      </c>
      <c r="J53" s="37" t="s">
        <v>37</v>
      </c>
      <c r="K53">
        <v>0</v>
      </c>
      <c r="L53">
        <v>0</v>
      </c>
      <c r="M53">
        <v>0</v>
      </c>
      <c r="N53">
        <v>0</v>
      </c>
      <c r="O53">
        <v>0</v>
      </c>
      <c r="P53">
        <v>0</v>
      </c>
      <c r="Q53">
        <f t="shared" si="0"/>
        <v>0</v>
      </c>
    </row>
    <row r="54" spans="1:17" x14ac:dyDescent="0.25">
      <c r="A54" s="39">
        <v>40310</v>
      </c>
      <c r="B54" s="37" t="s">
        <v>4595</v>
      </c>
      <c r="C54" s="37">
        <v>2010</v>
      </c>
      <c r="D54" s="38">
        <v>5</v>
      </c>
      <c r="E54" s="37" t="s">
        <v>2488</v>
      </c>
      <c r="F54" s="37" t="e">
        <v>#N/A</v>
      </c>
      <c r="G54" s="37" t="s">
        <v>32</v>
      </c>
      <c r="H54" s="38">
        <v>26</v>
      </c>
      <c r="I54" s="37" t="s">
        <v>37</v>
      </c>
      <c r="J54" s="37" t="s">
        <v>4594</v>
      </c>
      <c r="K54">
        <v>0</v>
      </c>
      <c r="L54">
        <v>0</v>
      </c>
      <c r="M54">
        <v>0</v>
      </c>
      <c r="N54">
        <v>0</v>
      </c>
      <c r="O54">
        <v>0</v>
      </c>
      <c r="P54">
        <v>0</v>
      </c>
      <c r="Q54">
        <f t="shared" si="0"/>
        <v>0</v>
      </c>
    </row>
    <row r="55" spans="1:17" x14ac:dyDescent="0.25">
      <c r="A55" s="39">
        <v>40310</v>
      </c>
      <c r="B55" s="37" t="s">
        <v>4593</v>
      </c>
      <c r="C55" s="37">
        <v>2010</v>
      </c>
      <c r="D55" s="38">
        <v>5</v>
      </c>
      <c r="E55" s="37" t="s">
        <v>55</v>
      </c>
      <c r="F55" s="37" t="s">
        <v>4672</v>
      </c>
      <c r="G55" s="37" t="s">
        <v>32</v>
      </c>
      <c r="H55" s="38">
        <v>20</v>
      </c>
      <c r="I55" s="37" t="s">
        <v>37</v>
      </c>
      <c r="J55" s="37" t="s">
        <v>4592</v>
      </c>
      <c r="K55">
        <v>0</v>
      </c>
      <c r="L55">
        <v>0</v>
      </c>
      <c r="M55">
        <v>0</v>
      </c>
      <c r="N55">
        <v>0</v>
      </c>
      <c r="O55">
        <v>0</v>
      </c>
      <c r="P55">
        <v>0</v>
      </c>
      <c r="Q55">
        <f t="shared" si="0"/>
        <v>0</v>
      </c>
    </row>
    <row r="56" spans="1:17" x14ac:dyDescent="0.25">
      <c r="A56" s="39">
        <v>40310</v>
      </c>
      <c r="B56" s="37" t="s">
        <v>4591</v>
      </c>
      <c r="C56" s="37">
        <v>2010</v>
      </c>
      <c r="D56" s="38">
        <v>5</v>
      </c>
      <c r="E56" s="37" t="s">
        <v>55</v>
      </c>
      <c r="F56" s="37" t="s">
        <v>4672</v>
      </c>
      <c r="G56" s="37" t="s">
        <v>40</v>
      </c>
      <c r="H56" s="38">
        <v>144</v>
      </c>
      <c r="I56" s="37" t="s">
        <v>37</v>
      </c>
      <c r="J56" s="37" t="s">
        <v>37</v>
      </c>
      <c r="K56">
        <v>0</v>
      </c>
      <c r="L56">
        <v>0</v>
      </c>
      <c r="M56">
        <v>0</v>
      </c>
      <c r="N56">
        <v>0</v>
      </c>
      <c r="O56">
        <v>0</v>
      </c>
      <c r="P56">
        <v>0</v>
      </c>
      <c r="Q56">
        <f t="shared" si="0"/>
        <v>0</v>
      </c>
    </row>
    <row r="57" spans="1:17" x14ac:dyDescent="0.25">
      <c r="A57" s="39">
        <v>40310</v>
      </c>
      <c r="B57" s="37" t="s">
        <v>64</v>
      </c>
      <c r="C57" s="37">
        <v>2010</v>
      </c>
      <c r="D57" s="38">
        <v>5</v>
      </c>
      <c r="E57" s="37" t="s">
        <v>24</v>
      </c>
      <c r="F57" s="37" t="s">
        <v>4672</v>
      </c>
      <c r="G57" s="37" t="s">
        <v>32</v>
      </c>
      <c r="H57" s="38">
        <v>40</v>
      </c>
      <c r="I57" s="37" t="s">
        <v>37</v>
      </c>
      <c r="J57" s="37" t="s">
        <v>4590</v>
      </c>
      <c r="K57">
        <v>1</v>
      </c>
      <c r="L57">
        <v>1</v>
      </c>
      <c r="M57">
        <v>1</v>
      </c>
      <c r="N57">
        <v>0</v>
      </c>
      <c r="O57">
        <v>1</v>
      </c>
      <c r="P57">
        <v>2.5000000000000001E-2</v>
      </c>
      <c r="Q57">
        <f t="shared" si="0"/>
        <v>0</v>
      </c>
    </row>
    <row r="58" spans="1:17" x14ac:dyDescent="0.25">
      <c r="A58" s="39">
        <v>40310</v>
      </c>
      <c r="B58" s="37" t="s">
        <v>4589</v>
      </c>
      <c r="C58" s="37">
        <v>2010</v>
      </c>
      <c r="D58" s="38">
        <v>5</v>
      </c>
      <c r="E58" s="37" t="s">
        <v>24</v>
      </c>
      <c r="F58" s="37" t="s">
        <v>4672</v>
      </c>
      <c r="G58" s="37" t="s">
        <v>40</v>
      </c>
      <c r="H58" s="38">
        <v>2</v>
      </c>
      <c r="I58" s="37" t="s">
        <v>37</v>
      </c>
      <c r="J58" s="37" t="s">
        <v>37</v>
      </c>
      <c r="K58">
        <v>0</v>
      </c>
      <c r="L58">
        <v>0</v>
      </c>
      <c r="M58">
        <v>0</v>
      </c>
      <c r="N58">
        <v>0</v>
      </c>
      <c r="O58">
        <v>0</v>
      </c>
      <c r="P58">
        <v>0</v>
      </c>
      <c r="Q58">
        <f t="shared" si="0"/>
        <v>0</v>
      </c>
    </row>
    <row r="59" spans="1:17" x14ac:dyDescent="0.25">
      <c r="A59" s="39">
        <v>40310</v>
      </c>
      <c r="B59" s="37" t="s">
        <v>4588</v>
      </c>
      <c r="C59" s="37">
        <v>2010</v>
      </c>
      <c r="D59" s="38">
        <v>5</v>
      </c>
      <c r="E59" s="37" t="s">
        <v>4587</v>
      </c>
      <c r="F59" s="37" t="e">
        <v>#N/A</v>
      </c>
      <c r="G59" s="37" t="s">
        <v>32</v>
      </c>
      <c r="H59" s="38">
        <v>2</v>
      </c>
      <c r="I59" s="37" t="s">
        <v>37</v>
      </c>
      <c r="J59" s="37" t="s">
        <v>37</v>
      </c>
      <c r="K59">
        <v>0</v>
      </c>
      <c r="L59">
        <v>0</v>
      </c>
      <c r="M59">
        <v>0</v>
      </c>
      <c r="N59">
        <v>0</v>
      </c>
      <c r="O59">
        <v>0</v>
      </c>
      <c r="P59">
        <v>0</v>
      </c>
      <c r="Q59">
        <f t="shared" si="0"/>
        <v>0</v>
      </c>
    </row>
    <row r="60" spans="1:17" x14ac:dyDescent="0.25">
      <c r="A60" s="39">
        <v>40310</v>
      </c>
      <c r="B60" s="37" t="s">
        <v>4586</v>
      </c>
      <c r="C60" s="37">
        <v>2010</v>
      </c>
      <c r="D60" s="38">
        <v>5</v>
      </c>
      <c r="E60" s="37" t="s">
        <v>36</v>
      </c>
      <c r="F60" s="37" t="s">
        <v>36</v>
      </c>
      <c r="G60" s="37" t="s">
        <v>40</v>
      </c>
      <c r="H60" s="38">
        <v>75</v>
      </c>
      <c r="I60" s="37" t="s">
        <v>37</v>
      </c>
      <c r="J60" s="37" t="s">
        <v>37</v>
      </c>
      <c r="K60">
        <v>0</v>
      </c>
      <c r="L60">
        <v>0</v>
      </c>
      <c r="M60">
        <v>0</v>
      </c>
      <c r="N60">
        <v>0</v>
      </c>
      <c r="O60">
        <v>0</v>
      </c>
      <c r="P60">
        <v>0</v>
      </c>
      <c r="Q60">
        <f t="shared" si="0"/>
        <v>0</v>
      </c>
    </row>
    <row r="61" spans="1:17" x14ac:dyDescent="0.25">
      <c r="A61" s="39">
        <v>40310</v>
      </c>
      <c r="B61" s="37" t="s">
        <v>68</v>
      </c>
      <c r="C61" s="37">
        <v>2010</v>
      </c>
      <c r="D61" s="38">
        <v>5</v>
      </c>
      <c r="E61" s="37" t="s">
        <v>36</v>
      </c>
      <c r="F61" s="37" t="s">
        <v>36</v>
      </c>
      <c r="G61" s="37" t="s">
        <v>32</v>
      </c>
      <c r="H61" s="38">
        <v>120</v>
      </c>
      <c r="I61" s="37" t="s">
        <v>37</v>
      </c>
      <c r="J61" s="37" t="s">
        <v>4585</v>
      </c>
      <c r="K61">
        <v>1</v>
      </c>
      <c r="L61">
        <v>1</v>
      </c>
      <c r="M61">
        <v>0</v>
      </c>
      <c r="N61">
        <v>1</v>
      </c>
      <c r="O61">
        <v>1</v>
      </c>
      <c r="P61">
        <v>8.3333333333333332E-3</v>
      </c>
      <c r="Q61">
        <f t="shared" si="0"/>
        <v>8.3333333333333332E-3</v>
      </c>
    </row>
    <row r="62" spans="1:17" x14ac:dyDescent="0.25">
      <c r="A62" s="39">
        <v>40310</v>
      </c>
      <c r="B62" s="37" t="s">
        <v>4584</v>
      </c>
      <c r="C62" s="37">
        <v>2010</v>
      </c>
      <c r="D62" s="38">
        <v>5</v>
      </c>
      <c r="E62" s="37" t="s">
        <v>50</v>
      </c>
      <c r="F62" s="37" t="s">
        <v>50</v>
      </c>
      <c r="G62" s="37" t="s">
        <v>32</v>
      </c>
      <c r="H62" s="38">
        <v>204</v>
      </c>
      <c r="I62" s="37" t="s">
        <v>37</v>
      </c>
      <c r="J62" s="37" t="s">
        <v>4583</v>
      </c>
      <c r="K62">
        <v>0</v>
      </c>
      <c r="L62">
        <v>0</v>
      </c>
      <c r="M62">
        <v>0</v>
      </c>
      <c r="N62">
        <v>0</v>
      </c>
      <c r="O62">
        <v>0</v>
      </c>
      <c r="P62">
        <v>0</v>
      </c>
      <c r="Q62">
        <f t="shared" si="0"/>
        <v>0</v>
      </c>
    </row>
    <row r="63" spans="1:17" x14ac:dyDescent="0.25">
      <c r="A63" s="39">
        <v>40310</v>
      </c>
      <c r="B63" s="37" t="s">
        <v>4582</v>
      </c>
      <c r="C63" s="37">
        <v>2010</v>
      </c>
      <c r="D63" s="38">
        <v>5</v>
      </c>
      <c r="E63" s="37" t="s">
        <v>50</v>
      </c>
      <c r="F63" s="37" t="s">
        <v>50</v>
      </c>
      <c r="G63" s="37" t="s">
        <v>40</v>
      </c>
      <c r="H63" s="38">
        <v>32</v>
      </c>
      <c r="I63" s="37" t="s">
        <v>37</v>
      </c>
      <c r="J63" s="37" t="s">
        <v>37</v>
      </c>
      <c r="K63">
        <v>0</v>
      </c>
      <c r="L63">
        <v>0</v>
      </c>
      <c r="M63">
        <v>0</v>
      </c>
      <c r="N63">
        <v>0</v>
      </c>
      <c r="O63">
        <v>0</v>
      </c>
      <c r="P63">
        <v>0</v>
      </c>
      <c r="Q63">
        <f t="shared" si="0"/>
        <v>0</v>
      </c>
    </row>
    <row r="64" spans="1:17" x14ac:dyDescent="0.25">
      <c r="A64" s="39">
        <v>40310</v>
      </c>
      <c r="B64" s="37" t="s">
        <v>4581</v>
      </c>
      <c r="C64" s="37">
        <v>2010</v>
      </c>
      <c r="D64" s="38">
        <v>5</v>
      </c>
      <c r="E64" s="37" t="s">
        <v>587</v>
      </c>
      <c r="F64" s="37" t="e">
        <v>#N/A</v>
      </c>
      <c r="G64" s="37" t="s">
        <v>32</v>
      </c>
      <c r="H64" s="38">
        <v>2</v>
      </c>
      <c r="I64" s="37" t="s">
        <v>37</v>
      </c>
      <c r="J64" s="37" t="s">
        <v>37</v>
      </c>
      <c r="K64">
        <v>0</v>
      </c>
      <c r="L64">
        <v>0</v>
      </c>
      <c r="M64">
        <v>0</v>
      </c>
      <c r="N64">
        <v>0</v>
      </c>
      <c r="O64">
        <v>0</v>
      </c>
      <c r="P64">
        <v>0</v>
      </c>
      <c r="Q64">
        <f t="shared" si="0"/>
        <v>0</v>
      </c>
    </row>
    <row r="65" spans="1:17" x14ac:dyDescent="0.25">
      <c r="A65" s="39">
        <v>40352</v>
      </c>
      <c r="B65" s="37" t="s">
        <v>4580</v>
      </c>
      <c r="C65" s="37">
        <v>2010</v>
      </c>
      <c r="D65" s="38">
        <v>6</v>
      </c>
      <c r="E65" s="37" t="s">
        <v>232</v>
      </c>
      <c r="F65" s="37" t="e">
        <v>#N/A</v>
      </c>
      <c r="G65" s="37" t="s">
        <v>40</v>
      </c>
      <c r="H65" s="38">
        <v>11</v>
      </c>
      <c r="I65" s="37" t="s">
        <v>37</v>
      </c>
      <c r="J65" s="37" t="s">
        <v>37</v>
      </c>
      <c r="K65">
        <v>0</v>
      </c>
      <c r="L65">
        <v>0</v>
      </c>
      <c r="M65">
        <v>0</v>
      </c>
      <c r="N65">
        <v>0</v>
      </c>
      <c r="O65">
        <v>0</v>
      </c>
      <c r="P65">
        <v>0</v>
      </c>
      <c r="Q65">
        <f t="shared" si="0"/>
        <v>0</v>
      </c>
    </row>
    <row r="66" spans="1:17" x14ac:dyDescent="0.25">
      <c r="A66" s="39">
        <v>40352</v>
      </c>
      <c r="B66" s="37" t="s">
        <v>4579</v>
      </c>
      <c r="C66" s="37">
        <v>2010</v>
      </c>
      <c r="D66" s="38">
        <v>6</v>
      </c>
      <c r="E66" s="37" t="s">
        <v>76</v>
      </c>
      <c r="F66" s="37" t="s">
        <v>1827</v>
      </c>
      <c r="G66" s="37" t="s">
        <v>32</v>
      </c>
      <c r="H66" s="38">
        <v>1</v>
      </c>
      <c r="I66" s="37" t="s">
        <v>37</v>
      </c>
      <c r="J66" s="37" t="s">
        <v>4578</v>
      </c>
      <c r="K66">
        <v>0</v>
      </c>
      <c r="L66">
        <v>0</v>
      </c>
      <c r="M66">
        <v>0</v>
      </c>
      <c r="N66">
        <v>0</v>
      </c>
      <c r="O66">
        <v>0</v>
      </c>
      <c r="P66">
        <v>0</v>
      </c>
      <c r="Q66">
        <f t="shared" si="0"/>
        <v>0</v>
      </c>
    </row>
    <row r="67" spans="1:17" x14ac:dyDescent="0.25">
      <c r="A67" s="39">
        <v>40352</v>
      </c>
      <c r="B67" s="37" t="s">
        <v>4577</v>
      </c>
      <c r="C67" s="37">
        <v>2010</v>
      </c>
      <c r="D67" s="38">
        <v>6</v>
      </c>
      <c r="E67" s="37" t="s">
        <v>1827</v>
      </c>
      <c r="F67" s="37" t="s">
        <v>1827</v>
      </c>
      <c r="G67" s="37" t="s">
        <v>32</v>
      </c>
      <c r="H67" s="38">
        <v>32</v>
      </c>
      <c r="I67" s="37" t="s">
        <v>37</v>
      </c>
      <c r="J67" s="37" t="s">
        <v>4576</v>
      </c>
      <c r="K67">
        <v>0</v>
      </c>
      <c r="L67">
        <v>0</v>
      </c>
      <c r="M67">
        <v>0</v>
      </c>
      <c r="N67">
        <v>0</v>
      </c>
      <c r="O67">
        <v>0</v>
      </c>
      <c r="P67">
        <v>0</v>
      </c>
      <c r="Q67">
        <f t="shared" ref="Q67:Q130" si="1">N67/H67</f>
        <v>0</v>
      </c>
    </row>
    <row r="68" spans="1:17" x14ac:dyDescent="0.25">
      <c r="A68" s="39">
        <v>40352</v>
      </c>
      <c r="B68" s="37" t="s">
        <v>4575</v>
      </c>
      <c r="C68" s="37">
        <v>2010</v>
      </c>
      <c r="D68" s="38">
        <v>6</v>
      </c>
      <c r="E68" s="37" t="s">
        <v>1827</v>
      </c>
      <c r="F68" s="37" t="s">
        <v>1827</v>
      </c>
      <c r="G68" s="37" t="s">
        <v>40</v>
      </c>
      <c r="H68" s="38">
        <v>3</v>
      </c>
      <c r="I68" s="37" t="s">
        <v>37</v>
      </c>
      <c r="J68" s="37" t="s">
        <v>37</v>
      </c>
      <c r="K68">
        <v>0</v>
      </c>
      <c r="L68">
        <v>0</v>
      </c>
      <c r="M68">
        <v>0</v>
      </c>
      <c r="N68">
        <v>0</v>
      </c>
      <c r="O68">
        <v>0</v>
      </c>
      <c r="P68">
        <v>0</v>
      </c>
      <c r="Q68">
        <f t="shared" si="1"/>
        <v>0</v>
      </c>
    </row>
    <row r="69" spans="1:17" x14ac:dyDescent="0.25">
      <c r="A69" s="39">
        <v>40352</v>
      </c>
      <c r="B69" s="37" t="s">
        <v>4574</v>
      </c>
      <c r="C69" s="37">
        <v>2010</v>
      </c>
      <c r="D69" s="38">
        <v>6</v>
      </c>
      <c r="E69" s="37" t="s">
        <v>2287</v>
      </c>
      <c r="F69" s="37" t="e">
        <v>#N/A</v>
      </c>
      <c r="G69" s="37" t="s">
        <v>32</v>
      </c>
      <c r="H69" s="38">
        <v>1</v>
      </c>
      <c r="I69" s="37" t="s">
        <v>37</v>
      </c>
      <c r="J69" s="37" t="s">
        <v>37</v>
      </c>
      <c r="K69">
        <v>0</v>
      </c>
      <c r="L69">
        <v>0</v>
      </c>
      <c r="M69">
        <v>0</v>
      </c>
      <c r="N69">
        <v>0</v>
      </c>
      <c r="O69">
        <v>0</v>
      </c>
      <c r="P69">
        <v>0</v>
      </c>
      <c r="Q69">
        <f t="shared" si="1"/>
        <v>0</v>
      </c>
    </row>
    <row r="70" spans="1:17" x14ac:dyDescent="0.25">
      <c r="A70" s="39">
        <v>40352</v>
      </c>
      <c r="B70" s="37" t="s">
        <v>4573</v>
      </c>
      <c r="C70" s="37">
        <v>2010</v>
      </c>
      <c r="D70" s="38">
        <v>6</v>
      </c>
      <c r="E70" s="37" t="s">
        <v>153</v>
      </c>
      <c r="F70" s="37" t="s">
        <v>4672</v>
      </c>
      <c r="G70" s="37" t="s">
        <v>32</v>
      </c>
      <c r="H70" s="38">
        <v>3</v>
      </c>
      <c r="I70" s="37" t="s">
        <v>37</v>
      </c>
      <c r="J70" s="37" t="s">
        <v>4572</v>
      </c>
      <c r="K70">
        <v>0</v>
      </c>
      <c r="L70">
        <v>0</v>
      </c>
      <c r="M70">
        <v>0</v>
      </c>
      <c r="N70">
        <v>0</v>
      </c>
      <c r="O70">
        <v>0</v>
      </c>
      <c r="P70">
        <v>0</v>
      </c>
      <c r="Q70">
        <f t="shared" si="1"/>
        <v>0</v>
      </c>
    </row>
    <row r="71" spans="1:17" x14ac:dyDescent="0.25">
      <c r="A71" s="39">
        <v>40352</v>
      </c>
      <c r="B71" s="37" t="s">
        <v>4571</v>
      </c>
      <c r="C71" s="37">
        <v>2010</v>
      </c>
      <c r="D71" s="38">
        <v>6</v>
      </c>
      <c r="E71" s="37" t="s">
        <v>55</v>
      </c>
      <c r="F71" s="37" t="s">
        <v>4672</v>
      </c>
      <c r="G71" s="37" t="s">
        <v>32</v>
      </c>
      <c r="H71" s="38">
        <v>23</v>
      </c>
      <c r="I71" s="37" t="s">
        <v>37</v>
      </c>
      <c r="J71" s="37" t="s">
        <v>4570</v>
      </c>
      <c r="K71">
        <v>0</v>
      </c>
      <c r="L71">
        <v>0</v>
      </c>
      <c r="M71">
        <v>0</v>
      </c>
      <c r="N71">
        <v>0</v>
      </c>
      <c r="O71">
        <v>0</v>
      </c>
      <c r="P71">
        <v>0</v>
      </c>
      <c r="Q71">
        <f t="shared" si="1"/>
        <v>0</v>
      </c>
    </row>
    <row r="72" spans="1:17" x14ac:dyDescent="0.25">
      <c r="A72" s="39">
        <v>40352</v>
      </c>
      <c r="B72" s="37" t="s">
        <v>71</v>
      </c>
      <c r="C72" s="37">
        <v>2010</v>
      </c>
      <c r="D72" s="38">
        <v>6</v>
      </c>
      <c r="E72" s="37" t="s">
        <v>55</v>
      </c>
      <c r="F72" s="37" t="s">
        <v>4672</v>
      </c>
      <c r="G72" s="37" t="s">
        <v>40</v>
      </c>
      <c r="H72" s="38">
        <v>129</v>
      </c>
      <c r="I72" s="37" t="s">
        <v>37</v>
      </c>
      <c r="J72" s="37" t="s">
        <v>4569</v>
      </c>
      <c r="K72">
        <v>1</v>
      </c>
      <c r="L72">
        <v>2</v>
      </c>
      <c r="M72">
        <v>0</v>
      </c>
      <c r="N72">
        <v>1</v>
      </c>
      <c r="O72">
        <v>1</v>
      </c>
      <c r="P72">
        <v>1.5503875968992248E-2</v>
      </c>
      <c r="Q72">
        <f t="shared" si="1"/>
        <v>7.7519379844961239E-3</v>
      </c>
    </row>
    <row r="73" spans="1:17" x14ac:dyDescent="0.25">
      <c r="A73" s="39">
        <v>40352</v>
      </c>
      <c r="B73" s="37" t="s">
        <v>4568</v>
      </c>
      <c r="C73" s="37">
        <v>2010</v>
      </c>
      <c r="D73" s="38">
        <v>6</v>
      </c>
      <c r="E73" s="37" t="s">
        <v>24</v>
      </c>
      <c r="F73" s="37" t="s">
        <v>4672</v>
      </c>
      <c r="G73" s="37" t="s">
        <v>32</v>
      </c>
      <c r="H73" s="38">
        <v>64</v>
      </c>
      <c r="I73" s="37" t="s">
        <v>37</v>
      </c>
      <c r="J73" s="37" t="s">
        <v>4567</v>
      </c>
      <c r="K73">
        <v>0</v>
      </c>
      <c r="L73">
        <v>0</v>
      </c>
      <c r="M73">
        <v>0</v>
      </c>
      <c r="N73">
        <v>0</v>
      </c>
      <c r="O73">
        <v>0</v>
      </c>
      <c r="P73">
        <v>0</v>
      </c>
      <c r="Q73">
        <f t="shared" si="1"/>
        <v>0</v>
      </c>
    </row>
    <row r="74" spans="1:17" x14ac:dyDescent="0.25">
      <c r="A74" s="39">
        <v>40352</v>
      </c>
      <c r="B74" s="37" t="s">
        <v>4566</v>
      </c>
      <c r="C74" s="37">
        <v>2010</v>
      </c>
      <c r="D74" s="38">
        <v>6</v>
      </c>
      <c r="E74" s="37" t="s">
        <v>24</v>
      </c>
      <c r="F74" s="37" t="s">
        <v>4672</v>
      </c>
      <c r="G74" s="37" t="s">
        <v>40</v>
      </c>
      <c r="H74" s="38">
        <v>10</v>
      </c>
      <c r="I74" s="37" t="s">
        <v>37</v>
      </c>
      <c r="J74" s="37" t="s">
        <v>37</v>
      </c>
      <c r="K74">
        <v>0</v>
      </c>
      <c r="L74">
        <v>0</v>
      </c>
      <c r="M74">
        <v>0</v>
      </c>
      <c r="N74">
        <v>0</v>
      </c>
      <c r="O74">
        <v>0</v>
      </c>
      <c r="P74">
        <v>0</v>
      </c>
      <c r="Q74">
        <f t="shared" si="1"/>
        <v>0</v>
      </c>
    </row>
    <row r="75" spans="1:17" x14ac:dyDescent="0.25">
      <c r="A75" s="39">
        <v>40354</v>
      </c>
      <c r="B75" s="37" t="s">
        <v>4565</v>
      </c>
      <c r="C75" s="37">
        <v>2010</v>
      </c>
      <c r="D75" s="38">
        <v>6</v>
      </c>
      <c r="E75" s="37" t="s">
        <v>232</v>
      </c>
      <c r="F75" s="37" t="e">
        <v>#N/A</v>
      </c>
      <c r="G75" s="37" t="s">
        <v>40</v>
      </c>
      <c r="H75" s="38">
        <v>17</v>
      </c>
      <c r="I75" s="37" t="s">
        <v>37</v>
      </c>
      <c r="J75" s="37" t="s">
        <v>4564</v>
      </c>
      <c r="K75">
        <v>0</v>
      </c>
      <c r="L75">
        <v>0</v>
      </c>
      <c r="M75">
        <v>0</v>
      </c>
      <c r="N75">
        <v>0</v>
      </c>
      <c r="O75">
        <v>0</v>
      </c>
      <c r="P75">
        <v>0</v>
      </c>
      <c r="Q75">
        <f t="shared" si="1"/>
        <v>0</v>
      </c>
    </row>
    <row r="76" spans="1:17" x14ac:dyDescent="0.25">
      <c r="A76" s="39">
        <v>40354</v>
      </c>
      <c r="B76" s="37" t="s">
        <v>4563</v>
      </c>
      <c r="C76" s="37">
        <v>2010</v>
      </c>
      <c r="D76" s="38">
        <v>6</v>
      </c>
      <c r="E76" s="37" t="s">
        <v>76</v>
      </c>
      <c r="F76" s="37" t="s">
        <v>1827</v>
      </c>
      <c r="G76" s="37" t="s">
        <v>32</v>
      </c>
      <c r="H76" s="38">
        <v>29</v>
      </c>
      <c r="I76" s="37" t="s">
        <v>37</v>
      </c>
      <c r="J76" s="37" t="s">
        <v>4562</v>
      </c>
      <c r="K76">
        <v>0</v>
      </c>
      <c r="L76">
        <v>0</v>
      </c>
      <c r="M76">
        <v>0</v>
      </c>
      <c r="N76">
        <v>0</v>
      </c>
      <c r="O76">
        <v>0</v>
      </c>
      <c r="P76">
        <v>0</v>
      </c>
      <c r="Q76">
        <f t="shared" si="1"/>
        <v>0</v>
      </c>
    </row>
    <row r="77" spans="1:17" x14ac:dyDescent="0.25">
      <c r="A77" s="39">
        <v>40354</v>
      </c>
      <c r="B77" s="37" t="s">
        <v>4561</v>
      </c>
      <c r="C77" s="37">
        <v>2010</v>
      </c>
      <c r="D77" s="38">
        <v>6</v>
      </c>
      <c r="E77" s="37" t="s">
        <v>1827</v>
      </c>
      <c r="F77" s="37" t="s">
        <v>1827</v>
      </c>
      <c r="G77" s="37" t="s">
        <v>40</v>
      </c>
      <c r="H77" s="38">
        <v>1</v>
      </c>
      <c r="I77" s="37" t="s">
        <v>37</v>
      </c>
      <c r="J77" s="37" t="s">
        <v>37</v>
      </c>
      <c r="K77">
        <v>0</v>
      </c>
      <c r="L77">
        <v>0</v>
      </c>
      <c r="M77">
        <v>0</v>
      </c>
      <c r="N77">
        <v>0</v>
      </c>
      <c r="O77">
        <v>0</v>
      </c>
      <c r="P77">
        <v>0</v>
      </c>
      <c r="Q77">
        <f t="shared" si="1"/>
        <v>0</v>
      </c>
    </row>
    <row r="78" spans="1:17" x14ac:dyDescent="0.25">
      <c r="A78" s="39">
        <v>40354</v>
      </c>
      <c r="B78" s="37" t="s">
        <v>4560</v>
      </c>
      <c r="C78" s="37">
        <v>2010</v>
      </c>
      <c r="D78" s="38">
        <v>6</v>
      </c>
      <c r="E78" s="37" t="s">
        <v>1827</v>
      </c>
      <c r="F78" s="37" t="s">
        <v>1827</v>
      </c>
      <c r="G78" s="37" t="s">
        <v>32</v>
      </c>
      <c r="H78" s="38">
        <v>2</v>
      </c>
      <c r="I78" s="37" t="s">
        <v>37</v>
      </c>
      <c r="J78" s="37" t="s">
        <v>37</v>
      </c>
      <c r="K78">
        <v>0</v>
      </c>
      <c r="L78">
        <v>0</v>
      </c>
      <c r="M78">
        <v>0</v>
      </c>
      <c r="N78">
        <v>0</v>
      </c>
      <c r="O78">
        <v>0</v>
      </c>
      <c r="P78">
        <v>0</v>
      </c>
      <c r="Q78">
        <f t="shared" si="1"/>
        <v>0</v>
      </c>
    </row>
    <row r="79" spans="1:17" x14ac:dyDescent="0.25">
      <c r="A79" s="39">
        <v>40386</v>
      </c>
      <c r="B79" s="37" t="s">
        <v>4559</v>
      </c>
      <c r="C79" s="37">
        <v>2010</v>
      </c>
      <c r="D79" s="38">
        <v>7</v>
      </c>
      <c r="E79" s="37" t="s">
        <v>1036</v>
      </c>
      <c r="F79" s="37" t="e">
        <v>#N/A</v>
      </c>
      <c r="G79" s="37" t="s">
        <v>32</v>
      </c>
      <c r="H79" s="38">
        <v>1</v>
      </c>
      <c r="I79" s="37" t="s">
        <v>37</v>
      </c>
      <c r="J79" s="37" t="s">
        <v>37</v>
      </c>
      <c r="K79">
        <v>0</v>
      </c>
      <c r="L79">
        <v>0</v>
      </c>
      <c r="M79">
        <v>0</v>
      </c>
      <c r="N79">
        <v>0</v>
      </c>
      <c r="O79">
        <v>0</v>
      </c>
      <c r="P79">
        <v>0</v>
      </c>
      <c r="Q79">
        <f t="shared" si="1"/>
        <v>0</v>
      </c>
    </row>
    <row r="80" spans="1:17" x14ac:dyDescent="0.25">
      <c r="A80" s="39">
        <v>40386</v>
      </c>
      <c r="B80" s="37" t="s">
        <v>75</v>
      </c>
      <c r="C80" s="37">
        <v>2010</v>
      </c>
      <c r="D80" s="38">
        <v>7</v>
      </c>
      <c r="E80" s="37" t="s">
        <v>1827</v>
      </c>
      <c r="F80" s="37" t="s">
        <v>1827</v>
      </c>
      <c r="G80" s="37" t="s">
        <v>32</v>
      </c>
      <c r="H80" s="38">
        <v>45</v>
      </c>
      <c r="I80" s="37" t="s">
        <v>37</v>
      </c>
      <c r="J80" s="37" t="s">
        <v>4558</v>
      </c>
      <c r="K80">
        <v>1</v>
      </c>
      <c r="L80">
        <v>1</v>
      </c>
      <c r="M80">
        <v>0</v>
      </c>
      <c r="N80">
        <v>0</v>
      </c>
      <c r="O80">
        <v>0</v>
      </c>
      <c r="P80">
        <v>2.2222222222222223E-2</v>
      </c>
      <c r="Q80">
        <f t="shared" si="1"/>
        <v>0</v>
      </c>
    </row>
    <row r="81" spans="1:17" x14ac:dyDescent="0.25">
      <c r="A81" s="39">
        <v>40386</v>
      </c>
      <c r="B81" s="37" t="s">
        <v>4557</v>
      </c>
      <c r="C81" s="37">
        <v>2010</v>
      </c>
      <c r="D81" s="38">
        <v>7</v>
      </c>
      <c r="E81" s="37" t="s">
        <v>1827</v>
      </c>
      <c r="F81" s="37" t="s">
        <v>1827</v>
      </c>
      <c r="G81" s="37" t="s">
        <v>32</v>
      </c>
      <c r="H81" s="38">
        <v>14</v>
      </c>
      <c r="I81" s="37" t="s">
        <v>37</v>
      </c>
      <c r="J81" s="37" t="s">
        <v>37</v>
      </c>
      <c r="K81">
        <v>0</v>
      </c>
      <c r="L81">
        <v>0</v>
      </c>
      <c r="M81">
        <v>0</v>
      </c>
      <c r="N81">
        <v>0</v>
      </c>
      <c r="O81">
        <v>0</v>
      </c>
      <c r="P81">
        <v>0</v>
      </c>
      <c r="Q81">
        <f t="shared" si="1"/>
        <v>0</v>
      </c>
    </row>
    <row r="82" spans="1:17" x14ac:dyDescent="0.25">
      <c r="A82" s="39">
        <v>40386</v>
      </c>
      <c r="B82" s="37" t="s">
        <v>4556</v>
      </c>
      <c r="C82" s="37">
        <v>2010</v>
      </c>
      <c r="D82" s="38">
        <v>7</v>
      </c>
      <c r="E82" s="37" t="s">
        <v>1827</v>
      </c>
      <c r="F82" s="37" t="s">
        <v>1827</v>
      </c>
      <c r="G82" s="37" t="s">
        <v>32</v>
      </c>
      <c r="H82" s="38">
        <v>40</v>
      </c>
      <c r="I82" s="37" t="s">
        <v>37</v>
      </c>
      <c r="J82" s="37" t="s">
        <v>4555</v>
      </c>
      <c r="K82">
        <v>0</v>
      </c>
      <c r="L82">
        <v>0</v>
      </c>
      <c r="M82">
        <v>0</v>
      </c>
      <c r="N82">
        <v>0</v>
      </c>
      <c r="O82">
        <v>0</v>
      </c>
      <c r="P82">
        <v>0</v>
      </c>
      <c r="Q82">
        <f t="shared" si="1"/>
        <v>0</v>
      </c>
    </row>
    <row r="83" spans="1:17" x14ac:dyDescent="0.25">
      <c r="A83" s="39">
        <v>40387</v>
      </c>
      <c r="B83" s="37" t="s">
        <v>79</v>
      </c>
      <c r="C83" s="37">
        <v>2010</v>
      </c>
      <c r="D83" s="38">
        <v>7</v>
      </c>
      <c r="E83" s="37" t="s">
        <v>76</v>
      </c>
      <c r="F83" s="37" t="s">
        <v>1827</v>
      </c>
      <c r="G83" s="37" t="s">
        <v>32</v>
      </c>
      <c r="H83" s="38">
        <v>28</v>
      </c>
      <c r="I83" s="37" t="s">
        <v>37</v>
      </c>
      <c r="J83" s="37" t="s">
        <v>4554</v>
      </c>
      <c r="K83">
        <v>1</v>
      </c>
      <c r="L83">
        <v>1</v>
      </c>
      <c r="M83">
        <v>0</v>
      </c>
      <c r="N83">
        <v>0</v>
      </c>
      <c r="O83">
        <v>0</v>
      </c>
      <c r="P83">
        <v>3.5714285714285712E-2</v>
      </c>
      <c r="Q83">
        <f t="shared" si="1"/>
        <v>0</v>
      </c>
    </row>
    <row r="84" spans="1:17" x14ac:dyDescent="0.25">
      <c r="A84" s="39">
        <v>40387</v>
      </c>
      <c r="B84" s="37" t="s">
        <v>4553</v>
      </c>
      <c r="C84" s="37">
        <v>2010</v>
      </c>
      <c r="D84" s="38">
        <v>7</v>
      </c>
      <c r="E84" s="37" t="s">
        <v>1827</v>
      </c>
      <c r="F84" s="37" t="s">
        <v>1827</v>
      </c>
      <c r="G84" s="37" t="s">
        <v>32</v>
      </c>
      <c r="H84" s="38">
        <v>49</v>
      </c>
      <c r="I84" s="37" t="s">
        <v>37</v>
      </c>
      <c r="J84" s="37" t="s">
        <v>4552</v>
      </c>
      <c r="K84">
        <v>0</v>
      </c>
      <c r="L84">
        <v>0</v>
      </c>
      <c r="M84">
        <v>0</v>
      </c>
      <c r="N84">
        <v>0</v>
      </c>
      <c r="O84">
        <v>0</v>
      </c>
      <c r="P84">
        <v>0</v>
      </c>
      <c r="Q84">
        <f t="shared" si="1"/>
        <v>0</v>
      </c>
    </row>
    <row r="85" spans="1:17" x14ac:dyDescent="0.25">
      <c r="A85" s="39">
        <v>40387</v>
      </c>
      <c r="B85" s="37" t="s">
        <v>4551</v>
      </c>
      <c r="C85" s="37">
        <v>2010</v>
      </c>
      <c r="D85" s="38">
        <v>7</v>
      </c>
      <c r="E85" s="37" t="s">
        <v>4550</v>
      </c>
      <c r="F85" s="37" t="e">
        <v>#N/A</v>
      </c>
      <c r="G85" s="37" t="s">
        <v>32</v>
      </c>
      <c r="H85" s="38">
        <v>1</v>
      </c>
      <c r="I85" s="37" t="s">
        <v>37</v>
      </c>
      <c r="J85" s="37" t="s">
        <v>37</v>
      </c>
      <c r="K85">
        <v>0</v>
      </c>
      <c r="L85">
        <v>0</v>
      </c>
      <c r="M85">
        <v>0</v>
      </c>
      <c r="N85">
        <v>0</v>
      </c>
      <c r="O85">
        <v>0</v>
      </c>
      <c r="P85">
        <v>0</v>
      </c>
      <c r="Q85">
        <f t="shared" si="1"/>
        <v>0</v>
      </c>
    </row>
    <row r="86" spans="1:17" x14ac:dyDescent="0.25">
      <c r="A86" s="39">
        <v>40388</v>
      </c>
      <c r="B86" s="37" t="s">
        <v>4549</v>
      </c>
      <c r="C86" s="37">
        <v>2010</v>
      </c>
      <c r="D86" s="38">
        <v>7</v>
      </c>
      <c r="E86" s="37" t="s">
        <v>76</v>
      </c>
      <c r="F86" s="37" t="s">
        <v>1827</v>
      </c>
      <c r="G86" s="37" t="s">
        <v>32</v>
      </c>
      <c r="H86" s="38">
        <v>37</v>
      </c>
      <c r="I86" s="37" t="s">
        <v>37</v>
      </c>
      <c r="J86" s="37" t="s">
        <v>4548</v>
      </c>
      <c r="K86">
        <v>0</v>
      </c>
      <c r="L86">
        <v>0</v>
      </c>
      <c r="M86">
        <v>0</v>
      </c>
      <c r="N86">
        <v>0</v>
      </c>
      <c r="O86">
        <v>0</v>
      </c>
      <c r="P86">
        <v>0</v>
      </c>
      <c r="Q86">
        <f t="shared" si="1"/>
        <v>0</v>
      </c>
    </row>
    <row r="87" spans="1:17" x14ac:dyDescent="0.25">
      <c r="A87" s="39">
        <v>40388</v>
      </c>
      <c r="B87" s="37" t="s">
        <v>4547</v>
      </c>
      <c r="C87" s="37">
        <v>2010</v>
      </c>
      <c r="D87" s="38">
        <v>7</v>
      </c>
      <c r="E87" s="37" t="s">
        <v>1827</v>
      </c>
      <c r="F87" s="37" t="s">
        <v>1827</v>
      </c>
      <c r="G87" s="37" t="s">
        <v>32</v>
      </c>
      <c r="H87" s="38">
        <v>55</v>
      </c>
      <c r="I87" s="37" t="s">
        <v>37</v>
      </c>
      <c r="J87" s="37" t="s">
        <v>37</v>
      </c>
      <c r="K87">
        <v>0</v>
      </c>
      <c r="L87">
        <v>0</v>
      </c>
      <c r="M87">
        <v>0</v>
      </c>
      <c r="N87">
        <v>0</v>
      </c>
      <c r="O87">
        <v>0</v>
      </c>
      <c r="P87">
        <v>0</v>
      </c>
      <c r="Q87">
        <f t="shared" si="1"/>
        <v>0</v>
      </c>
    </row>
    <row r="88" spans="1:17" x14ac:dyDescent="0.25">
      <c r="A88" s="39">
        <v>40388</v>
      </c>
      <c r="B88" s="37" t="s">
        <v>4546</v>
      </c>
      <c r="C88" s="37">
        <v>2010</v>
      </c>
      <c r="D88" s="38">
        <v>7</v>
      </c>
      <c r="E88" s="37" t="s">
        <v>153</v>
      </c>
      <c r="F88" s="37" t="s">
        <v>4672</v>
      </c>
      <c r="G88" s="37" t="s">
        <v>32</v>
      </c>
      <c r="H88" s="38">
        <v>16</v>
      </c>
      <c r="I88" s="37" t="s">
        <v>37</v>
      </c>
      <c r="J88" s="37" t="s">
        <v>4545</v>
      </c>
      <c r="K88">
        <v>0</v>
      </c>
      <c r="L88">
        <v>0</v>
      </c>
      <c r="M88">
        <v>0</v>
      </c>
      <c r="N88">
        <v>0</v>
      </c>
      <c r="O88">
        <v>0</v>
      </c>
      <c r="P88">
        <v>0</v>
      </c>
      <c r="Q88">
        <f t="shared" si="1"/>
        <v>0</v>
      </c>
    </row>
    <row r="89" spans="1:17" x14ac:dyDescent="0.25">
      <c r="A89" s="39">
        <v>40388</v>
      </c>
      <c r="B89" s="37" t="s">
        <v>4544</v>
      </c>
      <c r="C89" s="37">
        <v>2010</v>
      </c>
      <c r="D89" s="38">
        <v>7</v>
      </c>
      <c r="E89" s="37" t="s">
        <v>55</v>
      </c>
      <c r="F89" s="37" t="s">
        <v>4672</v>
      </c>
      <c r="G89" s="37" t="s">
        <v>40</v>
      </c>
      <c r="H89" s="38">
        <v>100</v>
      </c>
      <c r="I89" s="37" t="s">
        <v>37</v>
      </c>
      <c r="J89" s="37" t="s">
        <v>37</v>
      </c>
      <c r="K89">
        <v>0</v>
      </c>
      <c r="L89">
        <v>0</v>
      </c>
      <c r="M89">
        <v>0</v>
      </c>
      <c r="N89">
        <v>0</v>
      </c>
      <c r="O89">
        <v>0</v>
      </c>
      <c r="P89">
        <v>0</v>
      </c>
      <c r="Q89">
        <f t="shared" si="1"/>
        <v>0</v>
      </c>
    </row>
    <row r="90" spans="1:17" x14ac:dyDescent="0.25">
      <c r="A90" s="39">
        <v>40388</v>
      </c>
      <c r="B90" s="37" t="s">
        <v>4543</v>
      </c>
      <c r="C90" s="37">
        <v>2010</v>
      </c>
      <c r="D90" s="38">
        <v>7</v>
      </c>
      <c r="E90" s="37" t="s">
        <v>55</v>
      </c>
      <c r="F90" s="37" t="s">
        <v>4672</v>
      </c>
      <c r="G90" s="37" t="s">
        <v>32</v>
      </c>
      <c r="H90" s="38">
        <v>70</v>
      </c>
      <c r="I90" s="37" t="s">
        <v>37</v>
      </c>
      <c r="J90" s="37" t="s">
        <v>37</v>
      </c>
      <c r="K90">
        <v>0</v>
      </c>
      <c r="L90">
        <v>0</v>
      </c>
      <c r="M90">
        <v>0</v>
      </c>
      <c r="N90">
        <v>0</v>
      </c>
      <c r="O90">
        <v>0</v>
      </c>
      <c r="P90">
        <v>0</v>
      </c>
      <c r="Q90">
        <f t="shared" si="1"/>
        <v>0</v>
      </c>
    </row>
    <row r="91" spans="1:17" x14ac:dyDescent="0.25">
      <c r="A91" s="39">
        <v>40388</v>
      </c>
      <c r="B91" s="37" t="s">
        <v>4542</v>
      </c>
      <c r="C91" s="37">
        <v>2010</v>
      </c>
      <c r="D91" s="38">
        <v>7</v>
      </c>
      <c r="E91" s="37" t="s">
        <v>24</v>
      </c>
      <c r="F91" s="37" t="s">
        <v>4672</v>
      </c>
      <c r="G91" s="37" t="s">
        <v>32</v>
      </c>
      <c r="H91" s="38">
        <v>84</v>
      </c>
      <c r="I91" s="37" t="s">
        <v>37</v>
      </c>
      <c r="J91" s="37" t="s">
        <v>4541</v>
      </c>
      <c r="K91">
        <v>0</v>
      </c>
      <c r="L91">
        <v>0</v>
      </c>
      <c r="M91">
        <v>0</v>
      </c>
      <c r="N91">
        <v>0</v>
      </c>
      <c r="O91">
        <v>0</v>
      </c>
      <c r="P91">
        <v>0</v>
      </c>
      <c r="Q91">
        <f t="shared" si="1"/>
        <v>0</v>
      </c>
    </row>
    <row r="92" spans="1:17" x14ac:dyDescent="0.25">
      <c r="A92" s="39">
        <v>40388</v>
      </c>
      <c r="B92" s="37" t="s">
        <v>4540</v>
      </c>
      <c r="C92" s="37">
        <v>2010</v>
      </c>
      <c r="D92" s="38">
        <v>7</v>
      </c>
      <c r="E92" s="37" t="s">
        <v>36</v>
      </c>
      <c r="F92" s="37" t="s">
        <v>36</v>
      </c>
      <c r="G92" s="37" t="s">
        <v>32</v>
      </c>
      <c r="H92" s="38">
        <v>139</v>
      </c>
      <c r="I92" s="37" t="s">
        <v>1910</v>
      </c>
      <c r="J92" s="37" t="s">
        <v>4539</v>
      </c>
      <c r="K92">
        <v>0</v>
      </c>
      <c r="L92">
        <v>0</v>
      </c>
      <c r="M92">
        <v>0</v>
      </c>
      <c r="N92">
        <v>0</v>
      </c>
      <c r="O92">
        <v>0</v>
      </c>
      <c r="P92">
        <v>0</v>
      </c>
      <c r="Q92">
        <f t="shared" si="1"/>
        <v>0</v>
      </c>
    </row>
    <row r="93" spans="1:17" x14ac:dyDescent="0.25">
      <c r="A93" s="39">
        <v>40388</v>
      </c>
      <c r="B93" s="37" t="s">
        <v>4538</v>
      </c>
      <c r="C93" s="37">
        <v>2010</v>
      </c>
      <c r="D93" s="38">
        <v>7</v>
      </c>
      <c r="E93" s="37" t="s">
        <v>36</v>
      </c>
      <c r="F93" s="37" t="s">
        <v>36</v>
      </c>
      <c r="G93" s="37" t="s">
        <v>40</v>
      </c>
      <c r="H93" s="38">
        <v>3</v>
      </c>
      <c r="I93" s="37" t="s">
        <v>37</v>
      </c>
      <c r="J93" s="37" t="s">
        <v>37</v>
      </c>
      <c r="K93">
        <v>0</v>
      </c>
      <c r="L93">
        <v>0</v>
      </c>
      <c r="M93">
        <v>0</v>
      </c>
      <c r="N93">
        <v>0</v>
      </c>
      <c r="O93">
        <v>0</v>
      </c>
      <c r="P93">
        <v>0</v>
      </c>
      <c r="Q93">
        <f t="shared" si="1"/>
        <v>0</v>
      </c>
    </row>
    <row r="94" spans="1:17" x14ac:dyDescent="0.25">
      <c r="A94" s="39">
        <v>40388</v>
      </c>
      <c r="B94" s="37" t="s">
        <v>4537</v>
      </c>
      <c r="C94" s="37">
        <v>2010</v>
      </c>
      <c r="D94" s="38">
        <v>7</v>
      </c>
      <c r="E94" s="37" t="s">
        <v>50</v>
      </c>
      <c r="F94" s="37" t="s">
        <v>50</v>
      </c>
      <c r="G94" s="37" t="s">
        <v>32</v>
      </c>
      <c r="H94" s="38">
        <v>228</v>
      </c>
      <c r="I94" s="37" t="s">
        <v>1928</v>
      </c>
      <c r="J94" s="37" t="s">
        <v>4536</v>
      </c>
      <c r="K94">
        <v>0</v>
      </c>
      <c r="L94">
        <v>0</v>
      </c>
      <c r="M94">
        <v>0</v>
      </c>
      <c r="N94">
        <v>0</v>
      </c>
      <c r="O94">
        <v>0</v>
      </c>
      <c r="P94">
        <v>0</v>
      </c>
      <c r="Q94">
        <f t="shared" si="1"/>
        <v>0</v>
      </c>
    </row>
    <row r="95" spans="1:17" x14ac:dyDescent="0.25">
      <c r="A95" s="39">
        <v>40388</v>
      </c>
      <c r="B95" s="37" t="s">
        <v>82</v>
      </c>
      <c r="C95" s="37">
        <v>2010</v>
      </c>
      <c r="D95" s="38">
        <v>7</v>
      </c>
      <c r="E95" s="37" t="s">
        <v>50</v>
      </c>
      <c r="F95" s="37" t="s">
        <v>50</v>
      </c>
      <c r="G95" s="37" t="s">
        <v>40</v>
      </c>
      <c r="H95" s="38">
        <v>30</v>
      </c>
      <c r="I95" s="37" t="s">
        <v>37</v>
      </c>
      <c r="J95" s="37" t="s">
        <v>37</v>
      </c>
      <c r="K95">
        <v>1</v>
      </c>
      <c r="L95">
        <v>1</v>
      </c>
      <c r="M95">
        <v>0</v>
      </c>
      <c r="N95">
        <v>1</v>
      </c>
      <c r="O95">
        <v>1</v>
      </c>
      <c r="P95">
        <v>3.3333333333333333E-2</v>
      </c>
      <c r="Q95">
        <f t="shared" si="1"/>
        <v>3.3333333333333333E-2</v>
      </c>
    </row>
    <row r="96" spans="1:17" x14ac:dyDescent="0.25">
      <c r="A96" s="39">
        <v>40395</v>
      </c>
      <c r="B96" s="37" t="s">
        <v>86</v>
      </c>
      <c r="C96" s="37">
        <v>2010</v>
      </c>
      <c r="D96" s="38">
        <v>8</v>
      </c>
      <c r="E96" s="37" t="s">
        <v>76</v>
      </c>
      <c r="F96" s="37" t="s">
        <v>1827</v>
      </c>
      <c r="G96" s="37" t="s">
        <v>32</v>
      </c>
      <c r="H96" s="38">
        <v>24</v>
      </c>
      <c r="I96" s="37" t="s">
        <v>37</v>
      </c>
      <c r="J96" s="37" t="s">
        <v>4535</v>
      </c>
      <c r="K96">
        <v>1</v>
      </c>
      <c r="L96">
        <v>1</v>
      </c>
      <c r="M96">
        <v>1</v>
      </c>
      <c r="N96">
        <v>0</v>
      </c>
      <c r="O96">
        <v>1</v>
      </c>
      <c r="P96">
        <v>4.1666666666666664E-2</v>
      </c>
      <c r="Q96">
        <f t="shared" si="1"/>
        <v>0</v>
      </c>
    </row>
    <row r="97" spans="1:17" x14ac:dyDescent="0.25">
      <c r="A97" s="39">
        <v>40395</v>
      </c>
      <c r="B97" s="37" t="s">
        <v>4534</v>
      </c>
      <c r="C97" s="37">
        <v>2010</v>
      </c>
      <c r="D97" s="38">
        <v>8</v>
      </c>
      <c r="E97" s="37" t="s">
        <v>1827</v>
      </c>
      <c r="F97" s="37" t="s">
        <v>1827</v>
      </c>
      <c r="G97" s="37" t="s">
        <v>32</v>
      </c>
      <c r="H97" s="38">
        <v>56</v>
      </c>
      <c r="I97" s="37" t="s">
        <v>37</v>
      </c>
      <c r="J97" s="37" t="s">
        <v>4533</v>
      </c>
      <c r="K97">
        <v>0</v>
      </c>
      <c r="L97">
        <v>0</v>
      </c>
      <c r="M97">
        <v>0</v>
      </c>
      <c r="N97">
        <v>0</v>
      </c>
      <c r="O97">
        <v>0</v>
      </c>
      <c r="P97">
        <v>0</v>
      </c>
      <c r="Q97">
        <f t="shared" si="1"/>
        <v>0</v>
      </c>
    </row>
    <row r="98" spans="1:17" x14ac:dyDescent="0.25">
      <c r="A98" s="39">
        <v>40395</v>
      </c>
      <c r="B98" s="37" t="s">
        <v>4532</v>
      </c>
      <c r="C98" s="37">
        <v>2010</v>
      </c>
      <c r="D98" s="38">
        <v>8</v>
      </c>
      <c r="E98" s="37" t="s">
        <v>153</v>
      </c>
      <c r="F98" s="37" t="s">
        <v>4672</v>
      </c>
      <c r="G98" s="37" t="s">
        <v>32</v>
      </c>
      <c r="H98" s="38">
        <v>7</v>
      </c>
      <c r="I98" s="37" t="s">
        <v>37</v>
      </c>
      <c r="J98" s="37" t="s">
        <v>4531</v>
      </c>
      <c r="K98">
        <v>0</v>
      </c>
      <c r="L98">
        <v>0</v>
      </c>
      <c r="M98">
        <v>0</v>
      </c>
      <c r="N98">
        <v>0</v>
      </c>
      <c r="O98">
        <v>0</v>
      </c>
      <c r="P98">
        <v>0</v>
      </c>
      <c r="Q98">
        <f t="shared" si="1"/>
        <v>0</v>
      </c>
    </row>
    <row r="99" spans="1:17" x14ac:dyDescent="0.25">
      <c r="A99" s="39">
        <v>40395</v>
      </c>
      <c r="B99" s="37" t="s">
        <v>4530</v>
      </c>
      <c r="C99" s="37">
        <v>2010</v>
      </c>
      <c r="D99" s="38">
        <v>8</v>
      </c>
      <c r="E99" s="37" t="s">
        <v>55</v>
      </c>
      <c r="F99" s="37" t="s">
        <v>4672</v>
      </c>
      <c r="G99" s="37" t="s">
        <v>40</v>
      </c>
      <c r="H99" s="38">
        <v>456</v>
      </c>
      <c r="I99" s="37" t="s">
        <v>37</v>
      </c>
      <c r="J99" s="37" t="s">
        <v>4529</v>
      </c>
      <c r="K99">
        <v>0</v>
      </c>
      <c r="L99">
        <v>0</v>
      </c>
      <c r="M99">
        <v>0</v>
      </c>
      <c r="N99">
        <v>0</v>
      </c>
      <c r="O99">
        <v>0</v>
      </c>
      <c r="P99">
        <v>0</v>
      </c>
      <c r="Q99">
        <f t="shared" si="1"/>
        <v>0</v>
      </c>
    </row>
    <row r="100" spans="1:17" x14ac:dyDescent="0.25">
      <c r="A100" s="39">
        <v>40395</v>
      </c>
      <c r="B100" s="37" t="s">
        <v>4528</v>
      </c>
      <c r="C100" s="37">
        <v>2010</v>
      </c>
      <c r="D100" s="38">
        <v>8</v>
      </c>
      <c r="E100" s="37" t="s">
        <v>55</v>
      </c>
      <c r="F100" s="37" t="s">
        <v>4672</v>
      </c>
      <c r="G100" s="37" t="s">
        <v>32</v>
      </c>
      <c r="H100" s="38">
        <v>74</v>
      </c>
      <c r="I100" s="37" t="s">
        <v>37</v>
      </c>
      <c r="J100" s="37" t="s">
        <v>4527</v>
      </c>
      <c r="K100">
        <v>0</v>
      </c>
      <c r="L100">
        <v>0</v>
      </c>
      <c r="M100">
        <v>0</v>
      </c>
      <c r="N100">
        <v>0</v>
      </c>
      <c r="O100">
        <v>0</v>
      </c>
      <c r="P100">
        <v>0</v>
      </c>
      <c r="Q100">
        <f t="shared" si="1"/>
        <v>0</v>
      </c>
    </row>
    <row r="101" spans="1:17" x14ac:dyDescent="0.25">
      <c r="A101" s="39">
        <v>40395</v>
      </c>
      <c r="B101" s="37" t="s">
        <v>4526</v>
      </c>
      <c r="C101" s="37">
        <v>2010</v>
      </c>
      <c r="D101" s="38">
        <v>8</v>
      </c>
      <c r="E101" s="37" t="s">
        <v>24</v>
      </c>
      <c r="F101" s="37" t="s">
        <v>4672</v>
      </c>
      <c r="G101" s="37" t="s">
        <v>32</v>
      </c>
      <c r="H101" s="38">
        <v>33</v>
      </c>
      <c r="I101" s="37" t="s">
        <v>37</v>
      </c>
      <c r="J101" s="37" t="s">
        <v>4525</v>
      </c>
      <c r="K101">
        <v>0</v>
      </c>
      <c r="L101">
        <v>0</v>
      </c>
      <c r="M101">
        <v>0</v>
      </c>
      <c r="N101">
        <v>0</v>
      </c>
      <c r="O101">
        <v>0</v>
      </c>
      <c r="P101">
        <v>0</v>
      </c>
      <c r="Q101">
        <f t="shared" si="1"/>
        <v>0</v>
      </c>
    </row>
    <row r="102" spans="1:17" x14ac:dyDescent="0.25">
      <c r="A102" s="39">
        <v>40395</v>
      </c>
      <c r="B102" s="37" t="s">
        <v>4524</v>
      </c>
      <c r="C102" s="37">
        <v>2010</v>
      </c>
      <c r="D102" s="38">
        <v>8</v>
      </c>
      <c r="E102" s="37" t="s">
        <v>55</v>
      </c>
      <c r="F102" s="37" t="s">
        <v>4672</v>
      </c>
      <c r="G102" s="37" t="s">
        <v>40</v>
      </c>
      <c r="H102" s="38">
        <v>66</v>
      </c>
      <c r="I102" s="37" t="s">
        <v>37</v>
      </c>
      <c r="J102" s="37" t="s">
        <v>4523</v>
      </c>
      <c r="K102">
        <v>0</v>
      </c>
      <c r="L102">
        <v>0</v>
      </c>
      <c r="M102">
        <v>0</v>
      </c>
      <c r="N102">
        <v>0</v>
      </c>
      <c r="O102">
        <v>0</v>
      </c>
      <c r="P102">
        <v>0</v>
      </c>
      <c r="Q102">
        <f t="shared" si="1"/>
        <v>0</v>
      </c>
    </row>
    <row r="103" spans="1:17" x14ac:dyDescent="0.25">
      <c r="A103" s="39">
        <v>40395</v>
      </c>
      <c r="B103" s="37" t="s">
        <v>4522</v>
      </c>
      <c r="C103" s="37">
        <v>2010</v>
      </c>
      <c r="D103" s="38">
        <v>8</v>
      </c>
      <c r="E103" s="37" t="s">
        <v>55</v>
      </c>
      <c r="F103" s="37" t="s">
        <v>4672</v>
      </c>
      <c r="G103" s="37" t="s">
        <v>32</v>
      </c>
      <c r="H103" s="38">
        <v>29</v>
      </c>
      <c r="I103" s="37" t="s">
        <v>37</v>
      </c>
      <c r="J103" s="37" t="s">
        <v>4521</v>
      </c>
      <c r="K103">
        <v>0</v>
      </c>
      <c r="L103">
        <v>0</v>
      </c>
      <c r="M103">
        <v>0</v>
      </c>
      <c r="N103">
        <v>0</v>
      </c>
      <c r="O103">
        <v>0</v>
      </c>
      <c r="P103">
        <v>0</v>
      </c>
      <c r="Q103">
        <f t="shared" si="1"/>
        <v>0</v>
      </c>
    </row>
    <row r="104" spans="1:17" x14ac:dyDescent="0.25">
      <c r="A104" s="39">
        <v>40395</v>
      </c>
      <c r="B104" s="37" t="s">
        <v>90</v>
      </c>
      <c r="C104" s="37">
        <v>2010</v>
      </c>
      <c r="D104" s="38">
        <v>8</v>
      </c>
      <c r="E104" s="37" t="s">
        <v>36</v>
      </c>
      <c r="F104" s="37" t="s">
        <v>36</v>
      </c>
      <c r="G104" s="37" t="s">
        <v>32</v>
      </c>
      <c r="H104" s="38">
        <v>299</v>
      </c>
      <c r="I104" s="37" t="s">
        <v>1927</v>
      </c>
      <c r="J104" s="37" t="s">
        <v>4520</v>
      </c>
      <c r="K104">
        <v>1</v>
      </c>
      <c r="L104">
        <v>1</v>
      </c>
      <c r="M104">
        <v>0</v>
      </c>
      <c r="N104">
        <v>1</v>
      </c>
      <c r="O104">
        <v>1</v>
      </c>
      <c r="P104">
        <v>3.3444816053511705E-3</v>
      </c>
      <c r="Q104">
        <f t="shared" si="1"/>
        <v>3.3444816053511705E-3</v>
      </c>
    </row>
    <row r="105" spans="1:17" x14ac:dyDescent="0.25">
      <c r="A105" s="39">
        <v>40395</v>
      </c>
      <c r="B105" s="37" t="s">
        <v>4519</v>
      </c>
      <c r="C105" s="37">
        <v>2010</v>
      </c>
      <c r="D105" s="38">
        <v>8</v>
      </c>
      <c r="E105" s="37" t="s">
        <v>36</v>
      </c>
      <c r="F105" s="37" t="s">
        <v>36</v>
      </c>
      <c r="G105" s="37" t="s">
        <v>40</v>
      </c>
      <c r="H105" s="38">
        <v>10</v>
      </c>
      <c r="I105" s="37" t="s">
        <v>37</v>
      </c>
      <c r="J105" s="37" t="s">
        <v>37</v>
      </c>
      <c r="K105">
        <v>0</v>
      </c>
      <c r="L105">
        <v>0</v>
      </c>
      <c r="M105">
        <v>0</v>
      </c>
      <c r="N105">
        <v>0</v>
      </c>
      <c r="O105">
        <v>0</v>
      </c>
      <c r="P105">
        <v>0</v>
      </c>
      <c r="Q105">
        <f t="shared" si="1"/>
        <v>0</v>
      </c>
    </row>
    <row r="106" spans="1:17" x14ac:dyDescent="0.25">
      <c r="A106" s="39">
        <v>40395</v>
      </c>
      <c r="B106" s="37" t="s">
        <v>4518</v>
      </c>
      <c r="C106" s="37">
        <v>2010</v>
      </c>
      <c r="D106" s="38">
        <v>8</v>
      </c>
      <c r="E106" s="37" t="s">
        <v>50</v>
      </c>
      <c r="F106" s="37" t="s">
        <v>50</v>
      </c>
      <c r="G106" s="37" t="s">
        <v>32</v>
      </c>
      <c r="H106" s="38">
        <v>299</v>
      </c>
      <c r="I106" s="37" t="s">
        <v>1928</v>
      </c>
      <c r="J106" s="37" t="s">
        <v>4517</v>
      </c>
      <c r="K106">
        <v>0</v>
      </c>
      <c r="L106">
        <v>0</v>
      </c>
      <c r="M106">
        <v>0</v>
      </c>
      <c r="N106">
        <v>0</v>
      </c>
      <c r="O106">
        <v>0</v>
      </c>
      <c r="P106">
        <v>0</v>
      </c>
      <c r="Q106">
        <f t="shared" si="1"/>
        <v>0</v>
      </c>
    </row>
    <row r="107" spans="1:17" x14ac:dyDescent="0.25">
      <c r="A107" s="39">
        <v>40395</v>
      </c>
      <c r="B107" s="37" t="s">
        <v>4516</v>
      </c>
      <c r="C107" s="37">
        <v>2010</v>
      </c>
      <c r="D107" s="38">
        <v>8</v>
      </c>
      <c r="E107" s="37" t="s">
        <v>50</v>
      </c>
      <c r="F107" s="37" t="s">
        <v>50</v>
      </c>
      <c r="G107" s="37" t="s">
        <v>40</v>
      </c>
      <c r="H107" s="38">
        <v>170</v>
      </c>
      <c r="I107" s="37" t="s">
        <v>37</v>
      </c>
      <c r="J107" s="37" t="s">
        <v>4515</v>
      </c>
      <c r="K107">
        <v>0</v>
      </c>
      <c r="L107">
        <v>0</v>
      </c>
      <c r="M107">
        <v>0</v>
      </c>
      <c r="N107">
        <v>0</v>
      </c>
      <c r="O107">
        <v>0</v>
      </c>
      <c r="P107">
        <v>0</v>
      </c>
      <c r="Q107">
        <f t="shared" si="1"/>
        <v>0</v>
      </c>
    </row>
    <row r="108" spans="1:17" x14ac:dyDescent="0.25">
      <c r="A108" s="39">
        <v>40401</v>
      </c>
      <c r="B108" s="37" t="s">
        <v>93</v>
      </c>
      <c r="C108" s="37">
        <v>2010</v>
      </c>
      <c r="D108" s="38">
        <v>8</v>
      </c>
      <c r="E108" s="37" t="s">
        <v>76</v>
      </c>
      <c r="F108" s="37" t="s">
        <v>1827</v>
      </c>
      <c r="G108" s="37" t="s">
        <v>32</v>
      </c>
      <c r="H108" s="38">
        <v>55</v>
      </c>
      <c r="I108" s="37" t="s">
        <v>37</v>
      </c>
      <c r="J108" s="37" t="s">
        <v>4514</v>
      </c>
      <c r="K108">
        <v>1</v>
      </c>
      <c r="L108">
        <v>1</v>
      </c>
      <c r="M108">
        <v>0</v>
      </c>
      <c r="N108">
        <v>0</v>
      </c>
      <c r="O108">
        <v>0</v>
      </c>
      <c r="P108">
        <v>1.8181818181818181E-2</v>
      </c>
      <c r="Q108">
        <f t="shared" si="1"/>
        <v>0</v>
      </c>
    </row>
    <row r="109" spans="1:17" x14ac:dyDescent="0.25">
      <c r="A109" s="39">
        <v>40401</v>
      </c>
      <c r="B109" s="37" t="s">
        <v>4513</v>
      </c>
      <c r="C109" s="37">
        <v>2010</v>
      </c>
      <c r="D109" s="38">
        <v>8</v>
      </c>
      <c r="E109" s="37" t="s">
        <v>76</v>
      </c>
      <c r="F109" s="37" t="s">
        <v>1827</v>
      </c>
      <c r="G109" s="37" t="s">
        <v>40</v>
      </c>
      <c r="H109" s="38">
        <v>6</v>
      </c>
      <c r="I109" s="37" t="s">
        <v>37</v>
      </c>
      <c r="J109" s="37" t="s">
        <v>4512</v>
      </c>
      <c r="K109">
        <v>0</v>
      </c>
      <c r="L109">
        <v>0</v>
      </c>
      <c r="M109">
        <v>0</v>
      </c>
      <c r="N109">
        <v>0</v>
      </c>
      <c r="O109">
        <v>0</v>
      </c>
      <c r="P109">
        <v>0</v>
      </c>
      <c r="Q109">
        <f t="shared" si="1"/>
        <v>0</v>
      </c>
    </row>
    <row r="110" spans="1:17" x14ac:dyDescent="0.25">
      <c r="A110" s="39">
        <v>40401</v>
      </c>
      <c r="B110" s="37" t="s">
        <v>4511</v>
      </c>
      <c r="C110" s="37">
        <v>2010</v>
      </c>
      <c r="D110" s="38">
        <v>8</v>
      </c>
      <c r="E110" s="37" t="s">
        <v>1827</v>
      </c>
      <c r="F110" s="37" t="s">
        <v>1827</v>
      </c>
      <c r="G110" s="37" t="s">
        <v>32</v>
      </c>
      <c r="H110" s="38">
        <v>49</v>
      </c>
      <c r="I110" s="37" t="s">
        <v>37</v>
      </c>
      <c r="J110" s="37" t="s">
        <v>4510</v>
      </c>
      <c r="K110">
        <v>0</v>
      </c>
      <c r="L110">
        <v>0</v>
      </c>
      <c r="M110">
        <v>0</v>
      </c>
      <c r="N110">
        <v>0</v>
      </c>
      <c r="O110">
        <v>0</v>
      </c>
      <c r="P110">
        <v>0</v>
      </c>
      <c r="Q110">
        <f t="shared" si="1"/>
        <v>0</v>
      </c>
    </row>
    <row r="111" spans="1:17" x14ac:dyDescent="0.25">
      <c r="A111" s="39">
        <v>40401</v>
      </c>
      <c r="B111" s="37" t="s">
        <v>4509</v>
      </c>
      <c r="C111" s="37">
        <v>2010</v>
      </c>
      <c r="D111" s="38">
        <v>8</v>
      </c>
      <c r="E111" s="37" t="s">
        <v>1827</v>
      </c>
      <c r="F111" s="37" t="s">
        <v>1827</v>
      </c>
      <c r="G111" s="37" t="s">
        <v>40</v>
      </c>
      <c r="H111" s="38">
        <v>1</v>
      </c>
      <c r="I111" s="37" t="s">
        <v>37</v>
      </c>
      <c r="J111" s="37" t="s">
        <v>37</v>
      </c>
      <c r="K111">
        <v>0</v>
      </c>
      <c r="L111">
        <v>0</v>
      </c>
      <c r="M111">
        <v>0</v>
      </c>
      <c r="N111">
        <v>0</v>
      </c>
      <c r="O111">
        <v>0</v>
      </c>
      <c r="P111">
        <v>0</v>
      </c>
      <c r="Q111">
        <f t="shared" si="1"/>
        <v>0</v>
      </c>
    </row>
    <row r="112" spans="1:17" x14ac:dyDescent="0.25">
      <c r="A112" s="39">
        <v>40401</v>
      </c>
      <c r="B112" s="37" t="s">
        <v>4508</v>
      </c>
      <c r="C112" s="37">
        <v>2010</v>
      </c>
      <c r="D112" s="38">
        <v>8</v>
      </c>
      <c r="E112" s="37" t="s">
        <v>55</v>
      </c>
      <c r="F112" s="37" t="s">
        <v>4672</v>
      </c>
      <c r="G112" s="37" t="s">
        <v>32</v>
      </c>
      <c r="H112" s="38">
        <v>50</v>
      </c>
      <c r="I112" s="37" t="s">
        <v>37</v>
      </c>
      <c r="J112" s="37" t="s">
        <v>4507</v>
      </c>
      <c r="K112">
        <v>0</v>
      </c>
      <c r="L112">
        <v>0</v>
      </c>
      <c r="M112">
        <v>0</v>
      </c>
      <c r="N112">
        <v>0</v>
      </c>
      <c r="O112">
        <v>0</v>
      </c>
      <c r="P112">
        <v>0</v>
      </c>
      <c r="Q112">
        <f t="shared" si="1"/>
        <v>0</v>
      </c>
    </row>
    <row r="113" spans="1:17" x14ac:dyDescent="0.25">
      <c r="A113" s="39">
        <v>40401</v>
      </c>
      <c r="B113" s="37" t="s">
        <v>4506</v>
      </c>
      <c r="C113" s="37">
        <v>2010</v>
      </c>
      <c r="D113" s="38">
        <v>8</v>
      </c>
      <c r="E113" s="37" t="s">
        <v>55</v>
      </c>
      <c r="F113" s="37" t="s">
        <v>4672</v>
      </c>
      <c r="G113" s="37" t="s">
        <v>40</v>
      </c>
      <c r="H113" s="38">
        <v>375</v>
      </c>
      <c r="I113" s="37" t="s">
        <v>37</v>
      </c>
      <c r="J113" s="37" t="s">
        <v>37</v>
      </c>
      <c r="K113">
        <v>0</v>
      </c>
      <c r="L113">
        <v>0</v>
      </c>
      <c r="M113">
        <v>0</v>
      </c>
      <c r="N113">
        <v>0</v>
      </c>
      <c r="O113">
        <v>0</v>
      </c>
      <c r="P113">
        <v>0</v>
      </c>
      <c r="Q113">
        <f t="shared" si="1"/>
        <v>0</v>
      </c>
    </row>
    <row r="114" spans="1:17" x14ac:dyDescent="0.25">
      <c r="A114" s="39">
        <v>40401</v>
      </c>
      <c r="B114" s="37" t="s">
        <v>4505</v>
      </c>
      <c r="C114" s="37">
        <v>2010</v>
      </c>
      <c r="D114" s="38">
        <v>8</v>
      </c>
      <c r="E114" s="37" t="s">
        <v>24</v>
      </c>
      <c r="F114" s="37" t="s">
        <v>4672</v>
      </c>
      <c r="G114" s="37" t="s">
        <v>32</v>
      </c>
      <c r="H114" s="38">
        <v>2</v>
      </c>
      <c r="I114" s="37" t="s">
        <v>37</v>
      </c>
      <c r="J114" s="37" t="s">
        <v>3418</v>
      </c>
      <c r="K114">
        <v>0</v>
      </c>
      <c r="L114">
        <v>0</v>
      </c>
      <c r="M114">
        <v>0</v>
      </c>
      <c r="N114">
        <v>0</v>
      </c>
      <c r="O114">
        <v>0</v>
      </c>
      <c r="P114">
        <v>0</v>
      </c>
      <c r="Q114">
        <f t="shared" si="1"/>
        <v>0</v>
      </c>
    </row>
    <row r="115" spans="1:17" x14ac:dyDescent="0.25">
      <c r="A115" s="39">
        <v>40401</v>
      </c>
      <c r="B115" s="37" t="s">
        <v>4504</v>
      </c>
      <c r="C115" s="37">
        <v>2010</v>
      </c>
      <c r="D115" s="38">
        <v>8</v>
      </c>
      <c r="E115" s="37" t="s">
        <v>36</v>
      </c>
      <c r="F115" s="37" t="s">
        <v>36</v>
      </c>
      <c r="G115" s="37" t="s">
        <v>32</v>
      </c>
      <c r="H115" s="38">
        <v>203</v>
      </c>
      <c r="I115" s="37" t="s">
        <v>2192</v>
      </c>
      <c r="J115" s="37" t="s">
        <v>4503</v>
      </c>
      <c r="K115">
        <v>0</v>
      </c>
      <c r="L115">
        <v>0</v>
      </c>
      <c r="M115">
        <v>0</v>
      </c>
      <c r="N115">
        <v>0</v>
      </c>
      <c r="O115">
        <v>0</v>
      </c>
      <c r="P115">
        <v>0</v>
      </c>
      <c r="Q115">
        <f t="shared" si="1"/>
        <v>0</v>
      </c>
    </row>
    <row r="116" spans="1:17" x14ac:dyDescent="0.25">
      <c r="A116" s="39">
        <v>40401</v>
      </c>
      <c r="B116" s="37" t="s">
        <v>4502</v>
      </c>
      <c r="C116" s="37">
        <v>2010</v>
      </c>
      <c r="D116" s="38">
        <v>8</v>
      </c>
      <c r="E116" s="37" t="s">
        <v>36</v>
      </c>
      <c r="F116" s="37" t="s">
        <v>36</v>
      </c>
      <c r="G116" s="37" t="s">
        <v>40</v>
      </c>
      <c r="H116" s="38">
        <v>57</v>
      </c>
      <c r="I116" s="37" t="s">
        <v>37</v>
      </c>
      <c r="J116" s="37" t="s">
        <v>37</v>
      </c>
      <c r="K116">
        <v>0</v>
      </c>
      <c r="L116">
        <v>0</v>
      </c>
      <c r="M116">
        <v>0</v>
      </c>
      <c r="N116">
        <v>0</v>
      </c>
      <c r="O116">
        <v>0</v>
      </c>
      <c r="P116">
        <v>0</v>
      </c>
      <c r="Q116">
        <f t="shared" si="1"/>
        <v>0</v>
      </c>
    </row>
    <row r="117" spans="1:17" x14ac:dyDescent="0.25">
      <c r="A117" s="39">
        <v>40401</v>
      </c>
      <c r="B117" s="37" t="s">
        <v>96</v>
      </c>
      <c r="C117" s="37">
        <v>2010</v>
      </c>
      <c r="D117" s="38">
        <v>8</v>
      </c>
      <c r="E117" s="37" t="s">
        <v>50</v>
      </c>
      <c r="F117" s="37" t="s">
        <v>50</v>
      </c>
      <c r="G117" s="37" t="s">
        <v>32</v>
      </c>
      <c r="H117" s="38">
        <v>356</v>
      </c>
      <c r="I117" s="37" t="s">
        <v>1841</v>
      </c>
      <c r="J117" s="37" t="s">
        <v>4501</v>
      </c>
      <c r="K117">
        <v>1</v>
      </c>
      <c r="L117">
        <v>1</v>
      </c>
      <c r="M117">
        <v>1</v>
      </c>
      <c r="N117">
        <v>0</v>
      </c>
      <c r="O117">
        <v>1</v>
      </c>
      <c r="P117">
        <v>2.8089887640449437E-3</v>
      </c>
      <c r="Q117">
        <f t="shared" si="1"/>
        <v>0</v>
      </c>
    </row>
    <row r="118" spans="1:17" x14ac:dyDescent="0.25">
      <c r="A118" s="39">
        <v>40401</v>
      </c>
      <c r="B118" s="37" t="s">
        <v>4500</v>
      </c>
      <c r="C118" s="37">
        <v>2010</v>
      </c>
      <c r="D118" s="38">
        <v>8</v>
      </c>
      <c r="E118" s="37" t="s">
        <v>50</v>
      </c>
      <c r="F118" s="37" t="s">
        <v>50</v>
      </c>
      <c r="G118" s="37" t="s">
        <v>40</v>
      </c>
      <c r="H118" s="38">
        <v>282</v>
      </c>
      <c r="I118" s="37" t="s">
        <v>37</v>
      </c>
      <c r="J118" s="37" t="s">
        <v>4499</v>
      </c>
      <c r="K118">
        <v>0</v>
      </c>
      <c r="L118">
        <v>0</v>
      </c>
      <c r="M118">
        <v>0</v>
      </c>
      <c r="N118">
        <v>0</v>
      </c>
      <c r="O118">
        <v>0</v>
      </c>
      <c r="P118">
        <v>0</v>
      </c>
      <c r="Q118">
        <f t="shared" si="1"/>
        <v>0</v>
      </c>
    </row>
    <row r="119" spans="1:17" x14ac:dyDescent="0.25">
      <c r="A119" s="39">
        <v>40402</v>
      </c>
      <c r="B119" s="37" t="s">
        <v>99</v>
      </c>
      <c r="C119" s="37">
        <v>2010</v>
      </c>
      <c r="D119" s="38">
        <v>8</v>
      </c>
      <c r="E119" s="37" t="s">
        <v>76</v>
      </c>
      <c r="F119" s="37" t="s">
        <v>1827</v>
      </c>
      <c r="G119" s="37" t="s">
        <v>32</v>
      </c>
      <c r="H119" s="38">
        <v>38</v>
      </c>
      <c r="I119" s="37" t="s">
        <v>37</v>
      </c>
      <c r="J119" s="37" t="s">
        <v>4498</v>
      </c>
      <c r="K119">
        <v>1</v>
      </c>
      <c r="L119">
        <v>1</v>
      </c>
      <c r="M119">
        <v>0</v>
      </c>
      <c r="N119">
        <v>0</v>
      </c>
      <c r="O119">
        <v>0</v>
      </c>
      <c r="P119">
        <v>2.6315789473684209E-2</v>
      </c>
      <c r="Q119">
        <f t="shared" si="1"/>
        <v>0</v>
      </c>
    </row>
    <row r="120" spans="1:17" x14ac:dyDescent="0.25">
      <c r="A120" s="39">
        <v>40402</v>
      </c>
      <c r="B120" s="37" t="s">
        <v>4497</v>
      </c>
      <c r="C120" s="37">
        <v>2010</v>
      </c>
      <c r="D120" s="38">
        <v>8</v>
      </c>
      <c r="E120" s="37" t="s">
        <v>76</v>
      </c>
      <c r="F120" s="37" t="s">
        <v>1827</v>
      </c>
      <c r="G120" s="37" t="s">
        <v>40</v>
      </c>
      <c r="H120" s="38">
        <v>2</v>
      </c>
      <c r="I120" s="37" t="s">
        <v>37</v>
      </c>
      <c r="J120" s="37" t="s">
        <v>37</v>
      </c>
      <c r="K120">
        <v>0</v>
      </c>
      <c r="L120">
        <v>0</v>
      </c>
      <c r="M120">
        <v>0</v>
      </c>
      <c r="N120">
        <v>0</v>
      </c>
      <c r="O120">
        <v>0</v>
      </c>
      <c r="P120">
        <v>0</v>
      </c>
      <c r="Q120">
        <f t="shared" si="1"/>
        <v>0</v>
      </c>
    </row>
    <row r="121" spans="1:17" x14ac:dyDescent="0.25">
      <c r="A121" s="39">
        <v>40402</v>
      </c>
      <c r="B121" s="37" t="s">
        <v>4496</v>
      </c>
      <c r="C121" s="37">
        <v>2010</v>
      </c>
      <c r="D121" s="38">
        <v>8</v>
      </c>
      <c r="E121" s="37" t="s">
        <v>1827</v>
      </c>
      <c r="F121" s="37" t="s">
        <v>1827</v>
      </c>
      <c r="G121" s="37" t="s">
        <v>32</v>
      </c>
      <c r="H121" s="38">
        <v>14</v>
      </c>
      <c r="I121" s="37" t="s">
        <v>37</v>
      </c>
      <c r="J121" s="37" t="s">
        <v>1919</v>
      </c>
      <c r="K121">
        <v>0</v>
      </c>
      <c r="L121">
        <v>0</v>
      </c>
      <c r="M121">
        <v>0</v>
      </c>
      <c r="N121">
        <v>0</v>
      </c>
      <c r="O121">
        <v>0</v>
      </c>
      <c r="P121">
        <v>0</v>
      </c>
      <c r="Q121">
        <f t="shared" si="1"/>
        <v>0</v>
      </c>
    </row>
    <row r="122" spans="1:17" x14ac:dyDescent="0.25">
      <c r="A122" s="39">
        <v>40402</v>
      </c>
      <c r="B122" s="37" t="s">
        <v>4495</v>
      </c>
      <c r="C122" s="37">
        <v>2010</v>
      </c>
      <c r="D122" s="38">
        <v>8</v>
      </c>
      <c r="E122" s="37" t="s">
        <v>1827</v>
      </c>
      <c r="F122" s="37" t="s">
        <v>1827</v>
      </c>
      <c r="G122" s="37" t="s">
        <v>40</v>
      </c>
      <c r="H122" s="38">
        <v>3</v>
      </c>
      <c r="I122" s="37" t="s">
        <v>37</v>
      </c>
      <c r="J122" s="37" t="s">
        <v>37</v>
      </c>
      <c r="K122">
        <v>0</v>
      </c>
      <c r="L122">
        <v>0</v>
      </c>
      <c r="M122">
        <v>0</v>
      </c>
      <c r="N122">
        <v>0</v>
      </c>
      <c r="O122">
        <v>0</v>
      </c>
      <c r="P122">
        <v>0</v>
      </c>
      <c r="Q122">
        <f t="shared" si="1"/>
        <v>0</v>
      </c>
    </row>
    <row r="123" spans="1:17" x14ac:dyDescent="0.25">
      <c r="A123" s="39">
        <v>40402</v>
      </c>
      <c r="B123" s="37" t="s">
        <v>4494</v>
      </c>
      <c r="C123" s="37">
        <v>2010</v>
      </c>
      <c r="D123" s="38">
        <v>8</v>
      </c>
      <c r="E123" s="37" t="s">
        <v>55</v>
      </c>
      <c r="F123" s="37" t="s">
        <v>4672</v>
      </c>
      <c r="G123" s="37" t="s">
        <v>40</v>
      </c>
      <c r="H123" s="38">
        <v>540</v>
      </c>
      <c r="I123" s="37" t="s">
        <v>37</v>
      </c>
      <c r="J123" s="37" t="s">
        <v>37</v>
      </c>
      <c r="K123">
        <v>0</v>
      </c>
      <c r="L123">
        <v>0</v>
      </c>
      <c r="M123">
        <v>0</v>
      </c>
      <c r="N123">
        <v>0</v>
      </c>
      <c r="O123">
        <v>0</v>
      </c>
      <c r="P123">
        <v>0</v>
      </c>
      <c r="Q123">
        <f t="shared" si="1"/>
        <v>0</v>
      </c>
    </row>
    <row r="124" spans="1:17" x14ac:dyDescent="0.25">
      <c r="A124" s="39">
        <v>40402</v>
      </c>
      <c r="B124" s="37" t="s">
        <v>4493</v>
      </c>
      <c r="C124" s="37">
        <v>2010</v>
      </c>
      <c r="D124" s="38">
        <v>8</v>
      </c>
      <c r="E124" s="37" t="s">
        <v>55</v>
      </c>
      <c r="F124" s="37" t="s">
        <v>4672</v>
      </c>
      <c r="G124" s="37" t="s">
        <v>32</v>
      </c>
      <c r="H124" s="38">
        <v>67</v>
      </c>
      <c r="I124" s="37" t="s">
        <v>37</v>
      </c>
      <c r="J124" s="37" t="s">
        <v>37</v>
      </c>
      <c r="K124">
        <v>0</v>
      </c>
      <c r="L124">
        <v>0</v>
      </c>
      <c r="M124">
        <v>0</v>
      </c>
      <c r="N124">
        <v>0</v>
      </c>
      <c r="O124">
        <v>0</v>
      </c>
      <c r="P124">
        <v>0</v>
      </c>
      <c r="Q124">
        <f t="shared" si="1"/>
        <v>0</v>
      </c>
    </row>
    <row r="125" spans="1:17" x14ac:dyDescent="0.25">
      <c r="A125" s="39">
        <v>40402</v>
      </c>
      <c r="B125" s="37" t="s">
        <v>4492</v>
      </c>
      <c r="C125" s="37">
        <v>2010</v>
      </c>
      <c r="D125" s="38">
        <v>8</v>
      </c>
      <c r="E125" s="37" t="s">
        <v>24</v>
      </c>
      <c r="F125" s="37" t="s">
        <v>4672</v>
      </c>
      <c r="G125" s="37" t="s">
        <v>32</v>
      </c>
      <c r="H125" s="38">
        <v>8</v>
      </c>
      <c r="I125" s="37" t="s">
        <v>37</v>
      </c>
      <c r="J125" s="37" t="s">
        <v>37</v>
      </c>
      <c r="K125">
        <v>0</v>
      </c>
      <c r="L125">
        <v>0</v>
      </c>
      <c r="M125">
        <v>0</v>
      </c>
      <c r="N125">
        <v>0</v>
      </c>
      <c r="O125">
        <v>0</v>
      </c>
      <c r="P125">
        <v>0</v>
      </c>
      <c r="Q125">
        <f t="shared" si="1"/>
        <v>0</v>
      </c>
    </row>
    <row r="126" spans="1:17" x14ac:dyDescent="0.25">
      <c r="A126" s="39">
        <v>40402</v>
      </c>
      <c r="B126" s="37" t="s">
        <v>102</v>
      </c>
      <c r="C126" s="37">
        <v>2010</v>
      </c>
      <c r="D126" s="38">
        <v>8</v>
      </c>
      <c r="E126" s="37" t="s">
        <v>36</v>
      </c>
      <c r="F126" s="37" t="s">
        <v>36</v>
      </c>
      <c r="G126" s="37" t="s">
        <v>32</v>
      </c>
      <c r="H126" s="38">
        <v>152</v>
      </c>
      <c r="I126" s="37" t="s">
        <v>2845</v>
      </c>
      <c r="J126" s="37" t="s">
        <v>4491</v>
      </c>
      <c r="K126">
        <v>2</v>
      </c>
      <c r="L126">
        <v>2</v>
      </c>
      <c r="M126">
        <v>1</v>
      </c>
      <c r="N126">
        <v>0</v>
      </c>
      <c r="O126">
        <v>1</v>
      </c>
      <c r="P126">
        <v>1.3157894736842105E-2</v>
      </c>
      <c r="Q126">
        <f t="shared" si="1"/>
        <v>0</v>
      </c>
    </row>
    <row r="127" spans="1:17" x14ac:dyDescent="0.25">
      <c r="A127" s="39">
        <v>40402</v>
      </c>
      <c r="B127" s="37" t="s">
        <v>4490</v>
      </c>
      <c r="C127" s="37">
        <v>2010</v>
      </c>
      <c r="D127" s="38">
        <v>8</v>
      </c>
      <c r="E127" s="37" t="s">
        <v>36</v>
      </c>
      <c r="F127" s="37" t="s">
        <v>36</v>
      </c>
      <c r="G127" s="37" t="s">
        <v>40</v>
      </c>
      <c r="H127" s="38">
        <v>64</v>
      </c>
      <c r="I127" s="37" t="s">
        <v>37</v>
      </c>
      <c r="J127" s="37" t="s">
        <v>4489</v>
      </c>
      <c r="K127">
        <v>0</v>
      </c>
      <c r="L127">
        <v>0</v>
      </c>
      <c r="M127">
        <v>0</v>
      </c>
      <c r="N127">
        <v>0</v>
      </c>
      <c r="O127">
        <v>0</v>
      </c>
      <c r="P127">
        <v>0</v>
      </c>
      <c r="Q127">
        <f t="shared" si="1"/>
        <v>0</v>
      </c>
    </row>
    <row r="128" spans="1:17" x14ac:dyDescent="0.25">
      <c r="A128" s="39">
        <v>40402</v>
      </c>
      <c r="B128" s="37" t="s">
        <v>109</v>
      </c>
      <c r="C128" s="37">
        <v>2010</v>
      </c>
      <c r="D128" s="38">
        <v>8</v>
      </c>
      <c r="E128" s="37" t="s">
        <v>50</v>
      </c>
      <c r="F128" s="37" t="s">
        <v>50</v>
      </c>
      <c r="G128" s="37" t="s">
        <v>32</v>
      </c>
      <c r="H128" s="38">
        <v>218</v>
      </c>
      <c r="I128" s="37" t="s">
        <v>37</v>
      </c>
      <c r="J128" s="37" t="s">
        <v>4488</v>
      </c>
      <c r="K128">
        <v>1</v>
      </c>
      <c r="L128">
        <v>1</v>
      </c>
      <c r="M128">
        <v>1</v>
      </c>
      <c r="N128">
        <v>0</v>
      </c>
      <c r="O128">
        <v>1</v>
      </c>
      <c r="P128">
        <v>4.5871559633027525E-3</v>
      </c>
      <c r="Q128">
        <f t="shared" si="1"/>
        <v>0</v>
      </c>
    </row>
    <row r="129" spans="1:17" x14ac:dyDescent="0.25">
      <c r="A129" s="39">
        <v>40402</v>
      </c>
      <c r="B129" s="37" t="s">
        <v>4487</v>
      </c>
      <c r="C129" s="37">
        <v>2010</v>
      </c>
      <c r="D129" s="38">
        <v>8</v>
      </c>
      <c r="E129" s="37" t="s">
        <v>50</v>
      </c>
      <c r="F129" s="37" t="s">
        <v>50</v>
      </c>
      <c r="G129" s="37" t="s">
        <v>40</v>
      </c>
      <c r="H129" s="38">
        <v>246</v>
      </c>
      <c r="I129" s="37" t="s">
        <v>37</v>
      </c>
      <c r="J129" s="37" t="s">
        <v>37</v>
      </c>
      <c r="K129">
        <v>0</v>
      </c>
      <c r="L129">
        <v>0</v>
      </c>
      <c r="M129">
        <v>0</v>
      </c>
      <c r="N129">
        <v>0</v>
      </c>
      <c r="O129">
        <v>0</v>
      </c>
      <c r="P129">
        <v>0</v>
      </c>
      <c r="Q129">
        <f t="shared" si="1"/>
        <v>0</v>
      </c>
    </row>
    <row r="130" spans="1:17" x14ac:dyDescent="0.25">
      <c r="A130" s="39">
        <v>40403</v>
      </c>
      <c r="B130" s="37" t="s">
        <v>4486</v>
      </c>
      <c r="C130" s="37">
        <v>2010</v>
      </c>
      <c r="D130" s="38">
        <v>8</v>
      </c>
      <c r="E130" s="37" t="s">
        <v>76</v>
      </c>
      <c r="F130" s="37" t="s">
        <v>1827</v>
      </c>
      <c r="G130" s="37" t="s">
        <v>32</v>
      </c>
      <c r="H130" s="38">
        <v>30</v>
      </c>
      <c r="I130" s="37" t="s">
        <v>37</v>
      </c>
      <c r="J130" s="37" t="s">
        <v>37</v>
      </c>
      <c r="K130">
        <v>0</v>
      </c>
      <c r="L130">
        <v>0</v>
      </c>
      <c r="M130">
        <v>0</v>
      </c>
      <c r="N130">
        <v>0</v>
      </c>
      <c r="O130">
        <v>0</v>
      </c>
      <c r="P130">
        <v>0</v>
      </c>
      <c r="Q130">
        <f t="shared" si="1"/>
        <v>0</v>
      </c>
    </row>
    <row r="131" spans="1:17" x14ac:dyDescent="0.25">
      <c r="A131" s="39">
        <v>40403</v>
      </c>
      <c r="B131" s="37" t="s">
        <v>4485</v>
      </c>
      <c r="C131" s="37">
        <v>2010</v>
      </c>
      <c r="D131" s="38">
        <v>8</v>
      </c>
      <c r="E131" s="37" t="s">
        <v>1827</v>
      </c>
      <c r="F131" s="37" t="s">
        <v>1827</v>
      </c>
      <c r="G131" s="37" t="s">
        <v>32</v>
      </c>
      <c r="H131" s="38">
        <v>16</v>
      </c>
      <c r="I131" s="37" t="s">
        <v>37</v>
      </c>
      <c r="J131" s="37" t="s">
        <v>37</v>
      </c>
      <c r="K131">
        <v>0</v>
      </c>
      <c r="L131">
        <v>0</v>
      </c>
      <c r="M131">
        <v>0</v>
      </c>
      <c r="N131">
        <v>0</v>
      </c>
      <c r="O131">
        <v>0</v>
      </c>
      <c r="P131">
        <v>0</v>
      </c>
      <c r="Q131">
        <f t="shared" ref="Q131:Q194" si="2">N131/H131</f>
        <v>0</v>
      </c>
    </row>
    <row r="132" spans="1:17" x14ac:dyDescent="0.25">
      <c r="A132" s="39">
        <v>40415</v>
      </c>
      <c r="B132" s="37" t="s">
        <v>4484</v>
      </c>
      <c r="C132" s="37">
        <v>2010</v>
      </c>
      <c r="D132" s="38">
        <v>8</v>
      </c>
      <c r="E132" s="37" t="s">
        <v>2329</v>
      </c>
      <c r="F132" s="37" t="e">
        <v>#N/A</v>
      </c>
      <c r="G132" s="37" t="s">
        <v>32</v>
      </c>
      <c r="H132" s="38">
        <v>1</v>
      </c>
      <c r="I132" s="37" t="s">
        <v>37</v>
      </c>
      <c r="J132" s="37" t="s">
        <v>2276</v>
      </c>
      <c r="K132">
        <v>0</v>
      </c>
      <c r="L132">
        <v>0</v>
      </c>
      <c r="M132">
        <v>0</v>
      </c>
      <c r="N132">
        <v>0</v>
      </c>
      <c r="O132">
        <v>0</v>
      </c>
      <c r="P132">
        <v>0</v>
      </c>
      <c r="Q132">
        <f t="shared" si="2"/>
        <v>0</v>
      </c>
    </row>
    <row r="133" spans="1:17" x14ac:dyDescent="0.25">
      <c r="A133" s="39">
        <v>40415</v>
      </c>
      <c r="B133" s="37" t="s">
        <v>4483</v>
      </c>
      <c r="C133" s="37">
        <v>2010</v>
      </c>
      <c r="D133" s="38">
        <v>8</v>
      </c>
      <c r="E133" s="37" t="s">
        <v>4482</v>
      </c>
      <c r="F133" s="37" t="e">
        <v>#N/A</v>
      </c>
      <c r="G133" s="37" t="s">
        <v>32</v>
      </c>
      <c r="H133" s="38">
        <v>1</v>
      </c>
      <c r="I133" s="37" t="s">
        <v>37</v>
      </c>
      <c r="J133" s="37" t="s">
        <v>37</v>
      </c>
      <c r="K133">
        <v>0</v>
      </c>
      <c r="L133">
        <v>0</v>
      </c>
      <c r="M133">
        <v>0</v>
      </c>
      <c r="N133">
        <v>0</v>
      </c>
      <c r="O133">
        <v>0</v>
      </c>
      <c r="P133">
        <v>0</v>
      </c>
      <c r="Q133">
        <f t="shared" si="2"/>
        <v>0</v>
      </c>
    </row>
    <row r="134" spans="1:17" x14ac:dyDescent="0.25">
      <c r="A134" s="39">
        <v>40415</v>
      </c>
      <c r="B134" s="37" t="s">
        <v>112</v>
      </c>
      <c r="C134" s="37">
        <v>2010</v>
      </c>
      <c r="D134" s="38">
        <v>8</v>
      </c>
      <c r="E134" s="37" t="s">
        <v>1827</v>
      </c>
      <c r="F134" s="37" t="s">
        <v>1827</v>
      </c>
      <c r="G134" s="37" t="s">
        <v>32</v>
      </c>
      <c r="H134" s="38">
        <v>6</v>
      </c>
      <c r="I134" s="37" t="s">
        <v>37</v>
      </c>
      <c r="J134" s="37" t="s">
        <v>37</v>
      </c>
      <c r="K134">
        <v>1</v>
      </c>
      <c r="L134">
        <v>1</v>
      </c>
      <c r="M134">
        <v>0</v>
      </c>
      <c r="N134">
        <v>0</v>
      </c>
      <c r="O134">
        <v>0</v>
      </c>
      <c r="P134">
        <v>0.16666666666666666</v>
      </c>
      <c r="Q134">
        <f t="shared" si="2"/>
        <v>0</v>
      </c>
    </row>
    <row r="135" spans="1:17" x14ac:dyDescent="0.25">
      <c r="A135" s="39">
        <v>40415</v>
      </c>
      <c r="B135" s="37" t="s">
        <v>4481</v>
      </c>
      <c r="C135" s="37">
        <v>2010</v>
      </c>
      <c r="D135" s="38">
        <v>8</v>
      </c>
      <c r="E135" s="37" t="s">
        <v>76</v>
      </c>
      <c r="F135" s="37" t="s">
        <v>1827</v>
      </c>
      <c r="G135" s="37" t="s">
        <v>32</v>
      </c>
      <c r="H135" s="38">
        <v>51</v>
      </c>
      <c r="I135" s="37" t="s">
        <v>37</v>
      </c>
      <c r="J135" s="37" t="s">
        <v>4480</v>
      </c>
      <c r="K135">
        <v>0</v>
      </c>
      <c r="L135">
        <v>0</v>
      </c>
      <c r="M135">
        <v>0</v>
      </c>
      <c r="N135">
        <v>0</v>
      </c>
      <c r="O135">
        <v>0</v>
      </c>
      <c r="P135">
        <v>0</v>
      </c>
      <c r="Q135">
        <f t="shared" si="2"/>
        <v>0</v>
      </c>
    </row>
    <row r="136" spans="1:17" x14ac:dyDescent="0.25">
      <c r="A136" s="39">
        <v>40422</v>
      </c>
      <c r="B136" s="37" t="s">
        <v>4479</v>
      </c>
      <c r="C136" s="37">
        <v>2010</v>
      </c>
      <c r="D136" s="38">
        <v>9</v>
      </c>
      <c r="E136" s="37" t="s">
        <v>37</v>
      </c>
      <c r="F136" s="37" t="e">
        <v>#N/A</v>
      </c>
      <c r="G136" s="37" t="s">
        <v>32</v>
      </c>
      <c r="H136" s="38">
        <v>1</v>
      </c>
      <c r="I136" s="37" t="s">
        <v>37</v>
      </c>
      <c r="J136" s="37" t="s">
        <v>37</v>
      </c>
      <c r="K136">
        <v>0</v>
      </c>
      <c r="L136">
        <v>0</v>
      </c>
      <c r="M136">
        <v>0</v>
      </c>
      <c r="N136">
        <v>0</v>
      </c>
      <c r="O136">
        <v>0</v>
      </c>
      <c r="P136">
        <v>0</v>
      </c>
      <c r="Q136">
        <f t="shared" si="2"/>
        <v>0</v>
      </c>
    </row>
    <row r="137" spans="1:17" x14ac:dyDescent="0.25">
      <c r="A137" s="39">
        <v>40422</v>
      </c>
      <c r="B137" s="37" t="s">
        <v>4478</v>
      </c>
      <c r="C137" s="37">
        <v>2010</v>
      </c>
      <c r="D137" s="38">
        <v>9</v>
      </c>
      <c r="E137" s="37" t="s">
        <v>37</v>
      </c>
      <c r="F137" s="37" t="e">
        <v>#N/A</v>
      </c>
      <c r="G137" s="37" t="s">
        <v>40</v>
      </c>
      <c r="H137" s="38">
        <v>1</v>
      </c>
      <c r="I137" s="37" t="s">
        <v>37</v>
      </c>
      <c r="J137" s="37" t="s">
        <v>37</v>
      </c>
      <c r="K137">
        <v>0</v>
      </c>
      <c r="L137">
        <v>0</v>
      </c>
      <c r="M137">
        <v>0</v>
      </c>
      <c r="N137">
        <v>0</v>
      </c>
      <c r="O137">
        <v>0</v>
      </c>
      <c r="P137">
        <v>0</v>
      </c>
      <c r="Q137">
        <f t="shared" si="2"/>
        <v>0</v>
      </c>
    </row>
    <row r="138" spans="1:17" x14ac:dyDescent="0.25">
      <c r="A138" s="39">
        <v>40422</v>
      </c>
      <c r="B138" s="37" t="s">
        <v>4477</v>
      </c>
      <c r="C138" s="37">
        <v>2010</v>
      </c>
      <c r="D138" s="38">
        <v>9</v>
      </c>
      <c r="E138" s="37" t="s">
        <v>76</v>
      </c>
      <c r="F138" s="37" t="s">
        <v>1827</v>
      </c>
      <c r="G138" s="37" t="s">
        <v>32</v>
      </c>
      <c r="H138" s="38">
        <v>66</v>
      </c>
      <c r="I138" s="37" t="s">
        <v>37</v>
      </c>
      <c r="J138" s="37" t="s">
        <v>4476</v>
      </c>
      <c r="K138">
        <v>0</v>
      </c>
      <c r="L138">
        <v>0</v>
      </c>
      <c r="M138">
        <v>0</v>
      </c>
      <c r="N138">
        <v>0</v>
      </c>
      <c r="O138">
        <v>0</v>
      </c>
      <c r="P138">
        <v>0</v>
      </c>
      <c r="Q138">
        <f t="shared" si="2"/>
        <v>0</v>
      </c>
    </row>
    <row r="139" spans="1:17" x14ac:dyDescent="0.25">
      <c r="A139" s="39">
        <v>40422</v>
      </c>
      <c r="B139" s="37" t="s">
        <v>4475</v>
      </c>
      <c r="C139" s="37">
        <v>2010</v>
      </c>
      <c r="D139" s="38">
        <v>9</v>
      </c>
      <c r="E139" s="37" t="s">
        <v>76</v>
      </c>
      <c r="F139" s="37" t="s">
        <v>1827</v>
      </c>
      <c r="G139" s="37" t="s">
        <v>40</v>
      </c>
      <c r="H139" s="38">
        <v>4</v>
      </c>
      <c r="I139" s="37" t="s">
        <v>37</v>
      </c>
      <c r="J139" s="37" t="s">
        <v>37</v>
      </c>
      <c r="K139">
        <v>0</v>
      </c>
      <c r="L139">
        <v>0</v>
      </c>
      <c r="M139">
        <v>0</v>
      </c>
      <c r="N139">
        <v>0</v>
      </c>
      <c r="O139">
        <v>0</v>
      </c>
      <c r="P139">
        <v>0</v>
      </c>
      <c r="Q139">
        <f t="shared" si="2"/>
        <v>0</v>
      </c>
    </row>
    <row r="140" spans="1:17" x14ac:dyDescent="0.25">
      <c r="A140" s="39">
        <v>40422</v>
      </c>
      <c r="B140" s="37" t="s">
        <v>4474</v>
      </c>
      <c r="C140" s="37">
        <v>2010</v>
      </c>
      <c r="D140" s="38">
        <v>9</v>
      </c>
      <c r="E140" s="37" t="s">
        <v>1827</v>
      </c>
      <c r="F140" s="37" t="s">
        <v>1827</v>
      </c>
      <c r="G140" s="37" t="s">
        <v>32</v>
      </c>
      <c r="H140" s="38">
        <v>9</v>
      </c>
      <c r="I140" s="37" t="s">
        <v>37</v>
      </c>
      <c r="J140" s="37" t="s">
        <v>1919</v>
      </c>
      <c r="K140">
        <v>0</v>
      </c>
      <c r="L140">
        <v>0</v>
      </c>
      <c r="M140">
        <v>0</v>
      </c>
      <c r="N140">
        <v>0</v>
      </c>
      <c r="O140">
        <v>0</v>
      </c>
      <c r="P140">
        <v>0</v>
      </c>
      <c r="Q140">
        <f t="shared" si="2"/>
        <v>0</v>
      </c>
    </row>
    <row r="141" spans="1:17" x14ac:dyDescent="0.25">
      <c r="A141" s="39">
        <v>40423</v>
      </c>
      <c r="B141" s="37" t="s">
        <v>4473</v>
      </c>
      <c r="C141" s="37">
        <v>2010</v>
      </c>
      <c r="D141" s="38">
        <v>9</v>
      </c>
      <c r="E141" s="37" t="s">
        <v>232</v>
      </c>
      <c r="F141" s="37" t="e">
        <v>#N/A</v>
      </c>
      <c r="G141" s="37" t="s">
        <v>40</v>
      </c>
      <c r="H141" s="38">
        <v>4</v>
      </c>
      <c r="I141" s="37" t="s">
        <v>37</v>
      </c>
      <c r="J141" s="37" t="s">
        <v>37</v>
      </c>
      <c r="K141">
        <v>0</v>
      </c>
      <c r="L141">
        <v>0</v>
      </c>
      <c r="M141">
        <v>0</v>
      </c>
      <c r="N141">
        <v>0</v>
      </c>
      <c r="O141">
        <v>0</v>
      </c>
      <c r="P141">
        <v>0</v>
      </c>
      <c r="Q141">
        <f t="shared" si="2"/>
        <v>0</v>
      </c>
    </row>
    <row r="142" spans="1:17" x14ac:dyDescent="0.25">
      <c r="A142" s="39">
        <v>40423</v>
      </c>
      <c r="B142" s="37" t="s">
        <v>4472</v>
      </c>
      <c r="C142" s="37">
        <v>2010</v>
      </c>
      <c r="D142" s="38">
        <v>9</v>
      </c>
      <c r="E142" s="37" t="s">
        <v>232</v>
      </c>
      <c r="F142" s="37" t="e">
        <v>#N/A</v>
      </c>
      <c r="G142" s="37" t="s">
        <v>32</v>
      </c>
      <c r="H142" s="38">
        <v>1</v>
      </c>
      <c r="I142" s="37" t="s">
        <v>37</v>
      </c>
      <c r="J142" s="37" t="s">
        <v>37</v>
      </c>
      <c r="K142">
        <v>0</v>
      </c>
      <c r="L142">
        <v>0</v>
      </c>
      <c r="M142">
        <v>0</v>
      </c>
      <c r="N142">
        <v>0</v>
      </c>
      <c r="O142">
        <v>0</v>
      </c>
      <c r="P142">
        <v>0</v>
      </c>
      <c r="Q142">
        <f t="shared" si="2"/>
        <v>0</v>
      </c>
    </row>
    <row r="143" spans="1:17" x14ac:dyDescent="0.25">
      <c r="A143" s="39">
        <v>40423</v>
      </c>
      <c r="B143" s="37" t="s">
        <v>4471</v>
      </c>
      <c r="C143" s="37">
        <v>2010</v>
      </c>
      <c r="D143" s="38">
        <v>9</v>
      </c>
      <c r="E143" s="37" t="s">
        <v>76</v>
      </c>
      <c r="F143" s="37" t="s">
        <v>1827</v>
      </c>
      <c r="G143" s="37" t="s">
        <v>32</v>
      </c>
      <c r="H143" s="38">
        <v>53</v>
      </c>
      <c r="I143" s="37" t="s">
        <v>37</v>
      </c>
      <c r="J143" s="37" t="s">
        <v>37</v>
      </c>
      <c r="K143">
        <v>0</v>
      </c>
      <c r="L143">
        <v>0</v>
      </c>
      <c r="M143">
        <v>0</v>
      </c>
      <c r="N143">
        <v>0</v>
      </c>
      <c r="O143">
        <v>0</v>
      </c>
      <c r="P143">
        <v>0</v>
      </c>
      <c r="Q143">
        <f t="shared" si="2"/>
        <v>0</v>
      </c>
    </row>
    <row r="144" spans="1:17" x14ac:dyDescent="0.25">
      <c r="A144" s="39">
        <v>40423</v>
      </c>
      <c r="B144" s="37" t="s">
        <v>4470</v>
      </c>
      <c r="C144" s="37">
        <v>2010</v>
      </c>
      <c r="D144" s="38">
        <v>9</v>
      </c>
      <c r="E144" s="37" t="s">
        <v>1827</v>
      </c>
      <c r="F144" s="37" t="s">
        <v>1827</v>
      </c>
      <c r="G144" s="37" t="s">
        <v>32</v>
      </c>
      <c r="H144" s="38">
        <v>23</v>
      </c>
      <c r="I144" s="37" t="s">
        <v>37</v>
      </c>
      <c r="J144" s="37" t="s">
        <v>4469</v>
      </c>
      <c r="K144">
        <v>0</v>
      </c>
      <c r="L144">
        <v>0</v>
      </c>
      <c r="M144">
        <v>0</v>
      </c>
      <c r="N144">
        <v>0</v>
      </c>
      <c r="O144">
        <v>0</v>
      </c>
      <c r="P144">
        <v>0</v>
      </c>
      <c r="Q144">
        <f t="shared" si="2"/>
        <v>0</v>
      </c>
    </row>
    <row r="145" spans="1:17" x14ac:dyDescent="0.25">
      <c r="A145" s="39">
        <v>40423</v>
      </c>
      <c r="B145" s="37" t="s">
        <v>4468</v>
      </c>
      <c r="C145" s="37">
        <v>2010</v>
      </c>
      <c r="D145" s="38">
        <v>9</v>
      </c>
      <c r="E145" s="37" t="s">
        <v>2287</v>
      </c>
      <c r="F145" s="37" t="e">
        <v>#N/A</v>
      </c>
      <c r="G145" s="37" t="s">
        <v>32</v>
      </c>
      <c r="H145" s="38">
        <v>3</v>
      </c>
      <c r="I145" s="37" t="s">
        <v>37</v>
      </c>
      <c r="J145" s="37" t="s">
        <v>37</v>
      </c>
      <c r="K145">
        <v>0</v>
      </c>
      <c r="L145">
        <v>0</v>
      </c>
      <c r="M145">
        <v>0</v>
      </c>
      <c r="N145">
        <v>0</v>
      </c>
      <c r="O145">
        <v>0</v>
      </c>
      <c r="P145">
        <v>0</v>
      </c>
      <c r="Q145">
        <f t="shared" si="2"/>
        <v>0</v>
      </c>
    </row>
    <row r="146" spans="1:17" x14ac:dyDescent="0.25">
      <c r="A146" s="39">
        <v>40423</v>
      </c>
      <c r="B146" s="37" t="s">
        <v>4467</v>
      </c>
      <c r="C146" s="37">
        <v>2010</v>
      </c>
      <c r="D146" s="38">
        <v>9</v>
      </c>
      <c r="E146" s="37" t="s">
        <v>153</v>
      </c>
      <c r="F146" s="37" t="s">
        <v>4672</v>
      </c>
      <c r="G146" s="37" t="s">
        <v>32</v>
      </c>
      <c r="H146" s="38">
        <v>5</v>
      </c>
      <c r="I146" s="37" t="s">
        <v>37</v>
      </c>
      <c r="J146" s="37" t="s">
        <v>37</v>
      </c>
      <c r="K146">
        <v>0</v>
      </c>
      <c r="L146">
        <v>0</v>
      </c>
      <c r="M146">
        <v>0</v>
      </c>
      <c r="N146">
        <v>0</v>
      </c>
      <c r="O146">
        <v>0</v>
      </c>
      <c r="P146">
        <v>0</v>
      </c>
      <c r="Q146">
        <f t="shared" si="2"/>
        <v>0</v>
      </c>
    </row>
    <row r="147" spans="1:17" x14ac:dyDescent="0.25">
      <c r="A147" s="39">
        <v>40423</v>
      </c>
      <c r="B147" s="37" t="s">
        <v>4466</v>
      </c>
      <c r="C147" s="37">
        <v>2010</v>
      </c>
      <c r="D147" s="38">
        <v>9</v>
      </c>
      <c r="E147" s="37" t="s">
        <v>24</v>
      </c>
      <c r="F147" s="37" t="s">
        <v>4672</v>
      </c>
      <c r="G147" s="37" t="s">
        <v>32</v>
      </c>
      <c r="H147" s="38">
        <v>2</v>
      </c>
      <c r="I147" s="37" t="s">
        <v>37</v>
      </c>
      <c r="J147" s="37" t="s">
        <v>4465</v>
      </c>
      <c r="K147">
        <v>0</v>
      </c>
      <c r="L147">
        <v>0</v>
      </c>
      <c r="M147">
        <v>0</v>
      </c>
      <c r="N147">
        <v>0</v>
      </c>
      <c r="O147">
        <v>0</v>
      </c>
      <c r="P147">
        <v>0</v>
      </c>
      <c r="Q147">
        <f t="shared" si="2"/>
        <v>0</v>
      </c>
    </row>
    <row r="148" spans="1:17" x14ac:dyDescent="0.25">
      <c r="A148" s="39">
        <v>40423</v>
      </c>
      <c r="B148" s="37" t="s">
        <v>4464</v>
      </c>
      <c r="C148" s="37">
        <v>2010</v>
      </c>
      <c r="D148" s="38">
        <v>9</v>
      </c>
      <c r="E148" s="37" t="s">
        <v>587</v>
      </c>
      <c r="F148" s="37" t="e">
        <v>#N/A</v>
      </c>
      <c r="G148" s="37" t="s">
        <v>32</v>
      </c>
      <c r="H148" s="38">
        <v>1</v>
      </c>
      <c r="I148" s="37" t="s">
        <v>37</v>
      </c>
      <c r="J148" s="37" t="s">
        <v>4463</v>
      </c>
      <c r="K148">
        <v>0</v>
      </c>
      <c r="L148">
        <v>0</v>
      </c>
      <c r="M148">
        <v>0</v>
      </c>
      <c r="N148">
        <v>0</v>
      </c>
      <c r="O148">
        <v>0</v>
      </c>
      <c r="P148">
        <v>0</v>
      </c>
      <c r="Q148">
        <f t="shared" si="2"/>
        <v>0</v>
      </c>
    </row>
    <row r="149" spans="1:17" x14ac:dyDescent="0.25">
      <c r="A149" s="39">
        <v>40423</v>
      </c>
      <c r="B149" s="37" t="s">
        <v>116</v>
      </c>
      <c r="C149" s="37">
        <v>2010</v>
      </c>
      <c r="D149" s="38">
        <v>9</v>
      </c>
      <c r="E149" s="37" t="s">
        <v>55</v>
      </c>
      <c r="F149" s="37" t="s">
        <v>4672</v>
      </c>
      <c r="G149" s="37" t="s">
        <v>32</v>
      </c>
      <c r="H149" s="38">
        <v>30</v>
      </c>
      <c r="I149" s="37" t="s">
        <v>37</v>
      </c>
      <c r="J149" s="37" t="s">
        <v>4462</v>
      </c>
      <c r="K149">
        <v>1</v>
      </c>
      <c r="L149">
        <v>1</v>
      </c>
      <c r="M149">
        <v>0</v>
      </c>
      <c r="N149">
        <v>0</v>
      </c>
      <c r="O149">
        <v>0</v>
      </c>
      <c r="P149">
        <v>3.3333333333333333E-2</v>
      </c>
      <c r="Q149">
        <f t="shared" si="2"/>
        <v>0</v>
      </c>
    </row>
    <row r="150" spans="1:17" x14ac:dyDescent="0.25">
      <c r="A150" s="39">
        <v>40423</v>
      </c>
      <c r="B150" s="37" t="s">
        <v>4461</v>
      </c>
      <c r="C150" s="37">
        <v>2010</v>
      </c>
      <c r="D150" s="38">
        <v>9</v>
      </c>
      <c r="E150" s="37" t="s">
        <v>36</v>
      </c>
      <c r="F150" s="37" t="s">
        <v>36</v>
      </c>
      <c r="G150" s="37" t="s">
        <v>32</v>
      </c>
      <c r="H150" s="38">
        <v>112</v>
      </c>
      <c r="I150" s="37" t="s">
        <v>2098</v>
      </c>
      <c r="J150" s="37" t="s">
        <v>4460</v>
      </c>
      <c r="K150">
        <v>0</v>
      </c>
      <c r="L150">
        <v>0</v>
      </c>
      <c r="M150">
        <v>0</v>
      </c>
      <c r="N150">
        <v>0</v>
      </c>
      <c r="O150">
        <v>0</v>
      </c>
      <c r="P150">
        <v>0</v>
      </c>
      <c r="Q150">
        <f t="shared" si="2"/>
        <v>0</v>
      </c>
    </row>
    <row r="151" spans="1:17" x14ac:dyDescent="0.25">
      <c r="A151" s="39">
        <v>40423</v>
      </c>
      <c r="B151" s="37" t="s">
        <v>4459</v>
      </c>
      <c r="C151" s="37">
        <v>2010</v>
      </c>
      <c r="D151" s="38">
        <v>9</v>
      </c>
      <c r="E151" s="37" t="s">
        <v>36</v>
      </c>
      <c r="F151" s="37" t="s">
        <v>36</v>
      </c>
      <c r="G151" s="37" t="s">
        <v>40</v>
      </c>
      <c r="H151" s="38">
        <v>29</v>
      </c>
      <c r="I151" s="37" t="s">
        <v>37</v>
      </c>
      <c r="J151" s="37" t="s">
        <v>37</v>
      </c>
      <c r="K151">
        <v>0</v>
      </c>
      <c r="L151">
        <v>0</v>
      </c>
      <c r="M151">
        <v>0</v>
      </c>
      <c r="N151">
        <v>0</v>
      </c>
      <c r="O151">
        <v>0</v>
      </c>
      <c r="P151">
        <v>0</v>
      </c>
      <c r="Q151">
        <f t="shared" si="2"/>
        <v>0</v>
      </c>
    </row>
    <row r="152" spans="1:17" x14ac:dyDescent="0.25">
      <c r="A152" s="39">
        <v>40423</v>
      </c>
      <c r="B152" s="37" t="s">
        <v>4458</v>
      </c>
      <c r="C152" s="37">
        <v>2010</v>
      </c>
      <c r="D152" s="38">
        <v>9</v>
      </c>
      <c r="E152" s="37" t="s">
        <v>50</v>
      </c>
      <c r="F152" s="37" t="s">
        <v>50</v>
      </c>
      <c r="G152" s="37" t="s">
        <v>32</v>
      </c>
      <c r="H152" s="38">
        <v>104</v>
      </c>
      <c r="I152" s="37" t="s">
        <v>1841</v>
      </c>
      <c r="J152" s="37" t="s">
        <v>4457</v>
      </c>
      <c r="K152">
        <v>0</v>
      </c>
      <c r="L152">
        <v>0</v>
      </c>
      <c r="M152">
        <v>0</v>
      </c>
      <c r="N152">
        <v>0</v>
      </c>
      <c r="O152">
        <v>0</v>
      </c>
      <c r="P152">
        <v>0</v>
      </c>
      <c r="Q152">
        <f t="shared" si="2"/>
        <v>0</v>
      </c>
    </row>
    <row r="153" spans="1:17" x14ac:dyDescent="0.25">
      <c r="A153" s="39">
        <v>40423</v>
      </c>
      <c r="B153" s="37" t="s">
        <v>4456</v>
      </c>
      <c r="C153" s="37">
        <v>2010</v>
      </c>
      <c r="D153" s="38">
        <v>9</v>
      </c>
      <c r="E153" s="37" t="s">
        <v>50</v>
      </c>
      <c r="F153" s="37" t="s">
        <v>50</v>
      </c>
      <c r="G153" s="37" t="s">
        <v>40</v>
      </c>
      <c r="H153" s="38">
        <v>10</v>
      </c>
      <c r="I153" s="37" t="s">
        <v>37</v>
      </c>
      <c r="J153" s="37" t="s">
        <v>37</v>
      </c>
      <c r="K153">
        <v>0</v>
      </c>
      <c r="L153">
        <v>0</v>
      </c>
      <c r="M153">
        <v>0</v>
      </c>
      <c r="N153">
        <v>0</v>
      </c>
      <c r="O153">
        <v>0</v>
      </c>
      <c r="P153">
        <v>0</v>
      </c>
      <c r="Q153">
        <f t="shared" si="2"/>
        <v>0</v>
      </c>
    </row>
    <row r="154" spans="1:17" x14ac:dyDescent="0.25">
      <c r="A154" s="39">
        <v>40424</v>
      </c>
      <c r="B154" s="37" t="s">
        <v>4455</v>
      </c>
      <c r="C154" s="37">
        <v>2010</v>
      </c>
      <c r="D154" s="38">
        <v>9</v>
      </c>
      <c r="E154" s="37" t="s">
        <v>55</v>
      </c>
      <c r="F154" s="37" t="s">
        <v>4672</v>
      </c>
      <c r="G154" s="37" t="s">
        <v>32</v>
      </c>
      <c r="H154" s="38">
        <v>487</v>
      </c>
      <c r="I154" s="37" t="s">
        <v>2845</v>
      </c>
      <c r="J154" s="37" t="s">
        <v>4454</v>
      </c>
      <c r="K154">
        <v>0</v>
      </c>
      <c r="L154">
        <v>0</v>
      </c>
      <c r="M154">
        <v>0</v>
      </c>
      <c r="N154">
        <v>0</v>
      </c>
      <c r="O154">
        <v>0</v>
      </c>
      <c r="P154">
        <v>0</v>
      </c>
      <c r="Q154">
        <f t="shared" si="2"/>
        <v>0</v>
      </c>
    </row>
    <row r="155" spans="1:17" x14ac:dyDescent="0.25">
      <c r="A155" s="39">
        <v>40424</v>
      </c>
      <c r="B155" s="37" t="s">
        <v>4453</v>
      </c>
      <c r="C155" s="37">
        <v>2010</v>
      </c>
      <c r="D155" s="38">
        <v>9</v>
      </c>
      <c r="E155" s="37" t="s">
        <v>55</v>
      </c>
      <c r="F155" s="37" t="s">
        <v>4672</v>
      </c>
      <c r="G155" s="37" t="s">
        <v>40</v>
      </c>
      <c r="H155" s="38">
        <v>2057</v>
      </c>
      <c r="I155" s="37" t="s">
        <v>37</v>
      </c>
      <c r="J155" s="37" t="s">
        <v>4452</v>
      </c>
      <c r="K155">
        <v>0</v>
      </c>
      <c r="L155">
        <v>0</v>
      </c>
      <c r="M155">
        <v>0</v>
      </c>
      <c r="N155">
        <v>0</v>
      </c>
      <c r="O155">
        <v>0</v>
      </c>
      <c r="P155">
        <v>0</v>
      </c>
      <c r="Q155">
        <f t="shared" si="2"/>
        <v>0</v>
      </c>
    </row>
    <row r="156" spans="1:17" x14ac:dyDescent="0.25">
      <c r="A156" s="39">
        <v>40430</v>
      </c>
      <c r="B156" s="37" t="s">
        <v>4451</v>
      </c>
      <c r="C156" s="37">
        <v>2010</v>
      </c>
      <c r="D156" s="38">
        <v>9</v>
      </c>
      <c r="E156" s="37" t="s">
        <v>232</v>
      </c>
      <c r="F156" s="37" t="e">
        <v>#N/A</v>
      </c>
      <c r="G156" s="37" t="s">
        <v>40</v>
      </c>
      <c r="H156" s="38">
        <v>6</v>
      </c>
      <c r="I156" s="37" t="s">
        <v>37</v>
      </c>
      <c r="J156" s="37" t="s">
        <v>37</v>
      </c>
      <c r="K156">
        <v>0</v>
      </c>
      <c r="L156">
        <v>0</v>
      </c>
      <c r="M156">
        <v>0</v>
      </c>
      <c r="N156">
        <v>0</v>
      </c>
      <c r="O156">
        <v>0</v>
      </c>
      <c r="P156">
        <v>0</v>
      </c>
      <c r="Q156">
        <f t="shared" si="2"/>
        <v>0</v>
      </c>
    </row>
    <row r="157" spans="1:17" x14ac:dyDescent="0.25">
      <c r="A157" s="39">
        <v>40430</v>
      </c>
      <c r="B157" s="37" t="s">
        <v>4450</v>
      </c>
      <c r="C157" s="37">
        <v>2010</v>
      </c>
      <c r="D157" s="38">
        <v>9</v>
      </c>
      <c r="E157" s="37" t="s">
        <v>232</v>
      </c>
      <c r="F157" s="37" t="e">
        <v>#N/A</v>
      </c>
      <c r="G157" s="37" t="s">
        <v>32</v>
      </c>
      <c r="H157" s="38">
        <v>3</v>
      </c>
      <c r="I157" s="37" t="s">
        <v>37</v>
      </c>
      <c r="J157" s="37" t="s">
        <v>37</v>
      </c>
      <c r="K157">
        <v>0</v>
      </c>
      <c r="L157">
        <v>0</v>
      </c>
      <c r="M157">
        <v>0</v>
      </c>
      <c r="N157">
        <v>0</v>
      </c>
      <c r="O157">
        <v>0</v>
      </c>
      <c r="P157">
        <v>0</v>
      </c>
      <c r="Q157">
        <f t="shared" si="2"/>
        <v>0</v>
      </c>
    </row>
    <row r="158" spans="1:17" x14ac:dyDescent="0.25">
      <c r="A158" s="39">
        <v>40430</v>
      </c>
      <c r="B158" s="37" t="s">
        <v>4449</v>
      </c>
      <c r="C158" s="37">
        <v>2010</v>
      </c>
      <c r="D158" s="38">
        <v>9</v>
      </c>
      <c r="E158" s="37" t="s">
        <v>2074</v>
      </c>
      <c r="F158" s="37" t="e">
        <v>#N/A</v>
      </c>
      <c r="G158" s="37" t="s">
        <v>32</v>
      </c>
      <c r="H158" s="38">
        <v>1</v>
      </c>
      <c r="I158" s="37" t="s">
        <v>37</v>
      </c>
      <c r="J158" s="37" t="s">
        <v>37</v>
      </c>
      <c r="K158">
        <v>0</v>
      </c>
      <c r="L158">
        <v>0</v>
      </c>
      <c r="M158">
        <v>0</v>
      </c>
      <c r="N158">
        <v>0</v>
      </c>
      <c r="O158">
        <v>0</v>
      </c>
      <c r="P158">
        <v>0</v>
      </c>
      <c r="Q158">
        <f t="shared" si="2"/>
        <v>0</v>
      </c>
    </row>
    <row r="159" spans="1:17" x14ac:dyDescent="0.25">
      <c r="A159" s="39">
        <v>40430</v>
      </c>
      <c r="B159" s="37" t="s">
        <v>4448</v>
      </c>
      <c r="C159" s="37">
        <v>2010</v>
      </c>
      <c r="D159" s="38">
        <v>9</v>
      </c>
      <c r="E159" s="37" t="s">
        <v>76</v>
      </c>
      <c r="F159" s="37" t="s">
        <v>1827</v>
      </c>
      <c r="G159" s="37" t="s">
        <v>32</v>
      </c>
      <c r="H159" s="38">
        <v>20</v>
      </c>
      <c r="I159" s="37" t="s">
        <v>37</v>
      </c>
      <c r="J159" s="37" t="s">
        <v>4447</v>
      </c>
      <c r="K159">
        <v>0</v>
      </c>
      <c r="L159">
        <v>0</v>
      </c>
      <c r="M159">
        <v>0</v>
      </c>
      <c r="N159">
        <v>0</v>
      </c>
      <c r="O159">
        <v>0</v>
      </c>
      <c r="P159">
        <v>0</v>
      </c>
      <c r="Q159">
        <f t="shared" si="2"/>
        <v>0</v>
      </c>
    </row>
    <row r="160" spans="1:17" x14ac:dyDescent="0.25">
      <c r="A160" s="39">
        <v>40430</v>
      </c>
      <c r="B160" s="37" t="s">
        <v>4446</v>
      </c>
      <c r="C160" s="37">
        <v>2010</v>
      </c>
      <c r="D160" s="38">
        <v>9</v>
      </c>
      <c r="E160" s="37" t="s">
        <v>36</v>
      </c>
      <c r="F160" s="37" t="s">
        <v>36</v>
      </c>
      <c r="G160" s="37" t="s">
        <v>32</v>
      </c>
      <c r="H160" s="38">
        <v>82</v>
      </c>
      <c r="I160" s="37" t="s">
        <v>1857</v>
      </c>
      <c r="J160" s="37" t="s">
        <v>4445</v>
      </c>
      <c r="K160">
        <v>0</v>
      </c>
      <c r="L160">
        <v>0</v>
      </c>
      <c r="M160">
        <v>0</v>
      </c>
      <c r="N160">
        <v>0</v>
      </c>
      <c r="O160">
        <v>0</v>
      </c>
      <c r="P160">
        <v>0</v>
      </c>
      <c r="Q160">
        <f t="shared" si="2"/>
        <v>0</v>
      </c>
    </row>
    <row r="161" spans="1:17" x14ac:dyDescent="0.25">
      <c r="A161" s="39">
        <v>40430</v>
      </c>
      <c r="B161" s="37" t="s">
        <v>120</v>
      </c>
      <c r="C161" s="37">
        <v>2010</v>
      </c>
      <c r="D161" s="38">
        <v>9</v>
      </c>
      <c r="E161" s="37" t="s">
        <v>50</v>
      </c>
      <c r="F161" s="37" t="s">
        <v>50</v>
      </c>
      <c r="G161" s="37" t="s">
        <v>32</v>
      </c>
      <c r="H161" s="38">
        <v>161</v>
      </c>
      <c r="I161" s="37" t="s">
        <v>1864</v>
      </c>
      <c r="J161" s="37" t="s">
        <v>4444</v>
      </c>
      <c r="K161">
        <v>1</v>
      </c>
      <c r="L161">
        <v>1</v>
      </c>
      <c r="M161">
        <v>0</v>
      </c>
      <c r="N161">
        <v>0</v>
      </c>
      <c r="O161">
        <v>0</v>
      </c>
      <c r="P161">
        <v>6.2111801242236021E-3</v>
      </c>
      <c r="Q161">
        <f t="shared" si="2"/>
        <v>0</v>
      </c>
    </row>
    <row r="162" spans="1:17" x14ac:dyDescent="0.25">
      <c r="A162" s="39">
        <v>40430</v>
      </c>
      <c r="B162" s="37" t="s">
        <v>4443</v>
      </c>
      <c r="C162" s="37">
        <v>2010</v>
      </c>
      <c r="D162" s="38">
        <v>9</v>
      </c>
      <c r="E162" s="37" t="s">
        <v>50</v>
      </c>
      <c r="F162" s="37" t="s">
        <v>50</v>
      </c>
      <c r="G162" s="37" t="s">
        <v>40</v>
      </c>
      <c r="H162" s="38">
        <v>31</v>
      </c>
      <c r="I162" s="37" t="s">
        <v>37</v>
      </c>
      <c r="J162" s="37" t="s">
        <v>4442</v>
      </c>
      <c r="K162">
        <v>0</v>
      </c>
      <c r="L162">
        <v>0</v>
      </c>
      <c r="M162">
        <v>0</v>
      </c>
      <c r="N162">
        <v>0</v>
      </c>
      <c r="O162">
        <v>0</v>
      </c>
      <c r="P162">
        <v>0</v>
      </c>
      <c r="Q162">
        <f t="shared" si="2"/>
        <v>0</v>
      </c>
    </row>
    <row r="163" spans="1:17" x14ac:dyDescent="0.25">
      <c r="A163" s="39">
        <v>40431</v>
      </c>
      <c r="B163" s="37" t="s">
        <v>4441</v>
      </c>
      <c r="C163" s="37">
        <v>2010</v>
      </c>
      <c r="D163" s="38">
        <v>9</v>
      </c>
      <c r="E163" s="37" t="s">
        <v>4440</v>
      </c>
      <c r="F163" s="37" t="e">
        <v>#N/A</v>
      </c>
      <c r="G163" s="37" t="s">
        <v>40</v>
      </c>
      <c r="H163" s="38">
        <v>1</v>
      </c>
      <c r="I163" s="37" t="s">
        <v>37</v>
      </c>
      <c r="J163" s="37" t="s">
        <v>37</v>
      </c>
      <c r="K163">
        <v>0</v>
      </c>
      <c r="L163">
        <v>0</v>
      </c>
      <c r="M163">
        <v>0</v>
      </c>
      <c r="N163">
        <v>0</v>
      </c>
      <c r="O163">
        <v>0</v>
      </c>
      <c r="P163">
        <v>0</v>
      </c>
      <c r="Q163">
        <f t="shared" si="2"/>
        <v>0</v>
      </c>
    </row>
    <row r="164" spans="1:17" x14ac:dyDescent="0.25">
      <c r="A164" s="39">
        <v>40435</v>
      </c>
      <c r="B164" s="37" t="s">
        <v>124</v>
      </c>
      <c r="C164" s="37">
        <v>2010</v>
      </c>
      <c r="D164" s="38">
        <v>9</v>
      </c>
      <c r="E164" s="37" t="s">
        <v>76</v>
      </c>
      <c r="F164" s="37" t="s">
        <v>1827</v>
      </c>
      <c r="G164" s="37" t="s">
        <v>32</v>
      </c>
      <c r="H164" s="38">
        <v>66</v>
      </c>
      <c r="I164" s="37" t="s">
        <v>2972</v>
      </c>
      <c r="J164" s="37" t="s">
        <v>4439</v>
      </c>
      <c r="K164">
        <v>2</v>
      </c>
      <c r="L164">
        <v>2</v>
      </c>
      <c r="M164">
        <v>0</v>
      </c>
      <c r="N164">
        <v>1</v>
      </c>
      <c r="O164">
        <v>1</v>
      </c>
      <c r="P164">
        <v>3.0303030303030304E-2</v>
      </c>
      <c r="Q164">
        <f t="shared" si="2"/>
        <v>1.5151515151515152E-2</v>
      </c>
    </row>
    <row r="165" spans="1:17" x14ac:dyDescent="0.25">
      <c r="A165" s="39">
        <v>40435</v>
      </c>
      <c r="B165" s="37" t="s">
        <v>129</v>
      </c>
      <c r="C165" s="37">
        <v>2010</v>
      </c>
      <c r="D165" s="38">
        <v>9</v>
      </c>
      <c r="E165" s="37" t="s">
        <v>55</v>
      </c>
      <c r="F165" s="37" t="s">
        <v>4672</v>
      </c>
      <c r="G165" s="37" t="s">
        <v>32</v>
      </c>
      <c r="H165" s="38">
        <v>369</v>
      </c>
      <c r="I165" s="37" t="s">
        <v>2845</v>
      </c>
      <c r="J165" s="37" t="s">
        <v>4438</v>
      </c>
      <c r="K165">
        <v>3</v>
      </c>
      <c r="L165">
        <v>3</v>
      </c>
      <c r="M165">
        <v>0</v>
      </c>
      <c r="N165">
        <v>2</v>
      </c>
      <c r="O165">
        <v>0</v>
      </c>
      <c r="P165">
        <v>8.130081300813009E-3</v>
      </c>
      <c r="Q165">
        <f t="shared" si="2"/>
        <v>5.4200542005420054E-3</v>
      </c>
    </row>
    <row r="166" spans="1:17" x14ac:dyDescent="0.25">
      <c r="A166" s="39">
        <v>40435</v>
      </c>
      <c r="B166" s="37" t="s">
        <v>4437</v>
      </c>
      <c r="C166" s="37">
        <v>2010</v>
      </c>
      <c r="D166" s="38">
        <v>9</v>
      </c>
      <c r="E166" s="37" t="s">
        <v>55</v>
      </c>
      <c r="F166" s="37" t="s">
        <v>4672</v>
      </c>
      <c r="G166" s="37" t="s">
        <v>40</v>
      </c>
      <c r="H166" s="38">
        <v>830</v>
      </c>
      <c r="I166" s="37" t="s">
        <v>37</v>
      </c>
      <c r="J166" s="37" t="s">
        <v>37</v>
      </c>
      <c r="K166">
        <v>0</v>
      </c>
      <c r="L166">
        <v>0</v>
      </c>
      <c r="M166">
        <v>0</v>
      </c>
      <c r="N166">
        <v>0</v>
      </c>
      <c r="O166">
        <v>0</v>
      </c>
      <c r="P166">
        <v>0</v>
      </c>
      <c r="Q166">
        <f t="shared" si="2"/>
        <v>0</v>
      </c>
    </row>
    <row r="167" spans="1:17" x14ac:dyDescent="0.25">
      <c r="A167" s="39">
        <v>40436</v>
      </c>
      <c r="B167" s="37" t="s">
        <v>138</v>
      </c>
      <c r="C167" s="37">
        <v>2010</v>
      </c>
      <c r="D167" s="38">
        <v>9</v>
      </c>
      <c r="E167" s="37" t="s">
        <v>76</v>
      </c>
      <c r="F167" s="37" t="s">
        <v>1827</v>
      </c>
      <c r="G167" s="37" t="s">
        <v>32</v>
      </c>
      <c r="H167" s="38">
        <v>35</v>
      </c>
      <c r="I167" s="37" t="s">
        <v>37</v>
      </c>
      <c r="J167" s="37" t="s">
        <v>4436</v>
      </c>
      <c r="K167">
        <v>3</v>
      </c>
      <c r="L167">
        <v>3</v>
      </c>
      <c r="M167">
        <v>0</v>
      </c>
      <c r="N167">
        <v>0</v>
      </c>
      <c r="O167">
        <v>1</v>
      </c>
      <c r="P167">
        <v>8.5714285714285715E-2</v>
      </c>
      <c r="Q167">
        <f t="shared" si="2"/>
        <v>0</v>
      </c>
    </row>
    <row r="168" spans="1:17" x14ac:dyDescent="0.25">
      <c r="A168" s="39">
        <v>40436</v>
      </c>
      <c r="B168" s="37" t="s">
        <v>4435</v>
      </c>
      <c r="C168" s="37">
        <v>2010</v>
      </c>
      <c r="D168" s="38">
        <v>9</v>
      </c>
      <c r="E168" s="37" t="s">
        <v>24</v>
      </c>
      <c r="F168" s="37" t="s">
        <v>4672</v>
      </c>
      <c r="G168" s="37" t="s">
        <v>32</v>
      </c>
      <c r="H168" s="38">
        <v>6</v>
      </c>
      <c r="I168" s="37" t="s">
        <v>37</v>
      </c>
      <c r="J168" s="37" t="s">
        <v>37</v>
      </c>
      <c r="K168">
        <v>0</v>
      </c>
      <c r="L168">
        <v>0</v>
      </c>
      <c r="M168">
        <v>0</v>
      </c>
      <c r="N168">
        <v>0</v>
      </c>
      <c r="O168">
        <v>0</v>
      </c>
      <c r="P168">
        <v>0</v>
      </c>
      <c r="Q168">
        <f t="shared" si="2"/>
        <v>0</v>
      </c>
    </row>
    <row r="169" spans="1:17" x14ac:dyDescent="0.25">
      <c r="A169" s="39">
        <v>40436</v>
      </c>
      <c r="B169" s="37" t="s">
        <v>4434</v>
      </c>
      <c r="C169" s="37">
        <v>2010</v>
      </c>
      <c r="D169" s="38">
        <v>9</v>
      </c>
      <c r="E169" s="37" t="s">
        <v>2586</v>
      </c>
      <c r="F169" s="37" t="e">
        <v>#N/A</v>
      </c>
      <c r="G169" s="37" t="s">
        <v>40</v>
      </c>
      <c r="H169" s="38">
        <v>1</v>
      </c>
      <c r="I169" s="37" t="s">
        <v>37</v>
      </c>
      <c r="J169" s="37" t="s">
        <v>37</v>
      </c>
      <c r="K169">
        <v>0</v>
      </c>
      <c r="L169">
        <v>0</v>
      </c>
      <c r="M169">
        <v>0</v>
      </c>
      <c r="N169">
        <v>0</v>
      </c>
      <c r="O169">
        <v>0</v>
      </c>
      <c r="P169">
        <v>0</v>
      </c>
      <c r="Q169">
        <f t="shared" si="2"/>
        <v>0</v>
      </c>
    </row>
    <row r="170" spans="1:17" x14ac:dyDescent="0.25">
      <c r="A170" s="39">
        <v>40436</v>
      </c>
      <c r="B170" s="37" t="s">
        <v>4433</v>
      </c>
      <c r="C170" s="37">
        <v>2010</v>
      </c>
      <c r="D170" s="38">
        <v>9</v>
      </c>
      <c r="E170" s="37" t="s">
        <v>36</v>
      </c>
      <c r="F170" s="37" t="s">
        <v>36</v>
      </c>
      <c r="G170" s="37" t="s">
        <v>32</v>
      </c>
      <c r="H170" s="38">
        <v>124</v>
      </c>
      <c r="I170" s="37" t="s">
        <v>2098</v>
      </c>
      <c r="J170" s="37" t="s">
        <v>37</v>
      </c>
      <c r="K170">
        <v>0</v>
      </c>
      <c r="L170">
        <v>0</v>
      </c>
      <c r="M170">
        <v>0</v>
      </c>
      <c r="N170">
        <v>0</v>
      </c>
      <c r="O170">
        <v>0</v>
      </c>
      <c r="P170">
        <v>0</v>
      </c>
      <c r="Q170">
        <f t="shared" si="2"/>
        <v>0</v>
      </c>
    </row>
    <row r="171" spans="1:17" x14ac:dyDescent="0.25">
      <c r="A171" s="39">
        <v>40436</v>
      </c>
      <c r="B171" s="37" t="s">
        <v>4432</v>
      </c>
      <c r="C171" s="37">
        <v>2010</v>
      </c>
      <c r="D171" s="38">
        <v>9</v>
      </c>
      <c r="E171" s="37" t="s">
        <v>36</v>
      </c>
      <c r="F171" s="37" t="s">
        <v>36</v>
      </c>
      <c r="G171" s="37" t="s">
        <v>40</v>
      </c>
      <c r="H171" s="38">
        <v>26</v>
      </c>
      <c r="I171" s="37" t="s">
        <v>37</v>
      </c>
      <c r="J171" s="37" t="s">
        <v>37</v>
      </c>
      <c r="K171">
        <v>0</v>
      </c>
      <c r="L171">
        <v>0</v>
      </c>
      <c r="M171">
        <v>0</v>
      </c>
      <c r="N171">
        <v>0</v>
      </c>
      <c r="O171">
        <v>0</v>
      </c>
      <c r="P171">
        <v>0</v>
      </c>
      <c r="Q171">
        <f t="shared" si="2"/>
        <v>0</v>
      </c>
    </row>
    <row r="172" spans="1:17" x14ac:dyDescent="0.25">
      <c r="A172" s="39">
        <v>40436</v>
      </c>
      <c r="B172" s="37" t="s">
        <v>146</v>
      </c>
      <c r="C172" s="37">
        <v>2010</v>
      </c>
      <c r="D172" s="38">
        <v>9</v>
      </c>
      <c r="E172" s="37" t="s">
        <v>50</v>
      </c>
      <c r="F172" s="37" t="s">
        <v>50</v>
      </c>
      <c r="G172" s="37" t="s">
        <v>32</v>
      </c>
      <c r="H172" s="38">
        <v>151</v>
      </c>
      <c r="I172" s="37" t="s">
        <v>1857</v>
      </c>
      <c r="J172" s="37" t="s">
        <v>4431</v>
      </c>
      <c r="K172">
        <v>1</v>
      </c>
      <c r="L172">
        <v>1</v>
      </c>
      <c r="M172">
        <v>1</v>
      </c>
      <c r="N172">
        <v>0</v>
      </c>
      <c r="O172">
        <v>1</v>
      </c>
      <c r="P172">
        <v>6.6225165562913907E-3</v>
      </c>
      <c r="Q172">
        <f t="shared" si="2"/>
        <v>0</v>
      </c>
    </row>
    <row r="173" spans="1:17" x14ac:dyDescent="0.25">
      <c r="A173" s="39">
        <v>40436</v>
      </c>
      <c r="B173" s="37" t="s">
        <v>4430</v>
      </c>
      <c r="C173" s="37">
        <v>2010</v>
      </c>
      <c r="D173" s="38">
        <v>9</v>
      </c>
      <c r="E173" s="37" t="s">
        <v>50</v>
      </c>
      <c r="F173" s="37" t="s">
        <v>50</v>
      </c>
      <c r="G173" s="37" t="s">
        <v>40</v>
      </c>
      <c r="H173" s="38">
        <v>43</v>
      </c>
      <c r="I173" s="37" t="s">
        <v>37</v>
      </c>
      <c r="J173" s="37" t="s">
        <v>37</v>
      </c>
      <c r="K173">
        <v>0</v>
      </c>
      <c r="L173">
        <v>0</v>
      </c>
      <c r="M173">
        <v>0</v>
      </c>
      <c r="N173">
        <v>0</v>
      </c>
      <c r="O173">
        <v>0</v>
      </c>
      <c r="P173">
        <v>0</v>
      </c>
      <c r="Q173">
        <f t="shared" si="2"/>
        <v>0</v>
      </c>
    </row>
    <row r="174" spans="1:17" x14ac:dyDescent="0.25">
      <c r="A174" s="39">
        <v>40441</v>
      </c>
      <c r="B174" s="37" t="s">
        <v>4429</v>
      </c>
      <c r="C174" s="37">
        <v>2010</v>
      </c>
      <c r="D174" s="38">
        <v>9</v>
      </c>
      <c r="E174" s="37" t="s">
        <v>232</v>
      </c>
      <c r="F174" s="37" t="e">
        <v>#N/A</v>
      </c>
      <c r="G174" s="37" t="s">
        <v>40</v>
      </c>
      <c r="H174" s="38">
        <v>3</v>
      </c>
      <c r="I174" s="37" t="s">
        <v>37</v>
      </c>
      <c r="J174" s="37" t="s">
        <v>37</v>
      </c>
      <c r="K174">
        <v>0</v>
      </c>
      <c r="L174">
        <v>0</v>
      </c>
      <c r="M174">
        <v>0</v>
      </c>
      <c r="N174">
        <v>0</v>
      </c>
      <c r="O174">
        <v>0</v>
      </c>
      <c r="P174">
        <v>0</v>
      </c>
      <c r="Q174">
        <f t="shared" si="2"/>
        <v>0</v>
      </c>
    </row>
    <row r="175" spans="1:17" x14ac:dyDescent="0.25">
      <c r="A175" s="39">
        <v>40441</v>
      </c>
      <c r="B175" s="37" t="s">
        <v>4428</v>
      </c>
      <c r="C175" s="37">
        <v>2010</v>
      </c>
      <c r="D175" s="38">
        <v>9</v>
      </c>
      <c r="E175" s="37" t="s">
        <v>76</v>
      </c>
      <c r="F175" s="37" t="s">
        <v>1827</v>
      </c>
      <c r="G175" s="37" t="s">
        <v>32</v>
      </c>
      <c r="H175" s="38">
        <v>1</v>
      </c>
      <c r="I175" s="37" t="s">
        <v>37</v>
      </c>
      <c r="J175" s="37" t="s">
        <v>4427</v>
      </c>
      <c r="K175">
        <v>0</v>
      </c>
      <c r="L175">
        <v>0</v>
      </c>
      <c r="M175">
        <v>0</v>
      </c>
      <c r="N175">
        <v>0</v>
      </c>
      <c r="O175">
        <v>0</v>
      </c>
      <c r="P175">
        <v>0</v>
      </c>
      <c r="Q175">
        <f t="shared" si="2"/>
        <v>0</v>
      </c>
    </row>
    <row r="176" spans="1:17" x14ac:dyDescent="0.25">
      <c r="A176" s="39">
        <v>40441</v>
      </c>
      <c r="B176" s="37" t="s">
        <v>4426</v>
      </c>
      <c r="C176" s="37">
        <v>2010</v>
      </c>
      <c r="D176" s="38">
        <v>9</v>
      </c>
      <c r="E176" s="37" t="s">
        <v>1827</v>
      </c>
      <c r="F176" s="37" t="s">
        <v>1827</v>
      </c>
      <c r="G176" s="37" t="s">
        <v>32</v>
      </c>
      <c r="H176" s="38">
        <v>6</v>
      </c>
      <c r="I176" s="37" t="s">
        <v>37</v>
      </c>
      <c r="J176" s="37" t="s">
        <v>3092</v>
      </c>
      <c r="K176">
        <v>0</v>
      </c>
      <c r="L176">
        <v>0</v>
      </c>
      <c r="M176">
        <v>0</v>
      </c>
      <c r="N176">
        <v>0</v>
      </c>
      <c r="O176">
        <v>0</v>
      </c>
      <c r="P176">
        <v>0</v>
      </c>
      <c r="Q176">
        <f t="shared" si="2"/>
        <v>0</v>
      </c>
    </row>
    <row r="177" spans="1:17" x14ac:dyDescent="0.25">
      <c r="A177" s="39">
        <v>40441</v>
      </c>
      <c r="B177" s="37" t="s">
        <v>152</v>
      </c>
      <c r="C177" s="37">
        <v>2010</v>
      </c>
      <c r="D177" s="38">
        <v>9</v>
      </c>
      <c r="E177" s="37" t="s">
        <v>153</v>
      </c>
      <c r="F177" s="37" t="s">
        <v>4672</v>
      </c>
      <c r="G177" s="37" t="s">
        <v>32</v>
      </c>
      <c r="H177" s="38">
        <v>28</v>
      </c>
      <c r="I177" s="37" t="s">
        <v>37</v>
      </c>
      <c r="J177" s="37" t="s">
        <v>4425</v>
      </c>
      <c r="K177">
        <v>1</v>
      </c>
      <c r="L177">
        <v>1</v>
      </c>
      <c r="M177">
        <v>0</v>
      </c>
      <c r="N177">
        <v>0</v>
      </c>
      <c r="O177">
        <v>0</v>
      </c>
      <c r="P177">
        <v>3.5714285714285712E-2</v>
      </c>
      <c r="Q177">
        <f t="shared" si="2"/>
        <v>0</v>
      </c>
    </row>
    <row r="178" spans="1:17" x14ac:dyDescent="0.25">
      <c r="A178" s="39">
        <v>40444</v>
      </c>
      <c r="B178" s="37" t="s">
        <v>4424</v>
      </c>
      <c r="C178" s="37">
        <v>2010</v>
      </c>
      <c r="D178" s="38">
        <v>9</v>
      </c>
      <c r="E178" s="37" t="s">
        <v>232</v>
      </c>
      <c r="F178" s="37" t="e">
        <v>#N/A</v>
      </c>
      <c r="G178" s="37" t="s">
        <v>40</v>
      </c>
      <c r="H178" s="38">
        <v>1</v>
      </c>
      <c r="I178" s="37" t="s">
        <v>37</v>
      </c>
      <c r="J178" s="37" t="s">
        <v>2276</v>
      </c>
      <c r="K178">
        <v>0</v>
      </c>
      <c r="L178">
        <v>0</v>
      </c>
      <c r="M178">
        <v>0</v>
      </c>
      <c r="N178">
        <v>0</v>
      </c>
      <c r="O178">
        <v>0</v>
      </c>
      <c r="P178">
        <v>0</v>
      </c>
      <c r="Q178">
        <f t="shared" si="2"/>
        <v>0</v>
      </c>
    </row>
    <row r="179" spans="1:17" x14ac:dyDescent="0.25">
      <c r="A179" s="39">
        <v>40444</v>
      </c>
      <c r="B179" s="37" t="s">
        <v>4423</v>
      </c>
      <c r="C179" s="37">
        <v>2010</v>
      </c>
      <c r="D179" s="38">
        <v>9</v>
      </c>
      <c r="E179" s="37" t="s">
        <v>232</v>
      </c>
      <c r="F179" s="37" t="e">
        <v>#N/A</v>
      </c>
      <c r="G179" s="37" t="s">
        <v>40</v>
      </c>
      <c r="H179" s="38">
        <v>2</v>
      </c>
      <c r="I179" s="37" t="s">
        <v>37</v>
      </c>
      <c r="J179" s="37" t="s">
        <v>37</v>
      </c>
      <c r="K179">
        <v>0</v>
      </c>
      <c r="L179">
        <v>0</v>
      </c>
      <c r="M179">
        <v>0</v>
      </c>
      <c r="N179">
        <v>0</v>
      </c>
      <c r="O179">
        <v>0</v>
      </c>
      <c r="P179">
        <v>0</v>
      </c>
      <c r="Q179">
        <f t="shared" si="2"/>
        <v>0</v>
      </c>
    </row>
    <row r="180" spans="1:17" x14ac:dyDescent="0.25">
      <c r="A180" s="39">
        <v>40444</v>
      </c>
      <c r="B180" s="37" t="s">
        <v>4422</v>
      </c>
      <c r="C180" s="37">
        <v>2010</v>
      </c>
      <c r="D180" s="38">
        <v>9</v>
      </c>
      <c r="E180" s="37" t="s">
        <v>2074</v>
      </c>
      <c r="F180" s="37" t="e">
        <v>#N/A</v>
      </c>
      <c r="G180" s="37" t="s">
        <v>32</v>
      </c>
      <c r="H180" s="38">
        <v>1</v>
      </c>
      <c r="I180" s="37" t="s">
        <v>37</v>
      </c>
      <c r="J180" s="37" t="s">
        <v>37</v>
      </c>
      <c r="K180">
        <v>0</v>
      </c>
      <c r="L180">
        <v>0</v>
      </c>
      <c r="M180">
        <v>0</v>
      </c>
      <c r="N180">
        <v>0</v>
      </c>
      <c r="O180">
        <v>0</v>
      </c>
      <c r="P180">
        <v>0</v>
      </c>
      <c r="Q180">
        <f t="shared" si="2"/>
        <v>0</v>
      </c>
    </row>
    <row r="181" spans="1:17" x14ac:dyDescent="0.25">
      <c r="A181" s="39">
        <v>40444</v>
      </c>
      <c r="B181" s="37" t="s">
        <v>4421</v>
      </c>
      <c r="C181" s="37">
        <v>2010</v>
      </c>
      <c r="D181" s="38">
        <v>9</v>
      </c>
      <c r="E181" s="37" t="s">
        <v>76</v>
      </c>
      <c r="F181" s="37" t="s">
        <v>1827</v>
      </c>
      <c r="G181" s="37" t="s">
        <v>32</v>
      </c>
      <c r="H181" s="38">
        <v>27</v>
      </c>
      <c r="I181" s="37" t="s">
        <v>37</v>
      </c>
      <c r="J181" s="37" t="s">
        <v>4420</v>
      </c>
      <c r="K181">
        <v>0</v>
      </c>
      <c r="L181">
        <v>0</v>
      </c>
      <c r="M181">
        <v>0</v>
      </c>
      <c r="N181">
        <v>0</v>
      </c>
      <c r="O181">
        <v>0</v>
      </c>
      <c r="P181">
        <v>0</v>
      </c>
      <c r="Q181">
        <f t="shared" si="2"/>
        <v>0</v>
      </c>
    </row>
    <row r="182" spans="1:17" x14ac:dyDescent="0.25">
      <c r="A182" s="39">
        <v>40451</v>
      </c>
      <c r="B182" s="37" t="s">
        <v>4419</v>
      </c>
      <c r="C182" s="37">
        <v>2010</v>
      </c>
      <c r="D182" s="38">
        <v>9</v>
      </c>
      <c r="E182" s="37" t="s">
        <v>76</v>
      </c>
      <c r="F182" s="37" t="s">
        <v>1827</v>
      </c>
      <c r="G182" s="37" t="s">
        <v>32</v>
      </c>
      <c r="H182" s="38">
        <v>44</v>
      </c>
      <c r="I182" s="37" t="s">
        <v>37</v>
      </c>
      <c r="J182" s="37" t="s">
        <v>37</v>
      </c>
      <c r="K182">
        <v>0</v>
      </c>
      <c r="L182">
        <v>0</v>
      </c>
      <c r="M182">
        <v>0</v>
      </c>
      <c r="N182">
        <v>0</v>
      </c>
      <c r="O182">
        <v>0</v>
      </c>
      <c r="P182">
        <v>0</v>
      </c>
      <c r="Q182">
        <f t="shared" si="2"/>
        <v>0</v>
      </c>
    </row>
    <row r="183" spans="1:17" x14ac:dyDescent="0.25">
      <c r="A183" s="39">
        <v>40451</v>
      </c>
      <c r="B183" s="37" t="s">
        <v>4418</v>
      </c>
      <c r="C183" s="37">
        <v>2010</v>
      </c>
      <c r="D183" s="38">
        <v>9</v>
      </c>
      <c r="E183" s="37" t="s">
        <v>1827</v>
      </c>
      <c r="F183" s="37" t="s">
        <v>1827</v>
      </c>
      <c r="G183" s="37" t="s">
        <v>32</v>
      </c>
      <c r="H183" s="38">
        <v>20</v>
      </c>
      <c r="I183" s="37" t="s">
        <v>37</v>
      </c>
      <c r="J183" s="37" t="s">
        <v>4417</v>
      </c>
      <c r="K183">
        <v>0</v>
      </c>
      <c r="L183">
        <v>0</v>
      </c>
      <c r="M183">
        <v>0</v>
      </c>
      <c r="N183">
        <v>0</v>
      </c>
      <c r="O183">
        <v>0</v>
      </c>
      <c r="P183">
        <v>0</v>
      </c>
      <c r="Q183">
        <f t="shared" si="2"/>
        <v>0</v>
      </c>
    </row>
    <row r="184" spans="1:17" x14ac:dyDescent="0.25">
      <c r="A184" s="39">
        <v>40451</v>
      </c>
      <c r="B184" s="37" t="s">
        <v>4416</v>
      </c>
      <c r="C184" s="37">
        <v>2010</v>
      </c>
      <c r="D184" s="38">
        <v>9</v>
      </c>
      <c r="E184" s="37" t="s">
        <v>2321</v>
      </c>
      <c r="F184" s="37" t="e">
        <v>#N/A</v>
      </c>
      <c r="G184" s="37" t="s">
        <v>32</v>
      </c>
      <c r="H184" s="38">
        <v>4</v>
      </c>
      <c r="I184" s="37" t="s">
        <v>37</v>
      </c>
      <c r="J184" s="37" t="s">
        <v>37</v>
      </c>
      <c r="K184">
        <v>0</v>
      </c>
      <c r="L184">
        <v>0</v>
      </c>
      <c r="M184">
        <v>0</v>
      </c>
      <c r="N184">
        <v>0</v>
      </c>
      <c r="O184">
        <v>0</v>
      </c>
      <c r="P184">
        <v>0</v>
      </c>
      <c r="Q184">
        <f t="shared" si="2"/>
        <v>0</v>
      </c>
    </row>
    <row r="185" spans="1:17" x14ac:dyDescent="0.25">
      <c r="A185" s="39">
        <v>40451</v>
      </c>
      <c r="B185" s="37" t="s">
        <v>4415</v>
      </c>
      <c r="C185" s="37">
        <v>2010</v>
      </c>
      <c r="D185" s="38">
        <v>9</v>
      </c>
      <c r="E185" s="37" t="s">
        <v>153</v>
      </c>
      <c r="F185" s="37" t="s">
        <v>4672</v>
      </c>
      <c r="G185" s="37" t="s">
        <v>32</v>
      </c>
      <c r="H185" s="38">
        <v>30</v>
      </c>
      <c r="I185" s="37" t="s">
        <v>1841</v>
      </c>
      <c r="J185" s="37" t="s">
        <v>4414</v>
      </c>
      <c r="K185">
        <v>0</v>
      </c>
      <c r="L185">
        <v>0</v>
      </c>
      <c r="M185">
        <v>0</v>
      </c>
      <c r="N185">
        <v>0</v>
      </c>
      <c r="O185">
        <v>0</v>
      </c>
      <c r="P185">
        <v>0</v>
      </c>
      <c r="Q185">
        <f t="shared" si="2"/>
        <v>0</v>
      </c>
    </row>
    <row r="186" spans="1:17" x14ac:dyDescent="0.25">
      <c r="A186" s="39">
        <v>40451</v>
      </c>
      <c r="B186" s="37" t="s">
        <v>4413</v>
      </c>
      <c r="C186" s="37">
        <v>2010</v>
      </c>
      <c r="D186" s="38">
        <v>9</v>
      </c>
      <c r="E186" s="37" t="s">
        <v>55</v>
      </c>
      <c r="F186" s="37" t="s">
        <v>4672</v>
      </c>
      <c r="G186" s="37" t="s">
        <v>40</v>
      </c>
      <c r="H186" s="38">
        <v>77</v>
      </c>
      <c r="I186" s="37" t="s">
        <v>37</v>
      </c>
      <c r="J186" s="37" t="s">
        <v>37</v>
      </c>
      <c r="K186">
        <v>0</v>
      </c>
      <c r="L186">
        <v>0</v>
      </c>
      <c r="M186">
        <v>0</v>
      </c>
      <c r="N186">
        <v>0</v>
      </c>
      <c r="O186">
        <v>0</v>
      </c>
      <c r="P186">
        <v>0</v>
      </c>
      <c r="Q186">
        <f t="shared" si="2"/>
        <v>0</v>
      </c>
    </row>
    <row r="187" spans="1:17" x14ac:dyDescent="0.25">
      <c r="A187" s="39">
        <v>40451</v>
      </c>
      <c r="B187" s="37" t="s">
        <v>156</v>
      </c>
      <c r="C187" s="37">
        <v>2010</v>
      </c>
      <c r="D187" s="38">
        <v>9</v>
      </c>
      <c r="E187" s="37" t="s">
        <v>55</v>
      </c>
      <c r="F187" s="37" t="s">
        <v>4672</v>
      </c>
      <c r="G187" s="37" t="s">
        <v>32</v>
      </c>
      <c r="H187" s="38">
        <v>22</v>
      </c>
      <c r="I187" s="37" t="s">
        <v>37</v>
      </c>
      <c r="J187" s="37" t="s">
        <v>4412</v>
      </c>
      <c r="K187">
        <v>1</v>
      </c>
      <c r="L187">
        <v>1</v>
      </c>
      <c r="M187">
        <v>0</v>
      </c>
      <c r="N187">
        <v>1</v>
      </c>
      <c r="O187">
        <v>1</v>
      </c>
      <c r="P187">
        <v>4.5454545454545456E-2</v>
      </c>
      <c r="Q187">
        <f t="shared" si="2"/>
        <v>4.5454545454545456E-2</v>
      </c>
    </row>
    <row r="188" spans="1:17" x14ac:dyDescent="0.25">
      <c r="A188" s="39">
        <v>40451</v>
      </c>
      <c r="B188" s="37" t="s">
        <v>4411</v>
      </c>
      <c r="C188" s="37">
        <v>2010</v>
      </c>
      <c r="D188" s="38">
        <v>9</v>
      </c>
      <c r="E188" s="37" t="s">
        <v>24</v>
      </c>
      <c r="F188" s="37" t="s">
        <v>4672</v>
      </c>
      <c r="G188" s="37" t="s">
        <v>40</v>
      </c>
      <c r="H188" s="38">
        <v>11</v>
      </c>
      <c r="I188" s="37" t="s">
        <v>37</v>
      </c>
      <c r="J188" s="37" t="s">
        <v>4410</v>
      </c>
      <c r="K188">
        <v>0</v>
      </c>
      <c r="L188">
        <v>0</v>
      </c>
      <c r="M188">
        <v>0</v>
      </c>
      <c r="N188">
        <v>0</v>
      </c>
      <c r="O188">
        <v>0</v>
      </c>
      <c r="P188">
        <v>0</v>
      </c>
      <c r="Q188">
        <f t="shared" si="2"/>
        <v>0</v>
      </c>
    </row>
    <row r="189" spans="1:17" x14ac:dyDescent="0.25">
      <c r="A189" s="39">
        <v>40451</v>
      </c>
      <c r="B189" s="37" t="s">
        <v>159</v>
      </c>
      <c r="C189" s="37">
        <v>2010</v>
      </c>
      <c r="D189" s="38">
        <v>9</v>
      </c>
      <c r="E189" s="37" t="s">
        <v>24</v>
      </c>
      <c r="F189" s="37" t="s">
        <v>4672</v>
      </c>
      <c r="G189" s="37" t="s">
        <v>32</v>
      </c>
      <c r="H189" s="38">
        <v>81</v>
      </c>
      <c r="I189" s="37" t="s">
        <v>37</v>
      </c>
      <c r="J189" s="37" t="s">
        <v>4409</v>
      </c>
      <c r="K189">
        <v>1</v>
      </c>
      <c r="L189">
        <v>1</v>
      </c>
      <c r="M189">
        <v>0</v>
      </c>
      <c r="N189">
        <v>0</v>
      </c>
      <c r="O189">
        <v>0</v>
      </c>
      <c r="P189">
        <v>1.2345679012345678E-2</v>
      </c>
      <c r="Q189">
        <f t="shared" si="2"/>
        <v>0</v>
      </c>
    </row>
    <row r="190" spans="1:17" x14ac:dyDescent="0.25">
      <c r="A190" s="39">
        <v>40451</v>
      </c>
      <c r="B190" s="37" t="s">
        <v>4408</v>
      </c>
      <c r="C190" s="37">
        <v>2010</v>
      </c>
      <c r="D190" s="38">
        <v>9</v>
      </c>
      <c r="E190" s="37" t="s">
        <v>36</v>
      </c>
      <c r="F190" s="37" t="s">
        <v>36</v>
      </c>
      <c r="G190" s="37" t="s">
        <v>32</v>
      </c>
      <c r="H190" s="38">
        <v>74</v>
      </c>
      <c r="I190" s="37" t="s">
        <v>1864</v>
      </c>
      <c r="J190" s="37" t="s">
        <v>4407</v>
      </c>
      <c r="K190">
        <v>0</v>
      </c>
      <c r="L190">
        <v>0</v>
      </c>
      <c r="M190">
        <v>0</v>
      </c>
      <c r="N190">
        <v>0</v>
      </c>
      <c r="O190">
        <v>0</v>
      </c>
      <c r="P190">
        <v>0</v>
      </c>
      <c r="Q190">
        <f t="shared" si="2"/>
        <v>0</v>
      </c>
    </row>
    <row r="191" spans="1:17" x14ac:dyDescent="0.25">
      <c r="A191" s="39">
        <v>40451</v>
      </c>
      <c r="B191" s="37" t="s">
        <v>4406</v>
      </c>
      <c r="C191" s="37">
        <v>2010</v>
      </c>
      <c r="D191" s="38">
        <v>9</v>
      </c>
      <c r="E191" s="37" t="s">
        <v>36</v>
      </c>
      <c r="F191" s="37" t="s">
        <v>36</v>
      </c>
      <c r="G191" s="37" t="s">
        <v>40</v>
      </c>
      <c r="H191" s="38">
        <v>1</v>
      </c>
      <c r="I191" s="37" t="s">
        <v>37</v>
      </c>
      <c r="J191" s="37" t="s">
        <v>37</v>
      </c>
      <c r="K191">
        <v>0</v>
      </c>
      <c r="L191">
        <v>0</v>
      </c>
      <c r="M191">
        <v>0</v>
      </c>
      <c r="N191">
        <v>0</v>
      </c>
      <c r="O191">
        <v>0</v>
      </c>
      <c r="P191">
        <v>0</v>
      </c>
      <c r="Q191">
        <f t="shared" si="2"/>
        <v>0</v>
      </c>
    </row>
    <row r="192" spans="1:17" x14ac:dyDescent="0.25">
      <c r="A192" s="39">
        <v>40451</v>
      </c>
      <c r="B192" s="37" t="s">
        <v>163</v>
      </c>
      <c r="C192" s="37">
        <v>2010</v>
      </c>
      <c r="D192" s="38">
        <v>9</v>
      </c>
      <c r="E192" s="37" t="s">
        <v>50</v>
      </c>
      <c r="F192" s="37" t="s">
        <v>50</v>
      </c>
      <c r="G192" s="37" t="s">
        <v>32</v>
      </c>
      <c r="H192" s="38">
        <v>200</v>
      </c>
      <c r="I192" s="37" t="s">
        <v>37</v>
      </c>
      <c r="J192" s="37" t="s">
        <v>4405</v>
      </c>
      <c r="K192">
        <v>2</v>
      </c>
      <c r="L192">
        <v>2</v>
      </c>
      <c r="M192">
        <v>1</v>
      </c>
      <c r="N192">
        <v>1</v>
      </c>
      <c r="O192">
        <v>2</v>
      </c>
      <c r="P192">
        <v>0.01</v>
      </c>
      <c r="Q192">
        <f t="shared" si="2"/>
        <v>5.0000000000000001E-3</v>
      </c>
    </row>
    <row r="193" spans="1:17" x14ac:dyDescent="0.25">
      <c r="A193" s="39">
        <v>40451</v>
      </c>
      <c r="B193" s="37" t="s">
        <v>4404</v>
      </c>
      <c r="C193" s="37">
        <v>2010</v>
      </c>
      <c r="D193" s="38">
        <v>9</v>
      </c>
      <c r="E193" s="37" t="s">
        <v>50</v>
      </c>
      <c r="F193" s="37" t="s">
        <v>50</v>
      </c>
      <c r="G193" s="37" t="s">
        <v>40</v>
      </c>
      <c r="H193" s="38">
        <v>30</v>
      </c>
      <c r="I193" s="37" t="s">
        <v>37</v>
      </c>
      <c r="J193" s="37" t="s">
        <v>4403</v>
      </c>
      <c r="K193">
        <v>0</v>
      </c>
      <c r="L193">
        <v>0</v>
      </c>
      <c r="M193">
        <v>0</v>
      </c>
      <c r="N193">
        <v>0</v>
      </c>
      <c r="O193">
        <v>0</v>
      </c>
      <c r="P193">
        <v>0</v>
      </c>
      <c r="Q193">
        <f t="shared" si="2"/>
        <v>0</v>
      </c>
    </row>
    <row r="194" spans="1:17" x14ac:dyDescent="0.25">
      <c r="A194" s="39">
        <v>40452</v>
      </c>
      <c r="B194" s="37" t="s">
        <v>4402</v>
      </c>
      <c r="C194" s="37">
        <v>2010</v>
      </c>
      <c r="D194" s="38">
        <v>10</v>
      </c>
      <c r="E194" s="37" t="s">
        <v>4377</v>
      </c>
      <c r="F194" s="37" t="e">
        <v>#N/A</v>
      </c>
      <c r="G194" s="37" t="s">
        <v>40</v>
      </c>
      <c r="H194" s="38">
        <v>1</v>
      </c>
      <c r="I194" s="37" t="s">
        <v>37</v>
      </c>
      <c r="J194" s="37" t="s">
        <v>37</v>
      </c>
      <c r="K194">
        <v>0</v>
      </c>
      <c r="L194">
        <v>0</v>
      </c>
      <c r="M194">
        <v>0</v>
      </c>
      <c r="N194">
        <v>0</v>
      </c>
      <c r="O194">
        <v>0</v>
      </c>
      <c r="P194">
        <v>0</v>
      </c>
      <c r="Q194">
        <f t="shared" si="2"/>
        <v>0</v>
      </c>
    </row>
    <row r="195" spans="1:17" x14ac:dyDescent="0.25">
      <c r="A195" s="39">
        <v>40464</v>
      </c>
      <c r="B195" s="37" t="s">
        <v>4401</v>
      </c>
      <c r="C195" s="37">
        <v>2010</v>
      </c>
      <c r="D195" s="38">
        <v>10</v>
      </c>
      <c r="E195" s="37" t="s">
        <v>4377</v>
      </c>
      <c r="F195" s="37" t="e">
        <v>#N/A</v>
      </c>
      <c r="G195" s="37" t="s">
        <v>40</v>
      </c>
      <c r="H195" s="38">
        <v>1</v>
      </c>
      <c r="I195" s="37" t="s">
        <v>37</v>
      </c>
      <c r="J195" s="37" t="s">
        <v>37</v>
      </c>
      <c r="K195">
        <v>0</v>
      </c>
      <c r="L195">
        <v>0</v>
      </c>
      <c r="M195">
        <v>0</v>
      </c>
      <c r="N195">
        <v>0</v>
      </c>
      <c r="O195">
        <v>0</v>
      </c>
      <c r="P195">
        <v>0</v>
      </c>
      <c r="Q195">
        <f t="shared" ref="Q195:Q258" si="3">N195/H195</f>
        <v>0</v>
      </c>
    </row>
    <row r="196" spans="1:17" x14ac:dyDescent="0.25">
      <c r="A196" s="39">
        <v>40464</v>
      </c>
      <c r="B196" s="37" t="s">
        <v>4400</v>
      </c>
      <c r="C196" s="37">
        <v>2010</v>
      </c>
      <c r="D196" s="38">
        <v>10</v>
      </c>
      <c r="E196" s="37" t="s">
        <v>76</v>
      </c>
      <c r="F196" s="37" t="s">
        <v>1827</v>
      </c>
      <c r="G196" s="37" t="s">
        <v>32</v>
      </c>
      <c r="H196" s="38">
        <v>29</v>
      </c>
      <c r="I196" s="37" t="s">
        <v>37</v>
      </c>
      <c r="J196" s="37" t="s">
        <v>4399</v>
      </c>
      <c r="K196">
        <v>0</v>
      </c>
      <c r="L196">
        <v>0</v>
      </c>
      <c r="M196">
        <v>0</v>
      </c>
      <c r="N196">
        <v>0</v>
      </c>
      <c r="O196">
        <v>0</v>
      </c>
      <c r="P196">
        <v>0</v>
      </c>
      <c r="Q196">
        <f t="shared" si="3"/>
        <v>0</v>
      </c>
    </row>
    <row r="197" spans="1:17" x14ac:dyDescent="0.25">
      <c r="A197" s="39">
        <v>40469</v>
      </c>
      <c r="B197" s="37" t="s">
        <v>4398</v>
      </c>
      <c r="C197" s="37">
        <v>2010</v>
      </c>
      <c r="D197" s="38">
        <v>10</v>
      </c>
      <c r="E197" s="37" t="s">
        <v>76</v>
      </c>
      <c r="F197" s="37" t="s">
        <v>1827</v>
      </c>
      <c r="G197" s="37" t="s">
        <v>40</v>
      </c>
      <c r="H197" s="38">
        <v>3</v>
      </c>
      <c r="I197" s="37" t="s">
        <v>37</v>
      </c>
      <c r="J197" s="37" t="s">
        <v>4396</v>
      </c>
      <c r="K197">
        <v>0</v>
      </c>
      <c r="L197">
        <v>0</v>
      </c>
      <c r="M197">
        <v>0</v>
      </c>
      <c r="N197">
        <v>0</v>
      </c>
      <c r="O197">
        <v>0</v>
      </c>
      <c r="P197">
        <v>0</v>
      </c>
      <c r="Q197">
        <f t="shared" si="3"/>
        <v>0</v>
      </c>
    </row>
    <row r="198" spans="1:17" x14ac:dyDescent="0.25">
      <c r="A198" s="39">
        <v>40469</v>
      </c>
      <c r="B198" s="37" t="s">
        <v>4397</v>
      </c>
      <c r="C198" s="37">
        <v>2010</v>
      </c>
      <c r="D198" s="38">
        <v>10</v>
      </c>
      <c r="E198" s="37" t="s">
        <v>76</v>
      </c>
      <c r="F198" s="37" t="s">
        <v>1827</v>
      </c>
      <c r="G198" s="37" t="s">
        <v>32</v>
      </c>
      <c r="H198" s="38">
        <v>1</v>
      </c>
      <c r="I198" s="37" t="s">
        <v>37</v>
      </c>
      <c r="J198" s="37" t="s">
        <v>4396</v>
      </c>
      <c r="K198">
        <v>0</v>
      </c>
      <c r="L198">
        <v>0</v>
      </c>
      <c r="M198">
        <v>0</v>
      </c>
      <c r="N198">
        <v>0</v>
      </c>
      <c r="O198">
        <v>0</v>
      </c>
      <c r="P198">
        <v>0</v>
      </c>
      <c r="Q198">
        <f t="shared" si="3"/>
        <v>0</v>
      </c>
    </row>
    <row r="199" spans="1:17" x14ac:dyDescent="0.25">
      <c r="A199" s="39">
        <v>40469</v>
      </c>
      <c r="B199" s="37" t="s">
        <v>4395</v>
      </c>
      <c r="C199" s="37">
        <v>2010</v>
      </c>
      <c r="D199" s="38">
        <v>10</v>
      </c>
      <c r="E199" s="37" t="s">
        <v>2913</v>
      </c>
      <c r="F199" s="37" t="e">
        <v>#N/A</v>
      </c>
      <c r="G199" s="37" t="s">
        <v>40</v>
      </c>
      <c r="H199" s="38">
        <v>1</v>
      </c>
      <c r="I199" s="37" t="s">
        <v>37</v>
      </c>
      <c r="J199" s="37" t="s">
        <v>37</v>
      </c>
      <c r="K199">
        <v>0</v>
      </c>
      <c r="L199">
        <v>0</v>
      </c>
      <c r="M199">
        <v>0</v>
      </c>
      <c r="N199">
        <v>0</v>
      </c>
      <c r="O199">
        <v>0</v>
      </c>
      <c r="P199">
        <v>0</v>
      </c>
      <c r="Q199">
        <f t="shared" si="3"/>
        <v>0</v>
      </c>
    </row>
    <row r="200" spans="1:17" x14ac:dyDescent="0.25">
      <c r="A200" s="39">
        <v>40469</v>
      </c>
      <c r="B200" s="37" t="s">
        <v>4394</v>
      </c>
      <c r="C200" s="37">
        <v>2010</v>
      </c>
      <c r="D200" s="38">
        <v>10</v>
      </c>
      <c r="E200" s="37" t="s">
        <v>153</v>
      </c>
      <c r="F200" s="37" t="s">
        <v>4672</v>
      </c>
      <c r="G200" s="37" t="s">
        <v>32</v>
      </c>
      <c r="H200" s="38">
        <v>8</v>
      </c>
      <c r="I200" s="37" t="s">
        <v>37</v>
      </c>
      <c r="J200" s="37" t="s">
        <v>4393</v>
      </c>
      <c r="K200">
        <v>0</v>
      </c>
      <c r="L200">
        <v>0</v>
      </c>
      <c r="M200">
        <v>0</v>
      </c>
      <c r="N200">
        <v>0</v>
      </c>
      <c r="O200">
        <v>0</v>
      </c>
      <c r="P200">
        <v>0</v>
      </c>
      <c r="Q200">
        <f t="shared" si="3"/>
        <v>0</v>
      </c>
    </row>
    <row r="201" spans="1:17" x14ac:dyDescent="0.25">
      <c r="A201" s="39">
        <v>40469</v>
      </c>
      <c r="B201" s="37" t="s">
        <v>4392</v>
      </c>
      <c r="C201" s="37">
        <v>2010</v>
      </c>
      <c r="D201" s="38">
        <v>10</v>
      </c>
      <c r="E201" s="37" t="s">
        <v>55</v>
      </c>
      <c r="F201" s="37" t="s">
        <v>4672</v>
      </c>
      <c r="G201" s="37" t="s">
        <v>40</v>
      </c>
      <c r="H201" s="38">
        <v>328</v>
      </c>
      <c r="I201" s="37" t="s">
        <v>37</v>
      </c>
      <c r="J201" s="37" t="s">
        <v>37</v>
      </c>
      <c r="K201">
        <v>0</v>
      </c>
      <c r="L201">
        <v>0</v>
      </c>
      <c r="M201">
        <v>0</v>
      </c>
      <c r="N201">
        <v>0</v>
      </c>
      <c r="O201">
        <v>0</v>
      </c>
      <c r="P201">
        <v>0</v>
      </c>
      <c r="Q201">
        <f t="shared" si="3"/>
        <v>0</v>
      </c>
    </row>
    <row r="202" spans="1:17" x14ac:dyDescent="0.25">
      <c r="A202" s="39">
        <v>40469</v>
      </c>
      <c r="B202" s="37" t="s">
        <v>4391</v>
      </c>
      <c r="C202" s="37">
        <v>2010</v>
      </c>
      <c r="D202" s="38">
        <v>10</v>
      </c>
      <c r="E202" s="37" t="s">
        <v>55</v>
      </c>
      <c r="F202" s="37" t="s">
        <v>4672</v>
      </c>
      <c r="G202" s="37" t="s">
        <v>32</v>
      </c>
      <c r="H202" s="38">
        <v>128</v>
      </c>
      <c r="I202" s="37" t="s">
        <v>2203</v>
      </c>
      <c r="J202" s="37" t="s">
        <v>4390</v>
      </c>
      <c r="K202">
        <v>0</v>
      </c>
      <c r="L202">
        <v>0</v>
      </c>
      <c r="M202">
        <v>0</v>
      </c>
      <c r="N202">
        <v>0</v>
      </c>
      <c r="O202">
        <v>0</v>
      </c>
      <c r="P202">
        <v>0</v>
      </c>
      <c r="Q202">
        <f t="shared" si="3"/>
        <v>0</v>
      </c>
    </row>
    <row r="203" spans="1:17" x14ac:dyDescent="0.25">
      <c r="A203" s="39">
        <v>40469</v>
      </c>
      <c r="B203" s="37" t="s">
        <v>4389</v>
      </c>
      <c r="C203" s="37">
        <v>2010</v>
      </c>
      <c r="D203" s="38">
        <v>10</v>
      </c>
      <c r="E203" s="37" t="s">
        <v>24</v>
      </c>
      <c r="F203" s="37" t="s">
        <v>4672</v>
      </c>
      <c r="G203" s="37" t="s">
        <v>40</v>
      </c>
      <c r="H203" s="38">
        <v>137</v>
      </c>
      <c r="I203" s="37" t="s">
        <v>37</v>
      </c>
      <c r="J203" s="37" t="s">
        <v>37</v>
      </c>
      <c r="K203">
        <v>0</v>
      </c>
      <c r="L203">
        <v>0</v>
      </c>
      <c r="M203">
        <v>0</v>
      </c>
      <c r="N203">
        <v>0</v>
      </c>
      <c r="O203">
        <v>0</v>
      </c>
      <c r="P203">
        <v>0</v>
      </c>
      <c r="Q203">
        <f t="shared" si="3"/>
        <v>0</v>
      </c>
    </row>
    <row r="204" spans="1:17" x14ac:dyDescent="0.25">
      <c r="A204" s="39">
        <v>40469</v>
      </c>
      <c r="B204" s="37" t="s">
        <v>4388</v>
      </c>
      <c r="C204" s="37">
        <v>2010</v>
      </c>
      <c r="D204" s="38">
        <v>10</v>
      </c>
      <c r="E204" s="37" t="s">
        <v>24</v>
      </c>
      <c r="F204" s="37" t="s">
        <v>4672</v>
      </c>
      <c r="G204" s="37" t="s">
        <v>32</v>
      </c>
      <c r="H204" s="38">
        <v>90</v>
      </c>
      <c r="I204" s="37" t="s">
        <v>1928</v>
      </c>
      <c r="J204" s="37" t="s">
        <v>4387</v>
      </c>
      <c r="K204">
        <v>0</v>
      </c>
      <c r="L204">
        <v>0</v>
      </c>
      <c r="M204">
        <v>0</v>
      </c>
      <c r="N204">
        <v>0</v>
      </c>
      <c r="O204">
        <v>0</v>
      </c>
      <c r="P204">
        <v>0</v>
      </c>
      <c r="Q204">
        <f t="shared" si="3"/>
        <v>0</v>
      </c>
    </row>
    <row r="205" spans="1:17" x14ac:dyDescent="0.25">
      <c r="A205" s="39">
        <v>40469</v>
      </c>
      <c r="B205" s="37" t="s">
        <v>4386</v>
      </c>
      <c r="C205" s="37">
        <v>2010</v>
      </c>
      <c r="D205" s="38">
        <v>10</v>
      </c>
      <c r="E205" s="37" t="s">
        <v>36</v>
      </c>
      <c r="F205" s="37" t="s">
        <v>36</v>
      </c>
      <c r="G205" s="37" t="s">
        <v>40</v>
      </c>
      <c r="H205" s="38">
        <v>126</v>
      </c>
      <c r="I205" s="37" t="s">
        <v>37</v>
      </c>
      <c r="J205" s="37" t="s">
        <v>37</v>
      </c>
      <c r="K205">
        <v>0</v>
      </c>
      <c r="L205">
        <v>0</v>
      </c>
      <c r="M205">
        <v>0</v>
      </c>
      <c r="N205">
        <v>0</v>
      </c>
      <c r="O205">
        <v>0</v>
      </c>
      <c r="P205">
        <v>0</v>
      </c>
      <c r="Q205">
        <f t="shared" si="3"/>
        <v>0</v>
      </c>
    </row>
    <row r="206" spans="1:17" x14ac:dyDescent="0.25">
      <c r="A206" s="39">
        <v>40469</v>
      </c>
      <c r="B206" s="37" t="s">
        <v>4385</v>
      </c>
      <c r="C206" s="37">
        <v>2010</v>
      </c>
      <c r="D206" s="38">
        <v>10</v>
      </c>
      <c r="E206" s="37" t="s">
        <v>36</v>
      </c>
      <c r="F206" s="37" t="s">
        <v>36</v>
      </c>
      <c r="G206" s="37" t="s">
        <v>32</v>
      </c>
      <c r="H206" s="38">
        <v>97</v>
      </c>
      <c r="I206" s="37" t="s">
        <v>2203</v>
      </c>
      <c r="J206" s="37" t="s">
        <v>4384</v>
      </c>
      <c r="K206">
        <v>0</v>
      </c>
      <c r="L206">
        <v>0</v>
      </c>
      <c r="M206">
        <v>0</v>
      </c>
      <c r="N206">
        <v>0</v>
      </c>
      <c r="O206">
        <v>0</v>
      </c>
      <c r="P206">
        <v>0</v>
      </c>
      <c r="Q206">
        <f t="shared" si="3"/>
        <v>0</v>
      </c>
    </row>
    <row r="207" spans="1:17" x14ac:dyDescent="0.25">
      <c r="A207" s="39">
        <v>40469</v>
      </c>
      <c r="B207" s="37" t="s">
        <v>4383</v>
      </c>
      <c r="C207" s="37">
        <v>2010</v>
      </c>
      <c r="D207" s="38">
        <v>10</v>
      </c>
      <c r="E207" s="37" t="s">
        <v>50</v>
      </c>
      <c r="F207" s="37" t="s">
        <v>50</v>
      </c>
      <c r="G207" s="37" t="s">
        <v>32</v>
      </c>
      <c r="H207" s="38">
        <v>125</v>
      </c>
      <c r="I207" s="37" t="s">
        <v>2098</v>
      </c>
      <c r="J207" s="37" t="s">
        <v>4382</v>
      </c>
      <c r="K207">
        <v>0</v>
      </c>
      <c r="L207">
        <v>0</v>
      </c>
      <c r="M207">
        <v>0</v>
      </c>
      <c r="N207">
        <v>0</v>
      </c>
      <c r="O207">
        <v>0</v>
      </c>
      <c r="P207">
        <v>0</v>
      </c>
      <c r="Q207">
        <f t="shared" si="3"/>
        <v>0</v>
      </c>
    </row>
    <row r="208" spans="1:17" x14ac:dyDescent="0.25">
      <c r="A208" s="39">
        <v>40469</v>
      </c>
      <c r="B208" s="37" t="s">
        <v>4381</v>
      </c>
      <c r="C208" s="37">
        <v>2010</v>
      </c>
      <c r="D208" s="38">
        <v>10</v>
      </c>
      <c r="E208" s="37" t="s">
        <v>50</v>
      </c>
      <c r="F208" s="37" t="s">
        <v>50</v>
      </c>
      <c r="G208" s="37" t="s">
        <v>40</v>
      </c>
      <c r="H208" s="38">
        <v>70</v>
      </c>
      <c r="I208" s="37" t="s">
        <v>37</v>
      </c>
      <c r="J208" s="37" t="s">
        <v>37</v>
      </c>
      <c r="K208">
        <v>0</v>
      </c>
      <c r="L208">
        <v>0</v>
      </c>
      <c r="M208">
        <v>0</v>
      </c>
      <c r="N208">
        <v>0</v>
      </c>
      <c r="O208">
        <v>0</v>
      </c>
      <c r="P208">
        <v>0</v>
      </c>
      <c r="Q208">
        <f t="shared" si="3"/>
        <v>0</v>
      </c>
    </row>
    <row r="209" spans="1:17" x14ac:dyDescent="0.25">
      <c r="A209" s="39">
        <v>40480</v>
      </c>
      <c r="B209" s="37" t="s">
        <v>4380</v>
      </c>
      <c r="C209" s="37">
        <v>2010</v>
      </c>
      <c r="D209" s="38">
        <v>10</v>
      </c>
      <c r="E209" s="37" t="s">
        <v>232</v>
      </c>
      <c r="F209" s="37" t="e">
        <v>#N/A</v>
      </c>
      <c r="G209" s="37" t="s">
        <v>32</v>
      </c>
      <c r="H209" s="38">
        <v>2</v>
      </c>
      <c r="I209" s="37" t="s">
        <v>37</v>
      </c>
      <c r="J209" s="37" t="s">
        <v>4379</v>
      </c>
      <c r="K209">
        <v>0</v>
      </c>
      <c r="L209">
        <v>0</v>
      </c>
      <c r="M209">
        <v>0</v>
      </c>
      <c r="N209">
        <v>0</v>
      </c>
      <c r="O209">
        <v>0</v>
      </c>
      <c r="P209">
        <v>0</v>
      </c>
      <c r="Q209">
        <f t="shared" si="3"/>
        <v>0</v>
      </c>
    </row>
    <row r="210" spans="1:17" x14ac:dyDescent="0.25">
      <c r="A210" s="39">
        <v>40484</v>
      </c>
      <c r="B210" s="37" t="s">
        <v>4378</v>
      </c>
      <c r="C210" s="37">
        <v>2010</v>
      </c>
      <c r="D210" s="38">
        <v>11</v>
      </c>
      <c r="E210" s="37" t="s">
        <v>4377</v>
      </c>
      <c r="F210" s="37" t="e">
        <v>#N/A</v>
      </c>
      <c r="G210" s="37" t="s">
        <v>40</v>
      </c>
      <c r="H210" s="38">
        <v>3</v>
      </c>
      <c r="I210" s="37" t="s">
        <v>37</v>
      </c>
      <c r="J210" s="37" t="s">
        <v>37</v>
      </c>
      <c r="K210">
        <v>0</v>
      </c>
      <c r="L210">
        <v>0</v>
      </c>
      <c r="M210">
        <v>0</v>
      </c>
      <c r="N210">
        <v>0</v>
      </c>
      <c r="O210">
        <v>0</v>
      </c>
      <c r="P210">
        <v>0</v>
      </c>
      <c r="Q210">
        <f t="shared" si="3"/>
        <v>0</v>
      </c>
    </row>
    <row r="211" spans="1:17" x14ac:dyDescent="0.25">
      <c r="A211" s="39">
        <v>40486</v>
      </c>
      <c r="B211" s="37" t="s">
        <v>4376</v>
      </c>
      <c r="C211" s="37">
        <v>2010</v>
      </c>
      <c r="D211" s="38">
        <v>11</v>
      </c>
      <c r="E211" s="37" t="s">
        <v>76</v>
      </c>
      <c r="F211" s="37" t="s">
        <v>1827</v>
      </c>
      <c r="G211" s="37" t="s">
        <v>32</v>
      </c>
      <c r="H211" s="38">
        <v>18</v>
      </c>
      <c r="I211" s="37" t="s">
        <v>37</v>
      </c>
      <c r="J211" s="37" t="s">
        <v>4375</v>
      </c>
      <c r="K211">
        <v>0</v>
      </c>
      <c r="L211">
        <v>0</v>
      </c>
      <c r="M211">
        <v>0</v>
      </c>
      <c r="N211">
        <v>0</v>
      </c>
      <c r="O211">
        <v>0</v>
      </c>
      <c r="P211">
        <v>0</v>
      </c>
      <c r="Q211">
        <f t="shared" si="3"/>
        <v>0</v>
      </c>
    </row>
    <row r="212" spans="1:17" x14ac:dyDescent="0.25">
      <c r="A212" s="39">
        <v>40486</v>
      </c>
      <c r="B212" s="37" t="s">
        <v>4374</v>
      </c>
      <c r="C212" s="37">
        <v>2010</v>
      </c>
      <c r="D212" s="38">
        <v>11</v>
      </c>
      <c r="E212" s="37" t="s">
        <v>1827</v>
      </c>
      <c r="F212" s="37" t="s">
        <v>1827</v>
      </c>
      <c r="G212" s="37" t="s">
        <v>32</v>
      </c>
      <c r="H212" s="38">
        <v>8</v>
      </c>
      <c r="I212" s="37" t="s">
        <v>37</v>
      </c>
      <c r="J212" s="37" t="s">
        <v>4373</v>
      </c>
      <c r="K212">
        <v>0</v>
      </c>
      <c r="L212">
        <v>0</v>
      </c>
      <c r="M212">
        <v>0</v>
      </c>
      <c r="N212">
        <v>0</v>
      </c>
      <c r="O212">
        <v>0</v>
      </c>
      <c r="P212">
        <v>0</v>
      </c>
      <c r="Q212">
        <f t="shared" si="3"/>
        <v>0</v>
      </c>
    </row>
    <row r="213" spans="1:17" x14ac:dyDescent="0.25">
      <c r="A213" s="39">
        <v>40486</v>
      </c>
      <c r="B213" s="37" t="s">
        <v>4372</v>
      </c>
      <c r="C213" s="37">
        <v>2010</v>
      </c>
      <c r="D213" s="38">
        <v>11</v>
      </c>
      <c r="E213" s="37" t="s">
        <v>153</v>
      </c>
      <c r="F213" s="37" t="s">
        <v>4672</v>
      </c>
      <c r="G213" s="37" t="s">
        <v>32</v>
      </c>
      <c r="H213" s="38">
        <v>58</v>
      </c>
      <c r="I213" s="37" t="s">
        <v>37</v>
      </c>
      <c r="J213" s="37" t="s">
        <v>4371</v>
      </c>
      <c r="K213">
        <v>0</v>
      </c>
      <c r="L213">
        <v>0</v>
      </c>
      <c r="M213">
        <v>0</v>
      </c>
      <c r="N213">
        <v>0</v>
      </c>
      <c r="O213">
        <v>0</v>
      </c>
      <c r="P213">
        <v>0</v>
      </c>
      <c r="Q213">
        <f t="shared" si="3"/>
        <v>0</v>
      </c>
    </row>
    <row r="214" spans="1:17" x14ac:dyDescent="0.25">
      <c r="A214" s="39">
        <v>40486</v>
      </c>
      <c r="B214" s="37" t="s">
        <v>4370</v>
      </c>
      <c r="C214" s="37">
        <v>2010</v>
      </c>
      <c r="D214" s="38">
        <v>11</v>
      </c>
      <c r="E214" s="37" t="s">
        <v>55</v>
      </c>
      <c r="F214" s="37" t="s">
        <v>4672</v>
      </c>
      <c r="G214" s="37" t="s">
        <v>40</v>
      </c>
      <c r="H214" s="38">
        <v>491</v>
      </c>
      <c r="I214" s="37" t="s">
        <v>37</v>
      </c>
      <c r="J214" s="37" t="s">
        <v>4369</v>
      </c>
      <c r="K214">
        <v>0</v>
      </c>
      <c r="L214">
        <v>0</v>
      </c>
      <c r="M214">
        <v>0</v>
      </c>
      <c r="N214">
        <v>0</v>
      </c>
      <c r="O214">
        <v>0</v>
      </c>
      <c r="P214">
        <v>0</v>
      </c>
      <c r="Q214">
        <f t="shared" si="3"/>
        <v>0</v>
      </c>
    </row>
    <row r="215" spans="1:17" x14ac:dyDescent="0.25">
      <c r="A215" s="39">
        <v>40486</v>
      </c>
      <c r="B215" s="37" t="s">
        <v>4368</v>
      </c>
      <c r="C215" s="37">
        <v>2010</v>
      </c>
      <c r="D215" s="38">
        <v>11</v>
      </c>
      <c r="E215" s="37" t="s">
        <v>55</v>
      </c>
      <c r="F215" s="37" t="s">
        <v>4672</v>
      </c>
      <c r="G215" s="37" t="s">
        <v>32</v>
      </c>
      <c r="H215" s="38">
        <v>237</v>
      </c>
      <c r="I215" s="37" t="s">
        <v>1928</v>
      </c>
      <c r="J215" s="37" t="s">
        <v>4367</v>
      </c>
      <c r="K215">
        <v>0</v>
      </c>
      <c r="L215">
        <v>0</v>
      </c>
      <c r="M215">
        <v>0</v>
      </c>
      <c r="N215">
        <v>0</v>
      </c>
      <c r="O215">
        <v>0</v>
      </c>
      <c r="P215">
        <v>0</v>
      </c>
      <c r="Q215">
        <f t="shared" si="3"/>
        <v>0</v>
      </c>
    </row>
    <row r="216" spans="1:17" x14ac:dyDescent="0.25">
      <c r="A216" s="39">
        <v>40505</v>
      </c>
      <c r="B216" s="37" t="s">
        <v>4366</v>
      </c>
      <c r="C216" s="37">
        <v>2010</v>
      </c>
      <c r="D216" s="38">
        <v>11</v>
      </c>
      <c r="E216" s="37" t="s">
        <v>76</v>
      </c>
      <c r="F216" s="37" t="s">
        <v>1827</v>
      </c>
      <c r="G216" s="37" t="s">
        <v>32</v>
      </c>
      <c r="H216" s="38">
        <v>2</v>
      </c>
      <c r="I216" s="37" t="s">
        <v>37</v>
      </c>
      <c r="J216" s="37" t="s">
        <v>4365</v>
      </c>
      <c r="K216">
        <v>0</v>
      </c>
      <c r="L216">
        <v>0</v>
      </c>
      <c r="M216">
        <v>0</v>
      </c>
      <c r="N216">
        <v>0</v>
      </c>
      <c r="O216">
        <v>0</v>
      </c>
      <c r="P216">
        <v>0</v>
      </c>
      <c r="Q216">
        <f t="shared" si="3"/>
        <v>0</v>
      </c>
    </row>
    <row r="217" spans="1:17" x14ac:dyDescent="0.25">
      <c r="A217" s="39">
        <v>40505</v>
      </c>
      <c r="B217" s="37" t="s">
        <v>4364</v>
      </c>
      <c r="C217" s="37">
        <v>2010</v>
      </c>
      <c r="D217" s="38">
        <v>11</v>
      </c>
      <c r="E217" s="37" t="s">
        <v>1827</v>
      </c>
      <c r="F217" s="37" t="s">
        <v>1827</v>
      </c>
      <c r="G217" s="37" t="s">
        <v>32</v>
      </c>
      <c r="H217" s="38">
        <v>5</v>
      </c>
      <c r="I217" s="37" t="s">
        <v>37</v>
      </c>
      <c r="J217" s="37" t="s">
        <v>4363</v>
      </c>
      <c r="K217">
        <v>0</v>
      </c>
      <c r="L217">
        <v>0</v>
      </c>
      <c r="M217">
        <v>0</v>
      </c>
      <c r="N217">
        <v>0</v>
      </c>
      <c r="O217">
        <v>0</v>
      </c>
      <c r="P217">
        <v>0</v>
      </c>
      <c r="Q217">
        <f t="shared" si="3"/>
        <v>0</v>
      </c>
    </row>
    <row r="218" spans="1:17" x14ac:dyDescent="0.25">
      <c r="A218" s="39">
        <v>40505</v>
      </c>
      <c r="B218" s="37" t="s">
        <v>4362</v>
      </c>
      <c r="C218" s="37">
        <v>2010</v>
      </c>
      <c r="D218" s="38">
        <v>11</v>
      </c>
      <c r="E218" s="37" t="s">
        <v>153</v>
      </c>
      <c r="F218" s="37" t="s">
        <v>4672</v>
      </c>
      <c r="G218" s="37" t="s">
        <v>32</v>
      </c>
      <c r="H218" s="38">
        <v>31</v>
      </c>
      <c r="I218" s="37" t="s">
        <v>2066</v>
      </c>
      <c r="J218" s="37" t="s">
        <v>4361</v>
      </c>
      <c r="K218">
        <v>0</v>
      </c>
      <c r="L218">
        <v>0</v>
      </c>
      <c r="M218">
        <v>0</v>
      </c>
      <c r="N218">
        <v>0</v>
      </c>
      <c r="O218">
        <v>0</v>
      </c>
      <c r="P218">
        <v>0</v>
      </c>
      <c r="Q218">
        <f t="shared" si="3"/>
        <v>0</v>
      </c>
    </row>
    <row r="219" spans="1:17" x14ac:dyDescent="0.25">
      <c r="A219" s="39">
        <v>40505</v>
      </c>
      <c r="B219" s="37" t="s">
        <v>4360</v>
      </c>
      <c r="C219" s="37">
        <v>2010</v>
      </c>
      <c r="D219" s="38">
        <v>11</v>
      </c>
      <c r="E219" s="37" t="s">
        <v>55</v>
      </c>
      <c r="F219" s="37" t="s">
        <v>4672</v>
      </c>
      <c r="G219" s="37" t="s">
        <v>32</v>
      </c>
      <c r="H219" s="38">
        <v>400</v>
      </c>
      <c r="I219" s="37" t="s">
        <v>37</v>
      </c>
      <c r="J219" s="37" t="s">
        <v>37</v>
      </c>
      <c r="K219">
        <v>0</v>
      </c>
      <c r="L219">
        <v>0</v>
      </c>
      <c r="M219">
        <v>0</v>
      </c>
      <c r="N219">
        <v>0</v>
      </c>
      <c r="O219">
        <v>0</v>
      </c>
      <c r="P219">
        <v>0</v>
      </c>
      <c r="Q219">
        <f t="shared" si="3"/>
        <v>0</v>
      </c>
    </row>
    <row r="220" spans="1:17" x14ac:dyDescent="0.25">
      <c r="A220" s="39">
        <v>40505</v>
      </c>
      <c r="B220" s="37" t="s">
        <v>4359</v>
      </c>
      <c r="C220" s="37">
        <v>2010</v>
      </c>
      <c r="D220" s="38">
        <v>11</v>
      </c>
      <c r="E220" s="37" t="s">
        <v>55</v>
      </c>
      <c r="F220" s="37" t="s">
        <v>4672</v>
      </c>
      <c r="G220" s="37" t="s">
        <v>40</v>
      </c>
      <c r="H220" s="38">
        <v>550</v>
      </c>
      <c r="I220" s="37" t="s">
        <v>37</v>
      </c>
      <c r="J220" s="37" t="s">
        <v>37</v>
      </c>
      <c r="K220">
        <v>0</v>
      </c>
      <c r="L220">
        <v>0</v>
      </c>
      <c r="M220">
        <v>0</v>
      </c>
      <c r="N220">
        <v>0</v>
      </c>
      <c r="O220">
        <v>0</v>
      </c>
      <c r="P220">
        <v>0</v>
      </c>
      <c r="Q220">
        <f t="shared" si="3"/>
        <v>0</v>
      </c>
    </row>
    <row r="221" spans="1:17" x14ac:dyDescent="0.25">
      <c r="A221" s="39">
        <v>40505</v>
      </c>
      <c r="B221" s="37" t="s">
        <v>4358</v>
      </c>
      <c r="C221" s="37">
        <v>2010</v>
      </c>
      <c r="D221" s="38">
        <v>11</v>
      </c>
      <c r="E221" s="37" t="s">
        <v>24</v>
      </c>
      <c r="F221" s="37" t="s">
        <v>4672</v>
      </c>
      <c r="G221" s="37" t="s">
        <v>32</v>
      </c>
      <c r="H221" s="38">
        <v>0</v>
      </c>
      <c r="I221" s="37" t="s">
        <v>37</v>
      </c>
      <c r="J221" s="37" t="s">
        <v>37</v>
      </c>
      <c r="K221">
        <v>0</v>
      </c>
      <c r="L221">
        <v>0</v>
      </c>
      <c r="M221">
        <v>0</v>
      </c>
      <c r="N221">
        <v>0</v>
      </c>
      <c r="O221">
        <v>0</v>
      </c>
      <c r="P221">
        <v>0</v>
      </c>
      <c r="Q221" t="e">
        <f t="shared" si="3"/>
        <v>#DIV/0!</v>
      </c>
    </row>
    <row r="222" spans="1:17" x14ac:dyDescent="0.25">
      <c r="A222" s="39">
        <v>40505</v>
      </c>
      <c r="B222" s="37" t="s">
        <v>4357</v>
      </c>
      <c r="C222" s="37">
        <v>2010</v>
      </c>
      <c r="D222" s="38">
        <v>11</v>
      </c>
      <c r="E222" s="37" t="s">
        <v>4356</v>
      </c>
      <c r="F222" s="37" t="e">
        <v>#N/A</v>
      </c>
      <c r="G222" s="37" t="s">
        <v>32</v>
      </c>
      <c r="H222" s="38">
        <v>1</v>
      </c>
      <c r="I222" s="37" t="s">
        <v>37</v>
      </c>
      <c r="J222" s="37" t="s">
        <v>37</v>
      </c>
      <c r="K222">
        <v>0</v>
      </c>
      <c r="L222">
        <v>0</v>
      </c>
      <c r="M222">
        <v>0</v>
      </c>
      <c r="N222">
        <v>0</v>
      </c>
      <c r="O222">
        <v>0</v>
      </c>
      <c r="P222">
        <v>0</v>
      </c>
      <c r="Q222">
        <f t="shared" si="3"/>
        <v>0</v>
      </c>
    </row>
    <row r="223" spans="1:17" x14ac:dyDescent="0.25">
      <c r="A223" s="39">
        <v>40505</v>
      </c>
      <c r="B223" s="37" t="s">
        <v>4355</v>
      </c>
      <c r="C223" s="37">
        <v>2010</v>
      </c>
      <c r="D223" s="38">
        <v>11</v>
      </c>
      <c r="E223" s="37" t="s">
        <v>36</v>
      </c>
      <c r="F223" s="37" t="s">
        <v>36</v>
      </c>
      <c r="G223" s="37" t="s">
        <v>40</v>
      </c>
      <c r="H223" s="38">
        <v>36</v>
      </c>
      <c r="I223" s="37" t="s">
        <v>37</v>
      </c>
      <c r="J223" s="37" t="s">
        <v>37</v>
      </c>
      <c r="K223">
        <v>0</v>
      </c>
      <c r="L223">
        <v>0</v>
      </c>
      <c r="M223">
        <v>0</v>
      </c>
      <c r="N223">
        <v>0</v>
      </c>
      <c r="O223">
        <v>0</v>
      </c>
      <c r="P223">
        <v>0</v>
      </c>
      <c r="Q223">
        <f t="shared" si="3"/>
        <v>0</v>
      </c>
    </row>
    <row r="224" spans="1:17" x14ac:dyDescent="0.25">
      <c r="A224" s="39">
        <v>40505</v>
      </c>
      <c r="B224" s="37" t="s">
        <v>4354</v>
      </c>
      <c r="C224" s="37">
        <v>2010</v>
      </c>
      <c r="D224" s="38">
        <v>11</v>
      </c>
      <c r="E224" s="37" t="s">
        <v>36</v>
      </c>
      <c r="F224" s="37" t="s">
        <v>36</v>
      </c>
      <c r="G224" s="37" t="s">
        <v>32</v>
      </c>
      <c r="H224" s="38">
        <v>118</v>
      </c>
      <c r="I224" s="37" t="s">
        <v>1999</v>
      </c>
      <c r="J224" s="37" t="s">
        <v>4353</v>
      </c>
      <c r="K224">
        <v>0</v>
      </c>
      <c r="L224">
        <v>0</v>
      </c>
      <c r="M224">
        <v>0</v>
      </c>
      <c r="N224">
        <v>0</v>
      </c>
      <c r="O224">
        <v>0</v>
      </c>
      <c r="P224">
        <v>0</v>
      </c>
      <c r="Q224">
        <f t="shared" si="3"/>
        <v>0</v>
      </c>
    </row>
    <row r="225" spans="1:17" x14ac:dyDescent="0.25">
      <c r="A225" s="39">
        <v>40505</v>
      </c>
      <c r="B225" s="37" t="s">
        <v>4352</v>
      </c>
      <c r="C225" s="37">
        <v>2010</v>
      </c>
      <c r="D225" s="38">
        <v>11</v>
      </c>
      <c r="E225" s="37" t="s">
        <v>50</v>
      </c>
      <c r="F225" s="37" t="s">
        <v>50</v>
      </c>
      <c r="G225" s="37" t="s">
        <v>32</v>
      </c>
      <c r="H225" s="38">
        <v>141</v>
      </c>
      <c r="I225" s="37" t="s">
        <v>2975</v>
      </c>
      <c r="J225" s="37" t="s">
        <v>4351</v>
      </c>
      <c r="K225">
        <v>0</v>
      </c>
      <c r="L225">
        <v>0</v>
      </c>
      <c r="M225">
        <v>0</v>
      </c>
      <c r="N225">
        <v>0</v>
      </c>
      <c r="O225">
        <v>0</v>
      </c>
      <c r="P225">
        <v>0</v>
      </c>
      <c r="Q225">
        <f t="shared" si="3"/>
        <v>0</v>
      </c>
    </row>
    <row r="226" spans="1:17" x14ac:dyDescent="0.25">
      <c r="A226" s="39">
        <v>40505</v>
      </c>
      <c r="B226" s="37" t="s">
        <v>4350</v>
      </c>
      <c r="C226" s="37">
        <v>2010</v>
      </c>
      <c r="D226" s="38">
        <v>11</v>
      </c>
      <c r="E226" s="37" t="s">
        <v>50</v>
      </c>
      <c r="F226" s="37" t="s">
        <v>50</v>
      </c>
      <c r="G226" s="37" t="s">
        <v>40</v>
      </c>
      <c r="H226" s="38">
        <v>7</v>
      </c>
      <c r="I226" s="37" t="s">
        <v>37</v>
      </c>
      <c r="J226" s="37" t="s">
        <v>37</v>
      </c>
      <c r="K226">
        <v>0</v>
      </c>
      <c r="L226">
        <v>0</v>
      </c>
      <c r="M226">
        <v>0</v>
      </c>
      <c r="N226">
        <v>0</v>
      </c>
      <c r="O226">
        <v>0</v>
      </c>
      <c r="P226">
        <v>0</v>
      </c>
      <c r="Q226">
        <f t="shared" si="3"/>
        <v>0</v>
      </c>
    </row>
    <row r="227" spans="1:17" x14ac:dyDescent="0.25">
      <c r="A227" s="39">
        <v>40571</v>
      </c>
      <c r="B227" s="37" t="s">
        <v>4349</v>
      </c>
      <c r="C227" s="37">
        <v>2011</v>
      </c>
      <c r="D227" s="38">
        <v>1</v>
      </c>
      <c r="E227" s="37" t="s">
        <v>1827</v>
      </c>
      <c r="F227" s="37" t="s">
        <v>1827</v>
      </c>
      <c r="G227" s="37" t="s">
        <v>32</v>
      </c>
      <c r="H227" s="38">
        <v>43</v>
      </c>
      <c r="I227" s="37" t="s">
        <v>1857</v>
      </c>
      <c r="J227" s="37" t="s">
        <v>4348</v>
      </c>
      <c r="K227">
        <v>0</v>
      </c>
      <c r="L227">
        <v>0</v>
      </c>
      <c r="M227">
        <v>0</v>
      </c>
      <c r="N227">
        <v>0</v>
      </c>
      <c r="O227">
        <v>0</v>
      </c>
      <c r="P227">
        <v>0</v>
      </c>
      <c r="Q227">
        <f t="shared" si="3"/>
        <v>0</v>
      </c>
    </row>
    <row r="228" spans="1:17" x14ac:dyDescent="0.25">
      <c r="A228" s="39">
        <v>40571</v>
      </c>
      <c r="B228" s="37" t="s">
        <v>4347</v>
      </c>
      <c r="C228" s="37">
        <v>2011</v>
      </c>
      <c r="D228" s="38">
        <v>1</v>
      </c>
      <c r="E228" s="37" t="s">
        <v>76</v>
      </c>
      <c r="F228" s="37" t="s">
        <v>1827</v>
      </c>
      <c r="G228" s="37" t="s">
        <v>32</v>
      </c>
      <c r="H228" s="38">
        <v>1</v>
      </c>
      <c r="I228" s="37" t="s">
        <v>37</v>
      </c>
      <c r="J228" s="37" t="s">
        <v>4346</v>
      </c>
      <c r="K228">
        <v>0</v>
      </c>
      <c r="L228">
        <v>0</v>
      </c>
      <c r="M228">
        <v>0</v>
      </c>
      <c r="N228">
        <v>0</v>
      </c>
      <c r="O228">
        <v>0</v>
      </c>
      <c r="P228">
        <v>0</v>
      </c>
      <c r="Q228">
        <f t="shared" si="3"/>
        <v>0</v>
      </c>
    </row>
    <row r="229" spans="1:17" x14ac:dyDescent="0.25">
      <c r="A229" s="39">
        <v>40571</v>
      </c>
      <c r="B229" s="37" t="s">
        <v>4345</v>
      </c>
      <c r="C229" s="37">
        <v>2011</v>
      </c>
      <c r="D229" s="38">
        <v>1</v>
      </c>
      <c r="E229" s="37" t="s">
        <v>2074</v>
      </c>
      <c r="F229" s="37" t="e">
        <v>#N/A</v>
      </c>
      <c r="G229" s="37" t="s">
        <v>32</v>
      </c>
      <c r="H229" s="38">
        <v>1</v>
      </c>
      <c r="I229" s="37" t="s">
        <v>37</v>
      </c>
      <c r="J229" s="37" t="s">
        <v>37</v>
      </c>
      <c r="K229">
        <v>0</v>
      </c>
      <c r="L229">
        <v>0</v>
      </c>
      <c r="M229">
        <v>0</v>
      </c>
      <c r="N229">
        <v>0</v>
      </c>
      <c r="O229">
        <v>0</v>
      </c>
      <c r="P229">
        <v>0</v>
      </c>
      <c r="Q229">
        <f t="shared" si="3"/>
        <v>0</v>
      </c>
    </row>
    <row r="230" spans="1:17" x14ac:dyDescent="0.25">
      <c r="A230" s="39">
        <v>40575</v>
      </c>
      <c r="B230" s="37" t="s">
        <v>4344</v>
      </c>
      <c r="C230" s="37">
        <v>2011</v>
      </c>
      <c r="D230" s="38">
        <v>2</v>
      </c>
      <c r="E230" s="37" t="s">
        <v>76</v>
      </c>
      <c r="F230" s="37" t="s">
        <v>1827</v>
      </c>
      <c r="G230" s="37" t="s">
        <v>32</v>
      </c>
      <c r="H230" s="38">
        <v>10</v>
      </c>
      <c r="I230" s="37" t="s">
        <v>37</v>
      </c>
      <c r="J230" s="37" t="s">
        <v>4343</v>
      </c>
      <c r="K230">
        <v>0</v>
      </c>
      <c r="L230">
        <v>0</v>
      </c>
      <c r="M230">
        <v>0</v>
      </c>
      <c r="N230">
        <v>0</v>
      </c>
      <c r="O230">
        <v>0</v>
      </c>
      <c r="P230">
        <v>0</v>
      </c>
      <c r="Q230">
        <f t="shared" si="3"/>
        <v>0</v>
      </c>
    </row>
    <row r="231" spans="1:17" x14ac:dyDescent="0.25">
      <c r="A231" s="39">
        <v>40575</v>
      </c>
      <c r="B231" s="37" t="s">
        <v>4342</v>
      </c>
      <c r="C231" s="37">
        <v>2011</v>
      </c>
      <c r="D231" s="38">
        <v>2</v>
      </c>
      <c r="E231" s="37" t="s">
        <v>1827</v>
      </c>
      <c r="F231" s="37" t="s">
        <v>1827</v>
      </c>
      <c r="G231" s="37" t="s">
        <v>32</v>
      </c>
      <c r="H231" s="38">
        <v>124</v>
      </c>
      <c r="I231" s="37" t="s">
        <v>1928</v>
      </c>
      <c r="J231" s="37" t="s">
        <v>4341</v>
      </c>
      <c r="K231">
        <v>0</v>
      </c>
      <c r="L231">
        <v>0</v>
      </c>
      <c r="M231">
        <v>0</v>
      </c>
      <c r="N231">
        <v>0</v>
      </c>
      <c r="O231">
        <v>0</v>
      </c>
      <c r="P231">
        <v>0</v>
      </c>
      <c r="Q231">
        <f t="shared" si="3"/>
        <v>0</v>
      </c>
    </row>
    <row r="232" spans="1:17" x14ac:dyDescent="0.25">
      <c r="A232" s="39">
        <v>40575</v>
      </c>
      <c r="B232" s="37" t="s">
        <v>4340</v>
      </c>
      <c r="C232" s="37">
        <v>2011</v>
      </c>
      <c r="D232" s="38">
        <v>2</v>
      </c>
      <c r="E232" s="37" t="s">
        <v>1827</v>
      </c>
      <c r="F232" s="37" t="s">
        <v>1827</v>
      </c>
      <c r="G232" s="37" t="s">
        <v>40</v>
      </c>
      <c r="H232" s="38">
        <v>1</v>
      </c>
      <c r="I232" s="37" t="s">
        <v>37</v>
      </c>
      <c r="J232" s="37" t="s">
        <v>37</v>
      </c>
      <c r="K232">
        <v>0</v>
      </c>
      <c r="L232">
        <v>0</v>
      </c>
      <c r="M232">
        <v>0</v>
      </c>
      <c r="N232">
        <v>0</v>
      </c>
      <c r="O232">
        <v>0</v>
      </c>
      <c r="P232">
        <v>0</v>
      </c>
      <c r="Q232">
        <f t="shared" si="3"/>
        <v>0</v>
      </c>
    </row>
    <row r="233" spans="1:17" x14ac:dyDescent="0.25">
      <c r="A233" s="39">
        <v>40575</v>
      </c>
      <c r="B233" s="37" t="s">
        <v>4339</v>
      </c>
      <c r="C233" s="37">
        <v>2011</v>
      </c>
      <c r="D233" s="38">
        <v>2</v>
      </c>
      <c r="E233" s="37" t="s">
        <v>153</v>
      </c>
      <c r="F233" s="37" t="s">
        <v>4672</v>
      </c>
      <c r="G233" s="37" t="s">
        <v>32</v>
      </c>
      <c r="H233" s="38">
        <v>177</v>
      </c>
      <c r="I233" s="37" t="s">
        <v>4338</v>
      </c>
      <c r="J233" s="37" t="s">
        <v>4337</v>
      </c>
      <c r="K233">
        <v>0</v>
      </c>
      <c r="L233">
        <v>0</v>
      </c>
      <c r="M233">
        <v>0</v>
      </c>
      <c r="N233">
        <v>0</v>
      </c>
      <c r="O233">
        <v>0</v>
      </c>
      <c r="P233">
        <v>0</v>
      </c>
      <c r="Q233">
        <f t="shared" si="3"/>
        <v>0</v>
      </c>
    </row>
    <row r="234" spans="1:17" x14ac:dyDescent="0.25">
      <c r="A234" s="39">
        <v>40575</v>
      </c>
      <c r="B234" s="37" t="s">
        <v>4336</v>
      </c>
      <c r="C234" s="37">
        <v>2011</v>
      </c>
      <c r="D234" s="38">
        <v>2</v>
      </c>
      <c r="E234" s="37" t="s">
        <v>55</v>
      </c>
      <c r="F234" s="37" t="s">
        <v>4672</v>
      </c>
      <c r="G234" s="37" t="s">
        <v>40</v>
      </c>
      <c r="H234" s="38">
        <v>1</v>
      </c>
      <c r="I234" s="37" t="s">
        <v>37</v>
      </c>
      <c r="J234" s="37" t="s">
        <v>37</v>
      </c>
      <c r="K234">
        <v>0</v>
      </c>
      <c r="L234">
        <v>0</v>
      </c>
      <c r="M234">
        <v>0</v>
      </c>
      <c r="N234">
        <v>0</v>
      </c>
      <c r="O234">
        <v>0</v>
      </c>
      <c r="P234">
        <v>0</v>
      </c>
      <c r="Q234">
        <f t="shared" si="3"/>
        <v>0</v>
      </c>
    </row>
    <row r="235" spans="1:17" x14ac:dyDescent="0.25">
      <c r="A235" s="39">
        <v>40575</v>
      </c>
      <c r="B235" s="37" t="s">
        <v>4335</v>
      </c>
      <c r="C235" s="37">
        <v>2011</v>
      </c>
      <c r="D235" s="38">
        <v>2</v>
      </c>
      <c r="E235" s="37" t="s">
        <v>24</v>
      </c>
      <c r="F235" s="37" t="s">
        <v>4672</v>
      </c>
      <c r="G235" s="37" t="s">
        <v>32</v>
      </c>
      <c r="H235" s="38">
        <v>254</v>
      </c>
      <c r="I235" s="37" t="s">
        <v>2158</v>
      </c>
      <c r="J235" s="37" t="s">
        <v>4334</v>
      </c>
      <c r="K235">
        <v>0</v>
      </c>
      <c r="L235">
        <v>0</v>
      </c>
      <c r="M235">
        <v>0</v>
      </c>
      <c r="N235">
        <v>0</v>
      </c>
      <c r="O235">
        <v>0</v>
      </c>
      <c r="P235">
        <v>0</v>
      </c>
      <c r="Q235">
        <f t="shared" si="3"/>
        <v>0</v>
      </c>
    </row>
    <row r="236" spans="1:17" x14ac:dyDescent="0.25">
      <c r="A236" s="39">
        <v>40575</v>
      </c>
      <c r="B236" s="37" t="s">
        <v>4333</v>
      </c>
      <c r="C236" s="37">
        <v>2011</v>
      </c>
      <c r="D236" s="38">
        <v>2</v>
      </c>
      <c r="E236" s="37" t="s">
        <v>24</v>
      </c>
      <c r="F236" s="37" t="s">
        <v>4672</v>
      </c>
      <c r="G236" s="37" t="s">
        <v>40</v>
      </c>
      <c r="H236" s="38">
        <v>7</v>
      </c>
      <c r="I236" s="37" t="s">
        <v>37</v>
      </c>
      <c r="J236" s="37" t="s">
        <v>37</v>
      </c>
      <c r="K236">
        <v>0</v>
      </c>
      <c r="L236">
        <v>0</v>
      </c>
      <c r="M236">
        <v>0</v>
      </c>
      <c r="N236">
        <v>0</v>
      </c>
      <c r="O236">
        <v>0</v>
      </c>
      <c r="P236">
        <v>0</v>
      </c>
      <c r="Q236">
        <f t="shared" si="3"/>
        <v>0</v>
      </c>
    </row>
    <row r="237" spans="1:17" x14ac:dyDescent="0.25">
      <c r="A237" s="39">
        <v>40583</v>
      </c>
      <c r="B237" s="37" t="s">
        <v>4332</v>
      </c>
      <c r="C237" s="37">
        <v>2011</v>
      </c>
      <c r="D237" s="38">
        <v>2</v>
      </c>
      <c r="E237" s="37" t="s">
        <v>76</v>
      </c>
      <c r="F237" s="37" t="s">
        <v>1827</v>
      </c>
      <c r="G237" s="37" t="s">
        <v>32</v>
      </c>
      <c r="H237" s="38">
        <v>13</v>
      </c>
      <c r="I237" s="37" t="s">
        <v>37</v>
      </c>
      <c r="J237" s="37" t="s">
        <v>37</v>
      </c>
      <c r="K237">
        <v>0</v>
      </c>
      <c r="L237">
        <v>0</v>
      </c>
      <c r="M237">
        <v>0</v>
      </c>
      <c r="N237">
        <v>0</v>
      </c>
      <c r="O237">
        <v>0</v>
      </c>
      <c r="P237">
        <v>0</v>
      </c>
      <c r="Q237">
        <f t="shared" si="3"/>
        <v>0</v>
      </c>
    </row>
    <row r="238" spans="1:17" x14ac:dyDescent="0.25">
      <c r="A238" s="39">
        <v>40583</v>
      </c>
      <c r="B238" s="37" t="s">
        <v>4331</v>
      </c>
      <c r="C238" s="37">
        <v>2011</v>
      </c>
      <c r="D238" s="38">
        <v>2</v>
      </c>
      <c r="E238" s="37" t="s">
        <v>1827</v>
      </c>
      <c r="F238" s="37" t="s">
        <v>1827</v>
      </c>
      <c r="G238" s="37" t="s">
        <v>32</v>
      </c>
      <c r="H238" s="38">
        <v>103</v>
      </c>
      <c r="I238" s="37" t="s">
        <v>2845</v>
      </c>
      <c r="J238" s="37" t="s">
        <v>4330</v>
      </c>
      <c r="K238">
        <v>0</v>
      </c>
      <c r="L238">
        <v>0</v>
      </c>
      <c r="M238">
        <v>0</v>
      </c>
      <c r="N238">
        <v>0</v>
      </c>
      <c r="O238">
        <v>0</v>
      </c>
      <c r="P238">
        <v>0</v>
      </c>
      <c r="Q238">
        <f t="shared" si="3"/>
        <v>0</v>
      </c>
    </row>
    <row r="239" spans="1:17" x14ac:dyDescent="0.25">
      <c r="A239" s="39">
        <v>40583</v>
      </c>
      <c r="B239" s="37" t="s">
        <v>4329</v>
      </c>
      <c r="C239" s="37">
        <v>2011</v>
      </c>
      <c r="D239" s="38">
        <v>2</v>
      </c>
      <c r="E239" s="37" t="s">
        <v>1827</v>
      </c>
      <c r="F239" s="37" t="s">
        <v>1827</v>
      </c>
      <c r="G239" s="37" t="s">
        <v>40</v>
      </c>
      <c r="H239" s="38">
        <v>3</v>
      </c>
      <c r="I239" s="37" t="s">
        <v>37</v>
      </c>
      <c r="J239" s="37" t="s">
        <v>37</v>
      </c>
      <c r="K239">
        <v>0</v>
      </c>
      <c r="L239">
        <v>0</v>
      </c>
      <c r="M239">
        <v>0</v>
      </c>
      <c r="N239">
        <v>0</v>
      </c>
      <c r="O239">
        <v>0</v>
      </c>
      <c r="P239">
        <v>0</v>
      </c>
      <c r="Q239">
        <f t="shared" si="3"/>
        <v>0</v>
      </c>
    </row>
    <row r="240" spans="1:17" x14ac:dyDescent="0.25">
      <c r="A240" s="39">
        <v>40583</v>
      </c>
      <c r="B240" s="37" t="s">
        <v>4328</v>
      </c>
      <c r="C240" s="37">
        <v>2011</v>
      </c>
      <c r="D240" s="38">
        <v>2</v>
      </c>
      <c r="E240" s="37" t="s">
        <v>153</v>
      </c>
      <c r="F240" s="37" t="s">
        <v>4672</v>
      </c>
      <c r="G240" s="37" t="s">
        <v>32</v>
      </c>
      <c r="H240" s="38">
        <v>126</v>
      </c>
      <c r="I240" s="37" t="s">
        <v>2162</v>
      </c>
      <c r="J240" s="37" t="s">
        <v>4327</v>
      </c>
      <c r="K240">
        <v>0</v>
      </c>
      <c r="L240">
        <v>0</v>
      </c>
      <c r="M240">
        <v>0</v>
      </c>
      <c r="N240">
        <v>0</v>
      </c>
      <c r="O240">
        <v>0</v>
      </c>
      <c r="P240">
        <v>0</v>
      </c>
      <c r="Q240">
        <f t="shared" si="3"/>
        <v>0</v>
      </c>
    </row>
    <row r="241" spans="1:17" x14ac:dyDescent="0.25">
      <c r="A241" s="39">
        <v>40583</v>
      </c>
      <c r="B241" s="37" t="s">
        <v>4326</v>
      </c>
      <c r="C241" s="37">
        <v>2011</v>
      </c>
      <c r="D241" s="38">
        <v>2</v>
      </c>
      <c r="E241" s="37" t="s">
        <v>24</v>
      </c>
      <c r="F241" s="37" t="s">
        <v>4672</v>
      </c>
      <c r="G241" s="37" t="s">
        <v>32</v>
      </c>
      <c r="H241" s="38">
        <v>148</v>
      </c>
      <c r="I241" s="37" t="s">
        <v>4325</v>
      </c>
      <c r="J241" s="37" t="s">
        <v>4324</v>
      </c>
      <c r="K241">
        <v>0</v>
      </c>
      <c r="L241">
        <v>0</v>
      </c>
      <c r="M241">
        <v>0</v>
      </c>
      <c r="N241">
        <v>0</v>
      </c>
      <c r="O241">
        <v>0</v>
      </c>
      <c r="P241">
        <v>0</v>
      </c>
      <c r="Q241">
        <f t="shared" si="3"/>
        <v>0</v>
      </c>
    </row>
    <row r="242" spans="1:17" x14ac:dyDescent="0.25">
      <c r="A242" s="39">
        <v>40583</v>
      </c>
      <c r="B242" s="37" t="s">
        <v>4323</v>
      </c>
      <c r="C242" s="37">
        <v>2011</v>
      </c>
      <c r="D242" s="38">
        <v>2</v>
      </c>
      <c r="E242" s="37" t="s">
        <v>55</v>
      </c>
      <c r="F242" s="37" t="s">
        <v>4672</v>
      </c>
      <c r="G242" s="37" t="s">
        <v>32</v>
      </c>
      <c r="H242" s="38">
        <v>40</v>
      </c>
      <c r="I242" s="37" t="s">
        <v>37</v>
      </c>
      <c r="J242" s="37" t="s">
        <v>4322</v>
      </c>
      <c r="K242">
        <v>0</v>
      </c>
      <c r="L242">
        <v>0</v>
      </c>
      <c r="M242">
        <v>0</v>
      </c>
      <c r="N242">
        <v>0</v>
      </c>
      <c r="O242">
        <v>0</v>
      </c>
      <c r="P242">
        <v>0</v>
      </c>
      <c r="Q242">
        <f t="shared" si="3"/>
        <v>0</v>
      </c>
    </row>
    <row r="243" spans="1:17" x14ac:dyDescent="0.25">
      <c r="A243" s="39">
        <v>40583</v>
      </c>
      <c r="B243" s="37" t="s">
        <v>4321</v>
      </c>
      <c r="C243" s="37">
        <v>2011</v>
      </c>
      <c r="D243" s="38">
        <v>2</v>
      </c>
      <c r="E243" s="37" t="s">
        <v>55</v>
      </c>
      <c r="F243" s="37" t="s">
        <v>4672</v>
      </c>
      <c r="G243" s="37" t="s">
        <v>40</v>
      </c>
      <c r="H243" s="38">
        <v>200</v>
      </c>
      <c r="I243" s="37" t="s">
        <v>37</v>
      </c>
      <c r="J243" s="37" t="s">
        <v>37</v>
      </c>
      <c r="K243">
        <v>0</v>
      </c>
      <c r="L243">
        <v>0</v>
      </c>
      <c r="M243">
        <v>0</v>
      </c>
      <c r="N243">
        <v>0</v>
      </c>
      <c r="O243">
        <v>0</v>
      </c>
      <c r="P243">
        <v>0</v>
      </c>
      <c r="Q243">
        <f t="shared" si="3"/>
        <v>0</v>
      </c>
    </row>
    <row r="244" spans="1:17" x14ac:dyDescent="0.25">
      <c r="A244" s="39">
        <v>40583</v>
      </c>
      <c r="B244" s="37" t="s">
        <v>4320</v>
      </c>
      <c r="C244" s="37">
        <v>2011</v>
      </c>
      <c r="D244" s="38">
        <v>2</v>
      </c>
      <c r="E244" s="37" t="s">
        <v>4319</v>
      </c>
      <c r="F244" s="37" t="e">
        <v>#N/A</v>
      </c>
      <c r="G244" s="37" t="s">
        <v>32</v>
      </c>
      <c r="H244" s="38">
        <v>1</v>
      </c>
      <c r="I244" s="37" t="s">
        <v>37</v>
      </c>
      <c r="J244" s="37" t="s">
        <v>4318</v>
      </c>
      <c r="K244">
        <v>0</v>
      </c>
      <c r="L244">
        <v>0</v>
      </c>
      <c r="M244">
        <v>0</v>
      </c>
      <c r="N244">
        <v>0</v>
      </c>
      <c r="O244">
        <v>0</v>
      </c>
      <c r="P244">
        <v>0</v>
      </c>
      <c r="Q244">
        <f t="shared" si="3"/>
        <v>0</v>
      </c>
    </row>
    <row r="245" spans="1:17" x14ac:dyDescent="0.25">
      <c r="A245" s="39">
        <v>40583</v>
      </c>
      <c r="B245" s="37" t="s">
        <v>4317</v>
      </c>
      <c r="C245" s="37">
        <v>2011</v>
      </c>
      <c r="D245" s="38">
        <v>2</v>
      </c>
      <c r="E245" s="37" t="s">
        <v>36</v>
      </c>
      <c r="F245" s="37" t="s">
        <v>36</v>
      </c>
      <c r="G245" s="37" t="s">
        <v>32</v>
      </c>
      <c r="H245" s="38">
        <v>234</v>
      </c>
      <c r="I245" s="37" t="s">
        <v>2862</v>
      </c>
      <c r="J245" s="37" t="s">
        <v>4316</v>
      </c>
      <c r="K245">
        <v>0</v>
      </c>
      <c r="L245">
        <v>0</v>
      </c>
      <c r="M245">
        <v>0</v>
      </c>
      <c r="N245">
        <v>0</v>
      </c>
      <c r="O245">
        <v>0</v>
      </c>
      <c r="P245">
        <v>0</v>
      </c>
      <c r="Q245">
        <f t="shared" si="3"/>
        <v>0</v>
      </c>
    </row>
    <row r="246" spans="1:17" x14ac:dyDescent="0.25">
      <c r="A246" s="39">
        <v>40583</v>
      </c>
      <c r="B246" s="37" t="s">
        <v>4315</v>
      </c>
      <c r="C246" s="37">
        <v>2011</v>
      </c>
      <c r="D246" s="38">
        <v>2</v>
      </c>
      <c r="E246" s="37" t="s">
        <v>36</v>
      </c>
      <c r="F246" s="37" t="s">
        <v>36</v>
      </c>
      <c r="G246" s="37" t="s">
        <v>40</v>
      </c>
      <c r="H246" s="38">
        <v>34</v>
      </c>
      <c r="I246" s="37" t="s">
        <v>37</v>
      </c>
      <c r="J246" s="37" t="s">
        <v>37</v>
      </c>
      <c r="K246">
        <v>0</v>
      </c>
      <c r="L246">
        <v>0</v>
      </c>
      <c r="M246">
        <v>0</v>
      </c>
      <c r="N246">
        <v>0</v>
      </c>
      <c r="O246">
        <v>0</v>
      </c>
      <c r="P246">
        <v>0</v>
      </c>
      <c r="Q246">
        <f t="shared" si="3"/>
        <v>0</v>
      </c>
    </row>
    <row r="247" spans="1:17" x14ac:dyDescent="0.25">
      <c r="A247" s="39">
        <v>40583</v>
      </c>
      <c r="B247" s="37" t="s">
        <v>4314</v>
      </c>
      <c r="C247" s="37">
        <v>2011</v>
      </c>
      <c r="D247" s="38">
        <v>2</v>
      </c>
      <c r="E247" s="37" t="s">
        <v>50</v>
      </c>
      <c r="F247" s="37" t="s">
        <v>50</v>
      </c>
      <c r="G247" s="37" t="s">
        <v>32</v>
      </c>
      <c r="H247" s="38">
        <v>117</v>
      </c>
      <c r="I247" s="37" t="s">
        <v>1928</v>
      </c>
      <c r="J247" s="37" t="s">
        <v>4313</v>
      </c>
      <c r="K247">
        <v>0</v>
      </c>
      <c r="L247">
        <v>0</v>
      </c>
      <c r="M247">
        <v>0</v>
      </c>
      <c r="N247">
        <v>0</v>
      </c>
      <c r="O247">
        <v>0</v>
      </c>
      <c r="P247">
        <v>0</v>
      </c>
      <c r="Q247">
        <f t="shared" si="3"/>
        <v>0</v>
      </c>
    </row>
    <row r="248" spans="1:17" x14ac:dyDescent="0.25">
      <c r="A248" s="39">
        <v>40610</v>
      </c>
      <c r="B248" s="37" t="s">
        <v>4312</v>
      </c>
      <c r="C248" s="37">
        <v>2011</v>
      </c>
      <c r="D248" s="38">
        <v>3</v>
      </c>
      <c r="E248" s="37" t="s">
        <v>4311</v>
      </c>
      <c r="F248" s="37" t="e">
        <v>#N/A</v>
      </c>
      <c r="G248" s="37" t="s">
        <v>32</v>
      </c>
      <c r="H248" s="38">
        <v>1</v>
      </c>
      <c r="I248" s="37" t="s">
        <v>37</v>
      </c>
      <c r="J248" s="37" t="s">
        <v>37</v>
      </c>
      <c r="K248">
        <v>0</v>
      </c>
      <c r="L248">
        <v>0</v>
      </c>
      <c r="M248">
        <v>0</v>
      </c>
      <c r="N248">
        <v>0</v>
      </c>
      <c r="O248">
        <v>0</v>
      </c>
      <c r="P248">
        <v>0</v>
      </c>
      <c r="Q248">
        <f t="shared" si="3"/>
        <v>0</v>
      </c>
    </row>
    <row r="249" spans="1:17" x14ac:dyDescent="0.25">
      <c r="A249" s="39">
        <v>40610</v>
      </c>
      <c r="B249" s="37" t="s">
        <v>4310</v>
      </c>
      <c r="C249" s="37">
        <v>2011</v>
      </c>
      <c r="D249" s="38">
        <v>3</v>
      </c>
      <c r="E249" s="37" t="s">
        <v>1827</v>
      </c>
      <c r="F249" s="37" t="s">
        <v>1827</v>
      </c>
      <c r="G249" s="37" t="s">
        <v>32</v>
      </c>
      <c r="H249" s="38">
        <v>34</v>
      </c>
      <c r="I249" s="37" t="s">
        <v>37</v>
      </c>
      <c r="J249" s="37" t="s">
        <v>4309</v>
      </c>
      <c r="K249">
        <v>0</v>
      </c>
      <c r="L249">
        <v>0</v>
      </c>
      <c r="M249">
        <v>0</v>
      </c>
      <c r="N249">
        <v>0</v>
      </c>
      <c r="O249">
        <v>0</v>
      </c>
      <c r="P249">
        <v>0</v>
      </c>
      <c r="Q249">
        <f t="shared" si="3"/>
        <v>0</v>
      </c>
    </row>
    <row r="250" spans="1:17" x14ac:dyDescent="0.25">
      <c r="A250" s="39">
        <v>40610</v>
      </c>
      <c r="B250" s="37" t="s">
        <v>4308</v>
      </c>
      <c r="C250" s="37">
        <v>2011</v>
      </c>
      <c r="D250" s="38">
        <v>3</v>
      </c>
      <c r="E250" s="37" t="s">
        <v>1827</v>
      </c>
      <c r="F250" s="37" t="s">
        <v>1827</v>
      </c>
      <c r="G250" s="37" t="s">
        <v>32</v>
      </c>
      <c r="H250" s="38">
        <v>40</v>
      </c>
      <c r="I250" s="37" t="s">
        <v>1928</v>
      </c>
      <c r="J250" s="37" t="s">
        <v>4307</v>
      </c>
      <c r="K250">
        <v>0</v>
      </c>
      <c r="L250">
        <v>0</v>
      </c>
      <c r="M250">
        <v>0</v>
      </c>
      <c r="N250">
        <v>0</v>
      </c>
      <c r="O250">
        <v>0</v>
      </c>
      <c r="P250">
        <v>0</v>
      </c>
      <c r="Q250">
        <f t="shared" si="3"/>
        <v>0</v>
      </c>
    </row>
    <row r="251" spans="1:17" x14ac:dyDescent="0.25">
      <c r="A251" s="39">
        <v>40610</v>
      </c>
      <c r="B251" s="37" t="s">
        <v>4306</v>
      </c>
      <c r="C251" s="37">
        <v>2011</v>
      </c>
      <c r="D251" s="38">
        <v>3</v>
      </c>
      <c r="E251" s="37" t="s">
        <v>4305</v>
      </c>
      <c r="F251" s="37" t="e">
        <v>#N/A</v>
      </c>
      <c r="G251" s="37" t="s">
        <v>32</v>
      </c>
      <c r="H251" s="38">
        <v>1</v>
      </c>
      <c r="I251" s="37" t="s">
        <v>37</v>
      </c>
      <c r="J251" s="37" t="s">
        <v>4304</v>
      </c>
      <c r="K251">
        <v>0</v>
      </c>
      <c r="L251">
        <v>0</v>
      </c>
      <c r="M251">
        <v>0</v>
      </c>
      <c r="N251">
        <v>0</v>
      </c>
      <c r="O251">
        <v>0</v>
      </c>
      <c r="P251">
        <v>0</v>
      </c>
      <c r="Q251">
        <f t="shared" si="3"/>
        <v>0</v>
      </c>
    </row>
    <row r="252" spans="1:17" x14ac:dyDescent="0.25">
      <c r="A252" s="39">
        <v>40610</v>
      </c>
      <c r="B252" s="37" t="s">
        <v>4303</v>
      </c>
      <c r="C252" s="37">
        <v>2011</v>
      </c>
      <c r="D252" s="38">
        <v>3</v>
      </c>
      <c r="E252" s="37" t="s">
        <v>232</v>
      </c>
      <c r="F252" s="37" t="e">
        <v>#N/A</v>
      </c>
      <c r="G252" s="37" t="s">
        <v>32</v>
      </c>
      <c r="H252" s="38">
        <v>1</v>
      </c>
      <c r="I252" s="37" t="s">
        <v>37</v>
      </c>
      <c r="J252" s="37" t="s">
        <v>2540</v>
      </c>
      <c r="K252">
        <v>0</v>
      </c>
      <c r="L252">
        <v>0</v>
      </c>
      <c r="M252">
        <v>0</v>
      </c>
      <c r="N252">
        <v>0</v>
      </c>
      <c r="O252">
        <v>0</v>
      </c>
      <c r="P252">
        <v>0</v>
      </c>
      <c r="Q252">
        <f t="shared" si="3"/>
        <v>0</v>
      </c>
    </row>
    <row r="253" spans="1:17" x14ac:dyDescent="0.25">
      <c r="A253" s="39">
        <v>40626</v>
      </c>
      <c r="B253" s="37" t="s">
        <v>4302</v>
      </c>
      <c r="C253" s="37">
        <v>2011</v>
      </c>
      <c r="D253" s="38">
        <v>3</v>
      </c>
      <c r="E253" s="37" t="s">
        <v>1827</v>
      </c>
      <c r="F253" s="37" t="s">
        <v>1827</v>
      </c>
      <c r="G253" s="37" t="s">
        <v>40</v>
      </c>
      <c r="H253" s="38">
        <v>1</v>
      </c>
      <c r="I253" s="37" t="s">
        <v>37</v>
      </c>
      <c r="J253" s="37" t="s">
        <v>37</v>
      </c>
      <c r="K253">
        <v>0</v>
      </c>
      <c r="L253">
        <v>0</v>
      </c>
      <c r="M253">
        <v>0</v>
      </c>
      <c r="N253">
        <v>0</v>
      </c>
      <c r="O253">
        <v>0</v>
      </c>
      <c r="P253">
        <v>0</v>
      </c>
      <c r="Q253">
        <f t="shared" si="3"/>
        <v>0</v>
      </c>
    </row>
    <row r="254" spans="1:17" x14ac:dyDescent="0.25">
      <c r="A254" s="39">
        <v>40626</v>
      </c>
      <c r="B254" s="37" t="s">
        <v>4301</v>
      </c>
      <c r="C254" s="37">
        <v>2011</v>
      </c>
      <c r="D254" s="38">
        <v>3</v>
      </c>
      <c r="E254" s="37" t="s">
        <v>1827</v>
      </c>
      <c r="F254" s="37" t="s">
        <v>1827</v>
      </c>
      <c r="G254" s="37" t="s">
        <v>32</v>
      </c>
      <c r="H254" s="38">
        <v>93</v>
      </c>
      <c r="I254" s="37" t="s">
        <v>1910</v>
      </c>
      <c r="J254" s="37" t="s">
        <v>4300</v>
      </c>
      <c r="K254">
        <v>0</v>
      </c>
      <c r="L254">
        <v>0</v>
      </c>
      <c r="M254">
        <v>0</v>
      </c>
      <c r="N254">
        <v>0</v>
      </c>
      <c r="O254">
        <v>0</v>
      </c>
      <c r="P254">
        <v>0</v>
      </c>
      <c r="Q254">
        <f t="shared" si="3"/>
        <v>0</v>
      </c>
    </row>
    <row r="255" spans="1:17" x14ac:dyDescent="0.25">
      <c r="A255" s="39">
        <v>40626</v>
      </c>
      <c r="B255" s="37" t="s">
        <v>4299</v>
      </c>
      <c r="C255" s="37">
        <v>2011</v>
      </c>
      <c r="D255" s="38">
        <v>3</v>
      </c>
      <c r="E255" s="37" t="s">
        <v>24</v>
      </c>
      <c r="F255" s="37" t="s">
        <v>4672</v>
      </c>
      <c r="G255" s="37" t="s">
        <v>32</v>
      </c>
      <c r="H255" s="38">
        <v>164</v>
      </c>
      <c r="I255" s="37" t="s">
        <v>2905</v>
      </c>
      <c r="J255" s="37" t="s">
        <v>4298</v>
      </c>
      <c r="K255">
        <v>0</v>
      </c>
      <c r="L255">
        <v>0</v>
      </c>
      <c r="M255">
        <v>0</v>
      </c>
      <c r="N255">
        <v>0</v>
      </c>
      <c r="O255">
        <v>0</v>
      </c>
      <c r="P255">
        <v>0</v>
      </c>
      <c r="Q255">
        <f t="shared" si="3"/>
        <v>0</v>
      </c>
    </row>
    <row r="256" spans="1:17" x14ac:dyDescent="0.25">
      <c r="A256" s="39">
        <v>40626</v>
      </c>
      <c r="B256" s="37" t="s">
        <v>4297</v>
      </c>
      <c r="C256" s="37">
        <v>2011</v>
      </c>
      <c r="D256" s="38">
        <v>3</v>
      </c>
      <c r="E256" s="37" t="s">
        <v>24</v>
      </c>
      <c r="F256" s="37" t="s">
        <v>4672</v>
      </c>
      <c r="G256" s="37" t="s">
        <v>40</v>
      </c>
      <c r="H256" s="38">
        <v>6</v>
      </c>
      <c r="I256" s="37" t="s">
        <v>37</v>
      </c>
      <c r="J256" s="37" t="s">
        <v>37</v>
      </c>
      <c r="K256">
        <v>0</v>
      </c>
      <c r="L256">
        <v>0</v>
      </c>
      <c r="M256">
        <v>0</v>
      </c>
      <c r="N256">
        <v>0</v>
      </c>
      <c r="O256">
        <v>0</v>
      </c>
      <c r="P256">
        <v>0</v>
      </c>
      <c r="Q256">
        <f t="shared" si="3"/>
        <v>0</v>
      </c>
    </row>
    <row r="257" spans="1:17" x14ac:dyDescent="0.25">
      <c r="A257" s="39">
        <v>40626</v>
      </c>
      <c r="B257" s="37" t="s">
        <v>4296</v>
      </c>
      <c r="C257" s="37">
        <v>2011</v>
      </c>
      <c r="D257" s="38">
        <v>3</v>
      </c>
      <c r="E257" s="37" t="s">
        <v>153</v>
      </c>
      <c r="F257" s="37" t="s">
        <v>4672</v>
      </c>
      <c r="G257" s="37" t="s">
        <v>32</v>
      </c>
      <c r="H257" s="38">
        <v>84</v>
      </c>
      <c r="I257" s="37" t="s">
        <v>2122</v>
      </c>
      <c r="J257" s="37" t="s">
        <v>4295</v>
      </c>
      <c r="K257">
        <v>0</v>
      </c>
      <c r="L257">
        <v>0</v>
      </c>
      <c r="M257">
        <v>0</v>
      </c>
      <c r="N257">
        <v>0</v>
      </c>
      <c r="O257">
        <v>0</v>
      </c>
      <c r="P257">
        <v>0</v>
      </c>
      <c r="Q257">
        <f t="shared" si="3"/>
        <v>0</v>
      </c>
    </row>
    <row r="258" spans="1:17" x14ac:dyDescent="0.25">
      <c r="A258" s="39">
        <v>40626</v>
      </c>
      <c r="B258" s="37" t="s">
        <v>4294</v>
      </c>
      <c r="C258" s="37">
        <v>2011</v>
      </c>
      <c r="D258" s="38">
        <v>3</v>
      </c>
      <c r="E258" s="37" t="s">
        <v>232</v>
      </c>
      <c r="F258" s="37" t="e">
        <v>#N/A</v>
      </c>
      <c r="G258" s="37" t="s">
        <v>32</v>
      </c>
      <c r="H258" s="38">
        <v>1</v>
      </c>
      <c r="I258" s="37" t="s">
        <v>37</v>
      </c>
      <c r="J258" s="37" t="s">
        <v>37</v>
      </c>
      <c r="K258">
        <v>0</v>
      </c>
      <c r="L258">
        <v>0</v>
      </c>
      <c r="M258">
        <v>0</v>
      </c>
      <c r="N258">
        <v>0</v>
      </c>
      <c r="O258">
        <v>0</v>
      </c>
      <c r="P258">
        <v>0</v>
      </c>
      <c r="Q258">
        <f t="shared" si="3"/>
        <v>0</v>
      </c>
    </row>
    <row r="259" spans="1:17" x14ac:dyDescent="0.25">
      <c r="A259" s="39">
        <v>40640</v>
      </c>
      <c r="B259" s="37" t="s">
        <v>4293</v>
      </c>
      <c r="C259" s="37">
        <v>2011</v>
      </c>
      <c r="D259" s="38">
        <v>4</v>
      </c>
      <c r="E259" s="37" t="s">
        <v>4292</v>
      </c>
      <c r="F259" s="37" t="e">
        <v>#N/A</v>
      </c>
      <c r="G259" s="37" t="s">
        <v>32</v>
      </c>
      <c r="H259" s="38">
        <v>1</v>
      </c>
      <c r="I259" s="37" t="s">
        <v>37</v>
      </c>
      <c r="J259" s="37" t="s">
        <v>37</v>
      </c>
      <c r="K259">
        <v>0</v>
      </c>
      <c r="L259">
        <v>0</v>
      </c>
      <c r="M259">
        <v>0</v>
      </c>
      <c r="N259">
        <v>0</v>
      </c>
      <c r="O259">
        <v>0</v>
      </c>
      <c r="P259">
        <v>0</v>
      </c>
      <c r="Q259">
        <f t="shared" ref="Q259:Q322" si="4">N259/H259</f>
        <v>0</v>
      </c>
    </row>
    <row r="260" spans="1:17" x14ac:dyDescent="0.25">
      <c r="A260" s="39">
        <v>40640</v>
      </c>
      <c r="B260" s="37" t="s">
        <v>4291</v>
      </c>
      <c r="C260" s="37">
        <v>2011</v>
      </c>
      <c r="D260" s="38">
        <v>4</v>
      </c>
      <c r="E260" s="37" t="s">
        <v>76</v>
      </c>
      <c r="F260" s="37" t="s">
        <v>1827</v>
      </c>
      <c r="G260" s="37" t="s">
        <v>32</v>
      </c>
      <c r="H260" s="38">
        <v>45</v>
      </c>
      <c r="I260" s="37" t="s">
        <v>37</v>
      </c>
      <c r="J260" s="37" t="s">
        <v>4290</v>
      </c>
      <c r="K260">
        <v>0</v>
      </c>
      <c r="L260">
        <v>0</v>
      </c>
      <c r="M260">
        <v>0</v>
      </c>
      <c r="N260">
        <v>0</v>
      </c>
      <c r="O260">
        <v>0</v>
      </c>
      <c r="P260">
        <v>0</v>
      </c>
      <c r="Q260">
        <f t="shared" si="4"/>
        <v>0</v>
      </c>
    </row>
    <row r="261" spans="1:17" x14ac:dyDescent="0.25">
      <c r="A261" s="39">
        <v>40640</v>
      </c>
      <c r="B261" s="37" t="s">
        <v>4289</v>
      </c>
      <c r="C261" s="37">
        <v>2011</v>
      </c>
      <c r="D261" s="38">
        <v>4</v>
      </c>
      <c r="E261" s="37" t="s">
        <v>1827</v>
      </c>
      <c r="F261" s="37" t="s">
        <v>1827</v>
      </c>
      <c r="G261" s="37" t="s">
        <v>32</v>
      </c>
      <c r="H261" s="38">
        <v>89</v>
      </c>
      <c r="I261" s="37" t="s">
        <v>1841</v>
      </c>
      <c r="J261" s="37" t="s">
        <v>4288</v>
      </c>
      <c r="K261">
        <v>0</v>
      </c>
      <c r="L261">
        <v>0</v>
      </c>
      <c r="M261">
        <v>0</v>
      </c>
      <c r="N261">
        <v>0</v>
      </c>
      <c r="O261">
        <v>0</v>
      </c>
      <c r="P261">
        <v>0</v>
      </c>
      <c r="Q261">
        <f t="shared" si="4"/>
        <v>0</v>
      </c>
    </row>
    <row r="262" spans="1:17" x14ac:dyDescent="0.25">
      <c r="A262" s="39">
        <v>40651</v>
      </c>
      <c r="B262" s="37" t="s">
        <v>4287</v>
      </c>
      <c r="C262" s="37">
        <v>2011</v>
      </c>
      <c r="D262" s="38">
        <v>4</v>
      </c>
      <c r="E262" s="37" t="s">
        <v>76</v>
      </c>
      <c r="F262" s="37" t="s">
        <v>1827</v>
      </c>
      <c r="G262" s="37" t="s">
        <v>40</v>
      </c>
      <c r="H262" s="38">
        <v>3</v>
      </c>
      <c r="I262" s="37" t="s">
        <v>37</v>
      </c>
      <c r="J262" s="37" t="s">
        <v>37</v>
      </c>
      <c r="K262">
        <v>0</v>
      </c>
      <c r="L262">
        <v>0</v>
      </c>
      <c r="M262">
        <v>0</v>
      </c>
      <c r="N262">
        <v>0</v>
      </c>
      <c r="O262">
        <v>0</v>
      </c>
      <c r="P262">
        <v>0</v>
      </c>
      <c r="Q262">
        <f t="shared" si="4"/>
        <v>0</v>
      </c>
    </row>
    <row r="263" spans="1:17" x14ac:dyDescent="0.25">
      <c r="A263" s="39">
        <v>40651</v>
      </c>
      <c r="B263" s="37" t="s">
        <v>4286</v>
      </c>
      <c r="C263" s="37">
        <v>2011</v>
      </c>
      <c r="D263" s="38">
        <v>4</v>
      </c>
      <c r="E263" s="37" t="s">
        <v>76</v>
      </c>
      <c r="F263" s="37" t="s">
        <v>1827</v>
      </c>
      <c r="G263" s="37" t="s">
        <v>32</v>
      </c>
      <c r="H263" s="38">
        <v>56</v>
      </c>
      <c r="I263" s="37" t="s">
        <v>37</v>
      </c>
      <c r="J263" s="37" t="s">
        <v>4285</v>
      </c>
      <c r="K263">
        <v>0</v>
      </c>
      <c r="L263">
        <v>0</v>
      </c>
      <c r="M263">
        <v>0</v>
      </c>
      <c r="N263">
        <v>0</v>
      </c>
      <c r="O263">
        <v>0</v>
      </c>
      <c r="P263">
        <v>0</v>
      </c>
      <c r="Q263">
        <f t="shared" si="4"/>
        <v>0</v>
      </c>
    </row>
    <row r="264" spans="1:17" x14ac:dyDescent="0.25">
      <c r="A264" s="39">
        <v>40651</v>
      </c>
      <c r="B264" s="37" t="s">
        <v>4284</v>
      </c>
      <c r="C264" s="37">
        <v>2011</v>
      </c>
      <c r="D264" s="38">
        <v>4</v>
      </c>
      <c r="E264" s="37" t="s">
        <v>1827</v>
      </c>
      <c r="F264" s="37" t="s">
        <v>1827</v>
      </c>
      <c r="G264" s="37" t="s">
        <v>32</v>
      </c>
      <c r="H264" s="38">
        <v>43</v>
      </c>
      <c r="I264" s="37" t="s">
        <v>1841</v>
      </c>
      <c r="J264" s="37" t="s">
        <v>4283</v>
      </c>
      <c r="K264">
        <v>0</v>
      </c>
      <c r="L264">
        <v>0</v>
      </c>
      <c r="M264">
        <v>0</v>
      </c>
      <c r="N264">
        <v>0</v>
      </c>
      <c r="O264">
        <v>0</v>
      </c>
      <c r="P264">
        <v>0</v>
      </c>
      <c r="Q264">
        <f t="shared" si="4"/>
        <v>0</v>
      </c>
    </row>
    <row r="265" spans="1:17" x14ac:dyDescent="0.25">
      <c r="A265" s="39">
        <v>40651</v>
      </c>
      <c r="B265" s="37" t="s">
        <v>4282</v>
      </c>
      <c r="C265" s="37">
        <v>2011</v>
      </c>
      <c r="D265" s="38">
        <v>4</v>
      </c>
      <c r="E265" s="37" t="s">
        <v>153</v>
      </c>
      <c r="F265" s="37" t="s">
        <v>4672</v>
      </c>
      <c r="G265" s="37" t="s">
        <v>32</v>
      </c>
      <c r="H265" s="38">
        <v>72</v>
      </c>
      <c r="I265" s="37" t="s">
        <v>2862</v>
      </c>
      <c r="J265" s="37" t="s">
        <v>4281</v>
      </c>
      <c r="K265">
        <v>0</v>
      </c>
      <c r="L265">
        <v>0</v>
      </c>
      <c r="M265">
        <v>0</v>
      </c>
      <c r="N265">
        <v>0</v>
      </c>
      <c r="O265">
        <v>0</v>
      </c>
      <c r="P265">
        <v>0</v>
      </c>
      <c r="Q265">
        <f t="shared" si="4"/>
        <v>0</v>
      </c>
    </row>
    <row r="266" spans="1:17" x14ac:dyDescent="0.25">
      <c r="A266" s="39">
        <v>40651</v>
      </c>
      <c r="B266" s="37" t="s">
        <v>168</v>
      </c>
      <c r="C266" s="37">
        <v>2011</v>
      </c>
      <c r="D266" s="38">
        <v>4</v>
      </c>
      <c r="E266" s="37" t="s">
        <v>55</v>
      </c>
      <c r="F266" s="37" t="s">
        <v>4672</v>
      </c>
      <c r="G266" s="37" t="s">
        <v>32</v>
      </c>
      <c r="H266" s="38">
        <v>70</v>
      </c>
      <c r="I266" s="37" t="s">
        <v>37</v>
      </c>
      <c r="J266" s="37" t="s">
        <v>4280</v>
      </c>
      <c r="K266">
        <v>1</v>
      </c>
      <c r="L266">
        <v>1</v>
      </c>
      <c r="M266">
        <v>0</v>
      </c>
      <c r="N266">
        <v>0</v>
      </c>
      <c r="O266">
        <v>0</v>
      </c>
      <c r="P266">
        <v>1.4285714285714285E-2</v>
      </c>
      <c r="Q266">
        <f t="shared" si="4"/>
        <v>0</v>
      </c>
    </row>
    <row r="267" spans="1:17" x14ac:dyDescent="0.25">
      <c r="A267" s="39">
        <v>40651</v>
      </c>
      <c r="B267" s="37" t="s">
        <v>1794</v>
      </c>
      <c r="C267" s="37">
        <v>2011</v>
      </c>
      <c r="D267" s="38">
        <v>4</v>
      </c>
      <c r="E267" s="37" t="s">
        <v>55</v>
      </c>
      <c r="F267" s="37" t="s">
        <v>4672</v>
      </c>
      <c r="G267" s="37" t="s">
        <v>40</v>
      </c>
      <c r="H267" s="38">
        <v>345</v>
      </c>
      <c r="I267" s="37" t="s">
        <v>37</v>
      </c>
      <c r="J267" s="37" t="s">
        <v>4279</v>
      </c>
      <c r="K267">
        <v>0</v>
      </c>
      <c r="L267">
        <v>1</v>
      </c>
      <c r="M267">
        <v>0</v>
      </c>
      <c r="N267">
        <v>0</v>
      </c>
      <c r="O267">
        <v>0</v>
      </c>
      <c r="P267">
        <v>2.8985507246376812E-3</v>
      </c>
      <c r="Q267">
        <f t="shared" si="4"/>
        <v>0</v>
      </c>
    </row>
    <row r="268" spans="1:17" x14ac:dyDescent="0.25">
      <c r="A268" s="39">
        <v>40651</v>
      </c>
      <c r="B268" s="37" t="s">
        <v>4278</v>
      </c>
      <c r="C268" s="37">
        <v>2011</v>
      </c>
      <c r="D268" s="38">
        <v>4</v>
      </c>
      <c r="E268" s="37" t="s">
        <v>24</v>
      </c>
      <c r="F268" s="37" t="s">
        <v>4672</v>
      </c>
      <c r="G268" s="37" t="s">
        <v>32</v>
      </c>
      <c r="H268" s="38">
        <v>229</v>
      </c>
      <c r="I268" s="37" t="s">
        <v>1999</v>
      </c>
      <c r="J268" s="37" t="s">
        <v>4277</v>
      </c>
      <c r="K268">
        <v>0</v>
      </c>
      <c r="L268">
        <v>0</v>
      </c>
      <c r="M268">
        <v>0</v>
      </c>
      <c r="N268">
        <v>0</v>
      </c>
      <c r="O268">
        <v>0</v>
      </c>
      <c r="P268">
        <v>0</v>
      </c>
      <c r="Q268">
        <f t="shared" si="4"/>
        <v>0</v>
      </c>
    </row>
    <row r="269" spans="1:17" x14ac:dyDescent="0.25">
      <c r="A269" s="39">
        <v>40651</v>
      </c>
      <c r="B269" s="37" t="s">
        <v>4276</v>
      </c>
      <c r="C269" s="37">
        <v>2011</v>
      </c>
      <c r="D269" s="38">
        <v>4</v>
      </c>
      <c r="E269" s="37" t="s">
        <v>24</v>
      </c>
      <c r="F269" s="37" t="s">
        <v>4672</v>
      </c>
      <c r="G269" s="37" t="s">
        <v>40</v>
      </c>
      <c r="H269" s="38">
        <v>2</v>
      </c>
      <c r="I269" s="37" t="s">
        <v>37</v>
      </c>
      <c r="J269" s="37" t="s">
        <v>37</v>
      </c>
      <c r="K269">
        <v>0</v>
      </c>
      <c r="L269">
        <v>0</v>
      </c>
      <c r="M269">
        <v>0</v>
      </c>
      <c r="N269">
        <v>0</v>
      </c>
      <c r="O269">
        <v>0</v>
      </c>
      <c r="P269">
        <v>0</v>
      </c>
      <c r="Q269">
        <f t="shared" si="4"/>
        <v>0</v>
      </c>
    </row>
    <row r="270" spans="1:17" x14ac:dyDescent="0.25">
      <c r="A270" s="39">
        <v>40655</v>
      </c>
      <c r="B270" s="37" t="s">
        <v>4275</v>
      </c>
      <c r="C270" s="37">
        <v>2011</v>
      </c>
      <c r="D270" s="38">
        <v>4</v>
      </c>
      <c r="E270" s="37" t="s">
        <v>76</v>
      </c>
      <c r="F270" s="37" t="s">
        <v>1827</v>
      </c>
      <c r="G270" s="37" t="s">
        <v>32</v>
      </c>
      <c r="H270" s="38">
        <v>54</v>
      </c>
      <c r="I270" s="37" t="s">
        <v>1857</v>
      </c>
      <c r="J270" s="37" t="s">
        <v>4274</v>
      </c>
      <c r="K270">
        <v>0</v>
      </c>
      <c r="L270">
        <v>0</v>
      </c>
      <c r="M270">
        <v>0</v>
      </c>
      <c r="N270">
        <v>0</v>
      </c>
      <c r="O270">
        <v>0</v>
      </c>
      <c r="P270">
        <v>0</v>
      </c>
      <c r="Q270">
        <f t="shared" si="4"/>
        <v>0</v>
      </c>
    </row>
    <row r="271" spans="1:17" x14ac:dyDescent="0.25">
      <c r="A271" s="39">
        <v>40655</v>
      </c>
      <c r="B271" s="37" t="s">
        <v>4273</v>
      </c>
      <c r="C271" s="37">
        <v>2011</v>
      </c>
      <c r="D271" s="38">
        <v>4</v>
      </c>
      <c r="E271" s="37" t="s">
        <v>1827</v>
      </c>
      <c r="F271" s="37" t="s">
        <v>1827</v>
      </c>
      <c r="G271" s="37" t="s">
        <v>32</v>
      </c>
      <c r="H271" s="38">
        <v>1</v>
      </c>
      <c r="I271" s="37" t="s">
        <v>37</v>
      </c>
      <c r="J271" s="37" t="s">
        <v>37</v>
      </c>
      <c r="K271">
        <v>0</v>
      </c>
      <c r="L271">
        <v>0</v>
      </c>
      <c r="M271">
        <v>0</v>
      </c>
      <c r="N271">
        <v>0</v>
      </c>
      <c r="O271">
        <v>0</v>
      </c>
      <c r="P271">
        <v>0</v>
      </c>
      <c r="Q271">
        <f t="shared" si="4"/>
        <v>0</v>
      </c>
    </row>
    <row r="272" spans="1:17" x14ac:dyDescent="0.25">
      <c r="A272" s="39">
        <v>40655</v>
      </c>
      <c r="B272" s="37" t="s">
        <v>171</v>
      </c>
      <c r="C272" s="37">
        <v>2011</v>
      </c>
      <c r="D272" s="38">
        <v>4</v>
      </c>
      <c r="E272" s="37" t="s">
        <v>153</v>
      </c>
      <c r="F272" s="37" t="s">
        <v>4672</v>
      </c>
      <c r="G272" s="37" t="s">
        <v>32</v>
      </c>
      <c r="H272" s="38">
        <v>72</v>
      </c>
      <c r="I272" s="37" t="s">
        <v>2660</v>
      </c>
      <c r="J272" s="37" t="s">
        <v>4272</v>
      </c>
      <c r="K272">
        <v>2</v>
      </c>
      <c r="L272">
        <v>1</v>
      </c>
      <c r="M272">
        <v>0</v>
      </c>
      <c r="N272">
        <v>0</v>
      </c>
      <c r="O272">
        <v>0</v>
      </c>
      <c r="P272">
        <v>1.3888888888888888E-2</v>
      </c>
      <c r="Q272">
        <f t="shared" si="4"/>
        <v>0</v>
      </c>
    </row>
    <row r="273" spans="1:17" x14ac:dyDescent="0.25">
      <c r="A273" s="39">
        <v>40655</v>
      </c>
      <c r="B273" s="37" t="s">
        <v>4271</v>
      </c>
      <c r="C273" s="37">
        <v>2011</v>
      </c>
      <c r="D273" s="38">
        <v>4</v>
      </c>
      <c r="E273" s="37" t="s">
        <v>55</v>
      </c>
      <c r="F273" s="37" t="s">
        <v>4672</v>
      </c>
      <c r="G273" s="37" t="s">
        <v>40</v>
      </c>
      <c r="H273" s="38">
        <v>199</v>
      </c>
      <c r="I273" s="37" t="s">
        <v>37</v>
      </c>
      <c r="J273" s="37" t="s">
        <v>37</v>
      </c>
      <c r="K273">
        <v>0</v>
      </c>
      <c r="L273">
        <v>0</v>
      </c>
      <c r="M273">
        <v>0</v>
      </c>
      <c r="N273">
        <v>0</v>
      </c>
      <c r="O273">
        <v>0</v>
      </c>
      <c r="P273">
        <v>0</v>
      </c>
      <c r="Q273">
        <f t="shared" si="4"/>
        <v>0</v>
      </c>
    </row>
    <row r="274" spans="1:17" x14ac:dyDescent="0.25">
      <c r="A274" s="39">
        <v>40655</v>
      </c>
      <c r="B274" s="37" t="s">
        <v>4270</v>
      </c>
      <c r="C274" s="37">
        <v>2011</v>
      </c>
      <c r="D274" s="38">
        <v>4</v>
      </c>
      <c r="E274" s="37" t="s">
        <v>55</v>
      </c>
      <c r="F274" s="37" t="s">
        <v>4672</v>
      </c>
      <c r="G274" s="37" t="s">
        <v>32</v>
      </c>
      <c r="H274" s="38">
        <v>37</v>
      </c>
      <c r="I274" s="37" t="s">
        <v>37</v>
      </c>
      <c r="J274" s="37" t="s">
        <v>4269</v>
      </c>
      <c r="K274">
        <v>0</v>
      </c>
      <c r="L274">
        <v>0</v>
      </c>
      <c r="M274">
        <v>0</v>
      </c>
      <c r="N274">
        <v>0</v>
      </c>
      <c r="O274">
        <v>0</v>
      </c>
      <c r="P274">
        <v>0</v>
      </c>
      <c r="Q274">
        <f t="shared" si="4"/>
        <v>0</v>
      </c>
    </row>
    <row r="275" spans="1:17" x14ac:dyDescent="0.25">
      <c r="A275" s="39">
        <v>40655</v>
      </c>
      <c r="B275" s="37" t="s">
        <v>4268</v>
      </c>
      <c r="C275" s="37">
        <v>2011</v>
      </c>
      <c r="D275" s="38">
        <v>4</v>
      </c>
      <c r="E275" s="37" t="s">
        <v>24</v>
      </c>
      <c r="F275" s="37" t="s">
        <v>4672</v>
      </c>
      <c r="G275" s="37" t="s">
        <v>32</v>
      </c>
      <c r="H275" s="38">
        <v>120</v>
      </c>
      <c r="I275" s="37" t="s">
        <v>1893</v>
      </c>
      <c r="J275" s="37" t="s">
        <v>4267</v>
      </c>
      <c r="K275">
        <v>0</v>
      </c>
      <c r="L275">
        <v>0</v>
      </c>
      <c r="M275">
        <v>0</v>
      </c>
      <c r="N275">
        <v>0</v>
      </c>
      <c r="O275">
        <v>0</v>
      </c>
      <c r="P275">
        <v>0</v>
      </c>
      <c r="Q275">
        <f t="shared" si="4"/>
        <v>0</v>
      </c>
    </row>
    <row r="276" spans="1:17" x14ac:dyDescent="0.25">
      <c r="A276" s="39">
        <v>40655</v>
      </c>
      <c r="B276" s="37" t="s">
        <v>173</v>
      </c>
      <c r="C276" s="37">
        <v>2011</v>
      </c>
      <c r="D276" s="38">
        <v>4</v>
      </c>
      <c r="E276" s="37" t="s">
        <v>36</v>
      </c>
      <c r="F276" s="37" t="s">
        <v>36</v>
      </c>
      <c r="G276" s="37" t="s">
        <v>32</v>
      </c>
      <c r="H276" s="38">
        <v>262</v>
      </c>
      <c r="I276" s="37" t="s">
        <v>4266</v>
      </c>
      <c r="J276" s="37" t="s">
        <v>4265</v>
      </c>
      <c r="K276">
        <v>1</v>
      </c>
      <c r="L276">
        <v>1</v>
      </c>
      <c r="M276">
        <v>0</v>
      </c>
      <c r="N276">
        <v>0</v>
      </c>
      <c r="O276">
        <v>0</v>
      </c>
      <c r="P276">
        <v>3.8167938931297708E-3</v>
      </c>
      <c r="Q276">
        <f t="shared" si="4"/>
        <v>0</v>
      </c>
    </row>
    <row r="277" spans="1:17" x14ac:dyDescent="0.25">
      <c r="A277" s="39">
        <v>40655</v>
      </c>
      <c r="B277" s="37" t="s">
        <v>4264</v>
      </c>
      <c r="C277" s="37">
        <v>2011</v>
      </c>
      <c r="D277" s="38">
        <v>4</v>
      </c>
      <c r="E277" s="37" t="s">
        <v>36</v>
      </c>
      <c r="F277" s="37" t="s">
        <v>36</v>
      </c>
      <c r="G277" s="37" t="s">
        <v>40</v>
      </c>
      <c r="H277" s="38">
        <v>40</v>
      </c>
      <c r="I277" s="37" t="s">
        <v>37</v>
      </c>
      <c r="J277" s="37" t="s">
        <v>37</v>
      </c>
      <c r="K277">
        <v>0</v>
      </c>
      <c r="L277">
        <v>0</v>
      </c>
      <c r="M277">
        <v>0</v>
      </c>
      <c r="N277">
        <v>0</v>
      </c>
      <c r="O277">
        <v>0</v>
      </c>
      <c r="P277">
        <v>0</v>
      </c>
      <c r="Q277">
        <f t="shared" si="4"/>
        <v>0</v>
      </c>
    </row>
    <row r="278" spans="1:17" x14ac:dyDescent="0.25">
      <c r="A278" s="39">
        <v>40655</v>
      </c>
      <c r="B278" s="37" t="s">
        <v>4263</v>
      </c>
      <c r="C278" s="37">
        <v>2011</v>
      </c>
      <c r="D278" s="38">
        <v>4</v>
      </c>
      <c r="E278" s="37" t="s">
        <v>50</v>
      </c>
      <c r="F278" s="37" t="s">
        <v>50</v>
      </c>
      <c r="G278" s="37" t="s">
        <v>40</v>
      </c>
      <c r="H278" s="38">
        <v>16</v>
      </c>
      <c r="I278" s="37" t="s">
        <v>37</v>
      </c>
      <c r="J278" s="37" t="s">
        <v>37</v>
      </c>
      <c r="K278">
        <v>0</v>
      </c>
      <c r="L278">
        <v>0</v>
      </c>
      <c r="M278">
        <v>0</v>
      </c>
      <c r="N278">
        <v>0</v>
      </c>
      <c r="O278">
        <v>0</v>
      </c>
      <c r="P278">
        <v>0</v>
      </c>
      <c r="Q278">
        <f t="shared" si="4"/>
        <v>0</v>
      </c>
    </row>
    <row r="279" spans="1:17" x14ac:dyDescent="0.25">
      <c r="A279" s="39">
        <v>40655</v>
      </c>
      <c r="B279" s="37" t="s">
        <v>176</v>
      </c>
      <c r="C279" s="37">
        <v>2011</v>
      </c>
      <c r="D279" s="38">
        <v>4</v>
      </c>
      <c r="E279" s="37" t="s">
        <v>50</v>
      </c>
      <c r="F279" s="37" t="s">
        <v>50</v>
      </c>
      <c r="G279" s="37" t="s">
        <v>32</v>
      </c>
      <c r="H279" s="38">
        <v>263</v>
      </c>
      <c r="I279" s="37" t="s">
        <v>2121</v>
      </c>
      <c r="J279" s="37" t="s">
        <v>4262</v>
      </c>
      <c r="K279">
        <v>1</v>
      </c>
      <c r="L279">
        <v>1</v>
      </c>
      <c r="M279">
        <v>1</v>
      </c>
      <c r="N279">
        <v>0</v>
      </c>
      <c r="O279">
        <v>1</v>
      </c>
      <c r="P279">
        <v>3.8022813688212928E-3</v>
      </c>
      <c r="Q279">
        <f t="shared" si="4"/>
        <v>0</v>
      </c>
    </row>
    <row r="280" spans="1:17" x14ac:dyDescent="0.25">
      <c r="A280" s="39">
        <v>40662</v>
      </c>
      <c r="B280" s="37" t="s">
        <v>180</v>
      </c>
      <c r="C280" s="37">
        <v>2011</v>
      </c>
      <c r="D280" s="38">
        <v>4</v>
      </c>
      <c r="E280" s="37" t="s">
        <v>76</v>
      </c>
      <c r="F280" s="37" t="s">
        <v>1827</v>
      </c>
      <c r="G280" s="37" t="s">
        <v>32</v>
      </c>
      <c r="H280" s="38">
        <v>33</v>
      </c>
      <c r="I280" s="37" t="s">
        <v>1841</v>
      </c>
      <c r="J280" s="37" t="s">
        <v>4261</v>
      </c>
      <c r="K280">
        <v>2</v>
      </c>
      <c r="L280">
        <v>2</v>
      </c>
      <c r="M280">
        <v>0</v>
      </c>
      <c r="N280">
        <v>0</v>
      </c>
      <c r="O280">
        <v>0</v>
      </c>
      <c r="P280">
        <v>6.0606060606060608E-2</v>
      </c>
      <c r="Q280">
        <f t="shared" si="4"/>
        <v>0</v>
      </c>
    </row>
    <row r="281" spans="1:17" x14ac:dyDescent="0.25">
      <c r="A281" s="39">
        <v>40662</v>
      </c>
      <c r="B281" s="37" t="s">
        <v>4260</v>
      </c>
      <c r="C281" s="37">
        <v>2011</v>
      </c>
      <c r="D281" s="38">
        <v>4</v>
      </c>
      <c r="E281" s="37" t="s">
        <v>76</v>
      </c>
      <c r="F281" s="37" t="s">
        <v>1827</v>
      </c>
      <c r="G281" s="37" t="s">
        <v>40</v>
      </c>
      <c r="H281" s="38">
        <v>2</v>
      </c>
      <c r="I281" s="37" t="s">
        <v>37</v>
      </c>
      <c r="J281" s="37" t="s">
        <v>37</v>
      </c>
      <c r="K281">
        <v>0</v>
      </c>
      <c r="L281">
        <v>0</v>
      </c>
      <c r="M281">
        <v>0</v>
      </c>
      <c r="N281">
        <v>0</v>
      </c>
      <c r="O281">
        <v>0</v>
      </c>
      <c r="P281">
        <v>0</v>
      </c>
      <c r="Q281">
        <f t="shared" si="4"/>
        <v>0</v>
      </c>
    </row>
    <row r="282" spans="1:17" x14ac:dyDescent="0.25">
      <c r="A282" s="39">
        <v>40662</v>
      </c>
      <c r="B282" s="37" t="s">
        <v>4259</v>
      </c>
      <c r="C282" s="37">
        <v>2011</v>
      </c>
      <c r="D282" s="38">
        <v>4</v>
      </c>
      <c r="E282" s="37" t="s">
        <v>1827</v>
      </c>
      <c r="F282" s="37" t="s">
        <v>1827</v>
      </c>
      <c r="G282" s="37" t="s">
        <v>32</v>
      </c>
      <c r="H282" s="38">
        <v>23</v>
      </c>
      <c r="I282" s="37" t="s">
        <v>37</v>
      </c>
      <c r="J282" s="37" t="s">
        <v>4258</v>
      </c>
      <c r="K282">
        <v>0</v>
      </c>
      <c r="L282">
        <v>0</v>
      </c>
      <c r="M282">
        <v>0</v>
      </c>
      <c r="N282">
        <v>0</v>
      </c>
      <c r="O282">
        <v>0</v>
      </c>
      <c r="P282">
        <v>0</v>
      </c>
      <c r="Q282">
        <f t="shared" si="4"/>
        <v>0</v>
      </c>
    </row>
    <row r="283" spans="1:17" x14ac:dyDescent="0.25">
      <c r="A283" s="39">
        <v>40662</v>
      </c>
      <c r="B283" s="37" t="s">
        <v>4257</v>
      </c>
      <c r="C283" s="37">
        <v>2011</v>
      </c>
      <c r="D283" s="38">
        <v>4</v>
      </c>
      <c r="E283" s="37" t="s">
        <v>232</v>
      </c>
      <c r="F283" s="37" t="e">
        <v>#N/A</v>
      </c>
      <c r="G283" s="37" t="s">
        <v>40</v>
      </c>
      <c r="H283" s="38">
        <v>1</v>
      </c>
      <c r="I283" s="37" t="s">
        <v>37</v>
      </c>
      <c r="J283" s="37" t="s">
        <v>37</v>
      </c>
      <c r="K283">
        <v>0</v>
      </c>
      <c r="L283">
        <v>0</v>
      </c>
      <c r="M283">
        <v>0</v>
      </c>
      <c r="N283">
        <v>0</v>
      </c>
      <c r="O283">
        <v>0</v>
      </c>
      <c r="P283">
        <v>0</v>
      </c>
      <c r="Q283">
        <f t="shared" si="4"/>
        <v>0</v>
      </c>
    </row>
    <row r="284" spans="1:17" x14ac:dyDescent="0.25">
      <c r="A284" s="39">
        <v>40664</v>
      </c>
      <c r="B284" s="37" t="s">
        <v>4256</v>
      </c>
      <c r="C284" s="37">
        <v>2011</v>
      </c>
      <c r="D284" s="38">
        <v>5</v>
      </c>
      <c r="E284" s="37" t="s">
        <v>76</v>
      </c>
      <c r="F284" s="37" t="s">
        <v>1827</v>
      </c>
      <c r="G284" s="37" t="s">
        <v>32</v>
      </c>
      <c r="H284" s="38">
        <v>5</v>
      </c>
      <c r="I284" s="37" t="s">
        <v>37</v>
      </c>
      <c r="J284" s="37" t="s">
        <v>37</v>
      </c>
      <c r="K284">
        <v>0</v>
      </c>
      <c r="L284">
        <v>0</v>
      </c>
      <c r="M284">
        <v>0</v>
      </c>
      <c r="N284">
        <v>0</v>
      </c>
      <c r="O284">
        <v>0</v>
      </c>
      <c r="P284">
        <v>0</v>
      </c>
      <c r="Q284">
        <f t="shared" si="4"/>
        <v>0</v>
      </c>
    </row>
    <row r="285" spans="1:17" x14ac:dyDescent="0.25">
      <c r="A285" s="39">
        <v>40664</v>
      </c>
      <c r="B285" s="37" t="s">
        <v>4255</v>
      </c>
      <c r="C285" s="37">
        <v>2011</v>
      </c>
      <c r="D285" s="38">
        <v>5</v>
      </c>
      <c r="E285" s="37" t="s">
        <v>1827</v>
      </c>
      <c r="F285" s="37" t="s">
        <v>1827</v>
      </c>
      <c r="G285" s="37" t="s">
        <v>32</v>
      </c>
      <c r="H285" s="38">
        <v>7</v>
      </c>
      <c r="I285" s="37" t="s">
        <v>37</v>
      </c>
      <c r="J285" s="37" t="s">
        <v>2540</v>
      </c>
      <c r="K285">
        <v>0</v>
      </c>
      <c r="L285">
        <v>0</v>
      </c>
      <c r="M285">
        <v>0</v>
      </c>
      <c r="N285">
        <v>0</v>
      </c>
      <c r="O285">
        <v>0</v>
      </c>
      <c r="P285">
        <v>0</v>
      </c>
      <c r="Q285">
        <f t="shared" si="4"/>
        <v>0</v>
      </c>
    </row>
    <row r="286" spans="1:17" x14ac:dyDescent="0.25">
      <c r="A286" s="39">
        <v>40664</v>
      </c>
      <c r="B286" s="37" t="s">
        <v>4254</v>
      </c>
      <c r="C286" s="37">
        <v>2011</v>
      </c>
      <c r="D286" s="38">
        <v>5</v>
      </c>
      <c r="E286" s="37" t="s">
        <v>1827</v>
      </c>
      <c r="F286" s="37" t="s">
        <v>1827</v>
      </c>
      <c r="G286" s="37" t="s">
        <v>32</v>
      </c>
      <c r="H286" s="38">
        <v>1</v>
      </c>
      <c r="I286" s="37" t="s">
        <v>37</v>
      </c>
      <c r="J286" s="37" t="s">
        <v>4253</v>
      </c>
      <c r="K286">
        <v>0</v>
      </c>
      <c r="L286">
        <v>0</v>
      </c>
      <c r="M286">
        <v>0</v>
      </c>
      <c r="N286">
        <v>0</v>
      </c>
      <c r="O286">
        <v>0</v>
      </c>
      <c r="P286">
        <v>0</v>
      </c>
      <c r="Q286">
        <f t="shared" si="4"/>
        <v>0</v>
      </c>
    </row>
    <row r="287" spans="1:17" x14ac:dyDescent="0.25">
      <c r="A287" s="39">
        <v>40664</v>
      </c>
      <c r="B287" s="37" t="s">
        <v>4252</v>
      </c>
      <c r="C287" s="37">
        <v>2011</v>
      </c>
      <c r="D287" s="38">
        <v>5</v>
      </c>
      <c r="E287" s="37" t="s">
        <v>1827</v>
      </c>
      <c r="F287" s="37" t="s">
        <v>1827</v>
      </c>
      <c r="G287" s="37" t="s">
        <v>40</v>
      </c>
      <c r="H287" s="38">
        <v>1</v>
      </c>
      <c r="I287" s="37" t="s">
        <v>37</v>
      </c>
      <c r="J287" s="37" t="s">
        <v>37</v>
      </c>
      <c r="K287">
        <v>0</v>
      </c>
      <c r="L287">
        <v>0</v>
      </c>
      <c r="M287">
        <v>0</v>
      </c>
      <c r="N287">
        <v>0</v>
      </c>
      <c r="O287">
        <v>0</v>
      </c>
      <c r="P287">
        <v>0</v>
      </c>
      <c r="Q287">
        <f t="shared" si="4"/>
        <v>0</v>
      </c>
    </row>
    <row r="288" spans="1:17" x14ac:dyDescent="0.25">
      <c r="A288" s="39">
        <v>40664</v>
      </c>
      <c r="B288" s="37" t="s">
        <v>4251</v>
      </c>
      <c r="C288" s="37">
        <v>2011</v>
      </c>
      <c r="D288" s="38">
        <v>5</v>
      </c>
      <c r="E288" s="37" t="s">
        <v>1827</v>
      </c>
      <c r="F288" s="37" t="s">
        <v>1827</v>
      </c>
      <c r="G288" s="37" t="s">
        <v>32</v>
      </c>
      <c r="H288" s="38">
        <v>8</v>
      </c>
      <c r="I288" s="37" t="s">
        <v>37</v>
      </c>
      <c r="J288" s="37" t="s">
        <v>4250</v>
      </c>
      <c r="K288">
        <v>0</v>
      </c>
      <c r="L288">
        <v>0</v>
      </c>
      <c r="M288">
        <v>0</v>
      </c>
      <c r="N288">
        <v>0</v>
      </c>
      <c r="O288">
        <v>0</v>
      </c>
      <c r="P288">
        <v>0</v>
      </c>
      <c r="Q288">
        <f t="shared" si="4"/>
        <v>0</v>
      </c>
    </row>
    <row r="289" spans="1:17" x14ac:dyDescent="0.25">
      <c r="A289" s="39">
        <v>40664</v>
      </c>
      <c r="B289" s="37" t="s">
        <v>4249</v>
      </c>
      <c r="C289" s="37">
        <v>2011</v>
      </c>
      <c r="D289" s="38">
        <v>5</v>
      </c>
      <c r="E289" s="37" t="s">
        <v>153</v>
      </c>
      <c r="F289" s="37" t="s">
        <v>4672</v>
      </c>
      <c r="G289" s="37" t="s">
        <v>32</v>
      </c>
      <c r="H289" s="38">
        <v>2</v>
      </c>
      <c r="I289" s="37" t="s">
        <v>1841</v>
      </c>
      <c r="J289" s="37" t="s">
        <v>4248</v>
      </c>
      <c r="K289">
        <v>0</v>
      </c>
      <c r="L289">
        <v>0</v>
      </c>
      <c r="M289">
        <v>0</v>
      </c>
      <c r="N289">
        <v>0</v>
      </c>
      <c r="O289">
        <v>0</v>
      </c>
      <c r="P289">
        <v>0</v>
      </c>
      <c r="Q289">
        <f t="shared" si="4"/>
        <v>0</v>
      </c>
    </row>
    <row r="290" spans="1:17" x14ac:dyDescent="0.25">
      <c r="A290" s="39">
        <v>40664</v>
      </c>
      <c r="B290" s="37" t="s">
        <v>4247</v>
      </c>
      <c r="C290" s="37">
        <v>2011</v>
      </c>
      <c r="D290" s="38">
        <v>5</v>
      </c>
      <c r="E290" s="37" t="s">
        <v>55</v>
      </c>
      <c r="F290" s="37" t="s">
        <v>4672</v>
      </c>
      <c r="G290" s="37" t="s">
        <v>32</v>
      </c>
      <c r="H290" s="38">
        <v>60</v>
      </c>
      <c r="I290" s="37" t="s">
        <v>37</v>
      </c>
      <c r="J290" s="37" t="s">
        <v>4246</v>
      </c>
      <c r="K290">
        <v>0</v>
      </c>
      <c r="L290">
        <v>0</v>
      </c>
      <c r="M290">
        <v>0</v>
      </c>
      <c r="N290">
        <v>0</v>
      </c>
      <c r="O290">
        <v>0</v>
      </c>
      <c r="P290">
        <v>0</v>
      </c>
      <c r="Q290">
        <f t="shared" si="4"/>
        <v>0</v>
      </c>
    </row>
    <row r="291" spans="1:17" x14ac:dyDescent="0.25">
      <c r="A291" s="39">
        <v>40664</v>
      </c>
      <c r="B291" s="37" t="s">
        <v>185</v>
      </c>
      <c r="C291" s="37">
        <v>2011</v>
      </c>
      <c r="D291" s="38">
        <v>5</v>
      </c>
      <c r="E291" s="37" t="s">
        <v>55</v>
      </c>
      <c r="F291" s="37" t="s">
        <v>4672</v>
      </c>
      <c r="G291" s="37" t="s">
        <v>40</v>
      </c>
      <c r="H291" s="38">
        <v>226</v>
      </c>
      <c r="I291" s="37" t="s">
        <v>37</v>
      </c>
      <c r="J291" s="37" t="s">
        <v>4245</v>
      </c>
      <c r="K291">
        <v>1</v>
      </c>
      <c r="L291">
        <v>1</v>
      </c>
      <c r="M291">
        <v>0</v>
      </c>
      <c r="N291">
        <v>1</v>
      </c>
      <c r="O291">
        <v>1</v>
      </c>
      <c r="P291">
        <v>4.4247787610619468E-3</v>
      </c>
      <c r="Q291">
        <f t="shared" si="4"/>
        <v>4.4247787610619468E-3</v>
      </c>
    </row>
    <row r="292" spans="1:17" x14ac:dyDescent="0.25">
      <c r="A292" s="39">
        <v>40664</v>
      </c>
      <c r="B292" s="37" t="s">
        <v>188</v>
      </c>
      <c r="C292" s="37">
        <v>2011</v>
      </c>
      <c r="D292" s="38">
        <v>5</v>
      </c>
      <c r="E292" s="37" t="s">
        <v>24</v>
      </c>
      <c r="F292" s="37" t="s">
        <v>4672</v>
      </c>
      <c r="G292" s="37" t="s">
        <v>32</v>
      </c>
      <c r="H292" s="38">
        <v>155</v>
      </c>
      <c r="I292" s="37" t="s">
        <v>2121</v>
      </c>
      <c r="J292" s="37" t="s">
        <v>4244</v>
      </c>
      <c r="K292">
        <v>2</v>
      </c>
      <c r="L292">
        <v>2</v>
      </c>
      <c r="M292">
        <v>1</v>
      </c>
      <c r="N292">
        <v>0</v>
      </c>
      <c r="O292">
        <v>1</v>
      </c>
      <c r="P292">
        <v>1.2903225806451613E-2</v>
      </c>
      <c r="Q292">
        <f t="shared" si="4"/>
        <v>0</v>
      </c>
    </row>
    <row r="293" spans="1:17" x14ac:dyDescent="0.25">
      <c r="A293" s="39">
        <v>40664</v>
      </c>
      <c r="B293" s="37" t="s">
        <v>4243</v>
      </c>
      <c r="C293" s="37">
        <v>2011</v>
      </c>
      <c r="D293" s="38">
        <v>5</v>
      </c>
      <c r="E293" s="37" t="s">
        <v>24</v>
      </c>
      <c r="F293" s="37" t="s">
        <v>4672</v>
      </c>
      <c r="G293" s="37" t="s">
        <v>40</v>
      </c>
      <c r="H293" s="38">
        <v>10</v>
      </c>
      <c r="I293" s="37" t="s">
        <v>37</v>
      </c>
      <c r="J293" s="37" t="s">
        <v>37</v>
      </c>
      <c r="K293">
        <v>0</v>
      </c>
      <c r="L293">
        <v>0</v>
      </c>
      <c r="M293">
        <v>0</v>
      </c>
      <c r="N293">
        <v>0</v>
      </c>
      <c r="O293">
        <v>0</v>
      </c>
      <c r="P293">
        <v>0</v>
      </c>
      <c r="Q293">
        <f t="shared" si="4"/>
        <v>0</v>
      </c>
    </row>
    <row r="294" spans="1:17" x14ac:dyDescent="0.25">
      <c r="A294" s="39">
        <v>40664</v>
      </c>
      <c r="B294" s="37" t="s">
        <v>4242</v>
      </c>
      <c r="C294" s="37">
        <v>2011</v>
      </c>
      <c r="D294" s="38">
        <v>5</v>
      </c>
      <c r="E294" s="37" t="s">
        <v>36</v>
      </c>
      <c r="F294" s="37" t="s">
        <v>36</v>
      </c>
      <c r="G294" s="37" t="s">
        <v>40</v>
      </c>
      <c r="H294" s="38">
        <v>34</v>
      </c>
      <c r="I294" s="37" t="s">
        <v>37</v>
      </c>
      <c r="J294" s="37" t="s">
        <v>4241</v>
      </c>
      <c r="K294">
        <v>0</v>
      </c>
      <c r="L294">
        <v>0</v>
      </c>
      <c r="M294">
        <v>0</v>
      </c>
      <c r="N294">
        <v>0</v>
      </c>
      <c r="O294">
        <v>0</v>
      </c>
      <c r="P294">
        <v>0</v>
      </c>
      <c r="Q294">
        <f t="shared" si="4"/>
        <v>0</v>
      </c>
    </row>
    <row r="295" spans="1:17" x14ac:dyDescent="0.25">
      <c r="A295" s="39">
        <v>40664</v>
      </c>
      <c r="B295" s="37" t="s">
        <v>4240</v>
      </c>
      <c r="C295" s="37">
        <v>2011</v>
      </c>
      <c r="D295" s="38">
        <v>5</v>
      </c>
      <c r="E295" s="37" t="s">
        <v>36</v>
      </c>
      <c r="F295" s="37" t="s">
        <v>36</v>
      </c>
      <c r="G295" s="37" t="s">
        <v>32</v>
      </c>
      <c r="H295" s="38">
        <v>262</v>
      </c>
      <c r="I295" s="37" t="s">
        <v>4239</v>
      </c>
      <c r="J295" s="37" t="s">
        <v>4238</v>
      </c>
      <c r="K295">
        <v>0</v>
      </c>
      <c r="L295">
        <v>0</v>
      </c>
      <c r="M295">
        <v>0</v>
      </c>
      <c r="N295">
        <v>0</v>
      </c>
      <c r="O295">
        <v>0</v>
      </c>
      <c r="P295">
        <v>0</v>
      </c>
      <c r="Q295">
        <f t="shared" si="4"/>
        <v>0</v>
      </c>
    </row>
    <row r="296" spans="1:17" x14ac:dyDescent="0.25">
      <c r="A296" s="39">
        <v>40664</v>
      </c>
      <c r="B296" s="37" t="s">
        <v>193</v>
      </c>
      <c r="C296" s="37">
        <v>2011</v>
      </c>
      <c r="D296" s="38">
        <v>5</v>
      </c>
      <c r="E296" s="37" t="s">
        <v>50</v>
      </c>
      <c r="F296" s="37" t="s">
        <v>50</v>
      </c>
      <c r="G296" s="37" t="s">
        <v>32</v>
      </c>
      <c r="H296" s="38">
        <v>211</v>
      </c>
      <c r="I296" s="37" t="s">
        <v>37</v>
      </c>
      <c r="J296" s="37" t="s">
        <v>4237</v>
      </c>
      <c r="K296">
        <v>1</v>
      </c>
      <c r="L296">
        <v>1</v>
      </c>
      <c r="M296">
        <v>0</v>
      </c>
      <c r="N296">
        <v>1</v>
      </c>
      <c r="O296">
        <v>1</v>
      </c>
      <c r="P296">
        <v>4.7393364928909956E-3</v>
      </c>
      <c r="Q296">
        <f t="shared" si="4"/>
        <v>4.7393364928909956E-3</v>
      </c>
    </row>
    <row r="297" spans="1:17" x14ac:dyDescent="0.25">
      <c r="A297" s="39">
        <v>40664</v>
      </c>
      <c r="B297" s="37" t="s">
        <v>4236</v>
      </c>
      <c r="C297" s="37">
        <v>2011</v>
      </c>
      <c r="D297" s="38">
        <v>5</v>
      </c>
      <c r="E297" s="37" t="s">
        <v>50</v>
      </c>
      <c r="F297" s="37" t="s">
        <v>50</v>
      </c>
      <c r="G297" s="37" t="s">
        <v>40</v>
      </c>
      <c r="H297" s="38">
        <v>5</v>
      </c>
      <c r="I297" s="37" t="s">
        <v>37</v>
      </c>
      <c r="J297" s="37" t="s">
        <v>37</v>
      </c>
      <c r="K297">
        <v>0</v>
      </c>
      <c r="L297">
        <v>0</v>
      </c>
      <c r="M297">
        <v>0</v>
      </c>
      <c r="N297">
        <v>0</v>
      </c>
      <c r="O297">
        <v>0</v>
      </c>
      <c r="P297">
        <v>0</v>
      </c>
      <c r="Q297">
        <f t="shared" si="4"/>
        <v>0</v>
      </c>
    </row>
    <row r="298" spans="1:17" x14ac:dyDescent="0.25">
      <c r="A298" s="39">
        <v>40667</v>
      </c>
      <c r="B298" s="37" t="s">
        <v>4235</v>
      </c>
      <c r="C298" s="37">
        <v>2011</v>
      </c>
      <c r="D298" s="38">
        <v>5</v>
      </c>
      <c r="E298" s="37" t="s">
        <v>232</v>
      </c>
      <c r="F298" s="37" t="e">
        <v>#N/A</v>
      </c>
      <c r="G298" s="37" t="s">
        <v>32</v>
      </c>
      <c r="H298" s="38">
        <v>1</v>
      </c>
      <c r="I298" s="37" t="s">
        <v>37</v>
      </c>
      <c r="J298" s="37" t="s">
        <v>37</v>
      </c>
      <c r="K298">
        <v>0</v>
      </c>
      <c r="L298">
        <v>0</v>
      </c>
      <c r="M298">
        <v>0</v>
      </c>
      <c r="N298">
        <v>0</v>
      </c>
      <c r="O298">
        <v>0</v>
      </c>
      <c r="P298">
        <v>0</v>
      </c>
      <c r="Q298">
        <f t="shared" si="4"/>
        <v>0</v>
      </c>
    </row>
    <row r="299" spans="1:17" x14ac:dyDescent="0.25">
      <c r="A299" s="39">
        <v>40667</v>
      </c>
      <c r="B299" s="37" t="s">
        <v>4234</v>
      </c>
      <c r="C299" s="37">
        <v>2011</v>
      </c>
      <c r="D299" s="38">
        <v>5</v>
      </c>
      <c r="E299" s="37" t="s">
        <v>1827</v>
      </c>
      <c r="F299" s="37" t="s">
        <v>1827</v>
      </c>
      <c r="G299" s="37" t="s">
        <v>32</v>
      </c>
      <c r="H299" s="38">
        <v>13</v>
      </c>
      <c r="I299" s="37" t="s">
        <v>37</v>
      </c>
      <c r="J299" s="37" t="s">
        <v>3418</v>
      </c>
      <c r="K299">
        <v>0</v>
      </c>
      <c r="L299">
        <v>0</v>
      </c>
      <c r="M299">
        <v>0</v>
      </c>
      <c r="N299">
        <v>0</v>
      </c>
      <c r="O299">
        <v>0</v>
      </c>
      <c r="P299">
        <v>0</v>
      </c>
      <c r="Q299">
        <f t="shared" si="4"/>
        <v>0</v>
      </c>
    </row>
    <row r="300" spans="1:17" x14ac:dyDescent="0.25">
      <c r="A300" s="39">
        <v>40667</v>
      </c>
      <c r="B300" s="37" t="s">
        <v>4233</v>
      </c>
      <c r="C300" s="37">
        <v>2011</v>
      </c>
      <c r="D300" s="38">
        <v>5</v>
      </c>
      <c r="E300" s="37" t="s">
        <v>55</v>
      </c>
      <c r="F300" s="37" t="s">
        <v>4672</v>
      </c>
      <c r="G300" s="37" t="s">
        <v>40</v>
      </c>
      <c r="H300" s="38">
        <v>276</v>
      </c>
      <c r="I300" s="37" t="s">
        <v>37</v>
      </c>
      <c r="J300" s="37" t="s">
        <v>37</v>
      </c>
      <c r="K300">
        <v>0</v>
      </c>
      <c r="L300">
        <v>0</v>
      </c>
      <c r="M300">
        <v>0</v>
      </c>
      <c r="N300">
        <v>0</v>
      </c>
      <c r="O300">
        <v>0</v>
      </c>
      <c r="P300">
        <v>0</v>
      </c>
      <c r="Q300">
        <f t="shared" si="4"/>
        <v>0</v>
      </c>
    </row>
    <row r="301" spans="1:17" x14ac:dyDescent="0.25">
      <c r="A301" s="39">
        <v>40667</v>
      </c>
      <c r="B301" s="37" t="s">
        <v>4232</v>
      </c>
      <c r="C301" s="37">
        <v>2011</v>
      </c>
      <c r="D301" s="38">
        <v>5</v>
      </c>
      <c r="E301" s="37" t="s">
        <v>55</v>
      </c>
      <c r="F301" s="37" t="s">
        <v>4672</v>
      </c>
      <c r="G301" s="37" t="s">
        <v>32</v>
      </c>
      <c r="H301" s="38">
        <v>57</v>
      </c>
      <c r="I301" s="37" t="s">
        <v>37</v>
      </c>
      <c r="J301" s="37" t="s">
        <v>4231</v>
      </c>
      <c r="K301">
        <v>0</v>
      </c>
      <c r="L301">
        <v>0</v>
      </c>
      <c r="M301">
        <v>0</v>
      </c>
      <c r="N301">
        <v>0</v>
      </c>
      <c r="O301">
        <v>0</v>
      </c>
      <c r="P301">
        <v>0</v>
      </c>
      <c r="Q301">
        <f t="shared" si="4"/>
        <v>0</v>
      </c>
    </row>
    <row r="302" spans="1:17" x14ac:dyDescent="0.25">
      <c r="A302" s="39">
        <v>40667</v>
      </c>
      <c r="B302" s="37" t="s">
        <v>4230</v>
      </c>
      <c r="C302" s="37">
        <v>2011</v>
      </c>
      <c r="D302" s="38">
        <v>5</v>
      </c>
      <c r="E302" s="37" t="s">
        <v>24</v>
      </c>
      <c r="F302" s="37" t="s">
        <v>4672</v>
      </c>
      <c r="G302" s="37" t="s">
        <v>40</v>
      </c>
      <c r="H302" s="38">
        <v>1</v>
      </c>
      <c r="I302" s="37" t="s">
        <v>37</v>
      </c>
      <c r="J302" s="37" t="s">
        <v>37</v>
      </c>
      <c r="K302">
        <v>0</v>
      </c>
      <c r="L302">
        <v>0</v>
      </c>
      <c r="M302">
        <v>0</v>
      </c>
      <c r="N302">
        <v>0</v>
      </c>
      <c r="O302">
        <v>0</v>
      </c>
      <c r="P302">
        <v>0</v>
      </c>
      <c r="Q302">
        <f t="shared" si="4"/>
        <v>0</v>
      </c>
    </row>
    <row r="303" spans="1:17" x14ac:dyDescent="0.25">
      <c r="A303" s="39">
        <v>40667</v>
      </c>
      <c r="B303" s="37" t="s">
        <v>196</v>
      </c>
      <c r="C303" s="37">
        <v>2011</v>
      </c>
      <c r="D303" s="38">
        <v>5</v>
      </c>
      <c r="E303" s="37" t="s">
        <v>24</v>
      </c>
      <c r="F303" s="37" t="s">
        <v>4672</v>
      </c>
      <c r="G303" s="37" t="s">
        <v>32</v>
      </c>
      <c r="H303" s="38">
        <v>131</v>
      </c>
      <c r="I303" s="37" t="s">
        <v>1817</v>
      </c>
      <c r="J303" s="37" t="s">
        <v>4229</v>
      </c>
      <c r="K303">
        <v>1</v>
      </c>
      <c r="L303">
        <v>2</v>
      </c>
      <c r="M303">
        <v>1</v>
      </c>
      <c r="N303">
        <v>0</v>
      </c>
      <c r="O303">
        <v>1</v>
      </c>
      <c r="P303">
        <v>1.5267175572519083E-2</v>
      </c>
      <c r="Q303">
        <f t="shared" si="4"/>
        <v>0</v>
      </c>
    </row>
    <row r="304" spans="1:17" x14ac:dyDescent="0.25">
      <c r="A304" s="39">
        <v>40668</v>
      </c>
      <c r="B304" s="37" t="s">
        <v>4228</v>
      </c>
      <c r="C304" s="37">
        <v>2011</v>
      </c>
      <c r="D304" s="38">
        <v>5</v>
      </c>
      <c r="E304" s="37" t="s">
        <v>232</v>
      </c>
      <c r="F304" s="37" t="e">
        <v>#N/A</v>
      </c>
      <c r="G304" s="37" t="s">
        <v>40</v>
      </c>
      <c r="H304" s="38">
        <v>1</v>
      </c>
      <c r="I304" s="37" t="s">
        <v>37</v>
      </c>
      <c r="J304" s="37" t="s">
        <v>37</v>
      </c>
      <c r="K304">
        <v>0</v>
      </c>
      <c r="L304">
        <v>0</v>
      </c>
      <c r="M304">
        <v>0</v>
      </c>
      <c r="N304">
        <v>0</v>
      </c>
      <c r="O304">
        <v>0</v>
      </c>
      <c r="P304">
        <v>0</v>
      </c>
      <c r="Q304">
        <f t="shared" si="4"/>
        <v>0</v>
      </c>
    </row>
    <row r="305" spans="1:17" x14ac:dyDescent="0.25">
      <c r="A305" s="39">
        <v>40668</v>
      </c>
      <c r="B305" s="37" t="s">
        <v>4227</v>
      </c>
      <c r="C305" s="37">
        <v>2011</v>
      </c>
      <c r="D305" s="38">
        <v>5</v>
      </c>
      <c r="E305" s="37" t="s">
        <v>76</v>
      </c>
      <c r="F305" s="37" t="s">
        <v>1827</v>
      </c>
      <c r="G305" s="37" t="s">
        <v>32</v>
      </c>
      <c r="H305" s="38">
        <v>1</v>
      </c>
      <c r="I305" s="37" t="s">
        <v>37</v>
      </c>
      <c r="J305" s="37" t="s">
        <v>37</v>
      </c>
      <c r="K305">
        <v>0</v>
      </c>
      <c r="L305">
        <v>0</v>
      </c>
      <c r="M305">
        <v>0</v>
      </c>
      <c r="N305">
        <v>0</v>
      </c>
      <c r="O305">
        <v>0</v>
      </c>
      <c r="P305">
        <v>0</v>
      </c>
      <c r="Q305">
        <f t="shared" si="4"/>
        <v>0</v>
      </c>
    </row>
    <row r="306" spans="1:17" x14ac:dyDescent="0.25">
      <c r="A306" s="39">
        <v>40668</v>
      </c>
      <c r="B306" s="37" t="s">
        <v>4226</v>
      </c>
      <c r="C306" s="37">
        <v>2011</v>
      </c>
      <c r="D306" s="38">
        <v>5</v>
      </c>
      <c r="E306" s="37" t="s">
        <v>1827</v>
      </c>
      <c r="F306" s="37" t="s">
        <v>1827</v>
      </c>
      <c r="G306" s="37" t="s">
        <v>32</v>
      </c>
      <c r="H306" s="38">
        <v>14</v>
      </c>
      <c r="I306" s="37" t="s">
        <v>37</v>
      </c>
      <c r="J306" s="37" t="s">
        <v>37</v>
      </c>
      <c r="K306">
        <v>0</v>
      </c>
      <c r="L306">
        <v>0</v>
      </c>
      <c r="M306">
        <v>0</v>
      </c>
      <c r="N306">
        <v>0</v>
      </c>
      <c r="O306">
        <v>0</v>
      </c>
      <c r="P306">
        <v>0</v>
      </c>
      <c r="Q306">
        <f t="shared" si="4"/>
        <v>0</v>
      </c>
    </row>
    <row r="307" spans="1:17" x14ac:dyDescent="0.25">
      <c r="A307" s="39">
        <v>40668</v>
      </c>
      <c r="B307" s="37" t="s">
        <v>199</v>
      </c>
      <c r="C307" s="37">
        <v>2011</v>
      </c>
      <c r="D307" s="38">
        <v>5</v>
      </c>
      <c r="E307" s="37" t="s">
        <v>55</v>
      </c>
      <c r="F307" s="37" t="s">
        <v>4672</v>
      </c>
      <c r="G307" s="37" t="s">
        <v>40</v>
      </c>
      <c r="H307" s="38">
        <v>437</v>
      </c>
      <c r="I307" s="37" t="s">
        <v>37</v>
      </c>
      <c r="J307" s="37" t="s">
        <v>4225</v>
      </c>
      <c r="K307">
        <v>1</v>
      </c>
      <c r="L307">
        <v>1</v>
      </c>
      <c r="M307">
        <v>0</v>
      </c>
      <c r="N307">
        <v>1</v>
      </c>
      <c r="O307">
        <v>1</v>
      </c>
      <c r="P307">
        <v>2.2883295194508009E-3</v>
      </c>
      <c r="Q307">
        <f t="shared" si="4"/>
        <v>2.2883295194508009E-3</v>
      </c>
    </row>
    <row r="308" spans="1:17" x14ac:dyDescent="0.25">
      <c r="A308" s="39">
        <v>40668</v>
      </c>
      <c r="B308" s="37" t="s">
        <v>4224</v>
      </c>
      <c r="C308" s="37">
        <v>2011</v>
      </c>
      <c r="D308" s="38">
        <v>5</v>
      </c>
      <c r="E308" s="37" t="s">
        <v>55</v>
      </c>
      <c r="F308" s="37" t="s">
        <v>4672</v>
      </c>
      <c r="G308" s="37" t="s">
        <v>32</v>
      </c>
      <c r="H308" s="38">
        <v>35</v>
      </c>
      <c r="I308" s="37" t="s">
        <v>37</v>
      </c>
      <c r="J308" s="37" t="s">
        <v>4223</v>
      </c>
      <c r="K308">
        <v>0</v>
      </c>
      <c r="L308">
        <v>0</v>
      </c>
      <c r="M308">
        <v>0</v>
      </c>
      <c r="N308">
        <v>0</v>
      </c>
      <c r="O308">
        <v>0</v>
      </c>
      <c r="P308">
        <v>0</v>
      </c>
      <c r="Q308">
        <f t="shared" si="4"/>
        <v>0</v>
      </c>
    </row>
    <row r="309" spans="1:17" x14ac:dyDescent="0.25">
      <c r="A309" s="39">
        <v>40672</v>
      </c>
      <c r="B309" s="37" t="s">
        <v>4222</v>
      </c>
      <c r="C309" s="37">
        <v>2011</v>
      </c>
      <c r="D309" s="38">
        <v>5</v>
      </c>
      <c r="E309" s="37" t="s">
        <v>232</v>
      </c>
      <c r="F309" s="37" t="e">
        <v>#N/A</v>
      </c>
      <c r="G309" s="37" t="s">
        <v>32</v>
      </c>
      <c r="H309" s="38">
        <v>1</v>
      </c>
      <c r="I309" s="37" t="s">
        <v>37</v>
      </c>
      <c r="J309" s="37" t="s">
        <v>4221</v>
      </c>
      <c r="K309">
        <v>0</v>
      </c>
      <c r="L309">
        <v>0</v>
      </c>
      <c r="M309">
        <v>0</v>
      </c>
      <c r="N309">
        <v>0</v>
      </c>
      <c r="O309">
        <v>0</v>
      </c>
      <c r="P309">
        <v>0</v>
      </c>
      <c r="Q309">
        <f t="shared" si="4"/>
        <v>0</v>
      </c>
    </row>
    <row r="310" spans="1:17" x14ac:dyDescent="0.25">
      <c r="A310" s="39">
        <v>40672</v>
      </c>
      <c r="B310" s="37" t="s">
        <v>4220</v>
      </c>
      <c r="C310" s="37">
        <v>2011</v>
      </c>
      <c r="D310" s="38">
        <v>5</v>
      </c>
      <c r="E310" s="37" t="s">
        <v>4219</v>
      </c>
      <c r="F310" s="37" t="e">
        <v>#N/A</v>
      </c>
      <c r="G310" s="37" t="s">
        <v>40</v>
      </c>
      <c r="H310" s="38">
        <v>1</v>
      </c>
      <c r="I310" s="37" t="s">
        <v>37</v>
      </c>
      <c r="J310" s="37" t="s">
        <v>37</v>
      </c>
      <c r="K310">
        <v>0</v>
      </c>
      <c r="L310">
        <v>0</v>
      </c>
      <c r="M310">
        <v>0</v>
      </c>
      <c r="N310">
        <v>0</v>
      </c>
      <c r="O310">
        <v>0</v>
      </c>
      <c r="P310">
        <v>0</v>
      </c>
      <c r="Q310">
        <f t="shared" si="4"/>
        <v>0</v>
      </c>
    </row>
    <row r="311" spans="1:17" x14ac:dyDescent="0.25">
      <c r="A311" s="39">
        <v>40672</v>
      </c>
      <c r="B311" s="37" t="s">
        <v>4218</v>
      </c>
      <c r="C311" s="37">
        <v>2011</v>
      </c>
      <c r="D311" s="38">
        <v>5</v>
      </c>
      <c r="E311" s="37" t="s">
        <v>76</v>
      </c>
      <c r="F311" s="37" t="s">
        <v>1827</v>
      </c>
      <c r="G311" s="37" t="s">
        <v>32</v>
      </c>
      <c r="H311" s="38">
        <v>41</v>
      </c>
      <c r="I311" s="37" t="s">
        <v>37</v>
      </c>
      <c r="J311" s="37" t="s">
        <v>4217</v>
      </c>
      <c r="K311">
        <v>0</v>
      </c>
      <c r="L311">
        <v>0</v>
      </c>
      <c r="M311">
        <v>0</v>
      </c>
      <c r="N311">
        <v>0</v>
      </c>
      <c r="O311">
        <v>0</v>
      </c>
      <c r="P311">
        <v>0</v>
      </c>
      <c r="Q311">
        <f t="shared" si="4"/>
        <v>0</v>
      </c>
    </row>
    <row r="312" spans="1:17" x14ac:dyDescent="0.25">
      <c r="A312" s="39">
        <v>40672</v>
      </c>
      <c r="B312" s="37" t="s">
        <v>4216</v>
      </c>
      <c r="C312" s="37">
        <v>2011</v>
      </c>
      <c r="D312" s="38">
        <v>5</v>
      </c>
      <c r="E312" s="37" t="s">
        <v>24</v>
      </c>
      <c r="F312" s="37" t="s">
        <v>4672</v>
      </c>
      <c r="G312" s="37" t="s">
        <v>40</v>
      </c>
      <c r="H312" s="38">
        <v>65</v>
      </c>
      <c r="I312" s="37" t="s">
        <v>37</v>
      </c>
      <c r="J312" s="37" t="s">
        <v>4215</v>
      </c>
      <c r="K312">
        <v>0</v>
      </c>
      <c r="L312">
        <v>0</v>
      </c>
      <c r="M312">
        <v>0</v>
      </c>
      <c r="N312">
        <v>0</v>
      </c>
      <c r="O312">
        <v>0</v>
      </c>
      <c r="P312">
        <v>0</v>
      </c>
      <c r="Q312">
        <f t="shared" si="4"/>
        <v>0</v>
      </c>
    </row>
    <row r="313" spans="1:17" x14ac:dyDescent="0.25">
      <c r="A313" s="39">
        <v>40672</v>
      </c>
      <c r="B313" s="37" t="s">
        <v>4214</v>
      </c>
      <c r="C313" s="37">
        <v>2011</v>
      </c>
      <c r="D313" s="38">
        <v>5</v>
      </c>
      <c r="E313" s="37" t="s">
        <v>24</v>
      </c>
      <c r="F313" s="37" t="s">
        <v>4672</v>
      </c>
      <c r="G313" s="37" t="s">
        <v>32</v>
      </c>
      <c r="H313" s="38">
        <v>180</v>
      </c>
      <c r="I313" s="37" t="s">
        <v>4213</v>
      </c>
      <c r="J313" s="37" t="s">
        <v>4212</v>
      </c>
      <c r="K313">
        <v>0</v>
      </c>
      <c r="L313">
        <v>0</v>
      </c>
      <c r="M313">
        <v>0</v>
      </c>
      <c r="N313">
        <v>0</v>
      </c>
      <c r="O313">
        <v>0</v>
      </c>
      <c r="P313">
        <v>0</v>
      </c>
      <c r="Q313">
        <f t="shared" si="4"/>
        <v>0</v>
      </c>
    </row>
    <row r="314" spans="1:17" x14ac:dyDescent="0.25">
      <c r="A314" s="39">
        <v>40672</v>
      </c>
      <c r="B314" s="37" t="s">
        <v>4211</v>
      </c>
      <c r="C314" s="37">
        <v>2011</v>
      </c>
      <c r="D314" s="38">
        <v>5</v>
      </c>
      <c r="E314" s="37" t="s">
        <v>36</v>
      </c>
      <c r="F314" s="37" t="s">
        <v>36</v>
      </c>
      <c r="G314" s="37" t="s">
        <v>32</v>
      </c>
      <c r="H314" s="38">
        <v>212</v>
      </c>
      <c r="I314" s="37" t="s">
        <v>4210</v>
      </c>
      <c r="J314" s="37" t="s">
        <v>4209</v>
      </c>
      <c r="K314">
        <v>0</v>
      </c>
      <c r="L314">
        <v>0</v>
      </c>
      <c r="M314">
        <v>0</v>
      </c>
      <c r="N314">
        <v>0</v>
      </c>
      <c r="O314">
        <v>0</v>
      </c>
      <c r="P314">
        <v>0</v>
      </c>
      <c r="Q314">
        <f t="shared" si="4"/>
        <v>0</v>
      </c>
    </row>
    <row r="315" spans="1:17" x14ac:dyDescent="0.25">
      <c r="A315" s="39">
        <v>40672</v>
      </c>
      <c r="B315" s="37" t="s">
        <v>4208</v>
      </c>
      <c r="C315" s="37">
        <v>2011</v>
      </c>
      <c r="D315" s="38">
        <v>5</v>
      </c>
      <c r="E315" s="37" t="s">
        <v>36</v>
      </c>
      <c r="F315" s="37" t="s">
        <v>36</v>
      </c>
      <c r="G315" s="37" t="s">
        <v>40</v>
      </c>
      <c r="H315" s="38">
        <v>42</v>
      </c>
      <c r="I315" s="37" t="s">
        <v>37</v>
      </c>
      <c r="J315" s="37" t="s">
        <v>37</v>
      </c>
      <c r="K315">
        <v>0</v>
      </c>
      <c r="L315">
        <v>0</v>
      </c>
      <c r="M315">
        <v>0</v>
      </c>
      <c r="N315">
        <v>0</v>
      </c>
      <c r="O315">
        <v>0</v>
      </c>
      <c r="P315">
        <v>0</v>
      </c>
      <c r="Q315">
        <f t="shared" si="4"/>
        <v>0</v>
      </c>
    </row>
    <row r="316" spans="1:17" x14ac:dyDescent="0.25">
      <c r="A316" s="39">
        <v>40672</v>
      </c>
      <c r="B316" s="37" t="s">
        <v>4207</v>
      </c>
      <c r="C316" s="37">
        <v>2011</v>
      </c>
      <c r="D316" s="38">
        <v>5</v>
      </c>
      <c r="E316" s="37" t="s">
        <v>50</v>
      </c>
      <c r="F316" s="37" t="s">
        <v>50</v>
      </c>
      <c r="G316" s="37" t="s">
        <v>32</v>
      </c>
      <c r="H316" s="38">
        <v>171</v>
      </c>
      <c r="I316" s="37" t="s">
        <v>2145</v>
      </c>
      <c r="J316" s="37" t="s">
        <v>4206</v>
      </c>
      <c r="K316">
        <v>0</v>
      </c>
      <c r="L316">
        <v>0</v>
      </c>
      <c r="M316">
        <v>0</v>
      </c>
      <c r="N316">
        <v>0</v>
      </c>
      <c r="O316">
        <v>0</v>
      </c>
      <c r="P316">
        <v>0</v>
      </c>
      <c r="Q316">
        <f t="shared" si="4"/>
        <v>0</v>
      </c>
    </row>
    <row r="317" spans="1:17" x14ac:dyDescent="0.25">
      <c r="A317" s="39">
        <v>40672</v>
      </c>
      <c r="B317" s="37" t="s">
        <v>4205</v>
      </c>
      <c r="C317" s="37">
        <v>2011</v>
      </c>
      <c r="D317" s="38">
        <v>5</v>
      </c>
      <c r="E317" s="37" t="s">
        <v>50</v>
      </c>
      <c r="F317" s="37" t="s">
        <v>50</v>
      </c>
      <c r="G317" s="37" t="s">
        <v>40</v>
      </c>
      <c r="H317" s="38">
        <v>6</v>
      </c>
      <c r="I317" s="37" t="s">
        <v>37</v>
      </c>
      <c r="J317" s="37" t="s">
        <v>37</v>
      </c>
      <c r="K317">
        <v>0</v>
      </c>
      <c r="L317">
        <v>0</v>
      </c>
      <c r="M317">
        <v>0</v>
      </c>
      <c r="N317">
        <v>0</v>
      </c>
      <c r="O317">
        <v>0</v>
      </c>
      <c r="P317">
        <v>0</v>
      </c>
      <c r="Q317">
        <f t="shared" si="4"/>
        <v>0</v>
      </c>
    </row>
    <row r="318" spans="1:17" x14ac:dyDescent="0.25">
      <c r="A318" s="39">
        <v>40681</v>
      </c>
      <c r="B318" s="37" t="s">
        <v>4204</v>
      </c>
      <c r="C318" s="37">
        <v>2011</v>
      </c>
      <c r="D318" s="38">
        <v>5</v>
      </c>
      <c r="E318" s="37" t="s">
        <v>232</v>
      </c>
      <c r="F318" s="37" t="e">
        <v>#N/A</v>
      </c>
      <c r="G318" s="37" t="s">
        <v>40</v>
      </c>
      <c r="H318" s="38">
        <v>9</v>
      </c>
      <c r="I318" s="37" t="s">
        <v>37</v>
      </c>
      <c r="J318" s="37" t="s">
        <v>37</v>
      </c>
      <c r="K318">
        <v>0</v>
      </c>
      <c r="L318">
        <v>0</v>
      </c>
      <c r="M318">
        <v>0</v>
      </c>
      <c r="N318">
        <v>0</v>
      </c>
      <c r="O318">
        <v>0</v>
      </c>
      <c r="P318">
        <v>0</v>
      </c>
      <c r="Q318">
        <f t="shared" si="4"/>
        <v>0</v>
      </c>
    </row>
    <row r="319" spans="1:17" x14ac:dyDescent="0.25">
      <c r="A319" s="39">
        <v>40681</v>
      </c>
      <c r="B319" s="37" t="s">
        <v>4203</v>
      </c>
      <c r="C319" s="37">
        <v>2011</v>
      </c>
      <c r="D319" s="38">
        <v>5</v>
      </c>
      <c r="E319" s="37" t="s">
        <v>232</v>
      </c>
      <c r="F319" s="37" t="e">
        <v>#N/A</v>
      </c>
      <c r="G319" s="37" t="s">
        <v>32</v>
      </c>
      <c r="H319" s="38">
        <v>2</v>
      </c>
      <c r="I319" s="37" t="s">
        <v>37</v>
      </c>
      <c r="J319" s="37" t="s">
        <v>37</v>
      </c>
      <c r="K319">
        <v>0</v>
      </c>
      <c r="L319">
        <v>0</v>
      </c>
      <c r="M319">
        <v>0</v>
      </c>
      <c r="N319">
        <v>0</v>
      </c>
      <c r="O319">
        <v>0</v>
      </c>
      <c r="P319">
        <v>0</v>
      </c>
      <c r="Q319">
        <f t="shared" si="4"/>
        <v>0</v>
      </c>
    </row>
    <row r="320" spans="1:17" x14ac:dyDescent="0.25">
      <c r="A320" s="39">
        <v>40681</v>
      </c>
      <c r="B320" s="37" t="s">
        <v>204</v>
      </c>
      <c r="C320" s="37">
        <v>2011</v>
      </c>
      <c r="D320" s="38">
        <v>5</v>
      </c>
      <c r="E320" s="37" t="s">
        <v>76</v>
      </c>
      <c r="F320" s="37" t="s">
        <v>1827</v>
      </c>
      <c r="G320" s="37" t="s">
        <v>32</v>
      </c>
      <c r="H320" s="38">
        <v>49</v>
      </c>
      <c r="I320" s="37" t="s">
        <v>37</v>
      </c>
      <c r="J320" s="37" t="s">
        <v>4202</v>
      </c>
      <c r="K320">
        <v>1</v>
      </c>
      <c r="L320">
        <v>1</v>
      </c>
      <c r="M320">
        <v>0</v>
      </c>
      <c r="N320">
        <v>1</v>
      </c>
      <c r="O320">
        <v>1</v>
      </c>
      <c r="P320">
        <v>2.0408163265306121E-2</v>
      </c>
      <c r="Q320">
        <f t="shared" si="4"/>
        <v>2.0408163265306121E-2</v>
      </c>
    </row>
    <row r="321" spans="1:17" x14ac:dyDescent="0.25">
      <c r="A321" s="39">
        <v>40681</v>
      </c>
      <c r="B321" s="37" t="s">
        <v>202</v>
      </c>
      <c r="C321" s="37">
        <v>2011</v>
      </c>
      <c r="D321" s="38">
        <v>5</v>
      </c>
      <c r="E321" s="37" t="s">
        <v>1827</v>
      </c>
      <c r="F321" s="37" t="s">
        <v>1827</v>
      </c>
      <c r="G321" s="37" t="s">
        <v>32</v>
      </c>
      <c r="H321" s="38">
        <v>27</v>
      </c>
      <c r="I321" s="37" t="s">
        <v>37</v>
      </c>
      <c r="J321" s="37" t="s">
        <v>4201</v>
      </c>
      <c r="K321">
        <v>1</v>
      </c>
      <c r="L321">
        <v>1</v>
      </c>
      <c r="M321">
        <v>0</v>
      </c>
      <c r="N321">
        <v>0</v>
      </c>
      <c r="O321">
        <v>0</v>
      </c>
      <c r="P321">
        <v>3.7037037037037035E-2</v>
      </c>
      <c r="Q321">
        <f t="shared" si="4"/>
        <v>0</v>
      </c>
    </row>
    <row r="322" spans="1:17" x14ac:dyDescent="0.25">
      <c r="A322" s="39">
        <v>40681</v>
      </c>
      <c r="B322" s="37" t="s">
        <v>4200</v>
      </c>
      <c r="C322" s="37">
        <v>2011</v>
      </c>
      <c r="D322" s="38">
        <v>5</v>
      </c>
      <c r="E322" s="37" t="s">
        <v>1827</v>
      </c>
      <c r="F322" s="37" t="s">
        <v>1827</v>
      </c>
      <c r="G322" s="37" t="s">
        <v>40</v>
      </c>
      <c r="H322" s="38">
        <v>1</v>
      </c>
      <c r="I322" s="37" t="s">
        <v>37</v>
      </c>
      <c r="J322" s="37" t="s">
        <v>37</v>
      </c>
      <c r="K322">
        <v>0</v>
      </c>
      <c r="L322">
        <v>0</v>
      </c>
      <c r="M322">
        <v>0</v>
      </c>
      <c r="N322">
        <v>0</v>
      </c>
      <c r="O322">
        <v>0</v>
      </c>
      <c r="P322">
        <v>0</v>
      </c>
      <c r="Q322">
        <f t="shared" si="4"/>
        <v>0</v>
      </c>
    </row>
    <row r="323" spans="1:17" x14ac:dyDescent="0.25">
      <c r="A323" s="39">
        <v>40681</v>
      </c>
      <c r="B323" s="37" t="s">
        <v>4199</v>
      </c>
      <c r="C323" s="37">
        <v>2011</v>
      </c>
      <c r="D323" s="38">
        <v>5</v>
      </c>
      <c r="E323" s="37" t="s">
        <v>55</v>
      </c>
      <c r="F323" s="37" t="s">
        <v>4672</v>
      </c>
      <c r="G323" s="37" t="s">
        <v>40</v>
      </c>
      <c r="H323" s="38">
        <v>224</v>
      </c>
      <c r="I323" s="37" t="s">
        <v>37</v>
      </c>
      <c r="J323" s="37" t="s">
        <v>37</v>
      </c>
      <c r="K323">
        <v>0</v>
      </c>
      <c r="L323">
        <v>0</v>
      </c>
      <c r="M323">
        <v>0</v>
      </c>
      <c r="N323">
        <v>0</v>
      </c>
      <c r="O323">
        <v>0</v>
      </c>
      <c r="P323">
        <v>0</v>
      </c>
      <c r="Q323">
        <f t="shared" ref="Q323:Q386" si="5">N323/H323</f>
        <v>0</v>
      </c>
    </row>
    <row r="324" spans="1:17" x14ac:dyDescent="0.25">
      <c r="A324" s="39">
        <v>40681</v>
      </c>
      <c r="B324" s="37" t="s">
        <v>208</v>
      </c>
      <c r="C324" s="37">
        <v>2011</v>
      </c>
      <c r="D324" s="38">
        <v>5</v>
      </c>
      <c r="E324" s="37" t="s">
        <v>55</v>
      </c>
      <c r="F324" s="37" t="s">
        <v>4672</v>
      </c>
      <c r="G324" s="37" t="s">
        <v>32</v>
      </c>
      <c r="H324" s="38">
        <v>21</v>
      </c>
      <c r="I324" s="37" t="s">
        <v>37</v>
      </c>
      <c r="J324" s="37" t="s">
        <v>4198</v>
      </c>
      <c r="K324">
        <v>1</v>
      </c>
      <c r="L324">
        <v>1</v>
      </c>
      <c r="M324">
        <v>0</v>
      </c>
      <c r="N324">
        <v>0</v>
      </c>
      <c r="O324">
        <v>0</v>
      </c>
      <c r="P324">
        <v>4.7619047619047616E-2</v>
      </c>
      <c r="Q324">
        <f t="shared" si="5"/>
        <v>0</v>
      </c>
    </row>
    <row r="325" spans="1:17" x14ac:dyDescent="0.25">
      <c r="A325" s="39">
        <v>40681</v>
      </c>
      <c r="B325" s="37" t="s">
        <v>4197</v>
      </c>
      <c r="C325" s="37">
        <v>2011</v>
      </c>
      <c r="D325" s="38">
        <v>5</v>
      </c>
      <c r="E325" s="37" t="s">
        <v>24</v>
      </c>
      <c r="F325" s="37" t="s">
        <v>4672</v>
      </c>
      <c r="G325" s="37" t="s">
        <v>32</v>
      </c>
      <c r="H325" s="38">
        <v>70</v>
      </c>
      <c r="I325" s="37" t="s">
        <v>3264</v>
      </c>
      <c r="J325" s="37" t="s">
        <v>4196</v>
      </c>
      <c r="K325">
        <v>0</v>
      </c>
      <c r="L325">
        <v>0</v>
      </c>
      <c r="M325">
        <v>0</v>
      </c>
      <c r="N325">
        <v>0</v>
      </c>
      <c r="O325">
        <v>0</v>
      </c>
      <c r="P325">
        <v>0</v>
      </c>
      <c r="Q325">
        <f t="shared" si="5"/>
        <v>0</v>
      </c>
    </row>
    <row r="326" spans="1:17" x14ac:dyDescent="0.25">
      <c r="A326" s="39">
        <v>40681</v>
      </c>
      <c r="B326" s="37" t="s">
        <v>4195</v>
      </c>
      <c r="C326" s="37">
        <v>2011</v>
      </c>
      <c r="D326" s="38">
        <v>5</v>
      </c>
      <c r="E326" s="37" t="s">
        <v>24</v>
      </c>
      <c r="F326" s="37" t="s">
        <v>4672</v>
      </c>
      <c r="G326" s="37" t="s">
        <v>40</v>
      </c>
      <c r="H326" s="38">
        <v>26</v>
      </c>
      <c r="I326" s="37" t="s">
        <v>37</v>
      </c>
      <c r="J326" s="37" t="s">
        <v>37</v>
      </c>
      <c r="K326">
        <v>0</v>
      </c>
      <c r="L326">
        <v>0</v>
      </c>
      <c r="M326">
        <v>0</v>
      </c>
      <c r="N326">
        <v>0</v>
      </c>
      <c r="O326">
        <v>0</v>
      </c>
      <c r="P326">
        <v>0</v>
      </c>
      <c r="Q326">
        <f t="shared" si="5"/>
        <v>0</v>
      </c>
    </row>
    <row r="327" spans="1:17" x14ac:dyDescent="0.25">
      <c r="A327" s="39">
        <v>40681</v>
      </c>
      <c r="B327" s="37" t="s">
        <v>211</v>
      </c>
      <c r="C327" s="37">
        <v>2011</v>
      </c>
      <c r="D327" s="38">
        <v>5</v>
      </c>
      <c r="E327" s="37" t="s">
        <v>36</v>
      </c>
      <c r="F327" s="37" t="s">
        <v>36</v>
      </c>
      <c r="G327" s="37" t="s">
        <v>32</v>
      </c>
      <c r="H327" s="38">
        <v>166</v>
      </c>
      <c r="I327" s="37" t="s">
        <v>1910</v>
      </c>
      <c r="J327" s="37" t="s">
        <v>4194</v>
      </c>
      <c r="K327">
        <v>3</v>
      </c>
      <c r="L327">
        <v>4</v>
      </c>
      <c r="M327">
        <v>0</v>
      </c>
      <c r="N327">
        <v>1</v>
      </c>
      <c r="O327">
        <v>0</v>
      </c>
      <c r="P327">
        <v>2.4096385542168676E-2</v>
      </c>
      <c r="Q327">
        <f t="shared" si="5"/>
        <v>6.024096385542169E-3</v>
      </c>
    </row>
    <row r="328" spans="1:17" x14ac:dyDescent="0.25">
      <c r="A328" s="39">
        <v>40681</v>
      </c>
      <c r="B328" s="37" t="s">
        <v>218</v>
      </c>
      <c r="C328" s="37">
        <v>2011</v>
      </c>
      <c r="D328" s="38">
        <v>5</v>
      </c>
      <c r="E328" s="37" t="s">
        <v>36</v>
      </c>
      <c r="F328" s="37" t="s">
        <v>36</v>
      </c>
      <c r="G328" s="37" t="s">
        <v>40</v>
      </c>
      <c r="H328" s="38">
        <v>60</v>
      </c>
      <c r="I328" s="37" t="s">
        <v>37</v>
      </c>
      <c r="J328" s="37" t="s">
        <v>4193</v>
      </c>
      <c r="K328">
        <v>1</v>
      </c>
      <c r="L328">
        <v>2</v>
      </c>
      <c r="M328">
        <v>0</v>
      </c>
      <c r="N328">
        <v>1</v>
      </c>
      <c r="O328">
        <v>1</v>
      </c>
      <c r="P328">
        <v>3.3333333333333333E-2</v>
      </c>
      <c r="Q328">
        <f t="shared" si="5"/>
        <v>1.6666666666666666E-2</v>
      </c>
    </row>
    <row r="329" spans="1:17" x14ac:dyDescent="0.25">
      <c r="A329" s="39">
        <v>40681</v>
      </c>
      <c r="B329" s="37" t="s">
        <v>221</v>
      </c>
      <c r="C329" s="37">
        <v>2011</v>
      </c>
      <c r="D329" s="38">
        <v>5</v>
      </c>
      <c r="E329" s="37" t="s">
        <v>50</v>
      </c>
      <c r="F329" s="37" t="s">
        <v>50</v>
      </c>
      <c r="G329" s="37" t="s">
        <v>32</v>
      </c>
      <c r="H329" s="38">
        <v>275</v>
      </c>
      <c r="I329" s="37" t="s">
        <v>2145</v>
      </c>
      <c r="J329" s="37" t="s">
        <v>4192</v>
      </c>
      <c r="K329">
        <v>1</v>
      </c>
      <c r="L329">
        <v>1</v>
      </c>
      <c r="M329">
        <v>1</v>
      </c>
      <c r="N329">
        <v>0</v>
      </c>
      <c r="O329">
        <v>1</v>
      </c>
      <c r="P329">
        <v>3.6363636363636364E-3</v>
      </c>
      <c r="Q329">
        <f t="shared" si="5"/>
        <v>0</v>
      </c>
    </row>
    <row r="330" spans="1:17" x14ac:dyDescent="0.25">
      <c r="A330" s="39">
        <v>40681</v>
      </c>
      <c r="B330" s="37" t="s">
        <v>4191</v>
      </c>
      <c r="C330" s="37">
        <v>2011</v>
      </c>
      <c r="D330" s="38">
        <v>5</v>
      </c>
      <c r="E330" s="37" t="s">
        <v>50</v>
      </c>
      <c r="F330" s="37" t="s">
        <v>50</v>
      </c>
      <c r="G330" s="37" t="s">
        <v>40</v>
      </c>
      <c r="H330" s="38">
        <v>31</v>
      </c>
      <c r="I330" s="37" t="s">
        <v>37</v>
      </c>
      <c r="J330" s="37" t="s">
        <v>37</v>
      </c>
      <c r="K330">
        <v>0</v>
      </c>
      <c r="L330">
        <v>0</v>
      </c>
      <c r="M330">
        <v>0</v>
      </c>
      <c r="N330">
        <v>0</v>
      </c>
      <c r="O330">
        <v>0</v>
      </c>
      <c r="P330">
        <v>0</v>
      </c>
      <c r="Q330">
        <f t="shared" si="5"/>
        <v>0</v>
      </c>
    </row>
    <row r="331" spans="1:17" x14ac:dyDescent="0.25">
      <c r="A331" s="39">
        <v>40682</v>
      </c>
      <c r="B331" s="37" t="s">
        <v>225</v>
      </c>
      <c r="C331" s="37">
        <v>2011</v>
      </c>
      <c r="D331" s="38">
        <v>5</v>
      </c>
      <c r="E331" s="37" t="s">
        <v>76</v>
      </c>
      <c r="F331" s="37" t="s">
        <v>1827</v>
      </c>
      <c r="G331" s="37" t="s">
        <v>32</v>
      </c>
      <c r="H331" s="38">
        <v>68</v>
      </c>
      <c r="I331" s="37" t="s">
        <v>37</v>
      </c>
      <c r="J331" s="37" t="s">
        <v>4190</v>
      </c>
      <c r="K331">
        <v>1</v>
      </c>
      <c r="L331">
        <v>1</v>
      </c>
      <c r="M331">
        <v>0</v>
      </c>
      <c r="N331">
        <v>1</v>
      </c>
      <c r="O331">
        <v>1</v>
      </c>
      <c r="P331">
        <v>1.4705882352941176E-2</v>
      </c>
      <c r="Q331">
        <f t="shared" si="5"/>
        <v>1.4705882352941176E-2</v>
      </c>
    </row>
    <row r="332" spans="1:17" x14ac:dyDescent="0.25">
      <c r="A332" s="39">
        <v>40696</v>
      </c>
      <c r="B332" s="37" t="s">
        <v>4189</v>
      </c>
      <c r="C332" s="37">
        <v>2011</v>
      </c>
      <c r="D332" s="38">
        <v>6</v>
      </c>
      <c r="E332" s="37" t="s">
        <v>232</v>
      </c>
      <c r="F332" s="37" t="e">
        <v>#N/A</v>
      </c>
      <c r="G332" s="37" t="s">
        <v>40</v>
      </c>
      <c r="H332" s="38">
        <v>5</v>
      </c>
      <c r="I332" s="37" t="s">
        <v>37</v>
      </c>
      <c r="J332" s="37" t="s">
        <v>4177</v>
      </c>
      <c r="K332">
        <v>0</v>
      </c>
      <c r="L332">
        <v>0</v>
      </c>
      <c r="M332">
        <v>0</v>
      </c>
      <c r="N332">
        <v>0</v>
      </c>
      <c r="O332">
        <v>0</v>
      </c>
      <c r="P332">
        <v>0</v>
      </c>
      <c r="Q332">
        <f t="shared" si="5"/>
        <v>0</v>
      </c>
    </row>
    <row r="333" spans="1:17" x14ac:dyDescent="0.25">
      <c r="A333" s="39">
        <v>40696</v>
      </c>
      <c r="B333" s="37" t="s">
        <v>4188</v>
      </c>
      <c r="C333" s="37">
        <v>2011</v>
      </c>
      <c r="D333" s="38">
        <v>6</v>
      </c>
      <c r="E333" s="37" t="s">
        <v>76</v>
      </c>
      <c r="F333" s="37" t="s">
        <v>1827</v>
      </c>
      <c r="G333" s="37" t="s">
        <v>32</v>
      </c>
      <c r="H333" s="38">
        <v>1</v>
      </c>
      <c r="I333" s="37" t="s">
        <v>37</v>
      </c>
      <c r="J333" s="37" t="s">
        <v>3759</v>
      </c>
      <c r="K333">
        <v>0</v>
      </c>
      <c r="L333">
        <v>0</v>
      </c>
      <c r="M333">
        <v>0</v>
      </c>
      <c r="N333">
        <v>0</v>
      </c>
      <c r="O333">
        <v>0</v>
      </c>
      <c r="P333">
        <v>0</v>
      </c>
      <c r="Q333">
        <f t="shared" si="5"/>
        <v>0</v>
      </c>
    </row>
    <row r="334" spans="1:17" x14ac:dyDescent="0.25">
      <c r="A334" s="39">
        <v>40696</v>
      </c>
      <c r="B334" s="37" t="s">
        <v>4187</v>
      </c>
      <c r="C334" s="37">
        <v>2011</v>
      </c>
      <c r="D334" s="38">
        <v>6</v>
      </c>
      <c r="E334" s="37" t="s">
        <v>1827</v>
      </c>
      <c r="F334" s="37" t="s">
        <v>1827</v>
      </c>
      <c r="G334" s="37" t="s">
        <v>32</v>
      </c>
      <c r="H334" s="38">
        <v>19</v>
      </c>
      <c r="I334" s="37" t="s">
        <v>37</v>
      </c>
      <c r="J334" s="37" t="s">
        <v>4186</v>
      </c>
      <c r="K334">
        <v>0</v>
      </c>
      <c r="L334">
        <v>0</v>
      </c>
      <c r="M334">
        <v>0</v>
      </c>
      <c r="N334">
        <v>0</v>
      </c>
      <c r="O334">
        <v>0</v>
      </c>
      <c r="P334">
        <v>0</v>
      </c>
      <c r="Q334">
        <f t="shared" si="5"/>
        <v>0</v>
      </c>
    </row>
    <row r="335" spans="1:17" x14ac:dyDescent="0.25">
      <c r="A335" s="39">
        <v>40696</v>
      </c>
      <c r="B335" s="37" t="s">
        <v>4185</v>
      </c>
      <c r="C335" s="37">
        <v>2011</v>
      </c>
      <c r="D335" s="38">
        <v>6</v>
      </c>
      <c r="E335" s="37" t="s">
        <v>1827</v>
      </c>
      <c r="F335" s="37" t="s">
        <v>1827</v>
      </c>
      <c r="G335" s="37" t="s">
        <v>40</v>
      </c>
      <c r="H335" s="38">
        <v>9</v>
      </c>
      <c r="I335" s="37" t="s">
        <v>37</v>
      </c>
      <c r="J335" s="37" t="s">
        <v>37</v>
      </c>
      <c r="K335">
        <v>0</v>
      </c>
      <c r="L335">
        <v>0</v>
      </c>
      <c r="M335">
        <v>0</v>
      </c>
      <c r="N335">
        <v>0</v>
      </c>
      <c r="O335">
        <v>0</v>
      </c>
      <c r="P335">
        <v>0</v>
      </c>
      <c r="Q335">
        <f t="shared" si="5"/>
        <v>0</v>
      </c>
    </row>
    <row r="336" spans="1:17" x14ac:dyDescent="0.25">
      <c r="A336" s="39">
        <v>40696</v>
      </c>
      <c r="B336" s="37" t="s">
        <v>4184</v>
      </c>
      <c r="C336" s="37">
        <v>2011</v>
      </c>
      <c r="D336" s="38">
        <v>6</v>
      </c>
      <c r="E336" s="37" t="s">
        <v>1845</v>
      </c>
      <c r="F336" s="37" t="e">
        <v>#N/A</v>
      </c>
      <c r="G336" s="37" t="s">
        <v>32</v>
      </c>
      <c r="H336" s="38">
        <v>2</v>
      </c>
      <c r="I336" s="37" t="s">
        <v>37</v>
      </c>
      <c r="J336" s="37" t="s">
        <v>2276</v>
      </c>
      <c r="K336">
        <v>0</v>
      </c>
      <c r="L336">
        <v>0</v>
      </c>
      <c r="M336">
        <v>0</v>
      </c>
      <c r="N336">
        <v>0</v>
      </c>
      <c r="O336">
        <v>0</v>
      </c>
      <c r="P336">
        <v>0</v>
      </c>
      <c r="Q336">
        <f t="shared" si="5"/>
        <v>0</v>
      </c>
    </row>
    <row r="337" spans="1:17" x14ac:dyDescent="0.25">
      <c r="A337" s="39">
        <v>40696</v>
      </c>
      <c r="B337" s="37" t="s">
        <v>4183</v>
      </c>
      <c r="C337" s="37">
        <v>2011</v>
      </c>
      <c r="D337" s="38">
        <v>6</v>
      </c>
      <c r="E337" s="37" t="s">
        <v>153</v>
      </c>
      <c r="F337" s="37" t="s">
        <v>4672</v>
      </c>
      <c r="G337" s="37" t="s">
        <v>32</v>
      </c>
      <c r="H337" s="38">
        <v>1</v>
      </c>
      <c r="I337" s="37" t="s">
        <v>37</v>
      </c>
      <c r="J337" s="37" t="s">
        <v>4182</v>
      </c>
      <c r="K337">
        <v>0</v>
      </c>
      <c r="L337">
        <v>0</v>
      </c>
      <c r="M337">
        <v>0</v>
      </c>
      <c r="N337">
        <v>0</v>
      </c>
      <c r="O337">
        <v>0</v>
      </c>
      <c r="P337">
        <v>0</v>
      </c>
      <c r="Q337">
        <f t="shared" si="5"/>
        <v>0</v>
      </c>
    </row>
    <row r="338" spans="1:17" x14ac:dyDescent="0.25">
      <c r="A338" s="39">
        <v>40696</v>
      </c>
      <c r="B338" s="37" t="s">
        <v>228</v>
      </c>
      <c r="C338" s="37">
        <v>2011</v>
      </c>
      <c r="D338" s="38">
        <v>6</v>
      </c>
      <c r="E338" s="37" t="s">
        <v>55</v>
      </c>
      <c r="F338" s="37" t="s">
        <v>4672</v>
      </c>
      <c r="G338" s="37" t="s">
        <v>40</v>
      </c>
      <c r="H338" s="38">
        <v>390</v>
      </c>
      <c r="I338" s="37" t="s">
        <v>37</v>
      </c>
      <c r="J338" s="37" t="s">
        <v>4181</v>
      </c>
      <c r="K338">
        <v>1</v>
      </c>
      <c r="L338">
        <v>1</v>
      </c>
      <c r="M338">
        <v>0</v>
      </c>
      <c r="N338">
        <v>1</v>
      </c>
      <c r="O338">
        <v>1</v>
      </c>
      <c r="P338">
        <v>2.5641025641025641E-3</v>
      </c>
      <c r="Q338">
        <f t="shared" si="5"/>
        <v>2.5641025641025641E-3</v>
      </c>
    </row>
    <row r="339" spans="1:17" x14ac:dyDescent="0.25">
      <c r="A339" s="39">
        <v>40696</v>
      </c>
      <c r="B339" s="37" t="s">
        <v>4180</v>
      </c>
      <c r="C339" s="37">
        <v>2011</v>
      </c>
      <c r="D339" s="38">
        <v>6</v>
      </c>
      <c r="E339" s="37" t="s">
        <v>55</v>
      </c>
      <c r="F339" s="37" t="s">
        <v>4672</v>
      </c>
      <c r="G339" s="37" t="s">
        <v>32</v>
      </c>
      <c r="H339" s="38">
        <v>20</v>
      </c>
      <c r="I339" s="37" t="s">
        <v>37</v>
      </c>
      <c r="J339" s="37" t="s">
        <v>4179</v>
      </c>
      <c r="K339">
        <v>0</v>
      </c>
      <c r="L339">
        <v>0</v>
      </c>
      <c r="M339">
        <v>0</v>
      </c>
      <c r="N339">
        <v>0</v>
      </c>
      <c r="O339">
        <v>0</v>
      </c>
      <c r="P339">
        <v>0</v>
      </c>
      <c r="Q339">
        <f t="shared" si="5"/>
        <v>0</v>
      </c>
    </row>
    <row r="340" spans="1:17" x14ac:dyDescent="0.25">
      <c r="A340" s="39">
        <v>40696</v>
      </c>
      <c r="B340" s="37" t="s">
        <v>4178</v>
      </c>
      <c r="C340" s="37">
        <v>2011</v>
      </c>
      <c r="D340" s="38">
        <v>6</v>
      </c>
      <c r="E340" s="37" t="s">
        <v>24</v>
      </c>
      <c r="F340" s="37" t="s">
        <v>4672</v>
      </c>
      <c r="G340" s="37" t="s">
        <v>40</v>
      </c>
      <c r="H340" s="38">
        <v>28</v>
      </c>
      <c r="I340" s="37" t="s">
        <v>37</v>
      </c>
      <c r="J340" s="37" t="s">
        <v>4177</v>
      </c>
      <c r="K340">
        <v>0</v>
      </c>
      <c r="L340">
        <v>0</v>
      </c>
      <c r="M340">
        <v>0</v>
      </c>
      <c r="N340">
        <v>0</v>
      </c>
      <c r="O340">
        <v>0</v>
      </c>
      <c r="P340">
        <v>0</v>
      </c>
      <c r="Q340">
        <f t="shared" si="5"/>
        <v>0</v>
      </c>
    </row>
    <row r="341" spans="1:17" x14ac:dyDescent="0.25">
      <c r="A341" s="39">
        <v>40696</v>
      </c>
      <c r="B341" s="37" t="s">
        <v>4176</v>
      </c>
      <c r="C341" s="37">
        <v>2011</v>
      </c>
      <c r="D341" s="38">
        <v>6</v>
      </c>
      <c r="E341" s="37" t="s">
        <v>24</v>
      </c>
      <c r="F341" s="37" t="s">
        <v>4672</v>
      </c>
      <c r="G341" s="37" t="s">
        <v>32</v>
      </c>
      <c r="H341" s="38">
        <v>44</v>
      </c>
      <c r="I341" s="37" t="s">
        <v>37</v>
      </c>
      <c r="J341" s="37" t="s">
        <v>4175</v>
      </c>
      <c r="K341">
        <v>0</v>
      </c>
      <c r="L341">
        <v>0</v>
      </c>
      <c r="M341">
        <v>0</v>
      </c>
      <c r="N341">
        <v>0</v>
      </c>
      <c r="O341">
        <v>0</v>
      </c>
      <c r="P341">
        <v>0</v>
      </c>
      <c r="Q341">
        <f t="shared" si="5"/>
        <v>0</v>
      </c>
    </row>
    <row r="342" spans="1:17" x14ac:dyDescent="0.25">
      <c r="A342" s="39">
        <v>40696</v>
      </c>
      <c r="B342" s="37" t="s">
        <v>4174</v>
      </c>
      <c r="C342" s="37">
        <v>2011</v>
      </c>
      <c r="D342" s="38">
        <v>6</v>
      </c>
      <c r="E342" s="37" t="s">
        <v>36</v>
      </c>
      <c r="F342" s="37" t="s">
        <v>36</v>
      </c>
      <c r="G342" s="37" t="s">
        <v>32</v>
      </c>
      <c r="H342" s="38">
        <v>280</v>
      </c>
      <c r="I342" s="37" t="s">
        <v>37</v>
      </c>
      <c r="J342" s="37" t="s">
        <v>4173</v>
      </c>
      <c r="K342">
        <v>0</v>
      </c>
      <c r="L342">
        <v>0</v>
      </c>
      <c r="M342">
        <v>0</v>
      </c>
      <c r="N342">
        <v>0</v>
      </c>
      <c r="O342">
        <v>0</v>
      </c>
      <c r="P342">
        <v>0</v>
      </c>
      <c r="Q342">
        <f t="shared" si="5"/>
        <v>0</v>
      </c>
    </row>
    <row r="343" spans="1:17" x14ac:dyDescent="0.25">
      <c r="A343" s="39">
        <v>40696</v>
      </c>
      <c r="B343" s="37" t="s">
        <v>4172</v>
      </c>
      <c r="C343" s="37">
        <v>2011</v>
      </c>
      <c r="D343" s="38">
        <v>6</v>
      </c>
      <c r="E343" s="37" t="s">
        <v>36</v>
      </c>
      <c r="F343" s="37" t="s">
        <v>36</v>
      </c>
      <c r="G343" s="37" t="s">
        <v>40</v>
      </c>
      <c r="H343" s="38">
        <v>55</v>
      </c>
      <c r="I343" s="37" t="s">
        <v>37</v>
      </c>
      <c r="J343" s="37" t="s">
        <v>37</v>
      </c>
      <c r="K343">
        <v>0</v>
      </c>
      <c r="L343">
        <v>0</v>
      </c>
      <c r="M343">
        <v>0</v>
      </c>
      <c r="N343">
        <v>0</v>
      </c>
      <c r="O343">
        <v>0</v>
      </c>
      <c r="P343">
        <v>0</v>
      </c>
      <c r="Q343">
        <f t="shared" si="5"/>
        <v>0</v>
      </c>
    </row>
    <row r="344" spans="1:17" x14ac:dyDescent="0.25">
      <c r="A344" s="39">
        <v>40696</v>
      </c>
      <c r="B344" s="37" t="s">
        <v>4171</v>
      </c>
      <c r="C344" s="37">
        <v>2011</v>
      </c>
      <c r="D344" s="38">
        <v>6</v>
      </c>
      <c r="E344" s="37" t="s">
        <v>50</v>
      </c>
      <c r="F344" s="37" t="s">
        <v>50</v>
      </c>
      <c r="G344" s="37" t="s">
        <v>32</v>
      </c>
      <c r="H344" s="38">
        <v>450</v>
      </c>
      <c r="I344" s="37" t="s">
        <v>37</v>
      </c>
      <c r="J344" s="37" t="s">
        <v>4170</v>
      </c>
      <c r="K344">
        <v>0</v>
      </c>
      <c r="L344">
        <v>0</v>
      </c>
      <c r="M344">
        <v>0</v>
      </c>
      <c r="N344">
        <v>0</v>
      </c>
      <c r="O344">
        <v>0</v>
      </c>
      <c r="P344">
        <v>0</v>
      </c>
      <c r="Q344">
        <f t="shared" si="5"/>
        <v>0</v>
      </c>
    </row>
    <row r="345" spans="1:17" x14ac:dyDescent="0.25">
      <c r="A345" s="39">
        <v>40696</v>
      </c>
      <c r="B345" s="37" t="s">
        <v>4169</v>
      </c>
      <c r="C345" s="37">
        <v>2011</v>
      </c>
      <c r="D345" s="38">
        <v>6</v>
      </c>
      <c r="E345" s="37" t="s">
        <v>50</v>
      </c>
      <c r="F345" s="37" t="s">
        <v>50</v>
      </c>
      <c r="G345" s="37" t="s">
        <v>40</v>
      </c>
      <c r="H345" s="38">
        <v>120</v>
      </c>
      <c r="I345" s="37" t="s">
        <v>37</v>
      </c>
      <c r="J345" s="37" t="s">
        <v>4168</v>
      </c>
      <c r="K345">
        <v>0</v>
      </c>
      <c r="L345">
        <v>0</v>
      </c>
      <c r="M345">
        <v>0</v>
      </c>
      <c r="N345">
        <v>0</v>
      </c>
      <c r="O345">
        <v>0</v>
      </c>
      <c r="P345">
        <v>0</v>
      </c>
      <c r="Q345">
        <f t="shared" si="5"/>
        <v>0</v>
      </c>
    </row>
    <row r="346" spans="1:17" x14ac:dyDescent="0.25">
      <c r="A346" s="39">
        <v>40709</v>
      </c>
      <c r="B346" s="37" t="s">
        <v>4167</v>
      </c>
      <c r="C346" s="37">
        <v>2011</v>
      </c>
      <c r="D346" s="38">
        <v>6</v>
      </c>
      <c r="E346" s="37" t="s">
        <v>1036</v>
      </c>
      <c r="F346" s="37" t="e">
        <v>#N/A</v>
      </c>
      <c r="G346" s="37" t="s">
        <v>40</v>
      </c>
      <c r="H346" s="38">
        <v>1</v>
      </c>
      <c r="I346" s="37" t="s">
        <v>37</v>
      </c>
      <c r="J346" s="37" t="s">
        <v>3927</v>
      </c>
      <c r="K346">
        <v>0</v>
      </c>
      <c r="L346">
        <v>0</v>
      </c>
      <c r="M346">
        <v>0</v>
      </c>
      <c r="N346">
        <v>0</v>
      </c>
      <c r="O346">
        <v>0</v>
      </c>
      <c r="P346">
        <v>0</v>
      </c>
      <c r="Q346">
        <f t="shared" si="5"/>
        <v>0</v>
      </c>
    </row>
    <row r="347" spans="1:17" x14ac:dyDescent="0.25">
      <c r="A347" s="39">
        <v>40709</v>
      </c>
      <c r="B347" s="37" t="s">
        <v>231</v>
      </c>
      <c r="C347" s="37">
        <v>2011</v>
      </c>
      <c r="D347" s="38">
        <v>6</v>
      </c>
      <c r="E347" s="37" t="s">
        <v>232</v>
      </c>
      <c r="F347" s="37" t="e">
        <v>#N/A</v>
      </c>
      <c r="G347" s="37" t="s">
        <v>40</v>
      </c>
      <c r="H347" s="38">
        <v>12</v>
      </c>
      <c r="I347" s="37" t="s">
        <v>37</v>
      </c>
      <c r="J347" s="37" t="s">
        <v>4166</v>
      </c>
      <c r="K347">
        <v>1</v>
      </c>
      <c r="L347">
        <v>1</v>
      </c>
      <c r="M347">
        <v>0</v>
      </c>
      <c r="N347">
        <v>1</v>
      </c>
      <c r="O347">
        <v>0</v>
      </c>
      <c r="P347">
        <v>8.3333333333333329E-2</v>
      </c>
      <c r="Q347">
        <f t="shared" si="5"/>
        <v>8.3333333333333329E-2</v>
      </c>
    </row>
    <row r="348" spans="1:17" x14ac:dyDescent="0.25">
      <c r="A348" s="39">
        <v>40709</v>
      </c>
      <c r="B348" s="37" t="s">
        <v>4165</v>
      </c>
      <c r="C348" s="37">
        <v>2011</v>
      </c>
      <c r="D348" s="38">
        <v>6</v>
      </c>
      <c r="E348" s="37" t="s">
        <v>232</v>
      </c>
      <c r="F348" s="37" t="e">
        <v>#N/A</v>
      </c>
      <c r="G348" s="37" t="s">
        <v>32</v>
      </c>
      <c r="H348" s="38">
        <v>1</v>
      </c>
      <c r="I348" s="37" t="s">
        <v>37</v>
      </c>
      <c r="J348" s="37" t="s">
        <v>37</v>
      </c>
      <c r="K348">
        <v>0</v>
      </c>
      <c r="L348">
        <v>0</v>
      </c>
      <c r="M348">
        <v>0</v>
      </c>
      <c r="N348">
        <v>0</v>
      </c>
      <c r="O348">
        <v>0</v>
      </c>
      <c r="P348">
        <v>0</v>
      </c>
      <c r="Q348">
        <f t="shared" si="5"/>
        <v>0</v>
      </c>
    </row>
    <row r="349" spans="1:17" x14ac:dyDescent="0.25">
      <c r="A349" s="39">
        <v>40709</v>
      </c>
      <c r="B349" s="37" t="s">
        <v>4164</v>
      </c>
      <c r="C349" s="37">
        <v>2011</v>
      </c>
      <c r="D349" s="38">
        <v>6</v>
      </c>
      <c r="E349" s="37" t="s">
        <v>1827</v>
      </c>
      <c r="F349" s="37" t="s">
        <v>1827</v>
      </c>
      <c r="G349" s="37" t="s">
        <v>32</v>
      </c>
      <c r="H349" s="38">
        <v>25</v>
      </c>
      <c r="I349" s="37" t="s">
        <v>37</v>
      </c>
      <c r="J349" s="37" t="s">
        <v>4163</v>
      </c>
      <c r="K349">
        <v>0</v>
      </c>
      <c r="L349">
        <v>0</v>
      </c>
      <c r="M349">
        <v>0</v>
      </c>
      <c r="N349">
        <v>0</v>
      </c>
      <c r="O349">
        <v>0</v>
      </c>
      <c r="P349">
        <v>0</v>
      </c>
      <c r="Q349">
        <f t="shared" si="5"/>
        <v>0</v>
      </c>
    </row>
    <row r="350" spans="1:17" x14ac:dyDescent="0.25">
      <c r="A350" s="39">
        <v>40709</v>
      </c>
      <c r="B350" s="37" t="s">
        <v>4162</v>
      </c>
      <c r="C350" s="37">
        <v>2011</v>
      </c>
      <c r="D350" s="38">
        <v>6</v>
      </c>
      <c r="E350" s="37" t="s">
        <v>1827</v>
      </c>
      <c r="F350" s="37" t="s">
        <v>1827</v>
      </c>
      <c r="G350" s="37" t="s">
        <v>40</v>
      </c>
      <c r="H350" s="38">
        <v>2</v>
      </c>
      <c r="I350" s="37" t="s">
        <v>37</v>
      </c>
      <c r="J350" s="37" t="s">
        <v>37</v>
      </c>
      <c r="K350">
        <v>0</v>
      </c>
      <c r="L350">
        <v>0</v>
      </c>
      <c r="M350">
        <v>0</v>
      </c>
      <c r="N350">
        <v>0</v>
      </c>
      <c r="O350">
        <v>0</v>
      </c>
      <c r="P350">
        <v>0</v>
      </c>
      <c r="Q350">
        <f t="shared" si="5"/>
        <v>0</v>
      </c>
    </row>
    <row r="351" spans="1:17" x14ac:dyDescent="0.25">
      <c r="A351" s="39">
        <v>40710</v>
      </c>
      <c r="B351" s="37" t="s">
        <v>4161</v>
      </c>
      <c r="C351" s="37">
        <v>2011</v>
      </c>
      <c r="D351" s="38">
        <v>6</v>
      </c>
      <c r="E351" s="37" t="s">
        <v>232</v>
      </c>
      <c r="F351" s="37" t="e">
        <v>#N/A</v>
      </c>
      <c r="G351" s="37" t="s">
        <v>40</v>
      </c>
      <c r="H351" s="38">
        <v>8</v>
      </c>
      <c r="I351" s="37" t="s">
        <v>37</v>
      </c>
      <c r="J351" s="37" t="s">
        <v>4160</v>
      </c>
      <c r="K351">
        <v>0</v>
      </c>
      <c r="L351">
        <v>0</v>
      </c>
      <c r="M351">
        <v>0</v>
      </c>
      <c r="N351">
        <v>0</v>
      </c>
      <c r="O351">
        <v>0</v>
      </c>
      <c r="P351">
        <v>0</v>
      </c>
      <c r="Q351">
        <f t="shared" si="5"/>
        <v>0</v>
      </c>
    </row>
    <row r="352" spans="1:17" x14ac:dyDescent="0.25">
      <c r="A352" s="39">
        <v>40710</v>
      </c>
      <c r="B352" s="37" t="s">
        <v>4159</v>
      </c>
      <c r="C352" s="37">
        <v>2011</v>
      </c>
      <c r="D352" s="38">
        <v>6</v>
      </c>
      <c r="E352" s="37" t="s">
        <v>1827</v>
      </c>
      <c r="F352" s="37" t="s">
        <v>1827</v>
      </c>
      <c r="G352" s="37" t="s">
        <v>32</v>
      </c>
      <c r="H352" s="38">
        <v>4</v>
      </c>
      <c r="I352" s="37" t="s">
        <v>37</v>
      </c>
      <c r="J352" s="37" t="s">
        <v>37</v>
      </c>
      <c r="K352">
        <v>0</v>
      </c>
      <c r="L352">
        <v>0</v>
      </c>
      <c r="M352">
        <v>0</v>
      </c>
      <c r="N352">
        <v>0</v>
      </c>
      <c r="O352">
        <v>0</v>
      </c>
      <c r="P352">
        <v>0</v>
      </c>
      <c r="Q352">
        <f t="shared" si="5"/>
        <v>0</v>
      </c>
    </row>
    <row r="353" spans="1:17" x14ac:dyDescent="0.25">
      <c r="A353" s="39">
        <v>40710</v>
      </c>
      <c r="B353" s="37" t="s">
        <v>4158</v>
      </c>
      <c r="C353" s="37">
        <v>2011</v>
      </c>
      <c r="D353" s="38">
        <v>6</v>
      </c>
      <c r="E353" s="37" t="s">
        <v>1827</v>
      </c>
      <c r="F353" s="37" t="s">
        <v>1827</v>
      </c>
      <c r="G353" s="37" t="s">
        <v>40</v>
      </c>
      <c r="H353" s="38">
        <v>3</v>
      </c>
      <c r="I353" s="37" t="s">
        <v>37</v>
      </c>
      <c r="J353" s="37" t="s">
        <v>37</v>
      </c>
      <c r="K353">
        <v>0</v>
      </c>
      <c r="L353">
        <v>0</v>
      </c>
      <c r="M353">
        <v>0</v>
      </c>
      <c r="N353">
        <v>0</v>
      </c>
      <c r="O353">
        <v>0</v>
      </c>
      <c r="P353">
        <v>0</v>
      </c>
      <c r="Q353">
        <f t="shared" si="5"/>
        <v>0</v>
      </c>
    </row>
    <row r="354" spans="1:17" x14ac:dyDescent="0.25">
      <c r="A354" s="39">
        <v>40710</v>
      </c>
      <c r="B354" s="37" t="s">
        <v>4157</v>
      </c>
      <c r="C354" s="37">
        <v>2011</v>
      </c>
      <c r="D354" s="38">
        <v>6</v>
      </c>
      <c r="E354" s="37" t="s">
        <v>4156</v>
      </c>
      <c r="F354" s="37" t="e">
        <v>#N/A</v>
      </c>
      <c r="G354" s="37" t="s">
        <v>32</v>
      </c>
      <c r="H354" s="38">
        <v>1</v>
      </c>
      <c r="I354" s="37" t="s">
        <v>37</v>
      </c>
      <c r="J354" s="37" t="s">
        <v>3418</v>
      </c>
      <c r="K354">
        <v>0</v>
      </c>
      <c r="L354">
        <v>0</v>
      </c>
      <c r="M354">
        <v>0</v>
      </c>
      <c r="N354">
        <v>0</v>
      </c>
      <c r="O354">
        <v>0</v>
      </c>
      <c r="P354">
        <v>0</v>
      </c>
      <c r="Q354">
        <f t="shared" si="5"/>
        <v>0</v>
      </c>
    </row>
    <row r="355" spans="1:17" x14ac:dyDescent="0.25">
      <c r="A355" s="39">
        <v>40710</v>
      </c>
      <c r="B355" s="37" t="s">
        <v>4155</v>
      </c>
      <c r="C355" s="37">
        <v>2011</v>
      </c>
      <c r="D355" s="38">
        <v>6</v>
      </c>
      <c r="E355" s="37" t="s">
        <v>153</v>
      </c>
      <c r="F355" s="37" t="s">
        <v>4672</v>
      </c>
      <c r="G355" s="37" t="s">
        <v>32</v>
      </c>
      <c r="H355" s="38">
        <v>1</v>
      </c>
      <c r="I355" s="37" t="s">
        <v>37</v>
      </c>
      <c r="J355" s="37" t="s">
        <v>3418</v>
      </c>
      <c r="K355">
        <v>0</v>
      </c>
      <c r="L355">
        <v>0</v>
      </c>
      <c r="M355">
        <v>0</v>
      </c>
      <c r="N355">
        <v>0</v>
      </c>
      <c r="O355">
        <v>0</v>
      </c>
      <c r="P355">
        <v>0</v>
      </c>
      <c r="Q355">
        <f t="shared" si="5"/>
        <v>0</v>
      </c>
    </row>
    <row r="356" spans="1:17" x14ac:dyDescent="0.25">
      <c r="A356" s="39">
        <v>40710</v>
      </c>
      <c r="B356" s="37" t="s">
        <v>4154</v>
      </c>
      <c r="C356" s="37">
        <v>2011</v>
      </c>
      <c r="D356" s="38">
        <v>6</v>
      </c>
      <c r="E356" s="37" t="s">
        <v>55</v>
      </c>
      <c r="F356" s="37" t="s">
        <v>4672</v>
      </c>
      <c r="G356" s="37" t="s">
        <v>32</v>
      </c>
      <c r="H356" s="38">
        <v>3</v>
      </c>
      <c r="I356" s="37" t="s">
        <v>37</v>
      </c>
      <c r="J356" s="37" t="s">
        <v>37</v>
      </c>
      <c r="K356">
        <v>0</v>
      </c>
      <c r="L356">
        <v>0</v>
      </c>
      <c r="M356">
        <v>0</v>
      </c>
      <c r="N356">
        <v>0</v>
      </c>
      <c r="O356">
        <v>0</v>
      </c>
      <c r="P356">
        <v>0</v>
      </c>
      <c r="Q356">
        <f t="shared" si="5"/>
        <v>0</v>
      </c>
    </row>
    <row r="357" spans="1:17" x14ac:dyDescent="0.25">
      <c r="A357" s="39">
        <v>40710</v>
      </c>
      <c r="B357" s="37" t="s">
        <v>4153</v>
      </c>
      <c r="C357" s="37">
        <v>2011</v>
      </c>
      <c r="D357" s="38">
        <v>6</v>
      </c>
      <c r="E357" s="37" t="s">
        <v>55</v>
      </c>
      <c r="F357" s="37" t="s">
        <v>4672</v>
      </c>
      <c r="G357" s="37" t="s">
        <v>40</v>
      </c>
      <c r="H357" s="38">
        <v>30</v>
      </c>
      <c r="I357" s="37" t="s">
        <v>37</v>
      </c>
      <c r="J357" s="37" t="s">
        <v>37</v>
      </c>
      <c r="K357">
        <v>0</v>
      </c>
      <c r="L357">
        <v>0</v>
      </c>
      <c r="M357">
        <v>0</v>
      </c>
      <c r="N357">
        <v>0</v>
      </c>
      <c r="O357">
        <v>0</v>
      </c>
      <c r="P357">
        <v>0</v>
      </c>
      <c r="Q357">
        <f t="shared" si="5"/>
        <v>0</v>
      </c>
    </row>
    <row r="358" spans="1:17" x14ac:dyDescent="0.25">
      <c r="A358" s="39">
        <v>40710</v>
      </c>
      <c r="B358" s="37" t="s">
        <v>236</v>
      </c>
      <c r="C358" s="37">
        <v>2011</v>
      </c>
      <c r="D358" s="38">
        <v>6</v>
      </c>
      <c r="E358" s="37" t="s">
        <v>24</v>
      </c>
      <c r="F358" s="37" t="s">
        <v>4672</v>
      </c>
      <c r="G358" s="37" t="s">
        <v>32</v>
      </c>
      <c r="H358" s="38">
        <v>86</v>
      </c>
      <c r="I358" s="37" t="s">
        <v>37</v>
      </c>
      <c r="J358" s="37" t="s">
        <v>4152</v>
      </c>
      <c r="K358">
        <v>2</v>
      </c>
      <c r="L358">
        <v>2</v>
      </c>
      <c r="M358">
        <v>1</v>
      </c>
      <c r="N358">
        <v>1</v>
      </c>
      <c r="O358">
        <v>2</v>
      </c>
      <c r="P358">
        <v>2.3255813953488372E-2</v>
      </c>
      <c r="Q358">
        <f t="shared" si="5"/>
        <v>1.1627906976744186E-2</v>
      </c>
    </row>
    <row r="359" spans="1:17" x14ac:dyDescent="0.25">
      <c r="A359" s="39">
        <v>40710</v>
      </c>
      <c r="B359" s="37" t="s">
        <v>4151</v>
      </c>
      <c r="C359" s="37">
        <v>2011</v>
      </c>
      <c r="D359" s="38">
        <v>6</v>
      </c>
      <c r="E359" s="37" t="s">
        <v>24</v>
      </c>
      <c r="F359" s="37" t="s">
        <v>4672</v>
      </c>
      <c r="G359" s="37" t="s">
        <v>40</v>
      </c>
      <c r="H359" s="38">
        <v>2</v>
      </c>
      <c r="I359" s="37" t="s">
        <v>37</v>
      </c>
      <c r="J359" s="37" t="s">
        <v>37</v>
      </c>
      <c r="K359">
        <v>0</v>
      </c>
      <c r="L359">
        <v>0</v>
      </c>
      <c r="M359">
        <v>0</v>
      </c>
      <c r="N359">
        <v>0</v>
      </c>
      <c r="O359">
        <v>0</v>
      </c>
      <c r="P359">
        <v>0</v>
      </c>
      <c r="Q359">
        <f t="shared" si="5"/>
        <v>0</v>
      </c>
    </row>
    <row r="360" spans="1:17" x14ac:dyDescent="0.25">
      <c r="A360" s="39">
        <v>40710</v>
      </c>
      <c r="B360" s="37" t="s">
        <v>4150</v>
      </c>
      <c r="C360" s="37">
        <v>2011</v>
      </c>
      <c r="D360" s="38">
        <v>6</v>
      </c>
      <c r="E360" s="37" t="s">
        <v>587</v>
      </c>
      <c r="F360" s="37" t="e">
        <v>#N/A</v>
      </c>
      <c r="G360" s="37" t="s">
        <v>32</v>
      </c>
      <c r="H360" s="38">
        <v>5</v>
      </c>
      <c r="I360" s="37" t="s">
        <v>37</v>
      </c>
      <c r="J360" s="37" t="s">
        <v>37</v>
      </c>
      <c r="K360">
        <v>0</v>
      </c>
      <c r="L360">
        <v>0</v>
      </c>
      <c r="M360">
        <v>0</v>
      </c>
      <c r="N360">
        <v>0</v>
      </c>
      <c r="O360">
        <v>0</v>
      </c>
      <c r="P360">
        <v>0</v>
      </c>
      <c r="Q360">
        <f t="shared" si="5"/>
        <v>0</v>
      </c>
    </row>
    <row r="361" spans="1:17" x14ac:dyDescent="0.25">
      <c r="A361" s="39">
        <v>40710</v>
      </c>
      <c r="B361" s="37" t="s">
        <v>4149</v>
      </c>
      <c r="C361" s="37">
        <v>2011</v>
      </c>
      <c r="D361" s="38">
        <v>6</v>
      </c>
      <c r="E361" s="37" t="s">
        <v>55</v>
      </c>
      <c r="F361" s="37" t="s">
        <v>4672</v>
      </c>
      <c r="G361" s="37" t="s">
        <v>40</v>
      </c>
      <c r="H361" s="38">
        <v>91</v>
      </c>
      <c r="I361" s="37" t="s">
        <v>37</v>
      </c>
      <c r="J361" s="37" t="s">
        <v>4148</v>
      </c>
      <c r="K361">
        <v>0</v>
      </c>
      <c r="L361">
        <v>0</v>
      </c>
      <c r="M361">
        <v>0</v>
      </c>
      <c r="N361">
        <v>0</v>
      </c>
      <c r="O361">
        <v>0</v>
      </c>
      <c r="P361">
        <v>0</v>
      </c>
      <c r="Q361">
        <f t="shared" si="5"/>
        <v>0</v>
      </c>
    </row>
    <row r="362" spans="1:17" x14ac:dyDescent="0.25">
      <c r="A362" s="39">
        <v>40710</v>
      </c>
      <c r="B362" s="37" t="s">
        <v>4147</v>
      </c>
      <c r="C362" s="37">
        <v>2011</v>
      </c>
      <c r="D362" s="38">
        <v>6</v>
      </c>
      <c r="E362" s="37" t="s">
        <v>55</v>
      </c>
      <c r="F362" s="37" t="s">
        <v>4672</v>
      </c>
      <c r="G362" s="37" t="s">
        <v>32</v>
      </c>
      <c r="H362" s="38">
        <v>13</v>
      </c>
      <c r="I362" s="37" t="s">
        <v>37</v>
      </c>
      <c r="J362" s="37" t="s">
        <v>4146</v>
      </c>
      <c r="K362">
        <v>0</v>
      </c>
      <c r="L362">
        <v>0</v>
      </c>
      <c r="M362">
        <v>0</v>
      </c>
      <c r="N362">
        <v>0</v>
      </c>
      <c r="O362">
        <v>0</v>
      </c>
      <c r="P362">
        <v>0</v>
      </c>
      <c r="Q362">
        <f t="shared" si="5"/>
        <v>0</v>
      </c>
    </row>
    <row r="363" spans="1:17" x14ac:dyDescent="0.25">
      <c r="A363" s="39">
        <v>40717</v>
      </c>
      <c r="B363" s="37" t="s">
        <v>4145</v>
      </c>
      <c r="C363" s="37">
        <v>2011</v>
      </c>
      <c r="D363" s="38">
        <v>6</v>
      </c>
      <c r="E363" s="37" t="s">
        <v>2074</v>
      </c>
      <c r="F363" s="37" t="e">
        <v>#N/A</v>
      </c>
      <c r="G363" s="37" t="s">
        <v>32</v>
      </c>
      <c r="H363" s="38">
        <v>1</v>
      </c>
      <c r="I363" s="37" t="s">
        <v>37</v>
      </c>
      <c r="J363" s="37" t="s">
        <v>3418</v>
      </c>
      <c r="K363">
        <v>0</v>
      </c>
      <c r="L363">
        <v>0</v>
      </c>
      <c r="M363">
        <v>0</v>
      </c>
      <c r="N363">
        <v>0</v>
      </c>
      <c r="O363">
        <v>0</v>
      </c>
      <c r="P363">
        <v>0</v>
      </c>
      <c r="Q363">
        <f t="shared" si="5"/>
        <v>0</v>
      </c>
    </row>
    <row r="364" spans="1:17" x14ac:dyDescent="0.25">
      <c r="A364" s="39">
        <v>40717</v>
      </c>
      <c r="B364" s="37" t="s">
        <v>4144</v>
      </c>
      <c r="C364" s="37">
        <v>2011</v>
      </c>
      <c r="D364" s="38">
        <v>6</v>
      </c>
      <c r="E364" s="37" t="s">
        <v>76</v>
      </c>
      <c r="F364" s="37" t="s">
        <v>1827</v>
      </c>
      <c r="G364" s="37" t="s">
        <v>32</v>
      </c>
      <c r="H364" s="38">
        <v>3</v>
      </c>
      <c r="I364" s="37" t="s">
        <v>37</v>
      </c>
      <c r="J364" s="37" t="s">
        <v>4143</v>
      </c>
      <c r="K364">
        <v>0</v>
      </c>
      <c r="L364">
        <v>0</v>
      </c>
      <c r="M364">
        <v>0</v>
      </c>
      <c r="N364">
        <v>0</v>
      </c>
      <c r="O364">
        <v>0</v>
      </c>
      <c r="P364">
        <v>0</v>
      </c>
      <c r="Q364">
        <f t="shared" si="5"/>
        <v>0</v>
      </c>
    </row>
    <row r="365" spans="1:17" x14ac:dyDescent="0.25">
      <c r="A365" s="39">
        <v>40717</v>
      </c>
      <c r="B365" s="37" t="s">
        <v>4142</v>
      </c>
      <c r="C365" s="37">
        <v>2011</v>
      </c>
      <c r="D365" s="38">
        <v>6</v>
      </c>
      <c r="E365" s="37" t="s">
        <v>2871</v>
      </c>
      <c r="F365" s="37" t="e">
        <v>#N/A</v>
      </c>
      <c r="G365" s="37" t="s">
        <v>32</v>
      </c>
      <c r="H365" s="38">
        <v>1</v>
      </c>
      <c r="I365" s="37" t="s">
        <v>37</v>
      </c>
      <c r="J365" s="37" t="s">
        <v>3418</v>
      </c>
      <c r="K365">
        <v>0</v>
      </c>
      <c r="L365">
        <v>0</v>
      </c>
      <c r="M365">
        <v>0</v>
      </c>
      <c r="N365">
        <v>0</v>
      </c>
      <c r="O365">
        <v>0</v>
      </c>
      <c r="P365">
        <v>0</v>
      </c>
      <c r="Q365">
        <f t="shared" si="5"/>
        <v>0</v>
      </c>
    </row>
    <row r="366" spans="1:17" x14ac:dyDescent="0.25">
      <c r="A366" s="39">
        <v>40717</v>
      </c>
      <c r="B366" s="37" t="s">
        <v>4141</v>
      </c>
      <c r="C366" s="37">
        <v>2011</v>
      </c>
      <c r="D366" s="38">
        <v>6</v>
      </c>
      <c r="E366" s="37" t="s">
        <v>153</v>
      </c>
      <c r="F366" s="37" t="s">
        <v>4672</v>
      </c>
      <c r="G366" s="37" t="s">
        <v>32</v>
      </c>
      <c r="H366" s="38">
        <v>1</v>
      </c>
      <c r="I366" s="37" t="s">
        <v>37</v>
      </c>
      <c r="J366" s="37" t="s">
        <v>3759</v>
      </c>
      <c r="K366">
        <v>0</v>
      </c>
      <c r="L366">
        <v>0</v>
      </c>
      <c r="M366">
        <v>0</v>
      </c>
      <c r="N366">
        <v>0</v>
      </c>
      <c r="O366">
        <v>0</v>
      </c>
      <c r="P366">
        <v>0</v>
      </c>
      <c r="Q366">
        <f t="shared" si="5"/>
        <v>0</v>
      </c>
    </row>
    <row r="367" spans="1:17" x14ac:dyDescent="0.25">
      <c r="A367" s="39">
        <v>40717</v>
      </c>
      <c r="B367" s="37" t="s">
        <v>4140</v>
      </c>
      <c r="C367" s="37">
        <v>2011</v>
      </c>
      <c r="D367" s="38">
        <v>6</v>
      </c>
      <c r="E367" s="37" t="s">
        <v>55</v>
      </c>
      <c r="F367" s="37" t="s">
        <v>4672</v>
      </c>
      <c r="G367" s="37" t="s">
        <v>32</v>
      </c>
      <c r="H367" s="38">
        <v>22</v>
      </c>
      <c r="I367" s="37" t="s">
        <v>37</v>
      </c>
      <c r="J367" s="37" t="s">
        <v>4139</v>
      </c>
      <c r="K367">
        <v>0</v>
      </c>
      <c r="L367">
        <v>0</v>
      </c>
      <c r="M367">
        <v>0</v>
      </c>
      <c r="N367">
        <v>0</v>
      </c>
      <c r="O367">
        <v>0</v>
      </c>
      <c r="P367">
        <v>0</v>
      </c>
      <c r="Q367">
        <f t="shared" si="5"/>
        <v>0</v>
      </c>
    </row>
    <row r="368" spans="1:17" x14ac:dyDescent="0.25">
      <c r="A368" s="39">
        <v>40717</v>
      </c>
      <c r="B368" s="37" t="s">
        <v>241</v>
      </c>
      <c r="C368" s="37">
        <v>2011</v>
      </c>
      <c r="D368" s="38">
        <v>6</v>
      </c>
      <c r="E368" s="37" t="s">
        <v>24</v>
      </c>
      <c r="F368" s="37" t="s">
        <v>4672</v>
      </c>
      <c r="G368" s="37" t="s">
        <v>32</v>
      </c>
      <c r="H368" s="38">
        <v>46</v>
      </c>
      <c r="I368" s="37" t="s">
        <v>37</v>
      </c>
      <c r="J368" s="37" t="s">
        <v>4138</v>
      </c>
      <c r="K368">
        <v>1</v>
      </c>
      <c r="L368">
        <v>1</v>
      </c>
      <c r="M368">
        <v>1</v>
      </c>
      <c r="N368">
        <v>0</v>
      </c>
      <c r="O368">
        <v>1</v>
      </c>
      <c r="P368">
        <v>2.1739130434782608E-2</v>
      </c>
      <c r="Q368">
        <f t="shared" si="5"/>
        <v>0</v>
      </c>
    </row>
    <row r="369" spans="1:17" x14ac:dyDescent="0.25">
      <c r="A369" s="39">
        <v>40717</v>
      </c>
      <c r="B369" s="37" t="s">
        <v>4137</v>
      </c>
      <c r="C369" s="37">
        <v>2011</v>
      </c>
      <c r="D369" s="38">
        <v>6</v>
      </c>
      <c r="E369" s="37" t="s">
        <v>55</v>
      </c>
      <c r="F369" s="37" t="s">
        <v>4672</v>
      </c>
      <c r="G369" s="37" t="s">
        <v>32</v>
      </c>
      <c r="H369" s="38">
        <v>20</v>
      </c>
      <c r="I369" s="37" t="s">
        <v>37</v>
      </c>
      <c r="J369" s="37" t="s">
        <v>4136</v>
      </c>
      <c r="K369">
        <v>0</v>
      </c>
      <c r="L369">
        <v>0</v>
      </c>
      <c r="M369">
        <v>0</v>
      </c>
      <c r="N369">
        <v>0</v>
      </c>
      <c r="O369">
        <v>0</v>
      </c>
      <c r="P369">
        <v>0</v>
      </c>
      <c r="Q369">
        <f t="shared" si="5"/>
        <v>0</v>
      </c>
    </row>
    <row r="370" spans="1:17" x14ac:dyDescent="0.25">
      <c r="A370" s="39">
        <v>40717</v>
      </c>
      <c r="B370" s="37" t="s">
        <v>4135</v>
      </c>
      <c r="C370" s="37">
        <v>2011</v>
      </c>
      <c r="D370" s="38">
        <v>6</v>
      </c>
      <c r="E370" s="37" t="s">
        <v>55</v>
      </c>
      <c r="F370" s="37" t="s">
        <v>4672</v>
      </c>
      <c r="G370" s="37" t="s">
        <v>40</v>
      </c>
      <c r="H370" s="38">
        <v>17</v>
      </c>
      <c r="I370" s="37" t="s">
        <v>37</v>
      </c>
      <c r="J370" s="37" t="s">
        <v>37</v>
      </c>
      <c r="K370">
        <v>0</v>
      </c>
      <c r="L370">
        <v>0</v>
      </c>
      <c r="M370">
        <v>0</v>
      </c>
      <c r="N370">
        <v>0</v>
      </c>
      <c r="O370">
        <v>0</v>
      </c>
      <c r="P370">
        <v>0</v>
      </c>
      <c r="Q370">
        <f t="shared" si="5"/>
        <v>0</v>
      </c>
    </row>
    <row r="371" spans="1:17" x14ac:dyDescent="0.25">
      <c r="A371" s="39">
        <v>40717</v>
      </c>
      <c r="B371" s="37" t="s">
        <v>4134</v>
      </c>
      <c r="C371" s="37">
        <v>2011</v>
      </c>
      <c r="D371" s="38">
        <v>6</v>
      </c>
      <c r="E371" s="37" t="s">
        <v>36</v>
      </c>
      <c r="F371" s="37" t="s">
        <v>36</v>
      </c>
      <c r="G371" s="37" t="s">
        <v>32</v>
      </c>
      <c r="H371" s="38">
        <v>249</v>
      </c>
      <c r="I371" s="37" t="s">
        <v>2021</v>
      </c>
      <c r="J371" s="37" t="s">
        <v>4133</v>
      </c>
      <c r="K371">
        <v>0</v>
      </c>
      <c r="L371">
        <v>0</v>
      </c>
      <c r="M371">
        <v>0</v>
      </c>
      <c r="N371">
        <v>0</v>
      </c>
      <c r="O371">
        <v>0</v>
      </c>
      <c r="P371">
        <v>0</v>
      </c>
      <c r="Q371">
        <f t="shared" si="5"/>
        <v>0</v>
      </c>
    </row>
    <row r="372" spans="1:17" x14ac:dyDescent="0.25">
      <c r="A372" s="39">
        <v>40717</v>
      </c>
      <c r="B372" s="37" t="s">
        <v>4132</v>
      </c>
      <c r="C372" s="37">
        <v>2011</v>
      </c>
      <c r="D372" s="38">
        <v>6</v>
      </c>
      <c r="E372" s="37" t="s">
        <v>36</v>
      </c>
      <c r="F372" s="37" t="s">
        <v>36</v>
      </c>
      <c r="G372" s="37" t="s">
        <v>40</v>
      </c>
      <c r="H372" s="38">
        <v>28</v>
      </c>
      <c r="I372" s="37" t="s">
        <v>37</v>
      </c>
      <c r="J372" s="37" t="s">
        <v>37</v>
      </c>
      <c r="K372">
        <v>0</v>
      </c>
      <c r="L372">
        <v>0</v>
      </c>
      <c r="M372">
        <v>0</v>
      </c>
      <c r="N372">
        <v>0</v>
      </c>
      <c r="O372">
        <v>0</v>
      </c>
      <c r="P372">
        <v>0</v>
      </c>
      <c r="Q372">
        <f t="shared" si="5"/>
        <v>0</v>
      </c>
    </row>
    <row r="373" spans="1:17" x14ac:dyDescent="0.25">
      <c r="A373" s="39">
        <v>40717</v>
      </c>
      <c r="B373" s="37" t="s">
        <v>244</v>
      </c>
      <c r="C373" s="37">
        <v>2011</v>
      </c>
      <c r="D373" s="38">
        <v>6</v>
      </c>
      <c r="E373" s="37" t="s">
        <v>50</v>
      </c>
      <c r="F373" s="37" t="s">
        <v>50</v>
      </c>
      <c r="G373" s="37" t="s">
        <v>32</v>
      </c>
      <c r="H373" s="38">
        <v>414</v>
      </c>
      <c r="I373" s="37" t="s">
        <v>1928</v>
      </c>
      <c r="J373" s="37" t="s">
        <v>4131</v>
      </c>
      <c r="K373">
        <v>3</v>
      </c>
      <c r="L373">
        <v>3</v>
      </c>
      <c r="M373">
        <v>2</v>
      </c>
      <c r="N373">
        <v>0</v>
      </c>
      <c r="O373">
        <v>2</v>
      </c>
      <c r="P373">
        <v>7.246376811594203E-3</v>
      </c>
      <c r="Q373">
        <f t="shared" si="5"/>
        <v>0</v>
      </c>
    </row>
    <row r="374" spans="1:17" x14ac:dyDescent="0.25">
      <c r="A374" s="39">
        <v>40717</v>
      </c>
      <c r="B374" s="37" t="s">
        <v>4130</v>
      </c>
      <c r="C374" s="37">
        <v>2011</v>
      </c>
      <c r="D374" s="38">
        <v>6</v>
      </c>
      <c r="E374" s="37" t="s">
        <v>50</v>
      </c>
      <c r="F374" s="37" t="s">
        <v>50</v>
      </c>
      <c r="G374" s="37" t="s">
        <v>40</v>
      </c>
      <c r="H374" s="38">
        <v>2</v>
      </c>
      <c r="I374" s="37" t="s">
        <v>37</v>
      </c>
      <c r="J374" s="37" t="s">
        <v>37</v>
      </c>
      <c r="K374">
        <v>0</v>
      </c>
      <c r="L374">
        <v>0</v>
      </c>
      <c r="M374">
        <v>0</v>
      </c>
      <c r="N374">
        <v>0</v>
      </c>
      <c r="O374">
        <v>0</v>
      </c>
      <c r="P374">
        <v>0</v>
      </c>
      <c r="Q374">
        <f t="shared" si="5"/>
        <v>0</v>
      </c>
    </row>
    <row r="375" spans="1:17" x14ac:dyDescent="0.25">
      <c r="A375" s="39">
        <v>40723</v>
      </c>
      <c r="B375" s="37" t="s">
        <v>4129</v>
      </c>
      <c r="C375" s="37">
        <v>2011</v>
      </c>
      <c r="D375" s="38">
        <v>6</v>
      </c>
      <c r="E375" s="37" t="s">
        <v>76</v>
      </c>
      <c r="F375" s="37" t="s">
        <v>1827</v>
      </c>
      <c r="G375" s="37" t="s">
        <v>32</v>
      </c>
      <c r="H375" s="38">
        <v>5</v>
      </c>
      <c r="I375" s="37" t="s">
        <v>37</v>
      </c>
      <c r="J375" s="37" t="s">
        <v>4128</v>
      </c>
      <c r="K375">
        <v>0</v>
      </c>
      <c r="L375">
        <v>0</v>
      </c>
      <c r="M375">
        <v>0</v>
      </c>
      <c r="N375">
        <v>0</v>
      </c>
      <c r="O375">
        <v>0</v>
      </c>
      <c r="P375">
        <v>0</v>
      </c>
      <c r="Q375">
        <f t="shared" si="5"/>
        <v>0</v>
      </c>
    </row>
    <row r="376" spans="1:17" x14ac:dyDescent="0.25">
      <c r="A376" s="39">
        <v>40723</v>
      </c>
      <c r="B376" s="37" t="s">
        <v>4127</v>
      </c>
      <c r="C376" s="37">
        <v>2011</v>
      </c>
      <c r="D376" s="38">
        <v>6</v>
      </c>
      <c r="E376" s="37" t="s">
        <v>153</v>
      </c>
      <c r="F376" s="37" t="s">
        <v>4672</v>
      </c>
      <c r="G376" s="37" t="s">
        <v>32</v>
      </c>
      <c r="H376" s="38">
        <v>5</v>
      </c>
      <c r="I376" s="37" t="s">
        <v>37</v>
      </c>
      <c r="J376" s="37" t="s">
        <v>4126</v>
      </c>
      <c r="K376">
        <v>0</v>
      </c>
      <c r="L376">
        <v>0</v>
      </c>
      <c r="M376">
        <v>0</v>
      </c>
      <c r="N376">
        <v>0</v>
      </c>
      <c r="O376">
        <v>0</v>
      </c>
      <c r="P376">
        <v>0</v>
      </c>
      <c r="Q376">
        <f t="shared" si="5"/>
        <v>0</v>
      </c>
    </row>
    <row r="377" spans="1:17" x14ac:dyDescent="0.25">
      <c r="A377" s="39">
        <v>40723</v>
      </c>
      <c r="B377" s="37" t="s">
        <v>4125</v>
      </c>
      <c r="C377" s="37">
        <v>2011</v>
      </c>
      <c r="D377" s="38">
        <v>6</v>
      </c>
      <c r="E377" s="37" t="s">
        <v>55</v>
      </c>
      <c r="F377" s="37" t="s">
        <v>4672</v>
      </c>
      <c r="G377" s="37" t="s">
        <v>32</v>
      </c>
      <c r="H377" s="38">
        <v>15</v>
      </c>
      <c r="I377" s="37" t="s">
        <v>37</v>
      </c>
      <c r="J377" s="37" t="s">
        <v>4124</v>
      </c>
      <c r="K377">
        <v>0</v>
      </c>
      <c r="L377">
        <v>0</v>
      </c>
      <c r="M377">
        <v>0</v>
      </c>
      <c r="N377">
        <v>0</v>
      </c>
      <c r="O377">
        <v>0</v>
      </c>
      <c r="P377">
        <v>0</v>
      </c>
      <c r="Q377">
        <f t="shared" si="5"/>
        <v>0</v>
      </c>
    </row>
    <row r="378" spans="1:17" x14ac:dyDescent="0.25">
      <c r="A378" s="39">
        <v>40723</v>
      </c>
      <c r="B378" s="37" t="s">
        <v>4123</v>
      </c>
      <c r="C378" s="37">
        <v>2011</v>
      </c>
      <c r="D378" s="38">
        <v>6</v>
      </c>
      <c r="E378" s="37" t="s">
        <v>55</v>
      </c>
      <c r="F378" s="37" t="s">
        <v>4672</v>
      </c>
      <c r="G378" s="37" t="s">
        <v>32</v>
      </c>
      <c r="H378" s="38">
        <v>46</v>
      </c>
      <c r="I378" s="37" t="s">
        <v>37</v>
      </c>
      <c r="J378" s="37" t="s">
        <v>4122</v>
      </c>
      <c r="K378">
        <v>0</v>
      </c>
      <c r="L378">
        <v>0</v>
      </c>
      <c r="M378">
        <v>0</v>
      </c>
      <c r="N378">
        <v>0</v>
      </c>
      <c r="O378">
        <v>0</v>
      </c>
      <c r="P378">
        <v>0</v>
      </c>
      <c r="Q378">
        <f t="shared" si="5"/>
        <v>0</v>
      </c>
    </row>
    <row r="379" spans="1:17" x14ac:dyDescent="0.25">
      <c r="A379" s="39">
        <v>40723</v>
      </c>
      <c r="B379" s="37" t="s">
        <v>4121</v>
      </c>
      <c r="C379" s="37">
        <v>2011</v>
      </c>
      <c r="D379" s="38">
        <v>6</v>
      </c>
      <c r="E379" s="37" t="s">
        <v>55</v>
      </c>
      <c r="F379" s="37" t="s">
        <v>4672</v>
      </c>
      <c r="G379" s="37" t="s">
        <v>40</v>
      </c>
      <c r="H379" s="38">
        <v>3</v>
      </c>
      <c r="I379" s="37" t="s">
        <v>37</v>
      </c>
      <c r="J379" s="37" t="s">
        <v>37</v>
      </c>
      <c r="K379">
        <v>0</v>
      </c>
      <c r="L379">
        <v>0</v>
      </c>
      <c r="M379">
        <v>0</v>
      </c>
      <c r="N379">
        <v>0</v>
      </c>
      <c r="O379">
        <v>0</v>
      </c>
      <c r="P379">
        <v>0</v>
      </c>
      <c r="Q379">
        <f t="shared" si="5"/>
        <v>0</v>
      </c>
    </row>
    <row r="380" spans="1:17" x14ac:dyDescent="0.25">
      <c r="A380" s="39">
        <v>40723</v>
      </c>
      <c r="B380" s="37" t="s">
        <v>251</v>
      </c>
      <c r="C380" s="37">
        <v>2011</v>
      </c>
      <c r="D380" s="38">
        <v>6</v>
      </c>
      <c r="E380" s="37" t="s">
        <v>24</v>
      </c>
      <c r="F380" s="37" t="s">
        <v>4672</v>
      </c>
      <c r="G380" s="37" t="s">
        <v>32</v>
      </c>
      <c r="H380" s="38">
        <v>70</v>
      </c>
      <c r="I380" s="37" t="s">
        <v>1928</v>
      </c>
      <c r="J380" s="37" t="s">
        <v>4120</v>
      </c>
      <c r="K380">
        <v>1</v>
      </c>
      <c r="L380">
        <v>1</v>
      </c>
      <c r="M380">
        <v>0</v>
      </c>
      <c r="N380">
        <v>0</v>
      </c>
      <c r="O380">
        <v>0</v>
      </c>
      <c r="P380">
        <v>1.4285714285714285E-2</v>
      </c>
      <c r="Q380">
        <f t="shared" si="5"/>
        <v>0</v>
      </c>
    </row>
    <row r="381" spans="1:17" x14ac:dyDescent="0.25">
      <c r="A381" s="39">
        <v>40723</v>
      </c>
      <c r="B381" s="37" t="s">
        <v>4119</v>
      </c>
      <c r="C381" s="37">
        <v>2011</v>
      </c>
      <c r="D381" s="38">
        <v>6</v>
      </c>
      <c r="E381" s="37" t="s">
        <v>587</v>
      </c>
      <c r="F381" s="37" t="e">
        <v>#N/A</v>
      </c>
      <c r="G381" s="37" t="s">
        <v>32</v>
      </c>
      <c r="H381" s="38">
        <v>3</v>
      </c>
      <c r="I381" s="37" t="s">
        <v>37</v>
      </c>
      <c r="J381" s="37" t="s">
        <v>4118</v>
      </c>
      <c r="K381">
        <v>0</v>
      </c>
      <c r="L381">
        <v>0</v>
      </c>
      <c r="M381">
        <v>0</v>
      </c>
      <c r="N381">
        <v>0</v>
      </c>
      <c r="O381">
        <v>0</v>
      </c>
      <c r="P381">
        <v>0</v>
      </c>
      <c r="Q381">
        <f t="shared" si="5"/>
        <v>0</v>
      </c>
    </row>
    <row r="382" spans="1:17" x14ac:dyDescent="0.25">
      <c r="A382" s="39">
        <v>40743</v>
      </c>
      <c r="B382" s="37" t="s">
        <v>4117</v>
      </c>
      <c r="C382" s="37">
        <v>2011</v>
      </c>
      <c r="D382" s="38">
        <v>7</v>
      </c>
      <c r="E382" s="37" t="s">
        <v>76</v>
      </c>
      <c r="F382" s="37" t="s">
        <v>1827</v>
      </c>
      <c r="G382" s="37" t="s">
        <v>32</v>
      </c>
      <c r="H382" s="38">
        <v>15</v>
      </c>
      <c r="I382" s="37" t="s">
        <v>37</v>
      </c>
      <c r="J382" s="37" t="s">
        <v>4116</v>
      </c>
      <c r="K382">
        <v>0</v>
      </c>
      <c r="L382">
        <v>0</v>
      </c>
      <c r="M382">
        <v>0</v>
      </c>
      <c r="N382">
        <v>0</v>
      </c>
      <c r="O382">
        <v>0</v>
      </c>
      <c r="P382">
        <v>0</v>
      </c>
      <c r="Q382">
        <f t="shared" si="5"/>
        <v>0</v>
      </c>
    </row>
    <row r="383" spans="1:17" x14ac:dyDescent="0.25">
      <c r="A383" s="39">
        <v>40743</v>
      </c>
      <c r="B383" s="37" t="s">
        <v>4115</v>
      </c>
      <c r="C383" s="37">
        <v>2011</v>
      </c>
      <c r="D383" s="38">
        <v>7</v>
      </c>
      <c r="E383" s="37" t="s">
        <v>1827</v>
      </c>
      <c r="F383" s="37" t="s">
        <v>1827</v>
      </c>
      <c r="G383" s="37" t="s">
        <v>32</v>
      </c>
      <c r="H383" s="38">
        <v>28</v>
      </c>
      <c r="I383" s="37" t="s">
        <v>37</v>
      </c>
      <c r="J383" s="37" t="s">
        <v>4114</v>
      </c>
      <c r="K383">
        <v>0</v>
      </c>
      <c r="L383">
        <v>0</v>
      </c>
      <c r="M383">
        <v>0</v>
      </c>
      <c r="N383">
        <v>0</v>
      </c>
      <c r="O383">
        <v>0</v>
      </c>
      <c r="P383">
        <v>0</v>
      </c>
      <c r="Q383">
        <f t="shared" si="5"/>
        <v>0</v>
      </c>
    </row>
    <row r="384" spans="1:17" x14ac:dyDescent="0.25">
      <c r="A384" s="39">
        <v>40743</v>
      </c>
      <c r="B384" s="37" t="s">
        <v>4113</v>
      </c>
      <c r="C384" s="37">
        <v>2011</v>
      </c>
      <c r="D384" s="38">
        <v>7</v>
      </c>
      <c r="E384" s="37" t="s">
        <v>1827</v>
      </c>
      <c r="F384" s="37" t="s">
        <v>1827</v>
      </c>
      <c r="G384" s="37" t="s">
        <v>40</v>
      </c>
      <c r="H384" s="38">
        <v>1</v>
      </c>
      <c r="I384" s="37" t="s">
        <v>37</v>
      </c>
      <c r="J384" s="37" t="s">
        <v>37</v>
      </c>
      <c r="K384">
        <v>0</v>
      </c>
      <c r="L384">
        <v>0</v>
      </c>
      <c r="M384">
        <v>0</v>
      </c>
      <c r="N384">
        <v>0</v>
      </c>
      <c r="O384">
        <v>0</v>
      </c>
      <c r="P384">
        <v>0</v>
      </c>
      <c r="Q384">
        <f t="shared" si="5"/>
        <v>0</v>
      </c>
    </row>
    <row r="385" spans="1:17" x14ac:dyDescent="0.25">
      <c r="A385" s="39">
        <v>40743</v>
      </c>
      <c r="B385" s="37" t="s">
        <v>4112</v>
      </c>
      <c r="C385" s="37">
        <v>2011</v>
      </c>
      <c r="D385" s="38">
        <v>7</v>
      </c>
      <c r="E385" s="37" t="s">
        <v>153</v>
      </c>
      <c r="F385" s="37" t="s">
        <v>4672</v>
      </c>
      <c r="G385" s="37" t="s">
        <v>32</v>
      </c>
      <c r="H385" s="38">
        <v>31</v>
      </c>
      <c r="I385" s="37" t="s">
        <v>37</v>
      </c>
      <c r="J385" s="37" t="s">
        <v>4111</v>
      </c>
      <c r="K385">
        <v>0</v>
      </c>
      <c r="L385">
        <v>0</v>
      </c>
      <c r="M385">
        <v>0</v>
      </c>
      <c r="N385">
        <v>0</v>
      </c>
      <c r="O385">
        <v>0</v>
      </c>
      <c r="P385">
        <v>0</v>
      </c>
      <c r="Q385">
        <f t="shared" si="5"/>
        <v>0</v>
      </c>
    </row>
    <row r="386" spans="1:17" x14ac:dyDescent="0.25">
      <c r="A386" s="39">
        <v>40743</v>
      </c>
      <c r="B386" s="37" t="s">
        <v>4110</v>
      </c>
      <c r="C386" s="37">
        <v>2011</v>
      </c>
      <c r="D386" s="38">
        <v>7</v>
      </c>
      <c r="E386" s="37" t="s">
        <v>55</v>
      </c>
      <c r="F386" s="37" t="s">
        <v>4672</v>
      </c>
      <c r="G386" s="37" t="s">
        <v>32</v>
      </c>
      <c r="H386" s="38">
        <v>55</v>
      </c>
      <c r="I386" s="37" t="s">
        <v>37</v>
      </c>
      <c r="J386" s="37" t="s">
        <v>3684</v>
      </c>
      <c r="K386">
        <v>0</v>
      </c>
      <c r="L386">
        <v>0</v>
      </c>
      <c r="M386">
        <v>0</v>
      </c>
      <c r="N386">
        <v>0</v>
      </c>
      <c r="O386">
        <v>0</v>
      </c>
      <c r="P386">
        <v>0</v>
      </c>
      <c r="Q386">
        <f t="shared" si="5"/>
        <v>0</v>
      </c>
    </row>
    <row r="387" spans="1:17" x14ac:dyDescent="0.25">
      <c r="A387" s="39">
        <v>40743</v>
      </c>
      <c r="B387" s="37" t="s">
        <v>4109</v>
      </c>
      <c r="C387" s="37">
        <v>2011</v>
      </c>
      <c r="D387" s="38">
        <v>7</v>
      </c>
      <c r="E387" s="37" t="s">
        <v>55</v>
      </c>
      <c r="F387" s="37" t="s">
        <v>4672</v>
      </c>
      <c r="G387" s="37" t="s">
        <v>40</v>
      </c>
      <c r="H387" s="38">
        <v>5</v>
      </c>
      <c r="I387" s="37" t="s">
        <v>37</v>
      </c>
      <c r="J387" s="37" t="s">
        <v>37</v>
      </c>
      <c r="K387">
        <v>0</v>
      </c>
      <c r="L387">
        <v>0</v>
      </c>
      <c r="M387">
        <v>0</v>
      </c>
      <c r="N387">
        <v>0</v>
      </c>
      <c r="O387">
        <v>0</v>
      </c>
      <c r="P387">
        <v>0</v>
      </c>
      <c r="Q387">
        <f t="shared" ref="Q387:Q450" si="6">N387/H387</f>
        <v>0</v>
      </c>
    </row>
    <row r="388" spans="1:17" x14ac:dyDescent="0.25">
      <c r="A388" s="39">
        <v>40743</v>
      </c>
      <c r="B388" s="37" t="s">
        <v>4108</v>
      </c>
      <c r="C388" s="37">
        <v>2011</v>
      </c>
      <c r="D388" s="38">
        <v>7</v>
      </c>
      <c r="E388" s="37" t="s">
        <v>24</v>
      </c>
      <c r="F388" s="37" t="s">
        <v>4672</v>
      </c>
      <c r="G388" s="37" t="s">
        <v>32</v>
      </c>
      <c r="H388" s="38">
        <v>53</v>
      </c>
      <c r="I388" s="37" t="s">
        <v>37</v>
      </c>
      <c r="J388" s="37" t="s">
        <v>4107</v>
      </c>
      <c r="K388">
        <v>0</v>
      </c>
      <c r="L388">
        <v>0</v>
      </c>
      <c r="M388">
        <v>0</v>
      </c>
      <c r="N388">
        <v>0</v>
      </c>
      <c r="O388">
        <v>0</v>
      </c>
      <c r="P388">
        <v>0</v>
      </c>
      <c r="Q388">
        <f t="shared" si="6"/>
        <v>0</v>
      </c>
    </row>
    <row r="389" spans="1:17" x14ac:dyDescent="0.25">
      <c r="A389" s="39">
        <v>40743</v>
      </c>
      <c r="B389" s="37" t="s">
        <v>4106</v>
      </c>
      <c r="C389" s="37">
        <v>2011</v>
      </c>
      <c r="D389" s="38">
        <v>7</v>
      </c>
      <c r="E389" s="37" t="s">
        <v>55</v>
      </c>
      <c r="F389" s="37" t="s">
        <v>4672</v>
      </c>
      <c r="G389" s="37" t="s">
        <v>32</v>
      </c>
      <c r="H389" s="38">
        <v>38</v>
      </c>
      <c r="I389" s="37" t="s">
        <v>37</v>
      </c>
      <c r="J389" s="37" t="s">
        <v>4105</v>
      </c>
      <c r="K389">
        <v>0</v>
      </c>
      <c r="L389">
        <v>0</v>
      </c>
      <c r="M389">
        <v>0</v>
      </c>
      <c r="N389">
        <v>0</v>
      </c>
      <c r="O389">
        <v>0</v>
      </c>
      <c r="P389">
        <v>0</v>
      </c>
      <c r="Q389">
        <f t="shared" si="6"/>
        <v>0</v>
      </c>
    </row>
    <row r="390" spans="1:17" x14ac:dyDescent="0.25">
      <c r="A390" s="39">
        <v>40743</v>
      </c>
      <c r="B390" s="37" t="s">
        <v>4104</v>
      </c>
      <c r="C390" s="37">
        <v>2011</v>
      </c>
      <c r="D390" s="38">
        <v>7</v>
      </c>
      <c r="E390" s="37" t="s">
        <v>587</v>
      </c>
      <c r="F390" s="37" t="e">
        <v>#N/A</v>
      </c>
      <c r="G390" s="37" t="s">
        <v>32</v>
      </c>
      <c r="H390" s="38">
        <v>6</v>
      </c>
      <c r="I390" s="37" t="s">
        <v>37</v>
      </c>
      <c r="J390" s="37" t="s">
        <v>37</v>
      </c>
      <c r="K390">
        <v>0</v>
      </c>
      <c r="L390">
        <v>0</v>
      </c>
      <c r="M390">
        <v>0</v>
      </c>
      <c r="N390">
        <v>0</v>
      </c>
      <c r="O390">
        <v>0</v>
      </c>
      <c r="P390">
        <v>0</v>
      </c>
      <c r="Q390">
        <f t="shared" si="6"/>
        <v>0</v>
      </c>
    </row>
    <row r="391" spans="1:17" x14ac:dyDescent="0.25">
      <c r="A391" s="39">
        <v>40745</v>
      </c>
      <c r="B391" s="37" t="s">
        <v>4103</v>
      </c>
      <c r="C391" s="37">
        <v>2011</v>
      </c>
      <c r="D391" s="38">
        <v>7</v>
      </c>
      <c r="E391" s="37" t="s">
        <v>76</v>
      </c>
      <c r="F391" s="37" t="s">
        <v>1827</v>
      </c>
      <c r="G391" s="37" t="s">
        <v>32</v>
      </c>
      <c r="H391" s="38">
        <v>30</v>
      </c>
      <c r="I391" s="37" t="s">
        <v>37</v>
      </c>
      <c r="J391" s="37" t="s">
        <v>4102</v>
      </c>
      <c r="K391">
        <v>0</v>
      </c>
      <c r="L391">
        <v>0</v>
      </c>
      <c r="M391">
        <v>0</v>
      </c>
      <c r="N391">
        <v>0</v>
      </c>
      <c r="O391">
        <v>0</v>
      </c>
      <c r="P391">
        <v>0</v>
      </c>
      <c r="Q391">
        <f t="shared" si="6"/>
        <v>0</v>
      </c>
    </row>
    <row r="392" spans="1:17" x14ac:dyDescent="0.25">
      <c r="A392" s="39">
        <v>40745</v>
      </c>
      <c r="B392" s="37" t="s">
        <v>4101</v>
      </c>
      <c r="C392" s="37">
        <v>2011</v>
      </c>
      <c r="D392" s="38">
        <v>7</v>
      </c>
      <c r="E392" s="37" t="s">
        <v>1827</v>
      </c>
      <c r="F392" s="37" t="s">
        <v>1827</v>
      </c>
      <c r="G392" s="37" t="s">
        <v>40</v>
      </c>
      <c r="H392" s="38">
        <v>1</v>
      </c>
      <c r="I392" s="37" t="s">
        <v>37</v>
      </c>
      <c r="J392" s="37" t="s">
        <v>37</v>
      </c>
      <c r="K392">
        <v>0</v>
      </c>
      <c r="L392">
        <v>0</v>
      </c>
      <c r="M392">
        <v>0</v>
      </c>
      <c r="N392">
        <v>0</v>
      </c>
      <c r="O392">
        <v>0</v>
      </c>
      <c r="P392">
        <v>0</v>
      </c>
      <c r="Q392">
        <f t="shared" si="6"/>
        <v>0</v>
      </c>
    </row>
    <row r="393" spans="1:17" x14ac:dyDescent="0.25">
      <c r="A393" s="39">
        <v>40745</v>
      </c>
      <c r="B393" s="37" t="s">
        <v>4100</v>
      </c>
      <c r="C393" s="37">
        <v>2011</v>
      </c>
      <c r="D393" s="38">
        <v>7</v>
      </c>
      <c r="E393" s="37" t="s">
        <v>1827</v>
      </c>
      <c r="F393" s="37" t="s">
        <v>1827</v>
      </c>
      <c r="G393" s="37" t="s">
        <v>32</v>
      </c>
      <c r="H393" s="38">
        <v>38</v>
      </c>
      <c r="I393" s="37" t="s">
        <v>37</v>
      </c>
      <c r="J393" s="37" t="s">
        <v>37</v>
      </c>
      <c r="K393">
        <v>0</v>
      </c>
      <c r="L393">
        <v>0</v>
      </c>
      <c r="M393">
        <v>0</v>
      </c>
      <c r="N393">
        <v>0</v>
      </c>
      <c r="O393">
        <v>0</v>
      </c>
      <c r="P393">
        <v>0</v>
      </c>
      <c r="Q393">
        <f t="shared" si="6"/>
        <v>0</v>
      </c>
    </row>
    <row r="394" spans="1:17" x14ac:dyDescent="0.25">
      <c r="A394" s="39">
        <v>40746</v>
      </c>
      <c r="B394" s="37" t="s">
        <v>4099</v>
      </c>
      <c r="C394" s="37">
        <v>2011</v>
      </c>
      <c r="D394" s="38">
        <v>7</v>
      </c>
      <c r="E394" s="37" t="s">
        <v>1827</v>
      </c>
      <c r="F394" s="37" t="s">
        <v>1827</v>
      </c>
      <c r="G394" s="37" t="s">
        <v>32</v>
      </c>
      <c r="H394" s="38">
        <v>15</v>
      </c>
      <c r="I394" s="37" t="s">
        <v>37</v>
      </c>
      <c r="J394" s="37" t="s">
        <v>4098</v>
      </c>
      <c r="K394">
        <v>0</v>
      </c>
      <c r="L394">
        <v>0</v>
      </c>
      <c r="M394">
        <v>0</v>
      </c>
      <c r="N394">
        <v>0</v>
      </c>
      <c r="O394">
        <v>0</v>
      </c>
      <c r="P394">
        <v>0</v>
      </c>
      <c r="Q394">
        <f t="shared" si="6"/>
        <v>0</v>
      </c>
    </row>
    <row r="395" spans="1:17" x14ac:dyDescent="0.25">
      <c r="A395" s="39">
        <v>40746</v>
      </c>
      <c r="B395" s="37" t="s">
        <v>4097</v>
      </c>
      <c r="C395" s="37">
        <v>2011</v>
      </c>
      <c r="D395" s="38">
        <v>7</v>
      </c>
      <c r="E395" s="37" t="s">
        <v>1827</v>
      </c>
      <c r="F395" s="37" t="s">
        <v>1827</v>
      </c>
      <c r="G395" s="37" t="s">
        <v>32</v>
      </c>
      <c r="H395" s="38">
        <v>63</v>
      </c>
      <c r="I395" s="37" t="s">
        <v>37</v>
      </c>
      <c r="J395" s="37" t="s">
        <v>4096</v>
      </c>
      <c r="K395">
        <v>0</v>
      </c>
      <c r="L395">
        <v>0</v>
      </c>
      <c r="M395">
        <v>0</v>
      </c>
      <c r="N395">
        <v>0</v>
      </c>
      <c r="O395">
        <v>0</v>
      </c>
      <c r="P395">
        <v>0</v>
      </c>
      <c r="Q395">
        <f t="shared" si="6"/>
        <v>0</v>
      </c>
    </row>
    <row r="396" spans="1:17" x14ac:dyDescent="0.25">
      <c r="A396" s="39">
        <v>40746</v>
      </c>
      <c r="B396" s="37" t="s">
        <v>4095</v>
      </c>
      <c r="C396" s="37">
        <v>2011</v>
      </c>
      <c r="D396" s="38">
        <v>7</v>
      </c>
      <c r="E396" s="37" t="s">
        <v>1827</v>
      </c>
      <c r="F396" s="37" t="s">
        <v>1827</v>
      </c>
      <c r="G396" s="37" t="s">
        <v>40</v>
      </c>
      <c r="H396" s="38">
        <v>1</v>
      </c>
      <c r="I396" s="37" t="s">
        <v>37</v>
      </c>
      <c r="J396" s="37" t="s">
        <v>37</v>
      </c>
      <c r="K396">
        <v>0</v>
      </c>
      <c r="L396">
        <v>0</v>
      </c>
      <c r="M396">
        <v>0</v>
      </c>
      <c r="N396">
        <v>0</v>
      </c>
      <c r="O396">
        <v>0</v>
      </c>
      <c r="P396">
        <v>0</v>
      </c>
      <c r="Q396">
        <f t="shared" si="6"/>
        <v>0</v>
      </c>
    </row>
    <row r="397" spans="1:17" x14ac:dyDescent="0.25">
      <c r="A397" s="39">
        <v>40746</v>
      </c>
      <c r="B397" s="37" t="s">
        <v>4094</v>
      </c>
      <c r="C397" s="37">
        <v>2011</v>
      </c>
      <c r="D397" s="38">
        <v>7</v>
      </c>
      <c r="E397" s="37" t="s">
        <v>153</v>
      </c>
      <c r="F397" s="37" t="s">
        <v>4672</v>
      </c>
      <c r="G397" s="37" t="s">
        <v>32</v>
      </c>
      <c r="H397" s="38">
        <v>18</v>
      </c>
      <c r="I397" s="37" t="s">
        <v>37</v>
      </c>
      <c r="J397" s="37" t="s">
        <v>4093</v>
      </c>
      <c r="K397">
        <v>0</v>
      </c>
      <c r="L397">
        <v>0</v>
      </c>
      <c r="M397">
        <v>0</v>
      </c>
      <c r="N397">
        <v>0</v>
      </c>
      <c r="O397">
        <v>0</v>
      </c>
      <c r="P397">
        <v>0</v>
      </c>
      <c r="Q397">
        <f t="shared" si="6"/>
        <v>0</v>
      </c>
    </row>
    <row r="398" spans="1:17" x14ac:dyDescent="0.25">
      <c r="A398" s="39">
        <v>40746</v>
      </c>
      <c r="B398" s="37" t="s">
        <v>4092</v>
      </c>
      <c r="C398" s="37">
        <v>2011</v>
      </c>
      <c r="D398" s="38">
        <v>7</v>
      </c>
      <c r="E398" s="37" t="s">
        <v>55</v>
      </c>
      <c r="F398" s="37" t="s">
        <v>4672</v>
      </c>
      <c r="G398" s="37" t="s">
        <v>32</v>
      </c>
      <c r="H398" s="38">
        <v>45</v>
      </c>
      <c r="I398" s="37" t="s">
        <v>37</v>
      </c>
      <c r="J398" s="37" t="s">
        <v>4091</v>
      </c>
      <c r="K398">
        <v>0</v>
      </c>
      <c r="L398">
        <v>0</v>
      </c>
      <c r="M398">
        <v>0</v>
      </c>
      <c r="N398">
        <v>0</v>
      </c>
      <c r="O398">
        <v>0</v>
      </c>
      <c r="P398">
        <v>0</v>
      </c>
      <c r="Q398">
        <f t="shared" si="6"/>
        <v>0</v>
      </c>
    </row>
    <row r="399" spans="1:17" x14ac:dyDescent="0.25">
      <c r="A399" s="39">
        <v>40746</v>
      </c>
      <c r="B399" s="37" t="s">
        <v>4090</v>
      </c>
      <c r="C399" s="37">
        <v>2011</v>
      </c>
      <c r="D399" s="38">
        <v>7</v>
      </c>
      <c r="E399" s="37" t="s">
        <v>55</v>
      </c>
      <c r="F399" s="37" t="s">
        <v>4672</v>
      </c>
      <c r="G399" s="37" t="s">
        <v>40</v>
      </c>
      <c r="H399" s="38">
        <v>3</v>
      </c>
      <c r="I399" s="37" t="s">
        <v>37</v>
      </c>
      <c r="J399" s="37" t="s">
        <v>37</v>
      </c>
      <c r="K399">
        <v>0</v>
      </c>
      <c r="L399">
        <v>0</v>
      </c>
      <c r="M399">
        <v>0</v>
      </c>
      <c r="N399">
        <v>0</v>
      </c>
      <c r="O399">
        <v>0</v>
      </c>
      <c r="P399">
        <v>0</v>
      </c>
      <c r="Q399">
        <f t="shared" si="6"/>
        <v>0</v>
      </c>
    </row>
    <row r="400" spans="1:17" x14ac:dyDescent="0.25">
      <c r="A400" s="39">
        <v>40746</v>
      </c>
      <c r="B400" s="37" t="s">
        <v>4089</v>
      </c>
      <c r="C400" s="37">
        <v>2011</v>
      </c>
      <c r="D400" s="38">
        <v>7</v>
      </c>
      <c r="E400" s="37" t="s">
        <v>24</v>
      </c>
      <c r="F400" s="37" t="s">
        <v>4672</v>
      </c>
      <c r="G400" s="37" t="s">
        <v>32</v>
      </c>
      <c r="H400" s="38">
        <v>34</v>
      </c>
      <c r="I400" s="37" t="s">
        <v>37</v>
      </c>
      <c r="J400" s="37" t="s">
        <v>4088</v>
      </c>
      <c r="K400">
        <v>0</v>
      </c>
      <c r="L400">
        <v>0</v>
      </c>
      <c r="M400">
        <v>0</v>
      </c>
      <c r="N400">
        <v>0</v>
      </c>
      <c r="O400">
        <v>0</v>
      </c>
      <c r="P400">
        <v>0</v>
      </c>
      <c r="Q400">
        <f t="shared" si="6"/>
        <v>0</v>
      </c>
    </row>
    <row r="401" spans="1:17" x14ac:dyDescent="0.25">
      <c r="A401" s="39">
        <v>40746</v>
      </c>
      <c r="B401" s="37" t="s">
        <v>4087</v>
      </c>
      <c r="C401" s="37">
        <v>2011</v>
      </c>
      <c r="D401" s="38">
        <v>7</v>
      </c>
      <c r="E401" s="37" t="s">
        <v>587</v>
      </c>
      <c r="F401" s="37" t="e">
        <v>#N/A</v>
      </c>
      <c r="G401" s="37" t="s">
        <v>32</v>
      </c>
      <c r="H401" s="38">
        <v>5</v>
      </c>
      <c r="I401" s="37" t="s">
        <v>37</v>
      </c>
      <c r="J401" s="37" t="s">
        <v>4086</v>
      </c>
      <c r="K401">
        <v>0</v>
      </c>
      <c r="L401">
        <v>0</v>
      </c>
      <c r="M401">
        <v>0</v>
      </c>
      <c r="N401">
        <v>0</v>
      </c>
      <c r="O401">
        <v>0</v>
      </c>
      <c r="P401">
        <v>0</v>
      </c>
      <c r="Q401">
        <f t="shared" si="6"/>
        <v>0</v>
      </c>
    </row>
    <row r="402" spans="1:17" x14ac:dyDescent="0.25">
      <c r="A402" s="39">
        <v>40746</v>
      </c>
      <c r="B402" s="37" t="s">
        <v>4085</v>
      </c>
      <c r="C402" s="37">
        <v>2011</v>
      </c>
      <c r="D402" s="38">
        <v>7</v>
      </c>
      <c r="E402" s="37" t="s">
        <v>55</v>
      </c>
      <c r="F402" s="37" t="s">
        <v>4672</v>
      </c>
      <c r="G402" s="37" t="s">
        <v>32</v>
      </c>
      <c r="H402" s="38">
        <v>100</v>
      </c>
      <c r="I402" s="37" t="s">
        <v>37</v>
      </c>
      <c r="J402" s="37" t="s">
        <v>4084</v>
      </c>
      <c r="K402">
        <v>0</v>
      </c>
      <c r="L402">
        <v>0</v>
      </c>
      <c r="M402">
        <v>0</v>
      </c>
      <c r="N402">
        <v>0</v>
      </c>
      <c r="O402">
        <v>0</v>
      </c>
      <c r="P402">
        <v>0</v>
      </c>
      <c r="Q402">
        <f t="shared" si="6"/>
        <v>0</v>
      </c>
    </row>
    <row r="403" spans="1:17" x14ac:dyDescent="0.25">
      <c r="A403" s="39">
        <v>40746</v>
      </c>
      <c r="B403" s="37" t="s">
        <v>4083</v>
      </c>
      <c r="C403" s="37">
        <v>2011</v>
      </c>
      <c r="D403" s="38">
        <v>7</v>
      </c>
      <c r="E403" s="37" t="s">
        <v>55</v>
      </c>
      <c r="F403" s="37" t="s">
        <v>4672</v>
      </c>
      <c r="G403" s="37" t="s">
        <v>40</v>
      </c>
      <c r="H403" s="38">
        <v>5</v>
      </c>
      <c r="I403" s="37" t="s">
        <v>37</v>
      </c>
      <c r="J403" s="37" t="s">
        <v>37</v>
      </c>
      <c r="K403">
        <v>0</v>
      </c>
      <c r="L403">
        <v>0</v>
      </c>
      <c r="M403">
        <v>0</v>
      </c>
      <c r="N403">
        <v>0</v>
      </c>
      <c r="O403">
        <v>0</v>
      </c>
      <c r="P403">
        <v>0</v>
      </c>
      <c r="Q403">
        <f t="shared" si="6"/>
        <v>0</v>
      </c>
    </row>
    <row r="404" spans="1:17" x14ac:dyDescent="0.25">
      <c r="A404" s="39">
        <v>40746</v>
      </c>
      <c r="B404" s="37" t="s">
        <v>4082</v>
      </c>
      <c r="C404" s="37">
        <v>2011</v>
      </c>
      <c r="D404" s="38">
        <v>7</v>
      </c>
      <c r="E404" s="37" t="s">
        <v>37</v>
      </c>
      <c r="F404" s="37" t="e">
        <v>#N/A</v>
      </c>
      <c r="G404" s="37" t="s">
        <v>40</v>
      </c>
      <c r="H404" s="38">
        <v>1</v>
      </c>
      <c r="I404" s="37" t="s">
        <v>37</v>
      </c>
      <c r="J404" s="37" t="s">
        <v>37</v>
      </c>
      <c r="K404">
        <v>0</v>
      </c>
      <c r="L404">
        <v>0</v>
      </c>
      <c r="M404">
        <v>0</v>
      </c>
      <c r="N404">
        <v>0</v>
      </c>
      <c r="O404">
        <v>0</v>
      </c>
      <c r="P404">
        <v>0</v>
      </c>
      <c r="Q404">
        <f t="shared" si="6"/>
        <v>0</v>
      </c>
    </row>
    <row r="405" spans="1:17" x14ac:dyDescent="0.25">
      <c r="A405" s="39">
        <v>40746</v>
      </c>
      <c r="B405" s="37" t="s">
        <v>4081</v>
      </c>
      <c r="C405" s="37">
        <v>2011</v>
      </c>
      <c r="D405" s="38">
        <v>7</v>
      </c>
      <c r="E405" s="37" t="s">
        <v>36</v>
      </c>
      <c r="F405" s="37" t="s">
        <v>36</v>
      </c>
      <c r="G405" s="37" t="s">
        <v>32</v>
      </c>
      <c r="H405" s="38">
        <v>412</v>
      </c>
      <c r="I405" s="37" t="s">
        <v>2203</v>
      </c>
      <c r="J405" s="37" t="s">
        <v>4080</v>
      </c>
      <c r="K405">
        <v>0</v>
      </c>
      <c r="L405">
        <v>0</v>
      </c>
      <c r="M405">
        <v>0</v>
      </c>
      <c r="N405">
        <v>0</v>
      </c>
      <c r="O405">
        <v>0</v>
      </c>
      <c r="P405">
        <v>0</v>
      </c>
      <c r="Q405">
        <f t="shared" si="6"/>
        <v>0</v>
      </c>
    </row>
    <row r="406" spans="1:17" x14ac:dyDescent="0.25">
      <c r="A406" s="39">
        <v>40746</v>
      </c>
      <c r="B406" s="37" t="s">
        <v>254</v>
      </c>
      <c r="C406" s="37">
        <v>2011</v>
      </c>
      <c r="D406" s="38">
        <v>7</v>
      </c>
      <c r="E406" s="37" t="s">
        <v>50</v>
      </c>
      <c r="F406" s="37" t="s">
        <v>50</v>
      </c>
      <c r="G406" s="37" t="s">
        <v>32</v>
      </c>
      <c r="H406" s="38">
        <v>519</v>
      </c>
      <c r="I406" s="37" t="s">
        <v>1841</v>
      </c>
      <c r="J406" s="37" t="s">
        <v>4079</v>
      </c>
      <c r="K406">
        <v>2</v>
      </c>
      <c r="L406">
        <v>2</v>
      </c>
      <c r="M406">
        <v>2</v>
      </c>
      <c r="N406">
        <v>0</v>
      </c>
      <c r="O406">
        <v>2</v>
      </c>
      <c r="P406">
        <v>3.8535645472061657E-3</v>
      </c>
      <c r="Q406">
        <f t="shared" si="6"/>
        <v>0</v>
      </c>
    </row>
    <row r="407" spans="1:17" x14ac:dyDescent="0.25">
      <c r="A407" s="39">
        <v>40746</v>
      </c>
      <c r="B407" s="37" t="s">
        <v>4078</v>
      </c>
      <c r="C407" s="37">
        <v>2011</v>
      </c>
      <c r="D407" s="38">
        <v>7</v>
      </c>
      <c r="E407" s="37" t="s">
        <v>50</v>
      </c>
      <c r="F407" s="37" t="s">
        <v>50</v>
      </c>
      <c r="G407" s="37" t="s">
        <v>40</v>
      </c>
      <c r="H407" s="38">
        <v>5</v>
      </c>
      <c r="I407" s="37" t="s">
        <v>37</v>
      </c>
      <c r="J407" s="37" t="s">
        <v>37</v>
      </c>
      <c r="K407">
        <v>0</v>
      </c>
      <c r="L407">
        <v>0</v>
      </c>
      <c r="M407">
        <v>0</v>
      </c>
      <c r="N407">
        <v>0</v>
      </c>
      <c r="O407">
        <v>0</v>
      </c>
      <c r="P407">
        <v>0</v>
      </c>
      <c r="Q407">
        <f t="shared" si="6"/>
        <v>0</v>
      </c>
    </row>
    <row r="408" spans="1:17" x14ac:dyDescent="0.25">
      <c r="A408" s="39">
        <v>40746</v>
      </c>
      <c r="B408" s="37" t="s">
        <v>4077</v>
      </c>
      <c r="C408" s="37">
        <v>2011</v>
      </c>
      <c r="D408" s="38">
        <v>7</v>
      </c>
      <c r="E408" s="37" t="s">
        <v>76</v>
      </c>
      <c r="F408" s="37" t="s">
        <v>1827</v>
      </c>
      <c r="G408" s="37" t="s">
        <v>32</v>
      </c>
      <c r="H408" s="38">
        <v>30</v>
      </c>
      <c r="I408" s="37" t="s">
        <v>37</v>
      </c>
      <c r="J408" s="37" t="s">
        <v>4076</v>
      </c>
      <c r="K408">
        <v>0</v>
      </c>
      <c r="L408">
        <v>0</v>
      </c>
      <c r="M408">
        <v>0</v>
      </c>
      <c r="N408">
        <v>0</v>
      </c>
      <c r="O408">
        <v>0</v>
      </c>
      <c r="P408">
        <v>0</v>
      </c>
      <c r="Q408">
        <f t="shared" si="6"/>
        <v>0</v>
      </c>
    </row>
    <row r="409" spans="1:17" x14ac:dyDescent="0.25">
      <c r="A409" s="39">
        <v>40752</v>
      </c>
      <c r="B409" s="37" t="s">
        <v>4075</v>
      </c>
      <c r="C409" s="37">
        <v>2011</v>
      </c>
      <c r="D409" s="38">
        <v>7</v>
      </c>
      <c r="E409" s="37" t="s">
        <v>76</v>
      </c>
      <c r="F409" s="37" t="s">
        <v>1827</v>
      </c>
      <c r="G409" s="37" t="s">
        <v>32</v>
      </c>
      <c r="H409" s="38">
        <v>8</v>
      </c>
      <c r="I409" s="37" t="s">
        <v>37</v>
      </c>
      <c r="J409" s="37" t="s">
        <v>4074</v>
      </c>
      <c r="K409">
        <v>0</v>
      </c>
      <c r="L409">
        <v>0</v>
      </c>
      <c r="M409">
        <v>0</v>
      </c>
      <c r="N409">
        <v>0</v>
      </c>
      <c r="O409">
        <v>0</v>
      </c>
      <c r="P409">
        <v>0</v>
      </c>
      <c r="Q409">
        <f t="shared" si="6"/>
        <v>0</v>
      </c>
    </row>
    <row r="410" spans="1:17" x14ac:dyDescent="0.25">
      <c r="A410" s="39">
        <v>40752</v>
      </c>
      <c r="B410" s="37" t="s">
        <v>269</v>
      </c>
      <c r="C410" s="37">
        <v>2011</v>
      </c>
      <c r="D410" s="38">
        <v>7</v>
      </c>
      <c r="E410" s="37" t="s">
        <v>1827</v>
      </c>
      <c r="F410" s="37" t="s">
        <v>1827</v>
      </c>
      <c r="G410" s="37" t="s">
        <v>32</v>
      </c>
      <c r="H410" s="38">
        <v>16</v>
      </c>
      <c r="I410" s="37" t="s">
        <v>37</v>
      </c>
      <c r="J410" s="37" t="s">
        <v>4073</v>
      </c>
      <c r="K410">
        <v>1</v>
      </c>
      <c r="L410">
        <v>1</v>
      </c>
      <c r="M410">
        <v>1</v>
      </c>
      <c r="N410">
        <v>0</v>
      </c>
      <c r="O410">
        <v>1</v>
      </c>
      <c r="P410">
        <v>6.25E-2</v>
      </c>
      <c r="Q410">
        <f t="shared" si="6"/>
        <v>0</v>
      </c>
    </row>
    <row r="411" spans="1:17" x14ac:dyDescent="0.25">
      <c r="A411" s="39">
        <v>40752</v>
      </c>
      <c r="B411" s="37" t="s">
        <v>4072</v>
      </c>
      <c r="C411" s="37">
        <v>2011</v>
      </c>
      <c r="D411" s="38">
        <v>7</v>
      </c>
      <c r="E411" s="37" t="s">
        <v>1847</v>
      </c>
      <c r="F411" s="37" t="e">
        <v>#N/A</v>
      </c>
      <c r="G411" s="37" t="s">
        <v>32</v>
      </c>
      <c r="H411" s="38">
        <v>1</v>
      </c>
      <c r="I411" s="37" t="s">
        <v>37</v>
      </c>
      <c r="J411" s="37" t="s">
        <v>4071</v>
      </c>
      <c r="K411">
        <v>0</v>
      </c>
      <c r="L411">
        <v>0</v>
      </c>
      <c r="M411">
        <v>0</v>
      </c>
      <c r="N411">
        <v>0</v>
      </c>
      <c r="O411">
        <v>0</v>
      </c>
      <c r="P411">
        <v>0</v>
      </c>
      <c r="Q411">
        <f t="shared" si="6"/>
        <v>0</v>
      </c>
    </row>
    <row r="412" spans="1:17" x14ac:dyDescent="0.25">
      <c r="A412" s="39">
        <v>40752</v>
      </c>
      <c r="B412" s="37" t="s">
        <v>4070</v>
      </c>
      <c r="C412" s="37">
        <v>2011</v>
      </c>
      <c r="D412" s="38">
        <v>7</v>
      </c>
      <c r="E412" s="37" t="s">
        <v>153</v>
      </c>
      <c r="F412" s="37" t="s">
        <v>4672</v>
      </c>
      <c r="G412" s="37" t="s">
        <v>32</v>
      </c>
      <c r="H412" s="38">
        <v>25</v>
      </c>
      <c r="I412" s="37" t="s">
        <v>37</v>
      </c>
      <c r="J412" s="37" t="s">
        <v>4069</v>
      </c>
      <c r="K412">
        <v>0</v>
      </c>
      <c r="L412">
        <v>0</v>
      </c>
      <c r="M412">
        <v>0</v>
      </c>
      <c r="N412">
        <v>0</v>
      </c>
      <c r="O412">
        <v>0</v>
      </c>
      <c r="P412">
        <v>0</v>
      </c>
      <c r="Q412">
        <f t="shared" si="6"/>
        <v>0</v>
      </c>
    </row>
    <row r="413" spans="1:17" x14ac:dyDescent="0.25">
      <c r="A413" s="39">
        <v>40752</v>
      </c>
      <c r="B413" s="37" t="s">
        <v>4068</v>
      </c>
      <c r="C413" s="37">
        <v>2011</v>
      </c>
      <c r="D413" s="38">
        <v>7</v>
      </c>
      <c r="E413" s="37" t="s">
        <v>55</v>
      </c>
      <c r="F413" s="37" t="s">
        <v>4672</v>
      </c>
      <c r="G413" s="37" t="s">
        <v>32</v>
      </c>
      <c r="H413" s="38">
        <v>112</v>
      </c>
      <c r="I413" s="37" t="s">
        <v>37</v>
      </c>
      <c r="J413" s="37" t="s">
        <v>3448</v>
      </c>
      <c r="K413">
        <v>0</v>
      </c>
      <c r="L413">
        <v>0</v>
      </c>
      <c r="M413">
        <v>0</v>
      </c>
      <c r="N413">
        <v>0</v>
      </c>
      <c r="O413">
        <v>0</v>
      </c>
      <c r="P413">
        <v>0</v>
      </c>
      <c r="Q413">
        <f t="shared" si="6"/>
        <v>0</v>
      </c>
    </row>
    <row r="414" spans="1:17" x14ac:dyDescent="0.25">
      <c r="A414" s="39">
        <v>40752</v>
      </c>
      <c r="B414" s="37" t="s">
        <v>4067</v>
      </c>
      <c r="C414" s="37">
        <v>2011</v>
      </c>
      <c r="D414" s="38">
        <v>7</v>
      </c>
      <c r="E414" s="37" t="s">
        <v>55</v>
      </c>
      <c r="F414" s="37" t="s">
        <v>4672</v>
      </c>
      <c r="G414" s="37" t="s">
        <v>40</v>
      </c>
      <c r="H414" s="38">
        <v>66</v>
      </c>
      <c r="I414" s="37" t="s">
        <v>37</v>
      </c>
      <c r="J414" s="37" t="s">
        <v>37</v>
      </c>
      <c r="K414">
        <v>0</v>
      </c>
      <c r="L414">
        <v>0</v>
      </c>
      <c r="M414">
        <v>0</v>
      </c>
      <c r="N414">
        <v>0</v>
      </c>
      <c r="O414">
        <v>0</v>
      </c>
      <c r="P414">
        <v>0</v>
      </c>
      <c r="Q414">
        <f t="shared" si="6"/>
        <v>0</v>
      </c>
    </row>
    <row r="415" spans="1:17" x14ac:dyDescent="0.25">
      <c r="A415" s="39">
        <v>40752</v>
      </c>
      <c r="B415" s="37" t="s">
        <v>4066</v>
      </c>
      <c r="C415" s="37">
        <v>2011</v>
      </c>
      <c r="D415" s="38">
        <v>7</v>
      </c>
      <c r="E415" s="37" t="s">
        <v>24</v>
      </c>
      <c r="F415" s="37" t="s">
        <v>4672</v>
      </c>
      <c r="G415" s="37" t="s">
        <v>32</v>
      </c>
      <c r="H415" s="38">
        <v>2</v>
      </c>
      <c r="I415" s="37" t="s">
        <v>37</v>
      </c>
      <c r="J415" s="37" t="s">
        <v>4065</v>
      </c>
      <c r="K415">
        <v>0</v>
      </c>
      <c r="L415">
        <v>0</v>
      </c>
      <c r="M415">
        <v>0</v>
      </c>
      <c r="N415">
        <v>0</v>
      </c>
      <c r="O415">
        <v>0</v>
      </c>
      <c r="P415">
        <v>0</v>
      </c>
      <c r="Q415">
        <f t="shared" si="6"/>
        <v>0</v>
      </c>
    </row>
    <row r="416" spans="1:17" x14ac:dyDescent="0.25">
      <c r="A416" s="39">
        <v>40752</v>
      </c>
      <c r="B416" s="37" t="s">
        <v>4064</v>
      </c>
      <c r="C416" s="37">
        <v>2011</v>
      </c>
      <c r="D416" s="38">
        <v>7</v>
      </c>
      <c r="E416" s="37" t="s">
        <v>587</v>
      </c>
      <c r="F416" s="37" t="e">
        <v>#N/A</v>
      </c>
      <c r="G416" s="37" t="s">
        <v>32</v>
      </c>
      <c r="H416" s="38">
        <v>11</v>
      </c>
      <c r="I416" s="37" t="s">
        <v>37</v>
      </c>
      <c r="J416" s="37" t="s">
        <v>4063</v>
      </c>
      <c r="K416">
        <v>0</v>
      </c>
      <c r="L416">
        <v>0</v>
      </c>
      <c r="M416">
        <v>0</v>
      </c>
      <c r="N416">
        <v>0</v>
      </c>
      <c r="O416">
        <v>0</v>
      </c>
      <c r="P416">
        <v>0</v>
      </c>
      <c r="Q416">
        <f t="shared" si="6"/>
        <v>0</v>
      </c>
    </row>
    <row r="417" spans="1:17" x14ac:dyDescent="0.25">
      <c r="A417" s="39">
        <v>40752</v>
      </c>
      <c r="B417" s="37" t="s">
        <v>4062</v>
      </c>
      <c r="C417" s="37">
        <v>2011</v>
      </c>
      <c r="D417" s="38">
        <v>7</v>
      </c>
      <c r="E417" s="37" t="s">
        <v>55</v>
      </c>
      <c r="F417" s="37" t="s">
        <v>4672</v>
      </c>
      <c r="G417" s="37" t="s">
        <v>32</v>
      </c>
      <c r="H417" s="38">
        <v>83</v>
      </c>
      <c r="I417" s="37" t="s">
        <v>37</v>
      </c>
      <c r="J417" s="37" t="s">
        <v>4061</v>
      </c>
      <c r="K417">
        <v>0</v>
      </c>
      <c r="L417">
        <v>0</v>
      </c>
      <c r="M417">
        <v>0</v>
      </c>
      <c r="N417">
        <v>0</v>
      </c>
      <c r="O417">
        <v>0</v>
      </c>
      <c r="P417">
        <v>0</v>
      </c>
      <c r="Q417">
        <f t="shared" si="6"/>
        <v>0</v>
      </c>
    </row>
    <row r="418" spans="1:17" x14ac:dyDescent="0.25">
      <c r="A418" s="39">
        <v>40752</v>
      </c>
      <c r="B418" s="37" t="s">
        <v>4060</v>
      </c>
      <c r="C418" s="37">
        <v>2011</v>
      </c>
      <c r="D418" s="38">
        <v>7</v>
      </c>
      <c r="E418" s="37" t="s">
        <v>55</v>
      </c>
      <c r="F418" s="37" t="s">
        <v>4672</v>
      </c>
      <c r="G418" s="37" t="s">
        <v>40</v>
      </c>
      <c r="H418" s="38">
        <v>15</v>
      </c>
      <c r="I418" s="37" t="s">
        <v>37</v>
      </c>
      <c r="J418" s="37" t="s">
        <v>37</v>
      </c>
      <c r="K418">
        <v>0</v>
      </c>
      <c r="L418">
        <v>0</v>
      </c>
      <c r="M418">
        <v>0</v>
      </c>
      <c r="N418">
        <v>0</v>
      </c>
      <c r="O418">
        <v>0</v>
      </c>
      <c r="P418">
        <v>0</v>
      </c>
      <c r="Q418">
        <f t="shared" si="6"/>
        <v>0</v>
      </c>
    </row>
    <row r="419" spans="1:17" x14ac:dyDescent="0.25">
      <c r="A419" s="39">
        <v>40752</v>
      </c>
      <c r="B419" s="37" t="s">
        <v>259</v>
      </c>
      <c r="C419" s="37">
        <v>2011</v>
      </c>
      <c r="D419" s="38">
        <v>7</v>
      </c>
      <c r="E419" s="37" t="s">
        <v>36</v>
      </c>
      <c r="F419" s="37" t="s">
        <v>36</v>
      </c>
      <c r="G419" s="37" t="s">
        <v>32</v>
      </c>
      <c r="H419" s="38">
        <v>265</v>
      </c>
      <c r="I419" s="37" t="s">
        <v>2640</v>
      </c>
      <c r="J419" s="37" t="s">
        <v>4059</v>
      </c>
      <c r="K419">
        <v>1</v>
      </c>
      <c r="L419">
        <v>1</v>
      </c>
      <c r="M419">
        <v>1</v>
      </c>
      <c r="N419">
        <v>0</v>
      </c>
      <c r="O419">
        <v>1</v>
      </c>
      <c r="P419">
        <v>3.7735849056603774E-3</v>
      </c>
      <c r="Q419">
        <f t="shared" si="6"/>
        <v>0</v>
      </c>
    </row>
    <row r="420" spans="1:17" x14ac:dyDescent="0.25">
      <c r="A420" s="39">
        <v>40752</v>
      </c>
      <c r="B420" s="37" t="s">
        <v>4058</v>
      </c>
      <c r="C420" s="37">
        <v>2011</v>
      </c>
      <c r="D420" s="38">
        <v>7</v>
      </c>
      <c r="E420" s="37" t="s">
        <v>36</v>
      </c>
      <c r="F420" s="37" t="s">
        <v>36</v>
      </c>
      <c r="G420" s="37" t="s">
        <v>40</v>
      </c>
      <c r="H420" s="38">
        <v>3</v>
      </c>
      <c r="I420" s="37" t="s">
        <v>37</v>
      </c>
      <c r="J420" s="37" t="s">
        <v>37</v>
      </c>
      <c r="K420">
        <v>0</v>
      </c>
      <c r="L420">
        <v>0</v>
      </c>
      <c r="M420">
        <v>0</v>
      </c>
      <c r="N420">
        <v>0</v>
      </c>
      <c r="O420">
        <v>0</v>
      </c>
      <c r="P420">
        <v>0</v>
      </c>
      <c r="Q420">
        <f t="shared" si="6"/>
        <v>0</v>
      </c>
    </row>
    <row r="421" spans="1:17" x14ac:dyDescent="0.25">
      <c r="A421" s="39">
        <v>40752</v>
      </c>
      <c r="B421" s="37" t="s">
        <v>262</v>
      </c>
      <c r="C421" s="37">
        <v>2011</v>
      </c>
      <c r="D421" s="38">
        <v>7</v>
      </c>
      <c r="E421" s="37" t="s">
        <v>50</v>
      </c>
      <c r="F421" s="37" t="s">
        <v>50</v>
      </c>
      <c r="G421" s="37" t="s">
        <v>32</v>
      </c>
      <c r="H421" s="38">
        <v>347</v>
      </c>
      <c r="I421" s="37" t="s">
        <v>1841</v>
      </c>
      <c r="J421" s="37" t="s">
        <v>4057</v>
      </c>
      <c r="K421">
        <v>3</v>
      </c>
      <c r="L421">
        <v>3</v>
      </c>
      <c r="M421">
        <v>1</v>
      </c>
      <c r="N421">
        <v>0</v>
      </c>
      <c r="O421">
        <v>1</v>
      </c>
      <c r="P421">
        <v>8.6455331412103754E-3</v>
      </c>
      <c r="Q421">
        <f t="shared" si="6"/>
        <v>0</v>
      </c>
    </row>
    <row r="422" spans="1:17" x14ac:dyDescent="0.25">
      <c r="A422" s="39">
        <v>40752</v>
      </c>
      <c r="B422" s="37" t="s">
        <v>4056</v>
      </c>
      <c r="C422" s="37">
        <v>2011</v>
      </c>
      <c r="D422" s="38">
        <v>7</v>
      </c>
      <c r="E422" s="37" t="s">
        <v>50</v>
      </c>
      <c r="F422" s="37" t="s">
        <v>50</v>
      </c>
      <c r="G422" s="37" t="s">
        <v>40</v>
      </c>
      <c r="H422" s="38">
        <v>3</v>
      </c>
      <c r="I422" s="37" t="s">
        <v>37</v>
      </c>
      <c r="J422" s="37" t="s">
        <v>37</v>
      </c>
      <c r="K422">
        <v>0</v>
      </c>
      <c r="L422">
        <v>0</v>
      </c>
      <c r="M422">
        <v>0</v>
      </c>
      <c r="N422">
        <v>0</v>
      </c>
      <c r="O422">
        <v>0</v>
      </c>
      <c r="P422">
        <v>0</v>
      </c>
      <c r="Q422">
        <f t="shared" si="6"/>
        <v>0</v>
      </c>
    </row>
    <row r="423" spans="1:17" x14ac:dyDescent="0.25">
      <c r="A423" s="39">
        <v>40758</v>
      </c>
      <c r="B423" s="37" t="s">
        <v>4055</v>
      </c>
      <c r="C423" s="37">
        <v>2011</v>
      </c>
      <c r="D423" s="38">
        <v>8</v>
      </c>
      <c r="E423" s="37" t="s">
        <v>37</v>
      </c>
      <c r="F423" s="37" t="e">
        <v>#N/A</v>
      </c>
      <c r="G423" s="37" t="s">
        <v>32</v>
      </c>
      <c r="H423" s="38">
        <v>8</v>
      </c>
      <c r="I423" s="37" t="s">
        <v>37</v>
      </c>
      <c r="J423" s="37" t="s">
        <v>37</v>
      </c>
      <c r="K423">
        <v>0</v>
      </c>
      <c r="L423">
        <v>0</v>
      </c>
      <c r="M423">
        <v>0</v>
      </c>
      <c r="N423">
        <v>0</v>
      </c>
      <c r="O423">
        <v>0</v>
      </c>
      <c r="P423">
        <v>0</v>
      </c>
      <c r="Q423">
        <f t="shared" si="6"/>
        <v>0</v>
      </c>
    </row>
    <row r="424" spans="1:17" x14ac:dyDescent="0.25">
      <c r="A424" s="39">
        <v>40758</v>
      </c>
      <c r="B424" s="37" t="s">
        <v>4054</v>
      </c>
      <c r="C424" s="37">
        <v>2011</v>
      </c>
      <c r="D424" s="38">
        <v>8</v>
      </c>
      <c r="E424" s="37" t="s">
        <v>24</v>
      </c>
      <c r="F424" s="37" t="s">
        <v>4672</v>
      </c>
      <c r="G424" s="37" t="s">
        <v>32</v>
      </c>
      <c r="H424" s="38">
        <v>42</v>
      </c>
      <c r="I424" s="37" t="s">
        <v>37</v>
      </c>
      <c r="J424" s="37" t="s">
        <v>4053</v>
      </c>
      <c r="K424">
        <v>0</v>
      </c>
      <c r="L424">
        <v>0</v>
      </c>
      <c r="M424">
        <v>0</v>
      </c>
      <c r="N424">
        <v>0</v>
      </c>
      <c r="O424">
        <v>0</v>
      </c>
      <c r="P424">
        <v>0</v>
      </c>
      <c r="Q424">
        <f t="shared" si="6"/>
        <v>0</v>
      </c>
    </row>
    <row r="425" spans="1:17" x14ac:dyDescent="0.25">
      <c r="A425" s="39">
        <v>40758</v>
      </c>
      <c r="B425" s="37" t="s">
        <v>4052</v>
      </c>
      <c r="C425" s="37">
        <v>2011</v>
      </c>
      <c r="D425" s="38">
        <v>8</v>
      </c>
      <c r="E425" s="37" t="s">
        <v>55</v>
      </c>
      <c r="F425" s="37" t="s">
        <v>4672</v>
      </c>
      <c r="G425" s="37" t="s">
        <v>32</v>
      </c>
      <c r="H425" s="38">
        <v>102</v>
      </c>
      <c r="I425" s="37" t="s">
        <v>37</v>
      </c>
      <c r="J425" s="37" t="s">
        <v>4051</v>
      </c>
      <c r="K425">
        <v>0</v>
      </c>
      <c r="L425">
        <v>0</v>
      </c>
      <c r="M425">
        <v>0</v>
      </c>
      <c r="N425">
        <v>0</v>
      </c>
      <c r="O425">
        <v>0</v>
      </c>
      <c r="P425">
        <v>0</v>
      </c>
      <c r="Q425">
        <f t="shared" si="6"/>
        <v>0</v>
      </c>
    </row>
    <row r="426" spans="1:17" x14ac:dyDescent="0.25">
      <c r="A426" s="39">
        <v>40758</v>
      </c>
      <c r="B426" s="37" t="s">
        <v>4050</v>
      </c>
      <c r="C426" s="37">
        <v>2011</v>
      </c>
      <c r="D426" s="38">
        <v>8</v>
      </c>
      <c r="E426" s="37" t="s">
        <v>55</v>
      </c>
      <c r="F426" s="37" t="s">
        <v>4672</v>
      </c>
      <c r="G426" s="37" t="s">
        <v>40</v>
      </c>
      <c r="H426" s="38">
        <v>160</v>
      </c>
      <c r="I426" s="37" t="s">
        <v>37</v>
      </c>
      <c r="J426" s="37" t="s">
        <v>37</v>
      </c>
      <c r="K426">
        <v>0</v>
      </c>
      <c r="L426">
        <v>0</v>
      </c>
      <c r="M426">
        <v>0</v>
      </c>
      <c r="N426">
        <v>0</v>
      </c>
      <c r="O426">
        <v>0</v>
      </c>
      <c r="P426">
        <v>0</v>
      </c>
      <c r="Q426">
        <f t="shared" si="6"/>
        <v>0</v>
      </c>
    </row>
    <row r="427" spans="1:17" x14ac:dyDescent="0.25">
      <c r="A427" s="39">
        <v>40758</v>
      </c>
      <c r="B427" s="37" t="s">
        <v>4049</v>
      </c>
      <c r="C427" s="37">
        <v>2011</v>
      </c>
      <c r="D427" s="38">
        <v>8</v>
      </c>
      <c r="E427" s="37" t="s">
        <v>153</v>
      </c>
      <c r="F427" s="37" t="s">
        <v>4672</v>
      </c>
      <c r="G427" s="37" t="s">
        <v>32</v>
      </c>
      <c r="H427" s="38">
        <v>4</v>
      </c>
      <c r="I427" s="37" t="s">
        <v>37</v>
      </c>
      <c r="J427" s="37" t="s">
        <v>3448</v>
      </c>
      <c r="K427">
        <v>0</v>
      </c>
      <c r="L427">
        <v>0</v>
      </c>
      <c r="M427">
        <v>0</v>
      </c>
      <c r="N427">
        <v>0</v>
      </c>
      <c r="O427">
        <v>0</v>
      </c>
      <c r="P427">
        <v>0</v>
      </c>
      <c r="Q427">
        <f t="shared" si="6"/>
        <v>0</v>
      </c>
    </row>
    <row r="428" spans="1:17" x14ac:dyDescent="0.25">
      <c r="A428" s="39">
        <v>40765</v>
      </c>
      <c r="B428" s="37" t="s">
        <v>4048</v>
      </c>
      <c r="C428" s="37">
        <v>2011</v>
      </c>
      <c r="D428" s="38">
        <v>8</v>
      </c>
      <c r="E428" s="37" t="s">
        <v>76</v>
      </c>
      <c r="F428" s="37" t="s">
        <v>1827</v>
      </c>
      <c r="G428" s="37" t="s">
        <v>32</v>
      </c>
      <c r="H428" s="38">
        <v>3</v>
      </c>
      <c r="I428" s="37" t="s">
        <v>37</v>
      </c>
      <c r="J428" s="37" t="s">
        <v>37</v>
      </c>
      <c r="K428">
        <v>0</v>
      </c>
      <c r="L428">
        <v>0</v>
      </c>
      <c r="M428">
        <v>0</v>
      </c>
      <c r="N428">
        <v>0</v>
      </c>
      <c r="O428">
        <v>0</v>
      </c>
      <c r="P428">
        <v>0</v>
      </c>
      <c r="Q428">
        <f t="shared" si="6"/>
        <v>0</v>
      </c>
    </row>
    <row r="429" spans="1:17" x14ac:dyDescent="0.25">
      <c r="A429" s="39">
        <v>40765</v>
      </c>
      <c r="B429" s="37" t="s">
        <v>4047</v>
      </c>
      <c r="C429" s="37">
        <v>2011</v>
      </c>
      <c r="D429" s="38">
        <v>8</v>
      </c>
      <c r="E429" s="37" t="s">
        <v>1827</v>
      </c>
      <c r="F429" s="37" t="s">
        <v>1827</v>
      </c>
      <c r="G429" s="37" t="s">
        <v>40</v>
      </c>
      <c r="H429" s="38">
        <v>2</v>
      </c>
      <c r="I429" s="37" t="s">
        <v>37</v>
      </c>
      <c r="J429" s="37" t="s">
        <v>37</v>
      </c>
      <c r="K429">
        <v>0</v>
      </c>
      <c r="L429">
        <v>0</v>
      </c>
      <c r="M429">
        <v>0</v>
      </c>
      <c r="N429">
        <v>0</v>
      </c>
      <c r="O429">
        <v>0</v>
      </c>
      <c r="P429">
        <v>0</v>
      </c>
      <c r="Q429">
        <f t="shared" si="6"/>
        <v>0</v>
      </c>
    </row>
    <row r="430" spans="1:17" x14ac:dyDescent="0.25">
      <c r="A430" s="39">
        <v>40765</v>
      </c>
      <c r="B430" s="37" t="s">
        <v>4046</v>
      </c>
      <c r="C430" s="37">
        <v>2011</v>
      </c>
      <c r="D430" s="38">
        <v>8</v>
      </c>
      <c r="E430" s="37" t="s">
        <v>1827</v>
      </c>
      <c r="F430" s="37" t="s">
        <v>1827</v>
      </c>
      <c r="G430" s="37" t="s">
        <v>32</v>
      </c>
      <c r="H430" s="38">
        <v>58</v>
      </c>
      <c r="I430" s="37" t="s">
        <v>37</v>
      </c>
      <c r="J430" s="37" t="s">
        <v>4045</v>
      </c>
      <c r="K430">
        <v>0</v>
      </c>
      <c r="L430">
        <v>0</v>
      </c>
      <c r="M430">
        <v>0</v>
      </c>
      <c r="N430">
        <v>0</v>
      </c>
      <c r="O430">
        <v>0</v>
      </c>
      <c r="P430">
        <v>0</v>
      </c>
      <c r="Q430">
        <f t="shared" si="6"/>
        <v>0</v>
      </c>
    </row>
    <row r="431" spans="1:17" x14ac:dyDescent="0.25">
      <c r="A431" s="39">
        <v>40765</v>
      </c>
      <c r="B431" s="37" t="s">
        <v>4044</v>
      </c>
      <c r="C431" s="37">
        <v>2011</v>
      </c>
      <c r="D431" s="38">
        <v>8</v>
      </c>
      <c r="E431" s="37" t="s">
        <v>153</v>
      </c>
      <c r="F431" s="37" t="s">
        <v>4672</v>
      </c>
      <c r="G431" s="37" t="s">
        <v>32</v>
      </c>
      <c r="H431" s="38">
        <v>4</v>
      </c>
      <c r="I431" s="37" t="s">
        <v>37</v>
      </c>
      <c r="J431" s="37" t="s">
        <v>4043</v>
      </c>
      <c r="K431">
        <v>0</v>
      </c>
      <c r="L431">
        <v>0</v>
      </c>
      <c r="M431">
        <v>0</v>
      </c>
      <c r="N431">
        <v>0</v>
      </c>
      <c r="O431">
        <v>0</v>
      </c>
      <c r="P431">
        <v>0</v>
      </c>
      <c r="Q431">
        <f t="shared" si="6"/>
        <v>0</v>
      </c>
    </row>
    <row r="432" spans="1:17" x14ac:dyDescent="0.25">
      <c r="A432" s="39">
        <v>40765</v>
      </c>
      <c r="B432" s="37" t="s">
        <v>4042</v>
      </c>
      <c r="C432" s="37">
        <v>2011</v>
      </c>
      <c r="D432" s="38">
        <v>8</v>
      </c>
      <c r="E432" s="37" t="s">
        <v>55</v>
      </c>
      <c r="F432" s="37" t="s">
        <v>4672</v>
      </c>
      <c r="G432" s="37" t="s">
        <v>40</v>
      </c>
      <c r="H432" s="38">
        <v>240</v>
      </c>
      <c r="I432" s="37" t="s">
        <v>37</v>
      </c>
      <c r="J432" s="37" t="s">
        <v>37</v>
      </c>
      <c r="K432">
        <v>0</v>
      </c>
      <c r="L432">
        <v>0</v>
      </c>
      <c r="M432">
        <v>0</v>
      </c>
      <c r="N432">
        <v>0</v>
      </c>
      <c r="O432">
        <v>0</v>
      </c>
      <c r="P432">
        <v>0</v>
      </c>
      <c r="Q432">
        <f t="shared" si="6"/>
        <v>0</v>
      </c>
    </row>
    <row r="433" spans="1:17" x14ac:dyDescent="0.25">
      <c r="A433" s="39">
        <v>40765</v>
      </c>
      <c r="B433" s="37" t="s">
        <v>4041</v>
      </c>
      <c r="C433" s="37">
        <v>2011</v>
      </c>
      <c r="D433" s="38">
        <v>8</v>
      </c>
      <c r="E433" s="37" t="s">
        <v>55</v>
      </c>
      <c r="F433" s="37" t="s">
        <v>4672</v>
      </c>
      <c r="G433" s="37" t="s">
        <v>32</v>
      </c>
      <c r="H433" s="38">
        <v>68</v>
      </c>
      <c r="I433" s="37" t="s">
        <v>37</v>
      </c>
      <c r="J433" s="37" t="s">
        <v>4040</v>
      </c>
      <c r="K433">
        <v>0</v>
      </c>
      <c r="L433">
        <v>0</v>
      </c>
      <c r="M433">
        <v>0</v>
      </c>
      <c r="N433">
        <v>0</v>
      </c>
      <c r="O433">
        <v>0</v>
      </c>
      <c r="P433">
        <v>0</v>
      </c>
      <c r="Q433">
        <f t="shared" si="6"/>
        <v>0</v>
      </c>
    </row>
    <row r="434" spans="1:17" x14ac:dyDescent="0.25">
      <c r="A434" s="39">
        <v>40765</v>
      </c>
      <c r="B434" s="37" t="s">
        <v>4039</v>
      </c>
      <c r="C434" s="37">
        <v>2011</v>
      </c>
      <c r="D434" s="38">
        <v>8</v>
      </c>
      <c r="E434" s="37" t="s">
        <v>55</v>
      </c>
      <c r="F434" s="37" t="s">
        <v>4672</v>
      </c>
      <c r="G434" s="37" t="s">
        <v>32</v>
      </c>
      <c r="H434" s="38">
        <v>144</v>
      </c>
      <c r="I434" s="37" t="s">
        <v>37</v>
      </c>
      <c r="J434" s="37" t="s">
        <v>4038</v>
      </c>
      <c r="K434">
        <v>0</v>
      </c>
      <c r="L434">
        <v>0</v>
      </c>
      <c r="M434">
        <v>0</v>
      </c>
      <c r="N434">
        <v>0</v>
      </c>
      <c r="O434">
        <v>0</v>
      </c>
      <c r="P434">
        <v>0</v>
      </c>
      <c r="Q434">
        <f t="shared" si="6"/>
        <v>0</v>
      </c>
    </row>
    <row r="435" spans="1:17" x14ac:dyDescent="0.25">
      <c r="A435" s="39">
        <v>40765</v>
      </c>
      <c r="B435" s="37" t="s">
        <v>4037</v>
      </c>
      <c r="C435" s="37">
        <v>2011</v>
      </c>
      <c r="D435" s="38">
        <v>8</v>
      </c>
      <c r="E435" s="37" t="s">
        <v>55</v>
      </c>
      <c r="F435" s="37" t="s">
        <v>4672</v>
      </c>
      <c r="G435" s="37" t="s">
        <v>40</v>
      </c>
      <c r="H435" s="38">
        <v>110</v>
      </c>
      <c r="I435" s="37" t="s">
        <v>37</v>
      </c>
      <c r="J435" s="37" t="s">
        <v>37</v>
      </c>
      <c r="K435">
        <v>0</v>
      </c>
      <c r="L435">
        <v>0</v>
      </c>
      <c r="M435">
        <v>0</v>
      </c>
      <c r="N435">
        <v>0</v>
      </c>
      <c r="O435">
        <v>0</v>
      </c>
      <c r="P435">
        <v>0</v>
      </c>
      <c r="Q435">
        <f t="shared" si="6"/>
        <v>0</v>
      </c>
    </row>
    <row r="436" spans="1:17" x14ac:dyDescent="0.25">
      <c r="A436" s="39">
        <v>40765</v>
      </c>
      <c r="B436" s="37" t="s">
        <v>4036</v>
      </c>
      <c r="C436" s="37">
        <v>2011</v>
      </c>
      <c r="D436" s="38">
        <v>8</v>
      </c>
      <c r="E436" s="37" t="s">
        <v>3935</v>
      </c>
      <c r="F436" s="37" t="e">
        <v>#N/A</v>
      </c>
      <c r="G436" s="37" t="s">
        <v>40</v>
      </c>
      <c r="H436" s="38">
        <v>1</v>
      </c>
      <c r="I436" s="37" t="s">
        <v>37</v>
      </c>
      <c r="J436" s="37" t="s">
        <v>37</v>
      </c>
      <c r="K436">
        <v>0</v>
      </c>
      <c r="L436">
        <v>0</v>
      </c>
      <c r="M436">
        <v>0</v>
      </c>
      <c r="N436">
        <v>0</v>
      </c>
      <c r="O436">
        <v>0</v>
      </c>
      <c r="P436">
        <v>0</v>
      </c>
      <c r="Q436">
        <f t="shared" si="6"/>
        <v>0</v>
      </c>
    </row>
    <row r="437" spans="1:17" x14ac:dyDescent="0.25">
      <c r="A437" s="39">
        <v>40765</v>
      </c>
      <c r="B437" s="37" t="s">
        <v>272</v>
      </c>
      <c r="C437" s="37">
        <v>2011</v>
      </c>
      <c r="D437" s="38">
        <v>8</v>
      </c>
      <c r="E437" s="37" t="s">
        <v>36</v>
      </c>
      <c r="F437" s="37" t="s">
        <v>36</v>
      </c>
      <c r="G437" s="37" t="s">
        <v>32</v>
      </c>
      <c r="H437" s="38">
        <v>228</v>
      </c>
      <c r="I437" s="37" t="s">
        <v>2862</v>
      </c>
      <c r="J437" s="37" t="s">
        <v>4035</v>
      </c>
      <c r="K437">
        <v>2</v>
      </c>
      <c r="L437">
        <v>2</v>
      </c>
      <c r="M437">
        <v>1</v>
      </c>
      <c r="N437">
        <v>0</v>
      </c>
      <c r="O437">
        <v>1</v>
      </c>
      <c r="P437">
        <v>8.771929824561403E-3</v>
      </c>
      <c r="Q437">
        <f t="shared" si="6"/>
        <v>0</v>
      </c>
    </row>
    <row r="438" spans="1:17" x14ac:dyDescent="0.25">
      <c r="A438" s="39">
        <v>40765</v>
      </c>
      <c r="B438" s="37" t="s">
        <v>4034</v>
      </c>
      <c r="C438" s="37">
        <v>2011</v>
      </c>
      <c r="D438" s="38">
        <v>8</v>
      </c>
      <c r="E438" s="37" t="s">
        <v>36</v>
      </c>
      <c r="F438" s="37" t="s">
        <v>36</v>
      </c>
      <c r="G438" s="37" t="s">
        <v>40</v>
      </c>
      <c r="H438" s="38">
        <v>15</v>
      </c>
      <c r="I438" s="37" t="s">
        <v>37</v>
      </c>
      <c r="J438" s="37" t="s">
        <v>37</v>
      </c>
      <c r="K438">
        <v>0</v>
      </c>
      <c r="L438">
        <v>0</v>
      </c>
      <c r="M438">
        <v>0</v>
      </c>
      <c r="N438">
        <v>0</v>
      </c>
      <c r="O438">
        <v>0</v>
      </c>
      <c r="P438">
        <v>0</v>
      </c>
      <c r="Q438">
        <f t="shared" si="6"/>
        <v>0</v>
      </c>
    </row>
    <row r="439" spans="1:17" x14ac:dyDescent="0.25">
      <c r="A439" s="39">
        <v>40765</v>
      </c>
      <c r="B439" s="37" t="s">
        <v>4033</v>
      </c>
      <c r="C439" s="37">
        <v>2011</v>
      </c>
      <c r="D439" s="38">
        <v>8</v>
      </c>
      <c r="E439" s="37" t="s">
        <v>50</v>
      </c>
      <c r="F439" s="37" t="s">
        <v>50</v>
      </c>
      <c r="G439" s="37" t="s">
        <v>32</v>
      </c>
      <c r="H439" s="38">
        <v>345</v>
      </c>
      <c r="I439" s="37" t="s">
        <v>2021</v>
      </c>
      <c r="J439" s="37" t="s">
        <v>4032</v>
      </c>
      <c r="K439">
        <v>0</v>
      </c>
      <c r="L439">
        <v>0</v>
      </c>
      <c r="M439">
        <v>0</v>
      </c>
      <c r="N439">
        <v>0</v>
      </c>
      <c r="O439">
        <v>0</v>
      </c>
      <c r="P439">
        <v>0</v>
      </c>
      <c r="Q439">
        <f t="shared" si="6"/>
        <v>0</v>
      </c>
    </row>
    <row r="440" spans="1:17" x14ac:dyDescent="0.25">
      <c r="A440" s="39">
        <v>40765</v>
      </c>
      <c r="B440" s="37" t="s">
        <v>4031</v>
      </c>
      <c r="C440" s="37">
        <v>2011</v>
      </c>
      <c r="D440" s="38">
        <v>8</v>
      </c>
      <c r="E440" s="37" t="s">
        <v>50</v>
      </c>
      <c r="F440" s="37" t="s">
        <v>50</v>
      </c>
      <c r="G440" s="37" t="s">
        <v>40</v>
      </c>
      <c r="H440" s="38">
        <v>9</v>
      </c>
      <c r="I440" s="37" t="s">
        <v>37</v>
      </c>
      <c r="J440" s="37" t="s">
        <v>37</v>
      </c>
      <c r="K440">
        <v>0</v>
      </c>
      <c r="L440">
        <v>0</v>
      </c>
      <c r="M440">
        <v>0</v>
      </c>
      <c r="N440">
        <v>0</v>
      </c>
      <c r="O440">
        <v>0</v>
      </c>
      <c r="P440">
        <v>0</v>
      </c>
      <c r="Q440">
        <f t="shared" si="6"/>
        <v>0</v>
      </c>
    </row>
    <row r="441" spans="1:17" x14ac:dyDescent="0.25">
      <c r="A441" s="39">
        <v>40765</v>
      </c>
      <c r="B441" s="37" t="s">
        <v>4030</v>
      </c>
      <c r="C441" s="37">
        <v>2011</v>
      </c>
      <c r="D441" s="38">
        <v>8</v>
      </c>
      <c r="E441" s="37" t="s">
        <v>2885</v>
      </c>
      <c r="F441" s="37" t="e">
        <v>#N/A</v>
      </c>
      <c r="G441" s="37" t="s">
        <v>32</v>
      </c>
      <c r="H441" s="38">
        <v>1</v>
      </c>
      <c r="I441" s="37" t="s">
        <v>37</v>
      </c>
      <c r="J441" s="37" t="s">
        <v>37</v>
      </c>
      <c r="K441">
        <v>0</v>
      </c>
      <c r="L441">
        <v>0</v>
      </c>
      <c r="M441">
        <v>0</v>
      </c>
      <c r="N441">
        <v>0</v>
      </c>
      <c r="O441">
        <v>0</v>
      </c>
      <c r="P441">
        <v>0</v>
      </c>
      <c r="Q441">
        <f t="shared" si="6"/>
        <v>0</v>
      </c>
    </row>
    <row r="442" spans="1:17" x14ac:dyDescent="0.25">
      <c r="A442" s="39">
        <v>40765</v>
      </c>
      <c r="B442" s="37" t="s">
        <v>4029</v>
      </c>
      <c r="C442" s="37">
        <v>2011</v>
      </c>
      <c r="D442" s="38">
        <v>8</v>
      </c>
      <c r="E442" s="37" t="s">
        <v>2885</v>
      </c>
      <c r="F442" s="37" t="e">
        <v>#N/A</v>
      </c>
      <c r="G442" s="37" t="s">
        <v>32</v>
      </c>
      <c r="H442" s="38">
        <v>1</v>
      </c>
      <c r="I442" s="37" t="s">
        <v>37</v>
      </c>
      <c r="J442" s="37" t="s">
        <v>37</v>
      </c>
      <c r="K442">
        <v>0</v>
      </c>
      <c r="L442">
        <v>0</v>
      </c>
      <c r="M442">
        <v>0</v>
      </c>
      <c r="N442">
        <v>0</v>
      </c>
      <c r="O442">
        <v>0</v>
      </c>
      <c r="P442">
        <v>0</v>
      </c>
      <c r="Q442">
        <f t="shared" si="6"/>
        <v>0</v>
      </c>
    </row>
    <row r="443" spans="1:17" x14ac:dyDescent="0.25">
      <c r="A443" s="39">
        <v>40765</v>
      </c>
      <c r="B443" s="37" t="s">
        <v>4028</v>
      </c>
      <c r="C443" s="37">
        <v>2011</v>
      </c>
      <c r="D443" s="38">
        <v>8</v>
      </c>
      <c r="E443" s="37" t="s">
        <v>2885</v>
      </c>
      <c r="F443" s="37" t="e">
        <v>#N/A</v>
      </c>
      <c r="G443" s="37" t="s">
        <v>32</v>
      </c>
      <c r="H443" s="38">
        <v>2</v>
      </c>
      <c r="I443" s="37" t="s">
        <v>37</v>
      </c>
      <c r="J443" s="37" t="s">
        <v>37</v>
      </c>
      <c r="K443">
        <v>0</v>
      </c>
      <c r="L443">
        <v>0</v>
      </c>
      <c r="M443">
        <v>0</v>
      </c>
      <c r="N443">
        <v>0</v>
      </c>
      <c r="O443">
        <v>0</v>
      </c>
      <c r="P443">
        <v>0</v>
      </c>
      <c r="Q443">
        <f t="shared" si="6"/>
        <v>0</v>
      </c>
    </row>
    <row r="444" spans="1:17" x14ac:dyDescent="0.25">
      <c r="A444" s="39">
        <v>40766</v>
      </c>
      <c r="B444" s="37" t="s">
        <v>4027</v>
      </c>
      <c r="C444" s="37">
        <v>2011</v>
      </c>
      <c r="D444" s="38">
        <v>8</v>
      </c>
      <c r="E444" s="37" t="s">
        <v>76</v>
      </c>
      <c r="F444" s="37" t="s">
        <v>1827</v>
      </c>
      <c r="G444" s="37" t="s">
        <v>32</v>
      </c>
      <c r="H444" s="38">
        <v>14</v>
      </c>
      <c r="I444" s="37" t="s">
        <v>37</v>
      </c>
      <c r="J444" s="37" t="s">
        <v>4026</v>
      </c>
      <c r="K444">
        <v>0</v>
      </c>
      <c r="L444">
        <v>0</v>
      </c>
      <c r="M444">
        <v>0</v>
      </c>
      <c r="N444">
        <v>0</v>
      </c>
      <c r="O444">
        <v>0</v>
      </c>
      <c r="P444">
        <v>0</v>
      </c>
      <c r="Q444">
        <f t="shared" si="6"/>
        <v>0</v>
      </c>
    </row>
    <row r="445" spans="1:17" x14ac:dyDescent="0.25">
      <c r="A445" s="39">
        <v>40766</v>
      </c>
      <c r="B445" s="37" t="s">
        <v>4025</v>
      </c>
      <c r="C445" s="37">
        <v>2011</v>
      </c>
      <c r="D445" s="38">
        <v>8</v>
      </c>
      <c r="E445" s="37" t="s">
        <v>1827</v>
      </c>
      <c r="F445" s="37" t="s">
        <v>1827</v>
      </c>
      <c r="G445" s="37" t="s">
        <v>32</v>
      </c>
      <c r="H445" s="38">
        <v>77</v>
      </c>
      <c r="I445" s="37" t="s">
        <v>37</v>
      </c>
      <c r="J445" s="37" t="s">
        <v>4024</v>
      </c>
      <c r="K445">
        <v>0</v>
      </c>
      <c r="L445">
        <v>0</v>
      </c>
      <c r="M445">
        <v>0</v>
      </c>
      <c r="N445">
        <v>0</v>
      </c>
      <c r="O445">
        <v>0</v>
      </c>
      <c r="P445">
        <v>0</v>
      </c>
      <c r="Q445">
        <f t="shared" si="6"/>
        <v>0</v>
      </c>
    </row>
    <row r="446" spans="1:17" x14ac:dyDescent="0.25">
      <c r="A446" s="39">
        <v>40766</v>
      </c>
      <c r="B446" s="37" t="s">
        <v>4023</v>
      </c>
      <c r="C446" s="37">
        <v>2011</v>
      </c>
      <c r="D446" s="38">
        <v>8</v>
      </c>
      <c r="E446" s="37" t="s">
        <v>1827</v>
      </c>
      <c r="F446" s="37" t="s">
        <v>1827</v>
      </c>
      <c r="G446" s="37" t="s">
        <v>40</v>
      </c>
      <c r="H446" s="38">
        <v>2</v>
      </c>
      <c r="I446" s="37" t="s">
        <v>37</v>
      </c>
      <c r="J446" s="37" t="s">
        <v>37</v>
      </c>
      <c r="K446">
        <v>0</v>
      </c>
      <c r="L446">
        <v>0</v>
      </c>
      <c r="M446">
        <v>0</v>
      </c>
      <c r="N446">
        <v>0</v>
      </c>
      <c r="O446">
        <v>0</v>
      </c>
      <c r="P446">
        <v>0</v>
      </c>
      <c r="Q446">
        <f t="shared" si="6"/>
        <v>0</v>
      </c>
    </row>
    <row r="447" spans="1:17" x14ac:dyDescent="0.25">
      <c r="A447" s="39">
        <v>40766</v>
      </c>
      <c r="B447" s="37" t="s">
        <v>4022</v>
      </c>
      <c r="C447" s="37">
        <v>2011</v>
      </c>
      <c r="D447" s="38">
        <v>8</v>
      </c>
      <c r="E447" s="37" t="s">
        <v>4021</v>
      </c>
      <c r="F447" s="37" t="e">
        <v>#N/A</v>
      </c>
      <c r="G447" s="37" t="s">
        <v>32</v>
      </c>
      <c r="H447" s="38">
        <v>1</v>
      </c>
      <c r="I447" s="37" t="s">
        <v>37</v>
      </c>
      <c r="J447" s="37" t="s">
        <v>3422</v>
      </c>
      <c r="K447">
        <v>0</v>
      </c>
      <c r="L447">
        <v>0</v>
      </c>
      <c r="M447">
        <v>0</v>
      </c>
      <c r="N447">
        <v>0</v>
      </c>
      <c r="O447">
        <v>0</v>
      </c>
      <c r="P447">
        <v>0</v>
      </c>
      <c r="Q447">
        <f t="shared" si="6"/>
        <v>0</v>
      </c>
    </row>
    <row r="448" spans="1:17" x14ac:dyDescent="0.25">
      <c r="A448" s="39">
        <v>40766</v>
      </c>
      <c r="B448" s="37" t="s">
        <v>4020</v>
      </c>
      <c r="C448" s="37">
        <v>2011</v>
      </c>
      <c r="D448" s="38">
        <v>8</v>
      </c>
      <c r="E448" s="37" t="s">
        <v>50</v>
      </c>
      <c r="F448" s="37" t="s">
        <v>50</v>
      </c>
      <c r="G448" s="37" t="s">
        <v>32</v>
      </c>
      <c r="H448" s="38">
        <v>345</v>
      </c>
      <c r="I448" s="37" t="s">
        <v>2098</v>
      </c>
      <c r="J448" s="37" t="s">
        <v>4019</v>
      </c>
      <c r="K448">
        <v>0</v>
      </c>
      <c r="L448">
        <v>0</v>
      </c>
      <c r="M448">
        <v>0</v>
      </c>
      <c r="N448">
        <v>0</v>
      </c>
      <c r="O448">
        <v>0</v>
      </c>
      <c r="P448">
        <v>0</v>
      </c>
      <c r="Q448">
        <f t="shared" si="6"/>
        <v>0</v>
      </c>
    </row>
    <row r="449" spans="1:17" x14ac:dyDescent="0.25">
      <c r="A449" s="39">
        <v>40766</v>
      </c>
      <c r="B449" s="37" t="s">
        <v>4018</v>
      </c>
      <c r="C449" s="37">
        <v>2011</v>
      </c>
      <c r="D449" s="38">
        <v>8</v>
      </c>
      <c r="E449" s="37" t="s">
        <v>50</v>
      </c>
      <c r="F449" s="37" t="s">
        <v>50</v>
      </c>
      <c r="G449" s="37" t="s">
        <v>40</v>
      </c>
      <c r="H449" s="38">
        <v>27</v>
      </c>
      <c r="I449" s="37" t="s">
        <v>37</v>
      </c>
      <c r="J449" s="37" t="s">
        <v>37</v>
      </c>
      <c r="K449">
        <v>0</v>
      </c>
      <c r="L449">
        <v>0</v>
      </c>
      <c r="M449">
        <v>0</v>
      </c>
      <c r="N449">
        <v>0</v>
      </c>
      <c r="O449">
        <v>0</v>
      </c>
      <c r="P449">
        <v>0</v>
      </c>
      <c r="Q449">
        <f t="shared" si="6"/>
        <v>0</v>
      </c>
    </row>
    <row r="450" spans="1:17" x14ac:dyDescent="0.25">
      <c r="A450" s="39">
        <v>40772</v>
      </c>
      <c r="B450" s="37" t="s">
        <v>4017</v>
      </c>
      <c r="C450" s="37">
        <v>2011</v>
      </c>
      <c r="D450" s="38">
        <v>8</v>
      </c>
      <c r="E450" s="37" t="s">
        <v>76</v>
      </c>
      <c r="F450" s="37" t="s">
        <v>1827</v>
      </c>
      <c r="G450" s="37" t="s">
        <v>32</v>
      </c>
      <c r="H450" s="38">
        <v>1</v>
      </c>
      <c r="I450" s="37" t="s">
        <v>37</v>
      </c>
      <c r="J450" s="37" t="s">
        <v>4016</v>
      </c>
      <c r="K450">
        <v>0</v>
      </c>
      <c r="L450">
        <v>0</v>
      </c>
      <c r="M450">
        <v>0</v>
      </c>
      <c r="N450">
        <v>0</v>
      </c>
      <c r="O450">
        <v>0</v>
      </c>
      <c r="P450">
        <v>0</v>
      </c>
      <c r="Q450">
        <f t="shared" si="6"/>
        <v>0</v>
      </c>
    </row>
    <row r="451" spans="1:17" x14ac:dyDescent="0.25">
      <c r="A451" s="39">
        <v>40772</v>
      </c>
      <c r="B451" s="37" t="s">
        <v>4015</v>
      </c>
      <c r="C451" s="37">
        <v>2011</v>
      </c>
      <c r="D451" s="38">
        <v>8</v>
      </c>
      <c r="E451" s="37" t="s">
        <v>1827</v>
      </c>
      <c r="F451" s="37" t="s">
        <v>1827</v>
      </c>
      <c r="G451" s="37" t="s">
        <v>32</v>
      </c>
      <c r="H451" s="38">
        <v>75</v>
      </c>
      <c r="I451" s="37" t="s">
        <v>37</v>
      </c>
      <c r="J451" s="37" t="s">
        <v>4014</v>
      </c>
      <c r="K451">
        <v>0</v>
      </c>
      <c r="L451">
        <v>0</v>
      </c>
      <c r="M451">
        <v>0</v>
      </c>
      <c r="N451">
        <v>0</v>
      </c>
      <c r="O451">
        <v>0</v>
      </c>
      <c r="P451">
        <v>0</v>
      </c>
      <c r="Q451">
        <f t="shared" ref="Q451:Q514" si="7">N451/H451</f>
        <v>0</v>
      </c>
    </row>
    <row r="452" spans="1:17" x14ac:dyDescent="0.25">
      <c r="A452" s="39">
        <v>40772</v>
      </c>
      <c r="B452" s="37" t="s">
        <v>4013</v>
      </c>
      <c r="C452" s="37">
        <v>2011</v>
      </c>
      <c r="D452" s="38">
        <v>8</v>
      </c>
      <c r="E452" s="37" t="s">
        <v>1827</v>
      </c>
      <c r="F452" s="37" t="s">
        <v>1827</v>
      </c>
      <c r="G452" s="37" t="s">
        <v>40</v>
      </c>
      <c r="H452" s="38">
        <v>1</v>
      </c>
      <c r="I452" s="37" t="s">
        <v>37</v>
      </c>
      <c r="J452" s="37" t="s">
        <v>4012</v>
      </c>
      <c r="K452">
        <v>0</v>
      </c>
      <c r="L452">
        <v>0</v>
      </c>
      <c r="M452">
        <v>0</v>
      </c>
      <c r="N452">
        <v>0</v>
      </c>
      <c r="O452">
        <v>0</v>
      </c>
      <c r="P452">
        <v>0</v>
      </c>
      <c r="Q452">
        <f t="shared" si="7"/>
        <v>0</v>
      </c>
    </row>
    <row r="453" spans="1:17" x14ac:dyDescent="0.25">
      <c r="A453" s="39">
        <v>40772</v>
      </c>
      <c r="B453" s="37" t="s">
        <v>4011</v>
      </c>
      <c r="C453" s="37">
        <v>2011</v>
      </c>
      <c r="D453" s="38">
        <v>8</v>
      </c>
      <c r="E453" s="37" t="s">
        <v>153</v>
      </c>
      <c r="F453" s="37" t="s">
        <v>4672</v>
      </c>
      <c r="G453" s="37" t="s">
        <v>32</v>
      </c>
      <c r="H453" s="38">
        <v>1</v>
      </c>
      <c r="I453" s="37" t="s">
        <v>37</v>
      </c>
      <c r="J453" s="37" t="s">
        <v>4010</v>
      </c>
      <c r="K453">
        <v>0</v>
      </c>
      <c r="L453">
        <v>0</v>
      </c>
      <c r="M453">
        <v>0</v>
      </c>
      <c r="N453">
        <v>0</v>
      </c>
      <c r="O453">
        <v>0</v>
      </c>
      <c r="P453">
        <v>0</v>
      </c>
      <c r="Q453">
        <f t="shared" si="7"/>
        <v>0</v>
      </c>
    </row>
    <row r="454" spans="1:17" x14ac:dyDescent="0.25">
      <c r="A454" s="39">
        <v>40772</v>
      </c>
      <c r="B454" s="37" t="s">
        <v>4009</v>
      </c>
      <c r="C454" s="37">
        <v>2011</v>
      </c>
      <c r="D454" s="38">
        <v>8</v>
      </c>
      <c r="E454" s="37" t="s">
        <v>55</v>
      </c>
      <c r="F454" s="37" t="s">
        <v>4672</v>
      </c>
      <c r="G454" s="37" t="s">
        <v>32</v>
      </c>
      <c r="H454" s="38">
        <v>57</v>
      </c>
      <c r="I454" s="37" t="s">
        <v>37</v>
      </c>
      <c r="J454" s="37" t="s">
        <v>4008</v>
      </c>
      <c r="K454">
        <v>0</v>
      </c>
      <c r="L454">
        <v>0</v>
      </c>
      <c r="M454">
        <v>0</v>
      </c>
      <c r="N454">
        <v>0</v>
      </c>
      <c r="O454">
        <v>0</v>
      </c>
      <c r="P454">
        <v>0</v>
      </c>
      <c r="Q454">
        <f t="shared" si="7"/>
        <v>0</v>
      </c>
    </row>
    <row r="455" spans="1:17" x14ac:dyDescent="0.25">
      <c r="A455" s="39">
        <v>40772</v>
      </c>
      <c r="B455" s="37" t="s">
        <v>4007</v>
      </c>
      <c r="C455" s="37">
        <v>2011</v>
      </c>
      <c r="D455" s="38">
        <v>8</v>
      </c>
      <c r="E455" s="37" t="s">
        <v>55</v>
      </c>
      <c r="F455" s="37" t="s">
        <v>4672</v>
      </c>
      <c r="G455" s="37" t="s">
        <v>40</v>
      </c>
      <c r="H455" s="38">
        <v>391</v>
      </c>
      <c r="I455" s="37" t="s">
        <v>37</v>
      </c>
      <c r="J455" s="37" t="s">
        <v>4006</v>
      </c>
      <c r="K455">
        <v>0</v>
      </c>
      <c r="L455">
        <v>0</v>
      </c>
      <c r="M455">
        <v>0</v>
      </c>
      <c r="N455">
        <v>0</v>
      </c>
      <c r="O455">
        <v>0</v>
      </c>
      <c r="P455">
        <v>0</v>
      </c>
      <c r="Q455">
        <f t="shared" si="7"/>
        <v>0</v>
      </c>
    </row>
    <row r="456" spans="1:17" x14ac:dyDescent="0.25">
      <c r="A456" s="39">
        <v>40772</v>
      </c>
      <c r="B456" s="37" t="s">
        <v>4005</v>
      </c>
      <c r="C456" s="37">
        <v>2011</v>
      </c>
      <c r="D456" s="38">
        <v>8</v>
      </c>
      <c r="E456" s="37" t="s">
        <v>55</v>
      </c>
      <c r="F456" s="37" t="s">
        <v>4672</v>
      </c>
      <c r="G456" s="37" t="s">
        <v>32</v>
      </c>
      <c r="H456" s="38">
        <v>26</v>
      </c>
      <c r="I456" s="37" t="s">
        <v>37</v>
      </c>
      <c r="J456" s="37" t="s">
        <v>4004</v>
      </c>
      <c r="K456">
        <v>0</v>
      </c>
      <c r="L456">
        <v>0</v>
      </c>
      <c r="M456">
        <v>0</v>
      </c>
      <c r="N456">
        <v>0</v>
      </c>
      <c r="O456">
        <v>0</v>
      </c>
      <c r="P456">
        <v>0</v>
      </c>
      <c r="Q456">
        <f t="shared" si="7"/>
        <v>0</v>
      </c>
    </row>
    <row r="457" spans="1:17" x14ac:dyDescent="0.25">
      <c r="A457" s="39">
        <v>40772</v>
      </c>
      <c r="B457" s="37" t="s">
        <v>4003</v>
      </c>
      <c r="C457" s="37">
        <v>2011</v>
      </c>
      <c r="D457" s="38">
        <v>8</v>
      </c>
      <c r="E457" s="37" t="s">
        <v>55</v>
      </c>
      <c r="F457" s="37" t="s">
        <v>4672</v>
      </c>
      <c r="G457" s="37" t="s">
        <v>40</v>
      </c>
      <c r="H457" s="38">
        <v>177</v>
      </c>
      <c r="I457" s="37" t="s">
        <v>37</v>
      </c>
      <c r="J457" s="37" t="s">
        <v>4002</v>
      </c>
      <c r="K457">
        <v>0</v>
      </c>
      <c r="L457">
        <v>0</v>
      </c>
      <c r="M457">
        <v>0</v>
      </c>
      <c r="N457">
        <v>0</v>
      </c>
      <c r="O457">
        <v>0</v>
      </c>
      <c r="P457">
        <v>0</v>
      </c>
      <c r="Q457">
        <f t="shared" si="7"/>
        <v>0</v>
      </c>
    </row>
    <row r="458" spans="1:17" x14ac:dyDescent="0.25">
      <c r="A458" s="39">
        <v>40772</v>
      </c>
      <c r="B458" s="37" t="s">
        <v>4001</v>
      </c>
      <c r="C458" s="37">
        <v>2011</v>
      </c>
      <c r="D458" s="38">
        <v>8</v>
      </c>
      <c r="E458" s="37" t="s">
        <v>2586</v>
      </c>
      <c r="F458" s="37" t="e">
        <v>#N/A</v>
      </c>
      <c r="G458" s="37" t="s">
        <v>40</v>
      </c>
      <c r="H458" s="38">
        <v>1</v>
      </c>
      <c r="I458" s="37" t="s">
        <v>37</v>
      </c>
      <c r="J458" s="37" t="s">
        <v>4000</v>
      </c>
      <c r="K458">
        <v>0</v>
      </c>
      <c r="L458">
        <v>0</v>
      </c>
      <c r="M458">
        <v>0</v>
      </c>
      <c r="N458">
        <v>0</v>
      </c>
      <c r="O458">
        <v>0</v>
      </c>
      <c r="P458">
        <v>0</v>
      </c>
      <c r="Q458">
        <f t="shared" si="7"/>
        <v>0</v>
      </c>
    </row>
    <row r="459" spans="1:17" x14ac:dyDescent="0.25">
      <c r="A459" s="39">
        <v>40772</v>
      </c>
      <c r="B459" s="37" t="s">
        <v>277</v>
      </c>
      <c r="C459" s="37">
        <v>2011</v>
      </c>
      <c r="D459" s="38">
        <v>8</v>
      </c>
      <c r="E459" s="37" t="s">
        <v>36</v>
      </c>
      <c r="F459" s="37" t="s">
        <v>36</v>
      </c>
      <c r="G459" s="37" t="s">
        <v>32</v>
      </c>
      <c r="H459" s="38">
        <v>197</v>
      </c>
      <c r="I459" s="37" t="s">
        <v>2517</v>
      </c>
      <c r="J459" s="37" t="s">
        <v>3999</v>
      </c>
      <c r="K459">
        <v>1</v>
      </c>
      <c r="L459">
        <v>1</v>
      </c>
      <c r="M459">
        <v>1</v>
      </c>
      <c r="N459">
        <v>0</v>
      </c>
      <c r="O459">
        <v>1</v>
      </c>
      <c r="P459">
        <v>5.076142131979695E-3</v>
      </c>
      <c r="Q459">
        <f t="shared" si="7"/>
        <v>0</v>
      </c>
    </row>
    <row r="460" spans="1:17" x14ac:dyDescent="0.25">
      <c r="A460" s="39">
        <v>40772</v>
      </c>
      <c r="B460" s="37" t="s">
        <v>3998</v>
      </c>
      <c r="C460" s="37">
        <v>2011</v>
      </c>
      <c r="D460" s="38">
        <v>8</v>
      </c>
      <c r="E460" s="37" t="s">
        <v>36</v>
      </c>
      <c r="F460" s="37" t="s">
        <v>36</v>
      </c>
      <c r="G460" s="37" t="s">
        <v>40</v>
      </c>
      <c r="H460" s="38">
        <v>39</v>
      </c>
      <c r="I460" s="37" t="s">
        <v>37</v>
      </c>
      <c r="J460" s="37" t="s">
        <v>37</v>
      </c>
      <c r="K460">
        <v>0</v>
      </c>
      <c r="L460">
        <v>0</v>
      </c>
      <c r="M460">
        <v>0</v>
      </c>
      <c r="N460">
        <v>0</v>
      </c>
      <c r="O460">
        <v>0</v>
      </c>
      <c r="P460">
        <v>0</v>
      </c>
      <c r="Q460">
        <f t="shared" si="7"/>
        <v>0</v>
      </c>
    </row>
    <row r="461" spans="1:17" x14ac:dyDescent="0.25">
      <c r="A461" s="39">
        <v>40772</v>
      </c>
      <c r="B461" s="37" t="s">
        <v>3997</v>
      </c>
      <c r="C461" s="37">
        <v>2011</v>
      </c>
      <c r="D461" s="38">
        <v>8</v>
      </c>
      <c r="E461" s="37" t="s">
        <v>50</v>
      </c>
      <c r="F461" s="37" t="s">
        <v>50</v>
      </c>
      <c r="G461" s="37" t="s">
        <v>32</v>
      </c>
      <c r="H461" s="38">
        <v>102</v>
      </c>
      <c r="I461" s="37" t="s">
        <v>37</v>
      </c>
      <c r="J461" s="37" t="s">
        <v>3996</v>
      </c>
      <c r="K461">
        <v>0</v>
      </c>
      <c r="L461">
        <v>0</v>
      </c>
      <c r="M461">
        <v>0</v>
      </c>
      <c r="N461">
        <v>0</v>
      </c>
      <c r="O461">
        <v>0</v>
      </c>
      <c r="P461">
        <v>0</v>
      </c>
      <c r="Q461">
        <f t="shared" si="7"/>
        <v>0</v>
      </c>
    </row>
    <row r="462" spans="1:17" x14ac:dyDescent="0.25">
      <c r="A462" s="39">
        <v>40772</v>
      </c>
      <c r="B462" s="37" t="s">
        <v>3995</v>
      </c>
      <c r="C462" s="37">
        <v>2011</v>
      </c>
      <c r="D462" s="38">
        <v>8</v>
      </c>
      <c r="E462" s="37" t="s">
        <v>50</v>
      </c>
      <c r="F462" s="37" t="s">
        <v>50</v>
      </c>
      <c r="G462" s="37" t="s">
        <v>40</v>
      </c>
      <c r="H462" s="38">
        <v>9</v>
      </c>
      <c r="I462" s="37" t="s">
        <v>37</v>
      </c>
      <c r="J462" s="37" t="s">
        <v>37</v>
      </c>
      <c r="K462">
        <v>0</v>
      </c>
      <c r="L462">
        <v>0</v>
      </c>
      <c r="M462">
        <v>0</v>
      </c>
      <c r="N462">
        <v>0</v>
      </c>
      <c r="O462">
        <v>0</v>
      </c>
      <c r="P462">
        <v>0</v>
      </c>
      <c r="Q462">
        <f t="shared" si="7"/>
        <v>0</v>
      </c>
    </row>
    <row r="463" spans="1:17" x14ac:dyDescent="0.25">
      <c r="A463" s="39">
        <v>40772</v>
      </c>
      <c r="B463" s="37" t="s">
        <v>3994</v>
      </c>
      <c r="C463" s="37">
        <v>2011</v>
      </c>
      <c r="D463" s="38">
        <v>8</v>
      </c>
      <c r="E463" s="37" t="s">
        <v>587</v>
      </c>
      <c r="F463" s="37" t="e">
        <v>#N/A</v>
      </c>
      <c r="G463" s="37" t="s">
        <v>32</v>
      </c>
      <c r="H463" s="38">
        <v>4</v>
      </c>
      <c r="I463" s="37" t="s">
        <v>37</v>
      </c>
      <c r="J463" s="37" t="s">
        <v>37</v>
      </c>
      <c r="K463">
        <v>0</v>
      </c>
      <c r="L463">
        <v>0</v>
      </c>
      <c r="M463">
        <v>0</v>
      </c>
      <c r="N463">
        <v>0</v>
      </c>
      <c r="O463">
        <v>0</v>
      </c>
      <c r="P463">
        <v>0</v>
      </c>
      <c r="Q463">
        <f t="shared" si="7"/>
        <v>0</v>
      </c>
    </row>
    <row r="464" spans="1:17" x14ac:dyDescent="0.25">
      <c r="A464" s="39">
        <v>40776</v>
      </c>
      <c r="B464" s="37" t="s">
        <v>3993</v>
      </c>
      <c r="C464" s="37">
        <v>2011</v>
      </c>
      <c r="D464" s="38">
        <v>8</v>
      </c>
      <c r="E464" s="37" t="s">
        <v>3990</v>
      </c>
      <c r="F464" s="37" t="e">
        <v>#N/A</v>
      </c>
      <c r="G464" s="37" t="s">
        <v>32</v>
      </c>
      <c r="H464" s="38">
        <v>20</v>
      </c>
      <c r="I464" s="37" t="s">
        <v>37</v>
      </c>
      <c r="J464" s="37" t="s">
        <v>3992</v>
      </c>
      <c r="K464">
        <v>0</v>
      </c>
      <c r="L464">
        <v>0</v>
      </c>
      <c r="M464">
        <v>0</v>
      </c>
      <c r="N464">
        <v>0</v>
      </c>
      <c r="O464">
        <v>0</v>
      </c>
      <c r="P464">
        <v>0</v>
      </c>
      <c r="Q464">
        <f t="shared" si="7"/>
        <v>0</v>
      </c>
    </row>
    <row r="465" spans="1:17" x14ac:dyDescent="0.25">
      <c r="A465" s="39">
        <v>40776</v>
      </c>
      <c r="B465" s="37" t="s">
        <v>3991</v>
      </c>
      <c r="C465" s="37">
        <v>2011</v>
      </c>
      <c r="D465" s="38">
        <v>8</v>
      </c>
      <c r="E465" s="37" t="s">
        <v>3990</v>
      </c>
      <c r="F465" s="37" t="e">
        <v>#N/A</v>
      </c>
      <c r="G465" s="37" t="s">
        <v>40</v>
      </c>
      <c r="H465" s="38">
        <v>3</v>
      </c>
      <c r="I465" s="37" t="s">
        <v>37</v>
      </c>
      <c r="J465" s="37" t="s">
        <v>37</v>
      </c>
      <c r="K465">
        <v>0</v>
      </c>
      <c r="L465">
        <v>0</v>
      </c>
      <c r="M465">
        <v>0</v>
      </c>
      <c r="N465">
        <v>0</v>
      </c>
      <c r="O465">
        <v>0</v>
      </c>
      <c r="P465">
        <v>0</v>
      </c>
      <c r="Q465">
        <f t="shared" si="7"/>
        <v>0</v>
      </c>
    </row>
    <row r="466" spans="1:17" x14ac:dyDescent="0.25">
      <c r="A466" s="39">
        <v>40776</v>
      </c>
      <c r="B466" s="37" t="s">
        <v>3989</v>
      </c>
      <c r="C466" s="37">
        <v>2011</v>
      </c>
      <c r="D466" s="38">
        <v>8</v>
      </c>
      <c r="E466" s="37" t="s">
        <v>3988</v>
      </c>
      <c r="F466" s="37" t="e">
        <v>#N/A</v>
      </c>
      <c r="G466" s="37" t="s">
        <v>32</v>
      </c>
      <c r="H466" s="38">
        <v>55</v>
      </c>
      <c r="I466" s="37" t="s">
        <v>37</v>
      </c>
      <c r="J466" s="37" t="s">
        <v>3987</v>
      </c>
      <c r="K466">
        <v>0</v>
      </c>
      <c r="L466">
        <v>0</v>
      </c>
      <c r="M466">
        <v>0</v>
      </c>
      <c r="N466">
        <v>0</v>
      </c>
      <c r="O466">
        <v>0</v>
      </c>
      <c r="P466">
        <v>0</v>
      </c>
      <c r="Q466">
        <f t="shared" si="7"/>
        <v>0</v>
      </c>
    </row>
    <row r="467" spans="1:17" x14ac:dyDescent="0.25">
      <c r="A467" s="39">
        <v>40776</v>
      </c>
      <c r="B467" s="37" t="s">
        <v>3986</v>
      </c>
      <c r="C467" s="37">
        <v>2011</v>
      </c>
      <c r="D467" s="38">
        <v>8</v>
      </c>
      <c r="E467" s="37" t="s">
        <v>3985</v>
      </c>
      <c r="F467" s="37" t="e">
        <v>#N/A</v>
      </c>
      <c r="G467" s="37" t="s">
        <v>40</v>
      </c>
      <c r="H467" s="38">
        <v>5</v>
      </c>
      <c r="I467" s="37" t="s">
        <v>37</v>
      </c>
      <c r="J467" s="37" t="s">
        <v>3984</v>
      </c>
      <c r="K467">
        <v>0</v>
      </c>
      <c r="L467">
        <v>0</v>
      </c>
      <c r="M467">
        <v>0</v>
      </c>
      <c r="N467">
        <v>0</v>
      </c>
      <c r="O467">
        <v>0</v>
      </c>
      <c r="P467">
        <v>0</v>
      </c>
      <c r="Q467">
        <f t="shared" si="7"/>
        <v>0</v>
      </c>
    </row>
    <row r="468" spans="1:17" x14ac:dyDescent="0.25">
      <c r="A468" s="39">
        <v>40776</v>
      </c>
      <c r="B468" s="37" t="s">
        <v>3983</v>
      </c>
      <c r="C468" s="37">
        <v>2011</v>
      </c>
      <c r="D468" s="38">
        <v>8</v>
      </c>
      <c r="E468" s="37" t="s">
        <v>3980</v>
      </c>
      <c r="F468" s="37" t="e">
        <v>#N/A</v>
      </c>
      <c r="G468" s="37" t="s">
        <v>32</v>
      </c>
      <c r="H468" s="38">
        <v>35</v>
      </c>
      <c r="I468" s="37" t="s">
        <v>37</v>
      </c>
      <c r="J468" s="37" t="s">
        <v>3982</v>
      </c>
      <c r="K468">
        <v>0</v>
      </c>
      <c r="L468">
        <v>0</v>
      </c>
      <c r="M468">
        <v>0</v>
      </c>
      <c r="N468">
        <v>0</v>
      </c>
      <c r="O468">
        <v>0</v>
      </c>
      <c r="P468">
        <v>0</v>
      </c>
      <c r="Q468">
        <f t="shared" si="7"/>
        <v>0</v>
      </c>
    </row>
    <row r="469" spans="1:17" x14ac:dyDescent="0.25">
      <c r="A469" s="39">
        <v>40776</v>
      </c>
      <c r="B469" s="37" t="s">
        <v>3981</v>
      </c>
      <c r="C469" s="37">
        <v>2011</v>
      </c>
      <c r="D469" s="38">
        <v>8</v>
      </c>
      <c r="E469" s="37" t="s">
        <v>3980</v>
      </c>
      <c r="F469" s="37" t="e">
        <v>#N/A</v>
      </c>
      <c r="G469" s="37" t="s">
        <v>40</v>
      </c>
      <c r="H469" s="38">
        <v>5</v>
      </c>
      <c r="I469" s="37" t="s">
        <v>37</v>
      </c>
      <c r="J469" s="37" t="s">
        <v>37</v>
      </c>
      <c r="K469">
        <v>0</v>
      </c>
      <c r="L469">
        <v>0</v>
      </c>
      <c r="M469">
        <v>0</v>
      </c>
      <c r="N469">
        <v>0</v>
      </c>
      <c r="O469">
        <v>0</v>
      </c>
      <c r="P469">
        <v>0</v>
      </c>
      <c r="Q469">
        <f t="shared" si="7"/>
        <v>0</v>
      </c>
    </row>
    <row r="470" spans="1:17" x14ac:dyDescent="0.25">
      <c r="A470" s="39">
        <v>40776</v>
      </c>
      <c r="B470" s="37" t="s">
        <v>3979</v>
      </c>
      <c r="C470" s="37">
        <v>2011</v>
      </c>
      <c r="D470" s="38">
        <v>8</v>
      </c>
      <c r="E470" s="37" t="s">
        <v>3978</v>
      </c>
      <c r="F470" s="37" t="e">
        <v>#N/A</v>
      </c>
      <c r="G470" s="37" t="s">
        <v>32</v>
      </c>
      <c r="H470" s="38">
        <v>37</v>
      </c>
      <c r="I470" s="37" t="s">
        <v>37</v>
      </c>
      <c r="J470" s="37" t="s">
        <v>37</v>
      </c>
      <c r="K470">
        <v>0</v>
      </c>
      <c r="L470">
        <v>0</v>
      </c>
      <c r="M470">
        <v>0</v>
      </c>
      <c r="N470">
        <v>0</v>
      </c>
      <c r="O470">
        <v>0</v>
      </c>
      <c r="P470">
        <v>0</v>
      </c>
      <c r="Q470">
        <f t="shared" si="7"/>
        <v>0</v>
      </c>
    </row>
    <row r="471" spans="1:17" x14ac:dyDescent="0.25">
      <c r="A471" s="39">
        <v>40776</v>
      </c>
      <c r="B471" s="37" t="s">
        <v>3977</v>
      </c>
      <c r="C471" s="37">
        <v>2011</v>
      </c>
      <c r="D471" s="38">
        <v>8</v>
      </c>
      <c r="E471" s="37" t="s">
        <v>3976</v>
      </c>
      <c r="F471" s="37" t="e">
        <v>#N/A</v>
      </c>
      <c r="G471" s="37" t="s">
        <v>40</v>
      </c>
      <c r="H471" s="38">
        <v>35</v>
      </c>
      <c r="I471" s="37" t="s">
        <v>37</v>
      </c>
      <c r="J471" s="37" t="s">
        <v>37</v>
      </c>
      <c r="K471">
        <v>0</v>
      </c>
      <c r="L471">
        <v>0</v>
      </c>
      <c r="M471">
        <v>0</v>
      </c>
      <c r="N471">
        <v>0</v>
      </c>
      <c r="O471">
        <v>0</v>
      </c>
      <c r="P471">
        <v>0</v>
      </c>
      <c r="Q471">
        <f t="shared" si="7"/>
        <v>0</v>
      </c>
    </row>
    <row r="472" spans="1:17" x14ac:dyDescent="0.25">
      <c r="A472" s="39">
        <v>40776</v>
      </c>
      <c r="B472" s="37" t="s">
        <v>3975</v>
      </c>
      <c r="C472" s="37">
        <v>2011</v>
      </c>
      <c r="D472" s="38">
        <v>8</v>
      </c>
      <c r="E472" s="37" t="s">
        <v>37</v>
      </c>
      <c r="F472" s="37" t="e">
        <v>#N/A</v>
      </c>
      <c r="G472" s="37" t="s">
        <v>40</v>
      </c>
      <c r="H472" s="38">
        <v>1</v>
      </c>
      <c r="I472" s="37" t="s">
        <v>37</v>
      </c>
      <c r="J472" s="37" t="s">
        <v>3974</v>
      </c>
      <c r="K472">
        <v>0</v>
      </c>
      <c r="L472">
        <v>0</v>
      </c>
      <c r="M472">
        <v>0</v>
      </c>
      <c r="N472">
        <v>0</v>
      </c>
      <c r="O472">
        <v>0</v>
      </c>
      <c r="P472">
        <v>0</v>
      </c>
      <c r="Q472">
        <f t="shared" si="7"/>
        <v>0</v>
      </c>
    </row>
    <row r="473" spans="1:17" x14ac:dyDescent="0.25">
      <c r="A473" s="39">
        <v>40776</v>
      </c>
      <c r="B473" s="37" t="s">
        <v>3973</v>
      </c>
      <c r="C473" s="37">
        <v>2011</v>
      </c>
      <c r="D473" s="38">
        <v>8</v>
      </c>
      <c r="E473" s="37" t="s">
        <v>3972</v>
      </c>
      <c r="F473" s="37" t="e">
        <v>#N/A</v>
      </c>
      <c r="G473" s="37" t="s">
        <v>32</v>
      </c>
      <c r="H473" s="38">
        <v>113</v>
      </c>
      <c r="I473" s="37" t="s">
        <v>37</v>
      </c>
      <c r="J473" s="37" t="s">
        <v>3971</v>
      </c>
      <c r="K473">
        <v>0</v>
      </c>
      <c r="L473">
        <v>0</v>
      </c>
      <c r="M473">
        <v>0</v>
      </c>
      <c r="N473">
        <v>0</v>
      </c>
      <c r="O473">
        <v>0</v>
      </c>
      <c r="P473">
        <v>0</v>
      </c>
      <c r="Q473">
        <f t="shared" si="7"/>
        <v>0</v>
      </c>
    </row>
    <row r="474" spans="1:17" x14ac:dyDescent="0.25">
      <c r="A474" s="39">
        <v>40776</v>
      </c>
      <c r="B474" s="37" t="s">
        <v>3970</v>
      </c>
      <c r="C474" s="37">
        <v>2011</v>
      </c>
      <c r="D474" s="38">
        <v>8</v>
      </c>
      <c r="E474" s="37" t="s">
        <v>3969</v>
      </c>
      <c r="F474" s="37" t="e">
        <v>#N/A</v>
      </c>
      <c r="G474" s="37" t="s">
        <v>40</v>
      </c>
      <c r="H474" s="38">
        <v>6</v>
      </c>
      <c r="I474" s="37" t="s">
        <v>37</v>
      </c>
      <c r="J474" s="37" t="s">
        <v>3968</v>
      </c>
      <c r="K474">
        <v>0</v>
      </c>
      <c r="L474">
        <v>0</v>
      </c>
      <c r="M474">
        <v>0</v>
      </c>
      <c r="N474">
        <v>0</v>
      </c>
      <c r="O474">
        <v>0</v>
      </c>
      <c r="P474">
        <v>0</v>
      </c>
      <c r="Q474">
        <f t="shared" si="7"/>
        <v>0</v>
      </c>
    </row>
    <row r="475" spans="1:17" x14ac:dyDescent="0.25">
      <c r="A475" s="39">
        <v>40779</v>
      </c>
      <c r="B475" s="37" t="s">
        <v>3967</v>
      </c>
      <c r="C475" s="37">
        <v>2011</v>
      </c>
      <c r="D475" s="38">
        <v>8</v>
      </c>
      <c r="E475" s="37" t="s">
        <v>76</v>
      </c>
      <c r="F475" s="37" t="s">
        <v>1827</v>
      </c>
      <c r="G475" s="37" t="s">
        <v>32</v>
      </c>
      <c r="H475" s="38">
        <v>36</v>
      </c>
      <c r="I475" s="37" t="s">
        <v>37</v>
      </c>
      <c r="J475" s="37" t="s">
        <v>3966</v>
      </c>
      <c r="K475">
        <v>0</v>
      </c>
      <c r="L475">
        <v>0</v>
      </c>
      <c r="M475">
        <v>0</v>
      </c>
      <c r="N475">
        <v>0</v>
      </c>
      <c r="O475">
        <v>0</v>
      </c>
      <c r="P475">
        <v>0</v>
      </c>
      <c r="Q475">
        <f t="shared" si="7"/>
        <v>0</v>
      </c>
    </row>
    <row r="476" spans="1:17" x14ac:dyDescent="0.25">
      <c r="A476" s="39">
        <v>40779</v>
      </c>
      <c r="B476" s="37" t="s">
        <v>3965</v>
      </c>
      <c r="C476" s="37">
        <v>2011</v>
      </c>
      <c r="D476" s="38">
        <v>8</v>
      </c>
      <c r="E476" s="37" t="s">
        <v>1827</v>
      </c>
      <c r="F476" s="37" t="s">
        <v>1827</v>
      </c>
      <c r="G476" s="37" t="s">
        <v>40</v>
      </c>
      <c r="H476" s="38">
        <v>1</v>
      </c>
      <c r="I476" s="37" t="s">
        <v>37</v>
      </c>
      <c r="J476" s="37" t="s">
        <v>37</v>
      </c>
      <c r="K476">
        <v>0</v>
      </c>
      <c r="L476">
        <v>0</v>
      </c>
      <c r="M476">
        <v>0</v>
      </c>
      <c r="N476">
        <v>0</v>
      </c>
      <c r="O476">
        <v>0</v>
      </c>
      <c r="P476">
        <v>0</v>
      </c>
      <c r="Q476">
        <f t="shared" si="7"/>
        <v>0</v>
      </c>
    </row>
    <row r="477" spans="1:17" x14ac:dyDescent="0.25">
      <c r="A477" s="39">
        <v>40779</v>
      </c>
      <c r="B477" s="37" t="s">
        <v>3964</v>
      </c>
      <c r="C477" s="37">
        <v>2011</v>
      </c>
      <c r="D477" s="38">
        <v>8</v>
      </c>
      <c r="E477" s="37" t="s">
        <v>1827</v>
      </c>
      <c r="F477" s="37" t="s">
        <v>1827</v>
      </c>
      <c r="G477" s="37" t="s">
        <v>32</v>
      </c>
      <c r="H477" s="38">
        <v>42</v>
      </c>
      <c r="I477" s="37" t="s">
        <v>37</v>
      </c>
      <c r="J477" s="37" t="s">
        <v>3963</v>
      </c>
      <c r="K477">
        <v>0</v>
      </c>
      <c r="L477">
        <v>0</v>
      </c>
      <c r="M477">
        <v>0</v>
      </c>
      <c r="N477">
        <v>0</v>
      </c>
      <c r="O477">
        <v>0</v>
      </c>
      <c r="P477">
        <v>0</v>
      </c>
      <c r="Q477">
        <f t="shared" si="7"/>
        <v>0</v>
      </c>
    </row>
    <row r="478" spans="1:17" x14ac:dyDescent="0.25">
      <c r="A478" s="39">
        <v>40779</v>
      </c>
      <c r="B478" s="37" t="s">
        <v>3962</v>
      </c>
      <c r="C478" s="37">
        <v>2011</v>
      </c>
      <c r="D478" s="38">
        <v>8</v>
      </c>
      <c r="E478" s="37" t="s">
        <v>1827</v>
      </c>
      <c r="F478" s="37" t="s">
        <v>1827</v>
      </c>
      <c r="G478" s="37" t="s">
        <v>40</v>
      </c>
      <c r="H478" s="38">
        <v>1</v>
      </c>
      <c r="I478" s="37" t="s">
        <v>37</v>
      </c>
      <c r="J478" s="37" t="s">
        <v>37</v>
      </c>
      <c r="K478">
        <v>0</v>
      </c>
      <c r="L478">
        <v>0</v>
      </c>
      <c r="M478">
        <v>0</v>
      </c>
      <c r="N478">
        <v>0</v>
      </c>
      <c r="O478">
        <v>0</v>
      </c>
      <c r="P478">
        <v>0</v>
      </c>
      <c r="Q478">
        <f t="shared" si="7"/>
        <v>0</v>
      </c>
    </row>
    <row r="479" spans="1:17" x14ac:dyDescent="0.25">
      <c r="A479" s="39">
        <v>40779</v>
      </c>
      <c r="B479" s="37" t="s">
        <v>3961</v>
      </c>
      <c r="C479" s="37">
        <v>2011</v>
      </c>
      <c r="D479" s="38">
        <v>8</v>
      </c>
      <c r="E479" s="37" t="s">
        <v>153</v>
      </c>
      <c r="F479" s="37" t="s">
        <v>4672</v>
      </c>
      <c r="G479" s="37" t="s">
        <v>32</v>
      </c>
      <c r="H479" s="38">
        <v>8</v>
      </c>
      <c r="I479" s="37" t="s">
        <v>37</v>
      </c>
      <c r="J479" s="37" t="s">
        <v>37</v>
      </c>
      <c r="K479">
        <v>0</v>
      </c>
      <c r="L479">
        <v>0</v>
      </c>
      <c r="M479">
        <v>0</v>
      </c>
      <c r="N479">
        <v>0</v>
      </c>
      <c r="O479">
        <v>0</v>
      </c>
      <c r="P479">
        <v>0</v>
      </c>
      <c r="Q479">
        <f t="shared" si="7"/>
        <v>0</v>
      </c>
    </row>
    <row r="480" spans="1:17" x14ac:dyDescent="0.25">
      <c r="A480" s="39">
        <v>40779</v>
      </c>
      <c r="B480" s="37" t="s">
        <v>280</v>
      </c>
      <c r="C480" s="37">
        <v>2011</v>
      </c>
      <c r="D480" s="38">
        <v>8</v>
      </c>
      <c r="E480" s="37" t="s">
        <v>55</v>
      </c>
      <c r="F480" s="37" t="s">
        <v>4672</v>
      </c>
      <c r="G480" s="37" t="s">
        <v>40</v>
      </c>
      <c r="H480" s="38">
        <v>813</v>
      </c>
      <c r="I480" s="37" t="s">
        <v>37</v>
      </c>
      <c r="J480" s="37" t="s">
        <v>3960</v>
      </c>
      <c r="K480">
        <v>2</v>
      </c>
      <c r="L480">
        <v>2</v>
      </c>
      <c r="M480">
        <v>0</v>
      </c>
      <c r="N480">
        <v>2</v>
      </c>
      <c r="O480">
        <v>2</v>
      </c>
      <c r="P480">
        <v>2.4600246002460025E-3</v>
      </c>
      <c r="Q480">
        <f t="shared" si="7"/>
        <v>2.4600246002460025E-3</v>
      </c>
    </row>
    <row r="481" spans="1:17" x14ac:dyDescent="0.25">
      <c r="A481" s="39">
        <v>40779</v>
      </c>
      <c r="B481" s="37" t="s">
        <v>286</v>
      </c>
      <c r="C481" s="37">
        <v>2011</v>
      </c>
      <c r="D481" s="38">
        <v>8</v>
      </c>
      <c r="E481" s="37" t="s">
        <v>55</v>
      </c>
      <c r="F481" s="37" t="s">
        <v>4672</v>
      </c>
      <c r="G481" s="37" t="s">
        <v>32</v>
      </c>
      <c r="H481" s="38">
        <v>410</v>
      </c>
      <c r="I481" s="37" t="s">
        <v>1857</v>
      </c>
      <c r="J481" s="37" t="s">
        <v>3959</v>
      </c>
      <c r="K481">
        <v>3</v>
      </c>
      <c r="L481">
        <v>3</v>
      </c>
      <c r="M481">
        <v>1</v>
      </c>
      <c r="N481">
        <v>1</v>
      </c>
      <c r="O481">
        <v>2</v>
      </c>
      <c r="P481">
        <v>7.3170731707317077E-3</v>
      </c>
      <c r="Q481">
        <f t="shared" si="7"/>
        <v>2.4390243902439024E-3</v>
      </c>
    </row>
    <row r="482" spans="1:17" x14ac:dyDescent="0.25">
      <c r="A482" s="39">
        <v>40786</v>
      </c>
      <c r="B482" s="37" t="s">
        <v>3958</v>
      </c>
      <c r="C482" s="37">
        <v>2011</v>
      </c>
      <c r="D482" s="38">
        <v>8</v>
      </c>
      <c r="E482" s="37" t="s">
        <v>3957</v>
      </c>
      <c r="F482" s="37" t="e">
        <v>#N/A</v>
      </c>
      <c r="G482" s="37" t="s">
        <v>40</v>
      </c>
      <c r="H482" s="38">
        <v>1</v>
      </c>
      <c r="I482" s="37" t="s">
        <v>37</v>
      </c>
      <c r="J482" s="37" t="s">
        <v>37</v>
      </c>
      <c r="K482">
        <v>0</v>
      </c>
      <c r="L482">
        <v>0</v>
      </c>
      <c r="M482">
        <v>0</v>
      </c>
      <c r="N482">
        <v>0</v>
      </c>
      <c r="O482">
        <v>0</v>
      </c>
      <c r="P482">
        <v>0</v>
      </c>
      <c r="Q482">
        <f t="shared" si="7"/>
        <v>0</v>
      </c>
    </row>
    <row r="483" spans="1:17" x14ac:dyDescent="0.25">
      <c r="A483" s="39">
        <v>40786</v>
      </c>
      <c r="B483" s="37" t="s">
        <v>3956</v>
      </c>
      <c r="C483" s="37">
        <v>2011</v>
      </c>
      <c r="D483" s="38">
        <v>8</v>
      </c>
      <c r="E483" s="37" t="s">
        <v>76</v>
      </c>
      <c r="F483" s="37" t="s">
        <v>1827</v>
      </c>
      <c r="G483" s="37" t="s">
        <v>32</v>
      </c>
      <c r="H483" s="38">
        <v>15</v>
      </c>
      <c r="I483" s="37" t="s">
        <v>37</v>
      </c>
      <c r="J483" s="37" t="s">
        <v>3955</v>
      </c>
      <c r="K483">
        <v>0</v>
      </c>
      <c r="L483">
        <v>0</v>
      </c>
      <c r="M483">
        <v>0</v>
      </c>
      <c r="N483">
        <v>0</v>
      </c>
      <c r="O483">
        <v>0</v>
      </c>
      <c r="P483">
        <v>0</v>
      </c>
      <c r="Q483">
        <f t="shared" si="7"/>
        <v>0</v>
      </c>
    </row>
    <row r="484" spans="1:17" x14ac:dyDescent="0.25">
      <c r="A484" s="39">
        <v>40786</v>
      </c>
      <c r="B484" s="37" t="s">
        <v>3954</v>
      </c>
      <c r="C484" s="37">
        <v>2011</v>
      </c>
      <c r="D484" s="38">
        <v>8</v>
      </c>
      <c r="E484" s="37" t="s">
        <v>1827</v>
      </c>
      <c r="F484" s="37" t="s">
        <v>1827</v>
      </c>
      <c r="G484" s="37" t="s">
        <v>32</v>
      </c>
      <c r="H484" s="38">
        <v>23</v>
      </c>
      <c r="I484" s="37" t="s">
        <v>37</v>
      </c>
      <c r="J484" s="37" t="s">
        <v>37</v>
      </c>
      <c r="K484">
        <v>0</v>
      </c>
      <c r="L484">
        <v>0</v>
      </c>
      <c r="M484">
        <v>0</v>
      </c>
      <c r="N484">
        <v>0</v>
      </c>
      <c r="O484">
        <v>0</v>
      </c>
      <c r="P484">
        <v>0</v>
      </c>
      <c r="Q484">
        <f t="shared" si="7"/>
        <v>0</v>
      </c>
    </row>
    <row r="485" spans="1:17" x14ac:dyDescent="0.25">
      <c r="A485" s="39">
        <v>40787</v>
      </c>
      <c r="B485" s="37" t="s">
        <v>3953</v>
      </c>
      <c r="C485" s="37">
        <v>2011</v>
      </c>
      <c r="D485" s="38">
        <v>9</v>
      </c>
      <c r="E485" s="37" t="s">
        <v>1036</v>
      </c>
      <c r="F485" s="37" t="e">
        <v>#N/A</v>
      </c>
      <c r="G485" s="37" t="s">
        <v>40</v>
      </c>
      <c r="H485" s="38">
        <v>1</v>
      </c>
      <c r="I485" s="37" t="s">
        <v>37</v>
      </c>
      <c r="J485" s="37" t="s">
        <v>3927</v>
      </c>
      <c r="K485">
        <v>0</v>
      </c>
      <c r="L485">
        <v>0</v>
      </c>
      <c r="M485">
        <v>0</v>
      </c>
      <c r="N485">
        <v>0</v>
      </c>
      <c r="O485">
        <v>0</v>
      </c>
      <c r="P485">
        <v>0</v>
      </c>
      <c r="Q485">
        <f t="shared" si="7"/>
        <v>0</v>
      </c>
    </row>
    <row r="486" spans="1:17" x14ac:dyDescent="0.25">
      <c r="A486" s="39">
        <v>40787</v>
      </c>
      <c r="B486" s="37" t="s">
        <v>3952</v>
      </c>
      <c r="C486" s="37">
        <v>2011</v>
      </c>
      <c r="D486" s="38">
        <v>9</v>
      </c>
      <c r="E486" s="37" t="s">
        <v>76</v>
      </c>
      <c r="F486" s="37" t="s">
        <v>1827</v>
      </c>
      <c r="G486" s="37" t="s">
        <v>32</v>
      </c>
      <c r="H486" s="38">
        <v>97</v>
      </c>
      <c r="I486" s="37" t="s">
        <v>37</v>
      </c>
      <c r="J486" s="37" t="s">
        <v>37</v>
      </c>
      <c r="K486">
        <v>0</v>
      </c>
      <c r="L486">
        <v>0</v>
      </c>
      <c r="M486">
        <v>0</v>
      </c>
      <c r="N486">
        <v>0</v>
      </c>
      <c r="O486">
        <v>0</v>
      </c>
      <c r="P486">
        <v>0</v>
      </c>
      <c r="Q486">
        <f t="shared" si="7"/>
        <v>0</v>
      </c>
    </row>
    <row r="487" spans="1:17" x14ac:dyDescent="0.25">
      <c r="A487" s="39">
        <v>40787</v>
      </c>
      <c r="B487" s="37" t="s">
        <v>3951</v>
      </c>
      <c r="C487" s="37">
        <v>2011</v>
      </c>
      <c r="D487" s="38">
        <v>9</v>
      </c>
      <c r="E487" s="37" t="s">
        <v>76</v>
      </c>
      <c r="F487" s="37" t="s">
        <v>1827</v>
      </c>
      <c r="G487" s="37" t="s">
        <v>40</v>
      </c>
      <c r="H487" s="38">
        <v>1</v>
      </c>
      <c r="I487" s="37" t="s">
        <v>37</v>
      </c>
      <c r="J487" s="37" t="s">
        <v>37</v>
      </c>
      <c r="K487">
        <v>0</v>
      </c>
      <c r="L487">
        <v>0</v>
      </c>
      <c r="M487">
        <v>0</v>
      </c>
      <c r="N487">
        <v>0</v>
      </c>
      <c r="O487">
        <v>0</v>
      </c>
      <c r="P487">
        <v>0</v>
      </c>
      <c r="Q487">
        <f t="shared" si="7"/>
        <v>0</v>
      </c>
    </row>
    <row r="488" spans="1:17" x14ac:dyDescent="0.25">
      <c r="A488" s="39">
        <v>40787</v>
      </c>
      <c r="B488" s="37" t="s">
        <v>3950</v>
      </c>
      <c r="C488" s="37">
        <v>2011</v>
      </c>
      <c r="D488" s="38">
        <v>9</v>
      </c>
      <c r="E488" s="37" t="s">
        <v>1827</v>
      </c>
      <c r="F488" s="37" t="s">
        <v>1827</v>
      </c>
      <c r="G488" s="37" t="s">
        <v>32</v>
      </c>
      <c r="H488" s="38">
        <v>41</v>
      </c>
      <c r="I488" s="37" t="s">
        <v>37</v>
      </c>
      <c r="J488" s="37" t="s">
        <v>37</v>
      </c>
      <c r="K488">
        <v>0</v>
      </c>
      <c r="L488">
        <v>0</v>
      </c>
      <c r="M488">
        <v>0</v>
      </c>
      <c r="N488">
        <v>0</v>
      </c>
      <c r="O488">
        <v>0</v>
      </c>
      <c r="P488">
        <v>0</v>
      </c>
      <c r="Q488">
        <f t="shared" si="7"/>
        <v>0</v>
      </c>
    </row>
    <row r="489" spans="1:17" x14ac:dyDescent="0.25">
      <c r="A489" s="39">
        <v>40787</v>
      </c>
      <c r="B489" s="37" t="s">
        <v>3949</v>
      </c>
      <c r="C489" s="37">
        <v>2011</v>
      </c>
      <c r="D489" s="38">
        <v>9</v>
      </c>
      <c r="E489" s="37" t="s">
        <v>1827</v>
      </c>
      <c r="F489" s="37" t="s">
        <v>1827</v>
      </c>
      <c r="G489" s="37" t="s">
        <v>40</v>
      </c>
      <c r="H489" s="38">
        <v>16</v>
      </c>
      <c r="I489" s="37" t="s">
        <v>37</v>
      </c>
      <c r="J489" s="37" t="s">
        <v>37</v>
      </c>
      <c r="K489">
        <v>0</v>
      </c>
      <c r="L489">
        <v>0</v>
      </c>
      <c r="M489">
        <v>0</v>
      </c>
      <c r="N489">
        <v>0</v>
      </c>
      <c r="O489">
        <v>0</v>
      </c>
      <c r="P489">
        <v>0</v>
      </c>
      <c r="Q489">
        <f t="shared" si="7"/>
        <v>0</v>
      </c>
    </row>
    <row r="490" spans="1:17" x14ac:dyDescent="0.25">
      <c r="A490" s="39">
        <v>40787</v>
      </c>
      <c r="B490" s="37" t="s">
        <v>3948</v>
      </c>
      <c r="C490" s="37">
        <v>2011</v>
      </c>
      <c r="D490" s="38">
        <v>9</v>
      </c>
      <c r="E490" s="37" t="s">
        <v>2305</v>
      </c>
      <c r="F490" s="37" t="e">
        <v>#N/A</v>
      </c>
      <c r="G490" s="37" t="s">
        <v>40</v>
      </c>
      <c r="H490" s="38">
        <v>5</v>
      </c>
      <c r="I490" s="37" t="s">
        <v>37</v>
      </c>
      <c r="J490" s="37" t="s">
        <v>3947</v>
      </c>
      <c r="K490">
        <v>0</v>
      </c>
      <c r="L490">
        <v>0</v>
      </c>
      <c r="M490">
        <v>0</v>
      </c>
      <c r="N490">
        <v>0</v>
      </c>
      <c r="O490">
        <v>0</v>
      </c>
      <c r="P490">
        <v>0</v>
      </c>
      <c r="Q490">
        <f t="shared" si="7"/>
        <v>0</v>
      </c>
    </row>
    <row r="491" spans="1:17" x14ac:dyDescent="0.25">
      <c r="A491" s="39">
        <v>40787</v>
      </c>
      <c r="B491" s="37" t="s">
        <v>3946</v>
      </c>
      <c r="C491" s="37">
        <v>2011</v>
      </c>
      <c r="D491" s="38">
        <v>9</v>
      </c>
      <c r="E491" s="37" t="s">
        <v>153</v>
      </c>
      <c r="F491" s="37" t="s">
        <v>4672</v>
      </c>
      <c r="G491" s="37" t="s">
        <v>32</v>
      </c>
      <c r="H491" s="38">
        <v>4</v>
      </c>
      <c r="I491" s="37" t="s">
        <v>37</v>
      </c>
      <c r="J491" s="37" t="s">
        <v>3945</v>
      </c>
      <c r="K491">
        <v>0</v>
      </c>
      <c r="L491">
        <v>0</v>
      </c>
      <c r="M491">
        <v>0</v>
      </c>
      <c r="N491">
        <v>0</v>
      </c>
      <c r="O491">
        <v>0</v>
      </c>
      <c r="P491">
        <v>0</v>
      </c>
      <c r="Q491">
        <f t="shared" si="7"/>
        <v>0</v>
      </c>
    </row>
    <row r="492" spans="1:17" x14ac:dyDescent="0.25">
      <c r="A492" s="39">
        <v>40787</v>
      </c>
      <c r="B492" s="37" t="s">
        <v>3944</v>
      </c>
      <c r="C492" s="37">
        <v>2011</v>
      </c>
      <c r="D492" s="38">
        <v>9</v>
      </c>
      <c r="E492" s="37" t="s">
        <v>24</v>
      </c>
      <c r="F492" s="37" t="s">
        <v>4672</v>
      </c>
      <c r="G492" s="37" t="s">
        <v>32</v>
      </c>
      <c r="H492" s="38">
        <v>2</v>
      </c>
      <c r="I492" s="37" t="s">
        <v>37</v>
      </c>
      <c r="J492" s="37" t="s">
        <v>3921</v>
      </c>
      <c r="K492">
        <v>0</v>
      </c>
      <c r="L492">
        <v>0</v>
      </c>
      <c r="M492">
        <v>0</v>
      </c>
      <c r="N492">
        <v>0</v>
      </c>
      <c r="O492">
        <v>0</v>
      </c>
      <c r="P492">
        <v>0</v>
      </c>
      <c r="Q492">
        <f t="shared" si="7"/>
        <v>0</v>
      </c>
    </row>
    <row r="493" spans="1:17" x14ac:dyDescent="0.25">
      <c r="A493" s="39">
        <v>40787</v>
      </c>
      <c r="B493" s="37" t="s">
        <v>296</v>
      </c>
      <c r="C493" s="37">
        <v>2011</v>
      </c>
      <c r="D493" s="38">
        <v>9</v>
      </c>
      <c r="E493" s="37" t="s">
        <v>36</v>
      </c>
      <c r="F493" s="37" t="s">
        <v>36</v>
      </c>
      <c r="G493" s="37" t="s">
        <v>32</v>
      </c>
      <c r="H493" s="38">
        <v>392</v>
      </c>
      <c r="I493" s="37" t="s">
        <v>2021</v>
      </c>
      <c r="J493" s="37" t="s">
        <v>3943</v>
      </c>
      <c r="K493">
        <v>1</v>
      </c>
      <c r="L493">
        <v>1</v>
      </c>
      <c r="M493">
        <v>1</v>
      </c>
      <c r="N493">
        <v>0</v>
      </c>
      <c r="O493">
        <v>1</v>
      </c>
      <c r="P493">
        <v>2.5510204081632651E-3</v>
      </c>
      <c r="Q493">
        <f t="shared" si="7"/>
        <v>0</v>
      </c>
    </row>
    <row r="494" spans="1:17" x14ac:dyDescent="0.25">
      <c r="A494" s="39">
        <v>40787</v>
      </c>
      <c r="B494" s="37" t="s">
        <v>3942</v>
      </c>
      <c r="C494" s="37">
        <v>2011</v>
      </c>
      <c r="D494" s="38">
        <v>9</v>
      </c>
      <c r="E494" s="37" t="s">
        <v>36</v>
      </c>
      <c r="F494" s="37" t="s">
        <v>36</v>
      </c>
      <c r="G494" s="37" t="s">
        <v>40</v>
      </c>
      <c r="H494" s="38">
        <v>205</v>
      </c>
      <c r="I494" s="37" t="s">
        <v>1841</v>
      </c>
      <c r="J494" s="37" t="s">
        <v>3941</v>
      </c>
      <c r="K494">
        <v>0</v>
      </c>
      <c r="L494">
        <v>0</v>
      </c>
      <c r="M494">
        <v>0</v>
      </c>
      <c r="N494">
        <v>0</v>
      </c>
      <c r="O494">
        <v>0</v>
      </c>
      <c r="P494">
        <v>0</v>
      </c>
      <c r="Q494">
        <f t="shared" si="7"/>
        <v>0</v>
      </c>
    </row>
    <row r="495" spans="1:17" x14ac:dyDescent="0.25">
      <c r="A495" s="39">
        <v>40787</v>
      </c>
      <c r="B495" s="37" t="s">
        <v>3940</v>
      </c>
      <c r="C495" s="37">
        <v>2011</v>
      </c>
      <c r="D495" s="38">
        <v>9</v>
      </c>
      <c r="E495" s="37" t="s">
        <v>50</v>
      </c>
      <c r="F495" s="37" t="s">
        <v>50</v>
      </c>
      <c r="G495" s="37" t="s">
        <v>32</v>
      </c>
      <c r="H495" s="38">
        <v>84</v>
      </c>
      <c r="I495" s="37" t="s">
        <v>2845</v>
      </c>
      <c r="J495" s="37" t="s">
        <v>3939</v>
      </c>
      <c r="K495">
        <v>0</v>
      </c>
      <c r="L495">
        <v>0</v>
      </c>
      <c r="M495">
        <v>0</v>
      </c>
      <c r="N495">
        <v>0</v>
      </c>
      <c r="O495">
        <v>0</v>
      </c>
      <c r="P495">
        <v>0</v>
      </c>
      <c r="Q495">
        <f t="shared" si="7"/>
        <v>0</v>
      </c>
    </row>
    <row r="496" spans="1:17" x14ac:dyDescent="0.25">
      <c r="A496" s="39">
        <v>40787</v>
      </c>
      <c r="B496" s="37" t="s">
        <v>3938</v>
      </c>
      <c r="C496" s="37">
        <v>2011</v>
      </c>
      <c r="D496" s="38">
        <v>9</v>
      </c>
      <c r="E496" s="37" t="s">
        <v>50</v>
      </c>
      <c r="F496" s="37" t="s">
        <v>50</v>
      </c>
      <c r="G496" s="37" t="s">
        <v>40</v>
      </c>
      <c r="H496" s="38">
        <v>60</v>
      </c>
      <c r="I496" s="37" t="s">
        <v>37</v>
      </c>
      <c r="J496" s="37" t="s">
        <v>3937</v>
      </c>
      <c r="K496">
        <v>0</v>
      </c>
      <c r="L496">
        <v>0</v>
      </c>
      <c r="M496">
        <v>0</v>
      </c>
      <c r="N496">
        <v>0</v>
      </c>
      <c r="O496">
        <v>0</v>
      </c>
      <c r="P496">
        <v>0</v>
      </c>
      <c r="Q496">
        <f t="shared" si="7"/>
        <v>0</v>
      </c>
    </row>
    <row r="497" spans="1:17" x14ac:dyDescent="0.25">
      <c r="A497" s="39">
        <v>40787</v>
      </c>
      <c r="B497" s="37" t="s">
        <v>3936</v>
      </c>
      <c r="C497" s="37">
        <v>2011</v>
      </c>
      <c r="D497" s="38">
        <v>9</v>
      </c>
      <c r="E497" s="37" t="s">
        <v>3935</v>
      </c>
      <c r="F497" s="37" t="e">
        <v>#N/A</v>
      </c>
      <c r="G497" s="37" t="s">
        <v>40</v>
      </c>
      <c r="H497" s="38">
        <v>7</v>
      </c>
      <c r="I497" s="37" t="s">
        <v>37</v>
      </c>
      <c r="J497" s="37" t="s">
        <v>2276</v>
      </c>
      <c r="K497">
        <v>0</v>
      </c>
      <c r="L497">
        <v>0</v>
      </c>
      <c r="M497">
        <v>0</v>
      </c>
      <c r="N497">
        <v>0</v>
      </c>
      <c r="O497">
        <v>0</v>
      </c>
      <c r="P497">
        <v>0</v>
      </c>
      <c r="Q497">
        <f t="shared" si="7"/>
        <v>0</v>
      </c>
    </row>
    <row r="498" spans="1:17" x14ac:dyDescent="0.25">
      <c r="A498" s="39">
        <v>40787</v>
      </c>
      <c r="B498" s="37" t="s">
        <v>3934</v>
      </c>
      <c r="C498" s="37">
        <v>2011</v>
      </c>
      <c r="D498" s="38">
        <v>9</v>
      </c>
      <c r="E498" s="37" t="s">
        <v>587</v>
      </c>
      <c r="F498" s="37" t="e">
        <v>#N/A</v>
      </c>
      <c r="G498" s="37" t="s">
        <v>40</v>
      </c>
      <c r="H498" s="38">
        <v>7</v>
      </c>
      <c r="I498" s="37" t="s">
        <v>37</v>
      </c>
      <c r="J498" s="37" t="s">
        <v>3418</v>
      </c>
      <c r="K498">
        <v>0</v>
      </c>
      <c r="L498">
        <v>0</v>
      </c>
      <c r="M498">
        <v>0</v>
      </c>
      <c r="N498">
        <v>0</v>
      </c>
      <c r="O498">
        <v>0</v>
      </c>
      <c r="P498">
        <v>0</v>
      </c>
      <c r="Q498">
        <f t="shared" si="7"/>
        <v>0</v>
      </c>
    </row>
    <row r="499" spans="1:17" x14ac:dyDescent="0.25">
      <c r="A499" s="39">
        <v>40800</v>
      </c>
      <c r="B499" s="37" t="s">
        <v>3933</v>
      </c>
      <c r="C499" s="37">
        <v>2011</v>
      </c>
      <c r="D499" s="38">
        <v>9</v>
      </c>
      <c r="E499" s="37" t="s">
        <v>1036</v>
      </c>
      <c r="F499" s="37" t="e">
        <v>#N/A</v>
      </c>
      <c r="G499" s="37" t="s">
        <v>40</v>
      </c>
      <c r="H499" s="38">
        <v>1</v>
      </c>
      <c r="I499" s="37" t="s">
        <v>37</v>
      </c>
      <c r="J499" s="37" t="s">
        <v>3418</v>
      </c>
      <c r="K499">
        <v>0</v>
      </c>
      <c r="L499">
        <v>0</v>
      </c>
      <c r="M499">
        <v>0</v>
      </c>
      <c r="N499">
        <v>0</v>
      </c>
      <c r="O499">
        <v>0</v>
      </c>
      <c r="P499">
        <v>0</v>
      </c>
      <c r="Q499">
        <f t="shared" si="7"/>
        <v>0</v>
      </c>
    </row>
    <row r="500" spans="1:17" x14ac:dyDescent="0.25">
      <c r="A500" s="39">
        <v>40800</v>
      </c>
      <c r="B500" s="37" t="s">
        <v>3932</v>
      </c>
      <c r="C500" s="37">
        <v>2011</v>
      </c>
      <c r="D500" s="38">
        <v>9</v>
      </c>
      <c r="E500" s="37" t="s">
        <v>76</v>
      </c>
      <c r="F500" s="37" t="s">
        <v>1827</v>
      </c>
      <c r="G500" s="37" t="s">
        <v>32</v>
      </c>
      <c r="H500" s="38">
        <v>59</v>
      </c>
      <c r="I500" s="37" t="s">
        <v>37</v>
      </c>
      <c r="J500" s="37" t="s">
        <v>3931</v>
      </c>
      <c r="K500">
        <v>0</v>
      </c>
      <c r="L500">
        <v>0</v>
      </c>
      <c r="M500">
        <v>0</v>
      </c>
      <c r="N500">
        <v>0</v>
      </c>
      <c r="O500">
        <v>0</v>
      </c>
      <c r="P500">
        <v>0</v>
      </c>
      <c r="Q500">
        <f t="shared" si="7"/>
        <v>0</v>
      </c>
    </row>
    <row r="501" spans="1:17" x14ac:dyDescent="0.25">
      <c r="A501" s="39">
        <v>40800</v>
      </c>
      <c r="B501" s="37" t="s">
        <v>3930</v>
      </c>
      <c r="C501" s="37">
        <v>2011</v>
      </c>
      <c r="D501" s="38">
        <v>9</v>
      </c>
      <c r="E501" s="37" t="s">
        <v>1827</v>
      </c>
      <c r="F501" s="37" t="s">
        <v>1827</v>
      </c>
      <c r="G501" s="37" t="s">
        <v>32</v>
      </c>
      <c r="H501" s="38">
        <v>39</v>
      </c>
      <c r="I501" s="37" t="s">
        <v>37</v>
      </c>
      <c r="J501" s="37" t="s">
        <v>3929</v>
      </c>
      <c r="K501">
        <v>0</v>
      </c>
      <c r="L501">
        <v>0</v>
      </c>
      <c r="M501">
        <v>0</v>
      </c>
      <c r="N501">
        <v>0</v>
      </c>
      <c r="O501">
        <v>0</v>
      </c>
      <c r="P501">
        <v>0</v>
      </c>
      <c r="Q501">
        <f t="shared" si="7"/>
        <v>0</v>
      </c>
    </row>
    <row r="502" spans="1:17" x14ac:dyDescent="0.25">
      <c r="A502" s="39">
        <v>40806</v>
      </c>
      <c r="B502" s="37" t="s">
        <v>3928</v>
      </c>
      <c r="C502" s="37">
        <v>2011</v>
      </c>
      <c r="D502" s="38">
        <v>9</v>
      </c>
      <c r="E502" s="37" t="s">
        <v>1036</v>
      </c>
      <c r="F502" s="37" t="e">
        <v>#N/A</v>
      </c>
      <c r="G502" s="37" t="s">
        <v>40</v>
      </c>
      <c r="H502" s="38">
        <v>1</v>
      </c>
      <c r="I502" s="37" t="s">
        <v>37</v>
      </c>
      <c r="J502" s="37" t="s">
        <v>3927</v>
      </c>
      <c r="K502">
        <v>0</v>
      </c>
      <c r="L502">
        <v>0</v>
      </c>
      <c r="M502">
        <v>0</v>
      </c>
      <c r="N502">
        <v>0</v>
      </c>
      <c r="O502">
        <v>0</v>
      </c>
      <c r="P502">
        <v>0</v>
      </c>
      <c r="Q502">
        <f t="shared" si="7"/>
        <v>0</v>
      </c>
    </row>
    <row r="503" spans="1:17" x14ac:dyDescent="0.25">
      <c r="A503" s="39">
        <v>40806</v>
      </c>
      <c r="B503" s="37" t="s">
        <v>3926</v>
      </c>
      <c r="C503" s="37">
        <v>2011</v>
      </c>
      <c r="D503" s="38">
        <v>9</v>
      </c>
      <c r="E503" s="37" t="s">
        <v>76</v>
      </c>
      <c r="F503" s="37" t="s">
        <v>1827</v>
      </c>
      <c r="G503" s="37" t="s">
        <v>32</v>
      </c>
      <c r="H503" s="38">
        <v>43</v>
      </c>
      <c r="I503" s="37" t="s">
        <v>1841</v>
      </c>
      <c r="J503" s="37" t="s">
        <v>3925</v>
      </c>
      <c r="K503">
        <v>0</v>
      </c>
      <c r="L503">
        <v>0</v>
      </c>
      <c r="M503">
        <v>0</v>
      </c>
      <c r="N503">
        <v>0</v>
      </c>
      <c r="O503">
        <v>0</v>
      </c>
      <c r="P503">
        <v>0</v>
      </c>
      <c r="Q503">
        <f t="shared" si="7"/>
        <v>0</v>
      </c>
    </row>
    <row r="504" spans="1:17" x14ac:dyDescent="0.25">
      <c r="A504" s="39">
        <v>40806</v>
      </c>
      <c r="B504" s="37" t="s">
        <v>3924</v>
      </c>
      <c r="C504" s="37">
        <v>2011</v>
      </c>
      <c r="D504" s="38">
        <v>9</v>
      </c>
      <c r="E504" s="37" t="s">
        <v>1827</v>
      </c>
      <c r="F504" s="37" t="s">
        <v>1827</v>
      </c>
      <c r="G504" s="37" t="s">
        <v>32</v>
      </c>
      <c r="H504" s="38">
        <v>5</v>
      </c>
      <c r="I504" s="37" t="s">
        <v>37</v>
      </c>
      <c r="J504" s="37" t="s">
        <v>3092</v>
      </c>
      <c r="K504">
        <v>0</v>
      </c>
      <c r="L504">
        <v>0</v>
      </c>
      <c r="M504">
        <v>0</v>
      </c>
      <c r="N504">
        <v>0</v>
      </c>
      <c r="O504">
        <v>0</v>
      </c>
      <c r="P504">
        <v>0</v>
      </c>
      <c r="Q504">
        <f t="shared" si="7"/>
        <v>0</v>
      </c>
    </row>
    <row r="505" spans="1:17" x14ac:dyDescent="0.25">
      <c r="A505" s="39">
        <v>40806</v>
      </c>
      <c r="B505" s="37" t="s">
        <v>3923</v>
      </c>
      <c r="C505" s="37">
        <v>2011</v>
      </c>
      <c r="D505" s="38">
        <v>9</v>
      </c>
      <c r="E505" s="37" t="s">
        <v>1827</v>
      </c>
      <c r="F505" s="37" t="s">
        <v>1827</v>
      </c>
      <c r="G505" s="37" t="s">
        <v>40</v>
      </c>
      <c r="H505" s="38">
        <v>2</v>
      </c>
      <c r="I505" s="37" t="s">
        <v>37</v>
      </c>
      <c r="J505" s="37" t="s">
        <v>37</v>
      </c>
      <c r="K505">
        <v>0</v>
      </c>
      <c r="L505">
        <v>0</v>
      </c>
      <c r="M505">
        <v>0</v>
      </c>
      <c r="N505">
        <v>0</v>
      </c>
      <c r="O505">
        <v>0</v>
      </c>
      <c r="P505">
        <v>0</v>
      </c>
      <c r="Q505">
        <f t="shared" si="7"/>
        <v>0</v>
      </c>
    </row>
    <row r="506" spans="1:17" x14ac:dyDescent="0.25">
      <c r="A506" s="39">
        <v>40806</v>
      </c>
      <c r="B506" s="37" t="s">
        <v>3922</v>
      </c>
      <c r="C506" s="37">
        <v>2011</v>
      </c>
      <c r="D506" s="38">
        <v>9</v>
      </c>
      <c r="E506" s="37" t="s">
        <v>3192</v>
      </c>
      <c r="F506" s="37" t="s">
        <v>4672</v>
      </c>
      <c r="G506" s="37" t="s">
        <v>32</v>
      </c>
      <c r="H506" s="38">
        <v>2</v>
      </c>
      <c r="I506" s="37" t="s">
        <v>37</v>
      </c>
      <c r="J506" s="37" t="s">
        <v>3921</v>
      </c>
      <c r="K506">
        <v>0</v>
      </c>
      <c r="L506">
        <v>0</v>
      </c>
      <c r="M506">
        <v>0</v>
      </c>
      <c r="N506">
        <v>0</v>
      </c>
      <c r="O506">
        <v>0</v>
      </c>
      <c r="P506">
        <v>0</v>
      </c>
      <c r="Q506">
        <f t="shared" si="7"/>
        <v>0</v>
      </c>
    </row>
    <row r="507" spans="1:17" x14ac:dyDescent="0.25">
      <c r="A507" s="39">
        <v>40806</v>
      </c>
      <c r="B507" s="37" t="s">
        <v>3920</v>
      </c>
      <c r="C507" s="37">
        <v>2011</v>
      </c>
      <c r="D507" s="38">
        <v>9</v>
      </c>
      <c r="E507" s="37" t="s">
        <v>24</v>
      </c>
      <c r="F507" s="37" t="s">
        <v>4672</v>
      </c>
      <c r="G507" s="37" t="s">
        <v>32</v>
      </c>
      <c r="H507" s="38">
        <v>4</v>
      </c>
      <c r="I507" s="37" t="s">
        <v>37</v>
      </c>
      <c r="J507" s="37" t="s">
        <v>3092</v>
      </c>
      <c r="K507">
        <v>0</v>
      </c>
      <c r="L507">
        <v>0</v>
      </c>
      <c r="M507">
        <v>0</v>
      </c>
      <c r="N507">
        <v>0</v>
      </c>
      <c r="O507">
        <v>0</v>
      </c>
      <c r="P507">
        <v>0</v>
      </c>
      <c r="Q507">
        <f t="shared" si="7"/>
        <v>0</v>
      </c>
    </row>
    <row r="508" spans="1:17" x14ac:dyDescent="0.25">
      <c r="A508" s="39">
        <v>40806</v>
      </c>
      <c r="B508" s="37" t="s">
        <v>3919</v>
      </c>
      <c r="C508" s="37">
        <v>2011</v>
      </c>
      <c r="D508" s="38">
        <v>9</v>
      </c>
      <c r="E508" s="37" t="s">
        <v>36</v>
      </c>
      <c r="F508" s="37" t="s">
        <v>36</v>
      </c>
      <c r="G508" s="37" t="s">
        <v>32</v>
      </c>
      <c r="H508" s="38">
        <v>264</v>
      </c>
      <c r="I508" s="37" t="s">
        <v>2975</v>
      </c>
      <c r="J508" s="37" t="s">
        <v>3918</v>
      </c>
      <c r="K508">
        <v>0</v>
      </c>
      <c r="L508">
        <v>0</v>
      </c>
      <c r="M508">
        <v>0</v>
      </c>
      <c r="N508">
        <v>0</v>
      </c>
      <c r="O508">
        <v>0</v>
      </c>
      <c r="P508">
        <v>0</v>
      </c>
      <c r="Q508">
        <f t="shared" si="7"/>
        <v>0</v>
      </c>
    </row>
    <row r="509" spans="1:17" x14ac:dyDescent="0.25">
      <c r="A509" s="39">
        <v>40806</v>
      </c>
      <c r="B509" s="37" t="s">
        <v>3917</v>
      </c>
      <c r="C509" s="37">
        <v>2011</v>
      </c>
      <c r="D509" s="38">
        <v>9</v>
      </c>
      <c r="E509" s="37" t="s">
        <v>36</v>
      </c>
      <c r="F509" s="37" t="s">
        <v>36</v>
      </c>
      <c r="G509" s="37" t="s">
        <v>40</v>
      </c>
      <c r="H509" s="38">
        <v>24</v>
      </c>
      <c r="I509" s="37" t="s">
        <v>37</v>
      </c>
      <c r="J509" s="37" t="s">
        <v>37</v>
      </c>
      <c r="K509">
        <v>0</v>
      </c>
      <c r="L509">
        <v>0</v>
      </c>
      <c r="M509">
        <v>0</v>
      </c>
      <c r="N509">
        <v>0</v>
      </c>
      <c r="O509">
        <v>0</v>
      </c>
      <c r="P509">
        <v>0</v>
      </c>
      <c r="Q509">
        <f t="shared" si="7"/>
        <v>0</v>
      </c>
    </row>
    <row r="510" spans="1:17" x14ac:dyDescent="0.25">
      <c r="A510" s="39">
        <v>40806</v>
      </c>
      <c r="B510" s="37" t="s">
        <v>3916</v>
      </c>
      <c r="C510" s="37">
        <v>2011</v>
      </c>
      <c r="D510" s="38">
        <v>9</v>
      </c>
      <c r="E510" s="37" t="s">
        <v>50</v>
      </c>
      <c r="F510" s="37" t="s">
        <v>50</v>
      </c>
      <c r="G510" s="37" t="s">
        <v>32</v>
      </c>
      <c r="H510" s="38">
        <v>189</v>
      </c>
      <c r="I510" s="37" t="s">
        <v>1864</v>
      </c>
      <c r="J510" s="37" t="s">
        <v>3915</v>
      </c>
      <c r="K510">
        <v>0</v>
      </c>
      <c r="L510">
        <v>0</v>
      </c>
      <c r="M510">
        <v>0</v>
      </c>
      <c r="N510">
        <v>0</v>
      </c>
      <c r="O510">
        <v>0</v>
      </c>
      <c r="P510">
        <v>0</v>
      </c>
      <c r="Q510">
        <f t="shared" si="7"/>
        <v>0</v>
      </c>
    </row>
    <row r="511" spans="1:17" x14ac:dyDescent="0.25">
      <c r="A511" s="39">
        <v>40806</v>
      </c>
      <c r="B511" s="37" t="s">
        <v>3914</v>
      </c>
      <c r="C511" s="37">
        <v>2011</v>
      </c>
      <c r="D511" s="38">
        <v>9</v>
      </c>
      <c r="E511" s="37" t="s">
        <v>50</v>
      </c>
      <c r="F511" s="37" t="s">
        <v>50</v>
      </c>
      <c r="G511" s="37" t="s">
        <v>40</v>
      </c>
      <c r="H511" s="38">
        <v>73</v>
      </c>
      <c r="I511" s="37" t="s">
        <v>37</v>
      </c>
      <c r="J511" s="37" t="s">
        <v>37</v>
      </c>
      <c r="K511">
        <v>0</v>
      </c>
      <c r="L511">
        <v>0</v>
      </c>
      <c r="M511">
        <v>0</v>
      </c>
      <c r="N511">
        <v>0</v>
      </c>
      <c r="O511">
        <v>0</v>
      </c>
      <c r="P511">
        <v>0</v>
      </c>
      <c r="Q511">
        <f t="shared" si="7"/>
        <v>0</v>
      </c>
    </row>
    <row r="512" spans="1:17" x14ac:dyDescent="0.25">
      <c r="A512" s="39">
        <v>40816</v>
      </c>
      <c r="B512" s="37" t="s">
        <v>3913</v>
      </c>
      <c r="C512" s="37">
        <v>2011</v>
      </c>
      <c r="D512" s="38">
        <v>9</v>
      </c>
      <c r="E512" s="37" t="s">
        <v>232</v>
      </c>
      <c r="F512" s="37" t="e">
        <v>#N/A</v>
      </c>
      <c r="G512" s="37" t="s">
        <v>32</v>
      </c>
      <c r="H512" s="38">
        <v>2</v>
      </c>
      <c r="I512" s="37" t="s">
        <v>37</v>
      </c>
      <c r="J512" s="37" t="s">
        <v>37</v>
      </c>
      <c r="K512">
        <v>0</v>
      </c>
      <c r="L512">
        <v>0</v>
      </c>
      <c r="M512">
        <v>0</v>
      </c>
      <c r="N512">
        <v>0</v>
      </c>
      <c r="O512">
        <v>0</v>
      </c>
      <c r="P512">
        <v>0</v>
      </c>
      <c r="Q512">
        <f t="shared" si="7"/>
        <v>0</v>
      </c>
    </row>
    <row r="513" spans="1:17" x14ac:dyDescent="0.25">
      <c r="A513" s="39">
        <v>40823</v>
      </c>
      <c r="B513" s="37" t="s">
        <v>3912</v>
      </c>
      <c r="C513" s="37">
        <v>2011</v>
      </c>
      <c r="D513" s="38">
        <v>10</v>
      </c>
      <c r="E513" s="37" t="s">
        <v>232</v>
      </c>
      <c r="F513" s="37" t="e">
        <v>#N/A</v>
      </c>
      <c r="G513" s="37" t="s">
        <v>32</v>
      </c>
      <c r="H513" s="38">
        <v>1</v>
      </c>
      <c r="I513" s="37" t="s">
        <v>37</v>
      </c>
      <c r="J513" s="37" t="s">
        <v>3911</v>
      </c>
      <c r="K513">
        <v>0</v>
      </c>
      <c r="L513">
        <v>0</v>
      </c>
      <c r="M513">
        <v>0</v>
      </c>
      <c r="N513">
        <v>0</v>
      </c>
      <c r="O513">
        <v>0</v>
      </c>
      <c r="P513">
        <v>0</v>
      </c>
      <c r="Q513">
        <f t="shared" si="7"/>
        <v>0</v>
      </c>
    </row>
    <row r="514" spans="1:17" x14ac:dyDescent="0.25">
      <c r="A514" s="39">
        <v>40823</v>
      </c>
      <c r="B514" s="37" t="s">
        <v>3910</v>
      </c>
      <c r="C514" s="37">
        <v>2011</v>
      </c>
      <c r="D514" s="38">
        <v>10</v>
      </c>
      <c r="E514" s="37" t="s">
        <v>76</v>
      </c>
      <c r="F514" s="37" t="s">
        <v>1827</v>
      </c>
      <c r="G514" s="37" t="s">
        <v>40</v>
      </c>
      <c r="H514" s="38">
        <v>3</v>
      </c>
      <c r="I514" s="37" t="s">
        <v>37</v>
      </c>
      <c r="J514" s="37" t="s">
        <v>37</v>
      </c>
      <c r="K514">
        <v>0</v>
      </c>
      <c r="L514">
        <v>0</v>
      </c>
      <c r="M514">
        <v>0</v>
      </c>
      <c r="N514">
        <v>0</v>
      </c>
      <c r="O514">
        <v>0</v>
      </c>
      <c r="P514">
        <v>0</v>
      </c>
      <c r="Q514">
        <f t="shared" si="7"/>
        <v>0</v>
      </c>
    </row>
    <row r="515" spans="1:17" x14ac:dyDescent="0.25">
      <c r="A515" s="39">
        <v>40823</v>
      </c>
      <c r="B515" s="37" t="s">
        <v>3909</v>
      </c>
      <c r="C515" s="37">
        <v>2011</v>
      </c>
      <c r="D515" s="38">
        <v>10</v>
      </c>
      <c r="E515" s="37" t="s">
        <v>76</v>
      </c>
      <c r="F515" s="37" t="s">
        <v>1827</v>
      </c>
      <c r="G515" s="37" t="s">
        <v>32</v>
      </c>
      <c r="H515" s="38">
        <v>1</v>
      </c>
      <c r="I515" s="37" t="s">
        <v>37</v>
      </c>
      <c r="J515" s="37" t="s">
        <v>44</v>
      </c>
      <c r="K515">
        <v>0</v>
      </c>
      <c r="L515">
        <v>0</v>
      </c>
      <c r="M515">
        <v>0</v>
      </c>
      <c r="N515">
        <v>0</v>
      </c>
      <c r="O515">
        <v>0</v>
      </c>
      <c r="P515">
        <v>0</v>
      </c>
      <c r="Q515">
        <f t="shared" ref="Q515:Q578" si="8">N515/H515</f>
        <v>0</v>
      </c>
    </row>
    <row r="516" spans="1:17" x14ac:dyDescent="0.25">
      <c r="A516" s="39">
        <v>40823</v>
      </c>
      <c r="B516" s="37" t="s">
        <v>3908</v>
      </c>
      <c r="C516" s="37">
        <v>2011</v>
      </c>
      <c r="D516" s="38">
        <v>10</v>
      </c>
      <c r="E516" s="37" t="s">
        <v>1827</v>
      </c>
      <c r="F516" s="37" t="s">
        <v>1827</v>
      </c>
      <c r="G516" s="37" t="s">
        <v>32</v>
      </c>
      <c r="H516" s="38">
        <v>21</v>
      </c>
      <c r="I516" s="37" t="s">
        <v>37</v>
      </c>
      <c r="J516" s="37" t="s">
        <v>3907</v>
      </c>
      <c r="K516">
        <v>0</v>
      </c>
      <c r="L516">
        <v>0</v>
      </c>
      <c r="M516">
        <v>0</v>
      </c>
      <c r="N516">
        <v>0</v>
      </c>
      <c r="O516">
        <v>0</v>
      </c>
      <c r="P516">
        <v>0</v>
      </c>
      <c r="Q516">
        <f t="shared" si="8"/>
        <v>0</v>
      </c>
    </row>
    <row r="517" spans="1:17" x14ac:dyDescent="0.25">
      <c r="A517" s="39">
        <v>40823</v>
      </c>
      <c r="B517" s="37" t="s">
        <v>3906</v>
      </c>
      <c r="C517" s="37">
        <v>2011</v>
      </c>
      <c r="D517" s="38">
        <v>10</v>
      </c>
      <c r="E517" s="37" t="s">
        <v>2473</v>
      </c>
      <c r="F517" s="37" t="e">
        <v>#N/A</v>
      </c>
      <c r="G517" s="37" t="s">
        <v>32</v>
      </c>
      <c r="H517" s="38">
        <v>2</v>
      </c>
      <c r="I517" s="37" t="s">
        <v>37</v>
      </c>
      <c r="J517" s="37" t="s">
        <v>3418</v>
      </c>
      <c r="K517">
        <v>0</v>
      </c>
      <c r="L517">
        <v>0</v>
      </c>
      <c r="M517">
        <v>0</v>
      </c>
      <c r="N517">
        <v>0</v>
      </c>
      <c r="O517">
        <v>0</v>
      </c>
      <c r="P517">
        <v>0</v>
      </c>
      <c r="Q517">
        <f t="shared" si="8"/>
        <v>0</v>
      </c>
    </row>
    <row r="518" spans="1:17" x14ac:dyDescent="0.25">
      <c r="A518" s="39">
        <v>40823</v>
      </c>
      <c r="B518" s="37" t="s">
        <v>3905</v>
      </c>
      <c r="C518" s="37">
        <v>2011</v>
      </c>
      <c r="D518" s="38">
        <v>10</v>
      </c>
      <c r="E518" s="37" t="s">
        <v>2473</v>
      </c>
      <c r="F518" s="37" t="e">
        <v>#N/A</v>
      </c>
      <c r="G518" s="37" t="s">
        <v>40</v>
      </c>
      <c r="H518" s="38">
        <v>1</v>
      </c>
      <c r="I518" s="37" t="s">
        <v>37</v>
      </c>
      <c r="J518" s="37" t="s">
        <v>2276</v>
      </c>
      <c r="K518">
        <v>0</v>
      </c>
      <c r="L518">
        <v>0</v>
      </c>
      <c r="M518">
        <v>0</v>
      </c>
      <c r="N518">
        <v>0</v>
      </c>
      <c r="O518">
        <v>0</v>
      </c>
      <c r="P518">
        <v>0</v>
      </c>
      <c r="Q518">
        <f t="shared" si="8"/>
        <v>0</v>
      </c>
    </row>
    <row r="519" spans="1:17" x14ac:dyDescent="0.25">
      <c r="A519" s="39">
        <v>40823</v>
      </c>
      <c r="B519" s="37" t="s">
        <v>3904</v>
      </c>
      <c r="C519" s="37">
        <v>2011</v>
      </c>
      <c r="D519" s="38">
        <v>10</v>
      </c>
      <c r="E519" s="37" t="s">
        <v>153</v>
      </c>
      <c r="F519" s="37" t="s">
        <v>4672</v>
      </c>
      <c r="G519" s="37" t="s">
        <v>32</v>
      </c>
      <c r="H519" s="38">
        <v>4</v>
      </c>
      <c r="I519" s="37" t="s">
        <v>37</v>
      </c>
      <c r="J519" s="37" t="s">
        <v>37</v>
      </c>
      <c r="K519">
        <v>0</v>
      </c>
      <c r="L519">
        <v>0</v>
      </c>
      <c r="M519">
        <v>0</v>
      </c>
      <c r="N519">
        <v>0</v>
      </c>
      <c r="O519">
        <v>0</v>
      </c>
      <c r="P519">
        <v>0</v>
      </c>
      <c r="Q519">
        <f t="shared" si="8"/>
        <v>0</v>
      </c>
    </row>
    <row r="520" spans="1:17" x14ac:dyDescent="0.25">
      <c r="A520" s="39">
        <v>40823</v>
      </c>
      <c r="B520" s="37" t="s">
        <v>3903</v>
      </c>
      <c r="C520" s="37">
        <v>2011</v>
      </c>
      <c r="D520" s="38">
        <v>10</v>
      </c>
      <c r="E520" s="37" t="s">
        <v>24</v>
      </c>
      <c r="F520" s="37" t="s">
        <v>4672</v>
      </c>
      <c r="G520" s="37" t="s">
        <v>32</v>
      </c>
      <c r="H520" s="38">
        <v>14</v>
      </c>
      <c r="I520" s="37" t="s">
        <v>37</v>
      </c>
      <c r="J520" s="37" t="s">
        <v>3902</v>
      </c>
      <c r="K520">
        <v>0</v>
      </c>
      <c r="L520">
        <v>0</v>
      </c>
      <c r="M520">
        <v>0</v>
      </c>
      <c r="N520">
        <v>0</v>
      </c>
      <c r="O520">
        <v>0</v>
      </c>
      <c r="P520">
        <v>0</v>
      </c>
      <c r="Q520">
        <f t="shared" si="8"/>
        <v>0</v>
      </c>
    </row>
    <row r="521" spans="1:17" x14ac:dyDescent="0.25">
      <c r="A521" s="39">
        <v>40829</v>
      </c>
      <c r="B521" s="37" t="s">
        <v>3901</v>
      </c>
      <c r="C521" s="37">
        <v>2011</v>
      </c>
      <c r="D521" s="38">
        <v>10</v>
      </c>
      <c r="E521" s="37" t="s">
        <v>232</v>
      </c>
      <c r="F521" s="37" t="e">
        <v>#N/A</v>
      </c>
      <c r="G521" s="37" t="s">
        <v>32</v>
      </c>
      <c r="H521" s="38">
        <v>1</v>
      </c>
      <c r="I521" s="37" t="s">
        <v>37</v>
      </c>
      <c r="J521" s="37" t="s">
        <v>3418</v>
      </c>
      <c r="K521">
        <v>0</v>
      </c>
      <c r="L521">
        <v>0</v>
      </c>
      <c r="M521">
        <v>0</v>
      </c>
      <c r="N521">
        <v>0</v>
      </c>
      <c r="O521">
        <v>0</v>
      </c>
      <c r="P521">
        <v>0</v>
      </c>
      <c r="Q521">
        <f t="shared" si="8"/>
        <v>0</v>
      </c>
    </row>
    <row r="522" spans="1:17" x14ac:dyDescent="0.25">
      <c r="A522" s="39">
        <v>40829</v>
      </c>
      <c r="B522" s="37" t="s">
        <v>3900</v>
      </c>
      <c r="C522" s="37">
        <v>2011</v>
      </c>
      <c r="D522" s="38">
        <v>10</v>
      </c>
      <c r="E522" s="37" t="s">
        <v>3899</v>
      </c>
      <c r="F522" s="37" t="e">
        <v>#N/A</v>
      </c>
      <c r="G522" s="37" t="s">
        <v>32</v>
      </c>
      <c r="H522" s="38">
        <v>1</v>
      </c>
      <c r="I522" s="37" t="s">
        <v>37</v>
      </c>
      <c r="J522" s="37" t="s">
        <v>3418</v>
      </c>
      <c r="K522">
        <v>0</v>
      </c>
      <c r="L522">
        <v>0</v>
      </c>
      <c r="M522">
        <v>0</v>
      </c>
      <c r="N522">
        <v>0</v>
      </c>
      <c r="O522">
        <v>0</v>
      </c>
      <c r="P522">
        <v>0</v>
      </c>
      <c r="Q522">
        <f t="shared" si="8"/>
        <v>0</v>
      </c>
    </row>
    <row r="523" spans="1:17" x14ac:dyDescent="0.25">
      <c r="A523" s="39">
        <v>40829</v>
      </c>
      <c r="B523" s="37" t="s">
        <v>3898</v>
      </c>
      <c r="C523" s="37">
        <v>2011</v>
      </c>
      <c r="D523" s="38">
        <v>10</v>
      </c>
      <c r="E523" s="37" t="s">
        <v>3897</v>
      </c>
      <c r="F523" s="37" t="e">
        <v>#N/A</v>
      </c>
      <c r="G523" s="37" t="s">
        <v>32</v>
      </c>
      <c r="H523" s="38">
        <v>1</v>
      </c>
      <c r="I523" s="37" t="s">
        <v>37</v>
      </c>
      <c r="J523" s="37" t="s">
        <v>3418</v>
      </c>
      <c r="K523">
        <v>0</v>
      </c>
      <c r="L523">
        <v>0</v>
      </c>
      <c r="M523">
        <v>0</v>
      </c>
      <c r="N523">
        <v>0</v>
      </c>
      <c r="O523">
        <v>0</v>
      </c>
      <c r="P523">
        <v>0</v>
      </c>
      <c r="Q523">
        <f t="shared" si="8"/>
        <v>0</v>
      </c>
    </row>
    <row r="524" spans="1:17" x14ac:dyDescent="0.25">
      <c r="A524" s="39">
        <v>40829</v>
      </c>
      <c r="B524" s="37" t="s">
        <v>3896</v>
      </c>
      <c r="C524" s="37">
        <v>2011</v>
      </c>
      <c r="D524" s="38">
        <v>10</v>
      </c>
      <c r="E524" s="37" t="s">
        <v>153</v>
      </c>
      <c r="F524" s="37" t="s">
        <v>4672</v>
      </c>
      <c r="G524" s="37" t="s">
        <v>32</v>
      </c>
      <c r="H524" s="38">
        <v>7</v>
      </c>
      <c r="I524" s="37" t="s">
        <v>37</v>
      </c>
      <c r="J524" s="37" t="s">
        <v>3895</v>
      </c>
      <c r="K524">
        <v>0</v>
      </c>
      <c r="L524">
        <v>0</v>
      </c>
      <c r="M524">
        <v>0</v>
      </c>
      <c r="N524">
        <v>0</v>
      </c>
      <c r="O524">
        <v>0</v>
      </c>
      <c r="P524">
        <v>0</v>
      </c>
      <c r="Q524">
        <f t="shared" si="8"/>
        <v>0</v>
      </c>
    </row>
    <row r="525" spans="1:17" x14ac:dyDescent="0.25">
      <c r="A525" s="39">
        <v>40829</v>
      </c>
      <c r="B525" s="37" t="s">
        <v>3894</v>
      </c>
      <c r="C525" s="37">
        <v>2011</v>
      </c>
      <c r="D525" s="38">
        <v>10</v>
      </c>
      <c r="E525" s="37" t="s">
        <v>24</v>
      </c>
      <c r="F525" s="37" t="s">
        <v>4672</v>
      </c>
      <c r="G525" s="37" t="s">
        <v>32</v>
      </c>
      <c r="H525" s="38">
        <v>17</v>
      </c>
      <c r="I525" s="37" t="s">
        <v>37</v>
      </c>
      <c r="J525" s="37" t="s">
        <v>3893</v>
      </c>
      <c r="K525">
        <v>0</v>
      </c>
      <c r="L525">
        <v>0</v>
      </c>
      <c r="M525">
        <v>0</v>
      </c>
      <c r="N525">
        <v>0</v>
      </c>
      <c r="O525">
        <v>0</v>
      </c>
      <c r="P525">
        <v>0</v>
      </c>
      <c r="Q525">
        <f t="shared" si="8"/>
        <v>0</v>
      </c>
    </row>
    <row r="526" spans="1:17" x14ac:dyDescent="0.25">
      <c r="A526" s="39">
        <v>40831</v>
      </c>
      <c r="B526" s="37" t="s">
        <v>3892</v>
      </c>
      <c r="C526" s="37">
        <v>2011</v>
      </c>
      <c r="D526" s="38">
        <v>10</v>
      </c>
      <c r="E526" s="37" t="s">
        <v>76</v>
      </c>
      <c r="F526" s="37" t="s">
        <v>1827</v>
      </c>
      <c r="G526" s="37" t="s">
        <v>32</v>
      </c>
      <c r="H526" s="38">
        <v>35</v>
      </c>
      <c r="I526" s="37" t="s">
        <v>37</v>
      </c>
      <c r="J526" s="37" t="s">
        <v>3891</v>
      </c>
      <c r="K526">
        <v>0</v>
      </c>
      <c r="L526">
        <v>0</v>
      </c>
      <c r="M526">
        <v>0</v>
      </c>
      <c r="N526">
        <v>0</v>
      </c>
      <c r="O526">
        <v>0</v>
      </c>
      <c r="P526">
        <v>0</v>
      </c>
      <c r="Q526">
        <f t="shared" si="8"/>
        <v>0</v>
      </c>
    </row>
    <row r="527" spans="1:17" x14ac:dyDescent="0.25">
      <c r="A527" s="39">
        <v>40831</v>
      </c>
      <c r="B527" s="37" t="s">
        <v>3890</v>
      </c>
      <c r="C527" s="37">
        <v>2011</v>
      </c>
      <c r="D527" s="38">
        <v>10</v>
      </c>
      <c r="E527" s="37" t="s">
        <v>55</v>
      </c>
      <c r="F527" s="37" t="s">
        <v>4672</v>
      </c>
      <c r="G527" s="37" t="s">
        <v>40</v>
      </c>
      <c r="H527" s="38">
        <v>1500</v>
      </c>
      <c r="I527" s="37" t="s">
        <v>37</v>
      </c>
      <c r="J527" s="37" t="s">
        <v>3889</v>
      </c>
      <c r="K527">
        <v>0</v>
      </c>
      <c r="L527">
        <v>0</v>
      </c>
      <c r="M527">
        <v>0</v>
      </c>
      <c r="N527">
        <v>0</v>
      </c>
      <c r="O527">
        <v>0</v>
      </c>
      <c r="P527">
        <v>0</v>
      </c>
      <c r="Q527">
        <f t="shared" si="8"/>
        <v>0</v>
      </c>
    </row>
    <row r="528" spans="1:17" x14ac:dyDescent="0.25">
      <c r="A528" s="39">
        <v>40831</v>
      </c>
      <c r="B528" s="37" t="s">
        <v>3888</v>
      </c>
      <c r="C528" s="37">
        <v>2011</v>
      </c>
      <c r="D528" s="38">
        <v>10</v>
      </c>
      <c r="E528" s="37" t="s">
        <v>24</v>
      </c>
      <c r="F528" s="37" t="s">
        <v>4672</v>
      </c>
      <c r="G528" s="37" t="s">
        <v>32</v>
      </c>
      <c r="H528" s="38">
        <v>19</v>
      </c>
      <c r="I528" s="37" t="s">
        <v>37</v>
      </c>
      <c r="J528" s="37" t="s">
        <v>3887</v>
      </c>
      <c r="K528">
        <v>0</v>
      </c>
      <c r="L528">
        <v>0</v>
      </c>
      <c r="M528">
        <v>0</v>
      </c>
      <c r="N528">
        <v>0</v>
      </c>
      <c r="O528">
        <v>0</v>
      </c>
      <c r="P528">
        <v>0</v>
      </c>
      <c r="Q528">
        <f t="shared" si="8"/>
        <v>0</v>
      </c>
    </row>
    <row r="529" spans="1:17" x14ac:dyDescent="0.25">
      <c r="A529" s="39">
        <v>40831</v>
      </c>
      <c r="B529" s="37" t="s">
        <v>3886</v>
      </c>
      <c r="C529" s="37">
        <v>2011</v>
      </c>
      <c r="D529" s="38">
        <v>10</v>
      </c>
      <c r="E529" s="37" t="s">
        <v>24</v>
      </c>
      <c r="F529" s="37" t="s">
        <v>4672</v>
      </c>
      <c r="G529" s="37" t="s">
        <v>40</v>
      </c>
      <c r="H529" s="38">
        <v>2</v>
      </c>
      <c r="I529" s="37" t="s">
        <v>37</v>
      </c>
      <c r="J529" s="37" t="s">
        <v>37</v>
      </c>
      <c r="K529">
        <v>0</v>
      </c>
      <c r="L529">
        <v>0</v>
      </c>
      <c r="M529">
        <v>0</v>
      </c>
      <c r="N529">
        <v>0</v>
      </c>
      <c r="O529">
        <v>0</v>
      </c>
      <c r="P529">
        <v>0</v>
      </c>
      <c r="Q529">
        <f t="shared" si="8"/>
        <v>0</v>
      </c>
    </row>
    <row r="530" spans="1:17" x14ac:dyDescent="0.25">
      <c r="A530" s="39">
        <v>40831</v>
      </c>
      <c r="B530" s="37" t="s">
        <v>299</v>
      </c>
      <c r="C530" s="37">
        <v>2011</v>
      </c>
      <c r="D530" s="38">
        <v>10</v>
      </c>
      <c r="E530" s="37" t="s">
        <v>36</v>
      </c>
      <c r="F530" s="37" t="s">
        <v>36</v>
      </c>
      <c r="G530" s="37" t="s">
        <v>32</v>
      </c>
      <c r="H530" s="38">
        <v>19</v>
      </c>
      <c r="I530" s="37" t="s">
        <v>37</v>
      </c>
      <c r="J530" s="37" t="s">
        <v>3885</v>
      </c>
      <c r="K530">
        <v>1</v>
      </c>
      <c r="L530">
        <v>1</v>
      </c>
      <c r="M530">
        <v>1</v>
      </c>
      <c r="N530">
        <v>0</v>
      </c>
      <c r="O530">
        <v>1</v>
      </c>
      <c r="P530">
        <v>5.2631578947368418E-2</v>
      </c>
      <c r="Q530">
        <f t="shared" si="8"/>
        <v>0</v>
      </c>
    </row>
    <row r="531" spans="1:17" x14ac:dyDescent="0.25">
      <c r="A531" s="39">
        <v>40831</v>
      </c>
      <c r="B531" s="37" t="s">
        <v>3884</v>
      </c>
      <c r="C531" s="37">
        <v>2011</v>
      </c>
      <c r="D531" s="38">
        <v>10</v>
      </c>
      <c r="E531" s="37" t="s">
        <v>36</v>
      </c>
      <c r="F531" s="37" t="s">
        <v>36</v>
      </c>
      <c r="G531" s="37" t="s">
        <v>40</v>
      </c>
      <c r="H531" s="38">
        <v>36</v>
      </c>
      <c r="I531" s="37" t="s">
        <v>37</v>
      </c>
      <c r="J531" s="37" t="s">
        <v>37</v>
      </c>
      <c r="K531">
        <v>0</v>
      </c>
      <c r="L531">
        <v>0</v>
      </c>
      <c r="M531">
        <v>0</v>
      </c>
      <c r="N531">
        <v>0</v>
      </c>
      <c r="O531">
        <v>0</v>
      </c>
      <c r="P531">
        <v>0</v>
      </c>
      <c r="Q531">
        <f t="shared" si="8"/>
        <v>0</v>
      </c>
    </row>
    <row r="532" spans="1:17" x14ac:dyDescent="0.25">
      <c r="A532" s="39">
        <v>40831</v>
      </c>
      <c r="B532" s="37" t="s">
        <v>3883</v>
      </c>
      <c r="C532" s="37">
        <v>2011</v>
      </c>
      <c r="D532" s="38">
        <v>10</v>
      </c>
      <c r="E532" s="37" t="s">
        <v>50</v>
      </c>
      <c r="F532" s="37" t="s">
        <v>50</v>
      </c>
      <c r="G532" s="37" t="s">
        <v>32</v>
      </c>
      <c r="H532" s="38">
        <v>177</v>
      </c>
      <c r="I532" s="37" t="s">
        <v>37</v>
      </c>
      <c r="J532" s="37" t="s">
        <v>3882</v>
      </c>
      <c r="K532">
        <v>0</v>
      </c>
      <c r="L532">
        <v>0</v>
      </c>
      <c r="M532">
        <v>0</v>
      </c>
      <c r="N532">
        <v>0</v>
      </c>
      <c r="O532">
        <v>0</v>
      </c>
      <c r="P532">
        <v>0</v>
      </c>
      <c r="Q532">
        <f t="shared" si="8"/>
        <v>0</v>
      </c>
    </row>
    <row r="533" spans="1:17" x14ac:dyDescent="0.25">
      <c r="A533" s="39">
        <v>40831</v>
      </c>
      <c r="B533" s="37" t="s">
        <v>3881</v>
      </c>
      <c r="C533" s="37">
        <v>2011</v>
      </c>
      <c r="D533" s="38">
        <v>10</v>
      </c>
      <c r="E533" s="37" t="s">
        <v>50</v>
      </c>
      <c r="F533" s="37" t="s">
        <v>50</v>
      </c>
      <c r="G533" s="37" t="s">
        <v>40</v>
      </c>
      <c r="H533" s="38">
        <v>12</v>
      </c>
      <c r="I533" s="37" t="s">
        <v>37</v>
      </c>
      <c r="J533" s="37" t="s">
        <v>37</v>
      </c>
      <c r="K533">
        <v>0</v>
      </c>
      <c r="L533">
        <v>0</v>
      </c>
      <c r="M533">
        <v>0</v>
      </c>
      <c r="N533">
        <v>0</v>
      </c>
      <c r="O533">
        <v>0</v>
      </c>
      <c r="P533">
        <v>0</v>
      </c>
      <c r="Q533">
        <f t="shared" si="8"/>
        <v>0</v>
      </c>
    </row>
    <row r="534" spans="1:17" x14ac:dyDescent="0.25">
      <c r="A534" s="39">
        <v>40831</v>
      </c>
      <c r="B534" s="37" t="s">
        <v>3880</v>
      </c>
      <c r="C534" s="37">
        <v>2011</v>
      </c>
      <c r="D534" s="38">
        <v>10</v>
      </c>
      <c r="E534" s="37" t="s">
        <v>55</v>
      </c>
      <c r="F534" s="37" t="s">
        <v>4672</v>
      </c>
      <c r="G534" s="37" t="s">
        <v>32</v>
      </c>
      <c r="H534" s="38">
        <v>300</v>
      </c>
      <c r="I534" s="37" t="s">
        <v>37</v>
      </c>
      <c r="J534" s="37" t="s">
        <v>3879</v>
      </c>
      <c r="K534">
        <v>0</v>
      </c>
      <c r="L534">
        <v>0</v>
      </c>
      <c r="M534">
        <v>0</v>
      </c>
      <c r="N534">
        <v>0</v>
      </c>
      <c r="O534">
        <v>0</v>
      </c>
      <c r="P534">
        <v>0</v>
      </c>
      <c r="Q534">
        <f t="shared" si="8"/>
        <v>0</v>
      </c>
    </row>
    <row r="535" spans="1:17" x14ac:dyDescent="0.25">
      <c r="A535" s="39">
        <v>40833</v>
      </c>
      <c r="B535" s="37" t="s">
        <v>3878</v>
      </c>
      <c r="C535" s="37">
        <v>2011</v>
      </c>
      <c r="D535" s="38">
        <v>10</v>
      </c>
      <c r="E535" s="37" t="s">
        <v>76</v>
      </c>
      <c r="F535" s="37" t="s">
        <v>1827</v>
      </c>
      <c r="G535" s="37" t="s">
        <v>32</v>
      </c>
      <c r="H535" s="38">
        <v>41</v>
      </c>
      <c r="I535" s="37" t="s">
        <v>37</v>
      </c>
      <c r="J535" s="37" t="s">
        <v>3877</v>
      </c>
      <c r="K535">
        <v>0</v>
      </c>
      <c r="L535">
        <v>0</v>
      </c>
      <c r="M535">
        <v>0</v>
      </c>
      <c r="N535">
        <v>0</v>
      </c>
      <c r="O535">
        <v>0</v>
      </c>
      <c r="P535">
        <v>0</v>
      </c>
      <c r="Q535">
        <f t="shared" si="8"/>
        <v>0</v>
      </c>
    </row>
    <row r="536" spans="1:17" x14ac:dyDescent="0.25">
      <c r="A536" s="39">
        <v>40835</v>
      </c>
      <c r="B536" s="37" t="s">
        <v>3876</v>
      </c>
      <c r="C536" s="37">
        <v>2011</v>
      </c>
      <c r="D536" s="38">
        <v>10</v>
      </c>
      <c r="E536" s="37" t="s">
        <v>76</v>
      </c>
      <c r="F536" s="37" t="s">
        <v>1827</v>
      </c>
      <c r="G536" s="37" t="s">
        <v>32</v>
      </c>
      <c r="H536" s="38">
        <v>35</v>
      </c>
      <c r="I536" s="37" t="s">
        <v>37</v>
      </c>
      <c r="J536" s="37" t="s">
        <v>37</v>
      </c>
      <c r="K536">
        <v>0</v>
      </c>
      <c r="L536">
        <v>0</v>
      </c>
      <c r="M536">
        <v>0</v>
      </c>
      <c r="N536">
        <v>0</v>
      </c>
      <c r="O536">
        <v>0</v>
      </c>
      <c r="P536">
        <v>0</v>
      </c>
      <c r="Q536">
        <f t="shared" si="8"/>
        <v>0</v>
      </c>
    </row>
    <row r="537" spans="1:17" x14ac:dyDescent="0.25">
      <c r="A537" s="39">
        <v>40835</v>
      </c>
      <c r="B537" s="37" t="s">
        <v>3875</v>
      </c>
      <c r="C537" s="37">
        <v>2011</v>
      </c>
      <c r="D537" s="38">
        <v>10</v>
      </c>
      <c r="E537" s="37" t="s">
        <v>1827</v>
      </c>
      <c r="F537" s="37" t="s">
        <v>1827</v>
      </c>
      <c r="G537" s="37" t="s">
        <v>32</v>
      </c>
      <c r="H537" s="38">
        <v>3</v>
      </c>
      <c r="I537" s="37" t="s">
        <v>37</v>
      </c>
      <c r="J537" s="37" t="s">
        <v>3874</v>
      </c>
      <c r="K537">
        <v>0</v>
      </c>
      <c r="L537">
        <v>0</v>
      </c>
      <c r="M537">
        <v>0</v>
      </c>
      <c r="N537">
        <v>0</v>
      </c>
      <c r="O537">
        <v>0</v>
      </c>
      <c r="P537">
        <v>0</v>
      </c>
      <c r="Q537">
        <f t="shared" si="8"/>
        <v>0</v>
      </c>
    </row>
    <row r="538" spans="1:17" x14ac:dyDescent="0.25">
      <c r="A538" s="39">
        <v>40843</v>
      </c>
      <c r="B538" s="37" t="s">
        <v>3873</v>
      </c>
      <c r="C538" s="37">
        <v>2011</v>
      </c>
      <c r="D538" s="38">
        <v>10</v>
      </c>
      <c r="E538" s="37" t="s">
        <v>232</v>
      </c>
      <c r="F538" s="37" t="e">
        <v>#N/A</v>
      </c>
      <c r="G538" s="37" t="s">
        <v>32</v>
      </c>
      <c r="H538" s="38">
        <v>1</v>
      </c>
      <c r="I538" s="37" t="s">
        <v>37</v>
      </c>
      <c r="J538" s="37" t="s">
        <v>3418</v>
      </c>
      <c r="K538">
        <v>0</v>
      </c>
      <c r="L538">
        <v>0</v>
      </c>
      <c r="M538">
        <v>0</v>
      </c>
      <c r="N538">
        <v>0</v>
      </c>
      <c r="O538">
        <v>0</v>
      </c>
      <c r="P538">
        <v>0</v>
      </c>
      <c r="Q538">
        <f t="shared" si="8"/>
        <v>0</v>
      </c>
    </row>
    <row r="539" spans="1:17" x14ac:dyDescent="0.25">
      <c r="A539" s="39">
        <v>40843</v>
      </c>
      <c r="B539" s="37" t="s">
        <v>3872</v>
      </c>
      <c r="C539" s="37">
        <v>2011</v>
      </c>
      <c r="D539" s="38">
        <v>10</v>
      </c>
      <c r="E539" s="37" t="s">
        <v>2114</v>
      </c>
      <c r="F539" s="37" t="e">
        <v>#N/A</v>
      </c>
      <c r="G539" s="37" t="s">
        <v>32</v>
      </c>
      <c r="H539" s="38">
        <v>1</v>
      </c>
      <c r="I539" s="37" t="s">
        <v>37</v>
      </c>
      <c r="J539" s="37" t="s">
        <v>3871</v>
      </c>
      <c r="K539">
        <v>0</v>
      </c>
      <c r="L539">
        <v>0</v>
      </c>
      <c r="M539">
        <v>0</v>
      </c>
      <c r="N539">
        <v>0</v>
      </c>
      <c r="O539">
        <v>0</v>
      </c>
      <c r="P539">
        <v>0</v>
      </c>
      <c r="Q539">
        <f t="shared" si="8"/>
        <v>0</v>
      </c>
    </row>
    <row r="540" spans="1:17" x14ac:dyDescent="0.25">
      <c r="A540" s="39">
        <v>40843</v>
      </c>
      <c r="B540" s="37" t="s">
        <v>3870</v>
      </c>
      <c r="C540" s="37">
        <v>2011</v>
      </c>
      <c r="D540" s="38">
        <v>10</v>
      </c>
      <c r="E540" s="37" t="s">
        <v>76</v>
      </c>
      <c r="F540" s="37" t="s">
        <v>1827</v>
      </c>
      <c r="G540" s="37" t="s">
        <v>32</v>
      </c>
      <c r="H540" s="38">
        <v>15</v>
      </c>
      <c r="I540" s="37" t="s">
        <v>37</v>
      </c>
      <c r="J540" s="37" t="s">
        <v>3869</v>
      </c>
      <c r="K540">
        <v>0</v>
      </c>
      <c r="L540">
        <v>0</v>
      </c>
      <c r="M540">
        <v>0</v>
      </c>
      <c r="N540">
        <v>0</v>
      </c>
      <c r="O540">
        <v>0</v>
      </c>
      <c r="P540">
        <v>0</v>
      </c>
      <c r="Q540">
        <f t="shared" si="8"/>
        <v>0</v>
      </c>
    </row>
    <row r="541" spans="1:17" x14ac:dyDescent="0.25">
      <c r="A541" s="39">
        <v>40843</v>
      </c>
      <c r="B541" s="37" t="s">
        <v>3868</v>
      </c>
      <c r="C541" s="37">
        <v>2011</v>
      </c>
      <c r="D541" s="38">
        <v>10</v>
      </c>
      <c r="E541" s="37" t="s">
        <v>76</v>
      </c>
      <c r="F541" s="37" t="s">
        <v>1827</v>
      </c>
      <c r="G541" s="37" t="s">
        <v>40</v>
      </c>
      <c r="H541" s="38">
        <v>1</v>
      </c>
      <c r="I541" s="37" t="s">
        <v>37</v>
      </c>
      <c r="J541" s="37" t="s">
        <v>3867</v>
      </c>
      <c r="K541">
        <v>0</v>
      </c>
      <c r="L541">
        <v>0</v>
      </c>
      <c r="M541">
        <v>0</v>
      </c>
      <c r="N541">
        <v>0</v>
      </c>
      <c r="O541">
        <v>0</v>
      </c>
      <c r="P541">
        <v>0</v>
      </c>
      <c r="Q541">
        <f t="shared" si="8"/>
        <v>0</v>
      </c>
    </row>
    <row r="542" spans="1:17" x14ac:dyDescent="0.25">
      <c r="A542" s="39">
        <v>40843</v>
      </c>
      <c r="B542" s="37" t="s">
        <v>3866</v>
      </c>
      <c r="C542" s="37">
        <v>2011</v>
      </c>
      <c r="D542" s="38">
        <v>10</v>
      </c>
      <c r="E542" s="37" t="s">
        <v>1827</v>
      </c>
      <c r="F542" s="37" t="s">
        <v>1827</v>
      </c>
      <c r="G542" s="37" t="s">
        <v>32</v>
      </c>
      <c r="H542" s="38">
        <v>1</v>
      </c>
      <c r="I542" s="37" t="s">
        <v>37</v>
      </c>
      <c r="J542" s="37" t="s">
        <v>3865</v>
      </c>
      <c r="K542">
        <v>0</v>
      </c>
      <c r="L542">
        <v>0</v>
      </c>
      <c r="M542">
        <v>0</v>
      </c>
      <c r="N542">
        <v>0</v>
      </c>
      <c r="O542">
        <v>0</v>
      </c>
      <c r="P542">
        <v>0</v>
      </c>
      <c r="Q542">
        <f t="shared" si="8"/>
        <v>0</v>
      </c>
    </row>
    <row r="543" spans="1:17" x14ac:dyDescent="0.25">
      <c r="A543" s="39">
        <v>40851</v>
      </c>
      <c r="B543" s="37" t="s">
        <v>3864</v>
      </c>
      <c r="C543" s="37">
        <v>2011</v>
      </c>
      <c r="D543" s="38">
        <v>11</v>
      </c>
      <c r="E543" s="37" t="s">
        <v>37</v>
      </c>
      <c r="F543" s="37" t="e">
        <v>#N/A</v>
      </c>
      <c r="G543" s="37" t="s">
        <v>32</v>
      </c>
      <c r="H543" s="38">
        <v>1</v>
      </c>
      <c r="I543" s="37" t="s">
        <v>37</v>
      </c>
      <c r="J543" s="37" t="s">
        <v>3422</v>
      </c>
      <c r="K543">
        <v>0</v>
      </c>
      <c r="L543">
        <v>0</v>
      </c>
      <c r="M543">
        <v>0</v>
      </c>
      <c r="N543">
        <v>0</v>
      </c>
      <c r="O543">
        <v>0</v>
      </c>
      <c r="P543">
        <v>0</v>
      </c>
      <c r="Q543">
        <f t="shared" si="8"/>
        <v>0</v>
      </c>
    </row>
    <row r="544" spans="1:17" x14ac:dyDescent="0.25">
      <c r="A544" s="39">
        <v>40851</v>
      </c>
      <c r="B544" s="37" t="s">
        <v>3863</v>
      </c>
      <c r="C544" s="37">
        <v>2011</v>
      </c>
      <c r="D544" s="38">
        <v>11</v>
      </c>
      <c r="E544" s="37" t="s">
        <v>37</v>
      </c>
      <c r="F544" s="37" t="e">
        <v>#N/A</v>
      </c>
      <c r="G544" s="37" t="s">
        <v>32</v>
      </c>
      <c r="H544" s="38">
        <v>1</v>
      </c>
      <c r="I544" s="37" t="s">
        <v>37</v>
      </c>
      <c r="J544" s="37" t="s">
        <v>37</v>
      </c>
      <c r="K544">
        <v>0</v>
      </c>
      <c r="L544">
        <v>0</v>
      </c>
      <c r="M544">
        <v>0</v>
      </c>
      <c r="N544">
        <v>0</v>
      </c>
      <c r="O544">
        <v>0</v>
      </c>
      <c r="P544">
        <v>0</v>
      </c>
      <c r="Q544">
        <f t="shared" si="8"/>
        <v>0</v>
      </c>
    </row>
    <row r="545" spans="1:17" x14ac:dyDescent="0.25">
      <c r="A545" s="39">
        <v>40851</v>
      </c>
      <c r="B545" s="37" t="s">
        <v>3862</v>
      </c>
      <c r="C545" s="37">
        <v>2011</v>
      </c>
      <c r="D545" s="38">
        <v>11</v>
      </c>
      <c r="E545" s="37" t="s">
        <v>76</v>
      </c>
      <c r="F545" s="37" t="s">
        <v>1827</v>
      </c>
      <c r="G545" s="37" t="s">
        <v>32</v>
      </c>
      <c r="H545" s="38">
        <v>40</v>
      </c>
      <c r="I545" s="37" t="s">
        <v>37</v>
      </c>
      <c r="J545" s="37" t="s">
        <v>3861</v>
      </c>
      <c r="K545">
        <v>0</v>
      </c>
      <c r="L545">
        <v>0</v>
      </c>
      <c r="M545">
        <v>0</v>
      </c>
      <c r="N545">
        <v>0</v>
      </c>
      <c r="O545">
        <v>0</v>
      </c>
      <c r="P545">
        <v>0</v>
      </c>
      <c r="Q545">
        <f t="shared" si="8"/>
        <v>0</v>
      </c>
    </row>
    <row r="546" spans="1:17" x14ac:dyDescent="0.25">
      <c r="A546" s="39">
        <v>40851</v>
      </c>
      <c r="B546" s="37" t="s">
        <v>3860</v>
      </c>
      <c r="C546" s="37">
        <v>2011</v>
      </c>
      <c r="D546" s="38">
        <v>11</v>
      </c>
      <c r="E546" s="37" t="s">
        <v>76</v>
      </c>
      <c r="F546" s="37" t="s">
        <v>1827</v>
      </c>
      <c r="G546" s="37" t="s">
        <v>40</v>
      </c>
      <c r="H546" s="38">
        <v>1</v>
      </c>
      <c r="I546" s="37" t="s">
        <v>37</v>
      </c>
      <c r="J546" s="37" t="s">
        <v>37</v>
      </c>
      <c r="K546">
        <v>0</v>
      </c>
      <c r="L546">
        <v>0</v>
      </c>
      <c r="M546">
        <v>0</v>
      </c>
      <c r="N546">
        <v>0</v>
      </c>
      <c r="O546">
        <v>0</v>
      </c>
      <c r="P546">
        <v>0</v>
      </c>
      <c r="Q546">
        <f t="shared" si="8"/>
        <v>0</v>
      </c>
    </row>
    <row r="547" spans="1:17" x14ac:dyDescent="0.25">
      <c r="A547" s="39">
        <v>40851</v>
      </c>
      <c r="B547" s="37" t="s">
        <v>3859</v>
      </c>
      <c r="C547" s="37">
        <v>2011</v>
      </c>
      <c r="D547" s="38">
        <v>11</v>
      </c>
      <c r="E547" s="37" t="s">
        <v>1827</v>
      </c>
      <c r="F547" s="37" t="s">
        <v>1827</v>
      </c>
      <c r="G547" s="37" t="s">
        <v>32</v>
      </c>
      <c r="H547" s="38">
        <v>4</v>
      </c>
      <c r="I547" s="37" t="s">
        <v>37</v>
      </c>
      <c r="J547" s="37" t="s">
        <v>3858</v>
      </c>
      <c r="K547">
        <v>0</v>
      </c>
      <c r="L547">
        <v>0</v>
      </c>
      <c r="M547">
        <v>0</v>
      </c>
      <c r="N547">
        <v>0</v>
      </c>
      <c r="O547">
        <v>0</v>
      </c>
      <c r="P547">
        <v>0</v>
      </c>
      <c r="Q547">
        <f t="shared" si="8"/>
        <v>0</v>
      </c>
    </row>
    <row r="548" spans="1:17" x14ac:dyDescent="0.25">
      <c r="A548" s="39">
        <v>40852</v>
      </c>
      <c r="B548" s="37" t="s">
        <v>302</v>
      </c>
      <c r="C548" s="37">
        <v>2011</v>
      </c>
      <c r="D548" s="38">
        <v>11</v>
      </c>
      <c r="E548" s="37" t="s">
        <v>55</v>
      </c>
      <c r="F548" s="37" t="s">
        <v>4672</v>
      </c>
      <c r="G548" s="37" t="s">
        <v>40</v>
      </c>
      <c r="H548" s="38">
        <v>4299</v>
      </c>
      <c r="I548" s="37" t="s">
        <v>37</v>
      </c>
      <c r="J548" s="37" t="s">
        <v>3857</v>
      </c>
      <c r="K548">
        <v>9</v>
      </c>
      <c r="L548">
        <v>9</v>
      </c>
      <c r="M548">
        <v>0</v>
      </c>
      <c r="N548">
        <v>9</v>
      </c>
      <c r="O548">
        <v>9</v>
      </c>
      <c r="P548">
        <v>2.0935101186322401E-3</v>
      </c>
      <c r="Q548">
        <f t="shared" si="8"/>
        <v>2.0935101186322401E-3</v>
      </c>
    </row>
    <row r="549" spans="1:17" x14ac:dyDescent="0.25">
      <c r="A549" s="39">
        <v>40852</v>
      </c>
      <c r="B549" s="37" t="s">
        <v>329</v>
      </c>
      <c r="C549" s="37">
        <v>2011</v>
      </c>
      <c r="D549" s="38">
        <v>11</v>
      </c>
      <c r="E549" s="37" t="s">
        <v>55</v>
      </c>
      <c r="F549" s="37" t="s">
        <v>4672</v>
      </c>
      <c r="G549" s="37" t="s">
        <v>32</v>
      </c>
      <c r="H549" s="38">
        <v>788</v>
      </c>
      <c r="I549" s="37" t="s">
        <v>1817</v>
      </c>
      <c r="J549" s="37" t="s">
        <v>3856</v>
      </c>
      <c r="K549">
        <v>4</v>
      </c>
      <c r="L549">
        <v>4</v>
      </c>
      <c r="M549">
        <v>2</v>
      </c>
      <c r="N549">
        <v>0</v>
      </c>
      <c r="O549">
        <v>2</v>
      </c>
      <c r="P549">
        <v>5.076142131979695E-3</v>
      </c>
      <c r="Q549">
        <f t="shared" si="8"/>
        <v>0</v>
      </c>
    </row>
    <row r="550" spans="1:17" x14ac:dyDescent="0.25">
      <c r="A550" s="39">
        <v>40862</v>
      </c>
      <c r="B550" s="37" t="s">
        <v>3855</v>
      </c>
      <c r="C550" s="37">
        <v>2011</v>
      </c>
      <c r="D550" s="38">
        <v>11</v>
      </c>
      <c r="E550" s="37" t="s">
        <v>76</v>
      </c>
      <c r="F550" s="37" t="s">
        <v>1827</v>
      </c>
      <c r="G550" s="37" t="s">
        <v>32</v>
      </c>
      <c r="H550" s="38">
        <v>62</v>
      </c>
      <c r="I550" s="37" t="s">
        <v>37</v>
      </c>
      <c r="J550" s="37" t="s">
        <v>3854</v>
      </c>
      <c r="K550">
        <v>0</v>
      </c>
      <c r="L550">
        <v>0</v>
      </c>
      <c r="M550">
        <v>0</v>
      </c>
      <c r="N550">
        <v>0</v>
      </c>
      <c r="O550">
        <v>0</v>
      </c>
      <c r="P550">
        <v>0</v>
      </c>
      <c r="Q550">
        <f t="shared" si="8"/>
        <v>0</v>
      </c>
    </row>
    <row r="551" spans="1:17" x14ac:dyDescent="0.25">
      <c r="A551" s="39">
        <v>40862</v>
      </c>
      <c r="B551" s="37" t="s">
        <v>3853</v>
      </c>
      <c r="C551" s="37">
        <v>2011</v>
      </c>
      <c r="D551" s="38">
        <v>11</v>
      </c>
      <c r="E551" s="37" t="s">
        <v>37</v>
      </c>
      <c r="F551" s="37" t="e">
        <v>#N/A</v>
      </c>
      <c r="G551" s="37" t="s">
        <v>32</v>
      </c>
      <c r="H551" s="38">
        <v>1</v>
      </c>
      <c r="I551" s="37" t="s">
        <v>37</v>
      </c>
      <c r="J551" s="37" t="s">
        <v>37</v>
      </c>
      <c r="K551">
        <v>0</v>
      </c>
      <c r="L551">
        <v>0</v>
      </c>
      <c r="M551">
        <v>0</v>
      </c>
      <c r="N551">
        <v>0</v>
      </c>
      <c r="O551">
        <v>0</v>
      </c>
      <c r="P551">
        <v>0</v>
      </c>
      <c r="Q551">
        <f t="shared" si="8"/>
        <v>0</v>
      </c>
    </row>
    <row r="552" spans="1:17" x14ac:dyDescent="0.25">
      <c r="A552" s="39">
        <v>40862</v>
      </c>
      <c r="B552" s="37" t="s">
        <v>3852</v>
      </c>
      <c r="C552" s="37">
        <v>2011</v>
      </c>
      <c r="D552" s="38">
        <v>11</v>
      </c>
      <c r="E552" s="37" t="s">
        <v>153</v>
      </c>
      <c r="F552" s="37" t="s">
        <v>4672</v>
      </c>
      <c r="G552" s="37" t="s">
        <v>32</v>
      </c>
      <c r="H552" s="38">
        <v>1</v>
      </c>
      <c r="I552" s="37" t="s">
        <v>37</v>
      </c>
      <c r="J552" s="37" t="s">
        <v>37</v>
      </c>
      <c r="K552">
        <v>0</v>
      </c>
      <c r="L552">
        <v>0</v>
      </c>
      <c r="M552">
        <v>0</v>
      </c>
      <c r="N552">
        <v>0</v>
      </c>
      <c r="O552">
        <v>0</v>
      </c>
      <c r="P552">
        <v>0</v>
      </c>
      <c r="Q552">
        <f t="shared" si="8"/>
        <v>0</v>
      </c>
    </row>
    <row r="553" spans="1:17" x14ac:dyDescent="0.25">
      <c r="A553" s="39">
        <v>40862</v>
      </c>
      <c r="B553" s="37" t="s">
        <v>3851</v>
      </c>
      <c r="C553" s="37">
        <v>2011</v>
      </c>
      <c r="D553" s="38">
        <v>11</v>
      </c>
      <c r="E553" s="37" t="s">
        <v>3849</v>
      </c>
      <c r="F553" s="37" t="e">
        <v>#N/A</v>
      </c>
      <c r="G553" s="37" t="s">
        <v>40</v>
      </c>
      <c r="H553" s="38">
        <v>1</v>
      </c>
      <c r="I553" s="37" t="s">
        <v>37</v>
      </c>
      <c r="J553" s="37" t="s">
        <v>37</v>
      </c>
      <c r="K553">
        <v>0</v>
      </c>
      <c r="L553">
        <v>0</v>
      </c>
      <c r="M553">
        <v>0</v>
      </c>
      <c r="N553">
        <v>0</v>
      </c>
      <c r="O553">
        <v>0</v>
      </c>
      <c r="P553">
        <v>0</v>
      </c>
      <c r="Q553">
        <f t="shared" si="8"/>
        <v>0</v>
      </c>
    </row>
    <row r="554" spans="1:17" x14ac:dyDescent="0.25">
      <c r="A554" s="39">
        <v>40862</v>
      </c>
      <c r="B554" s="37" t="s">
        <v>3850</v>
      </c>
      <c r="C554" s="37">
        <v>2011</v>
      </c>
      <c r="D554" s="38">
        <v>11</v>
      </c>
      <c r="E554" s="37" t="s">
        <v>3849</v>
      </c>
      <c r="F554" s="37" t="e">
        <v>#N/A</v>
      </c>
      <c r="G554" s="37" t="s">
        <v>32</v>
      </c>
      <c r="H554" s="38">
        <v>1</v>
      </c>
      <c r="I554" s="37" t="s">
        <v>37</v>
      </c>
      <c r="J554" s="37" t="s">
        <v>37</v>
      </c>
      <c r="K554">
        <v>0</v>
      </c>
      <c r="L554">
        <v>0</v>
      </c>
      <c r="M554">
        <v>0</v>
      </c>
      <c r="N554">
        <v>0</v>
      </c>
      <c r="O554">
        <v>0</v>
      </c>
      <c r="P554">
        <v>0</v>
      </c>
      <c r="Q554">
        <f t="shared" si="8"/>
        <v>0</v>
      </c>
    </row>
    <row r="555" spans="1:17" x14ac:dyDescent="0.25">
      <c r="A555" s="39">
        <v>40862</v>
      </c>
      <c r="B555" s="37" t="s">
        <v>3848</v>
      </c>
      <c r="C555" s="37">
        <v>2011</v>
      </c>
      <c r="D555" s="38">
        <v>11</v>
      </c>
      <c r="E555" s="37" t="s">
        <v>36</v>
      </c>
      <c r="F555" s="37" t="s">
        <v>36</v>
      </c>
      <c r="G555" s="37" t="s">
        <v>32</v>
      </c>
      <c r="H555" s="38">
        <v>102</v>
      </c>
      <c r="I555" s="37" t="s">
        <v>2021</v>
      </c>
      <c r="J555" s="37" t="s">
        <v>3847</v>
      </c>
      <c r="K555">
        <v>0</v>
      </c>
      <c r="L555">
        <v>0</v>
      </c>
      <c r="M555">
        <v>0</v>
      </c>
      <c r="N555">
        <v>0</v>
      </c>
      <c r="O555">
        <v>0</v>
      </c>
      <c r="P555">
        <v>0</v>
      </c>
      <c r="Q555">
        <f t="shared" si="8"/>
        <v>0</v>
      </c>
    </row>
    <row r="556" spans="1:17" x14ac:dyDescent="0.25">
      <c r="A556" s="39">
        <v>40862</v>
      </c>
      <c r="B556" s="37" t="s">
        <v>338</v>
      </c>
      <c r="C556" s="37">
        <v>2011</v>
      </c>
      <c r="D556" s="38">
        <v>11</v>
      </c>
      <c r="E556" s="37" t="s">
        <v>36</v>
      </c>
      <c r="F556" s="37" t="s">
        <v>36</v>
      </c>
      <c r="G556" s="37" t="s">
        <v>40</v>
      </c>
      <c r="H556" s="38">
        <v>28</v>
      </c>
      <c r="I556" s="37" t="s">
        <v>37</v>
      </c>
      <c r="J556" s="37" t="s">
        <v>3486</v>
      </c>
      <c r="K556">
        <v>2</v>
      </c>
      <c r="L556">
        <v>2</v>
      </c>
      <c r="M556">
        <v>0</v>
      </c>
      <c r="N556">
        <v>2</v>
      </c>
      <c r="O556">
        <v>2</v>
      </c>
      <c r="P556">
        <v>7.1428571428571425E-2</v>
      </c>
      <c r="Q556">
        <f t="shared" si="8"/>
        <v>7.1428571428571425E-2</v>
      </c>
    </row>
    <row r="557" spans="1:17" x14ac:dyDescent="0.25">
      <c r="A557" s="39">
        <v>40862</v>
      </c>
      <c r="B557" s="37" t="s">
        <v>3846</v>
      </c>
      <c r="C557" s="37">
        <v>2011</v>
      </c>
      <c r="D557" s="38">
        <v>11</v>
      </c>
      <c r="E557" s="37" t="s">
        <v>50</v>
      </c>
      <c r="F557" s="37" t="s">
        <v>50</v>
      </c>
      <c r="G557" s="37" t="s">
        <v>32</v>
      </c>
      <c r="H557" s="38">
        <v>116</v>
      </c>
      <c r="I557" s="37" t="s">
        <v>37</v>
      </c>
      <c r="J557" s="37" t="s">
        <v>3845</v>
      </c>
      <c r="K557">
        <v>0</v>
      </c>
      <c r="L557">
        <v>0</v>
      </c>
      <c r="M557">
        <v>0</v>
      </c>
      <c r="N557">
        <v>0</v>
      </c>
      <c r="O557">
        <v>0</v>
      </c>
      <c r="P557">
        <v>0</v>
      </c>
      <c r="Q557">
        <f t="shared" si="8"/>
        <v>0</v>
      </c>
    </row>
    <row r="558" spans="1:17" x14ac:dyDescent="0.25">
      <c r="A558" s="39">
        <v>40862</v>
      </c>
      <c r="B558" s="37" t="s">
        <v>3844</v>
      </c>
      <c r="C558" s="37">
        <v>2011</v>
      </c>
      <c r="D558" s="38">
        <v>11</v>
      </c>
      <c r="E558" s="37" t="s">
        <v>50</v>
      </c>
      <c r="F558" s="37" t="s">
        <v>50</v>
      </c>
      <c r="G558" s="37" t="s">
        <v>40</v>
      </c>
      <c r="H558" s="38">
        <v>1</v>
      </c>
      <c r="I558" s="37" t="s">
        <v>37</v>
      </c>
      <c r="J558" s="37" t="s">
        <v>3843</v>
      </c>
      <c r="K558">
        <v>0</v>
      </c>
      <c r="L558">
        <v>0</v>
      </c>
      <c r="M558">
        <v>0</v>
      </c>
      <c r="N558">
        <v>0</v>
      </c>
      <c r="O558">
        <v>0</v>
      </c>
      <c r="P558">
        <v>0</v>
      </c>
      <c r="Q558">
        <f t="shared" si="8"/>
        <v>0</v>
      </c>
    </row>
    <row r="559" spans="1:17" x14ac:dyDescent="0.25">
      <c r="A559" s="39">
        <v>40869</v>
      </c>
      <c r="B559" s="37" t="s">
        <v>3842</v>
      </c>
      <c r="C559" s="37">
        <v>2011</v>
      </c>
      <c r="D559" s="38">
        <v>11</v>
      </c>
      <c r="E559" s="37" t="s">
        <v>1808</v>
      </c>
      <c r="F559" s="37" t="e">
        <v>#N/A</v>
      </c>
      <c r="G559" s="37" t="s">
        <v>32</v>
      </c>
      <c r="H559" s="38">
        <v>4</v>
      </c>
      <c r="I559" s="37" t="s">
        <v>37</v>
      </c>
      <c r="J559" s="37" t="s">
        <v>37</v>
      </c>
      <c r="K559">
        <v>0</v>
      </c>
      <c r="L559">
        <v>0</v>
      </c>
      <c r="M559">
        <v>0</v>
      </c>
      <c r="N559">
        <v>0</v>
      </c>
      <c r="O559">
        <v>0</v>
      </c>
      <c r="P559">
        <v>0</v>
      </c>
      <c r="Q559">
        <f t="shared" si="8"/>
        <v>0</v>
      </c>
    </row>
    <row r="560" spans="1:17" x14ac:dyDescent="0.25">
      <c r="A560" s="39">
        <v>40869</v>
      </c>
      <c r="B560" s="37" t="s">
        <v>3841</v>
      </c>
      <c r="C560" s="37">
        <v>2011</v>
      </c>
      <c r="D560" s="38">
        <v>11</v>
      </c>
      <c r="E560" s="37" t="s">
        <v>37</v>
      </c>
      <c r="F560" s="37" t="e">
        <v>#N/A</v>
      </c>
      <c r="G560" s="37" t="s">
        <v>32</v>
      </c>
      <c r="H560" s="38">
        <v>2</v>
      </c>
      <c r="I560" s="37" t="s">
        <v>37</v>
      </c>
      <c r="J560" s="37" t="s">
        <v>37</v>
      </c>
      <c r="K560">
        <v>0</v>
      </c>
      <c r="L560">
        <v>0</v>
      </c>
      <c r="M560">
        <v>0</v>
      </c>
      <c r="N560">
        <v>0</v>
      </c>
      <c r="O560">
        <v>0</v>
      </c>
      <c r="P560">
        <v>0</v>
      </c>
      <c r="Q560">
        <f t="shared" si="8"/>
        <v>0</v>
      </c>
    </row>
    <row r="561" spans="1:17" x14ac:dyDescent="0.25">
      <c r="A561" s="39">
        <v>40954</v>
      </c>
      <c r="B561" s="37" t="s">
        <v>3840</v>
      </c>
      <c r="C561" s="37">
        <v>2012</v>
      </c>
      <c r="D561" s="38">
        <v>2</v>
      </c>
      <c r="E561" s="37" t="s">
        <v>232</v>
      </c>
      <c r="F561" s="37" t="e">
        <v>#N/A</v>
      </c>
      <c r="G561" s="37" t="s">
        <v>32</v>
      </c>
      <c r="H561" s="38">
        <v>1</v>
      </c>
      <c r="I561" s="37" t="s">
        <v>37</v>
      </c>
      <c r="J561" s="37" t="s">
        <v>37</v>
      </c>
      <c r="K561">
        <v>0</v>
      </c>
      <c r="L561">
        <v>0</v>
      </c>
      <c r="M561">
        <v>0</v>
      </c>
      <c r="N561">
        <v>0</v>
      </c>
      <c r="O561">
        <v>0</v>
      </c>
      <c r="P561">
        <v>0</v>
      </c>
      <c r="Q561">
        <f t="shared" si="8"/>
        <v>0</v>
      </c>
    </row>
    <row r="562" spans="1:17" x14ac:dyDescent="0.25">
      <c r="A562" s="39">
        <v>40954</v>
      </c>
      <c r="B562" s="37" t="s">
        <v>3839</v>
      </c>
      <c r="C562" s="37">
        <v>2012</v>
      </c>
      <c r="D562" s="38">
        <v>2</v>
      </c>
      <c r="E562" s="37" t="s">
        <v>2074</v>
      </c>
      <c r="F562" s="37" t="e">
        <v>#N/A</v>
      </c>
      <c r="G562" s="37" t="s">
        <v>32</v>
      </c>
      <c r="H562" s="38">
        <v>3</v>
      </c>
      <c r="I562" s="37" t="s">
        <v>37</v>
      </c>
      <c r="J562" s="37" t="s">
        <v>37</v>
      </c>
      <c r="K562">
        <v>0</v>
      </c>
      <c r="L562">
        <v>0</v>
      </c>
      <c r="M562">
        <v>0</v>
      </c>
      <c r="N562">
        <v>0</v>
      </c>
      <c r="O562">
        <v>0</v>
      </c>
      <c r="P562">
        <v>0</v>
      </c>
      <c r="Q562">
        <f t="shared" si="8"/>
        <v>0</v>
      </c>
    </row>
    <row r="563" spans="1:17" x14ac:dyDescent="0.25">
      <c r="A563" s="39">
        <v>40954</v>
      </c>
      <c r="B563" s="37" t="s">
        <v>343</v>
      </c>
      <c r="C563" s="37">
        <v>2012</v>
      </c>
      <c r="D563" s="38">
        <v>2</v>
      </c>
      <c r="E563" s="37" t="s">
        <v>1827</v>
      </c>
      <c r="F563" s="37" t="s">
        <v>1827</v>
      </c>
      <c r="G563" s="37" t="s">
        <v>32</v>
      </c>
      <c r="H563" s="38">
        <v>68</v>
      </c>
      <c r="I563" s="37" t="s">
        <v>37</v>
      </c>
      <c r="J563" s="37" t="s">
        <v>3838</v>
      </c>
      <c r="K563">
        <v>1</v>
      </c>
      <c r="L563">
        <v>1</v>
      </c>
      <c r="M563">
        <v>0</v>
      </c>
      <c r="N563">
        <v>0</v>
      </c>
      <c r="O563">
        <v>0</v>
      </c>
      <c r="P563">
        <v>1.4705882352941176E-2</v>
      </c>
      <c r="Q563">
        <f t="shared" si="8"/>
        <v>0</v>
      </c>
    </row>
    <row r="564" spans="1:17" x14ac:dyDescent="0.25">
      <c r="A564" s="39">
        <v>40966</v>
      </c>
      <c r="B564" s="37" t="s">
        <v>3837</v>
      </c>
      <c r="C564" s="37">
        <v>2012</v>
      </c>
      <c r="D564" s="38">
        <v>2</v>
      </c>
      <c r="E564" s="37" t="s">
        <v>76</v>
      </c>
      <c r="F564" s="37" t="s">
        <v>1827</v>
      </c>
      <c r="G564" s="37" t="s">
        <v>32</v>
      </c>
      <c r="H564" s="38">
        <v>24</v>
      </c>
      <c r="I564" s="37" t="s">
        <v>1928</v>
      </c>
      <c r="J564" s="37" t="s">
        <v>3836</v>
      </c>
      <c r="K564">
        <v>0</v>
      </c>
      <c r="L564">
        <v>0</v>
      </c>
      <c r="M564">
        <v>0</v>
      </c>
      <c r="N564">
        <v>0</v>
      </c>
      <c r="O564">
        <v>0</v>
      </c>
      <c r="P564">
        <v>0</v>
      </c>
      <c r="Q564">
        <f t="shared" si="8"/>
        <v>0</v>
      </c>
    </row>
    <row r="565" spans="1:17" x14ac:dyDescent="0.25">
      <c r="A565" s="39">
        <v>40966</v>
      </c>
      <c r="B565" s="37" t="s">
        <v>3835</v>
      </c>
      <c r="C565" s="37">
        <v>2012</v>
      </c>
      <c r="D565" s="38">
        <v>2</v>
      </c>
      <c r="E565" s="37" t="s">
        <v>1827</v>
      </c>
      <c r="F565" s="37" t="s">
        <v>1827</v>
      </c>
      <c r="G565" s="37" t="s">
        <v>32</v>
      </c>
      <c r="H565" s="38">
        <v>62</v>
      </c>
      <c r="I565" s="37" t="s">
        <v>2098</v>
      </c>
      <c r="J565" s="37" t="s">
        <v>3834</v>
      </c>
      <c r="K565">
        <v>0</v>
      </c>
      <c r="L565">
        <v>0</v>
      </c>
      <c r="M565">
        <v>0</v>
      </c>
      <c r="N565">
        <v>0</v>
      </c>
      <c r="O565">
        <v>0</v>
      </c>
      <c r="P565">
        <v>0</v>
      </c>
      <c r="Q565">
        <f t="shared" si="8"/>
        <v>0</v>
      </c>
    </row>
    <row r="566" spans="1:17" x14ac:dyDescent="0.25">
      <c r="A566" s="39">
        <v>40966</v>
      </c>
      <c r="B566" s="37" t="s">
        <v>3833</v>
      </c>
      <c r="C566" s="37">
        <v>2012</v>
      </c>
      <c r="D566" s="38">
        <v>2</v>
      </c>
      <c r="E566" s="37" t="s">
        <v>24</v>
      </c>
      <c r="F566" s="37" t="s">
        <v>4672</v>
      </c>
      <c r="G566" s="37" t="s">
        <v>32</v>
      </c>
      <c r="H566" s="38">
        <v>14</v>
      </c>
      <c r="I566" s="37" t="s">
        <v>37</v>
      </c>
      <c r="J566" s="37" t="s">
        <v>3832</v>
      </c>
      <c r="K566">
        <v>0</v>
      </c>
      <c r="L566">
        <v>0</v>
      </c>
      <c r="M566">
        <v>0</v>
      </c>
      <c r="N566">
        <v>0</v>
      </c>
      <c r="O566">
        <v>0</v>
      </c>
      <c r="P566">
        <v>0</v>
      </c>
      <c r="Q566">
        <f t="shared" si="8"/>
        <v>0</v>
      </c>
    </row>
    <row r="567" spans="1:17" x14ac:dyDescent="0.25">
      <c r="A567" s="39">
        <v>40966</v>
      </c>
      <c r="B567" s="37" t="s">
        <v>3831</v>
      </c>
      <c r="C567" s="37">
        <v>2012</v>
      </c>
      <c r="D567" s="38">
        <v>2</v>
      </c>
      <c r="E567" s="37" t="s">
        <v>55</v>
      </c>
      <c r="F567" s="37" t="s">
        <v>4672</v>
      </c>
      <c r="G567" s="37" t="s">
        <v>32</v>
      </c>
      <c r="H567" s="38">
        <v>234</v>
      </c>
      <c r="I567" s="37" t="s">
        <v>2517</v>
      </c>
      <c r="J567" s="37" t="s">
        <v>3830</v>
      </c>
      <c r="K567">
        <v>0</v>
      </c>
      <c r="L567">
        <v>0</v>
      </c>
      <c r="M567">
        <v>0</v>
      </c>
      <c r="N567">
        <v>0</v>
      </c>
      <c r="O567">
        <v>0</v>
      </c>
      <c r="P567">
        <v>0</v>
      </c>
      <c r="Q567">
        <f t="shared" si="8"/>
        <v>0</v>
      </c>
    </row>
    <row r="568" spans="1:17" x14ac:dyDescent="0.25">
      <c r="A568" s="39">
        <v>40966</v>
      </c>
      <c r="B568" s="37" t="s">
        <v>3829</v>
      </c>
      <c r="C568" s="37">
        <v>2012</v>
      </c>
      <c r="D568" s="38">
        <v>2</v>
      </c>
      <c r="E568" s="37" t="s">
        <v>55</v>
      </c>
      <c r="F568" s="37" t="s">
        <v>4672</v>
      </c>
      <c r="G568" s="37" t="s">
        <v>40</v>
      </c>
      <c r="H568" s="38">
        <v>135</v>
      </c>
      <c r="I568" s="37" t="s">
        <v>37</v>
      </c>
      <c r="J568" s="37" t="s">
        <v>37</v>
      </c>
      <c r="K568">
        <v>0</v>
      </c>
      <c r="L568">
        <v>0</v>
      </c>
      <c r="M568">
        <v>0</v>
      </c>
      <c r="N568">
        <v>0</v>
      </c>
      <c r="O568">
        <v>0</v>
      </c>
      <c r="P568">
        <v>0</v>
      </c>
      <c r="Q568">
        <f t="shared" si="8"/>
        <v>0</v>
      </c>
    </row>
    <row r="569" spans="1:17" x14ac:dyDescent="0.25">
      <c r="A569" s="39">
        <v>40966</v>
      </c>
      <c r="B569" s="37" t="s">
        <v>346</v>
      </c>
      <c r="C569" s="37">
        <v>2012</v>
      </c>
      <c r="D569" s="38">
        <v>2</v>
      </c>
      <c r="E569" s="37" t="s">
        <v>153</v>
      </c>
      <c r="F569" s="37" t="s">
        <v>4672</v>
      </c>
      <c r="G569" s="37" t="s">
        <v>32</v>
      </c>
      <c r="H569" s="38">
        <v>117</v>
      </c>
      <c r="I569" s="37" t="s">
        <v>2281</v>
      </c>
      <c r="J569" s="37" t="s">
        <v>3828</v>
      </c>
      <c r="K569">
        <v>1</v>
      </c>
      <c r="L569">
        <v>1</v>
      </c>
      <c r="M569">
        <v>0</v>
      </c>
      <c r="N569">
        <v>0</v>
      </c>
      <c r="O569">
        <v>0</v>
      </c>
      <c r="P569">
        <v>8.5470085470085479E-3</v>
      </c>
      <c r="Q569">
        <f t="shared" si="8"/>
        <v>0</v>
      </c>
    </row>
    <row r="570" spans="1:17" x14ac:dyDescent="0.25">
      <c r="A570" s="39">
        <v>40975</v>
      </c>
      <c r="B570" s="37" t="s">
        <v>3827</v>
      </c>
      <c r="C570" s="37">
        <v>2012</v>
      </c>
      <c r="D570" s="38">
        <v>3</v>
      </c>
      <c r="E570" s="37" t="s">
        <v>37</v>
      </c>
      <c r="F570" s="37" t="e">
        <v>#N/A</v>
      </c>
      <c r="G570" s="37" t="s">
        <v>32</v>
      </c>
      <c r="H570" s="38">
        <v>2</v>
      </c>
      <c r="I570" s="37" t="s">
        <v>37</v>
      </c>
      <c r="J570" s="37" t="s">
        <v>37</v>
      </c>
      <c r="K570">
        <v>0</v>
      </c>
      <c r="L570">
        <v>0</v>
      </c>
      <c r="M570">
        <v>0</v>
      </c>
      <c r="N570">
        <v>0</v>
      </c>
      <c r="O570">
        <v>0</v>
      </c>
      <c r="P570">
        <v>0</v>
      </c>
      <c r="Q570">
        <f t="shared" si="8"/>
        <v>0</v>
      </c>
    </row>
    <row r="571" spans="1:17" x14ac:dyDescent="0.25">
      <c r="A571" s="39">
        <v>40975</v>
      </c>
      <c r="B571" s="37" t="s">
        <v>349</v>
      </c>
      <c r="C571" s="37">
        <v>2012</v>
      </c>
      <c r="D571" s="38">
        <v>3</v>
      </c>
      <c r="E571" s="37" t="s">
        <v>153</v>
      </c>
      <c r="F571" s="37" t="s">
        <v>4672</v>
      </c>
      <c r="G571" s="37" t="s">
        <v>32</v>
      </c>
      <c r="H571" s="38">
        <v>137</v>
      </c>
      <c r="I571" s="37" t="s">
        <v>2905</v>
      </c>
      <c r="J571" s="37" t="s">
        <v>3826</v>
      </c>
      <c r="K571">
        <v>2</v>
      </c>
      <c r="L571">
        <v>2</v>
      </c>
      <c r="M571">
        <v>1</v>
      </c>
      <c r="N571">
        <v>0</v>
      </c>
      <c r="O571">
        <v>0</v>
      </c>
      <c r="P571">
        <v>1.4598540145985401E-2</v>
      </c>
      <c r="Q571">
        <f t="shared" si="8"/>
        <v>0</v>
      </c>
    </row>
    <row r="572" spans="1:17" x14ac:dyDescent="0.25">
      <c r="A572" s="39">
        <v>40975</v>
      </c>
      <c r="B572" s="37" t="s">
        <v>3825</v>
      </c>
      <c r="C572" s="37">
        <v>2012</v>
      </c>
      <c r="D572" s="38">
        <v>3</v>
      </c>
      <c r="E572" s="37" t="s">
        <v>55</v>
      </c>
      <c r="F572" s="37" t="s">
        <v>4672</v>
      </c>
      <c r="G572" s="37" t="s">
        <v>32</v>
      </c>
      <c r="H572" s="38">
        <v>213</v>
      </c>
      <c r="I572" s="37" t="s">
        <v>1928</v>
      </c>
      <c r="J572" s="37" t="s">
        <v>3824</v>
      </c>
      <c r="K572">
        <v>0</v>
      </c>
      <c r="L572">
        <v>0</v>
      </c>
      <c r="M572">
        <v>0</v>
      </c>
      <c r="N572">
        <v>0</v>
      </c>
      <c r="O572">
        <v>0</v>
      </c>
      <c r="P572">
        <v>0</v>
      </c>
      <c r="Q572">
        <f t="shared" si="8"/>
        <v>0</v>
      </c>
    </row>
    <row r="573" spans="1:17" x14ac:dyDescent="0.25">
      <c r="A573" s="39">
        <v>40975</v>
      </c>
      <c r="B573" s="37" t="s">
        <v>3823</v>
      </c>
      <c r="C573" s="37">
        <v>2012</v>
      </c>
      <c r="D573" s="38">
        <v>3</v>
      </c>
      <c r="E573" s="37" t="s">
        <v>55</v>
      </c>
      <c r="F573" s="37" t="s">
        <v>4672</v>
      </c>
      <c r="G573" s="37" t="s">
        <v>40</v>
      </c>
      <c r="H573" s="38">
        <v>71</v>
      </c>
      <c r="I573" s="37" t="s">
        <v>37</v>
      </c>
      <c r="J573" s="37" t="s">
        <v>37</v>
      </c>
      <c r="K573">
        <v>0</v>
      </c>
      <c r="L573">
        <v>0</v>
      </c>
      <c r="M573">
        <v>0</v>
      </c>
      <c r="N573">
        <v>0</v>
      </c>
      <c r="O573">
        <v>0</v>
      </c>
      <c r="P573">
        <v>0</v>
      </c>
      <c r="Q573">
        <f t="shared" si="8"/>
        <v>0</v>
      </c>
    </row>
    <row r="574" spans="1:17" x14ac:dyDescent="0.25">
      <c r="A574" s="39">
        <v>40975</v>
      </c>
      <c r="B574" s="37" t="s">
        <v>3822</v>
      </c>
      <c r="C574" s="37">
        <v>2012</v>
      </c>
      <c r="D574" s="38">
        <v>3</v>
      </c>
      <c r="E574" s="37" t="s">
        <v>24</v>
      </c>
      <c r="F574" s="37" t="s">
        <v>4672</v>
      </c>
      <c r="G574" s="37" t="s">
        <v>32</v>
      </c>
      <c r="H574" s="38">
        <v>40</v>
      </c>
      <c r="I574" s="37" t="s">
        <v>2845</v>
      </c>
      <c r="J574" s="37" t="s">
        <v>3821</v>
      </c>
      <c r="K574">
        <v>0</v>
      </c>
      <c r="L574">
        <v>0</v>
      </c>
      <c r="M574">
        <v>0</v>
      </c>
      <c r="N574">
        <v>0</v>
      </c>
      <c r="O574">
        <v>0</v>
      </c>
      <c r="P574">
        <v>0</v>
      </c>
      <c r="Q574">
        <f t="shared" si="8"/>
        <v>0</v>
      </c>
    </row>
    <row r="575" spans="1:17" x14ac:dyDescent="0.25">
      <c r="A575" s="39">
        <v>40975</v>
      </c>
      <c r="B575" s="37" t="s">
        <v>352</v>
      </c>
      <c r="C575" s="37">
        <v>2012</v>
      </c>
      <c r="D575" s="38">
        <v>3</v>
      </c>
      <c r="E575" s="37" t="s">
        <v>36</v>
      </c>
      <c r="F575" s="37" t="s">
        <v>36</v>
      </c>
      <c r="G575" s="37" t="s">
        <v>32</v>
      </c>
      <c r="H575" s="38">
        <v>207</v>
      </c>
      <c r="I575" s="37" t="s">
        <v>2192</v>
      </c>
      <c r="J575" s="37" t="s">
        <v>3820</v>
      </c>
      <c r="K575">
        <v>2</v>
      </c>
      <c r="L575">
        <v>2</v>
      </c>
      <c r="M575">
        <v>1</v>
      </c>
      <c r="N575">
        <v>1</v>
      </c>
      <c r="O575">
        <v>2</v>
      </c>
      <c r="P575">
        <v>9.6618357487922701E-3</v>
      </c>
      <c r="Q575">
        <f t="shared" si="8"/>
        <v>4.830917874396135E-3</v>
      </c>
    </row>
    <row r="576" spans="1:17" x14ac:dyDescent="0.25">
      <c r="A576" s="39">
        <v>40975</v>
      </c>
      <c r="B576" s="37" t="s">
        <v>3819</v>
      </c>
      <c r="C576" s="37">
        <v>2012</v>
      </c>
      <c r="D576" s="38">
        <v>3</v>
      </c>
      <c r="E576" s="37" t="s">
        <v>36</v>
      </c>
      <c r="F576" s="37" t="s">
        <v>36</v>
      </c>
      <c r="G576" s="37" t="s">
        <v>40</v>
      </c>
      <c r="H576" s="38">
        <v>3</v>
      </c>
      <c r="I576" s="37" t="s">
        <v>37</v>
      </c>
      <c r="J576" s="37" t="s">
        <v>37</v>
      </c>
      <c r="K576">
        <v>0</v>
      </c>
      <c r="L576">
        <v>0</v>
      </c>
      <c r="M576">
        <v>0</v>
      </c>
      <c r="N576">
        <v>0</v>
      </c>
      <c r="O576">
        <v>0</v>
      </c>
      <c r="P576">
        <v>0</v>
      </c>
      <c r="Q576">
        <f t="shared" si="8"/>
        <v>0</v>
      </c>
    </row>
    <row r="577" spans="1:17" x14ac:dyDescent="0.25">
      <c r="A577" s="39">
        <v>40975</v>
      </c>
      <c r="B577" s="37" t="s">
        <v>357</v>
      </c>
      <c r="C577" s="37">
        <v>2012</v>
      </c>
      <c r="D577" s="38">
        <v>3</v>
      </c>
      <c r="E577" s="37" t="s">
        <v>50</v>
      </c>
      <c r="F577" s="37" t="s">
        <v>50</v>
      </c>
      <c r="G577" s="37" t="s">
        <v>32</v>
      </c>
      <c r="H577" s="38">
        <v>124</v>
      </c>
      <c r="I577" s="37" t="s">
        <v>1864</v>
      </c>
      <c r="J577" s="37" t="s">
        <v>3818</v>
      </c>
      <c r="K577">
        <v>1</v>
      </c>
      <c r="L577">
        <v>1</v>
      </c>
      <c r="M577">
        <v>0</v>
      </c>
      <c r="N577">
        <v>1</v>
      </c>
      <c r="O577">
        <v>1</v>
      </c>
      <c r="P577">
        <v>8.0645161290322578E-3</v>
      </c>
      <c r="Q577">
        <f t="shared" si="8"/>
        <v>8.0645161290322578E-3</v>
      </c>
    </row>
    <row r="578" spans="1:17" x14ac:dyDescent="0.25">
      <c r="A578" s="39">
        <v>40975</v>
      </c>
      <c r="B578" s="37" t="s">
        <v>3817</v>
      </c>
      <c r="C578" s="37">
        <v>2012</v>
      </c>
      <c r="D578" s="38">
        <v>3</v>
      </c>
      <c r="E578" s="37" t="s">
        <v>1827</v>
      </c>
      <c r="F578" s="37" t="s">
        <v>1827</v>
      </c>
      <c r="G578" s="37" t="s">
        <v>32</v>
      </c>
      <c r="H578" s="38">
        <v>50</v>
      </c>
      <c r="I578" s="37" t="s">
        <v>1864</v>
      </c>
      <c r="J578" s="37" t="s">
        <v>3816</v>
      </c>
      <c r="K578">
        <v>0</v>
      </c>
      <c r="L578">
        <v>0</v>
      </c>
      <c r="M578">
        <v>0</v>
      </c>
      <c r="N578">
        <v>0</v>
      </c>
      <c r="O578">
        <v>0</v>
      </c>
      <c r="P578">
        <v>0</v>
      </c>
      <c r="Q578">
        <f t="shared" si="8"/>
        <v>0</v>
      </c>
    </row>
    <row r="579" spans="1:17" x14ac:dyDescent="0.25">
      <c r="A579" s="39">
        <v>40994</v>
      </c>
      <c r="B579" s="37" t="s">
        <v>3815</v>
      </c>
      <c r="C579" s="37">
        <v>2012</v>
      </c>
      <c r="D579" s="38">
        <v>3</v>
      </c>
      <c r="E579" s="37" t="s">
        <v>37</v>
      </c>
      <c r="F579" s="37" t="e">
        <v>#N/A</v>
      </c>
      <c r="G579" s="37" t="s">
        <v>32</v>
      </c>
      <c r="H579" s="38">
        <v>1</v>
      </c>
      <c r="I579" s="37" t="s">
        <v>37</v>
      </c>
      <c r="J579" s="37" t="s">
        <v>37</v>
      </c>
      <c r="K579">
        <v>0</v>
      </c>
      <c r="L579">
        <v>0</v>
      </c>
      <c r="M579">
        <v>0</v>
      </c>
      <c r="N579">
        <v>0</v>
      </c>
      <c r="O579">
        <v>0</v>
      </c>
      <c r="P579">
        <v>0</v>
      </c>
      <c r="Q579">
        <f t="shared" ref="Q579:Q642" si="9">N579/H579</f>
        <v>0</v>
      </c>
    </row>
    <row r="580" spans="1:17" x14ac:dyDescent="0.25">
      <c r="A580" s="39">
        <v>40994</v>
      </c>
      <c r="B580" s="37" t="s">
        <v>3814</v>
      </c>
      <c r="C580" s="37">
        <v>2012</v>
      </c>
      <c r="D580" s="38">
        <v>3</v>
      </c>
      <c r="E580" s="37" t="s">
        <v>2114</v>
      </c>
      <c r="F580" s="37" t="e">
        <v>#N/A</v>
      </c>
      <c r="G580" s="37" t="s">
        <v>32</v>
      </c>
      <c r="H580" s="38">
        <v>1</v>
      </c>
      <c r="I580" s="37" t="s">
        <v>37</v>
      </c>
      <c r="J580" s="37" t="s">
        <v>3813</v>
      </c>
      <c r="K580">
        <v>0</v>
      </c>
      <c r="L580">
        <v>0</v>
      </c>
      <c r="M580">
        <v>0</v>
      </c>
      <c r="N580">
        <v>0</v>
      </c>
      <c r="O580">
        <v>0</v>
      </c>
      <c r="P580">
        <v>0</v>
      </c>
      <c r="Q580">
        <f t="shared" si="9"/>
        <v>0</v>
      </c>
    </row>
    <row r="581" spans="1:17" x14ac:dyDescent="0.25">
      <c r="A581" s="39">
        <v>40994</v>
      </c>
      <c r="B581" s="37" t="s">
        <v>3812</v>
      </c>
      <c r="C581" s="37">
        <v>2012</v>
      </c>
      <c r="D581" s="38">
        <v>3</v>
      </c>
      <c r="E581" s="37" t="s">
        <v>76</v>
      </c>
      <c r="F581" s="37" t="s">
        <v>1827</v>
      </c>
      <c r="G581" s="37" t="s">
        <v>32</v>
      </c>
      <c r="H581" s="38">
        <v>37</v>
      </c>
      <c r="I581" s="37" t="s">
        <v>1928</v>
      </c>
      <c r="J581" s="37" t="s">
        <v>3811</v>
      </c>
      <c r="K581">
        <v>0</v>
      </c>
      <c r="L581">
        <v>0</v>
      </c>
      <c r="M581">
        <v>0</v>
      </c>
      <c r="N581">
        <v>0</v>
      </c>
      <c r="O581">
        <v>0</v>
      </c>
      <c r="P581">
        <v>0</v>
      </c>
      <c r="Q581">
        <f t="shared" si="9"/>
        <v>0</v>
      </c>
    </row>
    <row r="582" spans="1:17" x14ac:dyDescent="0.25">
      <c r="A582" s="39">
        <v>40994</v>
      </c>
      <c r="B582" s="37" t="s">
        <v>3810</v>
      </c>
      <c r="C582" s="37">
        <v>2012</v>
      </c>
      <c r="D582" s="38">
        <v>3</v>
      </c>
      <c r="E582" s="37" t="s">
        <v>1827</v>
      </c>
      <c r="F582" s="37" t="s">
        <v>1827</v>
      </c>
      <c r="G582" s="37" t="s">
        <v>32</v>
      </c>
      <c r="H582" s="38">
        <v>1</v>
      </c>
      <c r="I582" s="37" t="s">
        <v>37</v>
      </c>
      <c r="J582" s="37" t="s">
        <v>3809</v>
      </c>
      <c r="K582">
        <v>0</v>
      </c>
      <c r="L582">
        <v>0</v>
      </c>
      <c r="M582">
        <v>0</v>
      </c>
      <c r="N582">
        <v>0</v>
      </c>
      <c r="O582">
        <v>0</v>
      </c>
      <c r="P582">
        <v>0</v>
      </c>
      <c r="Q582">
        <f t="shared" si="9"/>
        <v>0</v>
      </c>
    </row>
    <row r="583" spans="1:17" x14ac:dyDescent="0.25">
      <c r="A583" s="39">
        <v>41010</v>
      </c>
      <c r="B583" s="37" t="s">
        <v>3808</v>
      </c>
      <c r="C583" s="37">
        <v>2012</v>
      </c>
      <c r="D583" s="38">
        <v>4</v>
      </c>
      <c r="E583" s="37" t="s">
        <v>232</v>
      </c>
      <c r="F583" s="37" t="e">
        <v>#N/A</v>
      </c>
      <c r="G583" s="37" t="s">
        <v>40</v>
      </c>
      <c r="H583" s="38">
        <v>1</v>
      </c>
      <c r="I583" s="37" t="s">
        <v>37</v>
      </c>
      <c r="J583" s="37" t="s">
        <v>37</v>
      </c>
      <c r="K583">
        <v>0</v>
      </c>
      <c r="L583">
        <v>0</v>
      </c>
      <c r="M583">
        <v>0</v>
      </c>
      <c r="N583">
        <v>0</v>
      </c>
      <c r="O583">
        <v>0</v>
      </c>
      <c r="P583">
        <v>0</v>
      </c>
      <c r="Q583">
        <f t="shared" si="9"/>
        <v>0</v>
      </c>
    </row>
    <row r="584" spans="1:17" x14ac:dyDescent="0.25">
      <c r="A584" s="39">
        <v>41010</v>
      </c>
      <c r="B584" s="37" t="s">
        <v>3807</v>
      </c>
      <c r="C584" s="37">
        <v>2012</v>
      </c>
      <c r="D584" s="38">
        <v>4</v>
      </c>
      <c r="E584" s="37" t="s">
        <v>2074</v>
      </c>
      <c r="F584" s="37" t="e">
        <v>#N/A</v>
      </c>
      <c r="G584" s="37" t="s">
        <v>32</v>
      </c>
      <c r="H584" s="38">
        <v>1</v>
      </c>
      <c r="I584" s="37" t="s">
        <v>37</v>
      </c>
      <c r="J584" s="37" t="s">
        <v>37</v>
      </c>
      <c r="K584">
        <v>0</v>
      </c>
      <c r="L584">
        <v>0</v>
      </c>
      <c r="M584">
        <v>0</v>
      </c>
      <c r="N584">
        <v>0</v>
      </c>
      <c r="O584">
        <v>0</v>
      </c>
      <c r="P584">
        <v>0</v>
      </c>
      <c r="Q584">
        <f t="shared" si="9"/>
        <v>0</v>
      </c>
    </row>
    <row r="585" spans="1:17" x14ac:dyDescent="0.25">
      <c r="A585" s="39">
        <v>41010</v>
      </c>
      <c r="B585" s="37" t="s">
        <v>3806</v>
      </c>
      <c r="C585" s="37">
        <v>2012</v>
      </c>
      <c r="D585" s="38">
        <v>4</v>
      </c>
      <c r="E585" s="37" t="s">
        <v>37</v>
      </c>
      <c r="F585" s="37" t="e">
        <v>#N/A</v>
      </c>
      <c r="G585" s="37" t="s">
        <v>32</v>
      </c>
      <c r="H585" s="38">
        <v>2</v>
      </c>
      <c r="I585" s="37" t="s">
        <v>37</v>
      </c>
      <c r="J585" s="37" t="s">
        <v>37</v>
      </c>
      <c r="K585">
        <v>0</v>
      </c>
      <c r="L585">
        <v>0</v>
      </c>
      <c r="M585">
        <v>0</v>
      </c>
      <c r="N585">
        <v>0</v>
      </c>
      <c r="O585">
        <v>0</v>
      </c>
      <c r="P585">
        <v>0</v>
      </c>
      <c r="Q585">
        <f t="shared" si="9"/>
        <v>0</v>
      </c>
    </row>
    <row r="586" spans="1:17" x14ac:dyDescent="0.25">
      <c r="A586" s="39">
        <v>41010</v>
      </c>
      <c r="B586" s="37" t="s">
        <v>3805</v>
      </c>
      <c r="C586" s="37">
        <v>2012</v>
      </c>
      <c r="D586" s="38">
        <v>4</v>
      </c>
      <c r="E586" s="37" t="s">
        <v>37</v>
      </c>
      <c r="F586" s="37" t="e">
        <v>#N/A</v>
      </c>
      <c r="G586" s="37" t="s">
        <v>32</v>
      </c>
      <c r="H586" s="38">
        <v>1</v>
      </c>
      <c r="I586" s="37" t="s">
        <v>37</v>
      </c>
      <c r="J586" s="37" t="s">
        <v>3804</v>
      </c>
      <c r="K586">
        <v>0</v>
      </c>
      <c r="L586">
        <v>0</v>
      </c>
      <c r="M586">
        <v>0</v>
      </c>
      <c r="N586">
        <v>0</v>
      </c>
      <c r="O586">
        <v>0</v>
      </c>
      <c r="P586">
        <v>0</v>
      </c>
      <c r="Q586">
        <f t="shared" si="9"/>
        <v>0</v>
      </c>
    </row>
    <row r="587" spans="1:17" x14ac:dyDescent="0.25">
      <c r="A587" s="39">
        <v>41010</v>
      </c>
      <c r="B587" s="37" t="s">
        <v>3803</v>
      </c>
      <c r="C587" s="37">
        <v>2012</v>
      </c>
      <c r="D587" s="38">
        <v>4</v>
      </c>
      <c r="E587" s="37" t="s">
        <v>76</v>
      </c>
      <c r="F587" s="37" t="s">
        <v>1827</v>
      </c>
      <c r="G587" s="37" t="s">
        <v>32</v>
      </c>
      <c r="H587" s="38">
        <v>89</v>
      </c>
      <c r="I587" s="37" t="s">
        <v>2021</v>
      </c>
      <c r="J587" s="37" t="s">
        <v>3802</v>
      </c>
      <c r="K587">
        <v>0</v>
      </c>
      <c r="L587">
        <v>0</v>
      </c>
      <c r="M587">
        <v>0</v>
      </c>
      <c r="N587">
        <v>0</v>
      </c>
      <c r="O587">
        <v>0</v>
      </c>
      <c r="P587">
        <v>0</v>
      </c>
      <c r="Q587">
        <f t="shared" si="9"/>
        <v>0</v>
      </c>
    </row>
    <row r="588" spans="1:17" x14ac:dyDescent="0.25">
      <c r="A588" s="39">
        <v>41010</v>
      </c>
      <c r="B588" s="37" t="s">
        <v>3801</v>
      </c>
      <c r="C588" s="37">
        <v>2012</v>
      </c>
      <c r="D588" s="38">
        <v>4</v>
      </c>
      <c r="E588" s="37" t="s">
        <v>76</v>
      </c>
      <c r="F588" s="37" t="s">
        <v>1827</v>
      </c>
      <c r="G588" s="37" t="s">
        <v>40</v>
      </c>
      <c r="H588" s="38">
        <v>2</v>
      </c>
      <c r="I588" s="37" t="s">
        <v>37</v>
      </c>
      <c r="J588" s="37" t="s">
        <v>37</v>
      </c>
      <c r="K588">
        <v>0</v>
      </c>
      <c r="L588">
        <v>0</v>
      </c>
      <c r="M588">
        <v>0</v>
      </c>
      <c r="N588">
        <v>0</v>
      </c>
      <c r="O588">
        <v>0</v>
      </c>
      <c r="P588">
        <v>0</v>
      </c>
      <c r="Q588">
        <f t="shared" si="9"/>
        <v>0</v>
      </c>
    </row>
    <row r="589" spans="1:17" x14ac:dyDescent="0.25">
      <c r="A589" s="39">
        <v>41010</v>
      </c>
      <c r="B589" s="37" t="s">
        <v>360</v>
      </c>
      <c r="C589" s="37">
        <v>2012</v>
      </c>
      <c r="D589" s="38">
        <v>4</v>
      </c>
      <c r="E589" s="37" t="s">
        <v>153</v>
      </c>
      <c r="F589" s="37" t="s">
        <v>4672</v>
      </c>
      <c r="G589" s="37" t="s">
        <v>32</v>
      </c>
      <c r="H589" s="38">
        <v>110</v>
      </c>
      <c r="I589" s="37" t="s">
        <v>3800</v>
      </c>
      <c r="J589" s="37" t="s">
        <v>3799</v>
      </c>
      <c r="K589">
        <v>3</v>
      </c>
      <c r="L589">
        <v>3</v>
      </c>
      <c r="M589">
        <v>0</v>
      </c>
      <c r="N589">
        <v>0</v>
      </c>
      <c r="O589">
        <v>0</v>
      </c>
      <c r="P589">
        <v>2.7272727272727271E-2</v>
      </c>
      <c r="Q589">
        <f t="shared" si="9"/>
        <v>0</v>
      </c>
    </row>
    <row r="590" spans="1:17" x14ac:dyDescent="0.25">
      <c r="A590" s="39">
        <v>41010</v>
      </c>
      <c r="B590" s="37" t="s">
        <v>3798</v>
      </c>
      <c r="C590" s="37">
        <v>2012</v>
      </c>
      <c r="D590" s="38">
        <v>4</v>
      </c>
      <c r="E590" s="37" t="s">
        <v>55</v>
      </c>
      <c r="F590" s="37" t="s">
        <v>4672</v>
      </c>
      <c r="G590" s="37" t="s">
        <v>32</v>
      </c>
      <c r="H590" s="38">
        <v>115</v>
      </c>
      <c r="I590" s="37" t="s">
        <v>1999</v>
      </c>
      <c r="J590" s="37" t="s">
        <v>3797</v>
      </c>
      <c r="K590">
        <v>0</v>
      </c>
      <c r="L590">
        <v>0</v>
      </c>
      <c r="M590">
        <v>0</v>
      </c>
      <c r="N590">
        <v>0</v>
      </c>
      <c r="O590">
        <v>0</v>
      </c>
      <c r="P590">
        <v>0</v>
      </c>
      <c r="Q590">
        <f t="shared" si="9"/>
        <v>0</v>
      </c>
    </row>
    <row r="591" spans="1:17" x14ac:dyDescent="0.25">
      <c r="A591" s="39">
        <v>41010</v>
      </c>
      <c r="B591" s="37" t="s">
        <v>3796</v>
      </c>
      <c r="C591" s="37">
        <v>2012</v>
      </c>
      <c r="D591" s="38">
        <v>4</v>
      </c>
      <c r="E591" s="37" t="s">
        <v>55</v>
      </c>
      <c r="F591" s="37" t="s">
        <v>4672</v>
      </c>
      <c r="G591" s="37" t="s">
        <v>40</v>
      </c>
      <c r="H591" s="38">
        <v>227</v>
      </c>
      <c r="I591" s="37" t="s">
        <v>37</v>
      </c>
      <c r="J591" s="37" t="s">
        <v>37</v>
      </c>
      <c r="K591">
        <v>0</v>
      </c>
      <c r="L591">
        <v>0</v>
      </c>
      <c r="M591">
        <v>0</v>
      </c>
      <c r="N591">
        <v>0</v>
      </c>
      <c r="O591">
        <v>0</v>
      </c>
      <c r="P591">
        <v>0</v>
      </c>
      <c r="Q591">
        <f t="shared" si="9"/>
        <v>0</v>
      </c>
    </row>
    <row r="592" spans="1:17" x14ac:dyDescent="0.25">
      <c r="A592" s="39">
        <v>41010</v>
      </c>
      <c r="B592" s="37" t="s">
        <v>3795</v>
      </c>
      <c r="C592" s="37">
        <v>2012</v>
      </c>
      <c r="D592" s="38">
        <v>4</v>
      </c>
      <c r="E592" s="37" t="s">
        <v>24</v>
      </c>
      <c r="F592" s="37" t="s">
        <v>4672</v>
      </c>
      <c r="G592" s="37" t="s">
        <v>40</v>
      </c>
      <c r="H592" s="38">
        <v>22</v>
      </c>
      <c r="I592" s="37" t="s">
        <v>37</v>
      </c>
      <c r="J592" s="37" t="s">
        <v>37</v>
      </c>
      <c r="K592">
        <v>0</v>
      </c>
      <c r="L592">
        <v>0</v>
      </c>
      <c r="M592">
        <v>0</v>
      </c>
      <c r="N592">
        <v>0</v>
      </c>
      <c r="O592">
        <v>0</v>
      </c>
      <c r="P592">
        <v>0</v>
      </c>
      <c r="Q592">
        <f t="shared" si="9"/>
        <v>0</v>
      </c>
    </row>
    <row r="593" spans="1:17" x14ac:dyDescent="0.25">
      <c r="A593" s="39">
        <v>41010</v>
      </c>
      <c r="B593" s="37" t="s">
        <v>366</v>
      </c>
      <c r="C593" s="37">
        <v>2012</v>
      </c>
      <c r="D593" s="38">
        <v>4</v>
      </c>
      <c r="E593" s="37" t="s">
        <v>24</v>
      </c>
      <c r="F593" s="37" t="s">
        <v>4672</v>
      </c>
      <c r="G593" s="37" t="s">
        <v>32</v>
      </c>
      <c r="H593" s="38">
        <v>203</v>
      </c>
      <c r="I593" s="37" t="s">
        <v>3332</v>
      </c>
      <c r="J593" s="37" t="s">
        <v>3794</v>
      </c>
      <c r="K593">
        <v>2</v>
      </c>
      <c r="L593">
        <v>2</v>
      </c>
      <c r="M593">
        <v>1</v>
      </c>
      <c r="N593">
        <v>0</v>
      </c>
      <c r="O593">
        <v>1</v>
      </c>
      <c r="P593">
        <v>9.852216748768473E-3</v>
      </c>
      <c r="Q593">
        <f t="shared" si="9"/>
        <v>0</v>
      </c>
    </row>
    <row r="594" spans="1:17" x14ac:dyDescent="0.25">
      <c r="A594" s="39">
        <v>41010</v>
      </c>
      <c r="B594" s="37" t="s">
        <v>3793</v>
      </c>
      <c r="C594" s="37">
        <v>2012</v>
      </c>
      <c r="D594" s="38">
        <v>4</v>
      </c>
      <c r="E594" s="37" t="s">
        <v>3192</v>
      </c>
      <c r="F594" s="37" t="s">
        <v>4672</v>
      </c>
      <c r="G594" s="37" t="s">
        <v>32</v>
      </c>
      <c r="H594" s="38">
        <v>1</v>
      </c>
      <c r="I594" s="37" t="s">
        <v>37</v>
      </c>
      <c r="J594" s="37" t="s">
        <v>37</v>
      </c>
      <c r="K594">
        <v>0</v>
      </c>
      <c r="L594">
        <v>0</v>
      </c>
      <c r="M594">
        <v>0</v>
      </c>
      <c r="N594">
        <v>0</v>
      </c>
      <c r="O594">
        <v>0</v>
      </c>
      <c r="P594">
        <v>0</v>
      </c>
      <c r="Q594">
        <f t="shared" si="9"/>
        <v>0</v>
      </c>
    </row>
    <row r="595" spans="1:17" x14ac:dyDescent="0.25">
      <c r="A595" s="39">
        <v>41022</v>
      </c>
      <c r="B595" s="37" t="s">
        <v>3792</v>
      </c>
      <c r="C595" s="37">
        <v>2012</v>
      </c>
      <c r="D595" s="38">
        <v>4</v>
      </c>
      <c r="E595" s="37" t="s">
        <v>232</v>
      </c>
      <c r="F595" s="37" t="e">
        <v>#N/A</v>
      </c>
      <c r="G595" s="37" t="s">
        <v>40</v>
      </c>
      <c r="H595" s="38">
        <v>2</v>
      </c>
      <c r="I595" s="37" t="s">
        <v>37</v>
      </c>
      <c r="J595" s="37" t="s">
        <v>37</v>
      </c>
      <c r="K595">
        <v>0</v>
      </c>
      <c r="L595">
        <v>0</v>
      </c>
      <c r="M595">
        <v>0</v>
      </c>
      <c r="N595">
        <v>0</v>
      </c>
      <c r="O595">
        <v>0</v>
      </c>
      <c r="P595">
        <v>0</v>
      </c>
      <c r="Q595">
        <f t="shared" si="9"/>
        <v>0</v>
      </c>
    </row>
    <row r="596" spans="1:17" x14ac:dyDescent="0.25">
      <c r="A596" s="39">
        <v>41022</v>
      </c>
      <c r="B596" s="37" t="s">
        <v>3791</v>
      </c>
      <c r="C596" s="37">
        <v>2012</v>
      </c>
      <c r="D596" s="38">
        <v>4</v>
      </c>
      <c r="E596" s="37" t="s">
        <v>76</v>
      </c>
      <c r="F596" s="37" t="s">
        <v>1827</v>
      </c>
      <c r="G596" s="37" t="s">
        <v>32</v>
      </c>
      <c r="H596" s="38">
        <v>90</v>
      </c>
      <c r="I596" s="37" t="s">
        <v>1864</v>
      </c>
      <c r="J596" s="37" t="s">
        <v>3790</v>
      </c>
      <c r="K596">
        <v>0</v>
      </c>
      <c r="L596">
        <v>0</v>
      </c>
      <c r="M596">
        <v>0</v>
      </c>
      <c r="N596">
        <v>0</v>
      </c>
      <c r="O596">
        <v>0</v>
      </c>
      <c r="P596">
        <v>0</v>
      </c>
      <c r="Q596">
        <f t="shared" si="9"/>
        <v>0</v>
      </c>
    </row>
    <row r="597" spans="1:17" x14ac:dyDescent="0.25">
      <c r="A597" s="39">
        <v>41022</v>
      </c>
      <c r="B597" s="37" t="s">
        <v>3789</v>
      </c>
      <c r="C597" s="37">
        <v>2012</v>
      </c>
      <c r="D597" s="38">
        <v>4</v>
      </c>
      <c r="E597" s="37" t="s">
        <v>76</v>
      </c>
      <c r="F597" s="37" t="s">
        <v>1827</v>
      </c>
      <c r="G597" s="37" t="s">
        <v>40</v>
      </c>
      <c r="H597" s="38">
        <v>5</v>
      </c>
      <c r="I597" s="37" t="s">
        <v>37</v>
      </c>
      <c r="J597" s="37" t="s">
        <v>37</v>
      </c>
      <c r="K597">
        <v>0</v>
      </c>
      <c r="L597">
        <v>0</v>
      </c>
      <c r="M597">
        <v>0</v>
      </c>
      <c r="N597">
        <v>0</v>
      </c>
      <c r="O597">
        <v>0</v>
      </c>
      <c r="P597">
        <v>0</v>
      </c>
      <c r="Q597">
        <f t="shared" si="9"/>
        <v>0</v>
      </c>
    </row>
    <row r="598" spans="1:17" x14ac:dyDescent="0.25">
      <c r="A598" s="39">
        <v>41022</v>
      </c>
      <c r="B598" s="37" t="s">
        <v>3788</v>
      </c>
      <c r="C598" s="37">
        <v>2012</v>
      </c>
      <c r="D598" s="38">
        <v>4</v>
      </c>
      <c r="E598" s="37" t="s">
        <v>1827</v>
      </c>
      <c r="F598" s="37" t="s">
        <v>1827</v>
      </c>
      <c r="G598" s="37" t="s">
        <v>32</v>
      </c>
      <c r="H598" s="38">
        <v>5</v>
      </c>
      <c r="I598" s="37" t="s">
        <v>37</v>
      </c>
      <c r="J598" s="37" t="s">
        <v>3092</v>
      </c>
      <c r="K598">
        <v>0</v>
      </c>
      <c r="L598">
        <v>0</v>
      </c>
      <c r="M598">
        <v>0</v>
      </c>
      <c r="N598">
        <v>0</v>
      </c>
      <c r="O598">
        <v>0</v>
      </c>
      <c r="P598">
        <v>0</v>
      </c>
      <c r="Q598">
        <f t="shared" si="9"/>
        <v>0</v>
      </c>
    </row>
    <row r="599" spans="1:17" x14ac:dyDescent="0.25">
      <c r="A599" s="39">
        <v>41022</v>
      </c>
      <c r="B599" s="37" t="s">
        <v>371</v>
      </c>
      <c r="C599" s="37">
        <v>2012</v>
      </c>
      <c r="D599" s="38">
        <v>4</v>
      </c>
      <c r="E599" s="37" t="s">
        <v>55</v>
      </c>
      <c r="F599" s="37" t="s">
        <v>4672</v>
      </c>
      <c r="G599" s="37" t="s">
        <v>40</v>
      </c>
      <c r="H599" s="38">
        <v>295</v>
      </c>
      <c r="I599" s="37" t="s">
        <v>37</v>
      </c>
      <c r="J599" s="37" t="s">
        <v>3787</v>
      </c>
      <c r="K599">
        <v>1</v>
      </c>
      <c r="L599">
        <v>1</v>
      </c>
      <c r="M599">
        <v>0</v>
      </c>
      <c r="N599">
        <v>1</v>
      </c>
      <c r="O599">
        <v>1</v>
      </c>
      <c r="P599">
        <v>3.3898305084745762E-3</v>
      </c>
      <c r="Q599">
        <f t="shared" si="9"/>
        <v>3.3898305084745762E-3</v>
      </c>
    </row>
    <row r="600" spans="1:17" x14ac:dyDescent="0.25">
      <c r="A600" s="39">
        <v>41022</v>
      </c>
      <c r="B600" s="37" t="s">
        <v>3786</v>
      </c>
      <c r="C600" s="37">
        <v>2012</v>
      </c>
      <c r="D600" s="38">
        <v>4</v>
      </c>
      <c r="E600" s="37" t="s">
        <v>55</v>
      </c>
      <c r="F600" s="37" t="s">
        <v>4672</v>
      </c>
      <c r="G600" s="37" t="s">
        <v>32</v>
      </c>
      <c r="H600" s="38">
        <v>151</v>
      </c>
      <c r="I600" s="37" t="s">
        <v>37</v>
      </c>
      <c r="J600" s="37" t="s">
        <v>3785</v>
      </c>
      <c r="K600">
        <v>0</v>
      </c>
      <c r="L600">
        <v>0</v>
      </c>
      <c r="M600">
        <v>0</v>
      </c>
      <c r="N600">
        <v>0</v>
      </c>
      <c r="O600">
        <v>0</v>
      </c>
      <c r="P600">
        <v>0</v>
      </c>
      <c r="Q600">
        <f t="shared" si="9"/>
        <v>0</v>
      </c>
    </row>
    <row r="601" spans="1:17" x14ac:dyDescent="0.25">
      <c r="A601" s="39">
        <v>41022</v>
      </c>
      <c r="B601" s="37" t="s">
        <v>374</v>
      </c>
      <c r="C601" s="37">
        <v>2012</v>
      </c>
      <c r="D601" s="38">
        <v>4</v>
      </c>
      <c r="E601" s="37" t="s">
        <v>24</v>
      </c>
      <c r="F601" s="37" t="s">
        <v>4672</v>
      </c>
      <c r="G601" s="37" t="s">
        <v>32</v>
      </c>
      <c r="H601" s="38">
        <v>128</v>
      </c>
      <c r="I601" s="37" t="s">
        <v>3779</v>
      </c>
      <c r="J601" s="37" t="s">
        <v>3784</v>
      </c>
      <c r="K601">
        <v>2</v>
      </c>
      <c r="L601">
        <v>2</v>
      </c>
      <c r="M601">
        <v>2</v>
      </c>
      <c r="N601">
        <v>0</v>
      </c>
      <c r="O601">
        <v>2</v>
      </c>
      <c r="P601">
        <v>1.5625E-2</v>
      </c>
      <c r="Q601">
        <f t="shared" si="9"/>
        <v>0</v>
      </c>
    </row>
    <row r="602" spans="1:17" x14ac:dyDescent="0.25">
      <c r="A602" s="39">
        <v>41022</v>
      </c>
      <c r="B602" s="37" t="s">
        <v>3783</v>
      </c>
      <c r="C602" s="37">
        <v>2012</v>
      </c>
      <c r="D602" s="38">
        <v>4</v>
      </c>
      <c r="E602" s="37" t="s">
        <v>36</v>
      </c>
      <c r="F602" s="37" t="s">
        <v>36</v>
      </c>
      <c r="G602" s="37" t="s">
        <v>32</v>
      </c>
      <c r="H602" s="38">
        <v>330</v>
      </c>
      <c r="I602" s="37" t="s">
        <v>2268</v>
      </c>
      <c r="J602" s="37" t="s">
        <v>3782</v>
      </c>
      <c r="K602">
        <v>0</v>
      </c>
      <c r="L602">
        <v>0</v>
      </c>
      <c r="M602">
        <v>0</v>
      </c>
      <c r="N602">
        <v>0</v>
      </c>
      <c r="O602">
        <v>0</v>
      </c>
      <c r="P602">
        <v>0</v>
      </c>
      <c r="Q602">
        <f t="shared" si="9"/>
        <v>0</v>
      </c>
    </row>
    <row r="603" spans="1:17" x14ac:dyDescent="0.25">
      <c r="A603" s="39">
        <v>41022</v>
      </c>
      <c r="B603" s="37" t="s">
        <v>3781</v>
      </c>
      <c r="C603" s="37">
        <v>2012</v>
      </c>
      <c r="D603" s="38">
        <v>4</v>
      </c>
      <c r="E603" s="37" t="s">
        <v>36</v>
      </c>
      <c r="F603" s="37" t="s">
        <v>36</v>
      </c>
      <c r="G603" s="37" t="s">
        <v>40</v>
      </c>
      <c r="H603" s="38">
        <v>52</v>
      </c>
      <c r="I603" s="37" t="s">
        <v>37</v>
      </c>
      <c r="J603" s="37" t="s">
        <v>37</v>
      </c>
      <c r="K603">
        <v>0</v>
      </c>
      <c r="L603">
        <v>0</v>
      </c>
      <c r="M603">
        <v>0</v>
      </c>
      <c r="N603">
        <v>0</v>
      </c>
      <c r="O603">
        <v>0</v>
      </c>
      <c r="P603">
        <v>0</v>
      </c>
      <c r="Q603">
        <f t="shared" si="9"/>
        <v>0</v>
      </c>
    </row>
    <row r="604" spans="1:17" x14ac:dyDescent="0.25">
      <c r="A604" s="39">
        <v>41022</v>
      </c>
      <c r="B604" s="37" t="s">
        <v>3780</v>
      </c>
      <c r="C604" s="37">
        <v>2012</v>
      </c>
      <c r="D604" s="38">
        <v>4</v>
      </c>
      <c r="E604" s="37" t="s">
        <v>50</v>
      </c>
      <c r="F604" s="37" t="s">
        <v>50</v>
      </c>
      <c r="G604" s="37" t="s">
        <v>32</v>
      </c>
      <c r="H604" s="38">
        <v>416</v>
      </c>
      <c r="I604" s="37" t="s">
        <v>3779</v>
      </c>
      <c r="J604" s="37" t="s">
        <v>3778</v>
      </c>
      <c r="K604">
        <v>0</v>
      </c>
      <c r="L604">
        <v>0</v>
      </c>
      <c r="M604">
        <v>0</v>
      </c>
      <c r="N604">
        <v>0</v>
      </c>
      <c r="O604">
        <v>0</v>
      </c>
      <c r="P604">
        <v>0</v>
      </c>
      <c r="Q604">
        <f t="shared" si="9"/>
        <v>0</v>
      </c>
    </row>
    <row r="605" spans="1:17" x14ac:dyDescent="0.25">
      <c r="A605" s="39">
        <v>41022</v>
      </c>
      <c r="B605" s="37" t="s">
        <v>3777</v>
      </c>
      <c r="C605" s="37">
        <v>2012</v>
      </c>
      <c r="D605" s="38">
        <v>4</v>
      </c>
      <c r="E605" s="37" t="s">
        <v>50</v>
      </c>
      <c r="F605" s="37" t="s">
        <v>50</v>
      </c>
      <c r="G605" s="37" t="s">
        <v>40</v>
      </c>
      <c r="H605" s="38">
        <v>20</v>
      </c>
      <c r="I605" s="37" t="s">
        <v>37</v>
      </c>
      <c r="J605" s="37" t="s">
        <v>37</v>
      </c>
      <c r="K605">
        <v>0</v>
      </c>
      <c r="L605">
        <v>0</v>
      </c>
      <c r="M605">
        <v>0</v>
      </c>
      <c r="N605">
        <v>0</v>
      </c>
      <c r="O605">
        <v>0</v>
      </c>
      <c r="P605">
        <v>0</v>
      </c>
      <c r="Q605">
        <f t="shared" si="9"/>
        <v>0</v>
      </c>
    </row>
    <row r="606" spans="1:17" x14ac:dyDescent="0.25">
      <c r="A606" s="39">
        <v>41031</v>
      </c>
      <c r="B606" s="37" t="s">
        <v>3776</v>
      </c>
      <c r="C606" s="37">
        <v>2012</v>
      </c>
      <c r="D606" s="38">
        <v>5</v>
      </c>
      <c r="E606" s="37" t="s">
        <v>37</v>
      </c>
      <c r="F606" s="37" t="e">
        <v>#N/A</v>
      </c>
      <c r="G606" s="37" t="s">
        <v>40</v>
      </c>
      <c r="H606" s="38">
        <v>1</v>
      </c>
      <c r="I606" s="37" t="s">
        <v>37</v>
      </c>
      <c r="J606" s="37" t="s">
        <v>3775</v>
      </c>
      <c r="K606">
        <v>0</v>
      </c>
      <c r="L606">
        <v>0</v>
      </c>
      <c r="M606">
        <v>0</v>
      </c>
      <c r="N606">
        <v>0</v>
      </c>
      <c r="O606">
        <v>0</v>
      </c>
      <c r="P606">
        <v>0</v>
      </c>
      <c r="Q606">
        <f t="shared" si="9"/>
        <v>0</v>
      </c>
    </row>
    <row r="607" spans="1:17" x14ac:dyDescent="0.25">
      <c r="A607" s="39">
        <v>41031</v>
      </c>
      <c r="B607" s="37" t="s">
        <v>3774</v>
      </c>
      <c r="C607" s="37">
        <v>2012</v>
      </c>
      <c r="D607" s="38">
        <v>5</v>
      </c>
      <c r="E607" s="37" t="s">
        <v>37</v>
      </c>
      <c r="F607" s="37" t="e">
        <v>#N/A</v>
      </c>
      <c r="G607" s="37" t="s">
        <v>40</v>
      </c>
      <c r="H607" s="38">
        <v>1</v>
      </c>
      <c r="I607" s="37" t="s">
        <v>37</v>
      </c>
      <c r="J607" s="37" t="s">
        <v>37</v>
      </c>
      <c r="K607">
        <v>0</v>
      </c>
      <c r="L607">
        <v>0</v>
      </c>
      <c r="M607">
        <v>0</v>
      </c>
      <c r="N607">
        <v>0</v>
      </c>
      <c r="O607">
        <v>0</v>
      </c>
      <c r="P607">
        <v>0</v>
      </c>
      <c r="Q607">
        <f t="shared" si="9"/>
        <v>0</v>
      </c>
    </row>
    <row r="608" spans="1:17" x14ac:dyDescent="0.25">
      <c r="A608" s="39">
        <v>41031</v>
      </c>
      <c r="B608" s="37" t="s">
        <v>3773</v>
      </c>
      <c r="C608" s="37">
        <v>2012</v>
      </c>
      <c r="D608" s="38">
        <v>5</v>
      </c>
      <c r="E608" s="37" t="s">
        <v>37</v>
      </c>
      <c r="F608" s="37" t="e">
        <v>#N/A</v>
      </c>
      <c r="G608" s="37" t="s">
        <v>32</v>
      </c>
      <c r="H608" s="38">
        <v>1</v>
      </c>
      <c r="I608" s="37" t="s">
        <v>37</v>
      </c>
      <c r="J608" s="37" t="s">
        <v>37</v>
      </c>
      <c r="K608">
        <v>0</v>
      </c>
      <c r="L608">
        <v>0</v>
      </c>
      <c r="M608">
        <v>0</v>
      </c>
      <c r="N608">
        <v>0</v>
      </c>
      <c r="O608">
        <v>0</v>
      </c>
      <c r="P608">
        <v>0</v>
      </c>
      <c r="Q608">
        <f t="shared" si="9"/>
        <v>0</v>
      </c>
    </row>
    <row r="609" spans="1:17" x14ac:dyDescent="0.25">
      <c r="A609" s="39">
        <v>41036</v>
      </c>
      <c r="B609" s="37" t="s">
        <v>3772</v>
      </c>
      <c r="C609" s="37">
        <v>2012</v>
      </c>
      <c r="D609" s="38">
        <v>5</v>
      </c>
      <c r="E609" s="37" t="s">
        <v>1036</v>
      </c>
      <c r="F609" s="37" t="e">
        <v>#N/A</v>
      </c>
      <c r="G609" s="37" t="s">
        <v>40</v>
      </c>
      <c r="H609" s="38">
        <v>2</v>
      </c>
      <c r="I609" s="37" t="s">
        <v>37</v>
      </c>
      <c r="J609" s="37" t="s">
        <v>3007</v>
      </c>
      <c r="K609">
        <v>0</v>
      </c>
      <c r="L609">
        <v>0</v>
      </c>
      <c r="M609">
        <v>0</v>
      </c>
      <c r="N609">
        <v>0</v>
      </c>
      <c r="O609">
        <v>0</v>
      </c>
      <c r="P609">
        <v>0</v>
      </c>
      <c r="Q609">
        <f t="shared" si="9"/>
        <v>0</v>
      </c>
    </row>
    <row r="610" spans="1:17" x14ac:dyDescent="0.25">
      <c r="A610" s="39">
        <v>41036</v>
      </c>
      <c r="B610" s="37" t="s">
        <v>3771</v>
      </c>
      <c r="C610" s="37">
        <v>2012</v>
      </c>
      <c r="D610" s="38">
        <v>5</v>
      </c>
      <c r="E610" s="37" t="s">
        <v>2114</v>
      </c>
      <c r="F610" s="37" t="e">
        <v>#N/A</v>
      </c>
      <c r="G610" s="37" t="s">
        <v>32</v>
      </c>
      <c r="H610" s="38">
        <v>1</v>
      </c>
      <c r="I610" s="37" t="s">
        <v>37</v>
      </c>
      <c r="J610" s="37" t="s">
        <v>37</v>
      </c>
      <c r="K610">
        <v>0</v>
      </c>
      <c r="L610">
        <v>0</v>
      </c>
      <c r="M610">
        <v>0</v>
      </c>
      <c r="N610">
        <v>0</v>
      </c>
      <c r="O610">
        <v>0</v>
      </c>
      <c r="P610">
        <v>0</v>
      </c>
      <c r="Q610">
        <f t="shared" si="9"/>
        <v>0</v>
      </c>
    </row>
    <row r="611" spans="1:17" x14ac:dyDescent="0.25">
      <c r="A611" s="39">
        <v>41036</v>
      </c>
      <c r="B611" s="37" t="s">
        <v>3770</v>
      </c>
      <c r="C611" s="37">
        <v>2012</v>
      </c>
      <c r="D611" s="38">
        <v>5</v>
      </c>
      <c r="E611" s="37" t="s">
        <v>76</v>
      </c>
      <c r="F611" s="37" t="s">
        <v>1827</v>
      </c>
      <c r="G611" s="37" t="s">
        <v>32</v>
      </c>
      <c r="H611" s="38">
        <v>47</v>
      </c>
      <c r="I611" s="37" t="s">
        <v>37</v>
      </c>
      <c r="J611" s="37" t="s">
        <v>3769</v>
      </c>
      <c r="K611">
        <v>0</v>
      </c>
      <c r="L611">
        <v>0</v>
      </c>
      <c r="M611">
        <v>0</v>
      </c>
      <c r="N611">
        <v>0</v>
      </c>
      <c r="O611">
        <v>0</v>
      </c>
      <c r="P611">
        <v>0</v>
      </c>
      <c r="Q611">
        <f t="shared" si="9"/>
        <v>0</v>
      </c>
    </row>
    <row r="612" spans="1:17" x14ac:dyDescent="0.25">
      <c r="A612" s="39">
        <v>41036</v>
      </c>
      <c r="B612" s="37" t="s">
        <v>3768</v>
      </c>
      <c r="C612" s="37">
        <v>2012</v>
      </c>
      <c r="D612" s="38">
        <v>5</v>
      </c>
      <c r="E612" s="37" t="s">
        <v>1827</v>
      </c>
      <c r="F612" s="37" t="s">
        <v>1827</v>
      </c>
      <c r="G612" s="37" t="s">
        <v>32</v>
      </c>
      <c r="H612" s="38">
        <v>20</v>
      </c>
      <c r="I612" s="37" t="s">
        <v>37</v>
      </c>
      <c r="J612" s="37" t="s">
        <v>3767</v>
      </c>
      <c r="K612">
        <v>0</v>
      </c>
      <c r="L612">
        <v>0</v>
      </c>
      <c r="M612">
        <v>0</v>
      </c>
      <c r="N612">
        <v>0</v>
      </c>
      <c r="O612">
        <v>0</v>
      </c>
      <c r="P612">
        <v>0</v>
      </c>
      <c r="Q612">
        <f t="shared" si="9"/>
        <v>0</v>
      </c>
    </row>
    <row r="613" spans="1:17" x14ac:dyDescent="0.25">
      <c r="A613" s="39">
        <v>41036</v>
      </c>
      <c r="B613" s="37" t="s">
        <v>3766</v>
      </c>
      <c r="C613" s="37">
        <v>2012</v>
      </c>
      <c r="D613" s="38">
        <v>5</v>
      </c>
      <c r="E613" s="37" t="s">
        <v>55</v>
      </c>
      <c r="F613" s="37" t="s">
        <v>4672</v>
      </c>
      <c r="G613" s="37" t="s">
        <v>32</v>
      </c>
      <c r="H613" s="38">
        <v>22</v>
      </c>
      <c r="I613" s="37" t="s">
        <v>37</v>
      </c>
      <c r="J613" s="37" t="s">
        <v>3765</v>
      </c>
      <c r="K613">
        <v>0</v>
      </c>
      <c r="L613">
        <v>0</v>
      </c>
      <c r="M613">
        <v>0</v>
      </c>
      <c r="N613">
        <v>0</v>
      </c>
      <c r="O613">
        <v>0</v>
      </c>
      <c r="P613">
        <v>0</v>
      </c>
      <c r="Q613">
        <f t="shared" si="9"/>
        <v>0</v>
      </c>
    </row>
    <row r="614" spans="1:17" x14ac:dyDescent="0.25">
      <c r="A614" s="39">
        <v>41036</v>
      </c>
      <c r="B614" s="37" t="s">
        <v>3764</v>
      </c>
      <c r="C614" s="37">
        <v>2012</v>
      </c>
      <c r="D614" s="38">
        <v>5</v>
      </c>
      <c r="E614" s="37" t="s">
        <v>55</v>
      </c>
      <c r="F614" s="37" t="s">
        <v>4672</v>
      </c>
      <c r="G614" s="37" t="s">
        <v>40</v>
      </c>
      <c r="H614" s="38">
        <v>384</v>
      </c>
      <c r="I614" s="37" t="s">
        <v>37</v>
      </c>
      <c r="J614" s="37" t="s">
        <v>3763</v>
      </c>
      <c r="K614">
        <v>0</v>
      </c>
      <c r="L614">
        <v>0</v>
      </c>
      <c r="M614">
        <v>0</v>
      </c>
      <c r="N614">
        <v>0</v>
      </c>
      <c r="O614">
        <v>0</v>
      </c>
      <c r="P614">
        <v>0</v>
      </c>
      <c r="Q614">
        <f t="shared" si="9"/>
        <v>0</v>
      </c>
    </row>
    <row r="615" spans="1:17" x14ac:dyDescent="0.25">
      <c r="A615" s="39">
        <v>41036</v>
      </c>
      <c r="B615" s="37" t="s">
        <v>379</v>
      </c>
      <c r="C615" s="37">
        <v>2012</v>
      </c>
      <c r="D615" s="38">
        <v>5</v>
      </c>
      <c r="E615" s="37" t="s">
        <v>24</v>
      </c>
      <c r="F615" s="37" t="s">
        <v>4672</v>
      </c>
      <c r="G615" s="37" t="s">
        <v>32</v>
      </c>
      <c r="H615" s="38">
        <v>117</v>
      </c>
      <c r="I615" s="37" t="s">
        <v>37</v>
      </c>
      <c r="J615" s="37" t="s">
        <v>3762</v>
      </c>
      <c r="K615">
        <v>1</v>
      </c>
      <c r="L615">
        <v>1</v>
      </c>
      <c r="M615">
        <v>0</v>
      </c>
      <c r="N615">
        <v>1</v>
      </c>
      <c r="O615">
        <v>1</v>
      </c>
      <c r="P615">
        <v>8.5470085470085479E-3</v>
      </c>
      <c r="Q615">
        <f t="shared" si="9"/>
        <v>8.5470085470085479E-3</v>
      </c>
    </row>
    <row r="616" spans="1:17" x14ac:dyDescent="0.25">
      <c r="A616" s="39">
        <v>41036</v>
      </c>
      <c r="B616" s="37" t="s">
        <v>3761</v>
      </c>
      <c r="C616" s="37">
        <v>2012</v>
      </c>
      <c r="D616" s="38">
        <v>5</v>
      </c>
      <c r="E616" s="37" t="s">
        <v>24</v>
      </c>
      <c r="F616" s="37" t="s">
        <v>4672</v>
      </c>
      <c r="G616" s="37" t="s">
        <v>40</v>
      </c>
      <c r="H616" s="38">
        <v>19</v>
      </c>
      <c r="I616" s="37" t="s">
        <v>37</v>
      </c>
      <c r="J616" s="37" t="s">
        <v>37</v>
      </c>
      <c r="K616">
        <v>0</v>
      </c>
      <c r="L616">
        <v>0</v>
      </c>
      <c r="M616">
        <v>0</v>
      </c>
      <c r="N616">
        <v>0</v>
      </c>
      <c r="O616">
        <v>0</v>
      </c>
      <c r="P616">
        <v>0</v>
      </c>
      <c r="Q616">
        <f t="shared" si="9"/>
        <v>0</v>
      </c>
    </row>
    <row r="617" spans="1:17" x14ac:dyDescent="0.25">
      <c r="A617" s="39">
        <v>41036</v>
      </c>
      <c r="B617" s="37" t="s">
        <v>3760</v>
      </c>
      <c r="C617" s="37">
        <v>2012</v>
      </c>
      <c r="D617" s="38">
        <v>5</v>
      </c>
      <c r="E617" s="37" t="s">
        <v>587</v>
      </c>
      <c r="F617" s="37" t="e">
        <v>#N/A</v>
      </c>
      <c r="G617" s="37" t="s">
        <v>32</v>
      </c>
      <c r="H617" s="38">
        <v>1</v>
      </c>
      <c r="I617" s="37" t="s">
        <v>37</v>
      </c>
      <c r="J617" s="37" t="s">
        <v>3759</v>
      </c>
      <c r="K617">
        <v>0</v>
      </c>
      <c r="L617">
        <v>0</v>
      </c>
      <c r="M617">
        <v>0</v>
      </c>
      <c r="N617">
        <v>0</v>
      </c>
      <c r="O617">
        <v>0</v>
      </c>
      <c r="P617">
        <v>0</v>
      </c>
      <c r="Q617">
        <f t="shared" si="9"/>
        <v>0</v>
      </c>
    </row>
    <row r="618" spans="1:17" x14ac:dyDescent="0.25">
      <c r="A618" s="39">
        <v>41036</v>
      </c>
      <c r="B618" s="37" t="s">
        <v>3758</v>
      </c>
      <c r="C618" s="37">
        <v>2012</v>
      </c>
      <c r="D618" s="38">
        <v>5</v>
      </c>
      <c r="E618" s="37" t="s">
        <v>55</v>
      </c>
      <c r="F618" s="37" t="s">
        <v>4672</v>
      </c>
      <c r="G618" s="37" t="s">
        <v>40</v>
      </c>
      <c r="H618" s="38">
        <v>6</v>
      </c>
      <c r="I618" s="37" t="s">
        <v>37</v>
      </c>
      <c r="J618" s="37" t="s">
        <v>37</v>
      </c>
      <c r="K618">
        <v>0</v>
      </c>
      <c r="L618">
        <v>0</v>
      </c>
      <c r="M618">
        <v>0</v>
      </c>
      <c r="N618">
        <v>0</v>
      </c>
      <c r="O618">
        <v>0</v>
      </c>
      <c r="P618">
        <v>0</v>
      </c>
      <c r="Q618">
        <f t="shared" si="9"/>
        <v>0</v>
      </c>
    </row>
    <row r="619" spans="1:17" x14ac:dyDescent="0.25">
      <c r="A619" s="39">
        <v>41036</v>
      </c>
      <c r="B619" s="37" t="s">
        <v>3757</v>
      </c>
      <c r="C619" s="37">
        <v>2012</v>
      </c>
      <c r="D619" s="38">
        <v>5</v>
      </c>
      <c r="E619" s="37" t="s">
        <v>55</v>
      </c>
      <c r="F619" s="37" t="s">
        <v>4672</v>
      </c>
      <c r="G619" s="37" t="s">
        <v>32</v>
      </c>
      <c r="H619" s="38">
        <v>23</v>
      </c>
      <c r="I619" s="37" t="s">
        <v>37</v>
      </c>
      <c r="J619" s="37" t="s">
        <v>3756</v>
      </c>
      <c r="K619">
        <v>0</v>
      </c>
      <c r="L619">
        <v>0</v>
      </c>
      <c r="M619">
        <v>0</v>
      </c>
      <c r="N619">
        <v>0</v>
      </c>
      <c r="O619">
        <v>0</v>
      </c>
      <c r="P619">
        <v>0</v>
      </c>
      <c r="Q619">
        <f t="shared" si="9"/>
        <v>0</v>
      </c>
    </row>
    <row r="620" spans="1:17" x14ac:dyDescent="0.25">
      <c r="A620" s="39">
        <v>41036</v>
      </c>
      <c r="B620" s="37" t="s">
        <v>3755</v>
      </c>
      <c r="C620" s="37">
        <v>2012</v>
      </c>
      <c r="D620" s="38">
        <v>5</v>
      </c>
      <c r="E620" s="37" t="s">
        <v>55</v>
      </c>
      <c r="F620" s="37" t="s">
        <v>4672</v>
      </c>
      <c r="G620" s="37" t="s">
        <v>32</v>
      </c>
      <c r="H620" s="38">
        <v>2</v>
      </c>
      <c r="I620" s="37" t="s">
        <v>37</v>
      </c>
      <c r="J620" s="37" t="s">
        <v>3139</v>
      </c>
      <c r="K620">
        <v>0</v>
      </c>
      <c r="L620">
        <v>0</v>
      </c>
      <c r="M620">
        <v>0</v>
      </c>
      <c r="N620">
        <v>0</v>
      </c>
      <c r="O620">
        <v>0</v>
      </c>
      <c r="P620">
        <v>0</v>
      </c>
      <c r="Q620">
        <f t="shared" si="9"/>
        <v>0</v>
      </c>
    </row>
    <row r="621" spans="1:17" x14ac:dyDescent="0.25">
      <c r="A621" s="39">
        <v>41036</v>
      </c>
      <c r="B621" s="37" t="s">
        <v>3754</v>
      </c>
      <c r="C621" s="37">
        <v>2012</v>
      </c>
      <c r="D621" s="38">
        <v>5</v>
      </c>
      <c r="E621" s="37" t="s">
        <v>55</v>
      </c>
      <c r="F621" s="37" t="s">
        <v>4672</v>
      </c>
      <c r="G621" s="37" t="s">
        <v>40</v>
      </c>
      <c r="H621" s="38">
        <v>63</v>
      </c>
      <c r="I621" s="37" t="s">
        <v>37</v>
      </c>
      <c r="J621" s="37" t="s">
        <v>37</v>
      </c>
      <c r="K621">
        <v>0</v>
      </c>
      <c r="L621">
        <v>0</v>
      </c>
      <c r="M621">
        <v>0</v>
      </c>
      <c r="N621">
        <v>0</v>
      </c>
      <c r="O621">
        <v>0</v>
      </c>
      <c r="P621">
        <v>0</v>
      </c>
      <c r="Q621">
        <f t="shared" si="9"/>
        <v>0</v>
      </c>
    </row>
    <row r="622" spans="1:17" x14ac:dyDescent="0.25">
      <c r="A622" s="39">
        <v>41036</v>
      </c>
      <c r="B622" s="37" t="s">
        <v>3753</v>
      </c>
      <c r="C622" s="37">
        <v>2012</v>
      </c>
      <c r="D622" s="38">
        <v>5</v>
      </c>
      <c r="E622" s="37" t="s">
        <v>36</v>
      </c>
      <c r="F622" s="37" t="s">
        <v>36</v>
      </c>
      <c r="G622" s="37" t="s">
        <v>32</v>
      </c>
      <c r="H622" s="38">
        <v>309</v>
      </c>
      <c r="I622" s="37" t="s">
        <v>37</v>
      </c>
      <c r="J622" s="37" t="s">
        <v>3752</v>
      </c>
      <c r="K622">
        <v>0</v>
      </c>
      <c r="L622">
        <v>0</v>
      </c>
      <c r="M622">
        <v>0</v>
      </c>
      <c r="N622">
        <v>0</v>
      </c>
      <c r="O622">
        <v>0</v>
      </c>
      <c r="P622">
        <v>0</v>
      </c>
      <c r="Q622">
        <f t="shared" si="9"/>
        <v>0</v>
      </c>
    </row>
    <row r="623" spans="1:17" x14ac:dyDescent="0.25">
      <c r="A623" s="39">
        <v>41036</v>
      </c>
      <c r="B623" s="37" t="s">
        <v>3751</v>
      </c>
      <c r="C623" s="37">
        <v>2012</v>
      </c>
      <c r="D623" s="38">
        <v>5</v>
      </c>
      <c r="E623" s="37" t="s">
        <v>36</v>
      </c>
      <c r="F623" s="37" t="s">
        <v>36</v>
      </c>
      <c r="G623" s="37" t="s">
        <v>40</v>
      </c>
      <c r="H623" s="38">
        <v>109</v>
      </c>
      <c r="I623" s="37" t="s">
        <v>37</v>
      </c>
      <c r="J623" s="37" t="s">
        <v>37</v>
      </c>
      <c r="K623">
        <v>0</v>
      </c>
      <c r="L623">
        <v>0</v>
      </c>
      <c r="M623">
        <v>0</v>
      </c>
      <c r="N623">
        <v>0</v>
      </c>
      <c r="O623">
        <v>0</v>
      </c>
      <c r="P623">
        <v>0</v>
      </c>
      <c r="Q623">
        <f t="shared" si="9"/>
        <v>0</v>
      </c>
    </row>
    <row r="624" spans="1:17" x14ac:dyDescent="0.25">
      <c r="A624" s="39">
        <v>41036</v>
      </c>
      <c r="B624" s="37" t="s">
        <v>3750</v>
      </c>
      <c r="C624" s="37">
        <v>2012</v>
      </c>
      <c r="D624" s="38">
        <v>5</v>
      </c>
      <c r="E624" s="37" t="s">
        <v>50</v>
      </c>
      <c r="F624" s="37" t="s">
        <v>50</v>
      </c>
      <c r="G624" s="37" t="s">
        <v>32</v>
      </c>
      <c r="H624" s="38">
        <v>263</v>
      </c>
      <c r="I624" s="37" t="s">
        <v>37</v>
      </c>
      <c r="J624" s="37" t="s">
        <v>3749</v>
      </c>
      <c r="K624">
        <v>0</v>
      </c>
      <c r="L624">
        <v>0</v>
      </c>
      <c r="M624">
        <v>0</v>
      </c>
      <c r="N624">
        <v>0</v>
      </c>
      <c r="O624">
        <v>0</v>
      </c>
      <c r="P624">
        <v>0</v>
      </c>
      <c r="Q624">
        <f t="shared" si="9"/>
        <v>0</v>
      </c>
    </row>
    <row r="625" spans="1:17" x14ac:dyDescent="0.25">
      <c r="A625" s="39">
        <v>41036</v>
      </c>
      <c r="B625" s="37" t="s">
        <v>3748</v>
      </c>
      <c r="C625" s="37">
        <v>2012</v>
      </c>
      <c r="D625" s="38">
        <v>5</v>
      </c>
      <c r="E625" s="37" t="s">
        <v>50</v>
      </c>
      <c r="F625" s="37" t="s">
        <v>50</v>
      </c>
      <c r="G625" s="37" t="s">
        <v>40</v>
      </c>
      <c r="H625" s="38">
        <v>47</v>
      </c>
      <c r="I625" s="37" t="s">
        <v>37</v>
      </c>
      <c r="J625" s="37" t="s">
        <v>3747</v>
      </c>
      <c r="K625">
        <v>0</v>
      </c>
      <c r="L625">
        <v>0</v>
      </c>
      <c r="M625">
        <v>0</v>
      </c>
      <c r="N625">
        <v>0</v>
      </c>
      <c r="O625">
        <v>0</v>
      </c>
      <c r="P625">
        <v>0</v>
      </c>
      <c r="Q625">
        <f t="shared" si="9"/>
        <v>0</v>
      </c>
    </row>
    <row r="626" spans="1:17" x14ac:dyDescent="0.25">
      <c r="A626" s="39">
        <v>41045</v>
      </c>
      <c r="B626" s="37" t="s">
        <v>3746</v>
      </c>
      <c r="C626" s="37">
        <v>2012</v>
      </c>
      <c r="D626" s="38">
        <v>5</v>
      </c>
      <c r="E626" s="37" t="s">
        <v>3745</v>
      </c>
      <c r="F626" s="37" t="e">
        <v>#N/A</v>
      </c>
      <c r="G626" s="37" t="s">
        <v>32</v>
      </c>
      <c r="H626" s="38">
        <v>1</v>
      </c>
      <c r="I626" s="37" t="s">
        <v>37</v>
      </c>
      <c r="J626" s="37" t="s">
        <v>3744</v>
      </c>
      <c r="K626">
        <v>0</v>
      </c>
      <c r="L626">
        <v>0</v>
      </c>
      <c r="M626">
        <v>0</v>
      </c>
      <c r="N626">
        <v>0</v>
      </c>
      <c r="O626">
        <v>0</v>
      </c>
      <c r="P626">
        <v>0</v>
      </c>
      <c r="Q626">
        <f t="shared" si="9"/>
        <v>0</v>
      </c>
    </row>
    <row r="627" spans="1:17" x14ac:dyDescent="0.25">
      <c r="A627" s="39">
        <v>41045</v>
      </c>
      <c r="B627" s="37" t="s">
        <v>3743</v>
      </c>
      <c r="C627" s="37">
        <v>2012</v>
      </c>
      <c r="D627" s="38">
        <v>5</v>
      </c>
      <c r="E627" s="37" t="s">
        <v>2842</v>
      </c>
      <c r="F627" s="37" t="e">
        <v>#N/A</v>
      </c>
      <c r="G627" s="37" t="s">
        <v>40</v>
      </c>
      <c r="H627" s="38">
        <v>2</v>
      </c>
      <c r="I627" s="37" t="s">
        <v>37</v>
      </c>
      <c r="J627" s="37" t="s">
        <v>37</v>
      </c>
      <c r="K627">
        <v>0</v>
      </c>
      <c r="L627">
        <v>0</v>
      </c>
      <c r="M627">
        <v>0</v>
      </c>
      <c r="N627">
        <v>0</v>
      </c>
      <c r="O627">
        <v>0</v>
      </c>
      <c r="P627">
        <v>0</v>
      </c>
      <c r="Q627">
        <f t="shared" si="9"/>
        <v>0</v>
      </c>
    </row>
    <row r="628" spans="1:17" x14ac:dyDescent="0.25">
      <c r="A628" s="39">
        <v>41045</v>
      </c>
      <c r="B628" s="37" t="s">
        <v>3742</v>
      </c>
      <c r="C628" s="37">
        <v>2012</v>
      </c>
      <c r="D628" s="38">
        <v>5</v>
      </c>
      <c r="E628" s="37" t="s">
        <v>2842</v>
      </c>
      <c r="F628" s="37" t="e">
        <v>#N/A</v>
      </c>
      <c r="G628" s="37" t="s">
        <v>32</v>
      </c>
      <c r="H628" s="38">
        <v>1</v>
      </c>
      <c r="I628" s="37" t="s">
        <v>37</v>
      </c>
      <c r="J628" s="37" t="s">
        <v>37</v>
      </c>
      <c r="K628">
        <v>0</v>
      </c>
      <c r="L628">
        <v>0</v>
      </c>
      <c r="M628">
        <v>0</v>
      </c>
      <c r="N628">
        <v>0</v>
      </c>
      <c r="O628">
        <v>0</v>
      </c>
      <c r="P628">
        <v>0</v>
      </c>
      <c r="Q628">
        <f t="shared" si="9"/>
        <v>0</v>
      </c>
    </row>
    <row r="629" spans="1:17" x14ac:dyDescent="0.25">
      <c r="A629" s="39">
        <v>41045</v>
      </c>
      <c r="B629" s="37" t="s">
        <v>3741</v>
      </c>
      <c r="C629" s="37">
        <v>2012</v>
      </c>
      <c r="D629" s="38">
        <v>5</v>
      </c>
      <c r="E629" s="37" t="s">
        <v>3456</v>
      </c>
      <c r="F629" s="37" t="e">
        <v>#N/A</v>
      </c>
      <c r="G629" s="37" t="s">
        <v>32</v>
      </c>
      <c r="H629" s="38">
        <v>4</v>
      </c>
      <c r="I629" s="37" t="s">
        <v>37</v>
      </c>
      <c r="J629" s="37" t="s">
        <v>3740</v>
      </c>
      <c r="K629">
        <v>0</v>
      </c>
      <c r="L629">
        <v>0</v>
      </c>
      <c r="M629">
        <v>0</v>
      </c>
      <c r="N629">
        <v>0</v>
      </c>
      <c r="O629">
        <v>0</v>
      </c>
      <c r="P629">
        <v>0</v>
      </c>
      <c r="Q629">
        <f t="shared" si="9"/>
        <v>0</v>
      </c>
    </row>
    <row r="630" spans="1:17" x14ac:dyDescent="0.25">
      <c r="A630" s="39">
        <v>41059</v>
      </c>
      <c r="B630" s="37" t="s">
        <v>3739</v>
      </c>
      <c r="C630" s="37">
        <v>2012</v>
      </c>
      <c r="D630" s="38">
        <v>5</v>
      </c>
      <c r="E630" s="37" t="s">
        <v>1808</v>
      </c>
      <c r="F630" s="37" t="e">
        <v>#N/A</v>
      </c>
      <c r="G630" s="37" t="s">
        <v>40</v>
      </c>
      <c r="H630" s="38">
        <v>2</v>
      </c>
      <c r="I630" s="37" t="s">
        <v>37</v>
      </c>
      <c r="J630" s="37" t="s">
        <v>37</v>
      </c>
      <c r="K630">
        <v>0</v>
      </c>
      <c r="L630">
        <v>0</v>
      </c>
      <c r="M630">
        <v>0</v>
      </c>
      <c r="N630">
        <v>0</v>
      </c>
      <c r="O630">
        <v>0</v>
      </c>
      <c r="P630">
        <v>0</v>
      </c>
      <c r="Q630">
        <f t="shared" si="9"/>
        <v>0</v>
      </c>
    </row>
    <row r="631" spans="1:17" x14ac:dyDescent="0.25">
      <c r="A631" s="39">
        <v>41059</v>
      </c>
      <c r="B631" s="37" t="s">
        <v>3738</v>
      </c>
      <c r="C631" s="37">
        <v>2012</v>
      </c>
      <c r="D631" s="38">
        <v>5</v>
      </c>
      <c r="E631" s="37" t="s">
        <v>232</v>
      </c>
      <c r="F631" s="37" t="e">
        <v>#N/A</v>
      </c>
      <c r="G631" s="37" t="s">
        <v>32</v>
      </c>
      <c r="H631" s="38">
        <v>9</v>
      </c>
      <c r="I631" s="37" t="s">
        <v>37</v>
      </c>
      <c r="J631" s="37" t="s">
        <v>3737</v>
      </c>
      <c r="K631">
        <v>0</v>
      </c>
      <c r="L631">
        <v>0</v>
      </c>
      <c r="M631">
        <v>0</v>
      </c>
      <c r="N631">
        <v>0</v>
      </c>
      <c r="O631">
        <v>0</v>
      </c>
      <c r="P631">
        <v>0</v>
      </c>
      <c r="Q631">
        <f t="shared" si="9"/>
        <v>0</v>
      </c>
    </row>
    <row r="632" spans="1:17" x14ac:dyDescent="0.25">
      <c r="A632" s="39">
        <v>41059</v>
      </c>
      <c r="B632" s="37" t="s">
        <v>3736</v>
      </c>
      <c r="C632" s="37">
        <v>2012</v>
      </c>
      <c r="D632" s="38">
        <v>5</v>
      </c>
      <c r="E632" s="37" t="s">
        <v>232</v>
      </c>
      <c r="F632" s="37" t="e">
        <v>#N/A</v>
      </c>
      <c r="G632" s="37" t="s">
        <v>40</v>
      </c>
      <c r="H632" s="38">
        <v>28</v>
      </c>
      <c r="I632" s="37" t="s">
        <v>37</v>
      </c>
      <c r="J632" s="37" t="s">
        <v>37</v>
      </c>
      <c r="K632">
        <v>0</v>
      </c>
      <c r="L632">
        <v>0</v>
      </c>
      <c r="M632">
        <v>0</v>
      </c>
      <c r="N632">
        <v>0</v>
      </c>
      <c r="O632">
        <v>0</v>
      </c>
      <c r="P632">
        <v>0</v>
      </c>
      <c r="Q632">
        <f t="shared" si="9"/>
        <v>0</v>
      </c>
    </row>
    <row r="633" spans="1:17" x14ac:dyDescent="0.25">
      <c r="A633" s="39">
        <v>41059</v>
      </c>
      <c r="B633" s="37" t="s">
        <v>3735</v>
      </c>
      <c r="C633" s="37">
        <v>2012</v>
      </c>
      <c r="D633" s="38">
        <v>5</v>
      </c>
      <c r="E633" s="37" t="s">
        <v>1827</v>
      </c>
      <c r="F633" s="37" t="s">
        <v>1827</v>
      </c>
      <c r="G633" s="37" t="s">
        <v>32</v>
      </c>
      <c r="H633" s="38">
        <v>16</v>
      </c>
      <c r="I633" s="37" t="s">
        <v>37</v>
      </c>
      <c r="J633" s="37" t="s">
        <v>3734</v>
      </c>
      <c r="K633">
        <v>0</v>
      </c>
      <c r="L633">
        <v>0</v>
      </c>
      <c r="M633">
        <v>0</v>
      </c>
      <c r="N633">
        <v>0</v>
      </c>
      <c r="O633">
        <v>0</v>
      </c>
      <c r="P633">
        <v>0</v>
      </c>
      <c r="Q633">
        <f t="shared" si="9"/>
        <v>0</v>
      </c>
    </row>
    <row r="634" spans="1:17" x14ac:dyDescent="0.25">
      <c r="A634" s="39">
        <v>41060</v>
      </c>
      <c r="B634" s="37" t="s">
        <v>3733</v>
      </c>
      <c r="C634" s="37">
        <v>2012</v>
      </c>
      <c r="D634" s="38">
        <v>5</v>
      </c>
      <c r="E634" s="37" t="s">
        <v>232</v>
      </c>
      <c r="F634" s="37" t="e">
        <v>#N/A</v>
      </c>
      <c r="G634" s="37" t="s">
        <v>40</v>
      </c>
      <c r="H634" s="38">
        <v>31</v>
      </c>
      <c r="I634" s="37" t="s">
        <v>37</v>
      </c>
      <c r="J634" s="37" t="s">
        <v>3732</v>
      </c>
      <c r="K634">
        <v>0</v>
      </c>
      <c r="L634">
        <v>0</v>
      </c>
      <c r="M634">
        <v>0</v>
      </c>
      <c r="N634">
        <v>0</v>
      </c>
      <c r="O634">
        <v>0</v>
      </c>
      <c r="P634">
        <v>0</v>
      </c>
      <c r="Q634">
        <f t="shared" si="9"/>
        <v>0</v>
      </c>
    </row>
    <row r="635" spans="1:17" x14ac:dyDescent="0.25">
      <c r="A635" s="39">
        <v>41060</v>
      </c>
      <c r="B635" s="37" t="s">
        <v>3731</v>
      </c>
      <c r="C635" s="37">
        <v>2012</v>
      </c>
      <c r="D635" s="38">
        <v>5</v>
      </c>
      <c r="E635" s="37" t="s">
        <v>232</v>
      </c>
      <c r="F635" s="37" t="e">
        <v>#N/A</v>
      </c>
      <c r="G635" s="37" t="s">
        <v>32</v>
      </c>
      <c r="H635" s="38">
        <v>1</v>
      </c>
      <c r="I635" s="37" t="s">
        <v>37</v>
      </c>
      <c r="J635" s="37" t="s">
        <v>37</v>
      </c>
      <c r="K635">
        <v>0</v>
      </c>
      <c r="L635">
        <v>0</v>
      </c>
      <c r="M635">
        <v>0</v>
      </c>
      <c r="N635">
        <v>0</v>
      </c>
      <c r="O635">
        <v>0</v>
      </c>
      <c r="P635">
        <v>0</v>
      </c>
      <c r="Q635">
        <f t="shared" si="9"/>
        <v>0</v>
      </c>
    </row>
    <row r="636" spans="1:17" x14ac:dyDescent="0.25">
      <c r="A636" s="39">
        <v>41060</v>
      </c>
      <c r="B636" s="37" t="s">
        <v>3730</v>
      </c>
      <c r="C636" s="37">
        <v>2012</v>
      </c>
      <c r="D636" s="38">
        <v>5</v>
      </c>
      <c r="E636" s="37" t="s">
        <v>76</v>
      </c>
      <c r="F636" s="37" t="s">
        <v>1827</v>
      </c>
      <c r="G636" s="37" t="s">
        <v>32</v>
      </c>
      <c r="H636" s="38">
        <v>42</v>
      </c>
      <c r="I636" s="37" t="s">
        <v>37</v>
      </c>
      <c r="J636" s="37" t="s">
        <v>3729</v>
      </c>
      <c r="K636">
        <v>0</v>
      </c>
      <c r="L636">
        <v>0</v>
      </c>
      <c r="M636">
        <v>0</v>
      </c>
      <c r="N636">
        <v>0</v>
      </c>
      <c r="O636">
        <v>0</v>
      </c>
      <c r="P636">
        <v>0</v>
      </c>
      <c r="Q636">
        <f t="shared" si="9"/>
        <v>0</v>
      </c>
    </row>
    <row r="637" spans="1:17" x14ac:dyDescent="0.25">
      <c r="A637" s="39">
        <v>41060</v>
      </c>
      <c r="B637" s="37" t="s">
        <v>3728</v>
      </c>
      <c r="C637" s="37">
        <v>2012</v>
      </c>
      <c r="D637" s="38">
        <v>5</v>
      </c>
      <c r="E637" s="37" t="s">
        <v>76</v>
      </c>
      <c r="F637" s="37" t="s">
        <v>1827</v>
      </c>
      <c r="G637" s="37" t="s">
        <v>40</v>
      </c>
      <c r="H637" s="38">
        <v>1</v>
      </c>
      <c r="I637" s="37" t="s">
        <v>37</v>
      </c>
      <c r="J637" s="37" t="s">
        <v>37</v>
      </c>
      <c r="K637">
        <v>0</v>
      </c>
      <c r="L637">
        <v>0</v>
      </c>
      <c r="M637">
        <v>0</v>
      </c>
      <c r="N637">
        <v>0</v>
      </c>
      <c r="O637">
        <v>0</v>
      </c>
      <c r="P637">
        <v>0</v>
      </c>
      <c r="Q637">
        <f t="shared" si="9"/>
        <v>0</v>
      </c>
    </row>
    <row r="638" spans="1:17" x14ac:dyDescent="0.25">
      <c r="A638" s="39">
        <v>41060</v>
      </c>
      <c r="B638" s="37" t="s">
        <v>3727</v>
      </c>
      <c r="C638" s="37">
        <v>2012</v>
      </c>
      <c r="D638" s="38">
        <v>5</v>
      </c>
      <c r="E638" s="37" t="s">
        <v>1827</v>
      </c>
      <c r="F638" s="37" t="s">
        <v>1827</v>
      </c>
      <c r="G638" s="37" t="s">
        <v>32</v>
      </c>
      <c r="H638" s="38">
        <v>24</v>
      </c>
      <c r="I638" s="37" t="s">
        <v>37</v>
      </c>
      <c r="J638" s="37" t="s">
        <v>3726</v>
      </c>
      <c r="K638">
        <v>0</v>
      </c>
      <c r="L638">
        <v>0</v>
      </c>
      <c r="M638">
        <v>0</v>
      </c>
      <c r="N638">
        <v>0</v>
      </c>
      <c r="O638">
        <v>0</v>
      </c>
      <c r="P638">
        <v>0</v>
      </c>
      <c r="Q638">
        <f t="shared" si="9"/>
        <v>0</v>
      </c>
    </row>
    <row r="639" spans="1:17" x14ac:dyDescent="0.25">
      <c r="A639" s="39">
        <v>41060</v>
      </c>
      <c r="B639" s="37" t="s">
        <v>3725</v>
      </c>
      <c r="C639" s="37">
        <v>2012</v>
      </c>
      <c r="D639" s="38">
        <v>5</v>
      </c>
      <c r="E639" s="37" t="s">
        <v>1827</v>
      </c>
      <c r="F639" s="37" t="s">
        <v>1827</v>
      </c>
      <c r="G639" s="37" t="s">
        <v>40</v>
      </c>
      <c r="H639" s="38">
        <v>19</v>
      </c>
      <c r="I639" s="37" t="s">
        <v>37</v>
      </c>
      <c r="J639" s="37" t="s">
        <v>37</v>
      </c>
      <c r="K639">
        <v>0</v>
      </c>
      <c r="L639">
        <v>0</v>
      </c>
      <c r="M639">
        <v>0</v>
      </c>
      <c r="N639">
        <v>0</v>
      </c>
      <c r="O639">
        <v>0</v>
      </c>
      <c r="P639">
        <v>0</v>
      </c>
      <c r="Q639">
        <f t="shared" si="9"/>
        <v>0</v>
      </c>
    </row>
    <row r="640" spans="1:17" x14ac:dyDescent="0.25">
      <c r="A640" s="39">
        <v>41060</v>
      </c>
      <c r="B640" s="37" t="s">
        <v>3724</v>
      </c>
      <c r="C640" s="37">
        <v>2012</v>
      </c>
      <c r="D640" s="38">
        <v>5</v>
      </c>
      <c r="E640" s="37" t="s">
        <v>2305</v>
      </c>
      <c r="F640" s="37" t="e">
        <v>#N/A</v>
      </c>
      <c r="G640" s="37" t="s">
        <v>40</v>
      </c>
      <c r="H640" s="38">
        <v>1</v>
      </c>
      <c r="I640" s="37" t="s">
        <v>37</v>
      </c>
      <c r="J640" s="37" t="s">
        <v>37</v>
      </c>
      <c r="K640">
        <v>0</v>
      </c>
      <c r="L640">
        <v>0</v>
      </c>
      <c r="M640">
        <v>0</v>
      </c>
      <c r="N640">
        <v>0</v>
      </c>
      <c r="O640">
        <v>0</v>
      </c>
      <c r="P640">
        <v>0</v>
      </c>
      <c r="Q640">
        <f t="shared" si="9"/>
        <v>0</v>
      </c>
    </row>
    <row r="641" spans="1:17" x14ac:dyDescent="0.25">
      <c r="A641" s="39">
        <v>41060</v>
      </c>
      <c r="B641" s="37" t="s">
        <v>3723</v>
      </c>
      <c r="C641" s="37">
        <v>2012</v>
      </c>
      <c r="D641" s="38">
        <v>5</v>
      </c>
      <c r="E641" s="37" t="s">
        <v>153</v>
      </c>
      <c r="F641" s="37" t="s">
        <v>4672</v>
      </c>
      <c r="G641" s="37" t="s">
        <v>32</v>
      </c>
      <c r="H641" s="38">
        <v>1</v>
      </c>
      <c r="I641" s="37" t="s">
        <v>37</v>
      </c>
      <c r="J641" s="37" t="s">
        <v>37</v>
      </c>
      <c r="K641">
        <v>0</v>
      </c>
      <c r="L641">
        <v>0</v>
      </c>
      <c r="M641">
        <v>0</v>
      </c>
      <c r="N641">
        <v>0</v>
      </c>
      <c r="O641">
        <v>0</v>
      </c>
      <c r="P641">
        <v>0</v>
      </c>
      <c r="Q641">
        <f t="shared" si="9"/>
        <v>0</v>
      </c>
    </row>
    <row r="642" spans="1:17" x14ac:dyDescent="0.25">
      <c r="A642" s="39">
        <v>41060</v>
      </c>
      <c r="B642" s="37" t="s">
        <v>3722</v>
      </c>
      <c r="C642" s="37">
        <v>2012</v>
      </c>
      <c r="D642" s="38">
        <v>5</v>
      </c>
      <c r="E642" s="37" t="s">
        <v>55</v>
      </c>
      <c r="F642" s="37" t="s">
        <v>4672</v>
      </c>
      <c r="G642" s="37" t="s">
        <v>40</v>
      </c>
      <c r="H642" s="38">
        <v>650</v>
      </c>
      <c r="I642" s="37" t="s">
        <v>37</v>
      </c>
      <c r="J642" s="37" t="s">
        <v>3721</v>
      </c>
      <c r="K642">
        <v>0</v>
      </c>
      <c r="L642">
        <v>0</v>
      </c>
      <c r="M642">
        <v>0</v>
      </c>
      <c r="N642">
        <v>0</v>
      </c>
      <c r="O642">
        <v>0</v>
      </c>
      <c r="P642">
        <v>0</v>
      </c>
      <c r="Q642">
        <f t="shared" si="9"/>
        <v>0</v>
      </c>
    </row>
    <row r="643" spans="1:17" x14ac:dyDescent="0.25">
      <c r="A643" s="39">
        <v>41060</v>
      </c>
      <c r="B643" s="37" t="s">
        <v>3720</v>
      </c>
      <c r="C643" s="37">
        <v>2012</v>
      </c>
      <c r="D643" s="38">
        <v>5</v>
      </c>
      <c r="E643" s="37" t="s">
        <v>55</v>
      </c>
      <c r="F643" s="37" t="s">
        <v>4672</v>
      </c>
      <c r="G643" s="37" t="s">
        <v>32</v>
      </c>
      <c r="H643" s="38">
        <v>35</v>
      </c>
      <c r="I643" s="37" t="s">
        <v>37</v>
      </c>
      <c r="J643" s="37" t="s">
        <v>3719</v>
      </c>
      <c r="K643">
        <v>0</v>
      </c>
      <c r="L643">
        <v>0</v>
      </c>
      <c r="M643">
        <v>0</v>
      </c>
      <c r="N643">
        <v>0</v>
      </c>
      <c r="O643">
        <v>0</v>
      </c>
      <c r="P643">
        <v>0</v>
      </c>
      <c r="Q643">
        <f t="shared" ref="Q643:Q706" si="10">N643/H643</f>
        <v>0</v>
      </c>
    </row>
    <row r="644" spans="1:17" x14ac:dyDescent="0.25">
      <c r="A644" s="39">
        <v>41060</v>
      </c>
      <c r="B644" s="37" t="s">
        <v>3718</v>
      </c>
      <c r="C644" s="37">
        <v>2012</v>
      </c>
      <c r="D644" s="38">
        <v>5</v>
      </c>
      <c r="E644" s="37" t="s">
        <v>24</v>
      </c>
      <c r="F644" s="37" t="s">
        <v>4672</v>
      </c>
      <c r="G644" s="37" t="s">
        <v>32</v>
      </c>
      <c r="H644" s="38">
        <v>88</v>
      </c>
      <c r="I644" s="37" t="s">
        <v>37</v>
      </c>
      <c r="J644" s="37" t="s">
        <v>3717</v>
      </c>
      <c r="K644">
        <v>0</v>
      </c>
      <c r="L644">
        <v>0</v>
      </c>
      <c r="M644">
        <v>0</v>
      </c>
      <c r="N644">
        <v>0</v>
      </c>
      <c r="O644">
        <v>0</v>
      </c>
      <c r="P644">
        <v>0</v>
      </c>
      <c r="Q644">
        <f t="shared" si="10"/>
        <v>0</v>
      </c>
    </row>
    <row r="645" spans="1:17" x14ac:dyDescent="0.25">
      <c r="A645" s="39">
        <v>41060</v>
      </c>
      <c r="B645" s="37" t="s">
        <v>3716</v>
      </c>
      <c r="C645" s="37">
        <v>2012</v>
      </c>
      <c r="D645" s="38">
        <v>5</v>
      </c>
      <c r="E645" s="37" t="s">
        <v>24</v>
      </c>
      <c r="F645" s="37" t="s">
        <v>4672</v>
      </c>
      <c r="G645" s="37" t="s">
        <v>40</v>
      </c>
      <c r="H645" s="38">
        <v>5</v>
      </c>
      <c r="I645" s="37" t="s">
        <v>37</v>
      </c>
      <c r="J645" s="37" t="s">
        <v>37</v>
      </c>
      <c r="K645">
        <v>0</v>
      </c>
      <c r="L645">
        <v>0</v>
      </c>
      <c r="M645">
        <v>0</v>
      </c>
      <c r="N645">
        <v>0</v>
      </c>
      <c r="O645">
        <v>0</v>
      </c>
      <c r="P645">
        <v>0</v>
      </c>
      <c r="Q645">
        <f t="shared" si="10"/>
        <v>0</v>
      </c>
    </row>
    <row r="646" spans="1:17" x14ac:dyDescent="0.25">
      <c r="A646" s="39">
        <v>41060</v>
      </c>
      <c r="B646" s="37" t="s">
        <v>3715</v>
      </c>
      <c r="C646" s="37">
        <v>2012</v>
      </c>
      <c r="D646" s="38">
        <v>5</v>
      </c>
      <c r="E646" s="37" t="s">
        <v>37</v>
      </c>
      <c r="F646" s="37" t="e">
        <v>#N/A</v>
      </c>
      <c r="G646" s="37" t="s">
        <v>40</v>
      </c>
      <c r="H646" s="38">
        <v>1</v>
      </c>
      <c r="I646" s="37" t="s">
        <v>37</v>
      </c>
      <c r="J646" s="37" t="s">
        <v>37</v>
      </c>
      <c r="K646">
        <v>0</v>
      </c>
      <c r="L646">
        <v>0</v>
      </c>
      <c r="M646">
        <v>0</v>
      </c>
      <c r="N646">
        <v>0</v>
      </c>
      <c r="O646">
        <v>0</v>
      </c>
      <c r="P646">
        <v>0</v>
      </c>
      <c r="Q646">
        <f t="shared" si="10"/>
        <v>0</v>
      </c>
    </row>
    <row r="647" spans="1:17" x14ac:dyDescent="0.25">
      <c r="A647" s="39">
        <v>41060</v>
      </c>
      <c r="B647" s="37" t="s">
        <v>3714</v>
      </c>
      <c r="C647" s="37">
        <v>2012</v>
      </c>
      <c r="D647" s="38">
        <v>5</v>
      </c>
      <c r="E647" s="37" t="s">
        <v>36</v>
      </c>
      <c r="F647" s="37" t="s">
        <v>36</v>
      </c>
      <c r="G647" s="37" t="s">
        <v>32</v>
      </c>
      <c r="H647" s="38">
        <v>149</v>
      </c>
      <c r="I647" s="37" t="s">
        <v>37</v>
      </c>
      <c r="J647" s="37" t="s">
        <v>3713</v>
      </c>
      <c r="K647">
        <v>0</v>
      </c>
      <c r="L647">
        <v>0</v>
      </c>
      <c r="M647">
        <v>0</v>
      </c>
      <c r="N647">
        <v>0</v>
      </c>
      <c r="O647">
        <v>0</v>
      </c>
      <c r="P647">
        <v>0</v>
      </c>
      <c r="Q647">
        <f t="shared" si="10"/>
        <v>0</v>
      </c>
    </row>
    <row r="648" spans="1:17" x14ac:dyDescent="0.25">
      <c r="A648" s="39">
        <v>41060</v>
      </c>
      <c r="B648" s="37" t="s">
        <v>3712</v>
      </c>
      <c r="C648" s="37">
        <v>2012</v>
      </c>
      <c r="D648" s="38">
        <v>5</v>
      </c>
      <c r="E648" s="37" t="s">
        <v>36</v>
      </c>
      <c r="F648" s="37" t="s">
        <v>36</v>
      </c>
      <c r="G648" s="37" t="s">
        <v>40</v>
      </c>
      <c r="H648" s="38">
        <v>24</v>
      </c>
      <c r="I648" s="37" t="s">
        <v>37</v>
      </c>
      <c r="J648" s="37" t="s">
        <v>37</v>
      </c>
      <c r="K648">
        <v>0</v>
      </c>
      <c r="L648">
        <v>0</v>
      </c>
      <c r="M648">
        <v>0</v>
      </c>
      <c r="N648">
        <v>0</v>
      </c>
      <c r="O648">
        <v>0</v>
      </c>
      <c r="P648">
        <v>0</v>
      </c>
      <c r="Q648">
        <f t="shared" si="10"/>
        <v>0</v>
      </c>
    </row>
    <row r="649" spans="1:17" x14ac:dyDescent="0.25">
      <c r="A649" s="39">
        <v>41060</v>
      </c>
      <c r="B649" s="37" t="s">
        <v>3711</v>
      </c>
      <c r="C649" s="37">
        <v>2012</v>
      </c>
      <c r="D649" s="38">
        <v>5</v>
      </c>
      <c r="E649" s="37" t="s">
        <v>50</v>
      </c>
      <c r="F649" s="37" t="s">
        <v>50</v>
      </c>
      <c r="G649" s="37" t="s">
        <v>32</v>
      </c>
      <c r="H649" s="38">
        <v>254</v>
      </c>
      <c r="I649" s="37" t="s">
        <v>37</v>
      </c>
      <c r="J649" s="37" t="s">
        <v>3710</v>
      </c>
      <c r="K649">
        <v>0</v>
      </c>
      <c r="L649">
        <v>0</v>
      </c>
      <c r="M649">
        <v>0</v>
      </c>
      <c r="N649">
        <v>0</v>
      </c>
      <c r="O649">
        <v>0</v>
      </c>
      <c r="P649">
        <v>0</v>
      </c>
      <c r="Q649">
        <f t="shared" si="10"/>
        <v>0</v>
      </c>
    </row>
    <row r="650" spans="1:17" x14ac:dyDescent="0.25">
      <c r="A650" s="39">
        <v>41060</v>
      </c>
      <c r="B650" s="37" t="s">
        <v>3709</v>
      </c>
      <c r="C650" s="37">
        <v>2012</v>
      </c>
      <c r="D650" s="38">
        <v>5</v>
      </c>
      <c r="E650" s="37" t="s">
        <v>50</v>
      </c>
      <c r="F650" s="37" t="s">
        <v>50</v>
      </c>
      <c r="G650" s="37" t="s">
        <v>40</v>
      </c>
      <c r="H650" s="38">
        <v>51</v>
      </c>
      <c r="I650" s="37" t="s">
        <v>37</v>
      </c>
      <c r="J650" s="37" t="s">
        <v>37</v>
      </c>
      <c r="K650">
        <v>0</v>
      </c>
      <c r="L650">
        <v>0</v>
      </c>
      <c r="M650">
        <v>0</v>
      </c>
      <c r="N650">
        <v>0</v>
      </c>
      <c r="O650">
        <v>0</v>
      </c>
      <c r="P650">
        <v>0</v>
      </c>
      <c r="Q650">
        <f t="shared" si="10"/>
        <v>0</v>
      </c>
    </row>
    <row r="651" spans="1:17" x14ac:dyDescent="0.25">
      <c r="A651" s="39">
        <v>41064</v>
      </c>
      <c r="B651" s="37" t="s">
        <v>3708</v>
      </c>
      <c r="C651" s="37">
        <v>2012</v>
      </c>
      <c r="D651" s="38">
        <v>6</v>
      </c>
      <c r="E651" s="37" t="s">
        <v>232</v>
      </c>
      <c r="F651" s="37" t="e">
        <v>#N/A</v>
      </c>
      <c r="G651" s="37" t="s">
        <v>40</v>
      </c>
      <c r="H651" s="38">
        <v>41</v>
      </c>
      <c r="I651" s="37" t="s">
        <v>37</v>
      </c>
      <c r="J651" s="37" t="s">
        <v>37</v>
      </c>
      <c r="K651">
        <v>0</v>
      </c>
      <c r="L651">
        <v>0</v>
      </c>
      <c r="M651">
        <v>0</v>
      </c>
      <c r="N651">
        <v>0</v>
      </c>
      <c r="O651">
        <v>0</v>
      </c>
      <c r="P651">
        <v>0</v>
      </c>
      <c r="Q651">
        <f t="shared" si="10"/>
        <v>0</v>
      </c>
    </row>
    <row r="652" spans="1:17" x14ac:dyDescent="0.25">
      <c r="A652" s="39">
        <v>41064</v>
      </c>
      <c r="B652" s="37" t="s">
        <v>3707</v>
      </c>
      <c r="C652" s="37">
        <v>2012</v>
      </c>
      <c r="D652" s="38">
        <v>6</v>
      </c>
      <c r="E652" s="37" t="s">
        <v>232</v>
      </c>
      <c r="F652" s="37" t="e">
        <v>#N/A</v>
      </c>
      <c r="G652" s="37" t="s">
        <v>32</v>
      </c>
      <c r="H652" s="38">
        <v>2</v>
      </c>
      <c r="I652" s="37" t="s">
        <v>37</v>
      </c>
      <c r="J652" s="37" t="s">
        <v>3706</v>
      </c>
      <c r="K652">
        <v>0</v>
      </c>
      <c r="L652">
        <v>0</v>
      </c>
      <c r="M652">
        <v>0</v>
      </c>
      <c r="N652">
        <v>0</v>
      </c>
      <c r="O652">
        <v>0</v>
      </c>
      <c r="P652">
        <v>0</v>
      </c>
      <c r="Q652">
        <f t="shared" si="10"/>
        <v>0</v>
      </c>
    </row>
    <row r="653" spans="1:17" x14ac:dyDescent="0.25">
      <c r="A653" s="39">
        <v>41064</v>
      </c>
      <c r="B653" s="37" t="s">
        <v>3705</v>
      </c>
      <c r="C653" s="37">
        <v>2012</v>
      </c>
      <c r="D653" s="38">
        <v>6</v>
      </c>
      <c r="E653" s="37" t="s">
        <v>76</v>
      </c>
      <c r="F653" s="37" t="s">
        <v>1827</v>
      </c>
      <c r="G653" s="37" t="s">
        <v>32</v>
      </c>
      <c r="H653" s="38">
        <v>22</v>
      </c>
      <c r="I653" s="37" t="s">
        <v>37</v>
      </c>
      <c r="J653" s="37" t="s">
        <v>3704</v>
      </c>
      <c r="K653">
        <v>0</v>
      </c>
      <c r="L653">
        <v>0</v>
      </c>
      <c r="M653">
        <v>0</v>
      </c>
      <c r="N653">
        <v>0</v>
      </c>
      <c r="O653">
        <v>0</v>
      </c>
      <c r="P653">
        <v>0</v>
      </c>
      <c r="Q653">
        <f t="shared" si="10"/>
        <v>0</v>
      </c>
    </row>
    <row r="654" spans="1:17" x14ac:dyDescent="0.25">
      <c r="A654" s="39">
        <v>41064</v>
      </c>
      <c r="B654" s="37" t="s">
        <v>3703</v>
      </c>
      <c r="C654" s="37">
        <v>2012</v>
      </c>
      <c r="D654" s="38">
        <v>6</v>
      </c>
      <c r="E654" s="37" t="s">
        <v>1827</v>
      </c>
      <c r="F654" s="37" t="s">
        <v>1827</v>
      </c>
      <c r="G654" s="37" t="s">
        <v>32</v>
      </c>
      <c r="H654" s="38">
        <v>40</v>
      </c>
      <c r="I654" s="37" t="s">
        <v>37</v>
      </c>
      <c r="J654" s="37" t="s">
        <v>3702</v>
      </c>
      <c r="K654">
        <v>0</v>
      </c>
      <c r="L654">
        <v>0</v>
      </c>
      <c r="M654">
        <v>0</v>
      </c>
      <c r="N654">
        <v>0</v>
      </c>
      <c r="O654">
        <v>0</v>
      </c>
      <c r="P654">
        <v>0</v>
      </c>
      <c r="Q654">
        <f t="shared" si="10"/>
        <v>0</v>
      </c>
    </row>
    <row r="655" spans="1:17" x14ac:dyDescent="0.25">
      <c r="A655" s="39">
        <v>41064</v>
      </c>
      <c r="B655" s="37" t="s">
        <v>3701</v>
      </c>
      <c r="C655" s="37">
        <v>2012</v>
      </c>
      <c r="D655" s="38">
        <v>6</v>
      </c>
      <c r="E655" s="37" t="s">
        <v>1827</v>
      </c>
      <c r="F655" s="37" t="s">
        <v>1827</v>
      </c>
      <c r="G655" s="37" t="s">
        <v>40</v>
      </c>
      <c r="H655" s="38">
        <v>8</v>
      </c>
      <c r="I655" s="37" t="s">
        <v>37</v>
      </c>
      <c r="J655" s="37" t="s">
        <v>37</v>
      </c>
      <c r="K655">
        <v>0</v>
      </c>
      <c r="L655">
        <v>0</v>
      </c>
      <c r="M655">
        <v>0</v>
      </c>
      <c r="N655">
        <v>0</v>
      </c>
      <c r="O655">
        <v>0</v>
      </c>
      <c r="P655">
        <v>0</v>
      </c>
      <c r="Q655">
        <f t="shared" si="10"/>
        <v>0</v>
      </c>
    </row>
    <row r="656" spans="1:17" x14ac:dyDescent="0.25">
      <c r="A656" s="39">
        <v>41064</v>
      </c>
      <c r="B656" s="37" t="s">
        <v>383</v>
      </c>
      <c r="C656" s="37">
        <v>2012</v>
      </c>
      <c r="D656" s="38">
        <v>6</v>
      </c>
      <c r="E656" s="37" t="s">
        <v>55</v>
      </c>
      <c r="F656" s="37" t="s">
        <v>4672</v>
      </c>
      <c r="G656" s="37" t="s">
        <v>40</v>
      </c>
      <c r="H656" s="38">
        <v>685</v>
      </c>
      <c r="I656" s="37" t="s">
        <v>37</v>
      </c>
      <c r="J656" s="37" t="s">
        <v>3700</v>
      </c>
      <c r="K656">
        <v>4</v>
      </c>
      <c r="L656">
        <v>7</v>
      </c>
      <c r="M656">
        <v>0</v>
      </c>
      <c r="N656">
        <v>4</v>
      </c>
      <c r="O656">
        <v>0</v>
      </c>
      <c r="P656">
        <v>1.0218978102189781E-2</v>
      </c>
      <c r="Q656">
        <f t="shared" si="10"/>
        <v>5.8394160583941602E-3</v>
      </c>
    </row>
    <row r="657" spans="1:17" x14ac:dyDescent="0.25">
      <c r="A657" s="39">
        <v>41064</v>
      </c>
      <c r="B657" s="37" t="s">
        <v>3699</v>
      </c>
      <c r="C657" s="37">
        <v>2012</v>
      </c>
      <c r="D657" s="38">
        <v>6</v>
      </c>
      <c r="E657" s="37" t="s">
        <v>55</v>
      </c>
      <c r="F657" s="37" t="s">
        <v>4672</v>
      </c>
      <c r="G657" s="37" t="s">
        <v>32</v>
      </c>
      <c r="H657" s="38">
        <v>27</v>
      </c>
      <c r="I657" s="37" t="s">
        <v>37</v>
      </c>
      <c r="J657" s="37" t="s">
        <v>3698</v>
      </c>
      <c r="K657">
        <v>0</v>
      </c>
      <c r="L657">
        <v>0</v>
      </c>
      <c r="M657">
        <v>0</v>
      </c>
      <c r="N657">
        <v>0</v>
      </c>
      <c r="O657">
        <v>0</v>
      </c>
      <c r="P657">
        <v>0</v>
      </c>
      <c r="Q657">
        <f t="shared" si="10"/>
        <v>0</v>
      </c>
    </row>
    <row r="658" spans="1:17" x14ac:dyDescent="0.25">
      <c r="A658" s="39">
        <v>41072</v>
      </c>
      <c r="B658" s="37" t="s">
        <v>3697</v>
      </c>
      <c r="C658" s="37">
        <v>2012</v>
      </c>
      <c r="D658" s="38">
        <v>6</v>
      </c>
      <c r="E658" s="37" t="s">
        <v>232</v>
      </c>
      <c r="F658" s="37" t="e">
        <v>#N/A</v>
      </c>
      <c r="G658" s="37" t="s">
        <v>40</v>
      </c>
      <c r="H658" s="38">
        <v>15</v>
      </c>
      <c r="I658" s="37" t="s">
        <v>37</v>
      </c>
      <c r="J658" s="37" t="s">
        <v>37</v>
      </c>
      <c r="K658">
        <v>0</v>
      </c>
      <c r="L658">
        <v>0</v>
      </c>
      <c r="M658">
        <v>0</v>
      </c>
      <c r="N658">
        <v>0</v>
      </c>
      <c r="O658">
        <v>0</v>
      </c>
      <c r="P658">
        <v>0</v>
      </c>
      <c r="Q658">
        <f t="shared" si="10"/>
        <v>0</v>
      </c>
    </row>
    <row r="659" spans="1:17" x14ac:dyDescent="0.25">
      <c r="A659" s="39">
        <v>41072</v>
      </c>
      <c r="B659" s="37" t="s">
        <v>3696</v>
      </c>
      <c r="C659" s="37">
        <v>2012</v>
      </c>
      <c r="D659" s="38">
        <v>6</v>
      </c>
      <c r="E659" s="37" t="s">
        <v>232</v>
      </c>
      <c r="F659" s="37" t="e">
        <v>#N/A</v>
      </c>
      <c r="G659" s="37" t="s">
        <v>32</v>
      </c>
      <c r="H659" s="38">
        <v>2</v>
      </c>
      <c r="I659" s="37" t="s">
        <v>37</v>
      </c>
      <c r="J659" s="37" t="s">
        <v>3695</v>
      </c>
      <c r="K659">
        <v>0</v>
      </c>
      <c r="L659">
        <v>0</v>
      </c>
      <c r="M659">
        <v>0</v>
      </c>
      <c r="N659">
        <v>0</v>
      </c>
      <c r="O659">
        <v>0</v>
      </c>
      <c r="P659">
        <v>0</v>
      </c>
      <c r="Q659">
        <f t="shared" si="10"/>
        <v>0</v>
      </c>
    </row>
    <row r="660" spans="1:17" x14ac:dyDescent="0.25">
      <c r="A660" s="39">
        <v>41072</v>
      </c>
      <c r="B660" s="37" t="s">
        <v>3694</v>
      </c>
      <c r="C660" s="37">
        <v>2012</v>
      </c>
      <c r="D660" s="38">
        <v>6</v>
      </c>
      <c r="E660" s="37" t="s">
        <v>76</v>
      </c>
      <c r="F660" s="37" t="s">
        <v>1827</v>
      </c>
      <c r="G660" s="37" t="s">
        <v>32</v>
      </c>
      <c r="H660" s="38">
        <v>6</v>
      </c>
      <c r="I660" s="37" t="s">
        <v>37</v>
      </c>
      <c r="J660" s="37" t="s">
        <v>3693</v>
      </c>
      <c r="K660">
        <v>0</v>
      </c>
      <c r="L660">
        <v>0</v>
      </c>
      <c r="M660">
        <v>0</v>
      </c>
      <c r="N660">
        <v>0</v>
      </c>
      <c r="O660">
        <v>0</v>
      </c>
      <c r="P660">
        <v>0</v>
      </c>
      <c r="Q660">
        <f t="shared" si="10"/>
        <v>0</v>
      </c>
    </row>
    <row r="661" spans="1:17" x14ac:dyDescent="0.25">
      <c r="A661" s="39">
        <v>41072</v>
      </c>
      <c r="B661" s="37" t="s">
        <v>393</v>
      </c>
      <c r="C661" s="37">
        <v>2012</v>
      </c>
      <c r="D661" s="38">
        <v>6</v>
      </c>
      <c r="E661" s="37" t="s">
        <v>1827</v>
      </c>
      <c r="F661" s="37" t="s">
        <v>1827</v>
      </c>
      <c r="G661" s="37" t="s">
        <v>32</v>
      </c>
      <c r="H661" s="38">
        <v>26</v>
      </c>
      <c r="I661" s="37" t="s">
        <v>37</v>
      </c>
      <c r="J661" s="37" t="s">
        <v>3692</v>
      </c>
      <c r="K661">
        <v>1</v>
      </c>
      <c r="L661">
        <v>1</v>
      </c>
      <c r="M661">
        <v>0</v>
      </c>
      <c r="N661">
        <v>1</v>
      </c>
      <c r="O661">
        <v>1</v>
      </c>
      <c r="P661">
        <v>3.8461538461538464E-2</v>
      </c>
      <c r="Q661">
        <f t="shared" si="10"/>
        <v>3.8461538461538464E-2</v>
      </c>
    </row>
    <row r="662" spans="1:17" x14ac:dyDescent="0.25">
      <c r="A662" s="39">
        <v>41072</v>
      </c>
      <c r="B662" s="37" t="s">
        <v>3691</v>
      </c>
      <c r="C662" s="37">
        <v>2012</v>
      </c>
      <c r="D662" s="38">
        <v>6</v>
      </c>
      <c r="E662" s="37" t="s">
        <v>1827</v>
      </c>
      <c r="F662" s="37" t="s">
        <v>1827</v>
      </c>
      <c r="G662" s="37" t="s">
        <v>40</v>
      </c>
      <c r="H662" s="38">
        <v>8</v>
      </c>
      <c r="I662" s="37" t="s">
        <v>37</v>
      </c>
      <c r="J662" s="37" t="s">
        <v>37</v>
      </c>
      <c r="K662">
        <v>0</v>
      </c>
      <c r="L662">
        <v>0</v>
      </c>
      <c r="M662">
        <v>0</v>
      </c>
      <c r="N662">
        <v>0</v>
      </c>
      <c r="O662">
        <v>0</v>
      </c>
      <c r="P662">
        <v>0</v>
      </c>
      <c r="Q662">
        <f t="shared" si="10"/>
        <v>0</v>
      </c>
    </row>
    <row r="663" spans="1:17" x14ac:dyDescent="0.25">
      <c r="A663" s="39">
        <v>41072</v>
      </c>
      <c r="B663" s="37" t="s">
        <v>3690</v>
      </c>
      <c r="C663" s="37">
        <v>2012</v>
      </c>
      <c r="D663" s="38">
        <v>6</v>
      </c>
      <c r="E663" s="37" t="s">
        <v>1847</v>
      </c>
      <c r="F663" s="37" t="e">
        <v>#N/A</v>
      </c>
      <c r="G663" s="37" t="s">
        <v>32</v>
      </c>
      <c r="H663" s="38">
        <v>2</v>
      </c>
      <c r="I663" s="37" t="s">
        <v>37</v>
      </c>
      <c r="J663" s="37" t="s">
        <v>37</v>
      </c>
      <c r="K663">
        <v>0</v>
      </c>
      <c r="L663">
        <v>0</v>
      </c>
      <c r="M663">
        <v>0</v>
      </c>
      <c r="N663">
        <v>0</v>
      </c>
      <c r="O663">
        <v>0</v>
      </c>
      <c r="P663">
        <v>0</v>
      </c>
      <c r="Q663">
        <f t="shared" si="10"/>
        <v>0</v>
      </c>
    </row>
    <row r="664" spans="1:17" x14ac:dyDescent="0.25">
      <c r="A664" s="39">
        <v>41072</v>
      </c>
      <c r="B664" s="37" t="s">
        <v>3689</v>
      </c>
      <c r="C664" s="37">
        <v>2012</v>
      </c>
      <c r="D664" s="38">
        <v>6</v>
      </c>
      <c r="E664" s="37" t="s">
        <v>2305</v>
      </c>
      <c r="F664" s="37" t="e">
        <v>#N/A</v>
      </c>
      <c r="G664" s="37" t="s">
        <v>32</v>
      </c>
      <c r="H664" s="38">
        <v>1</v>
      </c>
      <c r="I664" s="37" t="s">
        <v>37</v>
      </c>
      <c r="J664" s="37" t="s">
        <v>37</v>
      </c>
      <c r="K664">
        <v>0</v>
      </c>
      <c r="L664">
        <v>0</v>
      </c>
      <c r="M664">
        <v>0</v>
      </c>
      <c r="N664">
        <v>0</v>
      </c>
      <c r="O664">
        <v>0</v>
      </c>
      <c r="P664">
        <v>0</v>
      </c>
      <c r="Q664">
        <f t="shared" si="10"/>
        <v>0</v>
      </c>
    </row>
    <row r="665" spans="1:17" x14ac:dyDescent="0.25">
      <c r="A665" s="39">
        <v>41072</v>
      </c>
      <c r="B665" s="37" t="s">
        <v>3688</v>
      </c>
      <c r="C665" s="37">
        <v>2012</v>
      </c>
      <c r="D665" s="38">
        <v>6</v>
      </c>
      <c r="E665" s="37" t="s">
        <v>153</v>
      </c>
      <c r="F665" s="37" t="s">
        <v>4672</v>
      </c>
      <c r="G665" s="37" t="s">
        <v>32</v>
      </c>
      <c r="H665" s="38">
        <v>1</v>
      </c>
      <c r="I665" s="37" t="s">
        <v>37</v>
      </c>
      <c r="J665" s="37" t="s">
        <v>3687</v>
      </c>
      <c r="K665">
        <v>0</v>
      </c>
      <c r="L665">
        <v>0</v>
      </c>
      <c r="M665">
        <v>0</v>
      </c>
      <c r="N665">
        <v>0</v>
      </c>
      <c r="O665">
        <v>0</v>
      </c>
      <c r="P665">
        <v>0</v>
      </c>
      <c r="Q665">
        <f t="shared" si="10"/>
        <v>0</v>
      </c>
    </row>
    <row r="666" spans="1:17" x14ac:dyDescent="0.25">
      <c r="A666" s="39">
        <v>41072</v>
      </c>
      <c r="B666" s="37" t="s">
        <v>396</v>
      </c>
      <c r="C666" s="37">
        <v>2012</v>
      </c>
      <c r="D666" s="38">
        <v>6</v>
      </c>
      <c r="E666" s="37" t="s">
        <v>55</v>
      </c>
      <c r="F666" s="37" t="s">
        <v>4672</v>
      </c>
      <c r="G666" s="37" t="s">
        <v>40</v>
      </c>
      <c r="H666" s="38">
        <v>200</v>
      </c>
      <c r="I666" s="37" t="s">
        <v>37</v>
      </c>
      <c r="J666" s="37" t="s">
        <v>3686</v>
      </c>
      <c r="K666">
        <v>3</v>
      </c>
      <c r="L666">
        <v>3</v>
      </c>
      <c r="M666">
        <v>0</v>
      </c>
      <c r="N666">
        <v>3</v>
      </c>
      <c r="O666">
        <v>3</v>
      </c>
      <c r="P666">
        <v>1.4999999999999999E-2</v>
      </c>
      <c r="Q666">
        <f t="shared" si="10"/>
        <v>1.4999999999999999E-2</v>
      </c>
    </row>
    <row r="667" spans="1:17" x14ac:dyDescent="0.25">
      <c r="A667" s="39">
        <v>41072</v>
      </c>
      <c r="B667" s="37" t="s">
        <v>3685</v>
      </c>
      <c r="C667" s="37">
        <v>2012</v>
      </c>
      <c r="D667" s="38">
        <v>6</v>
      </c>
      <c r="E667" s="37" t="s">
        <v>55</v>
      </c>
      <c r="F667" s="37" t="s">
        <v>4672</v>
      </c>
      <c r="G667" s="37" t="s">
        <v>32</v>
      </c>
      <c r="H667" s="38">
        <v>40</v>
      </c>
      <c r="I667" s="37" t="s">
        <v>37</v>
      </c>
      <c r="J667" s="37" t="s">
        <v>3684</v>
      </c>
      <c r="K667">
        <v>0</v>
      </c>
      <c r="L667">
        <v>0</v>
      </c>
      <c r="M667">
        <v>0</v>
      </c>
      <c r="N667">
        <v>0</v>
      </c>
      <c r="O667">
        <v>0</v>
      </c>
      <c r="P667">
        <v>0</v>
      </c>
      <c r="Q667">
        <f t="shared" si="10"/>
        <v>0</v>
      </c>
    </row>
    <row r="668" spans="1:17" x14ac:dyDescent="0.25">
      <c r="A668" s="39">
        <v>41072</v>
      </c>
      <c r="B668" s="37" t="s">
        <v>3683</v>
      </c>
      <c r="C668" s="37">
        <v>2012</v>
      </c>
      <c r="D668" s="38">
        <v>6</v>
      </c>
      <c r="E668" s="37" t="s">
        <v>24</v>
      </c>
      <c r="F668" s="37" t="s">
        <v>4672</v>
      </c>
      <c r="G668" s="37" t="s">
        <v>32</v>
      </c>
      <c r="H668" s="38">
        <v>63</v>
      </c>
      <c r="I668" s="37" t="s">
        <v>37</v>
      </c>
      <c r="J668" s="37" t="s">
        <v>3682</v>
      </c>
      <c r="K668">
        <v>0</v>
      </c>
      <c r="L668">
        <v>0</v>
      </c>
      <c r="M668">
        <v>0</v>
      </c>
      <c r="N668">
        <v>0</v>
      </c>
      <c r="O668">
        <v>0</v>
      </c>
      <c r="P668">
        <v>0</v>
      </c>
      <c r="Q668">
        <f t="shared" si="10"/>
        <v>0</v>
      </c>
    </row>
    <row r="669" spans="1:17" x14ac:dyDescent="0.25">
      <c r="A669" s="39">
        <v>41072</v>
      </c>
      <c r="B669" s="37" t="s">
        <v>3681</v>
      </c>
      <c r="C669" s="37">
        <v>2012</v>
      </c>
      <c r="D669" s="38">
        <v>6</v>
      </c>
      <c r="E669" s="37" t="s">
        <v>36</v>
      </c>
      <c r="F669" s="37" t="s">
        <v>36</v>
      </c>
      <c r="G669" s="37" t="s">
        <v>32</v>
      </c>
      <c r="H669" s="38">
        <v>153</v>
      </c>
      <c r="I669" s="37" t="s">
        <v>1864</v>
      </c>
      <c r="J669" s="37" t="s">
        <v>3680</v>
      </c>
      <c r="K669">
        <v>0</v>
      </c>
      <c r="L669">
        <v>0</v>
      </c>
      <c r="M669">
        <v>0</v>
      </c>
      <c r="N669">
        <v>0</v>
      </c>
      <c r="O669">
        <v>0</v>
      </c>
      <c r="P669">
        <v>0</v>
      </c>
      <c r="Q669">
        <f t="shared" si="10"/>
        <v>0</v>
      </c>
    </row>
    <row r="670" spans="1:17" x14ac:dyDescent="0.25">
      <c r="A670" s="39">
        <v>41072</v>
      </c>
      <c r="B670" s="37" t="s">
        <v>3679</v>
      </c>
      <c r="C670" s="37">
        <v>2012</v>
      </c>
      <c r="D670" s="38">
        <v>6</v>
      </c>
      <c r="E670" s="37" t="s">
        <v>36</v>
      </c>
      <c r="F670" s="37" t="s">
        <v>36</v>
      </c>
      <c r="G670" s="37" t="s">
        <v>40</v>
      </c>
      <c r="H670" s="38">
        <v>11</v>
      </c>
      <c r="I670" s="37" t="s">
        <v>37</v>
      </c>
      <c r="J670" s="37" t="s">
        <v>37</v>
      </c>
      <c r="K670">
        <v>0</v>
      </c>
      <c r="L670">
        <v>0</v>
      </c>
      <c r="M670">
        <v>0</v>
      </c>
      <c r="N670">
        <v>0</v>
      </c>
      <c r="O670">
        <v>0</v>
      </c>
      <c r="P670">
        <v>0</v>
      </c>
      <c r="Q670">
        <f t="shared" si="10"/>
        <v>0</v>
      </c>
    </row>
    <row r="671" spans="1:17" x14ac:dyDescent="0.25">
      <c r="A671" s="39">
        <v>41072</v>
      </c>
      <c r="B671" s="37" t="s">
        <v>3678</v>
      </c>
      <c r="C671" s="37">
        <v>2012</v>
      </c>
      <c r="D671" s="38">
        <v>6</v>
      </c>
      <c r="E671" s="37" t="s">
        <v>50</v>
      </c>
      <c r="F671" s="37" t="s">
        <v>50</v>
      </c>
      <c r="G671" s="37" t="s">
        <v>32</v>
      </c>
      <c r="H671" s="38">
        <v>186</v>
      </c>
      <c r="I671" s="37" t="s">
        <v>37</v>
      </c>
      <c r="J671" s="37" t="s">
        <v>3677</v>
      </c>
      <c r="K671">
        <v>0</v>
      </c>
      <c r="L671">
        <v>0</v>
      </c>
      <c r="M671">
        <v>0</v>
      </c>
      <c r="N671">
        <v>0</v>
      </c>
      <c r="O671">
        <v>0</v>
      </c>
      <c r="P671">
        <v>0</v>
      </c>
      <c r="Q671">
        <f t="shared" si="10"/>
        <v>0</v>
      </c>
    </row>
    <row r="672" spans="1:17" x14ac:dyDescent="0.25">
      <c r="A672" s="39">
        <v>41072</v>
      </c>
      <c r="B672" s="37" t="s">
        <v>3676</v>
      </c>
      <c r="C672" s="37">
        <v>2012</v>
      </c>
      <c r="D672" s="38">
        <v>6</v>
      </c>
      <c r="E672" s="37" t="s">
        <v>50</v>
      </c>
      <c r="F672" s="37" t="s">
        <v>50</v>
      </c>
      <c r="G672" s="37" t="s">
        <v>40</v>
      </c>
      <c r="H672" s="38">
        <v>19</v>
      </c>
      <c r="I672" s="37" t="s">
        <v>37</v>
      </c>
      <c r="J672" s="37" t="s">
        <v>37</v>
      </c>
      <c r="K672">
        <v>0</v>
      </c>
      <c r="L672">
        <v>0</v>
      </c>
      <c r="M672">
        <v>0</v>
      </c>
      <c r="N672">
        <v>0</v>
      </c>
      <c r="O672">
        <v>0</v>
      </c>
      <c r="P672">
        <v>0</v>
      </c>
      <c r="Q672">
        <f t="shared" si="10"/>
        <v>0</v>
      </c>
    </row>
    <row r="673" spans="1:17" x14ac:dyDescent="0.25">
      <c r="A673" s="39">
        <v>41074</v>
      </c>
      <c r="B673" s="37" t="s">
        <v>403</v>
      </c>
      <c r="C673" s="37">
        <v>2012</v>
      </c>
      <c r="D673" s="38">
        <v>6</v>
      </c>
      <c r="E673" s="37" t="s">
        <v>232</v>
      </c>
      <c r="F673" s="37" t="e">
        <v>#N/A</v>
      </c>
      <c r="G673" s="37" t="s">
        <v>32</v>
      </c>
      <c r="H673" s="38">
        <v>4</v>
      </c>
      <c r="I673" s="37" t="s">
        <v>37</v>
      </c>
      <c r="J673" s="37" t="s">
        <v>3675</v>
      </c>
      <c r="K673">
        <v>1</v>
      </c>
      <c r="L673">
        <v>1</v>
      </c>
      <c r="M673">
        <v>0</v>
      </c>
      <c r="N673">
        <v>1</v>
      </c>
      <c r="O673">
        <v>0</v>
      </c>
      <c r="P673">
        <v>0.25</v>
      </c>
      <c r="Q673">
        <f t="shared" si="10"/>
        <v>0.25</v>
      </c>
    </row>
    <row r="674" spans="1:17" x14ac:dyDescent="0.25">
      <c r="A674" s="39">
        <v>41074</v>
      </c>
      <c r="B674" s="37" t="s">
        <v>3674</v>
      </c>
      <c r="C674" s="37">
        <v>2012</v>
      </c>
      <c r="D674" s="38">
        <v>6</v>
      </c>
      <c r="E674" s="37" t="s">
        <v>232</v>
      </c>
      <c r="F674" s="37" t="e">
        <v>#N/A</v>
      </c>
      <c r="G674" s="37" t="s">
        <v>40</v>
      </c>
      <c r="H674" s="38">
        <v>13</v>
      </c>
      <c r="I674" s="37" t="s">
        <v>37</v>
      </c>
      <c r="J674" s="37" t="s">
        <v>37</v>
      </c>
      <c r="K674">
        <v>0</v>
      </c>
      <c r="L674">
        <v>0</v>
      </c>
      <c r="M674">
        <v>0</v>
      </c>
      <c r="N674">
        <v>0</v>
      </c>
      <c r="O674">
        <v>0</v>
      </c>
      <c r="P674">
        <v>0</v>
      </c>
      <c r="Q674">
        <f t="shared" si="10"/>
        <v>0</v>
      </c>
    </row>
    <row r="675" spans="1:17" x14ac:dyDescent="0.25">
      <c r="A675" s="39">
        <v>41074</v>
      </c>
      <c r="B675" s="37" t="s">
        <v>3673</v>
      </c>
      <c r="C675" s="37">
        <v>2012</v>
      </c>
      <c r="D675" s="38">
        <v>6</v>
      </c>
      <c r="E675" s="37" t="s">
        <v>76</v>
      </c>
      <c r="F675" s="37" t="s">
        <v>1827</v>
      </c>
      <c r="G675" s="37" t="s">
        <v>32</v>
      </c>
      <c r="H675" s="38">
        <v>17</v>
      </c>
      <c r="I675" s="37" t="s">
        <v>37</v>
      </c>
      <c r="J675" s="37" t="s">
        <v>3672</v>
      </c>
      <c r="K675">
        <v>0</v>
      </c>
      <c r="L675">
        <v>0</v>
      </c>
      <c r="M675">
        <v>0</v>
      </c>
      <c r="N675">
        <v>0</v>
      </c>
      <c r="O675">
        <v>0</v>
      </c>
      <c r="P675">
        <v>0</v>
      </c>
      <c r="Q675">
        <f t="shared" si="10"/>
        <v>0</v>
      </c>
    </row>
    <row r="676" spans="1:17" x14ac:dyDescent="0.25">
      <c r="A676" s="39">
        <v>41074</v>
      </c>
      <c r="B676" s="37" t="s">
        <v>3671</v>
      </c>
      <c r="C676" s="37">
        <v>2012</v>
      </c>
      <c r="D676" s="38">
        <v>6</v>
      </c>
      <c r="E676" s="37" t="s">
        <v>1827</v>
      </c>
      <c r="F676" s="37" t="s">
        <v>1827</v>
      </c>
      <c r="G676" s="37" t="s">
        <v>32</v>
      </c>
      <c r="H676" s="38">
        <v>32</v>
      </c>
      <c r="I676" s="37" t="s">
        <v>37</v>
      </c>
      <c r="J676" s="37" t="s">
        <v>3670</v>
      </c>
      <c r="K676">
        <v>0</v>
      </c>
      <c r="L676">
        <v>0</v>
      </c>
      <c r="M676">
        <v>0</v>
      </c>
      <c r="N676">
        <v>0</v>
      </c>
      <c r="O676">
        <v>0</v>
      </c>
      <c r="P676">
        <v>0</v>
      </c>
      <c r="Q676">
        <f t="shared" si="10"/>
        <v>0</v>
      </c>
    </row>
    <row r="677" spans="1:17" x14ac:dyDescent="0.25">
      <c r="A677" s="39">
        <v>41074</v>
      </c>
      <c r="B677" s="37" t="s">
        <v>3669</v>
      </c>
      <c r="C677" s="37">
        <v>2012</v>
      </c>
      <c r="D677" s="38">
        <v>6</v>
      </c>
      <c r="E677" s="37" t="s">
        <v>1827</v>
      </c>
      <c r="F677" s="37" t="s">
        <v>1827</v>
      </c>
      <c r="G677" s="37" t="s">
        <v>40</v>
      </c>
      <c r="H677" s="38">
        <v>8</v>
      </c>
      <c r="I677" s="37" t="s">
        <v>37</v>
      </c>
      <c r="J677" s="37" t="s">
        <v>37</v>
      </c>
      <c r="K677">
        <v>0</v>
      </c>
      <c r="L677">
        <v>0</v>
      </c>
      <c r="M677">
        <v>0</v>
      </c>
      <c r="N677">
        <v>0</v>
      </c>
      <c r="O677">
        <v>0</v>
      </c>
      <c r="P677">
        <v>0</v>
      </c>
      <c r="Q677">
        <f t="shared" si="10"/>
        <v>0</v>
      </c>
    </row>
    <row r="678" spans="1:17" x14ac:dyDescent="0.25">
      <c r="A678" s="39">
        <v>41074</v>
      </c>
      <c r="B678" s="37" t="s">
        <v>3668</v>
      </c>
      <c r="C678" s="37">
        <v>2012</v>
      </c>
      <c r="D678" s="38">
        <v>6</v>
      </c>
      <c r="E678" s="37" t="s">
        <v>153</v>
      </c>
      <c r="F678" s="37" t="s">
        <v>4672</v>
      </c>
      <c r="G678" s="37" t="s">
        <v>32</v>
      </c>
      <c r="H678" s="38">
        <v>2</v>
      </c>
      <c r="I678" s="37" t="s">
        <v>37</v>
      </c>
      <c r="J678" s="37" t="s">
        <v>37</v>
      </c>
      <c r="K678">
        <v>0</v>
      </c>
      <c r="L678">
        <v>0</v>
      </c>
      <c r="M678">
        <v>0</v>
      </c>
      <c r="N678">
        <v>0</v>
      </c>
      <c r="O678">
        <v>0</v>
      </c>
      <c r="P678">
        <v>0</v>
      </c>
      <c r="Q678">
        <f t="shared" si="10"/>
        <v>0</v>
      </c>
    </row>
    <row r="679" spans="1:17" x14ac:dyDescent="0.25">
      <c r="A679" s="39">
        <v>41074</v>
      </c>
      <c r="B679" s="37" t="s">
        <v>406</v>
      </c>
      <c r="C679" s="37">
        <v>2012</v>
      </c>
      <c r="D679" s="38">
        <v>6</v>
      </c>
      <c r="E679" s="37" t="s">
        <v>55</v>
      </c>
      <c r="F679" s="37" t="s">
        <v>4672</v>
      </c>
      <c r="G679" s="37" t="s">
        <v>32</v>
      </c>
      <c r="H679" s="38">
        <v>43</v>
      </c>
      <c r="I679" s="37" t="s">
        <v>37</v>
      </c>
      <c r="J679" s="37" t="s">
        <v>3667</v>
      </c>
      <c r="K679">
        <v>1</v>
      </c>
      <c r="L679">
        <v>1</v>
      </c>
      <c r="M679">
        <v>0</v>
      </c>
      <c r="N679">
        <v>0</v>
      </c>
      <c r="O679">
        <v>0</v>
      </c>
      <c r="P679">
        <v>2.3255813953488372E-2</v>
      </c>
      <c r="Q679">
        <f t="shared" si="10"/>
        <v>0</v>
      </c>
    </row>
    <row r="680" spans="1:17" x14ac:dyDescent="0.25">
      <c r="A680" s="39">
        <v>41074</v>
      </c>
      <c r="B680" s="37" t="s">
        <v>409</v>
      </c>
      <c r="C680" s="37">
        <v>2012</v>
      </c>
      <c r="D680" s="38">
        <v>6</v>
      </c>
      <c r="E680" s="37" t="s">
        <v>55</v>
      </c>
      <c r="F680" s="37" t="s">
        <v>4672</v>
      </c>
      <c r="G680" s="37" t="s">
        <v>40</v>
      </c>
      <c r="H680" s="38">
        <v>230</v>
      </c>
      <c r="I680" s="37" t="s">
        <v>37</v>
      </c>
      <c r="J680" s="37" t="s">
        <v>3666</v>
      </c>
      <c r="K680">
        <v>1</v>
      </c>
      <c r="L680">
        <v>1</v>
      </c>
      <c r="M680">
        <v>0</v>
      </c>
      <c r="N680">
        <v>1</v>
      </c>
      <c r="O680">
        <v>1</v>
      </c>
      <c r="P680">
        <v>4.3478260869565218E-3</v>
      </c>
      <c r="Q680">
        <f t="shared" si="10"/>
        <v>4.3478260869565218E-3</v>
      </c>
    </row>
    <row r="681" spans="1:17" x14ac:dyDescent="0.25">
      <c r="A681" s="39">
        <v>41074</v>
      </c>
      <c r="B681" s="37" t="s">
        <v>3665</v>
      </c>
      <c r="C681" s="37">
        <v>2012</v>
      </c>
      <c r="D681" s="38">
        <v>6</v>
      </c>
      <c r="E681" s="37" t="s">
        <v>24</v>
      </c>
      <c r="F681" s="37" t="s">
        <v>4672</v>
      </c>
      <c r="G681" s="37" t="s">
        <v>32</v>
      </c>
      <c r="H681" s="38">
        <v>73</v>
      </c>
      <c r="I681" s="37" t="s">
        <v>37</v>
      </c>
      <c r="J681" s="37" t="s">
        <v>3664</v>
      </c>
      <c r="K681">
        <v>0</v>
      </c>
      <c r="L681">
        <v>0</v>
      </c>
      <c r="M681">
        <v>0</v>
      </c>
      <c r="N681">
        <v>0</v>
      </c>
      <c r="O681">
        <v>0</v>
      </c>
      <c r="P681">
        <v>0</v>
      </c>
      <c r="Q681">
        <f t="shared" si="10"/>
        <v>0</v>
      </c>
    </row>
    <row r="682" spans="1:17" x14ac:dyDescent="0.25">
      <c r="A682" s="39">
        <v>41074</v>
      </c>
      <c r="B682" s="37" t="s">
        <v>3663</v>
      </c>
      <c r="C682" s="37">
        <v>2012</v>
      </c>
      <c r="D682" s="38">
        <v>6</v>
      </c>
      <c r="E682" s="37" t="s">
        <v>24</v>
      </c>
      <c r="F682" s="37" t="s">
        <v>4672</v>
      </c>
      <c r="G682" s="37" t="s">
        <v>40</v>
      </c>
      <c r="H682" s="38">
        <v>1</v>
      </c>
      <c r="I682" s="37" t="s">
        <v>37</v>
      </c>
      <c r="J682" s="37" t="s">
        <v>3662</v>
      </c>
      <c r="K682">
        <v>0</v>
      </c>
      <c r="L682">
        <v>0</v>
      </c>
      <c r="M682">
        <v>0</v>
      </c>
      <c r="N682">
        <v>0</v>
      </c>
      <c r="O682">
        <v>0</v>
      </c>
      <c r="P682">
        <v>0</v>
      </c>
      <c r="Q682">
        <f t="shared" si="10"/>
        <v>0</v>
      </c>
    </row>
    <row r="683" spans="1:17" x14ac:dyDescent="0.25">
      <c r="A683" s="39">
        <v>41074</v>
      </c>
      <c r="B683" s="37" t="s">
        <v>3661</v>
      </c>
      <c r="C683" s="37">
        <v>2012</v>
      </c>
      <c r="D683" s="38">
        <v>6</v>
      </c>
      <c r="E683" s="37" t="s">
        <v>36</v>
      </c>
      <c r="F683" s="37" t="s">
        <v>36</v>
      </c>
      <c r="G683" s="37" t="s">
        <v>32</v>
      </c>
      <c r="H683" s="38">
        <v>176</v>
      </c>
      <c r="I683" s="37" t="s">
        <v>2031</v>
      </c>
      <c r="J683" s="37" t="s">
        <v>3660</v>
      </c>
      <c r="K683">
        <v>0</v>
      </c>
      <c r="L683">
        <v>0</v>
      </c>
      <c r="M683">
        <v>0</v>
      </c>
      <c r="N683">
        <v>0</v>
      </c>
      <c r="O683">
        <v>0</v>
      </c>
      <c r="P683">
        <v>0</v>
      </c>
      <c r="Q683">
        <f t="shared" si="10"/>
        <v>0</v>
      </c>
    </row>
    <row r="684" spans="1:17" x14ac:dyDescent="0.25">
      <c r="A684" s="39">
        <v>41074</v>
      </c>
      <c r="B684" s="37" t="s">
        <v>3659</v>
      </c>
      <c r="C684" s="37">
        <v>2012</v>
      </c>
      <c r="D684" s="38">
        <v>6</v>
      </c>
      <c r="E684" s="37" t="s">
        <v>36</v>
      </c>
      <c r="F684" s="37" t="s">
        <v>36</v>
      </c>
      <c r="G684" s="37" t="s">
        <v>40</v>
      </c>
      <c r="H684" s="38">
        <v>16</v>
      </c>
      <c r="I684" s="37" t="s">
        <v>37</v>
      </c>
      <c r="J684" s="37" t="s">
        <v>37</v>
      </c>
      <c r="K684">
        <v>0</v>
      </c>
      <c r="L684">
        <v>0</v>
      </c>
      <c r="M684">
        <v>0</v>
      </c>
      <c r="N684">
        <v>0</v>
      </c>
      <c r="O684">
        <v>0</v>
      </c>
      <c r="P684">
        <v>0</v>
      </c>
      <c r="Q684">
        <f t="shared" si="10"/>
        <v>0</v>
      </c>
    </row>
    <row r="685" spans="1:17" x14ac:dyDescent="0.25">
      <c r="A685" s="39">
        <v>41074</v>
      </c>
      <c r="B685" s="37" t="s">
        <v>412</v>
      </c>
      <c r="C685" s="37">
        <v>2012</v>
      </c>
      <c r="D685" s="38">
        <v>6</v>
      </c>
      <c r="E685" s="37" t="s">
        <v>50</v>
      </c>
      <c r="F685" s="37" t="s">
        <v>50</v>
      </c>
      <c r="G685" s="37" t="s">
        <v>32</v>
      </c>
      <c r="H685" s="38">
        <v>270</v>
      </c>
      <c r="I685" s="37" t="s">
        <v>1928</v>
      </c>
      <c r="J685" s="37" t="s">
        <v>3658</v>
      </c>
      <c r="K685">
        <v>1</v>
      </c>
      <c r="L685">
        <v>1</v>
      </c>
      <c r="M685">
        <v>0</v>
      </c>
      <c r="N685">
        <v>1</v>
      </c>
      <c r="O685">
        <v>1</v>
      </c>
      <c r="P685">
        <v>3.7037037037037038E-3</v>
      </c>
      <c r="Q685">
        <f t="shared" si="10"/>
        <v>3.7037037037037038E-3</v>
      </c>
    </row>
    <row r="686" spans="1:17" x14ac:dyDescent="0.25">
      <c r="A686" s="39">
        <v>41074</v>
      </c>
      <c r="B686" s="37" t="s">
        <v>3657</v>
      </c>
      <c r="C686" s="37">
        <v>2012</v>
      </c>
      <c r="D686" s="38">
        <v>6</v>
      </c>
      <c r="E686" s="37" t="s">
        <v>50</v>
      </c>
      <c r="F686" s="37" t="s">
        <v>50</v>
      </c>
      <c r="G686" s="37" t="s">
        <v>40</v>
      </c>
      <c r="H686" s="38">
        <v>8</v>
      </c>
      <c r="I686" s="37" t="s">
        <v>37</v>
      </c>
      <c r="J686" s="37" t="s">
        <v>3656</v>
      </c>
      <c r="K686">
        <v>0</v>
      </c>
      <c r="L686">
        <v>0</v>
      </c>
      <c r="M686">
        <v>0</v>
      </c>
      <c r="N686">
        <v>0</v>
      </c>
      <c r="O686">
        <v>0</v>
      </c>
      <c r="P686">
        <v>0</v>
      </c>
      <c r="Q686">
        <f t="shared" si="10"/>
        <v>0</v>
      </c>
    </row>
    <row r="687" spans="1:17" x14ac:dyDescent="0.25">
      <c r="A687" s="39">
        <v>41080</v>
      </c>
      <c r="B687" s="37" t="s">
        <v>3655</v>
      </c>
      <c r="C687" s="37">
        <v>2012</v>
      </c>
      <c r="D687" s="38">
        <v>6</v>
      </c>
      <c r="E687" s="37" t="s">
        <v>232</v>
      </c>
      <c r="F687" s="37" t="e">
        <v>#N/A</v>
      </c>
      <c r="G687" s="37" t="s">
        <v>40</v>
      </c>
      <c r="H687" s="38">
        <v>3</v>
      </c>
      <c r="I687" s="37" t="s">
        <v>37</v>
      </c>
      <c r="J687" s="37" t="s">
        <v>37</v>
      </c>
      <c r="K687">
        <v>0</v>
      </c>
      <c r="L687">
        <v>0</v>
      </c>
      <c r="M687">
        <v>0</v>
      </c>
      <c r="N687">
        <v>0</v>
      </c>
      <c r="O687">
        <v>0</v>
      </c>
      <c r="P687">
        <v>0</v>
      </c>
      <c r="Q687">
        <f t="shared" si="10"/>
        <v>0</v>
      </c>
    </row>
    <row r="688" spans="1:17" x14ac:dyDescent="0.25">
      <c r="A688" s="39">
        <v>41080</v>
      </c>
      <c r="B688" s="37" t="s">
        <v>3654</v>
      </c>
      <c r="C688" s="37">
        <v>2012</v>
      </c>
      <c r="D688" s="38">
        <v>6</v>
      </c>
      <c r="E688" s="37" t="s">
        <v>37</v>
      </c>
      <c r="F688" s="37" t="e">
        <v>#N/A</v>
      </c>
      <c r="G688" s="37" t="s">
        <v>32</v>
      </c>
      <c r="H688" s="38">
        <v>1</v>
      </c>
      <c r="I688" s="37" t="s">
        <v>37</v>
      </c>
      <c r="J688" s="37" t="s">
        <v>37</v>
      </c>
      <c r="K688">
        <v>0</v>
      </c>
      <c r="L688">
        <v>0</v>
      </c>
      <c r="M688">
        <v>0</v>
      </c>
      <c r="N688">
        <v>0</v>
      </c>
      <c r="O688">
        <v>0</v>
      </c>
      <c r="P688">
        <v>0</v>
      </c>
      <c r="Q688">
        <f t="shared" si="10"/>
        <v>0</v>
      </c>
    </row>
    <row r="689" spans="1:17" x14ac:dyDescent="0.25">
      <c r="A689" s="39">
        <v>41080</v>
      </c>
      <c r="B689" s="37" t="s">
        <v>3653</v>
      </c>
      <c r="C689" s="37">
        <v>2012</v>
      </c>
      <c r="D689" s="38">
        <v>6</v>
      </c>
      <c r="E689" s="37" t="s">
        <v>24</v>
      </c>
      <c r="F689" s="37" t="s">
        <v>4672</v>
      </c>
      <c r="G689" s="37" t="s">
        <v>32</v>
      </c>
      <c r="H689" s="38">
        <v>77</v>
      </c>
      <c r="I689" s="37" t="s">
        <v>1928</v>
      </c>
      <c r="J689" s="37" t="s">
        <v>3652</v>
      </c>
      <c r="K689">
        <v>0</v>
      </c>
      <c r="L689">
        <v>0</v>
      </c>
      <c r="M689">
        <v>0</v>
      </c>
      <c r="N689">
        <v>0</v>
      </c>
      <c r="O689">
        <v>0</v>
      </c>
      <c r="P689">
        <v>0</v>
      </c>
      <c r="Q689">
        <f t="shared" si="10"/>
        <v>0</v>
      </c>
    </row>
    <row r="690" spans="1:17" x14ac:dyDescent="0.25">
      <c r="A690" s="39">
        <v>41080</v>
      </c>
      <c r="B690" s="37" t="s">
        <v>3651</v>
      </c>
      <c r="C690" s="37">
        <v>2012</v>
      </c>
      <c r="D690" s="38">
        <v>6</v>
      </c>
      <c r="E690" s="37" t="s">
        <v>36</v>
      </c>
      <c r="F690" s="37" t="s">
        <v>36</v>
      </c>
      <c r="G690" s="37" t="s">
        <v>32</v>
      </c>
      <c r="H690" s="38">
        <v>213</v>
      </c>
      <c r="I690" s="37" t="s">
        <v>1942</v>
      </c>
      <c r="J690" s="37" t="s">
        <v>3650</v>
      </c>
      <c r="K690">
        <v>0</v>
      </c>
      <c r="L690">
        <v>0</v>
      </c>
      <c r="M690">
        <v>0</v>
      </c>
      <c r="N690">
        <v>0</v>
      </c>
      <c r="O690">
        <v>0</v>
      </c>
      <c r="P690">
        <v>0</v>
      </c>
      <c r="Q690">
        <f t="shared" si="10"/>
        <v>0</v>
      </c>
    </row>
    <row r="691" spans="1:17" x14ac:dyDescent="0.25">
      <c r="A691" s="39">
        <v>41080</v>
      </c>
      <c r="B691" s="37" t="s">
        <v>415</v>
      </c>
      <c r="C691" s="37">
        <v>2012</v>
      </c>
      <c r="D691" s="38">
        <v>6</v>
      </c>
      <c r="E691" s="37" t="s">
        <v>36</v>
      </c>
      <c r="F691" s="37" t="s">
        <v>36</v>
      </c>
      <c r="G691" s="37" t="s">
        <v>40</v>
      </c>
      <c r="H691" s="38">
        <v>79</v>
      </c>
      <c r="I691" s="37" t="s">
        <v>37</v>
      </c>
      <c r="J691" s="37" t="s">
        <v>37</v>
      </c>
      <c r="K691">
        <v>2</v>
      </c>
      <c r="L691">
        <v>2</v>
      </c>
      <c r="M691">
        <v>0</v>
      </c>
      <c r="N691">
        <v>2</v>
      </c>
      <c r="O691">
        <v>2</v>
      </c>
      <c r="P691">
        <v>2.5316455696202531E-2</v>
      </c>
      <c r="Q691">
        <f t="shared" si="10"/>
        <v>2.5316455696202531E-2</v>
      </c>
    </row>
    <row r="692" spans="1:17" x14ac:dyDescent="0.25">
      <c r="A692" s="39">
        <v>41080</v>
      </c>
      <c r="B692" s="37" t="s">
        <v>3649</v>
      </c>
      <c r="C692" s="37">
        <v>2012</v>
      </c>
      <c r="D692" s="38">
        <v>6</v>
      </c>
      <c r="E692" s="37" t="s">
        <v>50</v>
      </c>
      <c r="F692" s="37" t="s">
        <v>50</v>
      </c>
      <c r="G692" s="37" t="s">
        <v>32</v>
      </c>
      <c r="H692" s="38">
        <v>367</v>
      </c>
      <c r="I692" s="37" t="s">
        <v>1864</v>
      </c>
      <c r="J692" s="37" t="s">
        <v>3648</v>
      </c>
      <c r="K692">
        <v>0</v>
      </c>
      <c r="L692">
        <v>0</v>
      </c>
      <c r="M692">
        <v>0</v>
      </c>
      <c r="N692">
        <v>0</v>
      </c>
      <c r="O692">
        <v>0</v>
      </c>
      <c r="P692">
        <v>0</v>
      </c>
      <c r="Q692">
        <f t="shared" si="10"/>
        <v>0</v>
      </c>
    </row>
    <row r="693" spans="1:17" x14ac:dyDescent="0.25">
      <c r="A693" s="39">
        <v>41080</v>
      </c>
      <c r="B693" s="37" t="s">
        <v>3647</v>
      </c>
      <c r="C693" s="37">
        <v>2012</v>
      </c>
      <c r="D693" s="38">
        <v>6</v>
      </c>
      <c r="E693" s="37" t="s">
        <v>50</v>
      </c>
      <c r="F693" s="37" t="s">
        <v>50</v>
      </c>
      <c r="G693" s="37" t="s">
        <v>40</v>
      </c>
      <c r="H693" s="38">
        <v>11</v>
      </c>
      <c r="I693" s="37" t="s">
        <v>37</v>
      </c>
      <c r="J693" s="37" t="s">
        <v>3646</v>
      </c>
      <c r="K693">
        <v>0</v>
      </c>
      <c r="L693">
        <v>0</v>
      </c>
      <c r="M693">
        <v>0</v>
      </c>
      <c r="N693">
        <v>0</v>
      </c>
      <c r="O693">
        <v>0</v>
      </c>
      <c r="P693">
        <v>0</v>
      </c>
      <c r="Q693">
        <f t="shared" si="10"/>
        <v>0</v>
      </c>
    </row>
    <row r="694" spans="1:17" x14ac:dyDescent="0.25">
      <c r="A694" s="39">
        <v>41080</v>
      </c>
      <c r="B694" s="37" t="s">
        <v>3645</v>
      </c>
      <c r="C694" s="37">
        <v>2012</v>
      </c>
      <c r="D694" s="38">
        <v>6</v>
      </c>
      <c r="E694" s="37" t="s">
        <v>1827</v>
      </c>
      <c r="F694" s="37" t="s">
        <v>1827</v>
      </c>
      <c r="G694" s="37" t="s">
        <v>32</v>
      </c>
      <c r="H694" s="38">
        <v>1</v>
      </c>
      <c r="I694" s="37" t="s">
        <v>37</v>
      </c>
      <c r="J694" s="37" t="s">
        <v>37</v>
      </c>
      <c r="K694">
        <v>0</v>
      </c>
      <c r="L694">
        <v>0</v>
      </c>
      <c r="M694">
        <v>0</v>
      </c>
      <c r="N694">
        <v>0</v>
      </c>
      <c r="O694">
        <v>0</v>
      </c>
      <c r="P694">
        <v>0</v>
      </c>
      <c r="Q694">
        <f t="shared" si="10"/>
        <v>0</v>
      </c>
    </row>
    <row r="695" spans="1:17" x14ac:dyDescent="0.25">
      <c r="A695" s="39">
        <v>41080</v>
      </c>
      <c r="B695" s="37" t="s">
        <v>3644</v>
      </c>
      <c r="C695" s="37">
        <v>2012</v>
      </c>
      <c r="D695" s="38">
        <v>6</v>
      </c>
      <c r="E695" s="37" t="s">
        <v>76</v>
      </c>
      <c r="F695" s="37" t="s">
        <v>1827</v>
      </c>
      <c r="G695" s="37" t="s">
        <v>32</v>
      </c>
      <c r="H695" s="38">
        <v>22</v>
      </c>
      <c r="I695" s="37" t="s">
        <v>37</v>
      </c>
      <c r="J695" s="37" t="s">
        <v>3643</v>
      </c>
      <c r="K695">
        <v>0</v>
      </c>
      <c r="L695">
        <v>0</v>
      </c>
      <c r="M695">
        <v>0</v>
      </c>
      <c r="N695">
        <v>0</v>
      </c>
      <c r="O695">
        <v>0</v>
      </c>
      <c r="P695">
        <v>0</v>
      </c>
      <c r="Q695">
        <f t="shared" si="10"/>
        <v>0</v>
      </c>
    </row>
    <row r="696" spans="1:17" x14ac:dyDescent="0.25">
      <c r="A696" s="39">
        <v>41087</v>
      </c>
      <c r="B696" s="37" t="s">
        <v>3642</v>
      </c>
      <c r="C696" s="37">
        <v>2012</v>
      </c>
      <c r="D696" s="38">
        <v>6</v>
      </c>
      <c r="E696" s="37" t="s">
        <v>232</v>
      </c>
      <c r="F696" s="37" t="e">
        <v>#N/A</v>
      </c>
      <c r="G696" s="37" t="s">
        <v>40</v>
      </c>
      <c r="H696" s="38">
        <v>1</v>
      </c>
      <c r="I696" s="37" t="s">
        <v>37</v>
      </c>
      <c r="J696" s="37" t="s">
        <v>3641</v>
      </c>
      <c r="K696">
        <v>0</v>
      </c>
      <c r="L696">
        <v>0</v>
      </c>
      <c r="M696">
        <v>0</v>
      </c>
      <c r="N696">
        <v>0</v>
      </c>
      <c r="O696">
        <v>0</v>
      </c>
      <c r="P696">
        <v>0</v>
      </c>
      <c r="Q696">
        <f t="shared" si="10"/>
        <v>0</v>
      </c>
    </row>
    <row r="697" spans="1:17" x14ac:dyDescent="0.25">
      <c r="A697" s="39">
        <v>41087</v>
      </c>
      <c r="B697" s="37" t="s">
        <v>3640</v>
      </c>
      <c r="C697" s="37">
        <v>2012</v>
      </c>
      <c r="D697" s="38">
        <v>6</v>
      </c>
      <c r="E697" s="37" t="s">
        <v>76</v>
      </c>
      <c r="F697" s="37" t="s">
        <v>1827</v>
      </c>
      <c r="G697" s="37" t="s">
        <v>32</v>
      </c>
      <c r="H697" s="38">
        <v>4</v>
      </c>
      <c r="I697" s="37" t="s">
        <v>37</v>
      </c>
      <c r="J697" s="37" t="s">
        <v>3639</v>
      </c>
      <c r="K697">
        <v>0</v>
      </c>
      <c r="L697">
        <v>0</v>
      </c>
      <c r="M697">
        <v>0</v>
      </c>
      <c r="N697">
        <v>0</v>
      </c>
      <c r="O697">
        <v>0</v>
      </c>
      <c r="P697">
        <v>0</v>
      </c>
      <c r="Q697">
        <f t="shared" si="10"/>
        <v>0</v>
      </c>
    </row>
    <row r="698" spans="1:17" x14ac:dyDescent="0.25">
      <c r="A698" s="39">
        <v>41087</v>
      </c>
      <c r="B698" s="37" t="s">
        <v>3638</v>
      </c>
      <c r="C698" s="37">
        <v>2012</v>
      </c>
      <c r="D698" s="38">
        <v>6</v>
      </c>
      <c r="E698" s="37" t="s">
        <v>153</v>
      </c>
      <c r="F698" s="37" t="s">
        <v>4672</v>
      </c>
      <c r="G698" s="37" t="s">
        <v>32</v>
      </c>
      <c r="H698" s="38">
        <v>2</v>
      </c>
      <c r="I698" s="37" t="s">
        <v>37</v>
      </c>
      <c r="J698" s="37" t="s">
        <v>3512</v>
      </c>
      <c r="K698">
        <v>0</v>
      </c>
      <c r="L698">
        <v>0</v>
      </c>
      <c r="M698">
        <v>0</v>
      </c>
      <c r="N698">
        <v>0</v>
      </c>
      <c r="O698">
        <v>0</v>
      </c>
      <c r="P698">
        <v>0</v>
      </c>
      <c r="Q698">
        <f t="shared" si="10"/>
        <v>0</v>
      </c>
    </row>
    <row r="699" spans="1:17" x14ac:dyDescent="0.25">
      <c r="A699" s="39">
        <v>41087</v>
      </c>
      <c r="B699" s="37" t="s">
        <v>3637</v>
      </c>
      <c r="C699" s="37">
        <v>2012</v>
      </c>
      <c r="D699" s="38">
        <v>6</v>
      </c>
      <c r="E699" s="37" t="s">
        <v>55</v>
      </c>
      <c r="F699" s="37" t="s">
        <v>4672</v>
      </c>
      <c r="G699" s="37" t="s">
        <v>32</v>
      </c>
      <c r="H699" s="38">
        <v>34</v>
      </c>
      <c r="I699" s="37" t="s">
        <v>37</v>
      </c>
      <c r="J699" s="37" t="s">
        <v>3636</v>
      </c>
      <c r="K699">
        <v>0</v>
      </c>
      <c r="L699">
        <v>0</v>
      </c>
      <c r="M699">
        <v>0</v>
      </c>
      <c r="N699">
        <v>0</v>
      </c>
      <c r="O699">
        <v>0</v>
      </c>
      <c r="P699">
        <v>0</v>
      </c>
      <c r="Q699">
        <f t="shared" si="10"/>
        <v>0</v>
      </c>
    </row>
    <row r="700" spans="1:17" x14ac:dyDescent="0.25">
      <c r="A700" s="39">
        <v>41087</v>
      </c>
      <c r="B700" s="37" t="s">
        <v>3635</v>
      </c>
      <c r="C700" s="37">
        <v>2012</v>
      </c>
      <c r="D700" s="38">
        <v>6</v>
      </c>
      <c r="E700" s="37" t="s">
        <v>24</v>
      </c>
      <c r="F700" s="37" t="s">
        <v>4672</v>
      </c>
      <c r="G700" s="37" t="s">
        <v>32</v>
      </c>
      <c r="H700" s="38">
        <v>50</v>
      </c>
      <c r="I700" s="37" t="s">
        <v>1841</v>
      </c>
      <c r="J700" s="37" t="s">
        <v>3634</v>
      </c>
      <c r="K700">
        <v>0</v>
      </c>
      <c r="L700">
        <v>0</v>
      </c>
      <c r="M700">
        <v>0</v>
      </c>
      <c r="N700">
        <v>0</v>
      </c>
      <c r="O700">
        <v>0</v>
      </c>
      <c r="P700">
        <v>0</v>
      </c>
      <c r="Q700">
        <f t="shared" si="10"/>
        <v>0</v>
      </c>
    </row>
    <row r="701" spans="1:17" x14ac:dyDescent="0.25">
      <c r="A701" s="39">
        <v>41087</v>
      </c>
      <c r="B701" s="37" t="s">
        <v>3633</v>
      </c>
      <c r="C701" s="37">
        <v>2012</v>
      </c>
      <c r="D701" s="38">
        <v>6</v>
      </c>
      <c r="E701" s="37" t="s">
        <v>24</v>
      </c>
      <c r="F701" s="37" t="s">
        <v>4672</v>
      </c>
      <c r="G701" s="37" t="s">
        <v>32</v>
      </c>
      <c r="H701" s="38">
        <v>8</v>
      </c>
      <c r="I701" s="37" t="s">
        <v>37</v>
      </c>
      <c r="J701" s="37" t="s">
        <v>3632</v>
      </c>
      <c r="K701">
        <v>0</v>
      </c>
      <c r="L701">
        <v>0</v>
      </c>
      <c r="M701">
        <v>0</v>
      </c>
      <c r="N701">
        <v>0</v>
      </c>
      <c r="O701">
        <v>0</v>
      </c>
      <c r="P701">
        <v>0</v>
      </c>
      <c r="Q701">
        <f t="shared" si="10"/>
        <v>0</v>
      </c>
    </row>
    <row r="702" spans="1:17" x14ac:dyDescent="0.25">
      <c r="A702" s="39">
        <v>41087</v>
      </c>
      <c r="B702" s="37" t="s">
        <v>3631</v>
      </c>
      <c r="C702" s="37">
        <v>2012</v>
      </c>
      <c r="D702" s="38">
        <v>6</v>
      </c>
      <c r="E702" s="37" t="s">
        <v>55</v>
      </c>
      <c r="F702" s="37" t="s">
        <v>4672</v>
      </c>
      <c r="G702" s="37" t="s">
        <v>40</v>
      </c>
      <c r="H702" s="38">
        <v>3</v>
      </c>
      <c r="I702" s="37" t="s">
        <v>37</v>
      </c>
      <c r="J702" s="37" t="s">
        <v>3630</v>
      </c>
      <c r="K702">
        <v>0</v>
      </c>
      <c r="L702">
        <v>0</v>
      </c>
      <c r="M702">
        <v>0</v>
      </c>
      <c r="N702">
        <v>0</v>
      </c>
      <c r="O702">
        <v>0</v>
      </c>
      <c r="P702">
        <v>0</v>
      </c>
      <c r="Q702">
        <f t="shared" si="10"/>
        <v>0</v>
      </c>
    </row>
    <row r="703" spans="1:17" x14ac:dyDescent="0.25">
      <c r="A703" s="39">
        <v>41087</v>
      </c>
      <c r="B703" s="37" t="s">
        <v>3629</v>
      </c>
      <c r="C703" s="37">
        <v>2012</v>
      </c>
      <c r="D703" s="38">
        <v>6</v>
      </c>
      <c r="E703" s="37" t="s">
        <v>36</v>
      </c>
      <c r="F703" s="37" t="s">
        <v>36</v>
      </c>
      <c r="G703" s="37" t="s">
        <v>32</v>
      </c>
      <c r="H703" s="38">
        <v>203</v>
      </c>
      <c r="I703" s="37" t="s">
        <v>1942</v>
      </c>
      <c r="J703" s="37" t="s">
        <v>3628</v>
      </c>
      <c r="K703">
        <v>0</v>
      </c>
      <c r="L703">
        <v>0</v>
      </c>
      <c r="M703">
        <v>0</v>
      </c>
      <c r="N703">
        <v>0</v>
      </c>
      <c r="O703">
        <v>0</v>
      </c>
      <c r="P703">
        <v>0</v>
      </c>
      <c r="Q703">
        <f t="shared" si="10"/>
        <v>0</v>
      </c>
    </row>
    <row r="704" spans="1:17" x14ac:dyDescent="0.25">
      <c r="A704" s="39">
        <v>41087</v>
      </c>
      <c r="B704" s="37" t="s">
        <v>3627</v>
      </c>
      <c r="C704" s="37">
        <v>2012</v>
      </c>
      <c r="D704" s="38">
        <v>6</v>
      </c>
      <c r="E704" s="37" t="s">
        <v>36</v>
      </c>
      <c r="F704" s="37" t="s">
        <v>36</v>
      </c>
      <c r="G704" s="37" t="s">
        <v>40</v>
      </c>
      <c r="H704" s="38">
        <v>6</v>
      </c>
      <c r="I704" s="37" t="s">
        <v>37</v>
      </c>
      <c r="J704" s="37" t="s">
        <v>37</v>
      </c>
      <c r="K704">
        <v>0</v>
      </c>
      <c r="L704">
        <v>0</v>
      </c>
      <c r="M704">
        <v>0</v>
      </c>
      <c r="N704">
        <v>0</v>
      </c>
      <c r="O704">
        <v>0</v>
      </c>
      <c r="P704">
        <v>0</v>
      </c>
      <c r="Q704">
        <f t="shared" si="10"/>
        <v>0</v>
      </c>
    </row>
    <row r="705" spans="1:17" x14ac:dyDescent="0.25">
      <c r="A705" s="39">
        <v>41087</v>
      </c>
      <c r="B705" s="37" t="s">
        <v>420</v>
      </c>
      <c r="C705" s="37">
        <v>2012</v>
      </c>
      <c r="D705" s="38">
        <v>6</v>
      </c>
      <c r="E705" s="37" t="s">
        <v>50</v>
      </c>
      <c r="F705" s="37" t="s">
        <v>50</v>
      </c>
      <c r="G705" s="37" t="s">
        <v>32</v>
      </c>
      <c r="H705" s="38">
        <v>281</v>
      </c>
      <c r="I705" s="37" t="s">
        <v>2845</v>
      </c>
      <c r="J705" s="37" t="s">
        <v>3626</v>
      </c>
      <c r="K705">
        <v>2</v>
      </c>
      <c r="L705">
        <v>2</v>
      </c>
      <c r="M705">
        <v>2</v>
      </c>
      <c r="N705">
        <v>0</v>
      </c>
      <c r="O705">
        <v>2</v>
      </c>
      <c r="P705">
        <v>7.1174377224199285E-3</v>
      </c>
      <c r="Q705">
        <f t="shared" si="10"/>
        <v>0</v>
      </c>
    </row>
    <row r="706" spans="1:17" x14ac:dyDescent="0.25">
      <c r="A706" s="39">
        <v>41087</v>
      </c>
      <c r="B706" s="37" t="s">
        <v>3625</v>
      </c>
      <c r="C706" s="37">
        <v>2012</v>
      </c>
      <c r="D706" s="38">
        <v>6</v>
      </c>
      <c r="E706" s="37" t="s">
        <v>50</v>
      </c>
      <c r="F706" s="37" t="s">
        <v>50</v>
      </c>
      <c r="G706" s="37" t="s">
        <v>40</v>
      </c>
      <c r="H706" s="38">
        <v>5</v>
      </c>
      <c r="I706" s="37" t="s">
        <v>37</v>
      </c>
      <c r="J706" s="37" t="s">
        <v>37</v>
      </c>
      <c r="K706">
        <v>0</v>
      </c>
      <c r="L706">
        <v>0</v>
      </c>
      <c r="M706">
        <v>0</v>
      </c>
      <c r="N706">
        <v>0</v>
      </c>
      <c r="O706">
        <v>0</v>
      </c>
      <c r="P706">
        <v>0</v>
      </c>
      <c r="Q706">
        <f t="shared" si="10"/>
        <v>0</v>
      </c>
    </row>
    <row r="707" spans="1:17" x14ac:dyDescent="0.25">
      <c r="A707" s="39">
        <v>41091</v>
      </c>
      <c r="B707" s="37" t="s">
        <v>3624</v>
      </c>
      <c r="C707" s="37">
        <v>2012</v>
      </c>
      <c r="D707" s="38">
        <v>7</v>
      </c>
      <c r="E707" s="37" t="s">
        <v>76</v>
      </c>
      <c r="F707" s="37" t="s">
        <v>1827</v>
      </c>
      <c r="G707" s="37" t="s">
        <v>32</v>
      </c>
      <c r="H707" s="38">
        <v>35</v>
      </c>
      <c r="I707" s="37" t="s">
        <v>37</v>
      </c>
      <c r="J707" s="37" t="s">
        <v>3605</v>
      </c>
      <c r="K707">
        <v>0</v>
      </c>
      <c r="L707">
        <v>0</v>
      </c>
      <c r="M707">
        <v>0</v>
      </c>
      <c r="N707">
        <v>0</v>
      </c>
      <c r="O707">
        <v>0</v>
      </c>
      <c r="P707">
        <v>0</v>
      </c>
      <c r="Q707">
        <f t="shared" ref="Q707:Q770" si="11">N707/H707</f>
        <v>0</v>
      </c>
    </row>
    <row r="708" spans="1:17" x14ac:dyDescent="0.25">
      <c r="A708" s="39">
        <v>41091</v>
      </c>
      <c r="B708" s="37" t="s">
        <v>3623</v>
      </c>
      <c r="C708" s="37">
        <v>2012</v>
      </c>
      <c r="D708" s="38">
        <v>7</v>
      </c>
      <c r="E708" s="37" t="s">
        <v>1827</v>
      </c>
      <c r="F708" s="37" t="s">
        <v>1827</v>
      </c>
      <c r="G708" s="37" t="s">
        <v>32</v>
      </c>
      <c r="H708" s="38">
        <v>6</v>
      </c>
      <c r="I708" s="37" t="s">
        <v>37</v>
      </c>
      <c r="J708" s="37" t="s">
        <v>3622</v>
      </c>
      <c r="K708">
        <v>0</v>
      </c>
      <c r="L708">
        <v>0</v>
      </c>
      <c r="M708">
        <v>0</v>
      </c>
      <c r="N708">
        <v>0</v>
      </c>
      <c r="O708">
        <v>0</v>
      </c>
      <c r="P708">
        <v>0</v>
      </c>
      <c r="Q708">
        <f t="shared" si="11"/>
        <v>0</v>
      </c>
    </row>
    <row r="709" spans="1:17" x14ac:dyDescent="0.25">
      <c r="A709" s="39">
        <v>41091</v>
      </c>
      <c r="B709" s="37" t="s">
        <v>3621</v>
      </c>
      <c r="C709" s="37">
        <v>2012</v>
      </c>
      <c r="D709" s="38">
        <v>7</v>
      </c>
      <c r="E709" s="37" t="s">
        <v>1827</v>
      </c>
      <c r="F709" s="37" t="s">
        <v>1827</v>
      </c>
      <c r="G709" s="37" t="s">
        <v>32</v>
      </c>
      <c r="H709" s="38">
        <v>27</v>
      </c>
      <c r="I709" s="37" t="s">
        <v>37</v>
      </c>
      <c r="J709" s="37" t="s">
        <v>3605</v>
      </c>
      <c r="K709">
        <v>0</v>
      </c>
      <c r="L709">
        <v>0</v>
      </c>
      <c r="M709">
        <v>0</v>
      </c>
      <c r="N709">
        <v>0</v>
      </c>
      <c r="O709">
        <v>0</v>
      </c>
      <c r="P709">
        <v>0</v>
      </c>
      <c r="Q709">
        <f t="shared" si="11"/>
        <v>0</v>
      </c>
    </row>
    <row r="710" spans="1:17" x14ac:dyDescent="0.25">
      <c r="A710" s="39">
        <v>41091</v>
      </c>
      <c r="B710" s="37" t="s">
        <v>3620</v>
      </c>
      <c r="C710" s="37">
        <v>2012</v>
      </c>
      <c r="D710" s="38">
        <v>7</v>
      </c>
      <c r="E710" s="37" t="s">
        <v>153</v>
      </c>
      <c r="F710" s="37" t="s">
        <v>4672</v>
      </c>
      <c r="G710" s="37" t="s">
        <v>32</v>
      </c>
      <c r="H710" s="38">
        <v>2</v>
      </c>
      <c r="I710" s="37" t="s">
        <v>37</v>
      </c>
      <c r="J710" s="37" t="s">
        <v>37</v>
      </c>
      <c r="K710">
        <v>0</v>
      </c>
      <c r="L710">
        <v>0</v>
      </c>
      <c r="M710">
        <v>0</v>
      </c>
      <c r="N710">
        <v>0</v>
      </c>
      <c r="O710">
        <v>0</v>
      </c>
      <c r="P710">
        <v>0</v>
      </c>
      <c r="Q710">
        <f t="shared" si="11"/>
        <v>0</v>
      </c>
    </row>
    <row r="711" spans="1:17" x14ac:dyDescent="0.25">
      <c r="A711" s="39">
        <v>41092</v>
      </c>
      <c r="B711" s="37" t="s">
        <v>3619</v>
      </c>
      <c r="C711" s="37">
        <v>2012</v>
      </c>
      <c r="D711" s="38">
        <v>7</v>
      </c>
      <c r="E711" s="37" t="s">
        <v>76</v>
      </c>
      <c r="F711" s="37" t="s">
        <v>1827</v>
      </c>
      <c r="G711" s="37" t="s">
        <v>32</v>
      </c>
      <c r="H711" s="38">
        <v>32</v>
      </c>
      <c r="I711" s="37" t="s">
        <v>37</v>
      </c>
      <c r="J711" s="37" t="s">
        <v>3618</v>
      </c>
      <c r="K711">
        <v>0</v>
      </c>
      <c r="L711">
        <v>0</v>
      </c>
      <c r="M711">
        <v>0</v>
      </c>
      <c r="N711">
        <v>0</v>
      </c>
      <c r="O711">
        <v>0</v>
      </c>
      <c r="P711">
        <v>0</v>
      </c>
      <c r="Q711">
        <f t="shared" si="11"/>
        <v>0</v>
      </c>
    </row>
    <row r="712" spans="1:17" x14ac:dyDescent="0.25">
      <c r="A712" s="39">
        <v>41092</v>
      </c>
      <c r="B712" s="37" t="s">
        <v>3617</v>
      </c>
      <c r="C712" s="37">
        <v>2012</v>
      </c>
      <c r="D712" s="38">
        <v>7</v>
      </c>
      <c r="E712" s="37" t="s">
        <v>1827</v>
      </c>
      <c r="F712" s="37" t="s">
        <v>1827</v>
      </c>
      <c r="G712" s="37" t="s">
        <v>32</v>
      </c>
      <c r="H712" s="38">
        <v>9</v>
      </c>
      <c r="I712" s="37" t="s">
        <v>37</v>
      </c>
      <c r="J712" s="37" t="s">
        <v>3616</v>
      </c>
      <c r="K712">
        <v>0</v>
      </c>
      <c r="L712">
        <v>0</v>
      </c>
      <c r="M712">
        <v>0</v>
      </c>
      <c r="N712">
        <v>0</v>
      </c>
      <c r="O712">
        <v>0</v>
      </c>
      <c r="P712">
        <v>0</v>
      </c>
      <c r="Q712">
        <f t="shared" si="11"/>
        <v>0</v>
      </c>
    </row>
    <row r="713" spans="1:17" x14ac:dyDescent="0.25">
      <c r="A713" s="39">
        <v>41092</v>
      </c>
      <c r="B713" s="37" t="s">
        <v>3615</v>
      </c>
      <c r="C713" s="37">
        <v>2012</v>
      </c>
      <c r="D713" s="38">
        <v>7</v>
      </c>
      <c r="E713" s="37" t="s">
        <v>1827</v>
      </c>
      <c r="F713" s="37" t="s">
        <v>1827</v>
      </c>
      <c r="G713" s="37" t="s">
        <v>32</v>
      </c>
      <c r="H713" s="38">
        <v>15</v>
      </c>
      <c r="I713" s="37" t="s">
        <v>37</v>
      </c>
      <c r="J713" s="37" t="s">
        <v>3605</v>
      </c>
      <c r="K713">
        <v>0</v>
      </c>
      <c r="L713">
        <v>0</v>
      </c>
      <c r="M713">
        <v>0</v>
      </c>
      <c r="N713">
        <v>0</v>
      </c>
      <c r="O713">
        <v>0</v>
      </c>
      <c r="P713">
        <v>0</v>
      </c>
      <c r="Q713">
        <f t="shared" si="11"/>
        <v>0</v>
      </c>
    </row>
    <row r="714" spans="1:17" x14ac:dyDescent="0.25">
      <c r="A714" s="39">
        <v>41095</v>
      </c>
      <c r="B714" s="37" t="s">
        <v>3614</v>
      </c>
      <c r="C714" s="37">
        <v>2012</v>
      </c>
      <c r="D714" s="38">
        <v>7</v>
      </c>
      <c r="E714" s="37" t="s">
        <v>76</v>
      </c>
      <c r="F714" s="37" t="s">
        <v>1827</v>
      </c>
      <c r="G714" s="37" t="s">
        <v>32</v>
      </c>
      <c r="H714" s="38">
        <v>32</v>
      </c>
      <c r="I714" s="37" t="s">
        <v>37</v>
      </c>
      <c r="J714" s="37" t="s">
        <v>3613</v>
      </c>
      <c r="K714">
        <v>0</v>
      </c>
      <c r="L714">
        <v>0</v>
      </c>
      <c r="M714">
        <v>0</v>
      </c>
      <c r="N714">
        <v>0</v>
      </c>
      <c r="O714">
        <v>0</v>
      </c>
      <c r="P714">
        <v>0</v>
      </c>
      <c r="Q714">
        <f t="shared" si="11"/>
        <v>0</v>
      </c>
    </row>
    <row r="715" spans="1:17" x14ac:dyDescent="0.25">
      <c r="A715" s="39">
        <v>41095</v>
      </c>
      <c r="B715" s="37" t="s">
        <v>3612</v>
      </c>
      <c r="C715" s="37">
        <v>2012</v>
      </c>
      <c r="D715" s="38">
        <v>7</v>
      </c>
      <c r="E715" s="37" t="s">
        <v>1827</v>
      </c>
      <c r="F715" s="37" t="s">
        <v>1827</v>
      </c>
      <c r="G715" s="37" t="s">
        <v>32</v>
      </c>
      <c r="H715" s="38">
        <v>26</v>
      </c>
      <c r="I715" s="37" t="s">
        <v>37</v>
      </c>
      <c r="J715" s="37" t="s">
        <v>3448</v>
      </c>
      <c r="K715">
        <v>0</v>
      </c>
      <c r="L715">
        <v>0</v>
      </c>
      <c r="M715">
        <v>0</v>
      </c>
      <c r="N715">
        <v>0</v>
      </c>
      <c r="O715">
        <v>0</v>
      </c>
      <c r="P715">
        <v>0</v>
      </c>
      <c r="Q715">
        <f t="shared" si="11"/>
        <v>0</v>
      </c>
    </row>
    <row r="716" spans="1:17" x14ac:dyDescent="0.25">
      <c r="A716" s="39">
        <v>41103</v>
      </c>
      <c r="B716" s="37" t="s">
        <v>3611</v>
      </c>
      <c r="C716" s="37">
        <v>2012</v>
      </c>
      <c r="D716" s="38">
        <v>7</v>
      </c>
      <c r="E716" s="37" t="s">
        <v>37</v>
      </c>
      <c r="F716" s="37" t="e">
        <v>#N/A</v>
      </c>
      <c r="G716" s="37" t="s">
        <v>32</v>
      </c>
      <c r="H716" s="38">
        <v>1</v>
      </c>
      <c r="I716" s="37" t="s">
        <v>37</v>
      </c>
      <c r="J716" s="37" t="s">
        <v>37</v>
      </c>
      <c r="K716">
        <v>0</v>
      </c>
      <c r="L716">
        <v>0</v>
      </c>
      <c r="M716">
        <v>0</v>
      </c>
      <c r="N716">
        <v>0</v>
      </c>
      <c r="O716">
        <v>0</v>
      </c>
      <c r="P716">
        <v>0</v>
      </c>
      <c r="Q716">
        <f t="shared" si="11"/>
        <v>0</v>
      </c>
    </row>
    <row r="717" spans="1:17" x14ac:dyDescent="0.25">
      <c r="A717" s="39">
        <v>41103</v>
      </c>
      <c r="B717" s="37" t="s">
        <v>3610</v>
      </c>
      <c r="C717" s="37">
        <v>2012</v>
      </c>
      <c r="D717" s="38">
        <v>7</v>
      </c>
      <c r="E717" s="37" t="s">
        <v>1827</v>
      </c>
      <c r="F717" s="37" t="s">
        <v>1827</v>
      </c>
      <c r="G717" s="37" t="s">
        <v>32</v>
      </c>
      <c r="H717" s="38">
        <v>34</v>
      </c>
      <c r="I717" s="37" t="s">
        <v>37</v>
      </c>
      <c r="J717" s="37" t="s">
        <v>3151</v>
      </c>
      <c r="K717">
        <v>0</v>
      </c>
      <c r="L717">
        <v>0</v>
      </c>
      <c r="M717">
        <v>0</v>
      </c>
      <c r="N717">
        <v>0</v>
      </c>
      <c r="O717">
        <v>0</v>
      </c>
      <c r="P717">
        <v>0</v>
      </c>
      <c r="Q717">
        <f t="shared" si="11"/>
        <v>0</v>
      </c>
    </row>
    <row r="718" spans="1:17" x14ac:dyDescent="0.25">
      <c r="A718" s="39">
        <v>41103</v>
      </c>
      <c r="B718" s="37" t="s">
        <v>3609</v>
      </c>
      <c r="C718" s="37">
        <v>2012</v>
      </c>
      <c r="D718" s="38">
        <v>7</v>
      </c>
      <c r="E718" s="37" t="s">
        <v>3608</v>
      </c>
      <c r="F718" s="37" t="e">
        <v>#N/A</v>
      </c>
      <c r="G718" s="37" t="s">
        <v>32</v>
      </c>
      <c r="H718" s="38">
        <v>5</v>
      </c>
      <c r="I718" s="37" t="s">
        <v>37</v>
      </c>
      <c r="J718" s="37" t="s">
        <v>3607</v>
      </c>
      <c r="K718">
        <v>0</v>
      </c>
      <c r="L718">
        <v>0</v>
      </c>
      <c r="M718">
        <v>0</v>
      </c>
      <c r="N718">
        <v>0</v>
      </c>
      <c r="O718">
        <v>0</v>
      </c>
      <c r="P718">
        <v>0</v>
      </c>
      <c r="Q718">
        <f t="shared" si="11"/>
        <v>0</v>
      </c>
    </row>
    <row r="719" spans="1:17" x14ac:dyDescent="0.25">
      <c r="A719" s="39">
        <v>41107</v>
      </c>
      <c r="B719" s="37" t="s">
        <v>3606</v>
      </c>
      <c r="C719" s="37">
        <v>2012</v>
      </c>
      <c r="D719" s="38">
        <v>7</v>
      </c>
      <c r="E719" s="37" t="s">
        <v>1827</v>
      </c>
      <c r="F719" s="37" t="s">
        <v>1827</v>
      </c>
      <c r="G719" s="37" t="s">
        <v>32</v>
      </c>
      <c r="H719" s="38">
        <v>48</v>
      </c>
      <c r="I719" s="37" t="s">
        <v>37</v>
      </c>
      <c r="J719" s="37" t="s">
        <v>3605</v>
      </c>
      <c r="K719">
        <v>0</v>
      </c>
      <c r="L719">
        <v>0</v>
      </c>
      <c r="M719">
        <v>0</v>
      </c>
      <c r="N719">
        <v>0</v>
      </c>
      <c r="O719">
        <v>0</v>
      </c>
      <c r="P719">
        <v>0</v>
      </c>
      <c r="Q719">
        <f t="shared" si="11"/>
        <v>0</v>
      </c>
    </row>
    <row r="720" spans="1:17" x14ac:dyDescent="0.25">
      <c r="A720" s="39">
        <v>41108</v>
      </c>
      <c r="B720" s="37" t="s">
        <v>3604</v>
      </c>
      <c r="C720" s="37">
        <v>2012</v>
      </c>
      <c r="D720" s="38">
        <v>7</v>
      </c>
      <c r="E720" s="37" t="s">
        <v>76</v>
      </c>
      <c r="F720" s="37" t="s">
        <v>1827</v>
      </c>
      <c r="G720" s="37" t="s">
        <v>32</v>
      </c>
      <c r="H720" s="38">
        <v>1</v>
      </c>
      <c r="I720" s="37" t="s">
        <v>37</v>
      </c>
      <c r="J720" s="37" t="s">
        <v>37</v>
      </c>
      <c r="K720">
        <v>0</v>
      </c>
      <c r="L720">
        <v>0</v>
      </c>
      <c r="M720">
        <v>0</v>
      </c>
      <c r="N720">
        <v>0</v>
      </c>
      <c r="O720">
        <v>0</v>
      </c>
      <c r="P720">
        <v>0</v>
      </c>
      <c r="Q720">
        <f t="shared" si="11"/>
        <v>0</v>
      </c>
    </row>
    <row r="721" spans="1:17" x14ac:dyDescent="0.25">
      <c r="A721" s="39">
        <v>41108</v>
      </c>
      <c r="B721" s="37" t="s">
        <v>3603</v>
      </c>
      <c r="C721" s="37">
        <v>2012</v>
      </c>
      <c r="D721" s="38">
        <v>7</v>
      </c>
      <c r="E721" s="37" t="s">
        <v>1827</v>
      </c>
      <c r="F721" s="37" t="s">
        <v>1827</v>
      </c>
      <c r="G721" s="37" t="s">
        <v>32</v>
      </c>
      <c r="H721" s="38">
        <v>41</v>
      </c>
      <c r="I721" s="37" t="s">
        <v>37</v>
      </c>
      <c r="J721" s="37" t="s">
        <v>3151</v>
      </c>
      <c r="K721">
        <v>0</v>
      </c>
      <c r="L721">
        <v>0</v>
      </c>
      <c r="M721">
        <v>0</v>
      </c>
      <c r="N721">
        <v>0</v>
      </c>
      <c r="O721">
        <v>0</v>
      </c>
      <c r="P721">
        <v>0</v>
      </c>
      <c r="Q721">
        <f t="shared" si="11"/>
        <v>0</v>
      </c>
    </row>
    <row r="722" spans="1:17" x14ac:dyDescent="0.25">
      <c r="A722" s="39">
        <v>41108</v>
      </c>
      <c r="B722" s="37" t="s">
        <v>3602</v>
      </c>
      <c r="C722" s="37">
        <v>2012</v>
      </c>
      <c r="D722" s="38">
        <v>7</v>
      </c>
      <c r="E722" s="37" t="s">
        <v>153</v>
      </c>
      <c r="F722" s="37" t="s">
        <v>4672</v>
      </c>
      <c r="G722" s="37" t="s">
        <v>32</v>
      </c>
      <c r="H722" s="38">
        <v>4</v>
      </c>
      <c r="I722" s="37" t="s">
        <v>37</v>
      </c>
      <c r="J722" s="37" t="s">
        <v>3601</v>
      </c>
      <c r="K722">
        <v>0</v>
      </c>
      <c r="L722">
        <v>0</v>
      </c>
      <c r="M722">
        <v>0</v>
      </c>
      <c r="N722">
        <v>0</v>
      </c>
      <c r="O722">
        <v>0</v>
      </c>
      <c r="P722">
        <v>0</v>
      </c>
      <c r="Q722">
        <f t="shared" si="11"/>
        <v>0</v>
      </c>
    </row>
    <row r="723" spans="1:17" x14ac:dyDescent="0.25">
      <c r="A723" s="39">
        <v>41108</v>
      </c>
      <c r="B723" s="37" t="s">
        <v>3600</v>
      </c>
      <c r="C723" s="37">
        <v>2012</v>
      </c>
      <c r="D723" s="38">
        <v>7</v>
      </c>
      <c r="E723" s="37" t="s">
        <v>55</v>
      </c>
      <c r="F723" s="37" t="s">
        <v>4672</v>
      </c>
      <c r="G723" s="37" t="s">
        <v>32</v>
      </c>
      <c r="H723" s="38">
        <v>189</v>
      </c>
      <c r="I723" s="37" t="s">
        <v>37</v>
      </c>
      <c r="J723" s="37" t="s">
        <v>3599</v>
      </c>
      <c r="K723">
        <v>0</v>
      </c>
      <c r="L723">
        <v>0</v>
      </c>
      <c r="M723">
        <v>0</v>
      </c>
      <c r="N723">
        <v>0</v>
      </c>
      <c r="O723">
        <v>0</v>
      </c>
      <c r="P723">
        <v>0</v>
      </c>
      <c r="Q723">
        <f t="shared" si="11"/>
        <v>0</v>
      </c>
    </row>
    <row r="724" spans="1:17" x14ac:dyDescent="0.25">
      <c r="A724" s="39">
        <v>41108</v>
      </c>
      <c r="B724" s="37" t="s">
        <v>426</v>
      </c>
      <c r="C724" s="37">
        <v>2012</v>
      </c>
      <c r="D724" s="38">
        <v>7</v>
      </c>
      <c r="E724" s="37" t="s">
        <v>55</v>
      </c>
      <c r="F724" s="37" t="s">
        <v>4672</v>
      </c>
      <c r="G724" s="37" t="s">
        <v>40</v>
      </c>
      <c r="H724" s="38">
        <v>12</v>
      </c>
      <c r="I724" s="37" t="s">
        <v>37</v>
      </c>
      <c r="J724" s="37" t="s">
        <v>3598</v>
      </c>
      <c r="K724">
        <v>1</v>
      </c>
      <c r="L724">
        <v>1</v>
      </c>
      <c r="M724">
        <v>0</v>
      </c>
      <c r="N724">
        <v>1</v>
      </c>
      <c r="O724">
        <v>1</v>
      </c>
      <c r="P724">
        <v>8.3333333333333329E-2</v>
      </c>
      <c r="Q724">
        <f t="shared" si="11"/>
        <v>8.3333333333333329E-2</v>
      </c>
    </row>
    <row r="725" spans="1:17" x14ac:dyDescent="0.25">
      <c r="A725" s="39">
        <v>41108</v>
      </c>
      <c r="B725" s="37" t="s">
        <v>429</v>
      </c>
      <c r="C725" s="37">
        <v>2012</v>
      </c>
      <c r="D725" s="38">
        <v>7</v>
      </c>
      <c r="E725" s="37" t="s">
        <v>24</v>
      </c>
      <c r="F725" s="37" t="s">
        <v>4672</v>
      </c>
      <c r="G725" s="37" t="s">
        <v>32</v>
      </c>
      <c r="H725" s="38">
        <v>11</v>
      </c>
      <c r="I725" s="37" t="s">
        <v>1841</v>
      </c>
      <c r="J725" s="37" t="s">
        <v>3597</v>
      </c>
      <c r="K725">
        <v>1</v>
      </c>
      <c r="L725">
        <v>1</v>
      </c>
      <c r="M725">
        <v>0</v>
      </c>
      <c r="N725">
        <v>0</v>
      </c>
      <c r="O725">
        <v>0</v>
      </c>
      <c r="P725">
        <v>9.0909090909090912E-2</v>
      </c>
      <c r="Q725">
        <f t="shared" si="11"/>
        <v>0</v>
      </c>
    </row>
    <row r="726" spans="1:17" x14ac:dyDescent="0.25">
      <c r="A726" s="39">
        <v>41115</v>
      </c>
      <c r="B726" s="37" t="s">
        <v>3596</v>
      </c>
      <c r="C726" s="37">
        <v>2012</v>
      </c>
      <c r="D726" s="38">
        <v>7</v>
      </c>
      <c r="E726" s="37" t="s">
        <v>1827</v>
      </c>
      <c r="F726" s="37" t="s">
        <v>1827</v>
      </c>
      <c r="G726" s="37" t="s">
        <v>32</v>
      </c>
      <c r="H726" s="38">
        <v>90</v>
      </c>
      <c r="I726" s="37" t="s">
        <v>37</v>
      </c>
      <c r="J726" s="37" t="s">
        <v>3595</v>
      </c>
      <c r="K726">
        <v>0</v>
      </c>
      <c r="L726">
        <v>0</v>
      </c>
      <c r="M726">
        <v>0</v>
      </c>
      <c r="N726">
        <v>0</v>
      </c>
      <c r="O726">
        <v>0</v>
      </c>
      <c r="P726">
        <v>0</v>
      </c>
      <c r="Q726">
        <f t="shared" si="11"/>
        <v>0</v>
      </c>
    </row>
    <row r="727" spans="1:17" x14ac:dyDescent="0.25">
      <c r="A727" s="39">
        <v>41117</v>
      </c>
      <c r="B727" s="37" t="s">
        <v>3594</v>
      </c>
      <c r="C727" s="37">
        <v>2012</v>
      </c>
      <c r="D727" s="38">
        <v>7</v>
      </c>
      <c r="E727" s="37" t="s">
        <v>232</v>
      </c>
      <c r="F727" s="37" t="e">
        <v>#N/A</v>
      </c>
      <c r="G727" s="37" t="s">
        <v>32</v>
      </c>
      <c r="H727" s="38">
        <v>1</v>
      </c>
      <c r="I727" s="37" t="s">
        <v>37</v>
      </c>
      <c r="J727" s="37" t="s">
        <v>3593</v>
      </c>
      <c r="K727">
        <v>0</v>
      </c>
      <c r="L727">
        <v>0</v>
      </c>
      <c r="M727">
        <v>0</v>
      </c>
      <c r="N727">
        <v>0</v>
      </c>
      <c r="O727">
        <v>0</v>
      </c>
      <c r="P727">
        <v>0</v>
      </c>
      <c r="Q727">
        <f t="shared" si="11"/>
        <v>0</v>
      </c>
    </row>
    <row r="728" spans="1:17" x14ac:dyDescent="0.25">
      <c r="A728" s="39">
        <v>41117</v>
      </c>
      <c r="B728" s="37" t="s">
        <v>3592</v>
      </c>
      <c r="C728" s="37">
        <v>2012</v>
      </c>
      <c r="D728" s="38">
        <v>7</v>
      </c>
      <c r="E728" s="37" t="s">
        <v>1827</v>
      </c>
      <c r="F728" s="37" t="s">
        <v>1827</v>
      </c>
      <c r="G728" s="37" t="s">
        <v>32</v>
      </c>
      <c r="H728" s="38">
        <v>7</v>
      </c>
      <c r="I728" s="37" t="s">
        <v>37</v>
      </c>
      <c r="J728" s="37" t="s">
        <v>3151</v>
      </c>
      <c r="K728">
        <v>0</v>
      </c>
      <c r="L728">
        <v>0</v>
      </c>
      <c r="M728">
        <v>0</v>
      </c>
      <c r="N728">
        <v>0</v>
      </c>
      <c r="O728">
        <v>0</v>
      </c>
      <c r="P728">
        <v>0</v>
      </c>
      <c r="Q728">
        <f t="shared" si="11"/>
        <v>0</v>
      </c>
    </row>
    <row r="729" spans="1:17" x14ac:dyDescent="0.25">
      <c r="A729" s="39">
        <v>41117</v>
      </c>
      <c r="B729" s="37" t="s">
        <v>3591</v>
      </c>
      <c r="C729" s="37">
        <v>2012</v>
      </c>
      <c r="D729" s="38">
        <v>7</v>
      </c>
      <c r="E729" s="37" t="s">
        <v>1827</v>
      </c>
      <c r="F729" s="37" t="s">
        <v>1827</v>
      </c>
      <c r="G729" s="37" t="s">
        <v>32</v>
      </c>
      <c r="H729" s="38">
        <v>86</v>
      </c>
      <c r="I729" s="37" t="s">
        <v>37</v>
      </c>
      <c r="J729" s="37" t="s">
        <v>3590</v>
      </c>
      <c r="K729">
        <v>0</v>
      </c>
      <c r="L729">
        <v>0</v>
      </c>
      <c r="M729">
        <v>0</v>
      </c>
      <c r="N729">
        <v>0</v>
      </c>
      <c r="O729">
        <v>0</v>
      </c>
      <c r="P729">
        <v>0</v>
      </c>
      <c r="Q729">
        <f t="shared" si="11"/>
        <v>0</v>
      </c>
    </row>
    <row r="730" spans="1:17" x14ac:dyDescent="0.25">
      <c r="A730" s="39">
        <v>41117</v>
      </c>
      <c r="B730" s="37" t="s">
        <v>3589</v>
      </c>
      <c r="C730" s="37">
        <v>2012</v>
      </c>
      <c r="D730" s="38">
        <v>7</v>
      </c>
      <c r="E730" s="37" t="s">
        <v>153</v>
      </c>
      <c r="F730" s="37" t="s">
        <v>4672</v>
      </c>
      <c r="G730" s="37" t="s">
        <v>32</v>
      </c>
      <c r="H730" s="38">
        <v>4</v>
      </c>
      <c r="I730" s="37" t="s">
        <v>37</v>
      </c>
      <c r="J730" s="37" t="s">
        <v>3588</v>
      </c>
      <c r="K730">
        <v>0</v>
      </c>
      <c r="L730">
        <v>0</v>
      </c>
      <c r="M730">
        <v>0</v>
      </c>
      <c r="N730">
        <v>0</v>
      </c>
      <c r="O730">
        <v>0</v>
      </c>
      <c r="P730">
        <v>0</v>
      </c>
      <c r="Q730">
        <f t="shared" si="11"/>
        <v>0</v>
      </c>
    </row>
    <row r="731" spans="1:17" x14ac:dyDescent="0.25">
      <c r="A731" s="39">
        <v>41117</v>
      </c>
      <c r="B731" s="37" t="s">
        <v>3587</v>
      </c>
      <c r="C731" s="37">
        <v>2012</v>
      </c>
      <c r="D731" s="38">
        <v>7</v>
      </c>
      <c r="E731" s="37" t="s">
        <v>55</v>
      </c>
      <c r="F731" s="37" t="s">
        <v>4672</v>
      </c>
      <c r="G731" s="37" t="s">
        <v>32</v>
      </c>
      <c r="H731" s="38">
        <v>112</v>
      </c>
      <c r="I731" s="37" t="s">
        <v>37</v>
      </c>
      <c r="J731" s="37" t="s">
        <v>3586</v>
      </c>
      <c r="K731">
        <v>0</v>
      </c>
      <c r="L731">
        <v>0</v>
      </c>
      <c r="M731">
        <v>0</v>
      </c>
      <c r="N731">
        <v>0</v>
      </c>
      <c r="O731">
        <v>0</v>
      </c>
      <c r="P731">
        <v>0</v>
      </c>
      <c r="Q731">
        <f t="shared" si="11"/>
        <v>0</v>
      </c>
    </row>
    <row r="732" spans="1:17" x14ac:dyDescent="0.25">
      <c r="A732" s="39">
        <v>41117</v>
      </c>
      <c r="B732" s="37" t="s">
        <v>3585</v>
      </c>
      <c r="C732" s="37">
        <v>2012</v>
      </c>
      <c r="D732" s="38">
        <v>7</v>
      </c>
      <c r="E732" s="37" t="s">
        <v>55</v>
      </c>
      <c r="F732" s="37" t="s">
        <v>4672</v>
      </c>
      <c r="G732" s="37" t="s">
        <v>40</v>
      </c>
      <c r="H732" s="38">
        <v>35</v>
      </c>
      <c r="I732" s="37" t="s">
        <v>37</v>
      </c>
      <c r="J732" s="37" t="s">
        <v>37</v>
      </c>
      <c r="K732">
        <v>0</v>
      </c>
      <c r="L732">
        <v>0</v>
      </c>
      <c r="M732">
        <v>0</v>
      </c>
      <c r="N732">
        <v>0</v>
      </c>
      <c r="O732">
        <v>0</v>
      </c>
      <c r="P732">
        <v>0</v>
      </c>
      <c r="Q732">
        <f t="shared" si="11"/>
        <v>0</v>
      </c>
    </row>
    <row r="733" spans="1:17" x14ac:dyDescent="0.25">
      <c r="A733" s="39">
        <v>41117</v>
      </c>
      <c r="B733" s="37" t="s">
        <v>3584</v>
      </c>
      <c r="C733" s="37">
        <v>2012</v>
      </c>
      <c r="D733" s="38">
        <v>7</v>
      </c>
      <c r="E733" s="37" t="s">
        <v>24</v>
      </c>
      <c r="F733" s="37" t="s">
        <v>4672</v>
      </c>
      <c r="G733" s="37" t="s">
        <v>32</v>
      </c>
      <c r="H733" s="38">
        <v>15</v>
      </c>
      <c r="I733" s="37" t="s">
        <v>37</v>
      </c>
      <c r="J733" s="37" t="s">
        <v>3583</v>
      </c>
      <c r="K733">
        <v>0</v>
      </c>
      <c r="L733">
        <v>0</v>
      </c>
      <c r="M733">
        <v>0</v>
      </c>
      <c r="N733">
        <v>0</v>
      </c>
      <c r="O733">
        <v>0</v>
      </c>
      <c r="P733">
        <v>0</v>
      </c>
      <c r="Q733">
        <f t="shared" si="11"/>
        <v>0</v>
      </c>
    </row>
    <row r="734" spans="1:17" x14ac:dyDescent="0.25">
      <c r="A734" s="39">
        <v>41117</v>
      </c>
      <c r="B734" s="37" t="s">
        <v>432</v>
      </c>
      <c r="C734" s="37">
        <v>2012</v>
      </c>
      <c r="D734" s="38">
        <v>7</v>
      </c>
      <c r="E734" s="37" t="s">
        <v>50</v>
      </c>
      <c r="F734" s="37" t="s">
        <v>50</v>
      </c>
      <c r="G734" s="37" t="s">
        <v>32</v>
      </c>
      <c r="H734" s="38">
        <v>386</v>
      </c>
      <c r="I734" s="37" t="s">
        <v>2845</v>
      </c>
      <c r="J734" s="37" t="s">
        <v>3582</v>
      </c>
      <c r="K734">
        <v>1</v>
      </c>
      <c r="L734">
        <v>1</v>
      </c>
      <c r="M734">
        <v>0</v>
      </c>
      <c r="N734">
        <v>0</v>
      </c>
      <c r="O734">
        <v>0</v>
      </c>
      <c r="P734">
        <v>2.5906735751295338E-3</v>
      </c>
      <c r="Q734">
        <f t="shared" si="11"/>
        <v>0</v>
      </c>
    </row>
    <row r="735" spans="1:17" x14ac:dyDescent="0.25">
      <c r="A735" s="39">
        <v>41117</v>
      </c>
      <c r="B735" s="37" t="s">
        <v>3581</v>
      </c>
      <c r="C735" s="37">
        <v>2012</v>
      </c>
      <c r="D735" s="38">
        <v>7</v>
      </c>
      <c r="E735" s="37" t="s">
        <v>50</v>
      </c>
      <c r="F735" s="37" t="s">
        <v>50</v>
      </c>
      <c r="G735" s="37" t="s">
        <v>40</v>
      </c>
      <c r="H735" s="38">
        <v>4</v>
      </c>
      <c r="I735" s="37" t="s">
        <v>37</v>
      </c>
      <c r="J735" s="37" t="s">
        <v>37</v>
      </c>
      <c r="K735">
        <v>0</v>
      </c>
      <c r="L735">
        <v>0</v>
      </c>
      <c r="M735">
        <v>0</v>
      </c>
      <c r="N735">
        <v>0</v>
      </c>
      <c r="O735">
        <v>0</v>
      </c>
      <c r="P735">
        <v>0</v>
      </c>
      <c r="Q735">
        <f t="shared" si="11"/>
        <v>0</v>
      </c>
    </row>
    <row r="736" spans="1:17" x14ac:dyDescent="0.25">
      <c r="A736" s="39">
        <v>41117</v>
      </c>
      <c r="B736" s="37" t="s">
        <v>3580</v>
      </c>
      <c r="C736" s="37">
        <v>2012</v>
      </c>
      <c r="D736" s="38">
        <v>7</v>
      </c>
      <c r="E736" s="37" t="s">
        <v>36</v>
      </c>
      <c r="F736" s="37" t="s">
        <v>36</v>
      </c>
      <c r="G736" s="37" t="s">
        <v>32</v>
      </c>
      <c r="H736" s="38">
        <v>162</v>
      </c>
      <c r="I736" s="37" t="s">
        <v>1999</v>
      </c>
      <c r="J736" s="37" t="s">
        <v>3579</v>
      </c>
      <c r="K736">
        <v>0</v>
      </c>
      <c r="L736">
        <v>0</v>
      </c>
      <c r="M736">
        <v>0</v>
      </c>
      <c r="N736">
        <v>0</v>
      </c>
      <c r="O736">
        <v>0</v>
      </c>
      <c r="P736">
        <v>0</v>
      </c>
      <c r="Q736">
        <f t="shared" si="11"/>
        <v>0</v>
      </c>
    </row>
    <row r="737" spans="1:17" x14ac:dyDescent="0.25">
      <c r="A737" s="39">
        <v>41117</v>
      </c>
      <c r="B737" s="37" t="s">
        <v>3578</v>
      </c>
      <c r="C737" s="37">
        <v>2012</v>
      </c>
      <c r="D737" s="38">
        <v>7</v>
      </c>
      <c r="E737" s="37" t="s">
        <v>36</v>
      </c>
      <c r="F737" s="37" t="s">
        <v>36</v>
      </c>
      <c r="G737" s="37" t="s">
        <v>40</v>
      </c>
      <c r="H737" s="38">
        <v>3</v>
      </c>
      <c r="I737" s="37" t="s">
        <v>37</v>
      </c>
      <c r="J737" s="37" t="s">
        <v>37</v>
      </c>
      <c r="K737">
        <v>0</v>
      </c>
      <c r="L737">
        <v>0</v>
      </c>
      <c r="M737">
        <v>0</v>
      </c>
      <c r="N737">
        <v>0</v>
      </c>
      <c r="O737">
        <v>0</v>
      </c>
      <c r="P737">
        <v>0</v>
      </c>
      <c r="Q737">
        <f t="shared" si="11"/>
        <v>0</v>
      </c>
    </row>
    <row r="738" spans="1:17" x14ac:dyDescent="0.25">
      <c r="A738" s="39">
        <v>41122</v>
      </c>
      <c r="B738" s="37" t="s">
        <v>435</v>
      </c>
      <c r="C738" s="37">
        <v>2012</v>
      </c>
      <c r="D738" s="38">
        <v>8</v>
      </c>
      <c r="E738" s="37" t="s">
        <v>76</v>
      </c>
      <c r="F738" s="37" t="s">
        <v>1827</v>
      </c>
      <c r="G738" s="37" t="s">
        <v>32</v>
      </c>
      <c r="H738" s="38">
        <v>17</v>
      </c>
      <c r="I738" s="37" t="s">
        <v>37</v>
      </c>
      <c r="J738" s="37" t="s">
        <v>3577</v>
      </c>
      <c r="K738">
        <v>1</v>
      </c>
      <c r="L738">
        <v>1</v>
      </c>
      <c r="M738">
        <v>0</v>
      </c>
      <c r="N738">
        <v>1</v>
      </c>
      <c r="O738">
        <v>1</v>
      </c>
      <c r="P738">
        <v>5.8823529411764705E-2</v>
      </c>
      <c r="Q738">
        <f t="shared" si="11"/>
        <v>5.8823529411764705E-2</v>
      </c>
    </row>
    <row r="739" spans="1:17" x14ac:dyDescent="0.25">
      <c r="A739" s="39">
        <v>41122</v>
      </c>
      <c r="B739" s="37" t="s">
        <v>3576</v>
      </c>
      <c r="C739" s="37">
        <v>2012</v>
      </c>
      <c r="D739" s="38">
        <v>8</v>
      </c>
      <c r="E739" s="37" t="s">
        <v>1827</v>
      </c>
      <c r="F739" s="37" t="s">
        <v>1827</v>
      </c>
      <c r="G739" s="37" t="s">
        <v>32</v>
      </c>
      <c r="H739" s="38">
        <v>57</v>
      </c>
      <c r="I739" s="37" t="s">
        <v>37</v>
      </c>
      <c r="J739" s="37" t="s">
        <v>3575</v>
      </c>
      <c r="K739">
        <v>0</v>
      </c>
      <c r="L739">
        <v>0</v>
      </c>
      <c r="M739">
        <v>0</v>
      </c>
      <c r="N739">
        <v>0</v>
      </c>
      <c r="O739">
        <v>0</v>
      </c>
      <c r="P739">
        <v>0</v>
      </c>
      <c r="Q739">
        <f t="shared" si="11"/>
        <v>0</v>
      </c>
    </row>
    <row r="740" spans="1:17" x14ac:dyDescent="0.25">
      <c r="A740" s="39">
        <v>41122</v>
      </c>
      <c r="B740" s="37" t="s">
        <v>3574</v>
      </c>
      <c r="C740" s="37">
        <v>2012</v>
      </c>
      <c r="D740" s="38">
        <v>8</v>
      </c>
      <c r="E740" s="37" t="s">
        <v>153</v>
      </c>
      <c r="F740" s="37" t="s">
        <v>4672</v>
      </c>
      <c r="G740" s="37" t="s">
        <v>32</v>
      </c>
      <c r="H740" s="38">
        <v>5</v>
      </c>
      <c r="I740" s="37" t="s">
        <v>37</v>
      </c>
      <c r="J740" s="37" t="s">
        <v>3151</v>
      </c>
      <c r="K740">
        <v>0</v>
      </c>
      <c r="L740">
        <v>0</v>
      </c>
      <c r="M740">
        <v>0</v>
      </c>
      <c r="N740">
        <v>0</v>
      </c>
      <c r="O740">
        <v>0</v>
      </c>
      <c r="P740">
        <v>0</v>
      </c>
      <c r="Q740">
        <f t="shared" si="11"/>
        <v>0</v>
      </c>
    </row>
    <row r="741" spans="1:17" x14ac:dyDescent="0.25">
      <c r="A741" s="39">
        <v>41122</v>
      </c>
      <c r="B741" s="37" t="s">
        <v>3573</v>
      </c>
      <c r="C741" s="37">
        <v>2012</v>
      </c>
      <c r="D741" s="38">
        <v>8</v>
      </c>
      <c r="E741" s="37" t="s">
        <v>55</v>
      </c>
      <c r="F741" s="37" t="s">
        <v>4672</v>
      </c>
      <c r="G741" s="37" t="s">
        <v>32</v>
      </c>
      <c r="H741" s="38">
        <v>81</v>
      </c>
      <c r="I741" s="37" t="s">
        <v>37</v>
      </c>
      <c r="J741" s="37" t="s">
        <v>3572</v>
      </c>
      <c r="K741">
        <v>0</v>
      </c>
      <c r="L741">
        <v>0</v>
      </c>
      <c r="M741">
        <v>0</v>
      </c>
      <c r="N741">
        <v>0</v>
      </c>
      <c r="O741">
        <v>0</v>
      </c>
      <c r="P741">
        <v>0</v>
      </c>
      <c r="Q741">
        <f t="shared" si="11"/>
        <v>0</v>
      </c>
    </row>
    <row r="742" spans="1:17" x14ac:dyDescent="0.25">
      <c r="A742" s="39">
        <v>41122</v>
      </c>
      <c r="B742" s="37" t="s">
        <v>3571</v>
      </c>
      <c r="C742" s="37">
        <v>2012</v>
      </c>
      <c r="D742" s="38">
        <v>8</v>
      </c>
      <c r="E742" s="37" t="s">
        <v>55</v>
      </c>
      <c r="F742" s="37" t="s">
        <v>4672</v>
      </c>
      <c r="G742" s="37" t="s">
        <v>40</v>
      </c>
      <c r="H742" s="38">
        <v>120</v>
      </c>
      <c r="I742" s="37" t="s">
        <v>37</v>
      </c>
      <c r="J742" s="37" t="s">
        <v>37</v>
      </c>
      <c r="K742">
        <v>0</v>
      </c>
      <c r="L742">
        <v>0</v>
      </c>
      <c r="M742">
        <v>0</v>
      </c>
      <c r="N742">
        <v>0</v>
      </c>
      <c r="O742">
        <v>0</v>
      </c>
      <c r="P742">
        <v>0</v>
      </c>
      <c r="Q742">
        <f t="shared" si="11"/>
        <v>0</v>
      </c>
    </row>
    <row r="743" spans="1:17" x14ac:dyDescent="0.25">
      <c r="A743" s="39">
        <v>41122</v>
      </c>
      <c r="B743" s="37" t="s">
        <v>3570</v>
      </c>
      <c r="C743" s="37">
        <v>2012</v>
      </c>
      <c r="D743" s="38">
        <v>8</v>
      </c>
      <c r="E743" s="37" t="s">
        <v>24</v>
      </c>
      <c r="F743" s="37" t="s">
        <v>4672</v>
      </c>
      <c r="G743" s="37" t="s">
        <v>32</v>
      </c>
      <c r="H743" s="38">
        <v>23</v>
      </c>
      <c r="I743" s="37" t="s">
        <v>37</v>
      </c>
      <c r="J743" s="37" t="s">
        <v>3569</v>
      </c>
      <c r="K743">
        <v>0</v>
      </c>
      <c r="L743">
        <v>0</v>
      </c>
      <c r="M743">
        <v>0</v>
      </c>
      <c r="N743">
        <v>0</v>
      </c>
      <c r="O743">
        <v>0</v>
      </c>
      <c r="P743">
        <v>0</v>
      </c>
      <c r="Q743">
        <f t="shared" si="11"/>
        <v>0</v>
      </c>
    </row>
    <row r="744" spans="1:17" x14ac:dyDescent="0.25">
      <c r="A744" s="39">
        <v>41122</v>
      </c>
      <c r="B744" s="37" t="s">
        <v>3568</v>
      </c>
      <c r="C744" s="37">
        <v>2012</v>
      </c>
      <c r="D744" s="38">
        <v>8</v>
      </c>
      <c r="E744" s="37" t="s">
        <v>24</v>
      </c>
      <c r="F744" s="37" t="s">
        <v>4672</v>
      </c>
      <c r="G744" s="37" t="s">
        <v>40</v>
      </c>
      <c r="H744" s="38">
        <v>1</v>
      </c>
      <c r="I744" s="37" t="s">
        <v>37</v>
      </c>
      <c r="J744" s="37" t="s">
        <v>37</v>
      </c>
      <c r="K744">
        <v>0</v>
      </c>
      <c r="L744">
        <v>0</v>
      </c>
      <c r="M744">
        <v>0</v>
      </c>
      <c r="N744">
        <v>0</v>
      </c>
      <c r="O744">
        <v>0</v>
      </c>
      <c r="P744">
        <v>0</v>
      </c>
      <c r="Q744">
        <f t="shared" si="11"/>
        <v>0</v>
      </c>
    </row>
    <row r="745" spans="1:17" x14ac:dyDescent="0.25">
      <c r="A745" s="39">
        <v>41122</v>
      </c>
      <c r="B745" s="37" t="s">
        <v>3567</v>
      </c>
      <c r="C745" s="37">
        <v>2012</v>
      </c>
      <c r="D745" s="38">
        <v>8</v>
      </c>
      <c r="E745" s="37" t="s">
        <v>3566</v>
      </c>
      <c r="F745" s="37" t="e">
        <v>#N/A</v>
      </c>
      <c r="G745" s="37" t="s">
        <v>32</v>
      </c>
      <c r="H745" s="38">
        <v>3</v>
      </c>
      <c r="I745" s="37" t="s">
        <v>37</v>
      </c>
      <c r="J745" s="37" t="s">
        <v>37</v>
      </c>
      <c r="K745">
        <v>0</v>
      </c>
      <c r="L745">
        <v>0</v>
      </c>
      <c r="M745">
        <v>0</v>
      </c>
      <c r="N745">
        <v>0</v>
      </c>
      <c r="O745">
        <v>0</v>
      </c>
      <c r="P745">
        <v>0</v>
      </c>
      <c r="Q745">
        <f t="shared" si="11"/>
        <v>0</v>
      </c>
    </row>
    <row r="746" spans="1:17" x14ac:dyDescent="0.25">
      <c r="A746" s="39">
        <v>41122</v>
      </c>
      <c r="B746" s="37" t="s">
        <v>3565</v>
      </c>
      <c r="C746" s="37">
        <v>2012</v>
      </c>
      <c r="D746" s="38">
        <v>8</v>
      </c>
      <c r="E746" s="37" t="s">
        <v>50</v>
      </c>
      <c r="F746" s="37" t="s">
        <v>50</v>
      </c>
      <c r="G746" s="37" t="s">
        <v>32</v>
      </c>
      <c r="H746" s="38">
        <v>259</v>
      </c>
      <c r="I746" s="37" t="s">
        <v>2845</v>
      </c>
      <c r="J746" s="37" t="s">
        <v>3564</v>
      </c>
      <c r="K746">
        <v>0</v>
      </c>
      <c r="L746">
        <v>0</v>
      </c>
      <c r="M746">
        <v>0</v>
      </c>
      <c r="N746">
        <v>0</v>
      </c>
      <c r="O746">
        <v>0</v>
      </c>
      <c r="P746">
        <v>0</v>
      </c>
      <c r="Q746">
        <f t="shared" si="11"/>
        <v>0</v>
      </c>
    </row>
    <row r="747" spans="1:17" x14ac:dyDescent="0.25">
      <c r="A747" s="39">
        <v>41122</v>
      </c>
      <c r="B747" s="37" t="s">
        <v>1795</v>
      </c>
      <c r="C747" s="37">
        <v>2012</v>
      </c>
      <c r="D747" s="38">
        <v>8</v>
      </c>
      <c r="E747" s="37" t="s">
        <v>50</v>
      </c>
      <c r="F747" s="37" t="s">
        <v>50</v>
      </c>
      <c r="G747" s="37" t="s">
        <v>40</v>
      </c>
      <c r="H747" s="38">
        <v>10</v>
      </c>
      <c r="I747" s="37" t="s">
        <v>37</v>
      </c>
      <c r="J747" s="37" t="s">
        <v>3563</v>
      </c>
      <c r="K747">
        <v>0</v>
      </c>
      <c r="L747">
        <v>0</v>
      </c>
      <c r="M747">
        <v>0</v>
      </c>
      <c r="N747">
        <v>0</v>
      </c>
      <c r="O747">
        <v>0</v>
      </c>
      <c r="P747">
        <v>0</v>
      </c>
      <c r="Q747">
        <f t="shared" si="11"/>
        <v>0</v>
      </c>
    </row>
    <row r="748" spans="1:17" x14ac:dyDescent="0.25">
      <c r="A748" s="39">
        <v>41122</v>
      </c>
      <c r="B748" s="37" t="s">
        <v>438</v>
      </c>
      <c r="C748" s="37">
        <v>2012</v>
      </c>
      <c r="D748" s="38">
        <v>8</v>
      </c>
      <c r="E748" s="37" t="s">
        <v>36</v>
      </c>
      <c r="F748" s="37" t="s">
        <v>36</v>
      </c>
      <c r="G748" s="37" t="s">
        <v>32</v>
      </c>
      <c r="H748" s="38">
        <v>282</v>
      </c>
      <c r="I748" s="37" t="s">
        <v>2640</v>
      </c>
      <c r="J748" s="37" t="s">
        <v>3562</v>
      </c>
      <c r="K748">
        <v>1</v>
      </c>
      <c r="L748">
        <v>1</v>
      </c>
      <c r="M748">
        <v>0</v>
      </c>
      <c r="N748">
        <v>0</v>
      </c>
      <c r="O748">
        <v>0</v>
      </c>
      <c r="P748">
        <v>3.5460992907801418E-3</v>
      </c>
      <c r="Q748">
        <f t="shared" si="11"/>
        <v>0</v>
      </c>
    </row>
    <row r="749" spans="1:17" x14ac:dyDescent="0.25">
      <c r="A749" s="39">
        <v>41122</v>
      </c>
      <c r="B749" s="37" t="s">
        <v>3561</v>
      </c>
      <c r="C749" s="37">
        <v>2012</v>
      </c>
      <c r="D749" s="38">
        <v>8</v>
      </c>
      <c r="E749" s="37" t="s">
        <v>36</v>
      </c>
      <c r="F749" s="37" t="s">
        <v>36</v>
      </c>
      <c r="G749" s="37" t="s">
        <v>40</v>
      </c>
      <c r="H749" s="38">
        <v>38</v>
      </c>
      <c r="I749" s="37" t="s">
        <v>37</v>
      </c>
      <c r="J749" s="37" t="s">
        <v>37</v>
      </c>
      <c r="K749">
        <v>0</v>
      </c>
      <c r="L749">
        <v>0</v>
      </c>
      <c r="M749">
        <v>0</v>
      </c>
      <c r="N749">
        <v>0</v>
      </c>
      <c r="O749">
        <v>0</v>
      </c>
      <c r="P749">
        <v>0</v>
      </c>
      <c r="Q749">
        <f t="shared" si="11"/>
        <v>0</v>
      </c>
    </row>
    <row r="750" spans="1:17" x14ac:dyDescent="0.25">
      <c r="A750" s="39">
        <v>41127</v>
      </c>
      <c r="B750" s="37" t="s">
        <v>3560</v>
      </c>
      <c r="C750" s="37">
        <v>2012</v>
      </c>
      <c r="D750" s="38">
        <v>8</v>
      </c>
      <c r="E750" s="37" t="s">
        <v>153</v>
      </c>
      <c r="F750" s="37" t="s">
        <v>4672</v>
      </c>
      <c r="G750" s="37" t="s">
        <v>32</v>
      </c>
      <c r="H750" s="38">
        <v>12</v>
      </c>
      <c r="I750" s="37" t="s">
        <v>37</v>
      </c>
      <c r="J750" s="37" t="s">
        <v>3559</v>
      </c>
      <c r="K750">
        <v>0</v>
      </c>
      <c r="L750">
        <v>0</v>
      </c>
      <c r="M750">
        <v>0</v>
      </c>
      <c r="N750">
        <v>0</v>
      </c>
      <c r="O750">
        <v>0</v>
      </c>
      <c r="P750">
        <v>0</v>
      </c>
      <c r="Q750">
        <f t="shared" si="11"/>
        <v>0</v>
      </c>
    </row>
    <row r="751" spans="1:17" x14ac:dyDescent="0.25">
      <c r="A751" s="39">
        <v>41127</v>
      </c>
      <c r="B751" s="37" t="s">
        <v>441</v>
      </c>
      <c r="C751" s="37">
        <v>2012</v>
      </c>
      <c r="D751" s="38">
        <v>8</v>
      </c>
      <c r="E751" s="37" t="s">
        <v>24</v>
      </c>
      <c r="F751" s="37" t="s">
        <v>4672</v>
      </c>
      <c r="G751" s="37" t="s">
        <v>32</v>
      </c>
      <c r="H751" s="38">
        <v>41</v>
      </c>
      <c r="I751" s="37" t="s">
        <v>37</v>
      </c>
      <c r="J751" s="37" t="s">
        <v>3558</v>
      </c>
      <c r="K751">
        <v>1</v>
      </c>
      <c r="L751">
        <v>1</v>
      </c>
      <c r="M751">
        <v>1</v>
      </c>
      <c r="N751">
        <v>0</v>
      </c>
      <c r="O751">
        <v>1</v>
      </c>
      <c r="P751">
        <v>2.4390243902439025E-2</v>
      </c>
      <c r="Q751">
        <f t="shared" si="11"/>
        <v>0</v>
      </c>
    </row>
    <row r="752" spans="1:17" x14ac:dyDescent="0.25">
      <c r="A752" s="39">
        <v>41136</v>
      </c>
      <c r="B752" s="37" t="s">
        <v>3557</v>
      </c>
      <c r="C752" s="37">
        <v>2012</v>
      </c>
      <c r="D752" s="38">
        <v>8</v>
      </c>
      <c r="E752" s="37" t="s">
        <v>76</v>
      </c>
      <c r="F752" s="37" t="s">
        <v>1827</v>
      </c>
      <c r="G752" s="37" t="s">
        <v>32</v>
      </c>
      <c r="H752" s="38">
        <v>52</v>
      </c>
      <c r="I752" s="37" t="s">
        <v>37</v>
      </c>
      <c r="J752" s="37" t="s">
        <v>3556</v>
      </c>
      <c r="K752">
        <v>0</v>
      </c>
      <c r="L752">
        <v>0</v>
      </c>
      <c r="M752">
        <v>0</v>
      </c>
      <c r="N752">
        <v>0</v>
      </c>
      <c r="O752">
        <v>0</v>
      </c>
      <c r="P752">
        <v>0</v>
      </c>
      <c r="Q752">
        <f t="shared" si="11"/>
        <v>0</v>
      </c>
    </row>
    <row r="753" spans="1:17" x14ac:dyDescent="0.25">
      <c r="A753" s="39">
        <v>41136</v>
      </c>
      <c r="B753" s="37" t="s">
        <v>3555</v>
      </c>
      <c r="C753" s="37">
        <v>2012</v>
      </c>
      <c r="D753" s="38">
        <v>8</v>
      </c>
      <c r="E753" s="37" t="s">
        <v>1827</v>
      </c>
      <c r="F753" s="37" t="s">
        <v>1827</v>
      </c>
      <c r="G753" s="37" t="s">
        <v>32</v>
      </c>
      <c r="H753" s="38">
        <v>17</v>
      </c>
      <c r="I753" s="37" t="s">
        <v>37</v>
      </c>
      <c r="J753" s="37" t="s">
        <v>3151</v>
      </c>
      <c r="K753">
        <v>0</v>
      </c>
      <c r="L753">
        <v>0</v>
      </c>
      <c r="M753">
        <v>0</v>
      </c>
      <c r="N753">
        <v>0</v>
      </c>
      <c r="O753">
        <v>0</v>
      </c>
      <c r="P753">
        <v>0</v>
      </c>
      <c r="Q753">
        <f t="shared" si="11"/>
        <v>0</v>
      </c>
    </row>
    <row r="754" spans="1:17" x14ac:dyDescent="0.25">
      <c r="A754" s="39">
        <v>41136</v>
      </c>
      <c r="B754" s="37" t="s">
        <v>3554</v>
      </c>
      <c r="C754" s="37">
        <v>2012</v>
      </c>
      <c r="D754" s="38">
        <v>8</v>
      </c>
      <c r="E754" s="37" t="s">
        <v>1827</v>
      </c>
      <c r="F754" s="37" t="s">
        <v>1827</v>
      </c>
      <c r="G754" s="37" t="s">
        <v>40</v>
      </c>
      <c r="H754" s="38">
        <v>1</v>
      </c>
      <c r="I754" s="37" t="s">
        <v>37</v>
      </c>
      <c r="J754" s="37" t="s">
        <v>37</v>
      </c>
      <c r="K754">
        <v>0</v>
      </c>
      <c r="L754">
        <v>0</v>
      </c>
      <c r="M754">
        <v>0</v>
      </c>
      <c r="N754">
        <v>0</v>
      </c>
      <c r="O754">
        <v>0</v>
      </c>
      <c r="P754">
        <v>0</v>
      </c>
      <c r="Q754">
        <f t="shared" si="11"/>
        <v>0</v>
      </c>
    </row>
    <row r="755" spans="1:17" x14ac:dyDescent="0.25">
      <c r="A755" s="39">
        <v>41136</v>
      </c>
      <c r="B755" s="37" t="s">
        <v>444</v>
      </c>
      <c r="C755" s="37">
        <v>2012</v>
      </c>
      <c r="D755" s="38">
        <v>8</v>
      </c>
      <c r="E755" s="37" t="s">
        <v>1827</v>
      </c>
      <c r="F755" s="37" t="s">
        <v>1827</v>
      </c>
      <c r="G755" s="37" t="s">
        <v>32</v>
      </c>
      <c r="H755" s="38">
        <v>43</v>
      </c>
      <c r="I755" s="37" t="s">
        <v>37</v>
      </c>
      <c r="J755" s="37" t="s">
        <v>3553</v>
      </c>
      <c r="K755">
        <v>1</v>
      </c>
      <c r="L755">
        <v>1</v>
      </c>
      <c r="M755">
        <v>0</v>
      </c>
      <c r="N755">
        <v>1</v>
      </c>
      <c r="O755">
        <v>1</v>
      </c>
      <c r="P755">
        <v>2.3255813953488372E-2</v>
      </c>
      <c r="Q755">
        <f t="shared" si="11"/>
        <v>2.3255813953488372E-2</v>
      </c>
    </row>
    <row r="756" spans="1:17" x14ac:dyDescent="0.25">
      <c r="A756" s="39">
        <v>41136</v>
      </c>
      <c r="B756" s="37" t="s">
        <v>3552</v>
      </c>
      <c r="C756" s="37">
        <v>2012</v>
      </c>
      <c r="D756" s="38">
        <v>8</v>
      </c>
      <c r="E756" s="37" t="s">
        <v>1827</v>
      </c>
      <c r="F756" s="37" t="s">
        <v>1827</v>
      </c>
      <c r="G756" s="37" t="s">
        <v>40</v>
      </c>
      <c r="H756" s="38">
        <v>2</v>
      </c>
      <c r="I756" s="37" t="s">
        <v>37</v>
      </c>
      <c r="J756" s="37" t="s">
        <v>37</v>
      </c>
      <c r="K756">
        <v>0</v>
      </c>
      <c r="L756">
        <v>0</v>
      </c>
      <c r="M756">
        <v>0</v>
      </c>
      <c r="N756">
        <v>0</v>
      </c>
      <c r="O756">
        <v>0</v>
      </c>
      <c r="P756">
        <v>0</v>
      </c>
      <c r="Q756">
        <f t="shared" si="11"/>
        <v>0</v>
      </c>
    </row>
    <row r="757" spans="1:17" x14ac:dyDescent="0.25">
      <c r="A757" s="39">
        <v>41136</v>
      </c>
      <c r="B757" s="37" t="s">
        <v>3551</v>
      </c>
      <c r="C757" s="37">
        <v>2012</v>
      </c>
      <c r="D757" s="38">
        <v>8</v>
      </c>
      <c r="E757" s="37" t="s">
        <v>153</v>
      </c>
      <c r="F757" s="37" t="s">
        <v>4672</v>
      </c>
      <c r="G757" s="37" t="s">
        <v>32</v>
      </c>
      <c r="H757" s="38">
        <v>5</v>
      </c>
      <c r="I757" s="37" t="s">
        <v>37</v>
      </c>
      <c r="J757" s="37" t="s">
        <v>3151</v>
      </c>
      <c r="K757">
        <v>0</v>
      </c>
      <c r="L757">
        <v>0</v>
      </c>
      <c r="M757">
        <v>0</v>
      </c>
      <c r="N757">
        <v>0</v>
      </c>
      <c r="O757">
        <v>0</v>
      </c>
      <c r="P757">
        <v>0</v>
      </c>
      <c r="Q757">
        <f t="shared" si="11"/>
        <v>0</v>
      </c>
    </row>
    <row r="758" spans="1:17" x14ac:dyDescent="0.25">
      <c r="A758" s="39">
        <v>41136</v>
      </c>
      <c r="B758" s="37" t="s">
        <v>3550</v>
      </c>
      <c r="C758" s="37">
        <v>2012</v>
      </c>
      <c r="D758" s="38">
        <v>8</v>
      </c>
      <c r="E758" s="37" t="s">
        <v>55</v>
      </c>
      <c r="F758" s="37" t="s">
        <v>4672</v>
      </c>
      <c r="G758" s="37" t="s">
        <v>32</v>
      </c>
      <c r="H758" s="38">
        <v>94</v>
      </c>
      <c r="I758" s="37" t="s">
        <v>37</v>
      </c>
      <c r="J758" s="37" t="s">
        <v>3151</v>
      </c>
      <c r="K758">
        <v>0</v>
      </c>
      <c r="L758">
        <v>0</v>
      </c>
      <c r="M758">
        <v>0</v>
      </c>
      <c r="N758">
        <v>0</v>
      </c>
      <c r="O758">
        <v>0</v>
      </c>
      <c r="P758">
        <v>0</v>
      </c>
      <c r="Q758">
        <f t="shared" si="11"/>
        <v>0</v>
      </c>
    </row>
    <row r="759" spans="1:17" x14ac:dyDescent="0.25">
      <c r="A759" s="39">
        <v>41136</v>
      </c>
      <c r="B759" s="37" t="s">
        <v>3549</v>
      </c>
      <c r="C759" s="37">
        <v>2012</v>
      </c>
      <c r="D759" s="38">
        <v>8</v>
      </c>
      <c r="E759" s="37" t="s">
        <v>55</v>
      </c>
      <c r="F759" s="37" t="s">
        <v>4672</v>
      </c>
      <c r="G759" s="37" t="s">
        <v>40</v>
      </c>
      <c r="H759" s="38">
        <v>800</v>
      </c>
      <c r="I759" s="37" t="s">
        <v>37</v>
      </c>
      <c r="J759" s="37" t="s">
        <v>3548</v>
      </c>
      <c r="K759">
        <v>0</v>
      </c>
      <c r="L759">
        <v>0</v>
      </c>
      <c r="M759">
        <v>0</v>
      </c>
      <c r="N759">
        <v>0</v>
      </c>
      <c r="O759">
        <v>0</v>
      </c>
      <c r="P759">
        <v>0</v>
      </c>
      <c r="Q759">
        <f t="shared" si="11"/>
        <v>0</v>
      </c>
    </row>
    <row r="760" spans="1:17" x14ac:dyDescent="0.25">
      <c r="A760" s="39">
        <v>41136</v>
      </c>
      <c r="B760" s="37" t="s">
        <v>3547</v>
      </c>
      <c r="C760" s="37">
        <v>2012</v>
      </c>
      <c r="D760" s="38">
        <v>8</v>
      </c>
      <c r="E760" s="37" t="s">
        <v>24</v>
      </c>
      <c r="F760" s="37" t="s">
        <v>4672</v>
      </c>
      <c r="G760" s="37" t="s">
        <v>32</v>
      </c>
      <c r="H760" s="38">
        <v>45</v>
      </c>
      <c r="I760" s="37" t="s">
        <v>37</v>
      </c>
      <c r="J760" s="37" t="s">
        <v>3546</v>
      </c>
      <c r="K760">
        <v>0</v>
      </c>
      <c r="L760">
        <v>0</v>
      </c>
      <c r="M760">
        <v>0</v>
      </c>
      <c r="N760">
        <v>0</v>
      </c>
      <c r="O760">
        <v>0</v>
      </c>
      <c r="P760">
        <v>0</v>
      </c>
      <c r="Q760">
        <f t="shared" si="11"/>
        <v>0</v>
      </c>
    </row>
    <row r="761" spans="1:17" x14ac:dyDescent="0.25">
      <c r="A761" s="39">
        <v>41136</v>
      </c>
      <c r="B761" s="37" t="s">
        <v>3545</v>
      </c>
      <c r="C761" s="37">
        <v>2012</v>
      </c>
      <c r="D761" s="38">
        <v>8</v>
      </c>
      <c r="E761" s="37" t="s">
        <v>36</v>
      </c>
      <c r="F761" s="37" t="s">
        <v>36</v>
      </c>
      <c r="G761" s="37" t="s">
        <v>32</v>
      </c>
      <c r="H761" s="38">
        <v>374</v>
      </c>
      <c r="I761" s="37" t="s">
        <v>2203</v>
      </c>
      <c r="J761" s="37" t="s">
        <v>3544</v>
      </c>
      <c r="K761">
        <v>0</v>
      </c>
      <c r="L761">
        <v>0</v>
      </c>
      <c r="M761">
        <v>0</v>
      </c>
      <c r="N761">
        <v>0</v>
      </c>
      <c r="O761">
        <v>0</v>
      </c>
      <c r="P761">
        <v>0</v>
      </c>
      <c r="Q761">
        <f t="shared" si="11"/>
        <v>0</v>
      </c>
    </row>
    <row r="762" spans="1:17" x14ac:dyDescent="0.25">
      <c r="A762" s="39">
        <v>41136</v>
      </c>
      <c r="B762" s="37" t="s">
        <v>3543</v>
      </c>
      <c r="C762" s="37">
        <v>2012</v>
      </c>
      <c r="D762" s="38">
        <v>8</v>
      </c>
      <c r="E762" s="37" t="s">
        <v>36</v>
      </c>
      <c r="F762" s="37" t="s">
        <v>36</v>
      </c>
      <c r="G762" s="37" t="s">
        <v>40</v>
      </c>
      <c r="H762" s="38">
        <v>24</v>
      </c>
      <c r="I762" s="37" t="s">
        <v>37</v>
      </c>
      <c r="J762" s="37" t="s">
        <v>37</v>
      </c>
      <c r="K762">
        <v>0</v>
      </c>
      <c r="L762">
        <v>0</v>
      </c>
      <c r="M762">
        <v>0</v>
      </c>
      <c r="N762">
        <v>0</v>
      </c>
      <c r="O762">
        <v>0</v>
      </c>
      <c r="P762">
        <v>0</v>
      </c>
      <c r="Q762">
        <f t="shared" si="11"/>
        <v>0</v>
      </c>
    </row>
    <row r="763" spans="1:17" x14ac:dyDescent="0.25">
      <c r="A763" s="39">
        <v>41136</v>
      </c>
      <c r="B763" s="37" t="s">
        <v>447</v>
      </c>
      <c r="C763" s="37">
        <v>2012</v>
      </c>
      <c r="D763" s="38">
        <v>8</v>
      </c>
      <c r="E763" s="37" t="s">
        <v>50</v>
      </c>
      <c r="F763" s="37" t="s">
        <v>50</v>
      </c>
      <c r="G763" s="37" t="s">
        <v>32</v>
      </c>
      <c r="H763" s="38">
        <v>203</v>
      </c>
      <c r="I763" s="37" t="s">
        <v>1928</v>
      </c>
      <c r="J763" s="37" t="s">
        <v>3542</v>
      </c>
      <c r="K763">
        <v>2</v>
      </c>
      <c r="L763">
        <v>2</v>
      </c>
      <c r="M763">
        <v>2</v>
      </c>
      <c r="N763">
        <v>0</v>
      </c>
      <c r="O763">
        <v>2</v>
      </c>
      <c r="P763">
        <v>9.852216748768473E-3</v>
      </c>
      <c r="Q763">
        <f t="shared" si="11"/>
        <v>0</v>
      </c>
    </row>
    <row r="764" spans="1:17" x14ac:dyDescent="0.25">
      <c r="A764" s="39">
        <v>41136</v>
      </c>
      <c r="B764" s="37" t="s">
        <v>3541</v>
      </c>
      <c r="C764" s="37">
        <v>2012</v>
      </c>
      <c r="D764" s="38">
        <v>8</v>
      </c>
      <c r="E764" s="37" t="s">
        <v>50</v>
      </c>
      <c r="F764" s="37" t="s">
        <v>50</v>
      </c>
      <c r="G764" s="37" t="s">
        <v>40</v>
      </c>
      <c r="H764" s="38">
        <v>11</v>
      </c>
      <c r="I764" s="37" t="s">
        <v>37</v>
      </c>
      <c r="J764" s="37" t="s">
        <v>37</v>
      </c>
      <c r="K764">
        <v>0</v>
      </c>
      <c r="L764">
        <v>0</v>
      </c>
      <c r="M764">
        <v>0</v>
      </c>
      <c r="N764">
        <v>0</v>
      </c>
      <c r="O764">
        <v>0</v>
      </c>
      <c r="P764">
        <v>0</v>
      </c>
      <c r="Q764">
        <f t="shared" si="11"/>
        <v>0</v>
      </c>
    </row>
    <row r="765" spans="1:17" x14ac:dyDescent="0.25">
      <c r="A765" s="39">
        <v>41149</v>
      </c>
      <c r="B765" s="37" t="s">
        <v>3540</v>
      </c>
      <c r="C765" s="37">
        <v>2012</v>
      </c>
      <c r="D765" s="38">
        <v>8</v>
      </c>
      <c r="E765" s="37" t="s">
        <v>1036</v>
      </c>
      <c r="F765" s="37" t="e">
        <v>#N/A</v>
      </c>
      <c r="G765" s="37" t="s">
        <v>40</v>
      </c>
      <c r="H765" s="38">
        <v>3</v>
      </c>
      <c r="I765" s="37" t="s">
        <v>37</v>
      </c>
      <c r="J765" s="37" t="s">
        <v>3539</v>
      </c>
      <c r="K765">
        <v>0</v>
      </c>
      <c r="L765">
        <v>0</v>
      </c>
      <c r="M765">
        <v>0</v>
      </c>
      <c r="N765">
        <v>0</v>
      </c>
      <c r="O765">
        <v>0</v>
      </c>
      <c r="P765">
        <v>0</v>
      </c>
      <c r="Q765">
        <f t="shared" si="11"/>
        <v>0</v>
      </c>
    </row>
    <row r="766" spans="1:17" x14ac:dyDescent="0.25">
      <c r="A766" s="39">
        <v>41152</v>
      </c>
      <c r="B766" s="37" t="s">
        <v>3538</v>
      </c>
      <c r="C766" s="37">
        <v>2012</v>
      </c>
      <c r="D766" s="38">
        <v>8</v>
      </c>
      <c r="E766" s="37" t="s">
        <v>76</v>
      </c>
      <c r="F766" s="37" t="s">
        <v>1827</v>
      </c>
      <c r="G766" s="37" t="s">
        <v>32</v>
      </c>
      <c r="H766" s="38">
        <v>25</v>
      </c>
      <c r="I766" s="37" t="s">
        <v>37</v>
      </c>
      <c r="J766" s="37" t="s">
        <v>3537</v>
      </c>
      <c r="K766">
        <v>0</v>
      </c>
      <c r="L766">
        <v>0</v>
      </c>
      <c r="M766">
        <v>0</v>
      </c>
      <c r="N766">
        <v>0</v>
      </c>
      <c r="O766">
        <v>0</v>
      </c>
      <c r="P766">
        <v>0</v>
      </c>
      <c r="Q766">
        <f t="shared" si="11"/>
        <v>0</v>
      </c>
    </row>
    <row r="767" spans="1:17" x14ac:dyDescent="0.25">
      <c r="A767" s="39">
        <v>41152</v>
      </c>
      <c r="B767" s="37" t="s">
        <v>3536</v>
      </c>
      <c r="C767" s="37">
        <v>2012</v>
      </c>
      <c r="D767" s="38">
        <v>8</v>
      </c>
      <c r="E767" s="37" t="s">
        <v>1827</v>
      </c>
      <c r="F767" s="37" t="s">
        <v>1827</v>
      </c>
      <c r="G767" s="37" t="s">
        <v>32</v>
      </c>
      <c r="H767" s="38">
        <v>63</v>
      </c>
      <c r="I767" s="37" t="s">
        <v>37</v>
      </c>
      <c r="J767" s="37" t="s">
        <v>3535</v>
      </c>
      <c r="K767">
        <v>0</v>
      </c>
      <c r="L767">
        <v>0</v>
      </c>
      <c r="M767">
        <v>0</v>
      </c>
      <c r="N767">
        <v>0</v>
      </c>
      <c r="O767">
        <v>0</v>
      </c>
      <c r="P767">
        <v>0</v>
      </c>
      <c r="Q767">
        <f t="shared" si="11"/>
        <v>0</v>
      </c>
    </row>
    <row r="768" spans="1:17" x14ac:dyDescent="0.25">
      <c r="A768" s="39">
        <v>41152</v>
      </c>
      <c r="B768" s="37" t="s">
        <v>3534</v>
      </c>
      <c r="C768" s="37">
        <v>2012</v>
      </c>
      <c r="D768" s="38">
        <v>8</v>
      </c>
      <c r="E768" s="37" t="s">
        <v>153</v>
      </c>
      <c r="F768" s="37" t="s">
        <v>4672</v>
      </c>
      <c r="G768" s="37" t="s">
        <v>32</v>
      </c>
      <c r="H768" s="38">
        <v>4</v>
      </c>
      <c r="I768" s="37" t="s">
        <v>37</v>
      </c>
      <c r="J768" s="37" t="s">
        <v>3533</v>
      </c>
      <c r="K768">
        <v>0</v>
      </c>
      <c r="L768">
        <v>0</v>
      </c>
      <c r="M768">
        <v>0</v>
      </c>
      <c r="N768">
        <v>0</v>
      </c>
      <c r="O768">
        <v>0</v>
      </c>
      <c r="P768">
        <v>0</v>
      </c>
      <c r="Q768">
        <f t="shared" si="11"/>
        <v>0</v>
      </c>
    </row>
    <row r="769" spans="1:17" x14ac:dyDescent="0.25">
      <c r="A769" s="39">
        <v>41152</v>
      </c>
      <c r="B769" s="37" t="s">
        <v>3532</v>
      </c>
      <c r="C769" s="37">
        <v>2012</v>
      </c>
      <c r="D769" s="38">
        <v>8</v>
      </c>
      <c r="E769" s="37" t="s">
        <v>55</v>
      </c>
      <c r="F769" s="37" t="s">
        <v>4672</v>
      </c>
      <c r="G769" s="37" t="s">
        <v>40</v>
      </c>
      <c r="H769" s="38">
        <v>3330</v>
      </c>
      <c r="I769" s="37" t="s">
        <v>37</v>
      </c>
      <c r="J769" s="37" t="s">
        <v>3531</v>
      </c>
      <c r="K769">
        <v>0</v>
      </c>
      <c r="L769">
        <v>0</v>
      </c>
      <c r="M769">
        <v>0</v>
      </c>
      <c r="N769">
        <v>0</v>
      </c>
      <c r="O769">
        <v>0</v>
      </c>
      <c r="P769">
        <v>0</v>
      </c>
      <c r="Q769">
        <f t="shared" si="11"/>
        <v>0</v>
      </c>
    </row>
    <row r="770" spans="1:17" x14ac:dyDescent="0.25">
      <c r="A770" s="39">
        <v>41152</v>
      </c>
      <c r="B770" s="37" t="s">
        <v>3530</v>
      </c>
      <c r="C770" s="37">
        <v>2012</v>
      </c>
      <c r="D770" s="38">
        <v>8</v>
      </c>
      <c r="E770" s="37" t="s">
        <v>37</v>
      </c>
      <c r="F770" s="37" t="e">
        <v>#N/A</v>
      </c>
      <c r="G770" s="37" t="s">
        <v>32</v>
      </c>
      <c r="H770" s="38">
        <v>362</v>
      </c>
      <c r="I770" s="37" t="s">
        <v>37</v>
      </c>
      <c r="J770" s="37" t="s">
        <v>3529</v>
      </c>
      <c r="K770">
        <v>0</v>
      </c>
      <c r="L770">
        <v>0</v>
      </c>
      <c r="M770">
        <v>0</v>
      </c>
      <c r="N770">
        <v>0</v>
      </c>
      <c r="O770">
        <v>0</v>
      </c>
      <c r="P770">
        <v>0</v>
      </c>
      <c r="Q770">
        <f t="shared" si="11"/>
        <v>0</v>
      </c>
    </row>
    <row r="771" spans="1:17" x14ac:dyDescent="0.25">
      <c r="A771" s="39">
        <v>41152</v>
      </c>
      <c r="B771" s="37" t="s">
        <v>3528</v>
      </c>
      <c r="C771" s="37">
        <v>2012</v>
      </c>
      <c r="D771" s="38">
        <v>8</v>
      </c>
      <c r="E771" s="37" t="s">
        <v>24</v>
      </c>
      <c r="F771" s="37" t="s">
        <v>4672</v>
      </c>
      <c r="G771" s="37" t="s">
        <v>32</v>
      </c>
      <c r="H771" s="38">
        <v>19</v>
      </c>
      <c r="I771" s="37" t="s">
        <v>1841</v>
      </c>
      <c r="J771" s="37" t="s">
        <v>3527</v>
      </c>
      <c r="K771">
        <v>0</v>
      </c>
      <c r="L771">
        <v>0</v>
      </c>
      <c r="M771">
        <v>0</v>
      </c>
      <c r="N771">
        <v>0</v>
      </c>
      <c r="O771">
        <v>0</v>
      </c>
      <c r="P771">
        <v>0</v>
      </c>
      <c r="Q771">
        <f t="shared" ref="Q771:Q834" si="12">N771/H771</f>
        <v>0</v>
      </c>
    </row>
    <row r="772" spans="1:17" x14ac:dyDescent="0.25">
      <c r="A772" s="39">
        <v>41158</v>
      </c>
      <c r="B772" s="37" t="s">
        <v>3526</v>
      </c>
      <c r="C772" s="37">
        <v>2012</v>
      </c>
      <c r="D772" s="38">
        <v>9</v>
      </c>
      <c r="E772" s="37" t="s">
        <v>1036</v>
      </c>
      <c r="F772" s="37" t="e">
        <v>#N/A</v>
      </c>
      <c r="G772" s="37" t="s">
        <v>40</v>
      </c>
      <c r="H772" s="38">
        <v>1</v>
      </c>
      <c r="I772" s="37" t="s">
        <v>37</v>
      </c>
      <c r="J772" s="37" t="s">
        <v>37</v>
      </c>
      <c r="K772">
        <v>0</v>
      </c>
      <c r="L772">
        <v>0</v>
      </c>
      <c r="M772">
        <v>0</v>
      </c>
      <c r="N772">
        <v>0</v>
      </c>
      <c r="O772">
        <v>0</v>
      </c>
      <c r="P772">
        <v>0</v>
      </c>
      <c r="Q772">
        <f t="shared" si="12"/>
        <v>0</v>
      </c>
    </row>
    <row r="773" spans="1:17" x14ac:dyDescent="0.25">
      <c r="A773" s="39">
        <v>41158</v>
      </c>
      <c r="B773" s="37" t="s">
        <v>3525</v>
      </c>
      <c r="C773" s="37">
        <v>2012</v>
      </c>
      <c r="D773" s="38">
        <v>9</v>
      </c>
      <c r="E773" s="37" t="s">
        <v>37</v>
      </c>
      <c r="F773" s="37" t="e">
        <v>#N/A</v>
      </c>
      <c r="G773" s="37" t="s">
        <v>40</v>
      </c>
      <c r="H773" s="38">
        <v>3</v>
      </c>
      <c r="I773" s="37" t="s">
        <v>37</v>
      </c>
      <c r="J773" s="37" t="s">
        <v>37</v>
      </c>
      <c r="K773">
        <v>0</v>
      </c>
      <c r="L773">
        <v>0</v>
      </c>
      <c r="M773">
        <v>0</v>
      </c>
      <c r="N773">
        <v>0</v>
      </c>
      <c r="O773">
        <v>0</v>
      </c>
      <c r="P773">
        <v>0</v>
      </c>
      <c r="Q773">
        <f t="shared" si="12"/>
        <v>0</v>
      </c>
    </row>
    <row r="774" spans="1:17" x14ac:dyDescent="0.25">
      <c r="A774" s="39">
        <v>41158</v>
      </c>
      <c r="B774" s="37" t="s">
        <v>3524</v>
      </c>
      <c r="C774" s="37">
        <v>2012</v>
      </c>
      <c r="D774" s="38">
        <v>9</v>
      </c>
      <c r="E774" s="37" t="s">
        <v>76</v>
      </c>
      <c r="F774" s="37" t="s">
        <v>1827</v>
      </c>
      <c r="G774" s="37" t="s">
        <v>32</v>
      </c>
      <c r="H774" s="38">
        <v>88</v>
      </c>
      <c r="I774" s="37" t="s">
        <v>37</v>
      </c>
      <c r="J774" s="37" t="s">
        <v>3523</v>
      </c>
      <c r="K774">
        <v>0</v>
      </c>
      <c r="L774">
        <v>0</v>
      </c>
      <c r="M774">
        <v>0</v>
      </c>
      <c r="N774">
        <v>0</v>
      </c>
      <c r="O774">
        <v>0</v>
      </c>
      <c r="P774">
        <v>0</v>
      </c>
      <c r="Q774">
        <f t="shared" si="12"/>
        <v>0</v>
      </c>
    </row>
    <row r="775" spans="1:17" x14ac:dyDescent="0.25">
      <c r="A775" s="39">
        <v>41158</v>
      </c>
      <c r="B775" s="37" t="s">
        <v>3522</v>
      </c>
      <c r="C775" s="37">
        <v>2012</v>
      </c>
      <c r="D775" s="38">
        <v>9</v>
      </c>
      <c r="E775" s="37" t="s">
        <v>76</v>
      </c>
      <c r="F775" s="37" t="s">
        <v>1827</v>
      </c>
      <c r="G775" s="37" t="s">
        <v>40</v>
      </c>
      <c r="H775" s="38">
        <v>2</v>
      </c>
      <c r="I775" s="37" t="s">
        <v>37</v>
      </c>
      <c r="J775" s="37" t="s">
        <v>37</v>
      </c>
      <c r="K775">
        <v>0</v>
      </c>
      <c r="L775">
        <v>0</v>
      </c>
      <c r="M775">
        <v>0</v>
      </c>
      <c r="N775">
        <v>0</v>
      </c>
      <c r="O775">
        <v>0</v>
      </c>
      <c r="P775">
        <v>0</v>
      </c>
      <c r="Q775">
        <f t="shared" si="12"/>
        <v>0</v>
      </c>
    </row>
    <row r="776" spans="1:17" x14ac:dyDescent="0.25">
      <c r="A776" s="39">
        <v>41158</v>
      </c>
      <c r="B776" s="37" t="s">
        <v>3521</v>
      </c>
      <c r="C776" s="37">
        <v>2012</v>
      </c>
      <c r="D776" s="38">
        <v>9</v>
      </c>
      <c r="E776" s="37" t="s">
        <v>1827</v>
      </c>
      <c r="F776" s="37" t="s">
        <v>1827</v>
      </c>
      <c r="G776" s="37" t="s">
        <v>32</v>
      </c>
      <c r="H776" s="38">
        <v>18</v>
      </c>
      <c r="I776" s="37" t="s">
        <v>37</v>
      </c>
      <c r="J776" s="37" t="s">
        <v>3448</v>
      </c>
      <c r="K776">
        <v>0</v>
      </c>
      <c r="L776">
        <v>0</v>
      </c>
      <c r="M776">
        <v>0</v>
      </c>
      <c r="N776">
        <v>0</v>
      </c>
      <c r="O776">
        <v>0</v>
      </c>
      <c r="P776">
        <v>0</v>
      </c>
      <c r="Q776">
        <f t="shared" si="12"/>
        <v>0</v>
      </c>
    </row>
    <row r="777" spans="1:17" x14ac:dyDescent="0.25">
      <c r="A777" s="39">
        <v>41158</v>
      </c>
      <c r="B777" s="37" t="s">
        <v>3520</v>
      </c>
      <c r="C777" s="37">
        <v>2012</v>
      </c>
      <c r="D777" s="38">
        <v>9</v>
      </c>
      <c r="E777" s="37" t="s">
        <v>1827</v>
      </c>
      <c r="F777" s="37" t="s">
        <v>1827</v>
      </c>
      <c r="G777" s="37" t="s">
        <v>40</v>
      </c>
      <c r="H777" s="38">
        <v>3</v>
      </c>
      <c r="I777" s="37" t="s">
        <v>37</v>
      </c>
      <c r="J777" s="37" t="s">
        <v>37</v>
      </c>
      <c r="K777">
        <v>0</v>
      </c>
      <c r="L777">
        <v>0</v>
      </c>
      <c r="M777">
        <v>0</v>
      </c>
      <c r="N777">
        <v>0</v>
      </c>
      <c r="O777">
        <v>0</v>
      </c>
      <c r="P777">
        <v>0</v>
      </c>
      <c r="Q777">
        <f t="shared" si="12"/>
        <v>0</v>
      </c>
    </row>
    <row r="778" spans="1:17" x14ac:dyDescent="0.25">
      <c r="A778" s="39">
        <v>41158</v>
      </c>
      <c r="B778" s="37" t="s">
        <v>3519</v>
      </c>
      <c r="C778" s="37">
        <v>2012</v>
      </c>
      <c r="D778" s="38">
        <v>9</v>
      </c>
      <c r="E778" s="37" t="s">
        <v>37</v>
      </c>
      <c r="F778" s="37" t="e">
        <v>#N/A</v>
      </c>
      <c r="G778" s="37" t="s">
        <v>32</v>
      </c>
      <c r="H778" s="38">
        <v>1</v>
      </c>
      <c r="I778" s="37" t="s">
        <v>37</v>
      </c>
      <c r="J778" s="37" t="s">
        <v>37</v>
      </c>
      <c r="K778">
        <v>0</v>
      </c>
      <c r="L778">
        <v>0</v>
      </c>
      <c r="M778">
        <v>0</v>
      </c>
      <c r="N778">
        <v>0</v>
      </c>
      <c r="O778">
        <v>0</v>
      </c>
      <c r="P778">
        <v>0</v>
      </c>
      <c r="Q778">
        <f t="shared" si="12"/>
        <v>0</v>
      </c>
    </row>
    <row r="779" spans="1:17" x14ac:dyDescent="0.25">
      <c r="A779" s="39">
        <v>41164</v>
      </c>
      <c r="B779" s="37" t="s">
        <v>3518</v>
      </c>
      <c r="C779" s="37">
        <v>2012</v>
      </c>
      <c r="D779" s="38">
        <v>9</v>
      </c>
      <c r="E779" s="37" t="s">
        <v>76</v>
      </c>
      <c r="F779" s="37" t="s">
        <v>1827</v>
      </c>
      <c r="G779" s="37" t="s">
        <v>32</v>
      </c>
      <c r="H779" s="38">
        <v>10</v>
      </c>
      <c r="I779" s="37" t="s">
        <v>37</v>
      </c>
      <c r="J779" s="37" t="s">
        <v>3517</v>
      </c>
      <c r="K779">
        <v>0</v>
      </c>
      <c r="L779">
        <v>0</v>
      </c>
      <c r="M779">
        <v>0</v>
      </c>
      <c r="N779">
        <v>0</v>
      </c>
      <c r="O779">
        <v>0</v>
      </c>
      <c r="P779">
        <v>0</v>
      </c>
      <c r="Q779">
        <f t="shared" si="12"/>
        <v>0</v>
      </c>
    </row>
    <row r="780" spans="1:17" x14ac:dyDescent="0.25">
      <c r="A780" s="39">
        <v>41164</v>
      </c>
      <c r="B780" s="37" t="s">
        <v>3516</v>
      </c>
      <c r="C780" s="37">
        <v>2012</v>
      </c>
      <c r="D780" s="38">
        <v>9</v>
      </c>
      <c r="E780" s="37" t="s">
        <v>1827</v>
      </c>
      <c r="F780" s="37" t="s">
        <v>1827</v>
      </c>
      <c r="G780" s="37" t="s">
        <v>32</v>
      </c>
      <c r="H780" s="38">
        <v>30</v>
      </c>
      <c r="I780" s="37" t="s">
        <v>37</v>
      </c>
      <c r="J780" s="37" t="s">
        <v>3515</v>
      </c>
      <c r="K780">
        <v>0</v>
      </c>
      <c r="L780">
        <v>0</v>
      </c>
      <c r="M780">
        <v>0</v>
      </c>
      <c r="N780">
        <v>0</v>
      </c>
      <c r="O780">
        <v>0</v>
      </c>
      <c r="P780">
        <v>0</v>
      </c>
      <c r="Q780">
        <f t="shared" si="12"/>
        <v>0</v>
      </c>
    </row>
    <row r="781" spans="1:17" x14ac:dyDescent="0.25">
      <c r="A781" s="39">
        <v>41164</v>
      </c>
      <c r="B781" s="37" t="s">
        <v>3514</v>
      </c>
      <c r="C781" s="37">
        <v>2012</v>
      </c>
      <c r="D781" s="38">
        <v>9</v>
      </c>
      <c r="E781" s="37" t="s">
        <v>37</v>
      </c>
      <c r="F781" s="37" t="e">
        <v>#N/A</v>
      </c>
      <c r="G781" s="37" t="s">
        <v>32</v>
      </c>
      <c r="H781" s="38">
        <v>1</v>
      </c>
      <c r="I781" s="37" t="s">
        <v>37</v>
      </c>
      <c r="J781" s="37" t="s">
        <v>37</v>
      </c>
      <c r="K781">
        <v>0</v>
      </c>
      <c r="L781">
        <v>0</v>
      </c>
      <c r="M781">
        <v>0</v>
      </c>
      <c r="N781">
        <v>0</v>
      </c>
      <c r="O781">
        <v>0</v>
      </c>
      <c r="P781">
        <v>0</v>
      </c>
      <c r="Q781">
        <f t="shared" si="12"/>
        <v>0</v>
      </c>
    </row>
    <row r="782" spans="1:17" x14ac:dyDescent="0.25">
      <c r="A782" s="39">
        <v>41164</v>
      </c>
      <c r="B782" s="37" t="s">
        <v>3513</v>
      </c>
      <c r="C782" s="37">
        <v>2012</v>
      </c>
      <c r="D782" s="38">
        <v>9</v>
      </c>
      <c r="E782" s="37" t="s">
        <v>153</v>
      </c>
      <c r="F782" s="37" t="s">
        <v>4672</v>
      </c>
      <c r="G782" s="37" t="s">
        <v>32</v>
      </c>
      <c r="H782" s="38">
        <v>2</v>
      </c>
      <c r="I782" s="37" t="s">
        <v>37</v>
      </c>
      <c r="J782" s="37" t="s">
        <v>3512</v>
      </c>
      <c r="K782">
        <v>0</v>
      </c>
      <c r="L782">
        <v>0</v>
      </c>
      <c r="M782">
        <v>0</v>
      </c>
      <c r="N782">
        <v>0</v>
      </c>
      <c r="O782">
        <v>0</v>
      </c>
      <c r="P782">
        <v>0</v>
      </c>
      <c r="Q782">
        <f t="shared" si="12"/>
        <v>0</v>
      </c>
    </row>
    <row r="783" spans="1:17" x14ac:dyDescent="0.25">
      <c r="A783" s="39">
        <v>41164</v>
      </c>
      <c r="B783" s="37" t="s">
        <v>452</v>
      </c>
      <c r="C783" s="37">
        <v>2012</v>
      </c>
      <c r="D783" s="38">
        <v>9</v>
      </c>
      <c r="E783" s="37" t="s">
        <v>55</v>
      </c>
      <c r="F783" s="37" t="s">
        <v>4672</v>
      </c>
      <c r="G783" s="37" t="s">
        <v>32</v>
      </c>
      <c r="H783" s="38">
        <v>885</v>
      </c>
      <c r="I783" s="37" t="s">
        <v>1857</v>
      </c>
      <c r="J783" s="37" t="s">
        <v>3511</v>
      </c>
      <c r="K783">
        <v>4</v>
      </c>
      <c r="L783">
        <v>4</v>
      </c>
      <c r="M783">
        <v>1</v>
      </c>
      <c r="N783">
        <v>2</v>
      </c>
      <c r="O783">
        <v>3</v>
      </c>
      <c r="P783">
        <v>4.5197740112994352E-3</v>
      </c>
      <c r="Q783">
        <f t="shared" si="12"/>
        <v>2.2598870056497176E-3</v>
      </c>
    </row>
    <row r="784" spans="1:17" x14ac:dyDescent="0.25">
      <c r="A784" s="39">
        <v>41164</v>
      </c>
      <c r="B784" s="37" t="s">
        <v>462</v>
      </c>
      <c r="C784" s="37">
        <v>2012</v>
      </c>
      <c r="D784" s="38">
        <v>9</v>
      </c>
      <c r="E784" s="37" t="s">
        <v>55</v>
      </c>
      <c r="F784" s="37" t="s">
        <v>4672</v>
      </c>
      <c r="G784" s="37" t="s">
        <v>40</v>
      </c>
      <c r="H784" s="38">
        <v>2824</v>
      </c>
      <c r="I784" s="37" t="s">
        <v>37</v>
      </c>
      <c r="J784" s="37" t="s">
        <v>3510</v>
      </c>
      <c r="K784">
        <v>15</v>
      </c>
      <c r="L784">
        <v>15</v>
      </c>
      <c r="M784">
        <v>0</v>
      </c>
      <c r="N784">
        <v>14</v>
      </c>
      <c r="O784">
        <v>14</v>
      </c>
      <c r="P784">
        <v>5.3116147308781871E-3</v>
      </c>
      <c r="Q784">
        <f t="shared" si="12"/>
        <v>4.9575070821529744E-3</v>
      </c>
    </row>
    <row r="785" spans="1:17" x14ac:dyDescent="0.25">
      <c r="A785" s="39">
        <v>41164</v>
      </c>
      <c r="B785" s="37" t="s">
        <v>3509</v>
      </c>
      <c r="C785" s="37">
        <v>2012</v>
      </c>
      <c r="D785" s="38">
        <v>9</v>
      </c>
      <c r="E785" s="37" t="s">
        <v>24</v>
      </c>
      <c r="F785" s="37" t="s">
        <v>4672</v>
      </c>
      <c r="G785" s="37" t="s">
        <v>32</v>
      </c>
      <c r="H785" s="38">
        <v>5</v>
      </c>
      <c r="I785" s="37" t="s">
        <v>37</v>
      </c>
      <c r="J785" s="37" t="s">
        <v>3503</v>
      </c>
      <c r="K785">
        <v>0</v>
      </c>
      <c r="L785">
        <v>0</v>
      </c>
      <c r="M785">
        <v>0</v>
      </c>
      <c r="N785">
        <v>0</v>
      </c>
      <c r="O785">
        <v>0</v>
      </c>
      <c r="P785">
        <v>0</v>
      </c>
      <c r="Q785">
        <f t="shared" si="12"/>
        <v>0</v>
      </c>
    </row>
    <row r="786" spans="1:17" x14ac:dyDescent="0.25">
      <c r="A786" s="39">
        <v>41164</v>
      </c>
      <c r="B786" s="37" t="s">
        <v>3508</v>
      </c>
      <c r="C786" s="37">
        <v>2012</v>
      </c>
      <c r="D786" s="38">
        <v>9</v>
      </c>
      <c r="E786" s="37" t="s">
        <v>36</v>
      </c>
      <c r="F786" s="37" t="s">
        <v>36</v>
      </c>
      <c r="G786" s="37" t="s">
        <v>32</v>
      </c>
      <c r="H786" s="38">
        <v>323</v>
      </c>
      <c r="I786" s="37" t="s">
        <v>2660</v>
      </c>
      <c r="J786" s="37" t="s">
        <v>3507</v>
      </c>
      <c r="K786">
        <v>0</v>
      </c>
      <c r="L786">
        <v>0</v>
      </c>
      <c r="M786">
        <v>0</v>
      </c>
      <c r="N786">
        <v>0</v>
      </c>
      <c r="O786">
        <v>0</v>
      </c>
      <c r="P786">
        <v>0</v>
      </c>
      <c r="Q786">
        <f t="shared" si="12"/>
        <v>0</v>
      </c>
    </row>
    <row r="787" spans="1:17" x14ac:dyDescent="0.25">
      <c r="A787" s="39">
        <v>41164</v>
      </c>
      <c r="B787" s="37" t="s">
        <v>3506</v>
      </c>
      <c r="C787" s="37">
        <v>2012</v>
      </c>
      <c r="D787" s="38">
        <v>9</v>
      </c>
      <c r="E787" s="37" t="s">
        <v>36</v>
      </c>
      <c r="F787" s="37" t="s">
        <v>36</v>
      </c>
      <c r="G787" s="37" t="s">
        <v>40</v>
      </c>
      <c r="H787" s="38">
        <v>20</v>
      </c>
      <c r="I787" s="37" t="s">
        <v>37</v>
      </c>
      <c r="J787" s="37" t="s">
        <v>3503</v>
      </c>
      <c r="K787">
        <v>0</v>
      </c>
      <c r="L787">
        <v>0</v>
      </c>
      <c r="M787">
        <v>0</v>
      </c>
      <c r="N787">
        <v>0</v>
      </c>
      <c r="O787">
        <v>0</v>
      </c>
      <c r="P787">
        <v>0</v>
      </c>
      <c r="Q787">
        <f t="shared" si="12"/>
        <v>0</v>
      </c>
    </row>
    <row r="788" spans="1:17" x14ac:dyDescent="0.25">
      <c r="A788" s="39">
        <v>41164</v>
      </c>
      <c r="B788" s="37" t="s">
        <v>3505</v>
      </c>
      <c r="C788" s="37">
        <v>2012</v>
      </c>
      <c r="D788" s="38">
        <v>9</v>
      </c>
      <c r="E788" s="37" t="s">
        <v>50</v>
      </c>
      <c r="F788" s="37" t="s">
        <v>50</v>
      </c>
      <c r="G788" s="37" t="s">
        <v>32</v>
      </c>
      <c r="H788" s="38">
        <v>165</v>
      </c>
      <c r="I788" s="37" t="s">
        <v>1841</v>
      </c>
      <c r="J788" s="37" t="s">
        <v>3503</v>
      </c>
      <c r="K788">
        <v>0</v>
      </c>
      <c r="L788">
        <v>0</v>
      </c>
      <c r="M788">
        <v>0</v>
      </c>
      <c r="N788">
        <v>0</v>
      </c>
      <c r="O788">
        <v>0</v>
      </c>
      <c r="P788">
        <v>0</v>
      </c>
      <c r="Q788">
        <f t="shared" si="12"/>
        <v>0</v>
      </c>
    </row>
    <row r="789" spans="1:17" x14ac:dyDescent="0.25">
      <c r="A789" s="39">
        <v>41164</v>
      </c>
      <c r="B789" s="37" t="s">
        <v>3504</v>
      </c>
      <c r="C789" s="37">
        <v>2012</v>
      </c>
      <c r="D789" s="38">
        <v>9</v>
      </c>
      <c r="E789" s="37" t="s">
        <v>50</v>
      </c>
      <c r="F789" s="37" t="s">
        <v>50</v>
      </c>
      <c r="G789" s="37" t="s">
        <v>40</v>
      </c>
      <c r="H789" s="38">
        <v>19</v>
      </c>
      <c r="I789" s="37" t="s">
        <v>37</v>
      </c>
      <c r="J789" s="37" t="s">
        <v>3503</v>
      </c>
      <c r="K789">
        <v>0</v>
      </c>
      <c r="L789">
        <v>0</v>
      </c>
      <c r="M789">
        <v>0</v>
      </c>
      <c r="N789">
        <v>0</v>
      </c>
      <c r="O789">
        <v>0</v>
      </c>
      <c r="P789">
        <v>0</v>
      </c>
      <c r="Q789">
        <f t="shared" si="12"/>
        <v>0</v>
      </c>
    </row>
    <row r="790" spans="1:17" x14ac:dyDescent="0.25">
      <c r="A790" s="39">
        <v>41173</v>
      </c>
      <c r="B790" s="37" t="s">
        <v>3502</v>
      </c>
      <c r="C790" s="37">
        <v>2012</v>
      </c>
      <c r="D790" s="38">
        <v>9</v>
      </c>
      <c r="E790" s="37" t="s">
        <v>37</v>
      </c>
      <c r="F790" s="37" t="e">
        <v>#N/A</v>
      </c>
      <c r="G790" s="37" t="s">
        <v>40</v>
      </c>
      <c r="H790" s="38">
        <v>1</v>
      </c>
      <c r="I790" s="37" t="s">
        <v>37</v>
      </c>
      <c r="J790" s="37" t="s">
        <v>3501</v>
      </c>
      <c r="K790">
        <v>0</v>
      </c>
      <c r="L790">
        <v>0</v>
      </c>
      <c r="M790">
        <v>0</v>
      </c>
      <c r="N790">
        <v>0</v>
      </c>
      <c r="O790">
        <v>0</v>
      </c>
      <c r="P790">
        <v>0</v>
      </c>
      <c r="Q790">
        <f t="shared" si="12"/>
        <v>0</v>
      </c>
    </row>
    <row r="791" spans="1:17" x14ac:dyDescent="0.25">
      <c r="A791" s="39">
        <v>41173</v>
      </c>
      <c r="B791" s="37" t="s">
        <v>3500</v>
      </c>
      <c r="C791" s="37">
        <v>2012</v>
      </c>
      <c r="D791" s="38">
        <v>9</v>
      </c>
      <c r="E791" s="37" t="s">
        <v>37</v>
      </c>
      <c r="F791" s="37" t="e">
        <v>#N/A</v>
      </c>
      <c r="G791" s="37" t="s">
        <v>32</v>
      </c>
      <c r="H791" s="38">
        <v>1</v>
      </c>
      <c r="I791" s="37" t="s">
        <v>37</v>
      </c>
      <c r="J791" s="37" t="s">
        <v>37</v>
      </c>
      <c r="K791">
        <v>0</v>
      </c>
      <c r="L791">
        <v>0</v>
      </c>
      <c r="M791">
        <v>0</v>
      </c>
      <c r="N791">
        <v>0</v>
      </c>
      <c r="O791">
        <v>0</v>
      </c>
      <c r="P791">
        <v>0</v>
      </c>
      <c r="Q791">
        <f t="shared" si="12"/>
        <v>0</v>
      </c>
    </row>
    <row r="792" spans="1:17" x14ac:dyDescent="0.25">
      <c r="A792" s="39">
        <v>41173</v>
      </c>
      <c r="B792" s="37" t="s">
        <v>500</v>
      </c>
      <c r="C792" s="37">
        <v>2012</v>
      </c>
      <c r="D792" s="38">
        <v>9</v>
      </c>
      <c r="E792" s="37" t="s">
        <v>76</v>
      </c>
      <c r="F792" s="37" t="s">
        <v>1827</v>
      </c>
      <c r="G792" s="37" t="s">
        <v>32</v>
      </c>
      <c r="H792" s="38">
        <v>22</v>
      </c>
      <c r="I792" s="37" t="s">
        <v>37</v>
      </c>
      <c r="J792" s="37" t="s">
        <v>3499</v>
      </c>
      <c r="K792">
        <v>2</v>
      </c>
      <c r="L792">
        <v>2</v>
      </c>
      <c r="M792">
        <v>0</v>
      </c>
      <c r="N792">
        <v>0</v>
      </c>
      <c r="O792">
        <v>0</v>
      </c>
      <c r="P792">
        <v>9.0909090909090912E-2</v>
      </c>
      <c r="Q792">
        <f t="shared" si="12"/>
        <v>0</v>
      </c>
    </row>
    <row r="793" spans="1:17" x14ac:dyDescent="0.25">
      <c r="A793" s="39">
        <v>41173</v>
      </c>
      <c r="B793" s="37" t="s">
        <v>3498</v>
      </c>
      <c r="C793" s="37">
        <v>2012</v>
      </c>
      <c r="D793" s="38">
        <v>9</v>
      </c>
      <c r="E793" s="37" t="s">
        <v>1827</v>
      </c>
      <c r="F793" s="37" t="s">
        <v>1827</v>
      </c>
      <c r="G793" s="37" t="s">
        <v>32</v>
      </c>
      <c r="H793" s="38">
        <v>3</v>
      </c>
      <c r="I793" s="37" t="s">
        <v>37</v>
      </c>
      <c r="J793" s="37" t="s">
        <v>3448</v>
      </c>
      <c r="K793">
        <v>0</v>
      </c>
      <c r="L793">
        <v>0</v>
      </c>
      <c r="M793">
        <v>0</v>
      </c>
      <c r="N793">
        <v>0</v>
      </c>
      <c r="O793">
        <v>0</v>
      </c>
      <c r="P793">
        <v>0</v>
      </c>
      <c r="Q793">
        <f t="shared" si="12"/>
        <v>0</v>
      </c>
    </row>
    <row r="794" spans="1:17" x14ac:dyDescent="0.25">
      <c r="A794" s="39">
        <v>41178</v>
      </c>
      <c r="B794" s="37" t="s">
        <v>3497</v>
      </c>
      <c r="C794" s="37">
        <v>2012</v>
      </c>
      <c r="D794" s="38">
        <v>9</v>
      </c>
      <c r="E794" s="37" t="s">
        <v>76</v>
      </c>
      <c r="F794" s="37" t="s">
        <v>1827</v>
      </c>
      <c r="G794" s="37" t="s">
        <v>32</v>
      </c>
      <c r="H794" s="38">
        <v>37</v>
      </c>
      <c r="I794" s="37" t="s">
        <v>37</v>
      </c>
      <c r="J794" s="37" t="s">
        <v>3496</v>
      </c>
      <c r="K794">
        <v>0</v>
      </c>
      <c r="L794">
        <v>0</v>
      </c>
      <c r="M794">
        <v>0</v>
      </c>
      <c r="N794">
        <v>0</v>
      </c>
      <c r="O794">
        <v>0</v>
      </c>
      <c r="P794">
        <v>0</v>
      </c>
      <c r="Q794">
        <f t="shared" si="12"/>
        <v>0</v>
      </c>
    </row>
    <row r="795" spans="1:17" x14ac:dyDescent="0.25">
      <c r="A795" s="39">
        <v>41178</v>
      </c>
      <c r="B795" s="37" t="s">
        <v>3495</v>
      </c>
      <c r="C795" s="37">
        <v>2012</v>
      </c>
      <c r="D795" s="38">
        <v>9</v>
      </c>
      <c r="E795" s="37" t="s">
        <v>1827</v>
      </c>
      <c r="F795" s="37" t="s">
        <v>1827</v>
      </c>
      <c r="G795" s="37" t="s">
        <v>32</v>
      </c>
      <c r="H795" s="38">
        <v>3</v>
      </c>
      <c r="I795" s="37" t="s">
        <v>37</v>
      </c>
      <c r="J795" s="37" t="s">
        <v>3494</v>
      </c>
      <c r="K795">
        <v>0</v>
      </c>
      <c r="L795">
        <v>0</v>
      </c>
      <c r="M795">
        <v>0</v>
      </c>
      <c r="N795">
        <v>0</v>
      </c>
      <c r="O795">
        <v>0</v>
      </c>
      <c r="P795">
        <v>0</v>
      </c>
      <c r="Q795">
        <f t="shared" si="12"/>
        <v>0</v>
      </c>
    </row>
    <row r="796" spans="1:17" x14ac:dyDescent="0.25">
      <c r="A796" s="39">
        <v>41178</v>
      </c>
      <c r="B796" s="37" t="s">
        <v>3493</v>
      </c>
      <c r="C796" s="37">
        <v>2012</v>
      </c>
      <c r="D796" s="38">
        <v>9</v>
      </c>
      <c r="E796" s="37" t="s">
        <v>2871</v>
      </c>
      <c r="F796" s="37" t="e">
        <v>#N/A</v>
      </c>
      <c r="G796" s="37" t="s">
        <v>40</v>
      </c>
      <c r="H796" s="38">
        <v>2</v>
      </c>
      <c r="I796" s="37" t="s">
        <v>37</v>
      </c>
      <c r="J796" s="37" t="s">
        <v>37</v>
      </c>
      <c r="K796">
        <v>0</v>
      </c>
      <c r="L796">
        <v>0</v>
      </c>
      <c r="M796">
        <v>0</v>
      </c>
      <c r="N796">
        <v>0</v>
      </c>
      <c r="O796">
        <v>0</v>
      </c>
      <c r="P796">
        <v>0</v>
      </c>
      <c r="Q796">
        <f t="shared" si="12"/>
        <v>0</v>
      </c>
    </row>
    <row r="797" spans="1:17" x14ac:dyDescent="0.25">
      <c r="A797" s="39">
        <v>41178</v>
      </c>
      <c r="B797" s="37" t="s">
        <v>3492</v>
      </c>
      <c r="C797" s="37">
        <v>2012</v>
      </c>
      <c r="D797" s="38">
        <v>9</v>
      </c>
      <c r="E797" s="37" t="s">
        <v>153</v>
      </c>
      <c r="F797" s="37" t="s">
        <v>4672</v>
      </c>
      <c r="G797" s="37" t="s">
        <v>32</v>
      </c>
      <c r="H797" s="38">
        <v>4</v>
      </c>
      <c r="I797" s="37" t="s">
        <v>37</v>
      </c>
      <c r="J797" s="37" t="s">
        <v>3448</v>
      </c>
      <c r="K797">
        <v>0</v>
      </c>
      <c r="L797">
        <v>0</v>
      </c>
      <c r="M797">
        <v>0</v>
      </c>
      <c r="N797">
        <v>0</v>
      </c>
      <c r="O797">
        <v>0</v>
      </c>
      <c r="P797">
        <v>0</v>
      </c>
      <c r="Q797">
        <f t="shared" si="12"/>
        <v>0</v>
      </c>
    </row>
    <row r="798" spans="1:17" x14ac:dyDescent="0.25">
      <c r="A798" s="39">
        <v>41178</v>
      </c>
      <c r="B798" s="37" t="s">
        <v>3491</v>
      </c>
      <c r="C798" s="37">
        <v>2012</v>
      </c>
      <c r="D798" s="38">
        <v>9</v>
      </c>
      <c r="E798" s="37" t="s">
        <v>55</v>
      </c>
      <c r="F798" s="37" t="s">
        <v>4672</v>
      </c>
      <c r="G798" s="37" t="s">
        <v>32</v>
      </c>
      <c r="H798" s="38">
        <v>532</v>
      </c>
      <c r="I798" s="37" t="s">
        <v>1928</v>
      </c>
      <c r="J798" s="37" t="s">
        <v>3490</v>
      </c>
      <c r="K798">
        <v>0</v>
      </c>
      <c r="L798">
        <v>0</v>
      </c>
      <c r="M798">
        <v>0</v>
      </c>
      <c r="N798">
        <v>0</v>
      </c>
      <c r="O798">
        <v>0</v>
      </c>
      <c r="P798">
        <v>0</v>
      </c>
      <c r="Q798">
        <f t="shared" si="12"/>
        <v>0</v>
      </c>
    </row>
    <row r="799" spans="1:17" x14ac:dyDescent="0.25">
      <c r="A799" s="39">
        <v>41178</v>
      </c>
      <c r="B799" s="37" t="s">
        <v>504</v>
      </c>
      <c r="C799" s="37">
        <v>2012</v>
      </c>
      <c r="D799" s="38">
        <v>9</v>
      </c>
      <c r="E799" s="37" t="s">
        <v>55</v>
      </c>
      <c r="F799" s="37" t="s">
        <v>4672</v>
      </c>
      <c r="G799" s="37" t="s">
        <v>40</v>
      </c>
      <c r="H799" s="38">
        <v>1760</v>
      </c>
      <c r="I799" s="37" t="s">
        <v>37</v>
      </c>
      <c r="J799" s="37" t="s">
        <v>3489</v>
      </c>
      <c r="K799">
        <v>2</v>
      </c>
      <c r="L799">
        <v>2</v>
      </c>
      <c r="M799">
        <v>0</v>
      </c>
      <c r="N799">
        <v>1</v>
      </c>
      <c r="O799">
        <v>1</v>
      </c>
      <c r="P799">
        <v>1.1363636363636363E-3</v>
      </c>
      <c r="Q799">
        <f t="shared" si="12"/>
        <v>5.6818181818181815E-4</v>
      </c>
    </row>
    <row r="800" spans="1:17" x14ac:dyDescent="0.25">
      <c r="A800" s="39">
        <v>41178</v>
      </c>
      <c r="B800" s="37" t="s">
        <v>3488</v>
      </c>
      <c r="C800" s="37">
        <v>2012</v>
      </c>
      <c r="D800" s="38">
        <v>9</v>
      </c>
      <c r="E800" s="37" t="s">
        <v>24</v>
      </c>
      <c r="F800" s="37" t="s">
        <v>4672</v>
      </c>
      <c r="G800" s="37" t="s">
        <v>32</v>
      </c>
      <c r="H800" s="38">
        <v>5</v>
      </c>
      <c r="I800" s="37" t="s">
        <v>37</v>
      </c>
      <c r="J800" s="37" t="s">
        <v>3448</v>
      </c>
      <c r="K800">
        <v>0</v>
      </c>
      <c r="L800">
        <v>0</v>
      </c>
      <c r="M800">
        <v>0</v>
      </c>
      <c r="N800">
        <v>0</v>
      </c>
      <c r="O800">
        <v>0</v>
      </c>
      <c r="P800">
        <v>0</v>
      </c>
      <c r="Q800">
        <f t="shared" si="12"/>
        <v>0</v>
      </c>
    </row>
    <row r="801" spans="1:17" x14ac:dyDescent="0.25">
      <c r="A801" s="39">
        <v>41178</v>
      </c>
      <c r="B801" s="37" t="s">
        <v>509</v>
      </c>
      <c r="C801" s="37">
        <v>2012</v>
      </c>
      <c r="D801" s="38">
        <v>9</v>
      </c>
      <c r="E801" s="37" t="s">
        <v>36</v>
      </c>
      <c r="F801" s="37" t="s">
        <v>36</v>
      </c>
      <c r="G801" s="37" t="s">
        <v>32</v>
      </c>
      <c r="H801" s="38">
        <v>244</v>
      </c>
      <c r="I801" s="37" t="s">
        <v>1942</v>
      </c>
      <c r="J801" s="37" t="s">
        <v>3487</v>
      </c>
      <c r="K801">
        <v>1</v>
      </c>
      <c r="L801">
        <v>1</v>
      </c>
      <c r="M801">
        <v>0</v>
      </c>
      <c r="N801">
        <v>1</v>
      </c>
      <c r="O801">
        <v>1</v>
      </c>
      <c r="P801">
        <v>4.0983606557377051E-3</v>
      </c>
      <c r="Q801">
        <f t="shared" si="12"/>
        <v>4.0983606557377051E-3</v>
      </c>
    </row>
    <row r="802" spans="1:17" x14ac:dyDescent="0.25">
      <c r="A802" s="39">
        <v>41178</v>
      </c>
      <c r="B802" s="37" t="s">
        <v>512</v>
      </c>
      <c r="C802" s="37">
        <v>2012</v>
      </c>
      <c r="D802" s="38">
        <v>9</v>
      </c>
      <c r="E802" s="37" t="s">
        <v>36</v>
      </c>
      <c r="F802" s="37" t="s">
        <v>36</v>
      </c>
      <c r="G802" s="37" t="s">
        <v>40</v>
      </c>
      <c r="H802" s="38">
        <v>17</v>
      </c>
      <c r="I802" s="37" t="s">
        <v>37</v>
      </c>
      <c r="J802" s="37" t="s">
        <v>3486</v>
      </c>
      <c r="K802">
        <v>1</v>
      </c>
      <c r="L802">
        <v>1</v>
      </c>
      <c r="M802">
        <v>0</v>
      </c>
      <c r="N802">
        <v>1</v>
      </c>
      <c r="O802">
        <v>1</v>
      </c>
      <c r="P802">
        <v>5.8823529411764705E-2</v>
      </c>
      <c r="Q802">
        <f t="shared" si="12"/>
        <v>5.8823529411764705E-2</v>
      </c>
    </row>
    <row r="803" spans="1:17" x14ac:dyDescent="0.25">
      <c r="A803" s="39">
        <v>41178</v>
      </c>
      <c r="B803" s="37" t="s">
        <v>515</v>
      </c>
      <c r="C803" s="37">
        <v>2012</v>
      </c>
      <c r="D803" s="38">
        <v>9</v>
      </c>
      <c r="E803" s="37" t="s">
        <v>50</v>
      </c>
      <c r="F803" s="37" t="s">
        <v>50</v>
      </c>
      <c r="G803" s="37" t="s">
        <v>32</v>
      </c>
      <c r="H803" s="38">
        <v>438</v>
      </c>
      <c r="I803" s="37" t="s">
        <v>2031</v>
      </c>
      <c r="J803" s="37" t="s">
        <v>3485</v>
      </c>
      <c r="K803">
        <v>2</v>
      </c>
      <c r="L803">
        <v>2</v>
      </c>
      <c r="M803">
        <v>1</v>
      </c>
      <c r="N803">
        <v>1</v>
      </c>
      <c r="O803">
        <v>2</v>
      </c>
      <c r="P803">
        <v>4.5662100456621002E-3</v>
      </c>
      <c r="Q803">
        <f t="shared" si="12"/>
        <v>2.2831050228310501E-3</v>
      </c>
    </row>
    <row r="804" spans="1:17" x14ac:dyDescent="0.25">
      <c r="A804" s="39">
        <v>41178</v>
      </c>
      <c r="B804" s="37" t="s">
        <v>3484</v>
      </c>
      <c r="C804" s="37">
        <v>2012</v>
      </c>
      <c r="D804" s="38">
        <v>9</v>
      </c>
      <c r="E804" s="37" t="s">
        <v>50</v>
      </c>
      <c r="F804" s="37" t="s">
        <v>50</v>
      </c>
      <c r="G804" s="37" t="s">
        <v>40</v>
      </c>
      <c r="H804" s="38">
        <v>13</v>
      </c>
      <c r="I804" s="37" t="s">
        <v>37</v>
      </c>
      <c r="J804" s="37" t="s">
        <v>37</v>
      </c>
      <c r="K804">
        <v>0</v>
      </c>
      <c r="L804">
        <v>0</v>
      </c>
      <c r="M804">
        <v>0</v>
      </c>
      <c r="N804">
        <v>0</v>
      </c>
      <c r="O804">
        <v>0</v>
      </c>
      <c r="P804">
        <v>0</v>
      </c>
      <c r="Q804">
        <f t="shared" si="12"/>
        <v>0</v>
      </c>
    </row>
    <row r="805" spans="1:17" x14ac:dyDescent="0.25">
      <c r="A805" s="39">
        <v>41179</v>
      </c>
      <c r="B805" s="37" t="s">
        <v>3483</v>
      </c>
      <c r="C805" s="37">
        <v>2012</v>
      </c>
      <c r="D805" s="38">
        <v>9</v>
      </c>
      <c r="E805" s="37" t="s">
        <v>76</v>
      </c>
      <c r="F805" s="37" t="s">
        <v>1827</v>
      </c>
      <c r="G805" s="37" t="s">
        <v>32</v>
      </c>
      <c r="H805" s="38">
        <v>38</v>
      </c>
      <c r="I805" s="37" t="s">
        <v>37</v>
      </c>
      <c r="J805" s="37" t="s">
        <v>3482</v>
      </c>
      <c r="K805">
        <v>0</v>
      </c>
      <c r="L805">
        <v>0</v>
      </c>
      <c r="M805">
        <v>0</v>
      </c>
      <c r="N805">
        <v>0</v>
      </c>
      <c r="O805">
        <v>0</v>
      </c>
      <c r="P805">
        <v>0</v>
      </c>
      <c r="Q805">
        <f t="shared" si="12"/>
        <v>0</v>
      </c>
    </row>
    <row r="806" spans="1:17" x14ac:dyDescent="0.25">
      <c r="A806" s="39">
        <v>41183</v>
      </c>
      <c r="B806" s="37" t="s">
        <v>3481</v>
      </c>
      <c r="C806" s="37">
        <v>2012</v>
      </c>
      <c r="D806" s="38">
        <v>10</v>
      </c>
      <c r="E806" s="37" t="s">
        <v>232</v>
      </c>
      <c r="F806" s="37" t="e">
        <v>#N/A</v>
      </c>
      <c r="G806" s="37" t="s">
        <v>32</v>
      </c>
      <c r="H806" s="38">
        <v>1</v>
      </c>
      <c r="I806" s="37" t="s">
        <v>37</v>
      </c>
      <c r="J806" s="37" t="s">
        <v>37</v>
      </c>
      <c r="K806">
        <v>0</v>
      </c>
      <c r="L806">
        <v>0</v>
      </c>
      <c r="M806">
        <v>0</v>
      </c>
      <c r="N806">
        <v>0</v>
      </c>
      <c r="O806">
        <v>0</v>
      </c>
      <c r="P806">
        <v>0</v>
      </c>
      <c r="Q806">
        <f t="shared" si="12"/>
        <v>0</v>
      </c>
    </row>
    <row r="807" spans="1:17" x14ac:dyDescent="0.25">
      <c r="A807" s="39">
        <v>41183</v>
      </c>
      <c r="B807" s="37" t="s">
        <v>3480</v>
      </c>
      <c r="C807" s="37">
        <v>2012</v>
      </c>
      <c r="D807" s="38">
        <v>10</v>
      </c>
      <c r="E807" s="37" t="s">
        <v>76</v>
      </c>
      <c r="F807" s="37" t="s">
        <v>1827</v>
      </c>
      <c r="G807" s="37" t="s">
        <v>32</v>
      </c>
      <c r="H807" s="38">
        <v>18</v>
      </c>
      <c r="I807" s="37" t="s">
        <v>37</v>
      </c>
      <c r="J807" s="37" t="s">
        <v>3479</v>
      </c>
      <c r="K807">
        <v>0</v>
      </c>
      <c r="L807">
        <v>0</v>
      </c>
      <c r="M807">
        <v>0</v>
      </c>
      <c r="N807">
        <v>0</v>
      </c>
      <c r="O807">
        <v>0</v>
      </c>
      <c r="P807">
        <v>0</v>
      </c>
      <c r="Q807">
        <f t="shared" si="12"/>
        <v>0</v>
      </c>
    </row>
    <row r="808" spans="1:17" x14ac:dyDescent="0.25">
      <c r="A808" s="39">
        <v>41183</v>
      </c>
      <c r="B808" s="37" t="s">
        <v>3478</v>
      </c>
      <c r="C808" s="37">
        <v>2012</v>
      </c>
      <c r="D808" s="38">
        <v>10</v>
      </c>
      <c r="E808" s="37" t="s">
        <v>1827</v>
      </c>
      <c r="F808" s="37" t="s">
        <v>1827</v>
      </c>
      <c r="G808" s="37" t="s">
        <v>40</v>
      </c>
      <c r="H808" s="38">
        <v>1</v>
      </c>
      <c r="I808" s="37" t="s">
        <v>37</v>
      </c>
      <c r="J808" s="37" t="s">
        <v>37</v>
      </c>
      <c r="K808">
        <v>0</v>
      </c>
      <c r="L808">
        <v>0</v>
      </c>
      <c r="M808">
        <v>0</v>
      </c>
      <c r="N808">
        <v>0</v>
      </c>
      <c r="O808">
        <v>0</v>
      </c>
      <c r="P808">
        <v>0</v>
      </c>
      <c r="Q808">
        <f t="shared" si="12"/>
        <v>0</v>
      </c>
    </row>
    <row r="809" spans="1:17" x14ac:dyDescent="0.25">
      <c r="A809" s="39">
        <v>41183</v>
      </c>
      <c r="B809" s="37" t="s">
        <v>3477</v>
      </c>
      <c r="C809" s="37">
        <v>2012</v>
      </c>
      <c r="D809" s="38">
        <v>10</v>
      </c>
      <c r="E809" s="37" t="s">
        <v>3476</v>
      </c>
      <c r="F809" s="37" t="e">
        <v>#N/A</v>
      </c>
      <c r="G809" s="37" t="s">
        <v>32</v>
      </c>
      <c r="H809" s="38">
        <v>4</v>
      </c>
      <c r="I809" s="37" t="s">
        <v>37</v>
      </c>
      <c r="J809" s="37" t="s">
        <v>37</v>
      </c>
      <c r="K809">
        <v>0</v>
      </c>
      <c r="L809">
        <v>0</v>
      </c>
      <c r="M809">
        <v>0</v>
      </c>
      <c r="N809">
        <v>0</v>
      </c>
      <c r="O809">
        <v>0</v>
      </c>
      <c r="P809">
        <v>0</v>
      </c>
      <c r="Q809">
        <f t="shared" si="12"/>
        <v>0</v>
      </c>
    </row>
    <row r="810" spans="1:17" x14ac:dyDescent="0.25">
      <c r="A810" s="39">
        <v>41207</v>
      </c>
      <c r="B810" s="37" t="s">
        <v>3475</v>
      </c>
      <c r="C810" s="37">
        <v>2012</v>
      </c>
      <c r="D810" s="38">
        <v>10</v>
      </c>
      <c r="E810" s="37" t="s">
        <v>76</v>
      </c>
      <c r="F810" s="37" t="s">
        <v>1827</v>
      </c>
      <c r="G810" s="37" t="s">
        <v>32</v>
      </c>
      <c r="H810" s="38">
        <v>28</v>
      </c>
      <c r="I810" s="37" t="s">
        <v>37</v>
      </c>
      <c r="J810" s="37" t="s">
        <v>3474</v>
      </c>
      <c r="K810">
        <v>0</v>
      </c>
      <c r="L810">
        <v>0</v>
      </c>
      <c r="M810">
        <v>0</v>
      </c>
      <c r="N810">
        <v>0</v>
      </c>
      <c r="O810">
        <v>0</v>
      </c>
      <c r="P810">
        <v>0</v>
      </c>
      <c r="Q810">
        <f t="shared" si="12"/>
        <v>0</v>
      </c>
    </row>
    <row r="811" spans="1:17" x14ac:dyDescent="0.25">
      <c r="A811" s="39">
        <v>41207</v>
      </c>
      <c r="B811" s="37" t="s">
        <v>3473</v>
      </c>
      <c r="C811" s="37">
        <v>2012</v>
      </c>
      <c r="D811" s="38">
        <v>10</v>
      </c>
      <c r="E811" s="37" t="s">
        <v>76</v>
      </c>
      <c r="F811" s="37" t="s">
        <v>1827</v>
      </c>
      <c r="G811" s="37" t="s">
        <v>40</v>
      </c>
      <c r="H811" s="38">
        <v>2</v>
      </c>
      <c r="I811" s="37" t="s">
        <v>37</v>
      </c>
      <c r="J811" s="37" t="s">
        <v>37</v>
      </c>
      <c r="K811">
        <v>0</v>
      </c>
      <c r="L811">
        <v>0</v>
      </c>
      <c r="M811">
        <v>0</v>
      </c>
      <c r="N811">
        <v>0</v>
      </c>
      <c r="O811">
        <v>0</v>
      </c>
      <c r="P811">
        <v>0</v>
      </c>
      <c r="Q811">
        <f t="shared" si="12"/>
        <v>0</v>
      </c>
    </row>
    <row r="812" spans="1:17" x14ac:dyDescent="0.25">
      <c r="A812" s="39">
        <v>41207</v>
      </c>
      <c r="B812" s="37" t="s">
        <v>3472</v>
      </c>
      <c r="C812" s="37">
        <v>2012</v>
      </c>
      <c r="D812" s="38">
        <v>10</v>
      </c>
      <c r="E812" s="37" t="s">
        <v>2871</v>
      </c>
      <c r="F812" s="37" t="e">
        <v>#N/A</v>
      </c>
      <c r="G812" s="37" t="s">
        <v>40</v>
      </c>
      <c r="H812" s="38">
        <v>1</v>
      </c>
      <c r="I812" s="37" t="s">
        <v>37</v>
      </c>
      <c r="J812" s="37" t="s">
        <v>37</v>
      </c>
      <c r="K812">
        <v>0</v>
      </c>
      <c r="L812">
        <v>0</v>
      </c>
      <c r="M812">
        <v>0</v>
      </c>
      <c r="N812">
        <v>0</v>
      </c>
      <c r="O812">
        <v>0</v>
      </c>
      <c r="P812">
        <v>0</v>
      </c>
      <c r="Q812">
        <f t="shared" si="12"/>
        <v>0</v>
      </c>
    </row>
    <row r="813" spans="1:17" x14ac:dyDescent="0.25">
      <c r="A813" s="39">
        <v>41207</v>
      </c>
      <c r="B813" s="37" t="s">
        <v>3471</v>
      </c>
      <c r="C813" s="37">
        <v>2012</v>
      </c>
      <c r="D813" s="38">
        <v>10</v>
      </c>
      <c r="E813" s="37" t="s">
        <v>2287</v>
      </c>
      <c r="F813" s="37" t="e">
        <v>#N/A</v>
      </c>
      <c r="G813" s="37" t="s">
        <v>40</v>
      </c>
      <c r="H813" s="38">
        <v>3</v>
      </c>
      <c r="I813" s="37" t="s">
        <v>37</v>
      </c>
      <c r="J813" s="37" t="s">
        <v>37</v>
      </c>
      <c r="K813">
        <v>0</v>
      </c>
      <c r="L813">
        <v>0</v>
      </c>
      <c r="M813">
        <v>0</v>
      </c>
      <c r="N813">
        <v>0</v>
      </c>
      <c r="O813">
        <v>0</v>
      </c>
      <c r="P813">
        <v>0</v>
      </c>
      <c r="Q813">
        <f t="shared" si="12"/>
        <v>0</v>
      </c>
    </row>
    <row r="814" spans="1:17" x14ac:dyDescent="0.25">
      <c r="A814" s="39">
        <v>41207</v>
      </c>
      <c r="B814" s="37" t="s">
        <v>522</v>
      </c>
      <c r="C814" s="37">
        <v>2012</v>
      </c>
      <c r="D814" s="38">
        <v>10</v>
      </c>
      <c r="E814" s="37" t="s">
        <v>55</v>
      </c>
      <c r="F814" s="37" t="s">
        <v>4672</v>
      </c>
      <c r="G814" s="37" t="s">
        <v>32</v>
      </c>
      <c r="H814" s="38">
        <v>394</v>
      </c>
      <c r="I814" s="37" t="s">
        <v>3470</v>
      </c>
      <c r="J814" s="37" t="s">
        <v>3469</v>
      </c>
      <c r="K814">
        <v>3</v>
      </c>
      <c r="L814">
        <v>3</v>
      </c>
      <c r="M814">
        <v>2</v>
      </c>
      <c r="N814">
        <v>0</v>
      </c>
      <c r="O814">
        <v>2</v>
      </c>
      <c r="P814">
        <v>7.6142131979695434E-3</v>
      </c>
      <c r="Q814">
        <f t="shared" si="12"/>
        <v>0</v>
      </c>
    </row>
    <row r="815" spans="1:17" x14ac:dyDescent="0.25">
      <c r="A815" s="39">
        <v>41207</v>
      </c>
      <c r="B815" s="37" t="s">
        <v>520</v>
      </c>
      <c r="C815" s="37">
        <v>2012</v>
      </c>
      <c r="D815" s="38">
        <v>10</v>
      </c>
      <c r="E815" s="37" t="s">
        <v>55</v>
      </c>
      <c r="F815" s="37" t="s">
        <v>4672</v>
      </c>
      <c r="G815" s="37" t="s">
        <v>40</v>
      </c>
      <c r="H815" s="38">
        <v>1100</v>
      </c>
      <c r="I815" s="37" t="s">
        <v>37</v>
      </c>
      <c r="J815" s="37" t="s">
        <v>3468</v>
      </c>
      <c r="K815">
        <v>8</v>
      </c>
      <c r="L815">
        <v>8</v>
      </c>
      <c r="M815">
        <v>0</v>
      </c>
      <c r="N815">
        <v>7</v>
      </c>
      <c r="O815">
        <v>7</v>
      </c>
      <c r="P815">
        <v>7.2727272727272727E-3</v>
      </c>
      <c r="Q815">
        <f t="shared" si="12"/>
        <v>6.3636363636363638E-3</v>
      </c>
    </row>
    <row r="816" spans="1:17" x14ac:dyDescent="0.25">
      <c r="A816" s="39">
        <v>41207</v>
      </c>
      <c r="B816" s="37" t="s">
        <v>3467</v>
      </c>
      <c r="C816" s="37">
        <v>2012</v>
      </c>
      <c r="D816" s="38">
        <v>10</v>
      </c>
      <c r="E816" s="37" t="s">
        <v>24</v>
      </c>
      <c r="F816" s="37" t="s">
        <v>4672</v>
      </c>
      <c r="G816" s="37" t="s">
        <v>32</v>
      </c>
      <c r="H816" s="38">
        <v>8</v>
      </c>
      <c r="I816" s="37" t="s">
        <v>37</v>
      </c>
      <c r="J816" s="37" t="s">
        <v>3466</v>
      </c>
      <c r="K816">
        <v>0</v>
      </c>
      <c r="L816">
        <v>0</v>
      </c>
      <c r="M816">
        <v>0</v>
      </c>
      <c r="N816">
        <v>0</v>
      </c>
      <c r="O816">
        <v>0</v>
      </c>
      <c r="P816">
        <v>0</v>
      </c>
      <c r="Q816">
        <f t="shared" si="12"/>
        <v>0</v>
      </c>
    </row>
    <row r="817" spans="1:17" x14ac:dyDescent="0.25">
      <c r="A817" s="39">
        <v>41207</v>
      </c>
      <c r="B817" s="37" t="s">
        <v>3465</v>
      </c>
      <c r="C817" s="37">
        <v>2012</v>
      </c>
      <c r="D817" s="38">
        <v>10</v>
      </c>
      <c r="E817" s="37" t="s">
        <v>36</v>
      </c>
      <c r="F817" s="37" t="s">
        <v>36</v>
      </c>
      <c r="G817" s="37" t="s">
        <v>32</v>
      </c>
      <c r="H817" s="38">
        <v>64</v>
      </c>
      <c r="I817" s="37" t="s">
        <v>2098</v>
      </c>
      <c r="J817" s="37" t="s">
        <v>3464</v>
      </c>
      <c r="K817">
        <v>0</v>
      </c>
      <c r="L817">
        <v>0</v>
      </c>
      <c r="M817">
        <v>0</v>
      </c>
      <c r="N817">
        <v>0</v>
      </c>
      <c r="O817">
        <v>0</v>
      </c>
      <c r="P817">
        <v>0</v>
      </c>
      <c r="Q817">
        <f t="shared" si="12"/>
        <v>0</v>
      </c>
    </row>
    <row r="818" spans="1:17" x14ac:dyDescent="0.25">
      <c r="A818" s="39">
        <v>41207</v>
      </c>
      <c r="B818" s="37" t="s">
        <v>3463</v>
      </c>
      <c r="C818" s="37">
        <v>2012</v>
      </c>
      <c r="D818" s="38">
        <v>10</v>
      </c>
      <c r="E818" s="37" t="s">
        <v>36</v>
      </c>
      <c r="F818" s="37" t="s">
        <v>36</v>
      </c>
      <c r="G818" s="37" t="s">
        <v>40</v>
      </c>
      <c r="H818" s="38">
        <v>32</v>
      </c>
      <c r="I818" s="37" t="s">
        <v>37</v>
      </c>
      <c r="J818" s="37" t="s">
        <v>3462</v>
      </c>
      <c r="K818">
        <v>0</v>
      </c>
      <c r="L818">
        <v>0</v>
      </c>
      <c r="M818">
        <v>0</v>
      </c>
      <c r="N818">
        <v>0</v>
      </c>
      <c r="O818">
        <v>0</v>
      </c>
      <c r="P818">
        <v>0</v>
      </c>
      <c r="Q818">
        <f t="shared" si="12"/>
        <v>0</v>
      </c>
    </row>
    <row r="819" spans="1:17" x14ac:dyDescent="0.25">
      <c r="A819" s="39">
        <v>41207</v>
      </c>
      <c r="B819" s="37" t="s">
        <v>3461</v>
      </c>
      <c r="C819" s="37">
        <v>2012</v>
      </c>
      <c r="D819" s="38">
        <v>10</v>
      </c>
      <c r="E819" s="37" t="s">
        <v>50</v>
      </c>
      <c r="F819" s="37" t="s">
        <v>50</v>
      </c>
      <c r="G819" s="37" t="s">
        <v>32</v>
      </c>
      <c r="H819" s="38">
        <v>154</v>
      </c>
      <c r="I819" s="37" t="s">
        <v>1857</v>
      </c>
      <c r="J819" s="37" t="s">
        <v>3460</v>
      </c>
      <c r="K819">
        <v>0</v>
      </c>
      <c r="L819">
        <v>0</v>
      </c>
      <c r="M819">
        <v>0</v>
      </c>
      <c r="N819">
        <v>0</v>
      </c>
      <c r="O819">
        <v>0</v>
      </c>
      <c r="P819">
        <v>0</v>
      </c>
      <c r="Q819">
        <f t="shared" si="12"/>
        <v>0</v>
      </c>
    </row>
    <row r="820" spans="1:17" x14ac:dyDescent="0.25">
      <c r="A820" s="39">
        <v>41207</v>
      </c>
      <c r="B820" s="37" t="s">
        <v>3459</v>
      </c>
      <c r="C820" s="37">
        <v>2012</v>
      </c>
      <c r="D820" s="38">
        <v>10</v>
      </c>
      <c r="E820" s="37" t="s">
        <v>50</v>
      </c>
      <c r="F820" s="37" t="s">
        <v>50</v>
      </c>
      <c r="G820" s="37" t="s">
        <v>40</v>
      </c>
      <c r="H820" s="38">
        <v>8</v>
      </c>
      <c r="I820" s="37" t="s">
        <v>37</v>
      </c>
      <c r="J820" s="37" t="s">
        <v>3458</v>
      </c>
      <c r="K820">
        <v>0</v>
      </c>
      <c r="L820">
        <v>0</v>
      </c>
      <c r="M820">
        <v>0</v>
      </c>
      <c r="N820">
        <v>0</v>
      </c>
      <c r="O820">
        <v>0</v>
      </c>
      <c r="P820">
        <v>0</v>
      </c>
      <c r="Q820">
        <f t="shared" si="12"/>
        <v>0</v>
      </c>
    </row>
    <row r="821" spans="1:17" x14ac:dyDescent="0.25">
      <c r="A821" s="39">
        <v>41215</v>
      </c>
      <c r="B821" s="37" t="s">
        <v>3457</v>
      </c>
      <c r="C821" s="37">
        <v>2012</v>
      </c>
      <c r="D821" s="38">
        <v>11</v>
      </c>
      <c r="E821" s="37" t="s">
        <v>3456</v>
      </c>
      <c r="F821" s="37" t="e">
        <v>#N/A</v>
      </c>
      <c r="G821" s="37" t="s">
        <v>40</v>
      </c>
      <c r="H821" s="38">
        <v>1</v>
      </c>
      <c r="I821" s="37" t="s">
        <v>37</v>
      </c>
      <c r="J821" s="37" t="s">
        <v>37</v>
      </c>
      <c r="K821">
        <v>0</v>
      </c>
      <c r="L821">
        <v>0</v>
      </c>
      <c r="M821">
        <v>0</v>
      </c>
      <c r="N821">
        <v>0</v>
      </c>
      <c r="O821">
        <v>0</v>
      </c>
      <c r="P821">
        <v>0</v>
      </c>
      <c r="Q821">
        <f t="shared" si="12"/>
        <v>0</v>
      </c>
    </row>
    <row r="822" spans="1:17" x14ac:dyDescent="0.25">
      <c r="A822" s="39">
        <v>41215</v>
      </c>
      <c r="B822" s="37" t="s">
        <v>3455</v>
      </c>
      <c r="C822" s="37">
        <v>2012</v>
      </c>
      <c r="D822" s="38">
        <v>11</v>
      </c>
      <c r="E822" s="37" t="s">
        <v>37</v>
      </c>
      <c r="F822" s="37" t="e">
        <v>#N/A</v>
      </c>
      <c r="G822" s="37" t="s">
        <v>40</v>
      </c>
      <c r="H822" s="38">
        <v>1</v>
      </c>
      <c r="I822" s="37" t="s">
        <v>37</v>
      </c>
      <c r="J822" s="37" t="s">
        <v>37</v>
      </c>
      <c r="K822">
        <v>0</v>
      </c>
      <c r="L822">
        <v>0</v>
      </c>
      <c r="M822">
        <v>0</v>
      </c>
      <c r="N822">
        <v>0</v>
      </c>
      <c r="O822">
        <v>0</v>
      </c>
      <c r="P822">
        <v>0</v>
      </c>
      <c r="Q822">
        <f t="shared" si="12"/>
        <v>0</v>
      </c>
    </row>
    <row r="823" spans="1:17" x14ac:dyDescent="0.25">
      <c r="A823" s="39">
        <v>41215</v>
      </c>
      <c r="B823" s="37" t="s">
        <v>3454</v>
      </c>
      <c r="C823" s="37">
        <v>2012</v>
      </c>
      <c r="D823" s="38">
        <v>11</v>
      </c>
      <c r="E823" s="37" t="s">
        <v>76</v>
      </c>
      <c r="F823" s="37" t="s">
        <v>1827</v>
      </c>
      <c r="G823" s="37" t="s">
        <v>32</v>
      </c>
      <c r="H823" s="38">
        <v>30</v>
      </c>
      <c r="I823" s="37" t="s">
        <v>37</v>
      </c>
      <c r="J823" s="37" t="s">
        <v>3453</v>
      </c>
      <c r="K823">
        <v>0</v>
      </c>
      <c r="L823">
        <v>0</v>
      </c>
      <c r="M823">
        <v>0</v>
      </c>
      <c r="N823">
        <v>0</v>
      </c>
      <c r="O823">
        <v>0</v>
      </c>
      <c r="P823">
        <v>0</v>
      </c>
      <c r="Q823">
        <f t="shared" si="12"/>
        <v>0</v>
      </c>
    </row>
    <row r="824" spans="1:17" x14ac:dyDescent="0.25">
      <c r="A824" s="39">
        <v>41215</v>
      </c>
      <c r="B824" s="37" t="s">
        <v>3452</v>
      </c>
      <c r="C824" s="37">
        <v>2012</v>
      </c>
      <c r="D824" s="38">
        <v>11</v>
      </c>
      <c r="E824" s="37" t="s">
        <v>76</v>
      </c>
      <c r="F824" s="37" t="s">
        <v>1827</v>
      </c>
      <c r="G824" s="37" t="s">
        <v>40</v>
      </c>
      <c r="H824" s="38">
        <v>3</v>
      </c>
      <c r="I824" s="37" t="s">
        <v>37</v>
      </c>
      <c r="J824" s="37" t="s">
        <v>37</v>
      </c>
      <c r="K824">
        <v>0</v>
      </c>
      <c r="L824">
        <v>0</v>
      </c>
      <c r="M824">
        <v>0</v>
      </c>
      <c r="N824">
        <v>0</v>
      </c>
      <c r="O824">
        <v>0</v>
      </c>
      <c r="P824">
        <v>0</v>
      </c>
      <c r="Q824">
        <f t="shared" si="12"/>
        <v>0</v>
      </c>
    </row>
    <row r="825" spans="1:17" x14ac:dyDescent="0.25">
      <c r="A825" s="39">
        <v>41222</v>
      </c>
      <c r="B825" s="37" t="s">
        <v>3451</v>
      </c>
      <c r="C825" s="37">
        <v>2012</v>
      </c>
      <c r="D825" s="38">
        <v>11</v>
      </c>
      <c r="E825" s="37" t="s">
        <v>76</v>
      </c>
      <c r="F825" s="37" t="s">
        <v>1827</v>
      </c>
      <c r="G825" s="37" t="s">
        <v>32</v>
      </c>
      <c r="H825" s="38">
        <v>17</v>
      </c>
      <c r="I825" s="37" t="s">
        <v>37</v>
      </c>
      <c r="J825" s="37" t="s">
        <v>3450</v>
      </c>
      <c r="K825">
        <v>0</v>
      </c>
      <c r="L825">
        <v>0</v>
      </c>
      <c r="M825">
        <v>0</v>
      </c>
      <c r="N825">
        <v>0</v>
      </c>
      <c r="O825">
        <v>0</v>
      </c>
      <c r="P825">
        <v>0</v>
      </c>
      <c r="Q825">
        <f t="shared" si="12"/>
        <v>0</v>
      </c>
    </row>
    <row r="826" spans="1:17" x14ac:dyDescent="0.25">
      <c r="A826" s="39">
        <v>41222</v>
      </c>
      <c r="B826" s="37" t="s">
        <v>3449</v>
      </c>
      <c r="C826" s="37">
        <v>2012</v>
      </c>
      <c r="D826" s="38">
        <v>11</v>
      </c>
      <c r="E826" s="37" t="s">
        <v>1827</v>
      </c>
      <c r="F826" s="37" t="s">
        <v>1827</v>
      </c>
      <c r="G826" s="37" t="s">
        <v>32</v>
      </c>
      <c r="H826" s="38">
        <v>3</v>
      </c>
      <c r="I826" s="37" t="s">
        <v>37</v>
      </c>
      <c r="J826" s="37" t="s">
        <v>3448</v>
      </c>
      <c r="K826">
        <v>0</v>
      </c>
      <c r="L826">
        <v>0</v>
      </c>
      <c r="M826">
        <v>0</v>
      </c>
      <c r="N826">
        <v>0</v>
      </c>
      <c r="O826">
        <v>0</v>
      </c>
      <c r="P826">
        <v>0</v>
      </c>
      <c r="Q826">
        <f t="shared" si="12"/>
        <v>0</v>
      </c>
    </row>
    <row r="827" spans="1:17" x14ac:dyDescent="0.25">
      <c r="A827" s="39">
        <v>41222</v>
      </c>
      <c r="B827" s="37" t="s">
        <v>3447</v>
      </c>
      <c r="C827" s="37">
        <v>2012</v>
      </c>
      <c r="D827" s="38">
        <v>11</v>
      </c>
      <c r="E827" s="37" t="s">
        <v>153</v>
      </c>
      <c r="F827" s="37" t="s">
        <v>4672</v>
      </c>
      <c r="G827" s="37" t="s">
        <v>32</v>
      </c>
      <c r="H827" s="38">
        <v>1</v>
      </c>
      <c r="I827" s="37" t="s">
        <v>37</v>
      </c>
      <c r="J827" s="37" t="s">
        <v>3446</v>
      </c>
      <c r="K827">
        <v>0</v>
      </c>
      <c r="L827">
        <v>0</v>
      </c>
      <c r="M827">
        <v>0</v>
      </c>
      <c r="N827">
        <v>0</v>
      </c>
      <c r="O827">
        <v>0</v>
      </c>
      <c r="P827">
        <v>0</v>
      </c>
      <c r="Q827">
        <f t="shared" si="12"/>
        <v>0</v>
      </c>
    </row>
    <row r="828" spans="1:17" x14ac:dyDescent="0.25">
      <c r="A828" s="39">
        <v>41222</v>
      </c>
      <c r="B828" s="37" t="s">
        <v>3445</v>
      </c>
      <c r="C828" s="37">
        <v>2012</v>
      </c>
      <c r="D828" s="38">
        <v>11</v>
      </c>
      <c r="E828" s="37" t="s">
        <v>55</v>
      </c>
      <c r="F828" s="37" t="s">
        <v>4672</v>
      </c>
      <c r="G828" s="37" t="s">
        <v>32</v>
      </c>
      <c r="H828" s="38">
        <v>175</v>
      </c>
      <c r="I828" s="37" t="s">
        <v>37</v>
      </c>
      <c r="J828" s="37" t="s">
        <v>3444</v>
      </c>
      <c r="K828">
        <v>0</v>
      </c>
      <c r="L828">
        <v>0</v>
      </c>
      <c r="M828">
        <v>0</v>
      </c>
      <c r="N828">
        <v>0</v>
      </c>
      <c r="O828">
        <v>0</v>
      </c>
      <c r="P828">
        <v>0</v>
      </c>
      <c r="Q828">
        <f t="shared" si="12"/>
        <v>0</v>
      </c>
    </row>
    <row r="829" spans="1:17" x14ac:dyDescent="0.25">
      <c r="A829" s="39">
        <v>41222</v>
      </c>
      <c r="B829" s="37" t="s">
        <v>3443</v>
      </c>
      <c r="C829" s="37">
        <v>2012</v>
      </c>
      <c r="D829" s="38">
        <v>11</v>
      </c>
      <c r="E829" s="37" t="s">
        <v>55</v>
      </c>
      <c r="F829" s="37" t="s">
        <v>4672</v>
      </c>
      <c r="G829" s="37" t="s">
        <v>40</v>
      </c>
      <c r="H829" s="38">
        <v>615</v>
      </c>
      <c r="I829" s="37" t="s">
        <v>37</v>
      </c>
      <c r="J829" s="37" t="s">
        <v>37</v>
      </c>
      <c r="K829">
        <v>0</v>
      </c>
      <c r="L829">
        <v>0</v>
      </c>
      <c r="M829">
        <v>0</v>
      </c>
      <c r="N829">
        <v>0</v>
      </c>
      <c r="O829">
        <v>0</v>
      </c>
      <c r="P829">
        <v>0</v>
      </c>
      <c r="Q829">
        <f t="shared" si="12"/>
        <v>0</v>
      </c>
    </row>
    <row r="830" spans="1:17" x14ac:dyDescent="0.25">
      <c r="A830" s="39">
        <v>41227</v>
      </c>
      <c r="B830" s="37" t="s">
        <v>3442</v>
      </c>
      <c r="C830" s="37">
        <v>2012</v>
      </c>
      <c r="D830" s="38">
        <v>11</v>
      </c>
      <c r="E830" s="37" t="s">
        <v>37</v>
      </c>
      <c r="F830" s="37" t="e">
        <v>#N/A</v>
      </c>
      <c r="G830" s="37" t="s">
        <v>32</v>
      </c>
      <c r="H830" s="38">
        <v>1</v>
      </c>
      <c r="I830" s="37" t="s">
        <v>37</v>
      </c>
      <c r="J830" s="37" t="s">
        <v>37</v>
      </c>
      <c r="K830">
        <v>0</v>
      </c>
      <c r="L830">
        <v>0</v>
      </c>
      <c r="M830">
        <v>0</v>
      </c>
      <c r="N830">
        <v>0</v>
      </c>
      <c r="O830">
        <v>0</v>
      </c>
      <c r="P830">
        <v>0</v>
      </c>
      <c r="Q830">
        <f t="shared" si="12"/>
        <v>0</v>
      </c>
    </row>
    <row r="831" spans="1:17" x14ac:dyDescent="0.25">
      <c r="A831" s="39">
        <v>41228</v>
      </c>
      <c r="B831" s="37" t="s">
        <v>3441</v>
      </c>
      <c r="C831" s="37">
        <v>2012</v>
      </c>
      <c r="D831" s="38">
        <v>11</v>
      </c>
      <c r="E831" s="37" t="s">
        <v>76</v>
      </c>
      <c r="F831" s="37" t="s">
        <v>1827</v>
      </c>
      <c r="G831" s="37" t="s">
        <v>32</v>
      </c>
      <c r="H831" s="38">
        <v>62</v>
      </c>
      <c r="I831" s="37" t="s">
        <v>37</v>
      </c>
      <c r="J831" s="37" t="s">
        <v>3440</v>
      </c>
      <c r="K831">
        <v>0</v>
      </c>
      <c r="L831">
        <v>0</v>
      </c>
      <c r="M831">
        <v>0</v>
      </c>
      <c r="N831">
        <v>0</v>
      </c>
      <c r="O831">
        <v>0</v>
      </c>
      <c r="P831">
        <v>0</v>
      </c>
      <c r="Q831">
        <f t="shared" si="12"/>
        <v>0</v>
      </c>
    </row>
    <row r="832" spans="1:17" x14ac:dyDescent="0.25">
      <c r="A832" s="39">
        <v>41228</v>
      </c>
      <c r="B832" s="37" t="s">
        <v>3439</v>
      </c>
      <c r="C832" s="37">
        <v>2012</v>
      </c>
      <c r="D832" s="38">
        <v>11</v>
      </c>
      <c r="E832" s="37" t="s">
        <v>76</v>
      </c>
      <c r="F832" s="37" t="s">
        <v>1827</v>
      </c>
      <c r="G832" s="37" t="s">
        <v>40</v>
      </c>
      <c r="H832" s="38">
        <v>3</v>
      </c>
      <c r="I832" s="37" t="s">
        <v>37</v>
      </c>
      <c r="J832" s="37" t="s">
        <v>37</v>
      </c>
      <c r="K832">
        <v>0</v>
      </c>
      <c r="L832">
        <v>0</v>
      </c>
      <c r="M832">
        <v>0</v>
      </c>
      <c r="N832">
        <v>0</v>
      </c>
      <c r="O832">
        <v>0</v>
      </c>
      <c r="P832">
        <v>0</v>
      </c>
      <c r="Q832">
        <f t="shared" si="12"/>
        <v>0</v>
      </c>
    </row>
    <row r="833" spans="1:17" x14ac:dyDescent="0.25">
      <c r="A833" s="39">
        <v>41228</v>
      </c>
      <c r="B833" s="37" t="s">
        <v>3438</v>
      </c>
      <c r="C833" s="37">
        <v>2012</v>
      </c>
      <c r="D833" s="38">
        <v>11</v>
      </c>
      <c r="E833" s="37" t="s">
        <v>1827</v>
      </c>
      <c r="F833" s="37" t="s">
        <v>1827</v>
      </c>
      <c r="G833" s="37" t="s">
        <v>32</v>
      </c>
      <c r="H833" s="38">
        <v>15</v>
      </c>
      <c r="I833" s="37" t="s">
        <v>37</v>
      </c>
      <c r="J833" s="37" t="s">
        <v>3437</v>
      </c>
      <c r="K833">
        <v>0</v>
      </c>
      <c r="L833">
        <v>0</v>
      </c>
      <c r="M833">
        <v>0</v>
      </c>
      <c r="N833">
        <v>0</v>
      </c>
      <c r="O833">
        <v>0</v>
      </c>
      <c r="P833">
        <v>0</v>
      </c>
      <c r="Q833">
        <f t="shared" si="12"/>
        <v>0</v>
      </c>
    </row>
    <row r="834" spans="1:17" x14ac:dyDescent="0.25">
      <c r="A834" s="39">
        <v>41228</v>
      </c>
      <c r="B834" s="37" t="s">
        <v>3436</v>
      </c>
      <c r="C834" s="37">
        <v>2012</v>
      </c>
      <c r="D834" s="38">
        <v>11</v>
      </c>
      <c r="E834" s="37" t="s">
        <v>55</v>
      </c>
      <c r="F834" s="37" t="s">
        <v>4672</v>
      </c>
      <c r="G834" s="37" t="s">
        <v>32</v>
      </c>
      <c r="H834" s="38">
        <v>184</v>
      </c>
      <c r="I834" s="37" t="s">
        <v>1942</v>
      </c>
      <c r="J834" s="37" t="s">
        <v>3435</v>
      </c>
      <c r="K834">
        <v>0</v>
      </c>
      <c r="L834">
        <v>0</v>
      </c>
      <c r="M834">
        <v>0</v>
      </c>
      <c r="N834">
        <v>0</v>
      </c>
      <c r="O834">
        <v>0</v>
      </c>
      <c r="P834">
        <v>0</v>
      </c>
      <c r="Q834">
        <f t="shared" si="12"/>
        <v>0</v>
      </c>
    </row>
    <row r="835" spans="1:17" x14ac:dyDescent="0.25">
      <c r="A835" s="39">
        <v>41228</v>
      </c>
      <c r="B835" s="37" t="s">
        <v>543</v>
      </c>
      <c r="C835" s="37">
        <v>2012</v>
      </c>
      <c r="D835" s="38">
        <v>11</v>
      </c>
      <c r="E835" s="37" t="s">
        <v>55</v>
      </c>
      <c r="F835" s="37" t="s">
        <v>4672</v>
      </c>
      <c r="G835" s="37" t="s">
        <v>40</v>
      </c>
      <c r="H835" s="38">
        <v>640</v>
      </c>
      <c r="I835" s="37" t="s">
        <v>37</v>
      </c>
      <c r="J835" s="37" t="s">
        <v>3434</v>
      </c>
      <c r="K835">
        <v>1</v>
      </c>
      <c r="L835">
        <v>1</v>
      </c>
      <c r="M835">
        <v>0</v>
      </c>
      <c r="N835">
        <v>1</v>
      </c>
      <c r="O835">
        <v>1</v>
      </c>
      <c r="P835">
        <v>1.5625000000000001E-3</v>
      </c>
      <c r="Q835">
        <f t="shared" ref="Q835:Q898" si="13">N835/H835</f>
        <v>1.5625000000000001E-3</v>
      </c>
    </row>
    <row r="836" spans="1:17" x14ac:dyDescent="0.25">
      <c r="A836" s="39">
        <v>41228</v>
      </c>
      <c r="B836" s="37" t="s">
        <v>3433</v>
      </c>
      <c r="C836" s="37">
        <v>2012</v>
      </c>
      <c r="D836" s="38">
        <v>11</v>
      </c>
      <c r="E836" s="37" t="s">
        <v>24</v>
      </c>
      <c r="F836" s="37" t="s">
        <v>4672</v>
      </c>
      <c r="G836" s="37" t="s">
        <v>32</v>
      </c>
      <c r="H836" s="38">
        <v>36</v>
      </c>
      <c r="I836" s="37" t="s">
        <v>2845</v>
      </c>
      <c r="J836" s="37" t="s">
        <v>3432</v>
      </c>
      <c r="K836">
        <v>0</v>
      </c>
      <c r="L836">
        <v>0</v>
      </c>
      <c r="M836">
        <v>0</v>
      </c>
      <c r="N836">
        <v>0</v>
      </c>
      <c r="O836">
        <v>0</v>
      </c>
      <c r="P836">
        <v>0</v>
      </c>
      <c r="Q836">
        <f t="shared" si="13"/>
        <v>0</v>
      </c>
    </row>
    <row r="837" spans="1:17" x14ac:dyDescent="0.25">
      <c r="A837" s="39">
        <v>41228</v>
      </c>
      <c r="B837" s="37" t="s">
        <v>3431</v>
      </c>
      <c r="C837" s="37">
        <v>2012</v>
      </c>
      <c r="D837" s="38">
        <v>11</v>
      </c>
      <c r="E837" s="37" t="s">
        <v>24</v>
      </c>
      <c r="F837" s="37" t="s">
        <v>4672</v>
      </c>
      <c r="G837" s="37" t="s">
        <v>40</v>
      </c>
      <c r="H837" s="38">
        <v>1</v>
      </c>
      <c r="I837" s="37" t="s">
        <v>37</v>
      </c>
      <c r="J837" s="37" t="s">
        <v>37</v>
      </c>
      <c r="K837">
        <v>0</v>
      </c>
      <c r="L837">
        <v>0</v>
      </c>
      <c r="M837">
        <v>0</v>
      </c>
      <c r="N837">
        <v>0</v>
      </c>
      <c r="O837">
        <v>0</v>
      </c>
      <c r="P837">
        <v>0</v>
      </c>
      <c r="Q837">
        <f t="shared" si="13"/>
        <v>0</v>
      </c>
    </row>
    <row r="838" spans="1:17" x14ac:dyDescent="0.25">
      <c r="A838" s="39">
        <v>41228</v>
      </c>
      <c r="B838" s="37" t="s">
        <v>3430</v>
      </c>
      <c r="C838" s="37">
        <v>2012</v>
      </c>
      <c r="D838" s="38">
        <v>11</v>
      </c>
      <c r="E838" s="37" t="s">
        <v>36</v>
      </c>
      <c r="F838" s="37" t="s">
        <v>36</v>
      </c>
      <c r="G838" s="37" t="s">
        <v>32</v>
      </c>
      <c r="H838" s="38">
        <v>76</v>
      </c>
      <c r="I838" s="37" t="s">
        <v>2066</v>
      </c>
      <c r="J838" s="37" t="s">
        <v>3429</v>
      </c>
      <c r="K838">
        <v>0</v>
      </c>
      <c r="L838">
        <v>0</v>
      </c>
      <c r="M838">
        <v>0</v>
      </c>
      <c r="N838">
        <v>0</v>
      </c>
      <c r="O838">
        <v>0</v>
      </c>
      <c r="P838">
        <v>0</v>
      </c>
      <c r="Q838">
        <f t="shared" si="13"/>
        <v>0</v>
      </c>
    </row>
    <row r="839" spans="1:17" x14ac:dyDescent="0.25">
      <c r="A839" s="39">
        <v>41228</v>
      </c>
      <c r="B839" s="37" t="s">
        <v>3428</v>
      </c>
      <c r="C839" s="37">
        <v>2012</v>
      </c>
      <c r="D839" s="38">
        <v>11</v>
      </c>
      <c r="E839" s="37" t="s">
        <v>36</v>
      </c>
      <c r="F839" s="37" t="s">
        <v>36</v>
      </c>
      <c r="G839" s="37" t="s">
        <v>40</v>
      </c>
      <c r="H839" s="38">
        <v>22</v>
      </c>
      <c r="I839" s="37" t="s">
        <v>37</v>
      </c>
      <c r="J839" s="37" t="s">
        <v>3427</v>
      </c>
      <c r="K839">
        <v>0</v>
      </c>
      <c r="L839">
        <v>0</v>
      </c>
      <c r="M839">
        <v>0</v>
      </c>
      <c r="N839">
        <v>0</v>
      </c>
      <c r="O839">
        <v>0</v>
      </c>
      <c r="P839">
        <v>0</v>
      </c>
      <c r="Q839">
        <f t="shared" si="13"/>
        <v>0</v>
      </c>
    </row>
    <row r="840" spans="1:17" x14ac:dyDescent="0.25">
      <c r="A840" s="39">
        <v>41228</v>
      </c>
      <c r="B840" s="37" t="s">
        <v>547</v>
      </c>
      <c r="C840" s="37">
        <v>2012</v>
      </c>
      <c r="D840" s="38">
        <v>11</v>
      </c>
      <c r="E840" s="37" t="s">
        <v>50</v>
      </c>
      <c r="F840" s="37" t="s">
        <v>50</v>
      </c>
      <c r="G840" s="37" t="s">
        <v>32</v>
      </c>
      <c r="H840" s="38">
        <v>172</v>
      </c>
      <c r="I840" s="37" t="s">
        <v>1928</v>
      </c>
      <c r="J840" s="37" t="s">
        <v>3426</v>
      </c>
      <c r="K840">
        <v>2</v>
      </c>
      <c r="L840">
        <v>2</v>
      </c>
      <c r="M840">
        <v>1</v>
      </c>
      <c r="N840">
        <v>0</v>
      </c>
      <c r="O840">
        <v>2</v>
      </c>
      <c r="P840">
        <v>1.1627906976744186E-2</v>
      </c>
      <c r="Q840">
        <f t="shared" si="13"/>
        <v>0</v>
      </c>
    </row>
    <row r="841" spans="1:17" x14ac:dyDescent="0.25">
      <c r="A841" s="39">
        <v>41253</v>
      </c>
      <c r="B841" s="37" t="s">
        <v>3425</v>
      </c>
      <c r="C841" s="37">
        <v>2012</v>
      </c>
      <c r="D841" s="38">
        <v>12</v>
      </c>
      <c r="E841" s="37" t="s">
        <v>232</v>
      </c>
      <c r="F841" s="37" t="e">
        <v>#N/A</v>
      </c>
      <c r="G841" s="37" t="s">
        <v>32</v>
      </c>
      <c r="H841" s="38">
        <v>1</v>
      </c>
      <c r="I841" s="37" t="s">
        <v>37</v>
      </c>
      <c r="J841" s="37" t="s">
        <v>1715</v>
      </c>
      <c r="K841">
        <v>0</v>
      </c>
      <c r="L841">
        <v>0</v>
      </c>
      <c r="M841">
        <v>0</v>
      </c>
      <c r="N841">
        <v>0</v>
      </c>
      <c r="O841">
        <v>0</v>
      </c>
      <c r="P841">
        <v>0</v>
      </c>
      <c r="Q841">
        <f t="shared" si="13"/>
        <v>0</v>
      </c>
    </row>
    <row r="842" spans="1:17" x14ac:dyDescent="0.25">
      <c r="A842" s="39">
        <v>41253</v>
      </c>
      <c r="B842" s="37" t="s">
        <v>3424</v>
      </c>
      <c r="C842" s="37">
        <v>2012</v>
      </c>
      <c r="D842" s="38">
        <v>12</v>
      </c>
      <c r="E842" s="37" t="s">
        <v>37</v>
      </c>
      <c r="F842" s="37" t="e">
        <v>#N/A</v>
      </c>
      <c r="G842" s="37" t="s">
        <v>32</v>
      </c>
      <c r="H842" s="38">
        <v>2</v>
      </c>
      <c r="I842" s="37" t="s">
        <v>37</v>
      </c>
      <c r="J842" s="37" t="s">
        <v>37</v>
      </c>
      <c r="K842">
        <v>0</v>
      </c>
      <c r="L842">
        <v>0</v>
      </c>
      <c r="M842">
        <v>0</v>
      </c>
      <c r="N842">
        <v>0</v>
      </c>
      <c r="O842">
        <v>0</v>
      </c>
      <c r="P842">
        <v>0</v>
      </c>
      <c r="Q842">
        <f t="shared" si="13"/>
        <v>0</v>
      </c>
    </row>
    <row r="843" spans="1:17" x14ac:dyDescent="0.25">
      <c r="A843" s="39">
        <v>41253</v>
      </c>
      <c r="B843" s="37" t="s">
        <v>3423</v>
      </c>
      <c r="C843" s="37">
        <v>2012</v>
      </c>
      <c r="D843" s="38">
        <v>12</v>
      </c>
      <c r="E843" s="37" t="s">
        <v>37</v>
      </c>
      <c r="F843" s="37" t="e">
        <v>#N/A</v>
      </c>
      <c r="G843" s="37" t="s">
        <v>32</v>
      </c>
      <c r="H843" s="38">
        <v>1</v>
      </c>
      <c r="I843" s="37" t="s">
        <v>37</v>
      </c>
      <c r="J843" s="37" t="s">
        <v>3422</v>
      </c>
      <c r="K843">
        <v>0</v>
      </c>
      <c r="L843">
        <v>0</v>
      </c>
      <c r="M843">
        <v>0</v>
      </c>
      <c r="N843">
        <v>0</v>
      </c>
      <c r="O843">
        <v>0</v>
      </c>
      <c r="P843">
        <v>0</v>
      </c>
      <c r="Q843">
        <f t="shared" si="13"/>
        <v>0</v>
      </c>
    </row>
    <row r="844" spans="1:17" x14ac:dyDescent="0.25">
      <c r="A844" s="39">
        <v>41253</v>
      </c>
      <c r="B844" s="37" t="s">
        <v>3421</v>
      </c>
      <c r="C844" s="37">
        <v>2012</v>
      </c>
      <c r="D844" s="38">
        <v>12</v>
      </c>
      <c r="E844" s="37" t="s">
        <v>76</v>
      </c>
      <c r="F844" s="37" t="s">
        <v>1827</v>
      </c>
      <c r="G844" s="37" t="s">
        <v>32</v>
      </c>
      <c r="H844" s="38">
        <v>46</v>
      </c>
      <c r="I844" s="37" t="s">
        <v>37</v>
      </c>
      <c r="J844" s="37" t="s">
        <v>3420</v>
      </c>
      <c r="K844">
        <v>0</v>
      </c>
      <c r="L844">
        <v>0</v>
      </c>
      <c r="M844">
        <v>0</v>
      </c>
      <c r="N844">
        <v>0</v>
      </c>
      <c r="O844">
        <v>0</v>
      </c>
      <c r="P844">
        <v>0</v>
      </c>
      <c r="Q844">
        <f t="shared" si="13"/>
        <v>0</v>
      </c>
    </row>
    <row r="845" spans="1:17" x14ac:dyDescent="0.25">
      <c r="A845" s="39">
        <v>41253</v>
      </c>
      <c r="B845" s="37" t="s">
        <v>3419</v>
      </c>
      <c r="C845" s="37">
        <v>2012</v>
      </c>
      <c r="D845" s="38">
        <v>12</v>
      </c>
      <c r="E845" s="37" t="s">
        <v>76</v>
      </c>
      <c r="F845" s="37" t="s">
        <v>1827</v>
      </c>
      <c r="G845" s="37" t="s">
        <v>32</v>
      </c>
      <c r="H845" s="38">
        <v>25</v>
      </c>
      <c r="I845" s="37" t="s">
        <v>37</v>
      </c>
      <c r="J845" s="37" t="s">
        <v>3418</v>
      </c>
      <c r="K845">
        <v>0</v>
      </c>
      <c r="L845">
        <v>0</v>
      </c>
      <c r="M845">
        <v>0</v>
      </c>
      <c r="N845">
        <v>0</v>
      </c>
      <c r="O845">
        <v>0</v>
      </c>
      <c r="P845">
        <v>0</v>
      </c>
      <c r="Q845">
        <f t="shared" si="13"/>
        <v>0</v>
      </c>
    </row>
    <row r="846" spans="1:17" x14ac:dyDescent="0.25">
      <c r="A846" s="39">
        <v>41253</v>
      </c>
      <c r="B846" s="37" t="s">
        <v>3417</v>
      </c>
      <c r="C846" s="37">
        <v>2012</v>
      </c>
      <c r="D846" s="38">
        <v>12</v>
      </c>
      <c r="E846" s="37" t="s">
        <v>1827</v>
      </c>
      <c r="F846" s="37" t="s">
        <v>1827</v>
      </c>
      <c r="G846" s="37" t="s">
        <v>32</v>
      </c>
      <c r="H846" s="38">
        <v>47</v>
      </c>
      <c r="I846" s="37" t="s">
        <v>37</v>
      </c>
      <c r="J846" s="37" t="s">
        <v>3416</v>
      </c>
      <c r="K846">
        <v>0</v>
      </c>
      <c r="L846">
        <v>0</v>
      </c>
      <c r="M846">
        <v>0</v>
      </c>
      <c r="N846">
        <v>0</v>
      </c>
      <c r="O846">
        <v>0</v>
      </c>
      <c r="P846">
        <v>0</v>
      </c>
      <c r="Q846">
        <f t="shared" si="13"/>
        <v>0</v>
      </c>
    </row>
    <row r="847" spans="1:17" x14ac:dyDescent="0.25">
      <c r="A847" s="39">
        <v>41253</v>
      </c>
      <c r="B847" s="37" t="s">
        <v>3415</v>
      </c>
      <c r="C847" s="37">
        <v>2012</v>
      </c>
      <c r="D847" s="38">
        <v>12</v>
      </c>
      <c r="E847" s="37" t="s">
        <v>1827</v>
      </c>
      <c r="F847" s="37" t="s">
        <v>1827</v>
      </c>
      <c r="G847" s="37" t="s">
        <v>32</v>
      </c>
      <c r="H847" s="38">
        <v>10</v>
      </c>
      <c r="I847" s="37" t="s">
        <v>37</v>
      </c>
      <c r="J847" s="37" t="s">
        <v>3414</v>
      </c>
      <c r="K847">
        <v>0</v>
      </c>
      <c r="L847">
        <v>0</v>
      </c>
      <c r="M847">
        <v>0</v>
      </c>
      <c r="N847">
        <v>0</v>
      </c>
      <c r="O847">
        <v>0</v>
      </c>
      <c r="P847">
        <v>0</v>
      </c>
      <c r="Q847">
        <f t="shared" si="13"/>
        <v>0</v>
      </c>
    </row>
    <row r="848" spans="1:17" x14ac:dyDescent="0.25">
      <c r="A848" s="39">
        <v>41253</v>
      </c>
      <c r="B848" s="37" t="s">
        <v>3413</v>
      </c>
      <c r="C848" s="37">
        <v>2012</v>
      </c>
      <c r="D848" s="38">
        <v>12</v>
      </c>
      <c r="E848" s="37" t="s">
        <v>153</v>
      </c>
      <c r="F848" s="37" t="s">
        <v>4672</v>
      </c>
      <c r="G848" s="37" t="s">
        <v>32</v>
      </c>
      <c r="H848" s="38">
        <v>75</v>
      </c>
      <c r="I848" s="37" t="s">
        <v>1866</v>
      </c>
      <c r="J848" s="37" t="s">
        <v>3412</v>
      </c>
      <c r="K848">
        <v>0</v>
      </c>
      <c r="L848">
        <v>0</v>
      </c>
      <c r="M848">
        <v>0</v>
      </c>
      <c r="N848">
        <v>0</v>
      </c>
      <c r="O848">
        <v>0</v>
      </c>
      <c r="P848">
        <v>0</v>
      </c>
      <c r="Q848">
        <f t="shared" si="13"/>
        <v>0</v>
      </c>
    </row>
    <row r="849" spans="1:17" x14ac:dyDescent="0.25">
      <c r="A849" s="39">
        <v>41253</v>
      </c>
      <c r="B849" s="37" t="s">
        <v>3411</v>
      </c>
      <c r="C849" s="37">
        <v>2012</v>
      </c>
      <c r="D849" s="38">
        <v>12</v>
      </c>
      <c r="E849" s="37" t="s">
        <v>55</v>
      </c>
      <c r="F849" s="37" t="s">
        <v>4672</v>
      </c>
      <c r="G849" s="37" t="s">
        <v>40</v>
      </c>
      <c r="H849" s="38">
        <v>84</v>
      </c>
      <c r="I849" s="37" t="s">
        <v>37</v>
      </c>
      <c r="J849" s="37" t="s">
        <v>37</v>
      </c>
      <c r="K849">
        <v>0</v>
      </c>
      <c r="L849">
        <v>0</v>
      </c>
      <c r="M849">
        <v>0</v>
      </c>
      <c r="N849">
        <v>0</v>
      </c>
      <c r="O849">
        <v>0</v>
      </c>
      <c r="P849">
        <v>0</v>
      </c>
      <c r="Q849">
        <f t="shared" si="13"/>
        <v>0</v>
      </c>
    </row>
    <row r="850" spans="1:17" x14ac:dyDescent="0.25">
      <c r="A850" s="39">
        <v>41253</v>
      </c>
      <c r="B850" s="37" t="s">
        <v>3410</v>
      </c>
      <c r="C850" s="37">
        <v>2012</v>
      </c>
      <c r="D850" s="38">
        <v>12</v>
      </c>
      <c r="E850" s="37" t="s">
        <v>55</v>
      </c>
      <c r="F850" s="37" t="s">
        <v>4672</v>
      </c>
      <c r="G850" s="37" t="s">
        <v>32</v>
      </c>
      <c r="H850" s="38">
        <v>111</v>
      </c>
      <c r="I850" s="37" t="s">
        <v>37</v>
      </c>
      <c r="J850" s="37" t="s">
        <v>3409</v>
      </c>
      <c r="K850">
        <v>0</v>
      </c>
      <c r="L850">
        <v>0</v>
      </c>
      <c r="M850">
        <v>0</v>
      </c>
      <c r="N850">
        <v>0</v>
      </c>
      <c r="O850">
        <v>0</v>
      </c>
      <c r="P850">
        <v>0</v>
      </c>
      <c r="Q850">
        <f t="shared" si="13"/>
        <v>0</v>
      </c>
    </row>
    <row r="851" spans="1:17" x14ac:dyDescent="0.25">
      <c r="A851" s="39">
        <v>41253</v>
      </c>
      <c r="B851" s="37" t="s">
        <v>3408</v>
      </c>
      <c r="C851" s="37">
        <v>2012</v>
      </c>
      <c r="D851" s="38">
        <v>12</v>
      </c>
      <c r="E851" s="37" t="s">
        <v>37</v>
      </c>
      <c r="F851" s="37" t="s">
        <v>4672</v>
      </c>
      <c r="G851" s="37" t="s">
        <v>32</v>
      </c>
      <c r="H851" s="38">
        <v>21</v>
      </c>
      <c r="I851" s="37" t="s">
        <v>37</v>
      </c>
      <c r="J851" s="37" t="s">
        <v>3407</v>
      </c>
      <c r="K851">
        <v>0</v>
      </c>
      <c r="L851">
        <v>0</v>
      </c>
      <c r="M851">
        <v>0</v>
      </c>
      <c r="N851">
        <v>0</v>
      </c>
      <c r="O851">
        <v>0</v>
      </c>
      <c r="P851">
        <v>0</v>
      </c>
      <c r="Q851">
        <f t="shared" si="13"/>
        <v>0</v>
      </c>
    </row>
    <row r="852" spans="1:17" x14ac:dyDescent="0.25">
      <c r="A852" s="39">
        <v>41253</v>
      </c>
      <c r="B852" s="37" t="s">
        <v>3406</v>
      </c>
      <c r="C852" s="37">
        <v>2012</v>
      </c>
      <c r="D852" s="38">
        <v>12</v>
      </c>
      <c r="E852" s="37" t="s">
        <v>36</v>
      </c>
      <c r="F852" s="37" t="s">
        <v>36</v>
      </c>
      <c r="G852" s="37" t="s">
        <v>32</v>
      </c>
      <c r="H852" s="38">
        <v>92</v>
      </c>
      <c r="I852" s="37" t="s">
        <v>1928</v>
      </c>
      <c r="J852" s="37" t="s">
        <v>3405</v>
      </c>
      <c r="K852">
        <v>0</v>
      </c>
      <c r="L852">
        <v>0</v>
      </c>
      <c r="M852">
        <v>0</v>
      </c>
      <c r="N852">
        <v>0</v>
      </c>
      <c r="O852">
        <v>0</v>
      </c>
      <c r="P852">
        <v>0</v>
      </c>
      <c r="Q852">
        <f t="shared" si="13"/>
        <v>0</v>
      </c>
    </row>
    <row r="853" spans="1:17" x14ac:dyDescent="0.25">
      <c r="A853" s="39">
        <v>41253</v>
      </c>
      <c r="B853" s="37" t="s">
        <v>3404</v>
      </c>
      <c r="C853" s="37">
        <v>2012</v>
      </c>
      <c r="D853" s="38">
        <v>12</v>
      </c>
      <c r="E853" s="37" t="s">
        <v>36</v>
      </c>
      <c r="F853" s="37" t="s">
        <v>36</v>
      </c>
      <c r="G853" s="37" t="s">
        <v>40</v>
      </c>
      <c r="H853" s="38">
        <v>13</v>
      </c>
      <c r="I853" s="37" t="s">
        <v>37</v>
      </c>
      <c r="J853" s="37" t="s">
        <v>37</v>
      </c>
      <c r="K853">
        <v>0</v>
      </c>
      <c r="L853">
        <v>0</v>
      </c>
      <c r="M853">
        <v>0</v>
      </c>
      <c r="N853">
        <v>0</v>
      </c>
      <c r="O853">
        <v>0</v>
      </c>
      <c r="P853">
        <v>0</v>
      </c>
      <c r="Q853">
        <f t="shared" si="13"/>
        <v>0</v>
      </c>
    </row>
    <row r="854" spans="1:17" x14ac:dyDescent="0.25">
      <c r="A854" s="39">
        <v>41253</v>
      </c>
      <c r="B854" s="37" t="s">
        <v>3403</v>
      </c>
      <c r="C854" s="37">
        <v>2012</v>
      </c>
      <c r="D854" s="38">
        <v>12</v>
      </c>
      <c r="E854" s="37" t="s">
        <v>50</v>
      </c>
      <c r="F854" s="37" t="s">
        <v>50</v>
      </c>
      <c r="G854" s="37" t="s">
        <v>32</v>
      </c>
      <c r="H854" s="38">
        <v>141</v>
      </c>
      <c r="I854" s="37" t="s">
        <v>37</v>
      </c>
      <c r="J854" s="37" t="s">
        <v>3402</v>
      </c>
      <c r="K854">
        <v>0</v>
      </c>
      <c r="L854">
        <v>0</v>
      </c>
      <c r="M854">
        <v>0</v>
      </c>
      <c r="N854">
        <v>0</v>
      </c>
      <c r="O854">
        <v>0</v>
      </c>
      <c r="P854">
        <v>0</v>
      </c>
      <c r="Q854">
        <f t="shared" si="13"/>
        <v>0</v>
      </c>
    </row>
    <row r="855" spans="1:17" x14ac:dyDescent="0.25">
      <c r="A855" s="39">
        <v>41257</v>
      </c>
      <c r="B855" s="37" t="s">
        <v>552</v>
      </c>
      <c r="C855" s="37">
        <v>2012</v>
      </c>
      <c r="D855" s="38">
        <v>12</v>
      </c>
      <c r="E855" s="37" t="s">
        <v>76</v>
      </c>
      <c r="F855" s="37" t="s">
        <v>1827</v>
      </c>
      <c r="G855" s="37" t="s">
        <v>32</v>
      </c>
      <c r="H855" s="38">
        <v>48</v>
      </c>
      <c r="I855" s="37" t="s">
        <v>37</v>
      </c>
      <c r="J855" s="37" t="s">
        <v>3401</v>
      </c>
      <c r="K855">
        <v>1</v>
      </c>
      <c r="L855">
        <v>1</v>
      </c>
      <c r="M855">
        <v>0</v>
      </c>
      <c r="N855">
        <v>0</v>
      </c>
      <c r="O855">
        <v>0</v>
      </c>
      <c r="P855">
        <v>2.0833333333333332E-2</v>
      </c>
      <c r="Q855">
        <f t="shared" si="13"/>
        <v>0</v>
      </c>
    </row>
    <row r="856" spans="1:17" x14ac:dyDescent="0.25">
      <c r="A856" s="39">
        <v>41257</v>
      </c>
      <c r="B856" s="37" t="s">
        <v>3400</v>
      </c>
      <c r="C856" s="37">
        <v>2012</v>
      </c>
      <c r="D856" s="38">
        <v>12</v>
      </c>
      <c r="E856" s="37" t="s">
        <v>1827</v>
      </c>
      <c r="F856" s="37" t="s">
        <v>1827</v>
      </c>
      <c r="G856" s="37" t="s">
        <v>32</v>
      </c>
      <c r="H856" s="38">
        <v>25</v>
      </c>
      <c r="I856" s="37" t="s">
        <v>37</v>
      </c>
      <c r="J856" s="37" t="s">
        <v>3399</v>
      </c>
      <c r="K856">
        <v>0</v>
      </c>
      <c r="L856">
        <v>0</v>
      </c>
      <c r="M856">
        <v>0</v>
      </c>
      <c r="N856">
        <v>0</v>
      </c>
      <c r="O856">
        <v>0</v>
      </c>
      <c r="P856">
        <v>0</v>
      </c>
      <c r="Q856">
        <f t="shared" si="13"/>
        <v>0</v>
      </c>
    </row>
    <row r="857" spans="1:17" x14ac:dyDescent="0.25">
      <c r="A857" s="39">
        <v>41257</v>
      </c>
      <c r="B857" s="37" t="s">
        <v>3398</v>
      </c>
      <c r="C857" s="37">
        <v>2012</v>
      </c>
      <c r="D857" s="38">
        <v>12</v>
      </c>
      <c r="E857" s="37" t="s">
        <v>153</v>
      </c>
      <c r="F857" s="37" t="s">
        <v>4672</v>
      </c>
      <c r="G857" s="37" t="s">
        <v>32</v>
      </c>
      <c r="H857" s="38">
        <v>71</v>
      </c>
      <c r="I857" s="37" t="s">
        <v>2023</v>
      </c>
      <c r="J857" s="37" t="s">
        <v>3397</v>
      </c>
      <c r="K857">
        <v>0</v>
      </c>
      <c r="L857">
        <v>0</v>
      </c>
      <c r="M857">
        <v>0</v>
      </c>
      <c r="N857">
        <v>0</v>
      </c>
      <c r="O857">
        <v>0</v>
      </c>
      <c r="P857">
        <v>0</v>
      </c>
      <c r="Q857">
        <f t="shared" si="13"/>
        <v>0</v>
      </c>
    </row>
    <row r="858" spans="1:17" x14ac:dyDescent="0.25">
      <c r="A858" s="39">
        <v>41288</v>
      </c>
      <c r="B858" s="37" t="s">
        <v>3396</v>
      </c>
      <c r="C858" s="37">
        <v>2013</v>
      </c>
      <c r="D858" s="38">
        <v>1</v>
      </c>
      <c r="E858" s="37" t="s">
        <v>232</v>
      </c>
      <c r="F858" s="37" t="e">
        <v>#N/A</v>
      </c>
      <c r="G858" s="37" t="s">
        <v>32</v>
      </c>
      <c r="H858" s="38">
        <v>2</v>
      </c>
      <c r="I858" s="37" t="s">
        <v>37</v>
      </c>
      <c r="J858" s="37" t="s">
        <v>37</v>
      </c>
      <c r="K858">
        <v>0</v>
      </c>
      <c r="L858">
        <v>0</v>
      </c>
      <c r="M858">
        <v>0</v>
      </c>
      <c r="N858">
        <v>0</v>
      </c>
      <c r="O858">
        <v>0</v>
      </c>
      <c r="P858">
        <v>0</v>
      </c>
      <c r="Q858">
        <f t="shared" si="13"/>
        <v>0</v>
      </c>
    </row>
    <row r="859" spans="1:17" x14ac:dyDescent="0.25">
      <c r="A859" s="39">
        <v>41288</v>
      </c>
      <c r="B859" s="37" t="s">
        <v>3395</v>
      </c>
      <c r="C859" s="37">
        <v>2013</v>
      </c>
      <c r="D859" s="38">
        <v>1</v>
      </c>
      <c r="E859" s="37" t="s">
        <v>76</v>
      </c>
      <c r="F859" s="37" t="s">
        <v>1827</v>
      </c>
      <c r="G859" s="37" t="s">
        <v>32</v>
      </c>
      <c r="H859" s="38">
        <v>20</v>
      </c>
      <c r="I859" s="37" t="s">
        <v>37</v>
      </c>
      <c r="J859" s="37" t="s">
        <v>3394</v>
      </c>
      <c r="K859">
        <v>0</v>
      </c>
      <c r="L859">
        <v>0</v>
      </c>
      <c r="M859">
        <v>0</v>
      </c>
      <c r="N859">
        <v>0</v>
      </c>
      <c r="O859">
        <v>0</v>
      </c>
      <c r="P859">
        <v>0</v>
      </c>
      <c r="Q859">
        <f t="shared" si="13"/>
        <v>0</v>
      </c>
    </row>
    <row r="860" spans="1:17" x14ac:dyDescent="0.25">
      <c r="A860" s="39">
        <v>41288</v>
      </c>
      <c r="B860" s="37" t="s">
        <v>3393</v>
      </c>
      <c r="C860" s="37">
        <v>2013</v>
      </c>
      <c r="D860" s="38">
        <v>1</v>
      </c>
      <c r="E860" s="37" t="s">
        <v>1827</v>
      </c>
      <c r="F860" s="37" t="s">
        <v>1827</v>
      </c>
      <c r="G860" s="37" t="s">
        <v>32</v>
      </c>
      <c r="H860" s="38">
        <v>34</v>
      </c>
      <c r="I860" s="37" t="s">
        <v>37</v>
      </c>
      <c r="J860" s="37" t="s">
        <v>3392</v>
      </c>
      <c r="K860">
        <v>0</v>
      </c>
      <c r="L860">
        <v>0</v>
      </c>
      <c r="M860">
        <v>0</v>
      </c>
      <c r="N860">
        <v>0</v>
      </c>
      <c r="O860">
        <v>0</v>
      </c>
      <c r="P860">
        <v>0</v>
      </c>
      <c r="Q860">
        <f t="shared" si="13"/>
        <v>0</v>
      </c>
    </row>
    <row r="861" spans="1:17" x14ac:dyDescent="0.25">
      <c r="A861" s="39">
        <v>41288</v>
      </c>
      <c r="B861" s="37" t="s">
        <v>555</v>
      </c>
      <c r="C861" s="37">
        <v>2013</v>
      </c>
      <c r="D861" s="38">
        <v>1</v>
      </c>
      <c r="E861" s="37" t="s">
        <v>153</v>
      </c>
      <c r="F861" s="37" t="s">
        <v>4672</v>
      </c>
      <c r="G861" s="37" t="s">
        <v>32</v>
      </c>
      <c r="H861" s="38">
        <v>97</v>
      </c>
      <c r="I861" s="37" t="s">
        <v>2162</v>
      </c>
      <c r="J861" s="37" t="s">
        <v>3391</v>
      </c>
      <c r="K861">
        <v>1</v>
      </c>
      <c r="L861">
        <v>1</v>
      </c>
      <c r="M861">
        <v>0</v>
      </c>
      <c r="N861">
        <v>1</v>
      </c>
      <c r="O861">
        <v>1</v>
      </c>
      <c r="P861">
        <v>1.0309278350515464E-2</v>
      </c>
      <c r="Q861">
        <f t="shared" si="13"/>
        <v>1.0309278350515464E-2</v>
      </c>
    </row>
    <row r="862" spans="1:17" x14ac:dyDescent="0.25">
      <c r="A862" s="39">
        <v>41288</v>
      </c>
      <c r="B862" s="37" t="s">
        <v>3390</v>
      </c>
      <c r="C862" s="37">
        <v>2013</v>
      </c>
      <c r="D862" s="38">
        <v>1</v>
      </c>
      <c r="E862" s="37" t="s">
        <v>55</v>
      </c>
      <c r="F862" s="37" t="s">
        <v>4672</v>
      </c>
      <c r="G862" s="37" t="s">
        <v>40</v>
      </c>
      <c r="H862" s="38">
        <v>205</v>
      </c>
      <c r="I862" s="37" t="s">
        <v>37</v>
      </c>
      <c r="J862" s="37" t="s">
        <v>37</v>
      </c>
      <c r="K862">
        <v>0</v>
      </c>
      <c r="L862">
        <v>0</v>
      </c>
      <c r="M862">
        <v>0</v>
      </c>
      <c r="N862">
        <v>0</v>
      </c>
      <c r="O862">
        <v>0</v>
      </c>
      <c r="P862">
        <v>0</v>
      </c>
      <c r="Q862">
        <f t="shared" si="13"/>
        <v>0</v>
      </c>
    </row>
    <row r="863" spans="1:17" x14ac:dyDescent="0.25">
      <c r="A863" s="39">
        <v>41288</v>
      </c>
      <c r="B863" s="37" t="s">
        <v>3389</v>
      </c>
      <c r="C863" s="37">
        <v>2013</v>
      </c>
      <c r="D863" s="38">
        <v>1</v>
      </c>
      <c r="E863" s="37" t="s">
        <v>55</v>
      </c>
      <c r="F863" s="37" t="s">
        <v>4672</v>
      </c>
      <c r="G863" s="37" t="s">
        <v>32</v>
      </c>
      <c r="H863" s="38">
        <v>81</v>
      </c>
      <c r="I863" s="37" t="s">
        <v>37</v>
      </c>
      <c r="J863" s="37" t="s">
        <v>3388</v>
      </c>
      <c r="K863">
        <v>0</v>
      </c>
      <c r="L863">
        <v>0</v>
      </c>
      <c r="M863">
        <v>0</v>
      </c>
      <c r="N863">
        <v>0</v>
      </c>
      <c r="O863">
        <v>0</v>
      </c>
      <c r="P863">
        <v>0</v>
      </c>
      <c r="Q863">
        <f t="shared" si="13"/>
        <v>0</v>
      </c>
    </row>
    <row r="864" spans="1:17" x14ac:dyDescent="0.25">
      <c r="A864" s="39">
        <v>41288</v>
      </c>
      <c r="B864" s="37" t="s">
        <v>3387</v>
      </c>
      <c r="C864" s="37">
        <v>2013</v>
      </c>
      <c r="D864" s="38">
        <v>1</v>
      </c>
      <c r="E864" s="37" t="s">
        <v>24</v>
      </c>
      <c r="F864" s="37" t="s">
        <v>4672</v>
      </c>
      <c r="G864" s="37" t="s">
        <v>32</v>
      </c>
      <c r="H864" s="38">
        <v>18</v>
      </c>
      <c r="I864" s="37" t="s">
        <v>1841</v>
      </c>
      <c r="J864" s="37" t="s">
        <v>3386</v>
      </c>
      <c r="K864">
        <v>0</v>
      </c>
      <c r="L864">
        <v>0</v>
      </c>
      <c r="M864">
        <v>0</v>
      </c>
      <c r="N864">
        <v>0</v>
      </c>
      <c r="O864">
        <v>0</v>
      </c>
      <c r="P864">
        <v>0</v>
      </c>
      <c r="Q864">
        <f t="shared" si="13"/>
        <v>0</v>
      </c>
    </row>
    <row r="865" spans="1:17" x14ac:dyDescent="0.25">
      <c r="A865" s="39">
        <v>41290</v>
      </c>
      <c r="B865" s="37" t="s">
        <v>3385</v>
      </c>
      <c r="C865" s="37">
        <v>2013</v>
      </c>
      <c r="D865" s="38">
        <v>1</v>
      </c>
      <c r="E865" s="37" t="s">
        <v>37</v>
      </c>
      <c r="F865" s="37" t="e">
        <v>#N/A</v>
      </c>
      <c r="G865" s="37" t="s">
        <v>32</v>
      </c>
      <c r="H865" s="38">
        <v>1</v>
      </c>
      <c r="I865" s="37" t="s">
        <v>37</v>
      </c>
      <c r="J865" s="37" t="s">
        <v>37</v>
      </c>
      <c r="K865">
        <v>0</v>
      </c>
      <c r="L865">
        <v>0</v>
      </c>
      <c r="M865">
        <v>0</v>
      </c>
      <c r="N865">
        <v>0</v>
      </c>
      <c r="O865">
        <v>0</v>
      </c>
      <c r="P865">
        <v>0</v>
      </c>
      <c r="Q865">
        <f t="shared" si="13"/>
        <v>0</v>
      </c>
    </row>
    <row r="866" spans="1:17" x14ac:dyDescent="0.25">
      <c r="A866" s="39">
        <v>41290</v>
      </c>
      <c r="B866" s="37" t="s">
        <v>3384</v>
      </c>
      <c r="C866" s="37">
        <v>2013</v>
      </c>
      <c r="D866" s="38">
        <v>1</v>
      </c>
      <c r="E866" s="37" t="s">
        <v>76</v>
      </c>
      <c r="F866" s="37" t="s">
        <v>1827</v>
      </c>
      <c r="G866" s="37" t="s">
        <v>32</v>
      </c>
      <c r="H866" s="38">
        <v>19</v>
      </c>
      <c r="I866" s="37" t="s">
        <v>37</v>
      </c>
      <c r="J866" s="37" t="s">
        <v>3383</v>
      </c>
      <c r="K866">
        <v>0</v>
      </c>
      <c r="L866">
        <v>0</v>
      </c>
      <c r="M866">
        <v>0</v>
      </c>
      <c r="N866">
        <v>0</v>
      </c>
      <c r="O866">
        <v>0</v>
      </c>
      <c r="P866">
        <v>0</v>
      </c>
      <c r="Q866">
        <f t="shared" si="13"/>
        <v>0</v>
      </c>
    </row>
    <row r="867" spans="1:17" x14ac:dyDescent="0.25">
      <c r="A867" s="39">
        <v>41290</v>
      </c>
      <c r="B867" s="37" t="s">
        <v>3382</v>
      </c>
      <c r="C867" s="37">
        <v>2013</v>
      </c>
      <c r="D867" s="38">
        <v>1</v>
      </c>
      <c r="E867" s="37" t="s">
        <v>37</v>
      </c>
      <c r="F867" s="37" t="e">
        <v>#N/A</v>
      </c>
      <c r="G867" s="37" t="s">
        <v>40</v>
      </c>
      <c r="H867" s="38">
        <v>1</v>
      </c>
      <c r="I867" s="37" t="s">
        <v>37</v>
      </c>
      <c r="J867" s="37" t="s">
        <v>37</v>
      </c>
      <c r="K867">
        <v>0</v>
      </c>
      <c r="L867">
        <v>0</v>
      </c>
      <c r="M867">
        <v>0</v>
      </c>
      <c r="N867">
        <v>0</v>
      </c>
      <c r="O867">
        <v>0</v>
      </c>
      <c r="P867">
        <v>0</v>
      </c>
      <c r="Q867">
        <f t="shared" si="13"/>
        <v>0</v>
      </c>
    </row>
    <row r="868" spans="1:17" x14ac:dyDescent="0.25">
      <c r="A868" s="39">
        <v>41290</v>
      </c>
      <c r="B868" s="37" t="s">
        <v>3381</v>
      </c>
      <c r="C868" s="37">
        <v>2013</v>
      </c>
      <c r="D868" s="38">
        <v>1</v>
      </c>
      <c r="E868" s="37" t="s">
        <v>24</v>
      </c>
      <c r="F868" s="37" t="s">
        <v>4672</v>
      </c>
      <c r="G868" s="37" t="s">
        <v>32</v>
      </c>
      <c r="H868" s="38">
        <v>43</v>
      </c>
      <c r="I868" s="37" t="s">
        <v>2845</v>
      </c>
      <c r="J868" s="37" t="s">
        <v>3380</v>
      </c>
      <c r="K868">
        <v>0</v>
      </c>
      <c r="L868">
        <v>0</v>
      </c>
      <c r="M868">
        <v>0</v>
      </c>
      <c r="N868">
        <v>0</v>
      </c>
      <c r="O868">
        <v>0</v>
      </c>
      <c r="P868">
        <v>0</v>
      </c>
      <c r="Q868">
        <f t="shared" si="13"/>
        <v>0</v>
      </c>
    </row>
    <row r="869" spans="1:17" x14ac:dyDescent="0.25">
      <c r="A869" s="39">
        <v>41290</v>
      </c>
      <c r="B869" s="37" t="s">
        <v>3379</v>
      </c>
      <c r="C869" s="37">
        <v>2013</v>
      </c>
      <c r="D869" s="38">
        <v>1</v>
      </c>
      <c r="E869" s="37" t="s">
        <v>36</v>
      </c>
      <c r="F869" s="37" t="s">
        <v>36</v>
      </c>
      <c r="G869" s="37" t="s">
        <v>32</v>
      </c>
      <c r="H869" s="38">
        <v>72</v>
      </c>
      <c r="I869" s="37" t="s">
        <v>2845</v>
      </c>
      <c r="J869" s="37" t="s">
        <v>3378</v>
      </c>
      <c r="K869">
        <v>0</v>
      </c>
      <c r="L869">
        <v>0</v>
      </c>
      <c r="M869">
        <v>0</v>
      </c>
      <c r="N869">
        <v>0</v>
      </c>
      <c r="O869">
        <v>0</v>
      </c>
      <c r="P869">
        <v>0</v>
      </c>
      <c r="Q869">
        <f t="shared" si="13"/>
        <v>0</v>
      </c>
    </row>
    <row r="870" spans="1:17" x14ac:dyDescent="0.25">
      <c r="A870" s="39">
        <v>41290</v>
      </c>
      <c r="B870" s="37" t="s">
        <v>3377</v>
      </c>
      <c r="C870" s="37">
        <v>2013</v>
      </c>
      <c r="D870" s="38">
        <v>1</v>
      </c>
      <c r="E870" s="37" t="s">
        <v>36</v>
      </c>
      <c r="F870" s="37" t="s">
        <v>36</v>
      </c>
      <c r="G870" s="37" t="s">
        <v>40</v>
      </c>
      <c r="H870" s="38">
        <v>1</v>
      </c>
      <c r="I870" s="37" t="s">
        <v>37</v>
      </c>
      <c r="J870" s="37" t="s">
        <v>37</v>
      </c>
      <c r="K870">
        <v>0</v>
      </c>
      <c r="L870">
        <v>0</v>
      </c>
      <c r="M870">
        <v>0</v>
      </c>
      <c r="N870">
        <v>0</v>
      </c>
      <c r="O870">
        <v>0</v>
      </c>
      <c r="P870">
        <v>0</v>
      </c>
      <c r="Q870">
        <f t="shared" si="13"/>
        <v>0</v>
      </c>
    </row>
    <row r="871" spans="1:17" x14ac:dyDescent="0.25">
      <c r="A871" s="39">
        <v>41290</v>
      </c>
      <c r="B871" s="37" t="s">
        <v>558</v>
      </c>
      <c r="C871" s="37">
        <v>2013</v>
      </c>
      <c r="D871" s="38">
        <v>1</v>
      </c>
      <c r="E871" s="37" t="s">
        <v>50</v>
      </c>
      <c r="F871" s="37" t="s">
        <v>50</v>
      </c>
      <c r="G871" s="37" t="s">
        <v>32</v>
      </c>
      <c r="H871" s="38">
        <v>103</v>
      </c>
      <c r="I871" s="37" t="s">
        <v>37</v>
      </c>
      <c r="J871" s="37" t="s">
        <v>3376</v>
      </c>
      <c r="K871">
        <v>1</v>
      </c>
      <c r="L871">
        <v>1</v>
      </c>
      <c r="M871">
        <v>1</v>
      </c>
      <c r="N871">
        <v>0</v>
      </c>
      <c r="O871">
        <v>1</v>
      </c>
      <c r="P871">
        <v>9.7087378640776691E-3</v>
      </c>
      <c r="Q871">
        <f t="shared" si="13"/>
        <v>0</v>
      </c>
    </row>
    <row r="872" spans="1:17" x14ac:dyDescent="0.25">
      <c r="A872" s="39">
        <v>41290</v>
      </c>
      <c r="B872" s="37" t="s">
        <v>3375</v>
      </c>
      <c r="C872" s="37">
        <v>2013</v>
      </c>
      <c r="D872" s="38">
        <v>1</v>
      </c>
      <c r="E872" s="37" t="s">
        <v>153</v>
      </c>
      <c r="F872" s="37" t="s">
        <v>4672</v>
      </c>
      <c r="G872" s="37" t="s">
        <v>32</v>
      </c>
      <c r="H872" s="38">
        <v>134</v>
      </c>
      <c r="I872" s="37" t="s">
        <v>3374</v>
      </c>
      <c r="J872" s="37" t="s">
        <v>3373</v>
      </c>
      <c r="K872">
        <v>0</v>
      </c>
      <c r="L872">
        <v>0</v>
      </c>
      <c r="M872">
        <v>0</v>
      </c>
      <c r="N872">
        <v>0</v>
      </c>
      <c r="O872">
        <v>0</v>
      </c>
      <c r="P872">
        <v>0</v>
      </c>
      <c r="Q872">
        <f t="shared" si="13"/>
        <v>0</v>
      </c>
    </row>
    <row r="873" spans="1:17" x14ac:dyDescent="0.25">
      <c r="A873" s="39">
        <v>41290</v>
      </c>
      <c r="B873" s="37" t="s">
        <v>3372</v>
      </c>
      <c r="C873" s="37">
        <v>2013</v>
      </c>
      <c r="D873" s="38">
        <v>1</v>
      </c>
      <c r="E873" s="37" t="s">
        <v>37</v>
      </c>
      <c r="F873" s="37" t="e">
        <v>#N/A</v>
      </c>
      <c r="G873" s="37" t="s">
        <v>40</v>
      </c>
      <c r="H873" s="38">
        <v>1</v>
      </c>
      <c r="I873" s="37" t="s">
        <v>37</v>
      </c>
      <c r="J873" s="37" t="s">
        <v>3371</v>
      </c>
      <c r="K873">
        <v>0</v>
      </c>
      <c r="L873">
        <v>0</v>
      </c>
      <c r="M873">
        <v>0</v>
      </c>
      <c r="N873">
        <v>0</v>
      </c>
      <c r="O873">
        <v>0</v>
      </c>
      <c r="P873">
        <v>0</v>
      </c>
      <c r="Q873">
        <f t="shared" si="13"/>
        <v>0</v>
      </c>
    </row>
    <row r="874" spans="1:17" x14ac:dyDescent="0.25">
      <c r="A874" s="39">
        <v>41319</v>
      </c>
      <c r="B874" s="37" t="s">
        <v>3370</v>
      </c>
      <c r="C874" s="37">
        <v>2013</v>
      </c>
      <c r="D874" s="38">
        <v>2</v>
      </c>
      <c r="E874" s="37" t="s">
        <v>232</v>
      </c>
      <c r="F874" s="37" t="e">
        <v>#N/A</v>
      </c>
      <c r="G874" s="37" t="s">
        <v>32</v>
      </c>
      <c r="H874" s="38">
        <v>2</v>
      </c>
      <c r="I874" s="37" t="s">
        <v>37</v>
      </c>
      <c r="J874" s="37" t="s">
        <v>3369</v>
      </c>
      <c r="K874">
        <v>0</v>
      </c>
      <c r="L874">
        <v>0</v>
      </c>
      <c r="M874">
        <v>0</v>
      </c>
      <c r="N874">
        <v>0</v>
      </c>
      <c r="O874">
        <v>0</v>
      </c>
      <c r="P874">
        <v>0</v>
      </c>
      <c r="Q874">
        <f t="shared" si="13"/>
        <v>0</v>
      </c>
    </row>
    <row r="875" spans="1:17" x14ac:dyDescent="0.25">
      <c r="A875" s="39">
        <v>41319</v>
      </c>
      <c r="B875" s="37" t="s">
        <v>3368</v>
      </c>
      <c r="C875" s="37">
        <v>2013</v>
      </c>
      <c r="D875" s="38">
        <v>2</v>
      </c>
      <c r="E875" s="37" t="s">
        <v>37</v>
      </c>
      <c r="F875" s="37" t="e">
        <v>#N/A</v>
      </c>
      <c r="G875" s="37" t="s">
        <v>32</v>
      </c>
      <c r="H875" s="38">
        <v>1</v>
      </c>
      <c r="I875" s="37" t="s">
        <v>37</v>
      </c>
      <c r="J875" s="37" t="s">
        <v>37</v>
      </c>
      <c r="K875">
        <v>0</v>
      </c>
      <c r="L875">
        <v>0</v>
      </c>
      <c r="M875">
        <v>0</v>
      </c>
      <c r="N875">
        <v>0</v>
      </c>
      <c r="O875">
        <v>0</v>
      </c>
      <c r="P875">
        <v>0</v>
      </c>
      <c r="Q875">
        <f t="shared" si="13"/>
        <v>0</v>
      </c>
    </row>
    <row r="876" spans="1:17" x14ac:dyDescent="0.25">
      <c r="A876" s="39">
        <v>41319</v>
      </c>
      <c r="B876" s="37" t="s">
        <v>3367</v>
      </c>
      <c r="C876" s="37">
        <v>2013</v>
      </c>
      <c r="D876" s="38">
        <v>2</v>
      </c>
      <c r="E876" s="37" t="s">
        <v>76</v>
      </c>
      <c r="F876" s="37" t="s">
        <v>1827</v>
      </c>
      <c r="G876" s="37" t="s">
        <v>32</v>
      </c>
      <c r="H876" s="38">
        <v>29</v>
      </c>
      <c r="I876" s="37" t="s">
        <v>37</v>
      </c>
      <c r="J876" s="37" t="s">
        <v>3366</v>
      </c>
      <c r="K876">
        <v>0</v>
      </c>
      <c r="L876">
        <v>0</v>
      </c>
      <c r="M876">
        <v>0</v>
      </c>
      <c r="N876">
        <v>0</v>
      </c>
      <c r="O876">
        <v>0</v>
      </c>
      <c r="P876">
        <v>0</v>
      </c>
      <c r="Q876">
        <f t="shared" si="13"/>
        <v>0</v>
      </c>
    </row>
    <row r="877" spans="1:17" x14ac:dyDescent="0.25">
      <c r="A877" s="39">
        <v>41319</v>
      </c>
      <c r="B877" s="37" t="s">
        <v>3365</v>
      </c>
      <c r="C877" s="37">
        <v>2013</v>
      </c>
      <c r="D877" s="38">
        <v>2</v>
      </c>
      <c r="E877" s="37" t="s">
        <v>1827</v>
      </c>
      <c r="F877" s="37" t="s">
        <v>1827</v>
      </c>
      <c r="G877" s="37" t="s">
        <v>32</v>
      </c>
      <c r="H877" s="38">
        <v>10</v>
      </c>
      <c r="I877" s="37" t="s">
        <v>37</v>
      </c>
      <c r="J877" s="37" t="s">
        <v>3364</v>
      </c>
      <c r="K877">
        <v>0</v>
      </c>
      <c r="L877">
        <v>0</v>
      </c>
      <c r="M877">
        <v>0</v>
      </c>
      <c r="N877">
        <v>0</v>
      </c>
      <c r="O877">
        <v>0</v>
      </c>
      <c r="P877">
        <v>0</v>
      </c>
      <c r="Q877">
        <f t="shared" si="13"/>
        <v>0</v>
      </c>
    </row>
    <row r="878" spans="1:17" x14ac:dyDescent="0.25">
      <c r="A878" s="39">
        <v>41319</v>
      </c>
      <c r="B878" s="37" t="s">
        <v>3363</v>
      </c>
      <c r="C878" s="37">
        <v>2013</v>
      </c>
      <c r="D878" s="38">
        <v>2</v>
      </c>
      <c r="E878" s="37" t="s">
        <v>153</v>
      </c>
      <c r="F878" s="37" t="s">
        <v>4672</v>
      </c>
      <c r="G878" s="37" t="s">
        <v>32</v>
      </c>
      <c r="H878" s="38">
        <v>139</v>
      </c>
      <c r="I878" s="37" t="s">
        <v>2905</v>
      </c>
      <c r="J878" s="37" t="s">
        <v>3362</v>
      </c>
      <c r="K878">
        <v>0</v>
      </c>
      <c r="L878">
        <v>0</v>
      </c>
      <c r="M878">
        <v>0</v>
      </c>
      <c r="N878">
        <v>0</v>
      </c>
      <c r="O878">
        <v>0</v>
      </c>
      <c r="P878">
        <v>0</v>
      </c>
      <c r="Q878">
        <f t="shared" si="13"/>
        <v>0</v>
      </c>
    </row>
    <row r="879" spans="1:17" x14ac:dyDescent="0.25">
      <c r="A879" s="39">
        <v>41319</v>
      </c>
      <c r="B879" s="37" t="s">
        <v>3361</v>
      </c>
      <c r="C879" s="37">
        <v>2013</v>
      </c>
      <c r="D879" s="38">
        <v>2</v>
      </c>
      <c r="E879" s="37" t="s">
        <v>55</v>
      </c>
      <c r="F879" s="37" t="s">
        <v>4672</v>
      </c>
      <c r="G879" s="37" t="s">
        <v>32</v>
      </c>
      <c r="H879" s="38">
        <v>144</v>
      </c>
      <c r="I879" s="37" t="s">
        <v>37</v>
      </c>
      <c r="J879" s="37" t="s">
        <v>3360</v>
      </c>
      <c r="K879">
        <v>0</v>
      </c>
      <c r="L879">
        <v>0</v>
      </c>
      <c r="M879">
        <v>0</v>
      </c>
      <c r="N879">
        <v>0</v>
      </c>
      <c r="O879">
        <v>0</v>
      </c>
      <c r="P879">
        <v>0</v>
      </c>
      <c r="Q879">
        <f t="shared" si="13"/>
        <v>0</v>
      </c>
    </row>
    <row r="880" spans="1:17" x14ac:dyDescent="0.25">
      <c r="A880" s="39">
        <v>41319</v>
      </c>
      <c r="B880" s="37" t="s">
        <v>3359</v>
      </c>
      <c r="C880" s="37">
        <v>2013</v>
      </c>
      <c r="D880" s="38">
        <v>2</v>
      </c>
      <c r="E880" s="37" t="s">
        <v>55</v>
      </c>
      <c r="F880" s="37" t="s">
        <v>4672</v>
      </c>
      <c r="G880" s="37" t="s">
        <v>40</v>
      </c>
      <c r="H880" s="38">
        <v>73</v>
      </c>
      <c r="I880" s="37" t="s">
        <v>37</v>
      </c>
      <c r="J880" s="37" t="s">
        <v>37</v>
      </c>
      <c r="K880">
        <v>0</v>
      </c>
      <c r="L880">
        <v>0</v>
      </c>
      <c r="M880">
        <v>0</v>
      </c>
      <c r="N880">
        <v>0</v>
      </c>
      <c r="O880">
        <v>0</v>
      </c>
      <c r="P880">
        <v>0</v>
      </c>
      <c r="Q880">
        <f t="shared" si="13"/>
        <v>0</v>
      </c>
    </row>
    <row r="881" spans="1:17" x14ac:dyDescent="0.25">
      <c r="A881" s="39">
        <v>41319</v>
      </c>
      <c r="B881" s="37" t="s">
        <v>1796</v>
      </c>
      <c r="C881" s="37">
        <v>2013</v>
      </c>
      <c r="D881" s="38">
        <v>2</v>
      </c>
      <c r="E881" s="37" t="s">
        <v>24</v>
      </c>
      <c r="F881" s="37" t="s">
        <v>4672</v>
      </c>
      <c r="G881" s="37" t="s">
        <v>32</v>
      </c>
      <c r="H881" s="38">
        <v>100</v>
      </c>
      <c r="I881" s="37" t="s">
        <v>1910</v>
      </c>
      <c r="J881" s="37" t="s">
        <v>3358</v>
      </c>
      <c r="K881">
        <v>0</v>
      </c>
      <c r="L881">
        <v>0</v>
      </c>
      <c r="M881">
        <v>0</v>
      </c>
      <c r="N881">
        <v>0</v>
      </c>
      <c r="O881">
        <v>0</v>
      </c>
      <c r="P881">
        <v>0</v>
      </c>
      <c r="Q881">
        <f t="shared" si="13"/>
        <v>0</v>
      </c>
    </row>
    <row r="882" spans="1:17" x14ac:dyDescent="0.25">
      <c r="A882" s="39">
        <v>41319</v>
      </c>
      <c r="B882" s="37" t="s">
        <v>561</v>
      </c>
      <c r="C882" s="37">
        <v>2013</v>
      </c>
      <c r="D882" s="38">
        <v>2</v>
      </c>
      <c r="E882" s="37" t="s">
        <v>36</v>
      </c>
      <c r="F882" s="37" t="s">
        <v>36</v>
      </c>
      <c r="G882" s="37" t="s">
        <v>32</v>
      </c>
      <c r="H882" s="38">
        <v>101</v>
      </c>
      <c r="I882" s="37" t="s">
        <v>1841</v>
      </c>
      <c r="J882" s="37" t="s">
        <v>3357</v>
      </c>
      <c r="K882">
        <v>1</v>
      </c>
      <c r="L882">
        <v>1</v>
      </c>
      <c r="M882">
        <v>1</v>
      </c>
      <c r="N882">
        <v>0</v>
      </c>
      <c r="O882">
        <v>1</v>
      </c>
      <c r="P882">
        <v>9.9009900990099011E-3</v>
      </c>
      <c r="Q882">
        <f t="shared" si="13"/>
        <v>0</v>
      </c>
    </row>
    <row r="883" spans="1:17" x14ac:dyDescent="0.25">
      <c r="A883" s="39">
        <v>41319</v>
      </c>
      <c r="B883" s="37" t="s">
        <v>3356</v>
      </c>
      <c r="C883" s="37">
        <v>2013</v>
      </c>
      <c r="D883" s="38">
        <v>2</v>
      </c>
      <c r="E883" s="37" t="s">
        <v>36</v>
      </c>
      <c r="F883" s="37" t="s">
        <v>36</v>
      </c>
      <c r="G883" s="37" t="s">
        <v>40</v>
      </c>
      <c r="H883" s="38">
        <v>2</v>
      </c>
      <c r="I883" s="37" t="s">
        <v>37</v>
      </c>
      <c r="J883" s="37" t="s">
        <v>37</v>
      </c>
      <c r="K883">
        <v>0</v>
      </c>
      <c r="L883">
        <v>0</v>
      </c>
      <c r="M883">
        <v>0</v>
      </c>
      <c r="N883">
        <v>0</v>
      </c>
      <c r="O883">
        <v>0</v>
      </c>
      <c r="P883">
        <v>0</v>
      </c>
      <c r="Q883">
        <f t="shared" si="13"/>
        <v>0</v>
      </c>
    </row>
    <row r="884" spans="1:17" x14ac:dyDescent="0.25">
      <c r="A884" s="39">
        <v>41319</v>
      </c>
      <c r="B884" s="37" t="s">
        <v>564</v>
      </c>
      <c r="C884" s="37">
        <v>2013</v>
      </c>
      <c r="D884" s="38">
        <v>2</v>
      </c>
      <c r="E884" s="37" t="s">
        <v>50</v>
      </c>
      <c r="F884" s="37" t="s">
        <v>50</v>
      </c>
      <c r="G884" s="37" t="s">
        <v>32</v>
      </c>
      <c r="H884" s="38">
        <v>109</v>
      </c>
      <c r="I884" s="37" t="s">
        <v>1841</v>
      </c>
      <c r="J884" s="37" t="s">
        <v>3355</v>
      </c>
      <c r="K884">
        <v>1</v>
      </c>
      <c r="L884">
        <v>1</v>
      </c>
      <c r="M884">
        <v>0</v>
      </c>
      <c r="N884">
        <v>0</v>
      </c>
      <c r="O884">
        <v>0</v>
      </c>
      <c r="P884">
        <v>9.1743119266055051E-3</v>
      </c>
      <c r="Q884">
        <f t="shared" si="13"/>
        <v>0</v>
      </c>
    </row>
    <row r="885" spans="1:17" x14ac:dyDescent="0.25">
      <c r="A885" s="39">
        <v>41319</v>
      </c>
      <c r="B885" s="37" t="s">
        <v>3354</v>
      </c>
      <c r="C885" s="37">
        <v>2013</v>
      </c>
      <c r="D885" s="38">
        <v>2</v>
      </c>
      <c r="E885" s="37" t="s">
        <v>50</v>
      </c>
      <c r="F885" s="37" t="s">
        <v>50</v>
      </c>
      <c r="G885" s="37" t="s">
        <v>40</v>
      </c>
      <c r="H885" s="38">
        <v>1</v>
      </c>
      <c r="I885" s="37" t="s">
        <v>37</v>
      </c>
      <c r="J885" s="37" t="s">
        <v>37</v>
      </c>
      <c r="K885">
        <v>0</v>
      </c>
      <c r="L885">
        <v>0</v>
      </c>
      <c r="M885">
        <v>0</v>
      </c>
      <c r="N885">
        <v>0</v>
      </c>
      <c r="O885">
        <v>0</v>
      </c>
      <c r="P885">
        <v>0</v>
      </c>
      <c r="Q885">
        <f t="shared" si="13"/>
        <v>0</v>
      </c>
    </row>
    <row r="886" spans="1:17" x14ac:dyDescent="0.25">
      <c r="A886" s="39">
        <v>41341</v>
      </c>
      <c r="B886" s="37" t="s">
        <v>567</v>
      </c>
      <c r="C886" s="37">
        <v>2013</v>
      </c>
      <c r="D886" s="38">
        <v>3</v>
      </c>
      <c r="E886" s="37" t="s">
        <v>76</v>
      </c>
      <c r="F886" s="37" t="s">
        <v>1827</v>
      </c>
      <c r="G886" s="37" t="s">
        <v>32</v>
      </c>
      <c r="H886" s="38">
        <v>23</v>
      </c>
      <c r="I886" s="37" t="s">
        <v>37</v>
      </c>
      <c r="J886" s="37" t="s">
        <v>3353</v>
      </c>
      <c r="K886">
        <v>1</v>
      </c>
      <c r="L886">
        <v>1</v>
      </c>
      <c r="M886">
        <v>1</v>
      </c>
      <c r="N886">
        <v>0</v>
      </c>
      <c r="O886">
        <v>1</v>
      </c>
      <c r="P886">
        <v>4.3478260869565216E-2</v>
      </c>
      <c r="Q886">
        <f t="shared" si="13"/>
        <v>0</v>
      </c>
    </row>
    <row r="887" spans="1:17" x14ac:dyDescent="0.25">
      <c r="A887" s="39">
        <v>41341</v>
      </c>
      <c r="B887" s="37" t="s">
        <v>3352</v>
      </c>
      <c r="C887" s="37">
        <v>2013</v>
      </c>
      <c r="D887" s="38">
        <v>3</v>
      </c>
      <c r="E887" s="37" t="s">
        <v>76</v>
      </c>
      <c r="F887" s="37" t="s">
        <v>1827</v>
      </c>
      <c r="G887" s="37" t="s">
        <v>40</v>
      </c>
      <c r="H887" s="38">
        <v>1</v>
      </c>
      <c r="I887" s="37" t="s">
        <v>37</v>
      </c>
      <c r="J887" s="37" t="s">
        <v>37</v>
      </c>
      <c r="K887">
        <v>0</v>
      </c>
      <c r="L887">
        <v>0</v>
      </c>
      <c r="M887">
        <v>0</v>
      </c>
      <c r="N887">
        <v>0</v>
      </c>
      <c r="O887">
        <v>0</v>
      </c>
      <c r="P887">
        <v>0</v>
      </c>
      <c r="Q887">
        <f t="shared" si="13"/>
        <v>0</v>
      </c>
    </row>
    <row r="888" spans="1:17" x14ac:dyDescent="0.25">
      <c r="A888" s="39">
        <v>41341</v>
      </c>
      <c r="B888" s="37" t="s">
        <v>3351</v>
      </c>
      <c r="C888" s="37">
        <v>2013</v>
      </c>
      <c r="D888" s="38">
        <v>3</v>
      </c>
      <c r="E888" s="37" t="s">
        <v>1827</v>
      </c>
      <c r="F888" s="37" t="s">
        <v>1827</v>
      </c>
      <c r="G888" s="37" t="s">
        <v>32</v>
      </c>
      <c r="H888" s="38">
        <v>39</v>
      </c>
      <c r="I888" s="37" t="s">
        <v>37</v>
      </c>
      <c r="J888" s="37" t="s">
        <v>3350</v>
      </c>
      <c r="K888">
        <v>0</v>
      </c>
      <c r="L888">
        <v>0</v>
      </c>
      <c r="M888">
        <v>0</v>
      </c>
      <c r="N888">
        <v>0</v>
      </c>
      <c r="O888">
        <v>0</v>
      </c>
      <c r="P888">
        <v>0</v>
      </c>
      <c r="Q888">
        <f t="shared" si="13"/>
        <v>0</v>
      </c>
    </row>
    <row r="889" spans="1:17" x14ac:dyDescent="0.25">
      <c r="A889" s="39">
        <v>41341</v>
      </c>
      <c r="B889" s="37" t="s">
        <v>3349</v>
      </c>
      <c r="C889" s="37">
        <v>2013</v>
      </c>
      <c r="D889" s="38">
        <v>3</v>
      </c>
      <c r="E889" s="37" t="s">
        <v>153</v>
      </c>
      <c r="F889" s="37" t="s">
        <v>4672</v>
      </c>
      <c r="G889" s="37" t="s">
        <v>32</v>
      </c>
      <c r="H889" s="38">
        <v>109</v>
      </c>
      <c r="I889" s="37" t="s">
        <v>2660</v>
      </c>
      <c r="J889" s="37" t="s">
        <v>3348</v>
      </c>
      <c r="K889">
        <v>0</v>
      </c>
      <c r="L889">
        <v>0</v>
      </c>
      <c r="M889">
        <v>0</v>
      </c>
      <c r="N889">
        <v>0</v>
      </c>
      <c r="O889">
        <v>0</v>
      </c>
      <c r="P889">
        <v>0</v>
      </c>
      <c r="Q889">
        <f t="shared" si="13"/>
        <v>0</v>
      </c>
    </row>
    <row r="890" spans="1:17" x14ac:dyDescent="0.25">
      <c r="A890" s="39">
        <v>41341</v>
      </c>
      <c r="B890" s="37" t="s">
        <v>3347</v>
      </c>
      <c r="C890" s="37">
        <v>2013</v>
      </c>
      <c r="D890" s="38">
        <v>3</v>
      </c>
      <c r="E890" s="37" t="s">
        <v>153</v>
      </c>
      <c r="F890" s="37" t="s">
        <v>4672</v>
      </c>
      <c r="G890" s="37" t="s">
        <v>40</v>
      </c>
      <c r="H890" s="38">
        <v>1</v>
      </c>
      <c r="I890" s="37" t="s">
        <v>37</v>
      </c>
      <c r="J890" s="37" t="s">
        <v>37</v>
      </c>
      <c r="K890">
        <v>0</v>
      </c>
      <c r="L890">
        <v>0</v>
      </c>
      <c r="M890">
        <v>0</v>
      </c>
      <c r="N890">
        <v>0</v>
      </c>
      <c r="O890">
        <v>0</v>
      </c>
      <c r="P890">
        <v>0</v>
      </c>
      <c r="Q890">
        <f t="shared" si="13"/>
        <v>0</v>
      </c>
    </row>
    <row r="891" spans="1:17" x14ac:dyDescent="0.25">
      <c r="A891" s="39">
        <v>41341</v>
      </c>
      <c r="B891" s="37" t="s">
        <v>3346</v>
      </c>
      <c r="C891" s="37">
        <v>2013</v>
      </c>
      <c r="D891" s="38">
        <v>3</v>
      </c>
      <c r="E891" s="37" t="s">
        <v>55</v>
      </c>
      <c r="F891" s="37" t="s">
        <v>4672</v>
      </c>
      <c r="G891" s="37" t="s">
        <v>40</v>
      </c>
      <c r="H891" s="38">
        <v>76</v>
      </c>
      <c r="I891" s="37" t="s">
        <v>37</v>
      </c>
      <c r="J891" s="37" t="s">
        <v>37</v>
      </c>
      <c r="K891">
        <v>0</v>
      </c>
      <c r="L891">
        <v>0</v>
      </c>
      <c r="M891">
        <v>0</v>
      </c>
      <c r="N891">
        <v>0</v>
      </c>
      <c r="O891">
        <v>0</v>
      </c>
      <c r="P891">
        <v>0</v>
      </c>
      <c r="Q891">
        <f t="shared" si="13"/>
        <v>0</v>
      </c>
    </row>
    <row r="892" spans="1:17" x14ac:dyDescent="0.25">
      <c r="A892" s="39">
        <v>41341</v>
      </c>
      <c r="B892" s="37" t="s">
        <v>3345</v>
      </c>
      <c r="C892" s="37">
        <v>2013</v>
      </c>
      <c r="D892" s="38">
        <v>3</v>
      </c>
      <c r="E892" s="37" t="s">
        <v>55</v>
      </c>
      <c r="F892" s="37" t="s">
        <v>4672</v>
      </c>
      <c r="G892" s="37" t="s">
        <v>32</v>
      </c>
      <c r="H892" s="38">
        <v>21</v>
      </c>
      <c r="I892" s="37" t="s">
        <v>1841</v>
      </c>
      <c r="J892" s="37" t="s">
        <v>3344</v>
      </c>
      <c r="K892">
        <v>0</v>
      </c>
      <c r="L892">
        <v>0</v>
      </c>
      <c r="M892">
        <v>0</v>
      </c>
      <c r="N892">
        <v>0</v>
      </c>
      <c r="O892">
        <v>0</v>
      </c>
      <c r="P892">
        <v>0</v>
      </c>
      <c r="Q892">
        <f t="shared" si="13"/>
        <v>0</v>
      </c>
    </row>
    <row r="893" spans="1:17" x14ac:dyDescent="0.25">
      <c r="A893" s="39">
        <v>41341</v>
      </c>
      <c r="B893" s="37" t="s">
        <v>3343</v>
      </c>
      <c r="C893" s="37">
        <v>2013</v>
      </c>
      <c r="D893" s="38">
        <v>3</v>
      </c>
      <c r="E893" s="37" t="s">
        <v>24</v>
      </c>
      <c r="F893" s="37" t="s">
        <v>4672</v>
      </c>
      <c r="G893" s="37" t="s">
        <v>40</v>
      </c>
      <c r="H893" s="38">
        <v>23</v>
      </c>
      <c r="I893" s="37" t="s">
        <v>37</v>
      </c>
      <c r="J893" s="37" t="s">
        <v>37</v>
      </c>
      <c r="K893">
        <v>0</v>
      </c>
      <c r="L893">
        <v>0</v>
      </c>
      <c r="M893">
        <v>0</v>
      </c>
      <c r="N893">
        <v>0</v>
      </c>
      <c r="O893">
        <v>0</v>
      </c>
      <c r="P893">
        <v>0</v>
      </c>
      <c r="Q893">
        <f t="shared" si="13"/>
        <v>0</v>
      </c>
    </row>
    <row r="894" spans="1:17" x14ac:dyDescent="0.25">
      <c r="A894" s="39">
        <v>41341</v>
      </c>
      <c r="B894" s="37" t="s">
        <v>3342</v>
      </c>
      <c r="C894" s="37">
        <v>2013</v>
      </c>
      <c r="D894" s="38">
        <v>3</v>
      </c>
      <c r="E894" s="37" t="s">
        <v>24</v>
      </c>
      <c r="F894" s="37" t="s">
        <v>4672</v>
      </c>
      <c r="G894" s="37" t="s">
        <v>32</v>
      </c>
      <c r="H894" s="38">
        <v>167</v>
      </c>
      <c r="I894" s="37" t="s">
        <v>37</v>
      </c>
      <c r="J894" s="37" t="s">
        <v>3341</v>
      </c>
      <c r="K894">
        <v>0</v>
      </c>
      <c r="L894">
        <v>0</v>
      </c>
      <c r="M894">
        <v>0</v>
      </c>
      <c r="N894">
        <v>0</v>
      </c>
      <c r="O894">
        <v>0</v>
      </c>
      <c r="P894">
        <v>0</v>
      </c>
      <c r="Q894">
        <f t="shared" si="13"/>
        <v>0</v>
      </c>
    </row>
    <row r="895" spans="1:17" x14ac:dyDescent="0.25">
      <c r="A895" s="39">
        <v>41359</v>
      </c>
      <c r="B895" s="37" t="s">
        <v>3340</v>
      </c>
      <c r="C895" s="37">
        <v>2013</v>
      </c>
      <c r="D895" s="38">
        <v>3</v>
      </c>
      <c r="E895" s="37" t="s">
        <v>37</v>
      </c>
      <c r="F895" s="37" t="e">
        <v>#N/A</v>
      </c>
      <c r="G895" s="37" t="s">
        <v>32</v>
      </c>
      <c r="H895" s="38">
        <v>1</v>
      </c>
      <c r="I895" s="37" t="s">
        <v>37</v>
      </c>
      <c r="J895" s="37" t="s">
        <v>3339</v>
      </c>
      <c r="K895">
        <v>0</v>
      </c>
      <c r="L895">
        <v>0</v>
      </c>
      <c r="M895">
        <v>0</v>
      </c>
      <c r="N895">
        <v>0</v>
      </c>
      <c r="O895">
        <v>0</v>
      </c>
      <c r="P895">
        <v>0</v>
      </c>
      <c r="Q895">
        <f t="shared" si="13"/>
        <v>0</v>
      </c>
    </row>
    <row r="896" spans="1:17" x14ac:dyDescent="0.25">
      <c r="A896" s="39">
        <v>41359</v>
      </c>
      <c r="B896" s="37" t="s">
        <v>3338</v>
      </c>
      <c r="C896" s="37">
        <v>2013</v>
      </c>
      <c r="D896" s="38">
        <v>3</v>
      </c>
      <c r="E896" s="37" t="s">
        <v>76</v>
      </c>
      <c r="F896" s="37" t="s">
        <v>1827</v>
      </c>
      <c r="G896" s="37" t="s">
        <v>32</v>
      </c>
      <c r="H896" s="38">
        <v>59</v>
      </c>
      <c r="I896" s="37" t="s">
        <v>37</v>
      </c>
      <c r="J896" s="37" t="s">
        <v>3337</v>
      </c>
      <c r="K896">
        <v>0</v>
      </c>
      <c r="L896">
        <v>0</v>
      </c>
      <c r="M896">
        <v>0</v>
      </c>
      <c r="N896">
        <v>0</v>
      </c>
      <c r="O896">
        <v>0</v>
      </c>
      <c r="P896">
        <v>0</v>
      </c>
      <c r="Q896">
        <f t="shared" si="13"/>
        <v>0</v>
      </c>
    </row>
    <row r="897" spans="1:17" x14ac:dyDescent="0.25">
      <c r="A897" s="39">
        <v>41359</v>
      </c>
      <c r="B897" s="37" t="s">
        <v>3336</v>
      </c>
      <c r="C897" s="37">
        <v>2013</v>
      </c>
      <c r="D897" s="38">
        <v>3</v>
      </c>
      <c r="E897" s="37" t="s">
        <v>1827</v>
      </c>
      <c r="F897" s="37" t="s">
        <v>1827</v>
      </c>
      <c r="G897" s="37" t="s">
        <v>32</v>
      </c>
      <c r="H897" s="38">
        <v>2</v>
      </c>
      <c r="I897" s="37" t="s">
        <v>37</v>
      </c>
      <c r="J897" s="37" t="s">
        <v>3335</v>
      </c>
      <c r="K897">
        <v>0</v>
      </c>
      <c r="L897">
        <v>0</v>
      </c>
      <c r="M897">
        <v>0</v>
      </c>
      <c r="N897">
        <v>0</v>
      </c>
      <c r="O897">
        <v>0</v>
      </c>
      <c r="P897">
        <v>0</v>
      </c>
      <c r="Q897">
        <f t="shared" si="13"/>
        <v>0</v>
      </c>
    </row>
    <row r="898" spans="1:17" x14ac:dyDescent="0.25">
      <c r="A898" s="39">
        <v>41359</v>
      </c>
      <c r="B898" s="37" t="s">
        <v>3334</v>
      </c>
      <c r="C898" s="37">
        <v>2013</v>
      </c>
      <c r="D898" s="38">
        <v>3</v>
      </c>
      <c r="E898" s="37" t="s">
        <v>2871</v>
      </c>
      <c r="F898" s="37" t="e">
        <v>#N/A</v>
      </c>
      <c r="G898" s="37" t="s">
        <v>32</v>
      </c>
      <c r="H898" s="38">
        <v>1</v>
      </c>
      <c r="I898" s="37" t="s">
        <v>37</v>
      </c>
      <c r="J898" s="37" t="s">
        <v>37</v>
      </c>
      <c r="K898">
        <v>0</v>
      </c>
      <c r="L898">
        <v>0</v>
      </c>
      <c r="M898">
        <v>0</v>
      </c>
      <c r="N898">
        <v>0</v>
      </c>
      <c r="O898">
        <v>0</v>
      </c>
      <c r="P898">
        <v>0</v>
      </c>
      <c r="Q898">
        <f t="shared" si="13"/>
        <v>0</v>
      </c>
    </row>
    <row r="899" spans="1:17" x14ac:dyDescent="0.25">
      <c r="A899" s="39">
        <v>41359</v>
      </c>
      <c r="B899" s="37" t="s">
        <v>3333</v>
      </c>
      <c r="C899" s="37">
        <v>2013</v>
      </c>
      <c r="D899" s="38">
        <v>3</v>
      </c>
      <c r="E899" s="37" t="s">
        <v>153</v>
      </c>
      <c r="F899" s="37" t="s">
        <v>4672</v>
      </c>
      <c r="G899" s="37" t="s">
        <v>32</v>
      </c>
      <c r="H899" s="38">
        <v>88</v>
      </c>
      <c r="I899" s="37" t="s">
        <v>3332</v>
      </c>
      <c r="J899" s="37" t="s">
        <v>3331</v>
      </c>
      <c r="K899">
        <v>0</v>
      </c>
      <c r="L899">
        <v>0</v>
      </c>
      <c r="M899">
        <v>0</v>
      </c>
      <c r="N899">
        <v>0</v>
      </c>
      <c r="O899">
        <v>0</v>
      </c>
      <c r="P899">
        <v>0</v>
      </c>
      <c r="Q899">
        <f t="shared" ref="Q899:Q962" si="14">N899/H899</f>
        <v>0</v>
      </c>
    </row>
    <row r="900" spans="1:17" x14ac:dyDescent="0.25">
      <c r="A900" s="39">
        <v>41359</v>
      </c>
      <c r="B900" s="37" t="s">
        <v>3330</v>
      </c>
      <c r="C900" s="37">
        <v>2013</v>
      </c>
      <c r="D900" s="38">
        <v>3</v>
      </c>
      <c r="E900" s="37" t="s">
        <v>55</v>
      </c>
      <c r="F900" s="37" t="s">
        <v>4672</v>
      </c>
      <c r="G900" s="37" t="s">
        <v>40</v>
      </c>
      <c r="H900" s="38">
        <v>301</v>
      </c>
      <c r="I900" s="37" t="s">
        <v>37</v>
      </c>
      <c r="J900" s="37" t="s">
        <v>3329</v>
      </c>
      <c r="K900">
        <v>0</v>
      </c>
      <c r="L900">
        <v>0</v>
      </c>
      <c r="M900">
        <v>0</v>
      </c>
      <c r="N900">
        <v>0</v>
      </c>
      <c r="O900">
        <v>0</v>
      </c>
      <c r="P900">
        <v>0</v>
      </c>
      <c r="Q900">
        <f t="shared" si="14"/>
        <v>0</v>
      </c>
    </row>
    <row r="901" spans="1:17" x14ac:dyDescent="0.25">
      <c r="A901" s="39">
        <v>41359</v>
      </c>
      <c r="B901" s="37" t="s">
        <v>3328</v>
      </c>
      <c r="C901" s="37">
        <v>2013</v>
      </c>
      <c r="D901" s="38">
        <v>3</v>
      </c>
      <c r="E901" s="37" t="s">
        <v>55</v>
      </c>
      <c r="F901" s="37" t="s">
        <v>4672</v>
      </c>
      <c r="G901" s="37" t="s">
        <v>32</v>
      </c>
      <c r="H901" s="38">
        <v>59</v>
      </c>
      <c r="I901" s="37" t="s">
        <v>37</v>
      </c>
      <c r="J901" s="37" t="s">
        <v>3327</v>
      </c>
      <c r="K901">
        <v>0</v>
      </c>
      <c r="L901">
        <v>0</v>
      </c>
      <c r="M901">
        <v>0</v>
      </c>
      <c r="N901">
        <v>0</v>
      </c>
      <c r="O901">
        <v>0</v>
      </c>
      <c r="P901">
        <v>0</v>
      </c>
      <c r="Q901">
        <f t="shared" si="14"/>
        <v>0</v>
      </c>
    </row>
    <row r="902" spans="1:17" x14ac:dyDescent="0.25">
      <c r="A902" s="39">
        <v>41359</v>
      </c>
      <c r="B902" s="37" t="s">
        <v>3326</v>
      </c>
      <c r="C902" s="37">
        <v>2013</v>
      </c>
      <c r="D902" s="38">
        <v>3</v>
      </c>
      <c r="E902" s="37" t="s">
        <v>24</v>
      </c>
      <c r="F902" s="37" t="s">
        <v>4672</v>
      </c>
      <c r="G902" s="37" t="s">
        <v>40</v>
      </c>
      <c r="H902" s="38">
        <v>41</v>
      </c>
      <c r="I902" s="37" t="s">
        <v>37</v>
      </c>
      <c r="J902" s="37" t="s">
        <v>37</v>
      </c>
      <c r="K902">
        <v>0</v>
      </c>
      <c r="L902">
        <v>0</v>
      </c>
      <c r="M902">
        <v>0</v>
      </c>
      <c r="N902">
        <v>0</v>
      </c>
      <c r="O902">
        <v>0</v>
      </c>
      <c r="P902">
        <v>0</v>
      </c>
      <c r="Q902">
        <f t="shared" si="14"/>
        <v>0</v>
      </c>
    </row>
    <row r="903" spans="1:17" x14ac:dyDescent="0.25">
      <c r="A903" s="39">
        <v>41359</v>
      </c>
      <c r="B903" s="37" t="s">
        <v>570</v>
      </c>
      <c r="C903" s="37">
        <v>2013</v>
      </c>
      <c r="D903" s="38">
        <v>3</v>
      </c>
      <c r="E903" s="37" t="s">
        <v>24</v>
      </c>
      <c r="F903" s="37" t="s">
        <v>4672</v>
      </c>
      <c r="G903" s="37" t="s">
        <v>32</v>
      </c>
      <c r="H903" s="38">
        <v>162</v>
      </c>
      <c r="I903" s="37" t="s">
        <v>1931</v>
      </c>
      <c r="J903" s="37" t="s">
        <v>3325</v>
      </c>
      <c r="K903">
        <v>1</v>
      </c>
      <c r="L903">
        <v>1</v>
      </c>
      <c r="M903">
        <v>0</v>
      </c>
      <c r="N903">
        <v>0</v>
      </c>
      <c r="O903">
        <v>1</v>
      </c>
      <c r="P903">
        <v>6.1728395061728392E-3</v>
      </c>
      <c r="Q903">
        <f t="shared" si="14"/>
        <v>0</v>
      </c>
    </row>
    <row r="904" spans="1:17" x14ac:dyDescent="0.25">
      <c r="A904" s="39">
        <v>41359</v>
      </c>
      <c r="B904" s="37" t="s">
        <v>3324</v>
      </c>
      <c r="C904" s="37">
        <v>2013</v>
      </c>
      <c r="D904" s="38">
        <v>3</v>
      </c>
      <c r="E904" s="37" t="s">
        <v>36</v>
      </c>
      <c r="F904" s="37" t="s">
        <v>36</v>
      </c>
      <c r="G904" s="37" t="s">
        <v>32</v>
      </c>
      <c r="H904" s="38">
        <v>198</v>
      </c>
      <c r="I904" s="37" t="s">
        <v>2121</v>
      </c>
      <c r="J904" s="37" t="s">
        <v>3323</v>
      </c>
      <c r="K904">
        <v>0</v>
      </c>
      <c r="L904">
        <v>0</v>
      </c>
      <c r="M904">
        <v>0</v>
      </c>
      <c r="N904">
        <v>0</v>
      </c>
      <c r="O904">
        <v>0</v>
      </c>
      <c r="P904">
        <v>0</v>
      </c>
      <c r="Q904">
        <f t="shared" si="14"/>
        <v>0</v>
      </c>
    </row>
    <row r="905" spans="1:17" x14ac:dyDescent="0.25">
      <c r="A905" s="39">
        <v>41359</v>
      </c>
      <c r="B905" s="37" t="s">
        <v>3322</v>
      </c>
      <c r="C905" s="37">
        <v>2013</v>
      </c>
      <c r="D905" s="38">
        <v>3</v>
      </c>
      <c r="E905" s="37" t="s">
        <v>36</v>
      </c>
      <c r="F905" s="37" t="s">
        <v>36</v>
      </c>
      <c r="G905" s="37" t="s">
        <v>40</v>
      </c>
      <c r="H905" s="38">
        <v>57</v>
      </c>
      <c r="I905" s="37" t="s">
        <v>37</v>
      </c>
      <c r="J905" s="37" t="s">
        <v>37</v>
      </c>
      <c r="K905">
        <v>0</v>
      </c>
      <c r="L905">
        <v>0</v>
      </c>
      <c r="M905">
        <v>0</v>
      </c>
      <c r="N905">
        <v>0</v>
      </c>
      <c r="O905">
        <v>0</v>
      </c>
      <c r="P905">
        <v>0</v>
      </c>
      <c r="Q905">
        <f t="shared" si="14"/>
        <v>0</v>
      </c>
    </row>
    <row r="906" spans="1:17" x14ac:dyDescent="0.25">
      <c r="A906" s="39">
        <v>41359</v>
      </c>
      <c r="B906" s="37" t="s">
        <v>3321</v>
      </c>
      <c r="C906" s="37">
        <v>2013</v>
      </c>
      <c r="D906" s="38">
        <v>3</v>
      </c>
      <c r="E906" s="37" t="s">
        <v>50</v>
      </c>
      <c r="F906" s="37" t="s">
        <v>50</v>
      </c>
      <c r="G906" s="37" t="s">
        <v>40</v>
      </c>
      <c r="H906" s="38">
        <v>33</v>
      </c>
      <c r="I906" s="37" t="s">
        <v>37</v>
      </c>
      <c r="J906" s="37" t="s">
        <v>37</v>
      </c>
      <c r="K906">
        <v>0</v>
      </c>
      <c r="L906">
        <v>0</v>
      </c>
      <c r="M906">
        <v>0</v>
      </c>
      <c r="N906">
        <v>0</v>
      </c>
      <c r="O906">
        <v>0</v>
      </c>
      <c r="P906">
        <v>0</v>
      </c>
      <c r="Q906">
        <f t="shared" si="14"/>
        <v>0</v>
      </c>
    </row>
    <row r="907" spans="1:17" x14ac:dyDescent="0.25">
      <c r="A907" s="39">
        <v>41359</v>
      </c>
      <c r="B907" s="37" t="s">
        <v>573</v>
      </c>
      <c r="C907" s="37">
        <v>2013</v>
      </c>
      <c r="D907" s="38">
        <v>3</v>
      </c>
      <c r="E907" s="37" t="s">
        <v>50</v>
      </c>
      <c r="F907" s="37" t="s">
        <v>50</v>
      </c>
      <c r="G907" s="37" t="s">
        <v>32</v>
      </c>
      <c r="H907" s="38">
        <v>202</v>
      </c>
      <c r="I907" s="37" t="s">
        <v>2098</v>
      </c>
      <c r="J907" s="37" t="s">
        <v>3320</v>
      </c>
      <c r="K907">
        <v>2</v>
      </c>
      <c r="L907">
        <v>2</v>
      </c>
      <c r="M907">
        <v>0</v>
      </c>
      <c r="N907">
        <v>2</v>
      </c>
      <c r="O907">
        <v>2</v>
      </c>
      <c r="P907">
        <v>9.9009900990099011E-3</v>
      </c>
      <c r="Q907">
        <f t="shared" si="14"/>
        <v>9.9009900990099011E-3</v>
      </c>
    </row>
    <row r="908" spans="1:17" x14ac:dyDescent="0.25">
      <c r="A908" s="39">
        <v>41361</v>
      </c>
      <c r="B908" s="37" t="s">
        <v>3319</v>
      </c>
      <c r="C908" s="37">
        <v>2013</v>
      </c>
      <c r="D908" s="38">
        <v>3</v>
      </c>
      <c r="E908" s="37" t="s">
        <v>37</v>
      </c>
      <c r="F908" s="37" t="e">
        <v>#N/A</v>
      </c>
      <c r="G908" s="37" t="s">
        <v>32</v>
      </c>
      <c r="H908" s="38">
        <v>1</v>
      </c>
      <c r="I908" s="37" t="s">
        <v>37</v>
      </c>
      <c r="J908" s="37" t="s">
        <v>37</v>
      </c>
      <c r="K908">
        <v>0</v>
      </c>
      <c r="L908">
        <v>0</v>
      </c>
      <c r="M908">
        <v>0</v>
      </c>
      <c r="N908">
        <v>0</v>
      </c>
      <c r="O908">
        <v>0</v>
      </c>
      <c r="P908">
        <v>0</v>
      </c>
      <c r="Q908">
        <f t="shared" si="14"/>
        <v>0</v>
      </c>
    </row>
    <row r="909" spans="1:17" x14ac:dyDescent="0.25">
      <c r="A909" s="39">
        <v>41361</v>
      </c>
      <c r="B909" s="37" t="s">
        <v>3318</v>
      </c>
      <c r="C909" s="37">
        <v>2013</v>
      </c>
      <c r="D909" s="38">
        <v>3</v>
      </c>
      <c r="E909" s="37" t="s">
        <v>37</v>
      </c>
      <c r="F909" s="37" t="e">
        <v>#N/A</v>
      </c>
      <c r="G909" s="37" t="s">
        <v>32</v>
      </c>
      <c r="H909" s="38">
        <v>2</v>
      </c>
      <c r="I909" s="37" t="s">
        <v>37</v>
      </c>
      <c r="J909" s="37" t="s">
        <v>37</v>
      </c>
      <c r="K909">
        <v>0</v>
      </c>
      <c r="L909">
        <v>0</v>
      </c>
      <c r="M909">
        <v>0</v>
      </c>
      <c r="N909">
        <v>0</v>
      </c>
      <c r="O909">
        <v>0</v>
      </c>
      <c r="P909">
        <v>0</v>
      </c>
      <c r="Q909">
        <f t="shared" si="14"/>
        <v>0</v>
      </c>
    </row>
    <row r="910" spans="1:17" x14ac:dyDescent="0.25">
      <c r="A910" s="39">
        <v>41386</v>
      </c>
      <c r="B910" s="37" t="s">
        <v>3317</v>
      </c>
      <c r="C910" s="37">
        <v>2013</v>
      </c>
      <c r="D910" s="38">
        <v>4</v>
      </c>
      <c r="E910" s="37" t="s">
        <v>3316</v>
      </c>
      <c r="F910" s="37" t="e">
        <v>#N/A</v>
      </c>
      <c r="G910" s="37" t="s">
        <v>32</v>
      </c>
      <c r="H910" s="38">
        <v>1</v>
      </c>
      <c r="I910" s="37" t="s">
        <v>37</v>
      </c>
      <c r="J910" s="37" t="s">
        <v>37</v>
      </c>
      <c r="K910">
        <v>0</v>
      </c>
      <c r="L910">
        <v>0</v>
      </c>
      <c r="M910">
        <v>0</v>
      </c>
      <c r="N910">
        <v>0</v>
      </c>
      <c r="O910">
        <v>0</v>
      </c>
      <c r="P910">
        <v>0</v>
      </c>
      <c r="Q910">
        <f t="shared" si="14"/>
        <v>0</v>
      </c>
    </row>
    <row r="911" spans="1:17" x14ac:dyDescent="0.25">
      <c r="A911" s="39">
        <v>41386</v>
      </c>
      <c r="B911" s="37" t="s">
        <v>3315</v>
      </c>
      <c r="C911" s="37">
        <v>2013</v>
      </c>
      <c r="D911" s="38">
        <v>4</v>
      </c>
      <c r="E911" s="37" t="s">
        <v>76</v>
      </c>
      <c r="F911" s="37" t="s">
        <v>1827</v>
      </c>
      <c r="G911" s="37" t="s">
        <v>32</v>
      </c>
      <c r="H911" s="38">
        <v>134</v>
      </c>
      <c r="I911" s="37" t="s">
        <v>37</v>
      </c>
      <c r="J911" s="37" t="s">
        <v>3314</v>
      </c>
      <c r="K911">
        <v>0</v>
      </c>
      <c r="L911">
        <v>0</v>
      </c>
      <c r="M911">
        <v>0</v>
      </c>
      <c r="N911">
        <v>0</v>
      </c>
      <c r="O911">
        <v>0</v>
      </c>
      <c r="P911">
        <v>0</v>
      </c>
      <c r="Q911">
        <f t="shared" si="14"/>
        <v>0</v>
      </c>
    </row>
    <row r="912" spans="1:17" x14ac:dyDescent="0.25">
      <c r="A912" s="39">
        <v>41386</v>
      </c>
      <c r="B912" s="37" t="s">
        <v>3313</v>
      </c>
      <c r="C912" s="37">
        <v>2013</v>
      </c>
      <c r="D912" s="38">
        <v>4</v>
      </c>
      <c r="E912" s="37" t="s">
        <v>76</v>
      </c>
      <c r="F912" s="37" t="s">
        <v>1827</v>
      </c>
      <c r="G912" s="37" t="s">
        <v>40</v>
      </c>
      <c r="H912" s="38">
        <v>2</v>
      </c>
      <c r="I912" s="37" t="s">
        <v>37</v>
      </c>
      <c r="J912" s="37" t="s">
        <v>37</v>
      </c>
      <c r="K912">
        <v>0</v>
      </c>
      <c r="L912">
        <v>0</v>
      </c>
      <c r="M912">
        <v>0</v>
      </c>
      <c r="N912">
        <v>0</v>
      </c>
      <c r="O912">
        <v>0</v>
      </c>
      <c r="P912">
        <v>0</v>
      </c>
      <c r="Q912">
        <f t="shared" si="14"/>
        <v>0</v>
      </c>
    </row>
    <row r="913" spans="1:17" x14ac:dyDescent="0.25">
      <c r="A913" s="39">
        <v>41386</v>
      </c>
      <c r="B913" s="37" t="s">
        <v>3312</v>
      </c>
      <c r="C913" s="37">
        <v>2013</v>
      </c>
      <c r="D913" s="38">
        <v>4</v>
      </c>
      <c r="E913" s="37" t="s">
        <v>1827</v>
      </c>
      <c r="F913" s="37" t="s">
        <v>1827</v>
      </c>
      <c r="G913" s="37" t="s">
        <v>32</v>
      </c>
      <c r="H913" s="38">
        <v>49</v>
      </c>
      <c r="I913" s="37" t="s">
        <v>37</v>
      </c>
      <c r="J913" s="37" t="s">
        <v>3311</v>
      </c>
      <c r="K913">
        <v>0</v>
      </c>
      <c r="L913">
        <v>0</v>
      </c>
      <c r="M913">
        <v>0</v>
      </c>
      <c r="N913">
        <v>0</v>
      </c>
      <c r="O913">
        <v>0</v>
      </c>
      <c r="P913">
        <v>0</v>
      </c>
      <c r="Q913">
        <f t="shared" si="14"/>
        <v>0</v>
      </c>
    </row>
    <row r="914" spans="1:17" x14ac:dyDescent="0.25">
      <c r="A914" s="39">
        <v>41386</v>
      </c>
      <c r="B914" s="37" t="s">
        <v>3310</v>
      </c>
      <c r="C914" s="37">
        <v>2013</v>
      </c>
      <c r="D914" s="38">
        <v>4</v>
      </c>
      <c r="E914" s="37" t="s">
        <v>153</v>
      </c>
      <c r="F914" s="37" t="s">
        <v>4672</v>
      </c>
      <c r="G914" s="37" t="s">
        <v>32</v>
      </c>
      <c r="H914" s="38">
        <v>32</v>
      </c>
      <c r="I914" s="37" t="s">
        <v>2021</v>
      </c>
      <c r="J914" s="37" t="s">
        <v>3309</v>
      </c>
      <c r="K914">
        <v>0</v>
      </c>
      <c r="L914">
        <v>0</v>
      </c>
      <c r="M914">
        <v>0</v>
      </c>
      <c r="N914">
        <v>0</v>
      </c>
      <c r="O914">
        <v>0</v>
      </c>
      <c r="P914">
        <v>0</v>
      </c>
      <c r="Q914">
        <f t="shared" si="14"/>
        <v>0</v>
      </c>
    </row>
    <row r="915" spans="1:17" x14ac:dyDescent="0.25">
      <c r="A915" s="39">
        <v>41386</v>
      </c>
      <c r="B915" s="37" t="s">
        <v>3308</v>
      </c>
      <c r="C915" s="37">
        <v>2013</v>
      </c>
      <c r="D915" s="38">
        <v>4</v>
      </c>
      <c r="E915" s="37" t="s">
        <v>55</v>
      </c>
      <c r="F915" s="37" t="s">
        <v>4672</v>
      </c>
      <c r="G915" s="37" t="s">
        <v>40</v>
      </c>
      <c r="H915" s="38">
        <v>637</v>
      </c>
      <c r="I915" s="37" t="s">
        <v>37</v>
      </c>
      <c r="J915" s="37" t="s">
        <v>3307</v>
      </c>
      <c r="K915">
        <v>0</v>
      </c>
      <c r="L915">
        <v>0</v>
      </c>
      <c r="M915">
        <v>0</v>
      </c>
      <c r="N915">
        <v>0</v>
      </c>
      <c r="O915">
        <v>0</v>
      </c>
      <c r="P915">
        <v>0</v>
      </c>
      <c r="Q915">
        <f t="shared" si="14"/>
        <v>0</v>
      </c>
    </row>
    <row r="916" spans="1:17" x14ac:dyDescent="0.25">
      <c r="A916" s="39">
        <v>41386</v>
      </c>
      <c r="B916" s="37" t="s">
        <v>578</v>
      </c>
      <c r="C916" s="37">
        <v>2013</v>
      </c>
      <c r="D916" s="38">
        <v>4</v>
      </c>
      <c r="E916" s="37" t="s">
        <v>55</v>
      </c>
      <c r="F916" s="37" t="s">
        <v>4672</v>
      </c>
      <c r="G916" s="37" t="s">
        <v>32</v>
      </c>
      <c r="H916" s="38">
        <v>98</v>
      </c>
      <c r="I916" s="37" t="s">
        <v>37</v>
      </c>
      <c r="J916" s="37" t="s">
        <v>3306</v>
      </c>
      <c r="K916">
        <v>1</v>
      </c>
      <c r="L916">
        <v>1</v>
      </c>
      <c r="M916">
        <v>0</v>
      </c>
      <c r="N916">
        <v>0</v>
      </c>
      <c r="O916">
        <v>0</v>
      </c>
      <c r="P916">
        <v>1.020408163265306E-2</v>
      </c>
      <c r="Q916">
        <f t="shared" si="14"/>
        <v>0</v>
      </c>
    </row>
    <row r="917" spans="1:17" x14ac:dyDescent="0.25">
      <c r="A917" s="39">
        <v>41386</v>
      </c>
      <c r="B917" s="37" t="s">
        <v>581</v>
      </c>
      <c r="C917" s="37">
        <v>2013</v>
      </c>
      <c r="D917" s="38">
        <v>4</v>
      </c>
      <c r="E917" s="37" t="s">
        <v>24</v>
      </c>
      <c r="F917" s="37" t="s">
        <v>4672</v>
      </c>
      <c r="G917" s="37" t="s">
        <v>32</v>
      </c>
      <c r="H917" s="38">
        <v>105</v>
      </c>
      <c r="I917" s="37" t="s">
        <v>2640</v>
      </c>
      <c r="J917" s="37" t="s">
        <v>3305</v>
      </c>
      <c r="K917">
        <v>2</v>
      </c>
      <c r="L917">
        <v>3</v>
      </c>
      <c r="M917">
        <v>2</v>
      </c>
      <c r="N917">
        <v>0</v>
      </c>
      <c r="O917">
        <v>2</v>
      </c>
      <c r="P917">
        <v>2.8571428571428571E-2</v>
      </c>
      <c r="Q917">
        <f t="shared" si="14"/>
        <v>0</v>
      </c>
    </row>
    <row r="918" spans="1:17" x14ac:dyDescent="0.25">
      <c r="A918" s="39">
        <v>41386</v>
      </c>
      <c r="B918" s="37" t="s">
        <v>3304</v>
      </c>
      <c r="C918" s="37">
        <v>2013</v>
      </c>
      <c r="D918" s="38">
        <v>4</v>
      </c>
      <c r="E918" s="37" t="s">
        <v>24</v>
      </c>
      <c r="F918" s="37" t="s">
        <v>4672</v>
      </c>
      <c r="G918" s="37" t="s">
        <v>40</v>
      </c>
      <c r="H918" s="38">
        <v>40</v>
      </c>
      <c r="I918" s="37" t="s">
        <v>37</v>
      </c>
      <c r="J918" s="37" t="s">
        <v>3303</v>
      </c>
      <c r="K918">
        <v>0</v>
      </c>
      <c r="L918">
        <v>0</v>
      </c>
      <c r="M918">
        <v>0</v>
      </c>
      <c r="N918">
        <v>0</v>
      </c>
      <c r="O918">
        <v>0</v>
      </c>
      <c r="P918">
        <v>0</v>
      </c>
      <c r="Q918">
        <f t="shared" si="14"/>
        <v>0</v>
      </c>
    </row>
    <row r="919" spans="1:17" x14ac:dyDescent="0.25">
      <c r="A919" s="39">
        <v>41386</v>
      </c>
      <c r="B919" s="37" t="s">
        <v>586</v>
      </c>
      <c r="C919" s="37">
        <v>2013</v>
      </c>
      <c r="D919" s="38">
        <v>4</v>
      </c>
      <c r="E919" s="37" t="s">
        <v>587</v>
      </c>
      <c r="F919" s="37" t="e">
        <v>#N/A</v>
      </c>
      <c r="G919" s="37" t="s">
        <v>32</v>
      </c>
      <c r="H919" s="38">
        <v>1</v>
      </c>
      <c r="I919" s="37" t="s">
        <v>37</v>
      </c>
      <c r="J919" s="37" t="s">
        <v>3302</v>
      </c>
      <c r="K919">
        <v>1</v>
      </c>
      <c r="L919">
        <v>1</v>
      </c>
      <c r="M919">
        <v>1</v>
      </c>
      <c r="N919">
        <v>0</v>
      </c>
      <c r="O919">
        <v>0</v>
      </c>
      <c r="P919">
        <v>1</v>
      </c>
      <c r="Q919">
        <f t="shared" si="14"/>
        <v>0</v>
      </c>
    </row>
    <row r="920" spans="1:17" x14ac:dyDescent="0.25">
      <c r="A920" s="39">
        <v>41386</v>
      </c>
      <c r="B920" s="37" t="s">
        <v>3301</v>
      </c>
      <c r="C920" s="37">
        <v>2013</v>
      </c>
      <c r="D920" s="38">
        <v>4</v>
      </c>
      <c r="E920" s="37" t="s">
        <v>36</v>
      </c>
      <c r="F920" s="37" t="s">
        <v>36</v>
      </c>
      <c r="G920" s="37" t="s">
        <v>40</v>
      </c>
      <c r="H920" s="38">
        <v>58</v>
      </c>
      <c r="I920" s="37" t="s">
        <v>37</v>
      </c>
      <c r="J920" s="37" t="s">
        <v>37</v>
      </c>
      <c r="K920">
        <v>0</v>
      </c>
      <c r="L920">
        <v>0</v>
      </c>
      <c r="M920">
        <v>0</v>
      </c>
      <c r="N920">
        <v>0</v>
      </c>
      <c r="O920">
        <v>0</v>
      </c>
      <c r="P920">
        <v>0</v>
      </c>
      <c r="Q920">
        <f t="shared" si="14"/>
        <v>0</v>
      </c>
    </row>
    <row r="921" spans="1:17" x14ac:dyDescent="0.25">
      <c r="A921" s="39">
        <v>41386</v>
      </c>
      <c r="B921" s="37" t="s">
        <v>3300</v>
      </c>
      <c r="C921" s="37">
        <v>2013</v>
      </c>
      <c r="D921" s="38">
        <v>4</v>
      </c>
      <c r="E921" s="37" t="s">
        <v>36</v>
      </c>
      <c r="F921" s="37" t="s">
        <v>36</v>
      </c>
      <c r="G921" s="37" t="s">
        <v>32</v>
      </c>
      <c r="H921" s="38">
        <v>303</v>
      </c>
      <c r="I921" s="37" t="s">
        <v>3299</v>
      </c>
      <c r="J921" s="37" t="s">
        <v>3298</v>
      </c>
      <c r="K921">
        <v>0</v>
      </c>
      <c r="L921">
        <v>0</v>
      </c>
      <c r="M921">
        <v>0</v>
      </c>
      <c r="N921">
        <v>0</v>
      </c>
      <c r="O921">
        <v>0</v>
      </c>
      <c r="P921">
        <v>0</v>
      </c>
      <c r="Q921">
        <f t="shared" si="14"/>
        <v>0</v>
      </c>
    </row>
    <row r="922" spans="1:17" x14ac:dyDescent="0.25">
      <c r="A922" s="39">
        <v>41386</v>
      </c>
      <c r="B922" s="37" t="s">
        <v>591</v>
      </c>
      <c r="C922" s="37">
        <v>2013</v>
      </c>
      <c r="D922" s="38">
        <v>4</v>
      </c>
      <c r="E922" s="37" t="s">
        <v>50</v>
      </c>
      <c r="F922" s="37" t="s">
        <v>50</v>
      </c>
      <c r="G922" s="37" t="s">
        <v>32</v>
      </c>
      <c r="H922" s="38">
        <v>279</v>
      </c>
      <c r="I922" s="37" t="s">
        <v>2066</v>
      </c>
      <c r="J922" s="37" t="s">
        <v>3297</v>
      </c>
      <c r="K922">
        <v>1</v>
      </c>
      <c r="L922">
        <v>1</v>
      </c>
      <c r="M922">
        <v>0</v>
      </c>
      <c r="N922">
        <v>0</v>
      </c>
      <c r="O922">
        <v>0</v>
      </c>
      <c r="P922">
        <v>3.5842293906810036E-3</v>
      </c>
      <c r="Q922">
        <f t="shared" si="14"/>
        <v>0</v>
      </c>
    </row>
    <row r="923" spans="1:17" x14ac:dyDescent="0.25">
      <c r="A923" s="39">
        <v>41386</v>
      </c>
      <c r="B923" s="37" t="s">
        <v>3296</v>
      </c>
      <c r="C923" s="37">
        <v>2013</v>
      </c>
      <c r="D923" s="38">
        <v>4</v>
      </c>
      <c r="E923" s="37" t="s">
        <v>50</v>
      </c>
      <c r="F923" s="37" t="s">
        <v>50</v>
      </c>
      <c r="G923" s="37" t="s">
        <v>40</v>
      </c>
      <c r="H923" s="38">
        <v>15</v>
      </c>
      <c r="I923" s="37" t="s">
        <v>37</v>
      </c>
      <c r="J923" s="37" t="s">
        <v>37</v>
      </c>
      <c r="K923">
        <v>0</v>
      </c>
      <c r="L923">
        <v>0</v>
      </c>
      <c r="M923">
        <v>0</v>
      </c>
      <c r="N923">
        <v>0</v>
      </c>
      <c r="O923">
        <v>0</v>
      </c>
      <c r="P923">
        <v>0</v>
      </c>
      <c r="Q923">
        <f t="shared" si="14"/>
        <v>0</v>
      </c>
    </row>
    <row r="924" spans="1:17" x14ac:dyDescent="0.25">
      <c r="A924" s="39">
        <v>41387</v>
      </c>
      <c r="B924" s="37" t="s">
        <v>3295</v>
      </c>
      <c r="C924" s="37">
        <v>2013</v>
      </c>
      <c r="D924" s="38">
        <v>4</v>
      </c>
      <c r="E924" s="37" t="s">
        <v>37</v>
      </c>
      <c r="F924" s="37" t="e">
        <v>#N/A</v>
      </c>
      <c r="G924" s="37" t="s">
        <v>32</v>
      </c>
      <c r="H924" s="38">
        <v>4</v>
      </c>
      <c r="I924" s="37" t="s">
        <v>37</v>
      </c>
      <c r="J924" s="37" t="s">
        <v>37</v>
      </c>
      <c r="K924">
        <v>0</v>
      </c>
      <c r="L924">
        <v>0</v>
      </c>
      <c r="M924">
        <v>0</v>
      </c>
      <c r="N924">
        <v>0</v>
      </c>
      <c r="O924">
        <v>0</v>
      </c>
      <c r="P924">
        <v>0</v>
      </c>
      <c r="Q924">
        <f t="shared" si="14"/>
        <v>0</v>
      </c>
    </row>
    <row r="925" spans="1:17" x14ac:dyDescent="0.25">
      <c r="A925" s="39">
        <v>41388</v>
      </c>
      <c r="B925" s="37" t="s">
        <v>3294</v>
      </c>
      <c r="C925" s="37">
        <v>2013</v>
      </c>
      <c r="D925" s="38">
        <v>4</v>
      </c>
      <c r="E925" s="37" t="s">
        <v>76</v>
      </c>
      <c r="F925" s="37" t="s">
        <v>1827</v>
      </c>
      <c r="G925" s="37" t="s">
        <v>32</v>
      </c>
      <c r="H925" s="38">
        <v>207</v>
      </c>
      <c r="I925" s="37" t="s">
        <v>37</v>
      </c>
      <c r="J925" s="37" t="s">
        <v>3293</v>
      </c>
      <c r="K925">
        <v>0</v>
      </c>
      <c r="L925">
        <v>0</v>
      </c>
      <c r="M925">
        <v>0</v>
      </c>
      <c r="N925">
        <v>0</v>
      </c>
      <c r="O925">
        <v>0</v>
      </c>
      <c r="P925">
        <v>0</v>
      </c>
      <c r="Q925">
        <f t="shared" si="14"/>
        <v>0</v>
      </c>
    </row>
    <row r="926" spans="1:17" x14ac:dyDescent="0.25">
      <c r="A926" s="39">
        <v>41388</v>
      </c>
      <c r="B926" s="37" t="s">
        <v>3292</v>
      </c>
      <c r="C926" s="37">
        <v>2013</v>
      </c>
      <c r="D926" s="38">
        <v>4</v>
      </c>
      <c r="E926" s="37" t="s">
        <v>76</v>
      </c>
      <c r="F926" s="37" t="s">
        <v>1827</v>
      </c>
      <c r="G926" s="37" t="s">
        <v>40</v>
      </c>
      <c r="H926" s="38">
        <v>2</v>
      </c>
      <c r="I926" s="37" t="s">
        <v>37</v>
      </c>
      <c r="J926" s="37" t="s">
        <v>37</v>
      </c>
      <c r="K926">
        <v>0</v>
      </c>
      <c r="L926">
        <v>0</v>
      </c>
      <c r="M926">
        <v>0</v>
      </c>
      <c r="N926">
        <v>0</v>
      </c>
      <c r="O926">
        <v>0</v>
      </c>
      <c r="P926">
        <v>0</v>
      </c>
      <c r="Q926">
        <f t="shared" si="14"/>
        <v>0</v>
      </c>
    </row>
    <row r="927" spans="1:17" x14ac:dyDescent="0.25">
      <c r="A927" s="39">
        <v>41388</v>
      </c>
      <c r="B927" s="37" t="s">
        <v>3291</v>
      </c>
      <c r="C927" s="37">
        <v>2013</v>
      </c>
      <c r="D927" s="38">
        <v>4</v>
      </c>
      <c r="E927" s="37" t="s">
        <v>1827</v>
      </c>
      <c r="F927" s="37" t="s">
        <v>1827</v>
      </c>
      <c r="G927" s="37" t="s">
        <v>32</v>
      </c>
      <c r="H927" s="38">
        <v>14</v>
      </c>
      <c r="I927" s="37" t="s">
        <v>37</v>
      </c>
      <c r="J927" s="37" t="s">
        <v>37</v>
      </c>
      <c r="K927">
        <v>0</v>
      </c>
      <c r="L927">
        <v>0</v>
      </c>
      <c r="M927">
        <v>0</v>
      </c>
      <c r="N927">
        <v>0</v>
      </c>
      <c r="O927">
        <v>0</v>
      </c>
      <c r="P927">
        <v>0</v>
      </c>
      <c r="Q927">
        <f t="shared" si="14"/>
        <v>0</v>
      </c>
    </row>
    <row r="928" spans="1:17" x14ac:dyDescent="0.25">
      <c r="A928" s="39">
        <v>41388</v>
      </c>
      <c r="B928" s="37" t="s">
        <v>3290</v>
      </c>
      <c r="C928" s="37">
        <v>2013</v>
      </c>
      <c r="D928" s="38">
        <v>4</v>
      </c>
      <c r="E928" s="37" t="s">
        <v>153</v>
      </c>
      <c r="F928" s="37" t="s">
        <v>4672</v>
      </c>
      <c r="G928" s="37" t="s">
        <v>32</v>
      </c>
      <c r="H928" s="38">
        <v>36</v>
      </c>
      <c r="I928" s="37" t="s">
        <v>37</v>
      </c>
      <c r="J928" s="37" t="s">
        <v>3289</v>
      </c>
      <c r="K928">
        <v>0</v>
      </c>
      <c r="L928">
        <v>0</v>
      </c>
      <c r="M928">
        <v>0</v>
      </c>
      <c r="N928">
        <v>0</v>
      </c>
      <c r="O928">
        <v>0</v>
      </c>
      <c r="P928">
        <v>0</v>
      </c>
      <c r="Q928">
        <f t="shared" si="14"/>
        <v>0</v>
      </c>
    </row>
    <row r="929" spans="1:17" x14ac:dyDescent="0.25">
      <c r="A929" s="39">
        <v>41388</v>
      </c>
      <c r="B929" s="37" t="s">
        <v>3288</v>
      </c>
      <c r="C929" s="37">
        <v>2013</v>
      </c>
      <c r="D929" s="38">
        <v>4</v>
      </c>
      <c r="E929" s="37" t="s">
        <v>1036</v>
      </c>
      <c r="F929" s="37" t="e">
        <v>#N/A</v>
      </c>
      <c r="G929" s="37" t="s">
        <v>40</v>
      </c>
      <c r="H929" s="38">
        <v>1</v>
      </c>
      <c r="I929" s="37" t="s">
        <v>37</v>
      </c>
      <c r="J929" s="37" t="s">
        <v>3287</v>
      </c>
      <c r="K929">
        <v>0</v>
      </c>
      <c r="L929">
        <v>0</v>
      </c>
      <c r="M929">
        <v>0</v>
      </c>
      <c r="N929">
        <v>0</v>
      </c>
      <c r="O929">
        <v>0</v>
      </c>
      <c r="P929">
        <v>0</v>
      </c>
      <c r="Q929">
        <f t="shared" si="14"/>
        <v>0</v>
      </c>
    </row>
    <row r="930" spans="1:17" x14ac:dyDescent="0.25">
      <c r="A930" s="39">
        <v>41395</v>
      </c>
      <c r="B930" s="37" t="s">
        <v>3286</v>
      </c>
      <c r="C930" s="37">
        <v>2013</v>
      </c>
      <c r="D930" s="38">
        <v>5</v>
      </c>
      <c r="E930" s="37" t="s">
        <v>76</v>
      </c>
      <c r="F930" s="37" t="s">
        <v>1827</v>
      </c>
      <c r="G930" s="37" t="s">
        <v>32</v>
      </c>
      <c r="H930" s="38">
        <v>170</v>
      </c>
      <c r="I930" s="37" t="s">
        <v>2055</v>
      </c>
      <c r="J930" s="37" t="s">
        <v>3285</v>
      </c>
      <c r="K930">
        <v>0</v>
      </c>
      <c r="L930">
        <v>0</v>
      </c>
      <c r="M930">
        <v>0</v>
      </c>
      <c r="N930">
        <v>0</v>
      </c>
      <c r="O930">
        <v>0</v>
      </c>
      <c r="P930">
        <v>0</v>
      </c>
      <c r="Q930">
        <f t="shared" si="14"/>
        <v>0</v>
      </c>
    </row>
    <row r="931" spans="1:17" x14ac:dyDescent="0.25">
      <c r="A931" s="39">
        <v>41395</v>
      </c>
      <c r="B931" s="37" t="s">
        <v>3284</v>
      </c>
      <c r="C931" s="37">
        <v>2013</v>
      </c>
      <c r="D931" s="38">
        <v>5</v>
      </c>
      <c r="E931" s="37" t="s">
        <v>76</v>
      </c>
      <c r="F931" s="37" t="s">
        <v>1827</v>
      </c>
      <c r="G931" s="37" t="s">
        <v>40</v>
      </c>
      <c r="H931" s="38">
        <v>5</v>
      </c>
      <c r="I931" s="37" t="s">
        <v>37</v>
      </c>
      <c r="J931" s="37" t="s">
        <v>37</v>
      </c>
      <c r="K931">
        <v>0</v>
      </c>
      <c r="L931">
        <v>0</v>
      </c>
      <c r="M931">
        <v>0</v>
      </c>
      <c r="N931">
        <v>0</v>
      </c>
      <c r="O931">
        <v>0</v>
      </c>
      <c r="P931">
        <v>0</v>
      </c>
      <c r="Q931">
        <f t="shared" si="14"/>
        <v>0</v>
      </c>
    </row>
    <row r="932" spans="1:17" x14ac:dyDescent="0.25">
      <c r="A932" s="39">
        <v>41395</v>
      </c>
      <c r="B932" s="37" t="s">
        <v>3283</v>
      </c>
      <c r="C932" s="37">
        <v>2013</v>
      </c>
      <c r="D932" s="38">
        <v>5</v>
      </c>
      <c r="E932" s="37" t="s">
        <v>1827</v>
      </c>
      <c r="F932" s="37" t="s">
        <v>1827</v>
      </c>
      <c r="G932" s="37" t="s">
        <v>32</v>
      </c>
      <c r="H932" s="38">
        <v>32</v>
      </c>
      <c r="I932" s="37" t="s">
        <v>37</v>
      </c>
      <c r="J932" s="37" t="s">
        <v>3282</v>
      </c>
      <c r="K932">
        <v>0</v>
      </c>
      <c r="L932">
        <v>0</v>
      </c>
      <c r="M932">
        <v>0</v>
      </c>
      <c r="N932">
        <v>0</v>
      </c>
      <c r="O932">
        <v>0</v>
      </c>
      <c r="P932">
        <v>0</v>
      </c>
      <c r="Q932">
        <f t="shared" si="14"/>
        <v>0</v>
      </c>
    </row>
    <row r="933" spans="1:17" x14ac:dyDescent="0.25">
      <c r="A933" s="39">
        <v>41395</v>
      </c>
      <c r="B933" s="37" t="s">
        <v>3281</v>
      </c>
      <c r="C933" s="37">
        <v>2013</v>
      </c>
      <c r="D933" s="38">
        <v>5</v>
      </c>
      <c r="E933" s="37" t="s">
        <v>153</v>
      </c>
      <c r="F933" s="37" t="s">
        <v>4672</v>
      </c>
      <c r="G933" s="37" t="s">
        <v>32</v>
      </c>
      <c r="H933" s="38">
        <v>23</v>
      </c>
      <c r="I933" s="37" t="s">
        <v>2192</v>
      </c>
      <c r="J933" s="37" t="s">
        <v>3280</v>
      </c>
      <c r="K933">
        <v>0</v>
      </c>
      <c r="L933">
        <v>0</v>
      </c>
      <c r="M933">
        <v>0</v>
      </c>
      <c r="N933">
        <v>0</v>
      </c>
      <c r="O933">
        <v>0</v>
      </c>
      <c r="P933">
        <v>0</v>
      </c>
      <c r="Q933">
        <f t="shared" si="14"/>
        <v>0</v>
      </c>
    </row>
    <row r="934" spans="1:17" x14ac:dyDescent="0.25">
      <c r="A934" s="39">
        <v>41395</v>
      </c>
      <c r="B934" s="37" t="s">
        <v>594</v>
      </c>
      <c r="C934" s="37">
        <v>2013</v>
      </c>
      <c r="D934" s="38">
        <v>5</v>
      </c>
      <c r="E934" s="37" t="s">
        <v>55</v>
      </c>
      <c r="F934" s="37" t="s">
        <v>4672</v>
      </c>
      <c r="G934" s="37" t="s">
        <v>32</v>
      </c>
      <c r="H934" s="38">
        <v>37</v>
      </c>
      <c r="I934" s="37" t="s">
        <v>37</v>
      </c>
      <c r="J934" s="37" t="s">
        <v>3279</v>
      </c>
      <c r="K934">
        <v>1</v>
      </c>
      <c r="L934">
        <v>1</v>
      </c>
      <c r="M934">
        <v>1</v>
      </c>
      <c r="N934">
        <v>0</v>
      </c>
      <c r="O934">
        <v>1</v>
      </c>
      <c r="P934">
        <v>2.7027027027027029E-2</v>
      </c>
      <c r="Q934">
        <f t="shared" si="14"/>
        <v>0</v>
      </c>
    </row>
    <row r="935" spans="1:17" x14ac:dyDescent="0.25">
      <c r="A935" s="39">
        <v>41395</v>
      </c>
      <c r="B935" s="37" t="s">
        <v>3278</v>
      </c>
      <c r="C935" s="37">
        <v>2013</v>
      </c>
      <c r="D935" s="38">
        <v>5</v>
      </c>
      <c r="E935" s="37" t="s">
        <v>55</v>
      </c>
      <c r="F935" s="37" t="s">
        <v>4672</v>
      </c>
      <c r="G935" s="37" t="s">
        <v>40</v>
      </c>
      <c r="H935" s="38">
        <v>325</v>
      </c>
      <c r="I935" s="37" t="s">
        <v>37</v>
      </c>
      <c r="J935" s="37" t="s">
        <v>3277</v>
      </c>
      <c r="K935">
        <v>0</v>
      </c>
      <c r="L935">
        <v>0</v>
      </c>
      <c r="M935">
        <v>0</v>
      </c>
      <c r="N935">
        <v>0</v>
      </c>
      <c r="O935">
        <v>0</v>
      </c>
      <c r="P935">
        <v>0</v>
      </c>
      <c r="Q935">
        <f t="shared" si="14"/>
        <v>0</v>
      </c>
    </row>
    <row r="936" spans="1:17" x14ac:dyDescent="0.25">
      <c r="A936" s="39">
        <v>41395</v>
      </c>
      <c r="B936" s="37" t="s">
        <v>597</v>
      </c>
      <c r="C936" s="37">
        <v>2013</v>
      </c>
      <c r="D936" s="38">
        <v>5</v>
      </c>
      <c r="E936" s="37" t="s">
        <v>24</v>
      </c>
      <c r="F936" s="37" t="s">
        <v>4672</v>
      </c>
      <c r="G936" s="37" t="s">
        <v>32</v>
      </c>
      <c r="H936" s="38">
        <v>73</v>
      </c>
      <c r="I936" s="37" t="s">
        <v>1927</v>
      </c>
      <c r="J936" s="37" t="s">
        <v>3276</v>
      </c>
      <c r="K936">
        <v>1</v>
      </c>
      <c r="L936">
        <v>1</v>
      </c>
      <c r="M936">
        <v>1</v>
      </c>
      <c r="N936">
        <v>0</v>
      </c>
      <c r="O936">
        <v>1</v>
      </c>
      <c r="P936">
        <v>1.3698630136986301E-2</v>
      </c>
      <c r="Q936">
        <f t="shared" si="14"/>
        <v>0</v>
      </c>
    </row>
    <row r="937" spans="1:17" x14ac:dyDescent="0.25">
      <c r="A937" s="39">
        <v>41395</v>
      </c>
      <c r="B937" s="37" t="s">
        <v>3275</v>
      </c>
      <c r="C937" s="37">
        <v>2013</v>
      </c>
      <c r="D937" s="38">
        <v>5</v>
      </c>
      <c r="E937" s="37" t="s">
        <v>24</v>
      </c>
      <c r="F937" s="37" t="s">
        <v>4672</v>
      </c>
      <c r="G937" s="37" t="s">
        <v>40</v>
      </c>
      <c r="H937" s="38">
        <v>54</v>
      </c>
      <c r="I937" s="37" t="s">
        <v>37</v>
      </c>
      <c r="J937" s="37" t="s">
        <v>3274</v>
      </c>
      <c r="K937">
        <v>0</v>
      </c>
      <c r="L937">
        <v>0</v>
      </c>
      <c r="M937">
        <v>0</v>
      </c>
      <c r="N937">
        <v>0</v>
      </c>
      <c r="O937">
        <v>0</v>
      </c>
      <c r="P937">
        <v>0</v>
      </c>
      <c r="Q937">
        <f t="shared" si="14"/>
        <v>0</v>
      </c>
    </row>
    <row r="938" spans="1:17" x14ac:dyDescent="0.25">
      <c r="A938" s="39">
        <v>41395</v>
      </c>
      <c r="B938" s="37" t="s">
        <v>3273</v>
      </c>
      <c r="C938" s="37">
        <v>2013</v>
      </c>
      <c r="D938" s="38">
        <v>5</v>
      </c>
      <c r="E938" s="37" t="s">
        <v>37</v>
      </c>
      <c r="F938" s="37" t="e">
        <v>#N/A</v>
      </c>
      <c r="G938" s="37" t="s">
        <v>32</v>
      </c>
      <c r="H938" s="38">
        <v>2</v>
      </c>
      <c r="I938" s="37" t="s">
        <v>37</v>
      </c>
      <c r="J938" s="37" t="s">
        <v>37</v>
      </c>
      <c r="K938">
        <v>0</v>
      </c>
      <c r="L938">
        <v>0</v>
      </c>
      <c r="M938">
        <v>0</v>
      </c>
      <c r="N938">
        <v>0</v>
      </c>
      <c r="O938">
        <v>0</v>
      </c>
      <c r="P938">
        <v>0</v>
      </c>
      <c r="Q938">
        <f t="shared" si="14"/>
        <v>0</v>
      </c>
    </row>
    <row r="939" spans="1:17" x14ac:dyDescent="0.25">
      <c r="A939" s="39">
        <v>41395</v>
      </c>
      <c r="B939" s="37" t="s">
        <v>3272</v>
      </c>
      <c r="C939" s="37">
        <v>2013</v>
      </c>
      <c r="D939" s="38">
        <v>5</v>
      </c>
      <c r="E939" s="37" t="s">
        <v>36</v>
      </c>
      <c r="F939" s="37" t="s">
        <v>36</v>
      </c>
      <c r="G939" s="37" t="s">
        <v>40</v>
      </c>
      <c r="H939" s="38">
        <v>80</v>
      </c>
      <c r="I939" s="37" t="s">
        <v>37</v>
      </c>
      <c r="J939" s="37" t="s">
        <v>3271</v>
      </c>
      <c r="K939">
        <v>0</v>
      </c>
      <c r="L939">
        <v>0</v>
      </c>
      <c r="M939">
        <v>0</v>
      </c>
      <c r="N939">
        <v>0</v>
      </c>
      <c r="O939">
        <v>0</v>
      </c>
      <c r="P939">
        <v>0</v>
      </c>
      <c r="Q939">
        <f t="shared" si="14"/>
        <v>0</v>
      </c>
    </row>
    <row r="940" spans="1:17" x14ac:dyDescent="0.25">
      <c r="A940" s="39">
        <v>41395</v>
      </c>
      <c r="B940" s="37" t="s">
        <v>600</v>
      </c>
      <c r="C940" s="37">
        <v>2013</v>
      </c>
      <c r="D940" s="38">
        <v>5</v>
      </c>
      <c r="E940" s="37" t="s">
        <v>36</v>
      </c>
      <c r="F940" s="37" t="s">
        <v>36</v>
      </c>
      <c r="G940" s="37" t="s">
        <v>32</v>
      </c>
      <c r="H940" s="38">
        <v>164</v>
      </c>
      <c r="I940" s="37" t="s">
        <v>2088</v>
      </c>
      <c r="J940" s="37" t="s">
        <v>3270</v>
      </c>
      <c r="K940">
        <v>1</v>
      </c>
      <c r="L940">
        <v>1</v>
      </c>
      <c r="M940">
        <v>0</v>
      </c>
      <c r="N940">
        <v>0</v>
      </c>
      <c r="O940">
        <v>0</v>
      </c>
      <c r="P940">
        <v>6.0975609756097563E-3</v>
      </c>
      <c r="Q940">
        <f t="shared" si="14"/>
        <v>0</v>
      </c>
    </row>
    <row r="941" spans="1:17" x14ac:dyDescent="0.25">
      <c r="A941" s="39">
        <v>41395</v>
      </c>
      <c r="B941" s="37" t="s">
        <v>3269</v>
      </c>
      <c r="C941" s="37">
        <v>2013</v>
      </c>
      <c r="D941" s="38">
        <v>5</v>
      </c>
      <c r="E941" s="37" t="s">
        <v>50</v>
      </c>
      <c r="F941" s="37" t="s">
        <v>50</v>
      </c>
      <c r="G941" s="37" t="s">
        <v>40</v>
      </c>
      <c r="H941" s="38">
        <v>40</v>
      </c>
      <c r="I941" s="37" t="s">
        <v>37</v>
      </c>
      <c r="J941" s="37" t="s">
        <v>3268</v>
      </c>
      <c r="K941">
        <v>0</v>
      </c>
      <c r="L941">
        <v>0</v>
      </c>
      <c r="M941">
        <v>0</v>
      </c>
      <c r="N941">
        <v>0</v>
      </c>
      <c r="O941">
        <v>0</v>
      </c>
      <c r="P941">
        <v>0</v>
      </c>
      <c r="Q941">
        <f t="shared" si="14"/>
        <v>0</v>
      </c>
    </row>
    <row r="942" spans="1:17" x14ac:dyDescent="0.25">
      <c r="A942" s="39">
        <v>41395</v>
      </c>
      <c r="B942" s="37" t="s">
        <v>603</v>
      </c>
      <c r="C942" s="37">
        <v>2013</v>
      </c>
      <c r="D942" s="38">
        <v>5</v>
      </c>
      <c r="E942" s="37" t="s">
        <v>50</v>
      </c>
      <c r="F942" s="37" t="s">
        <v>50</v>
      </c>
      <c r="G942" s="37" t="s">
        <v>32</v>
      </c>
      <c r="H942" s="38">
        <v>263</v>
      </c>
      <c r="I942" s="37" t="s">
        <v>2203</v>
      </c>
      <c r="J942" s="37" t="s">
        <v>3267</v>
      </c>
      <c r="K942">
        <v>2</v>
      </c>
      <c r="L942">
        <v>2</v>
      </c>
      <c r="M942">
        <v>1</v>
      </c>
      <c r="N942">
        <v>0</v>
      </c>
      <c r="O942">
        <v>1</v>
      </c>
      <c r="P942">
        <v>7.6045627376425855E-3</v>
      </c>
      <c r="Q942">
        <f t="shared" si="14"/>
        <v>0</v>
      </c>
    </row>
    <row r="943" spans="1:17" x14ac:dyDescent="0.25">
      <c r="A943" s="39">
        <v>41400</v>
      </c>
      <c r="B943" s="37" t="s">
        <v>3266</v>
      </c>
      <c r="C943" s="37">
        <v>2013</v>
      </c>
      <c r="D943" s="38">
        <v>5</v>
      </c>
      <c r="E943" s="37" t="s">
        <v>76</v>
      </c>
      <c r="F943" s="37" t="s">
        <v>1827</v>
      </c>
      <c r="G943" s="37" t="s">
        <v>40</v>
      </c>
      <c r="H943" s="38">
        <v>2</v>
      </c>
      <c r="I943" s="37" t="s">
        <v>37</v>
      </c>
      <c r="J943" s="37" t="s">
        <v>37</v>
      </c>
      <c r="K943">
        <v>0</v>
      </c>
      <c r="L943">
        <v>0</v>
      </c>
      <c r="M943">
        <v>0</v>
      </c>
      <c r="N943">
        <v>0</v>
      </c>
      <c r="O943">
        <v>0</v>
      </c>
      <c r="P943">
        <v>0</v>
      </c>
      <c r="Q943">
        <f t="shared" si="14"/>
        <v>0</v>
      </c>
    </row>
    <row r="944" spans="1:17" x14ac:dyDescent="0.25">
      <c r="A944" s="39">
        <v>41400</v>
      </c>
      <c r="B944" s="37" t="s">
        <v>3265</v>
      </c>
      <c r="C944" s="37">
        <v>2013</v>
      </c>
      <c r="D944" s="38">
        <v>5</v>
      </c>
      <c r="E944" s="37" t="s">
        <v>76</v>
      </c>
      <c r="F944" s="37" t="s">
        <v>1827</v>
      </c>
      <c r="G944" s="37" t="s">
        <v>32</v>
      </c>
      <c r="H944" s="38">
        <v>97</v>
      </c>
      <c r="I944" s="37" t="s">
        <v>3264</v>
      </c>
      <c r="J944" s="37" t="s">
        <v>3263</v>
      </c>
      <c r="K944">
        <v>0</v>
      </c>
      <c r="L944">
        <v>0</v>
      </c>
      <c r="M944">
        <v>0</v>
      </c>
      <c r="N944">
        <v>0</v>
      </c>
      <c r="O944">
        <v>0</v>
      </c>
      <c r="P944">
        <v>0</v>
      </c>
      <c r="Q944">
        <f t="shared" si="14"/>
        <v>0</v>
      </c>
    </row>
    <row r="945" spans="1:17" x14ac:dyDescent="0.25">
      <c r="A945" s="39">
        <v>41400</v>
      </c>
      <c r="B945" s="37" t="s">
        <v>3262</v>
      </c>
      <c r="C945" s="37">
        <v>2013</v>
      </c>
      <c r="D945" s="38">
        <v>5</v>
      </c>
      <c r="E945" s="37" t="s">
        <v>37</v>
      </c>
      <c r="F945" s="37" t="e">
        <v>#N/A</v>
      </c>
      <c r="G945" s="37" t="s">
        <v>32</v>
      </c>
      <c r="H945" s="38">
        <v>2</v>
      </c>
      <c r="I945" s="37" t="s">
        <v>37</v>
      </c>
      <c r="J945" s="37" t="s">
        <v>37</v>
      </c>
      <c r="K945">
        <v>0</v>
      </c>
      <c r="L945">
        <v>0</v>
      </c>
      <c r="M945">
        <v>0</v>
      </c>
      <c r="N945">
        <v>0</v>
      </c>
      <c r="O945">
        <v>0</v>
      </c>
      <c r="P945">
        <v>0</v>
      </c>
      <c r="Q945">
        <f t="shared" si="14"/>
        <v>0</v>
      </c>
    </row>
    <row r="946" spans="1:17" x14ac:dyDescent="0.25">
      <c r="A946" s="39">
        <v>41400</v>
      </c>
      <c r="B946" s="37" t="s">
        <v>3261</v>
      </c>
      <c r="C946" s="37">
        <v>2013</v>
      </c>
      <c r="D946" s="38">
        <v>5</v>
      </c>
      <c r="E946" s="37" t="s">
        <v>37</v>
      </c>
      <c r="F946" s="37" t="e">
        <v>#N/A</v>
      </c>
      <c r="G946" s="37" t="s">
        <v>32</v>
      </c>
      <c r="H946" s="38">
        <v>4</v>
      </c>
      <c r="I946" s="37" t="s">
        <v>37</v>
      </c>
      <c r="J946" s="37" t="s">
        <v>37</v>
      </c>
      <c r="K946">
        <v>0</v>
      </c>
      <c r="L946">
        <v>0</v>
      </c>
      <c r="M946">
        <v>0</v>
      </c>
      <c r="N946">
        <v>0</v>
      </c>
      <c r="O946">
        <v>0</v>
      </c>
      <c r="P946">
        <v>0</v>
      </c>
      <c r="Q946">
        <f t="shared" si="14"/>
        <v>0</v>
      </c>
    </row>
    <row r="947" spans="1:17" x14ac:dyDescent="0.25">
      <c r="A947" s="39">
        <v>41411</v>
      </c>
      <c r="B947" s="37" t="s">
        <v>3260</v>
      </c>
      <c r="C947" s="37">
        <v>2013</v>
      </c>
      <c r="D947" s="38">
        <v>5</v>
      </c>
      <c r="E947" s="37" t="s">
        <v>232</v>
      </c>
      <c r="F947" s="37" t="e">
        <v>#N/A</v>
      </c>
      <c r="G947" s="37" t="s">
        <v>40</v>
      </c>
      <c r="H947" s="38">
        <v>21</v>
      </c>
      <c r="I947" s="37" t="s">
        <v>37</v>
      </c>
      <c r="J947" s="37" t="s">
        <v>37</v>
      </c>
      <c r="K947">
        <v>0</v>
      </c>
      <c r="L947">
        <v>0</v>
      </c>
      <c r="M947">
        <v>0</v>
      </c>
      <c r="N947">
        <v>0</v>
      </c>
      <c r="O947">
        <v>0</v>
      </c>
      <c r="P947">
        <v>0</v>
      </c>
      <c r="Q947">
        <f t="shared" si="14"/>
        <v>0</v>
      </c>
    </row>
    <row r="948" spans="1:17" x14ac:dyDescent="0.25">
      <c r="A948" s="39">
        <v>41411</v>
      </c>
      <c r="B948" s="37" t="s">
        <v>3259</v>
      </c>
      <c r="C948" s="37">
        <v>2013</v>
      </c>
      <c r="D948" s="38">
        <v>5</v>
      </c>
      <c r="E948" s="37" t="s">
        <v>37</v>
      </c>
      <c r="F948" s="37" t="e">
        <v>#N/A</v>
      </c>
      <c r="G948" s="37" t="s">
        <v>40</v>
      </c>
      <c r="H948" s="38">
        <v>1</v>
      </c>
      <c r="I948" s="37" t="s">
        <v>37</v>
      </c>
      <c r="J948" s="37" t="s">
        <v>37</v>
      </c>
      <c r="K948">
        <v>0</v>
      </c>
      <c r="L948">
        <v>0</v>
      </c>
      <c r="M948">
        <v>0</v>
      </c>
      <c r="N948">
        <v>0</v>
      </c>
      <c r="O948">
        <v>0</v>
      </c>
      <c r="P948">
        <v>0</v>
      </c>
      <c r="Q948">
        <f t="shared" si="14"/>
        <v>0</v>
      </c>
    </row>
    <row r="949" spans="1:17" x14ac:dyDescent="0.25">
      <c r="A949" s="39">
        <v>41411</v>
      </c>
      <c r="B949" s="37" t="s">
        <v>3258</v>
      </c>
      <c r="C949" s="37">
        <v>2013</v>
      </c>
      <c r="D949" s="38">
        <v>5</v>
      </c>
      <c r="E949" s="37" t="s">
        <v>37</v>
      </c>
      <c r="F949" s="37" t="e">
        <v>#N/A</v>
      </c>
      <c r="G949" s="37" t="s">
        <v>40</v>
      </c>
      <c r="H949" s="38">
        <v>3</v>
      </c>
      <c r="I949" s="37" t="s">
        <v>37</v>
      </c>
      <c r="J949" s="37" t="s">
        <v>37</v>
      </c>
      <c r="K949">
        <v>0</v>
      </c>
      <c r="L949">
        <v>0</v>
      </c>
      <c r="M949">
        <v>0</v>
      </c>
      <c r="N949">
        <v>0</v>
      </c>
      <c r="O949">
        <v>0</v>
      </c>
      <c r="P949">
        <v>0</v>
      </c>
      <c r="Q949">
        <f t="shared" si="14"/>
        <v>0</v>
      </c>
    </row>
    <row r="950" spans="1:17" x14ac:dyDescent="0.25">
      <c r="A950" s="39">
        <v>41411</v>
      </c>
      <c r="B950" s="37" t="s">
        <v>613</v>
      </c>
      <c r="C950" s="37">
        <v>2013</v>
      </c>
      <c r="D950" s="38">
        <v>5</v>
      </c>
      <c r="E950" s="37" t="s">
        <v>76</v>
      </c>
      <c r="F950" s="37" t="s">
        <v>1827</v>
      </c>
      <c r="G950" s="37" t="s">
        <v>32</v>
      </c>
      <c r="H950" s="38">
        <v>116</v>
      </c>
      <c r="I950" s="37" t="s">
        <v>2031</v>
      </c>
      <c r="J950" s="37" t="s">
        <v>3257</v>
      </c>
      <c r="K950">
        <v>1</v>
      </c>
      <c r="L950">
        <v>1</v>
      </c>
      <c r="M950">
        <v>1</v>
      </c>
      <c r="N950">
        <v>0</v>
      </c>
      <c r="O950">
        <v>1</v>
      </c>
      <c r="P950">
        <v>8.6206896551724137E-3</v>
      </c>
      <c r="Q950">
        <f t="shared" si="14"/>
        <v>0</v>
      </c>
    </row>
    <row r="951" spans="1:17" x14ac:dyDescent="0.25">
      <c r="A951" s="39">
        <v>41411</v>
      </c>
      <c r="B951" s="37" t="s">
        <v>3256</v>
      </c>
      <c r="C951" s="37">
        <v>2013</v>
      </c>
      <c r="D951" s="38">
        <v>5</v>
      </c>
      <c r="E951" s="37" t="s">
        <v>76</v>
      </c>
      <c r="F951" s="37" t="s">
        <v>1827</v>
      </c>
      <c r="G951" s="37" t="s">
        <v>40</v>
      </c>
      <c r="H951" s="38">
        <v>6</v>
      </c>
      <c r="I951" s="37" t="s">
        <v>37</v>
      </c>
      <c r="J951" s="37" t="s">
        <v>37</v>
      </c>
      <c r="K951">
        <v>0</v>
      </c>
      <c r="L951">
        <v>0</v>
      </c>
      <c r="M951">
        <v>0</v>
      </c>
      <c r="N951">
        <v>0</v>
      </c>
      <c r="O951">
        <v>0</v>
      </c>
      <c r="P951">
        <v>0</v>
      </c>
      <c r="Q951">
        <f t="shared" si="14"/>
        <v>0</v>
      </c>
    </row>
    <row r="952" spans="1:17" x14ac:dyDescent="0.25">
      <c r="A952" s="39">
        <v>41411</v>
      </c>
      <c r="B952" s="37" t="s">
        <v>3255</v>
      </c>
      <c r="C952" s="37">
        <v>2013</v>
      </c>
      <c r="D952" s="38">
        <v>5</v>
      </c>
      <c r="E952" s="37" t="s">
        <v>1827</v>
      </c>
      <c r="F952" s="37" t="s">
        <v>1827</v>
      </c>
      <c r="G952" s="37" t="s">
        <v>40</v>
      </c>
      <c r="H952" s="38">
        <v>9</v>
      </c>
      <c r="I952" s="37" t="s">
        <v>37</v>
      </c>
      <c r="J952" s="37" t="s">
        <v>37</v>
      </c>
      <c r="K952">
        <v>0</v>
      </c>
      <c r="L952">
        <v>0</v>
      </c>
      <c r="M952">
        <v>0</v>
      </c>
      <c r="N952">
        <v>0</v>
      </c>
      <c r="O952">
        <v>0</v>
      </c>
      <c r="P952">
        <v>0</v>
      </c>
      <c r="Q952">
        <f t="shared" si="14"/>
        <v>0</v>
      </c>
    </row>
    <row r="953" spans="1:17" x14ac:dyDescent="0.25">
      <c r="A953" s="39">
        <v>41411</v>
      </c>
      <c r="B953" s="37" t="s">
        <v>3254</v>
      </c>
      <c r="C953" s="37">
        <v>2013</v>
      </c>
      <c r="D953" s="38">
        <v>5</v>
      </c>
      <c r="E953" s="37" t="s">
        <v>1827</v>
      </c>
      <c r="F953" s="37" t="s">
        <v>1827</v>
      </c>
      <c r="G953" s="37" t="s">
        <v>32</v>
      </c>
      <c r="H953" s="38">
        <v>54</v>
      </c>
      <c r="I953" s="37" t="s">
        <v>37</v>
      </c>
      <c r="J953" s="37" t="s">
        <v>3253</v>
      </c>
      <c r="K953">
        <v>0</v>
      </c>
      <c r="L953">
        <v>0</v>
      </c>
      <c r="M953">
        <v>0</v>
      </c>
      <c r="N953">
        <v>0</v>
      </c>
      <c r="O953">
        <v>0</v>
      </c>
      <c r="P953">
        <v>0</v>
      </c>
      <c r="Q953">
        <f t="shared" si="14"/>
        <v>0</v>
      </c>
    </row>
    <row r="954" spans="1:17" x14ac:dyDescent="0.25">
      <c r="A954" s="39">
        <v>41411</v>
      </c>
      <c r="B954" s="37" t="s">
        <v>608</v>
      </c>
      <c r="C954" s="37">
        <v>2013</v>
      </c>
      <c r="D954" s="38">
        <v>5</v>
      </c>
      <c r="E954" s="37" t="s">
        <v>55</v>
      </c>
      <c r="F954" s="37" t="s">
        <v>4672</v>
      </c>
      <c r="G954" s="37" t="s">
        <v>40</v>
      </c>
      <c r="H954" s="38">
        <v>270</v>
      </c>
      <c r="I954" s="37" t="s">
        <v>37</v>
      </c>
      <c r="J954" s="37" t="s">
        <v>3252</v>
      </c>
      <c r="K954">
        <v>2</v>
      </c>
      <c r="L954">
        <v>2</v>
      </c>
      <c r="M954">
        <v>0</v>
      </c>
      <c r="N954">
        <v>2</v>
      </c>
      <c r="O954">
        <v>2</v>
      </c>
      <c r="P954">
        <v>7.4074074074074077E-3</v>
      </c>
      <c r="Q954">
        <f t="shared" si="14"/>
        <v>7.4074074074074077E-3</v>
      </c>
    </row>
    <row r="955" spans="1:17" x14ac:dyDescent="0.25">
      <c r="A955" s="39">
        <v>41411</v>
      </c>
      <c r="B955" s="37" t="s">
        <v>3251</v>
      </c>
      <c r="C955" s="37">
        <v>2013</v>
      </c>
      <c r="D955" s="38">
        <v>5</v>
      </c>
      <c r="E955" s="37" t="s">
        <v>55</v>
      </c>
      <c r="F955" s="37" t="s">
        <v>4672</v>
      </c>
      <c r="G955" s="37" t="s">
        <v>32</v>
      </c>
      <c r="H955" s="38">
        <v>20</v>
      </c>
      <c r="I955" s="37" t="s">
        <v>37</v>
      </c>
      <c r="J955" s="37" t="s">
        <v>3250</v>
      </c>
      <c r="K955">
        <v>0</v>
      </c>
      <c r="L955">
        <v>0</v>
      </c>
      <c r="M955">
        <v>0</v>
      </c>
      <c r="N955">
        <v>0</v>
      </c>
      <c r="O955">
        <v>0</v>
      </c>
      <c r="P955">
        <v>0</v>
      </c>
      <c r="Q955">
        <f t="shared" si="14"/>
        <v>0</v>
      </c>
    </row>
    <row r="956" spans="1:17" x14ac:dyDescent="0.25">
      <c r="A956" s="39">
        <v>41411</v>
      </c>
      <c r="B956" s="37" t="s">
        <v>3249</v>
      </c>
      <c r="C956" s="37">
        <v>2013</v>
      </c>
      <c r="D956" s="38">
        <v>5</v>
      </c>
      <c r="E956" s="37" t="s">
        <v>24</v>
      </c>
      <c r="F956" s="37" t="s">
        <v>4672</v>
      </c>
      <c r="G956" s="37" t="s">
        <v>40</v>
      </c>
      <c r="H956" s="38">
        <v>29</v>
      </c>
      <c r="I956" s="37" t="s">
        <v>37</v>
      </c>
      <c r="J956" s="37" t="s">
        <v>3248</v>
      </c>
      <c r="K956">
        <v>0</v>
      </c>
      <c r="L956">
        <v>0</v>
      </c>
      <c r="M956">
        <v>0</v>
      </c>
      <c r="N956">
        <v>0</v>
      </c>
      <c r="O956">
        <v>0</v>
      </c>
      <c r="P956">
        <v>0</v>
      </c>
      <c r="Q956">
        <f t="shared" si="14"/>
        <v>0</v>
      </c>
    </row>
    <row r="957" spans="1:17" x14ac:dyDescent="0.25">
      <c r="A957" s="39">
        <v>41411</v>
      </c>
      <c r="B957" s="37" t="s">
        <v>3247</v>
      </c>
      <c r="C957" s="37">
        <v>2013</v>
      </c>
      <c r="D957" s="38">
        <v>5</v>
      </c>
      <c r="E957" s="37" t="s">
        <v>24</v>
      </c>
      <c r="F957" s="37" t="s">
        <v>4672</v>
      </c>
      <c r="G957" s="37" t="s">
        <v>32</v>
      </c>
      <c r="H957" s="38">
        <v>63</v>
      </c>
      <c r="I957" s="37" t="s">
        <v>2055</v>
      </c>
      <c r="J957" s="37" t="s">
        <v>3246</v>
      </c>
      <c r="K957">
        <v>0</v>
      </c>
      <c r="L957">
        <v>0</v>
      </c>
      <c r="M957">
        <v>0</v>
      </c>
      <c r="N957">
        <v>0</v>
      </c>
      <c r="O957">
        <v>0</v>
      </c>
      <c r="P957">
        <v>0</v>
      </c>
      <c r="Q957">
        <f t="shared" si="14"/>
        <v>0</v>
      </c>
    </row>
    <row r="958" spans="1:17" x14ac:dyDescent="0.25">
      <c r="A958" s="39">
        <v>41431</v>
      </c>
      <c r="B958" s="37" t="s">
        <v>3245</v>
      </c>
      <c r="C958" s="37">
        <v>2013</v>
      </c>
      <c r="D958" s="38">
        <v>6</v>
      </c>
      <c r="E958" s="37" t="s">
        <v>76</v>
      </c>
      <c r="F958" s="37" t="s">
        <v>1827</v>
      </c>
      <c r="G958" s="37" t="s">
        <v>32</v>
      </c>
      <c r="H958" s="38">
        <v>3</v>
      </c>
      <c r="I958" s="37" t="s">
        <v>37</v>
      </c>
      <c r="J958" s="37" t="s">
        <v>2952</v>
      </c>
      <c r="K958">
        <v>0</v>
      </c>
      <c r="L958">
        <v>0</v>
      </c>
      <c r="M958">
        <v>0</v>
      </c>
      <c r="N958">
        <v>0</v>
      </c>
      <c r="O958">
        <v>0</v>
      </c>
      <c r="P958">
        <v>0</v>
      </c>
      <c r="Q958">
        <f t="shared" si="14"/>
        <v>0</v>
      </c>
    </row>
    <row r="959" spans="1:17" x14ac:dyDescent="0.25">
      <c r="A959" s="39">
        <v>41431</v>
      </c>
      <c r="B959" s="37" t="s">
        <v>1798</v>
      </c>
      <c r="C959" s="37">
        <v>2013</v>
      </c>
      <c r="D959" s="38">
        <v>6</v>
      </c>
      <c r="E959" s="37" t="s">
        <v>1827</v>
      </c>
      <c r="F959" s="37" t="s">
        <v>1827</v>
      </c>
      <c r="G959" s="37" t="s">
        <v>32</v>
      </c>
      <c r="H959" s="38">
        <v>95</v>
      </c>
      <c r="I959" s="37" t="s">
        <v>37</v>
      </c>
      <c r="J959" s="37" t="s">
        <v>3244</v>
      </c>
      <c r="K959">
        <v>0</v>
      </c>
      <c r="L959">
        <v>0</v>
      </c>
      <c r="M959">
        <v>0</v>
      </c>
      <c r="N959">
        <v>0</v>
      </c>
      <c r="O959">
        <v>0</v>
      </c>
      <c r="P959">
        <v>0</v>
      </c>
      <c r="Q959">
        <f t="shared" si="14"/>
        <v>0</v>
      </c>
    </row>
    <row r="960" spans="1:17" x14ac:dyDescent="0.25">
      <c r="A960" s="39">
        <v>41431</v>
      </c>
      <c r="B960" s="37" t="s">
        <v>3243</v>
      </c>
      <c r="C960" s="37">
        <v>2013</v>
      </c>
      <c r="D960" s="38">
        <v>6</v>
      </c>
      <c r="E960" s="37" t="s">
        <v>2305</v>
      </c>
      <c r="F960" s="37" t="e">
        <v>#N/A</v>
      </c>
      <c r="G960" s="37" t="s">
        <v>32</v>
      </c>
      <c r="H960" s="38">
        <v>1</v>
      </c>
      <c r="I960" s="37" t="s">
        <v>37</v>
      </c>
      <c r="J960" s="37" t="s">
        <v>37</v>
      </c>
      <c r="K960">
        <v>0</v>
      </c>
      <c r="L960">
        <v>0</v>
      </c>
      <c r="M960">
        <v>0</v>
      </c>
      <c r="N960">
        <v>0</v>
      </c>
      <c r="O960">
        <v>0</v>
      </c>
      <c r="P960">
        <v>0</v>
      </c>
      <c r="Q960">
        <f t="shared" si="14"/>
        <v>0</v>
      </c>
    </row>
    <row r="961" spans="1:17" x14ac:dyDescent="0.25">
      <c r="A961" s="39">
        <v>41431</v>
      </c>
      <c r="B961" s="37" t="s">
        <v>3242</v>
      </c>
      <c r="C961" s="37">
        <v>2013</v>
      </c>
      <c r="D961" s="38">
        <v>6</v>
      </c>
      <c r="E961" s="37" t="s">
        <v>55</v>
      </c>
      <c r="F961" s="37" t="s">
        <v>4672</v>
      </c>
      <c r="G961" s="37" t="s">
        <v>32</v>
      </c>
      <c r="H961" s="38">
        <v>16</v>
      </c>
      <c r="I961" s="37" t="s">
        <v>37</v>
      </c>
      <c r="J961" s="37" t="s">
        <v>37</v>
      </c>
      <c r="K961">
        <v>0</v>
      </c>
      <c r="L961">
        <v>0</v>
      </c>
      <c r="M961">
        <v>0</v>
      </c>
      <c r="N961">
        <v>0</v>
      </c>
      <c r="O961">
        <v>0</v>
      </c>
      <c r="P961">
        <v>0</v>
      </c>
      <c r="Q961">
        <f t="shared" si="14"/>
        <v>0</v>
      </c>
    </row>
    <row r="962" spans="1:17" x14ac:dyDescent="0.25">
      <c r="A962" s="39">
        <v>41431</v>
      </c>
      <c r="B962" s="37" t="s">
        <v>1799</v>
      </c>
      <c r="C962" s="37">
        <v>2013</v>
      </c>
      <c r="D962" s="38">
        <v>6</v>
      </c>
      <c r="E962" s="37" t="s">
        <v>55</v>
      </c>
      <c r="F962" s="37" t="s">
        <v>4672</v>
      </c>
      <c r="G962" s="37" t="s">
        <v>40</v>
      </c>
      <c r="H962" s="38">
        <v>330</v>
      </c>
      <c r="I962" s="37" t="s">
        <v>37</v>
      </c>
      <c r="J962" s="37" t="s">
        <v>3232</v>
      </c>
      <c r="K962">
        <v>0</v>
      </c>
      <c r="L962">
        <v>0</v>
      </c>
      <c r="M962">
        <v>0</v>
      </c>
      <c r="N962">
        <v>0</v>
      </c>
      <c r="O962">
        <v>0</v>
      </c>
      <c r="P962">
        <v>0</v>
      </c>
      <c r="Q962">
        <f t="shared" si="14"/>
        <v>0</v>
      </c>
    </row>
    <row r="963" spans="1:17" x14ac:dyDescent="0.25">
      <c r="A963" s="39">
        <v>41431</v>
      </c>
      <c r="B963" s="37" t="s">
        <v>3241</v>
      </c>
      <c r="C963" s="37">
        <v>2013</v>
      </c>
      <c r="D963" s="38">
        <v>6</v>
      </c>
      <c r="E963" s="37" t="s">
        <v>24</v>
      </c>
      <c r="F963" s="37" t="s">
        <v>4672</v>
      </c>
      <c r="G963" s="37" t="s">
        <v>32</v>
      </c>
      <c r="H963" s="38">
        <v>46</v>
      </c>
      <c r="I963" s="37" t="s">
        <v>37</v>
      </c>
      <c r="J963" s="37" t="s">
        <v>3240</v>
      </c>
      <c r="K963">
        <v>0</v>
      </c>
      <c r="L963">
        <v>0</v>
      </c>
      <c r="M963">
        <v>0</v>
      </c>
      <c r="N963">
        <v>0</v>
      </c>
      <c r="O963">
        <v>0</v>
      </c>
      <c r="P963">
        <v>0</v>
      </c>
      <c r="Q963">
        <f t="shared" ref="Q963:Q1026" si="15">N963/H963</f>
        <v>0</v>
      </c>
    </row>
    <row r="964" spans="1:17" x14ac:dyDescent="0.25">
      <c r="A964" s="39">
        <v>41431</v>
      </c>
      <c r="B964" s="37" t="s">
        <v>3239</v>
      </c>
      <c r="C964" s="37">
        <v>2013</v>
      </c>
      <c r="D964" s="38">
        <v>6</v>
      </c>
      <c r="E964" s="37" t="s">
        <v>24</v>
      </c>
      <c r="F964" s="37" t="s">
        <v>4672</v>
      </c>
      <c r="G964" s="37" t="s">
        <v>40</v>
      </c>
      <c r="H964" s="38">
        <v>1</v>
      </c>
      <c r="I964" s="37" t="s">
        <v>37</v>
      </c>
      <c r="J964" s="37" t="s">
        <v>37</v>
      </c>
      <c r="K964">
        <v>0</v>
      </c>
      <c r="L964">
        <v>0</v>
      </c>
      <c r="M964">
        <v>0</v>
      </c>
      <c r="N964">
        <v>0</v>
      </c>
      <c r="O964">
        <v>0</v>
      </c>
      <c r="P964">
        <v>0</v>
      </c>
      <c r="Q964">
        <f t="shared" si="15"/>
        <v>0</v>
      </c>
    </row>
    <row r="965" spans="1:17" x14ac:dyDescent="0.25">
      <c r="A965" s="39">
        <v>41431</v>
      </c>
      <c r="B965" s="37" t="s">
        <v>616</v>
      </c>
      <c r="C965" s="37">
        <v>2013</v>
      </c>
      <c r="D965" s="38">
        <v>6</v>
      </c>
      <c r="E965" s="37" t="s">
        <v>36</v>
      </c>
      <c r="F965" s="37" t="s">
        <v>36</v>
      </c>
      <c r="G965" s="37" t="s">
        <v>32</v>
      </c>
      <c r="H965" s="38">
        <v>194</v>
      </c>
      <c r="I965" s="37" t="s">
        <v>1928</v>
      </c>
      <c r="J965" s="37" t="s">
        <v>3238</v>
      </c>
      <c r="K965">
        <v>1</v>
      </c>
      <c r="L965">
        <v>2</v>
      </c>
      <c r="M965">
        <v>0</v>
      </c>
      <c r="N965">
        <v>0</v>
      </c>
      <c r="O965">
        <v>1</v>
      </c>
      <c r="P965">
        <v>1.0309278350515464E-2</v>
      </c>
      <c r="Q965">
        <f t="shared" si="15"/>
        <v>0</v>
      </c>
    </row>
    <row r="966" spans="1:17" x14ac:dyDescent="0.25">
      <c r="A966" s="39">
        <v>41431</v>
      </c>
      <c r="B966" s="37" t="s">
        <v>1797</v>
      </c>
      <c r="C966" s="37">
        <v>2013</v>
      </c>
      <c r="D966" s="38">
        <v>6</v>
      </c>
      <c r="E966" s="37" t="s">
        <v>36</v>
      </c>
      <c r="F966" s="37" t="s">
        <v>36</v>
      </c>
      <c r="G966" s="37" t="s">
        <v>40</v>
      </c>
      <c r="H966" s="38">
        <v>92</v>
      </c>
      <c r="I966" s="37" t="s">
        <v>37</v>
      </c>
      <c r="J966" s="37" t="s">
        <v>3071</v>
      </c>
      <c r="K966">
        <v>0</v>
      </c>
      <c r="L966">
        <v>0</v>
      </c>
      <c r="M966">
        <v>0</v>
      </c>
      <c r="N966">
        <v>0</v>
      </c>
      <c r="O966">
        <v>0</v>
      </c>
      <c r="P966">
        <v>0</v>
      </c>
      <c r="Q966">
        <f t="shared" si="15"/>
        <v>0</v>
      </c>
    </row>
    <row r="967" spans="1:17" x14ac:dyDescent="0.25">
      <c r="A967" s="39">
        <v>41431</v>
      </c>
      <c r="B967" s="37" t="s">
        <v>619</v>
      </c>
      <c r="C967" s="37">
        <v>2013</v>
      </c>
      <c r="D967" s="38">
        <v>6</v>
      </c>
      <c r="E967" s="37" t="s">
        <v>50</v>
      </c>
      <c r="F967" s="37" t="s">
        <v>50</v>
      </c>
      <c r="G967" s="37" t="s">
        <v>32</v>
      </c>
      <c r="H967" s="38">
        <v>392</v>
      </c>
      <c r="I967" s="37" t="s">
        <v>37</v>
      </c>
      <c r="J967" s="37" t="s">
        <v>3237</v>
      </c>
      <c r="K967">
        <v>3</v>
      </c>
      <c r="L967">
        <v>3</v>
      </c>
      <c r="M967">
        <v>2</v>
      </c>
      <c r="N967">
        <v>1</v>
      </c>
      <c r="O967">
        <v>3</v>
      </c>
      <c r="P967">
        <v>7.6530612244897957E-3</v>
      </c>
      <c r="Q967">
        <f t="shared" si="15"/>
        <v>2.5510204081632651E-3</v>
      </c>
    </row>
    <row r="968" spans="1:17" x14ac:dyDescent="0.25">
      <c r="A968" s="39">
        <v>41431</v>
      </c>
      <c r="B968" s="37" t="s">
        <v>625</v>
      </c>
      <c r="C968" s="37">
        <v>2013</v>
      </c>
      <c r="D968" s="38">
        <v>6</v>
      </c>
      <c r="E968" s="37" t="s">
        <v>50</v>
      </c>
      <c r="F968" s="37" t="s">
        <v>50</v>
      </c>
      <c r="G968" s="37" t="s">
        <v>40</v>
      </c>
      <c r="H968" s="38">
        <v>1</v>
      </c>
      <c r="I968" s="37" t="s">
        <v>37</v>
      </c>
      <c r="J968" s="37" t="s">
        <v>3236</v>
      </c>
      <c r="K968">
        <v>1</v>
      </c>
      <c r="L968">
        <v>1</v>
      </c>
      <c r="M968">
        <v>0</v>
      </c>
      <c r="N968">
        <v>1</v>
      </c>
      <c r="O968">
        <v>1</v>
      </c>
      <c r="P968">
        <v>1</v>
      </c>
      <c r="Q968">
        <f t="shared" si="15"/>
        <v>1</v>
      </c>
    </row>
    <row r="969" spans="1:17" x14ac:dyDescent="0.25">
      <c r="A969" s="39">
        <v>41444</v>
      </c>
      <c r="B969" s="37" t="s">
        <v>628</v>
      </c>
      <c r="C969" s="37">
        <v>2013</v>
      </c>
      <c r="D969" s="38">
        <v>6</v>
      </c>
      <c r="E969" s="37" t="s">
        <v>1827</v>
      </c>
      <c r="F969" s="37" t="s">
        <v>1827</v>
      </c>
      <c r="G969" s="37" t="s">
        <v>32</v>
      </c>
      <c r="H969" s="38">
        <v>165</v>
      </c>
      <c r="I969" s="37" t="s">
        <v>37</v>
      </c>
      <c r="J969" s="37" t="s">
        <v>3235</v>
      </c>
      <c r="K969">
        <v>1</v>
      </c>
      <c r="L969">
        <v>1</v>
      </c>
      <c r="M969">
        <v>0</v>
      </c>
      <c r="N969">
        <v>1</v>
      </c>
      <c r="O969">
        <v>1</v>
      </c>
      <c r="P969">
        <v>6.0606060606060606E-3</v>
      </c>
      <c r="Q969">
        <f t="shared" si="15"/>
        <v>6.0606060606060606E-3</v>
      </c>
    </row>
    <row r="970" spans="1:17" x14ac:dyDescent="0.25">
      <c r="A970" s="39">
        <v>41444</v>
      </c>
      <c r="B970" s="37" t="s">
        <v>3234</v>
      </c>
      <c r="C970" s="37">
        <v>2013</v>
      </c>
      <c r="D970" s="38">
        <v>6</v>
      </c>
      <c r="E970" s="37" t="s">
        <v>153</v>
      </c>
      <c r="F970" s="37" t="s">
        <v>4672</v>
      </c>
      <c r="G970" s="37" t="s">
        <v>32</v>
      </c>
      <c r="H970" s="38">
        <v>2</v>
      </c>
      <c r="I970" s="37" t="s">
        <v>37</v>
      </c>
      <c r="J970" s="37" t="s">
        <v>3086</v>
      </c>
      <c r="K970">
        <v>0</v>
      </c>
      <c r="L970">
        <v>0</v>
      </c>
      <c r="M970">
        <v>0</v>
      </c>
      <c r="N970">
        <v>0</v>
      </c>
      <c r="O970">
        <v>0</v>
      </c>
      <c r="P970">
        <v>0</v>
      </c>
      <c r="Q970">
        <f t="shared" si="15"/>
        <v>0</v>
      </c>
    </row>
    <row r="971" spans="1:17" x14ac:dyDescent="0.25">
      <c r="A971" s="39">
        <v>41444</v>
      </c>
      <c r="B971" s="37" t="s">
        <v>3233</v>
      </c>
      <c r="C971" s="37">
        <v>2013</v>
      </c>
      <c r="D971" s="38">
        <v>6</v>
      </c>
      <c r="E971" s="37" t="s">
        <v>55</v>
      </c>
      <c r="F971" s="37" t="s">
        <v>4672</v>
      </c>
      <c r="G971" s="37" t="s">
        <v>32</v>
      </c>
      <c r="H971" s="38">
        <v>13</v>
      </c>
      <c r="I971" s="37" t="s">
        <v>37</v>
      </c>
      <c r="J971" s="37" t="s">
        <v>37</v>
      </c>
      <c r="K971">
        <v>0</v>
      </c>
      <c r="L971">
        <v>0</v>
      </c>
      <c r="M971">
        <v>0</v>
      </c>
      <c r="N971">
        <v>0</v>
      </c>
      <c r="O971">
        <v>0</v>
      </c>
      <c r="P971">
        <v>0</v>
      </c>
      <c r="Q971">
        <f t="shared" si="15"/>
        <v>0</v>
      </c>
    </row>
    <row r="972" spans="1:17" x14ac:dyDescent="0.25">
      <c r="A972" s="39">
        <v>41444</v>
      </c>
      <c r="B972" s="37" t="s">
        <v>631</v>
      </c>
      <c r="C972" s="37">
        <v>2013</v>
      </c>
      <c r="D972" s="38">
        <v>6</v>
      </c>
      <c r="E972" s="37" t="s">
        <v>55</v>
      </c>
      <c r="F972" s="37" t="s">
        <v>4672</v>
      </c>
      <c r="G972" s="37" t="s">
        <v>40</v>
      </c>
      <c r="H972" s="38">
        <v>20</v>
      </c>
      <c r="I972" s="37" t="s">
        <v>37</v>
      </c>
      <c r="J972" s="37" t="s">
        <v>3232</v>
      </c>
      <c r="K972">
        <v>2</v>
      </c>
      <c r="L972">
        <v>2</v>
      </c>
      <c r="M972">
        <v>0</v>
      </c>
      <c r="N972">
        <v>2</v>
      </c>
      <c r="O972">
        <v>2</v>
      </c>
      <c r="P972">
        <v>0.1</v>
      </c>
      <c r="Q972">
        <f t="shared" si="15"/>
        <v>0.1</v>
      </c>
    </row>
    <row r="973" spans="1:17" x14ac:dyDescent="0.25">
      <c r="A973" s="39">
        <v>41444</v>
      </c>
      <c r="B973" s="37" t="s">
        <v>3231</v>
      </c>
      <c r="C973" s="37">
        <v>2013</v>
      </c>
      <c r="D973" s="38">
        <v>6</v>
      </c>
      <c r="E973" s="37" t="s">
        <v>3192</v>
      </c>
      <c r="F973" s="37" t="s">
        <v>4672</v>
      </c>
      <c r="G973" s="37" t="s">
        <v>32</v>
      </c>
      <c r="H973" s="38">
        <v>6</v>
      </c>
      <c r="I973" s="37" t="s">
        <v>37</v>
      </c>
      <c r="J973" s="37" t="s">
        <v>3230</v>
      </c>
      <c r="K973">
        <v>0</v>
      </c>
      <c r="L973">
        <v>0</v>
      </c>
      <c r="M973">
        <v>0</v>
      </c>
      <c r="N973">
        <v>0</v>
      </c>
      <c r="O973">
        <v>0</v>
      </c>
      <c r="P973">
        <v>0</v>
      </c>
      <c r="Q973">
        <f t="shared" si="15"/>
        <v>0</v>
      </c>
    </row>
    <row r="974" spans="1:17" x14ac:dyDescent="0.25">
      <c r="A974" s="39">
        <v>41444</v>
      </c>
      <c r="B974" s="37" t="s">
        <v>3229</v>
      </c>
      <c r="C974" s="37">
        <v>2013</v>
      </c>
      <c r="D974" s="38">
        <v>6</v>
      </c>
      <c r="E974" s="37" t="s">
        <v>24</v>
      </c>
      <c r="F974" s="37" t="s">
        <v>4672</v>
      </c>
      <c r="G974" s="37" t="s">
        <v>32</v>
      </c>
      <c r="H974" s="38">
        <v>47</v>
      </c>
      <c r="I974" s="37" t="s">
        <v>2845</v>
      </c>
      <c r="J974" s="37" t="s">
        <v>3228</v>
      </c>
      <c r="K974">
        <v>0</v>
      </c>
      <c r="L974">
        <v>0</v>
      </c>
      <c r="M974">
        <v>0</v>
      </c>
      <c r="N974">
        <v>0</v>
      </c>
      <c r="O974">
        <v>0</v>
      </c>
      <c r="P974">
        <v>0</v>
      </c>
      <c r="Q974">
        <f t="shared" si="15"/>
        <v>0</v>
      </c>
    </row>
    <row r="975" spans="1:17" x14ac:dyDescent="0.25">
      <c r="A975" s="39">
        <v>41444</v>
      </c>
      <c r="B975" s="37" t="s">
        <v>3227</v>
      </c>
      <c r="C975" s="37">
        <v>2013</v>
      </c>
      <c r="D975" s="38">
        <v>6</v>
      </c>
      <c r="E975" s="37" t="s">
        <v>24</v>
      </c>
      <c r="F975" s="37" t="s">
        <v>4672</v>
      </c>
      <c r="G975" s="37" t="s">
        <v>40</v>
      </c>
      <c r="H975" s="38">
        <v>1</v>
      </c>
      <c r="I975" s="37" t="s">
        <v>37</v>
      </c>
      <c r="J975" s="37" t="s">
        <v>37</v>
      </c>
      <c r="K975">
        <v>0</v>
      </c>
      <c r="L975">
        <v>0</v>
      </c>
      <c r="M975">
        <v>0</v>
      </c>
      <c r="N975">
        <v>0</v>
      </c>
      <c r="O975">
        <v>0</v>
      </c>
      <c r="P975">
        <v>0</v>
      </c>
      <c r="Q975">
        <f t="shared" si="15"/>
        <v>0</v>
      </c>
    </row>
    <row r="976" spans="1:17" x14ac:dyDescent="0.25">
      <c r="A976" s="39">
        <v>41444</v>
      </c>
      <c r="B976" s="37" t="s">
        <v>636</v>
      </c>
      <c r="C976" s="37">
        <v>2013</v>
      </c>
      <c r="D976" s="38">
        <v>6</v>
      </c>
      <c r="E976" s="37" t="s">
        <v>587</v>
      </c>
      <c r="F976" s="37" t="e">
        <v>#N/A</v>
      </c>
      <c r="G976" s="37" t="s">
        <v>32</v>
      </c>
      <c r="H976" s="38">
        <v>8</v>
      </c>
      <c r="I976" s="37" t="s">
        <v>37</v>
      </c>
      <c r="J976" s="37" t="s">
        <v>3226</v>
      </c>
      <c r="K976">
        <v>1</v>
      </c>
      <c r="L976">
        <v>1</v>
      </c>
      <c r="M976">
        <v>1</v>
      </c>
      <c r="N976">
        <v>0</v>
      </c>
      <c r="O976">
        <v>0</v>
      </c>
      <c r="P976">
        <v>0.125</v>
      </c>
      <c r="Q976">
        <f t="shared" si="15"/>
        <v>0</v>
      </c>
    </row>
    <row r="977" spans="1:17" x14ac:dyDescent="0.25">
      <c r="A977" s="39">
        <v>41444</v>
      </c>
      <c r="B977" s="37" t="s">
        <v>639</v>
      </c>
      <c r="C977" s="37">
        <v>2013</v>
      </c>
      <c r="D977" s="38">
        <v>6</v>
      </c>
      <c r="E977" s="37" t="s">
        <v>2586</v>
      </c>
      <c r="F977" s="37" t="e">
        <v>#N/A</v>
      </c>
      <c r="G977" s="37" t="s">
        <v>32</v>
      </c>
      <c r="H977" s="38">
        <v>2</v>
      </c>
      <c r="I977" s="37" t="s">
        <v>37</v>
      </c>
      <c r="J977" s="37" t="s">
        <v>3225</v>
      </c>
      <c r="K977">
        <v>1</v>
      </c>
      <c r="L977">
        <v>1</v>
      </c>
      <c r="M977">
        <v>0</v>
      </c>
      <c r="N977">
        <v>1</v>
      </c>
      <c r="O977">
        <v>0</v>
      </c>
      <c r="P977">
        <v>0.5</v>
      </c>
      <c r="Q977">
        <f t="shared" si="15"/>
        <v>0.5</v>
      </c>
    </row>
    <row r="978" spans="1:17" x14ac:dyDescent="0.25">
      <c r="A978" s="39">
        <v>41444</v>
      </c>
      <c r="B978" s="37" t="s">
        <v>644</v>
      </c>
      <c r="C978" s="37">
        <v>2013</v>
      </c>
      <c r="D978" s="38">
        <v>6</v>
      </c>
      <c r="E978" s="37" t="s">
        <v>36</v>
      </c>
      <c r="F978" s="37" t="s">
        <v>36</v>
      </c>
      <c r="G978" s="37" t="s">
        <v>32</v>
      </c>
      <c r="H978" s="38">
        <v>215</v>
      </c>
      <c r="I978" s="37" t="s">
        <v>2975</v>
      </c>
      <c r="J978" s="37" t="s">
        <v>3224</v>
      </c>
      <c r="K978">
        <v>1</v>
      </c>
      <c r="L978">
        <v>1</v>
      </c>
      <c r="M978">
        <v>0</v>
      </c>
      <c r="N978">
        <v>0</v>
      </c>
      <c r="O978">
        <v>0</v>
      </c>
      <c r="P978">
        <v>4.6511627906976744E-3</v>
      </c>
      <c r="Q978">
        <f t="shared" si="15"/>
        <v>0</v>
      </c>
    </row>
    <row r="979" spans="1:17" x14ac:dyDescent="0.25">
      <c r="A979" s="39">
        <v>41444</v>
      </c>
      <c r="B979" s="37" t="s">
        <v>647</v>
      </c>
      <c r="C979" s="37">
        <v>2013</v>
      </c>
      <c r="D979" s="38">
        <v>6</v>
      </c>
      <c r="E979" s="37" t="s">
        <v>50</v>
      </c>
      <c r="F979" s="37" t="s">
        <v>50</v>
      </c>
      <c r="G979" s="37" t="s">
        <v>32</v>
      </c>
      <c r="H979" s="38">
        <v>298</v>
      </c>
      <c r="I979" s="37" t="s">
        <v>1927</v>
      </c>
      <c r="J979" s="37" t="s">
        <v>3223</v>
      </c>
      <c r="K979">
        <v>4</v>
      </c>
      <c r="L979">
        <v>4</v>
      </c>
      <c r="M979">
        <v>4</v>
      </c>
      <c r="N979">
        <v>0</v>
      </c>
      <c r="O979">
        <v>4</v>
      </c>
      <c r="P979">
        <v>1.3422818791946308E-2</v>
      </c>
      <c r="Q979">
        <f t="shared" si="15"/>
        <v>0</v>
      </c>
    </row>
    <row r="980" spans="1:17" x14ac:dyDescent="0.25">
      <c r="A980" s="39">
        <v>41444</v>
      </c>
      <c r="B980" s="37" t="s">
        <v>3222</v>
      </c>
      <c r="C980" s="37">
        <v>2013</v>
      </c>
      <c r="D980" s="38">
        <v>6</v>
      </c>
      <c r="E980" s="37" t="s">
        <v>50</v>
      </c>
      <c r="F980" s="37" t="s">
        <v>50</v>
      </c>
      <c r="G980" s="37" t="s">
        <v>40</v>
      </c>
      <c r="H980" s="38">
        <v>1</v>
      </c>
      <c r="I980" s="37" t="s">
        <v>37</v>
      </c>
      <c r="J980" s="37" t="s">
        <v>37</v>
      </c>
      <c r="K980">
        <v>0</v>
      </c>
      <c r="L980">
        <v>0</v>
      </c>
      <c r="M980">
        <v>0</v>
      </c>
      <c r="N980">
        <v>0</v>
      </c>
      <c r="O980">
        <v>0</v>
      </c>
      <c r="P980">
        <v>0</v>
      </c>
      <c r="Q980">
        <f t="shared" si="15"/>
        <v>0</v>
      </c>
    </row>
    <row r="981" spans="1:17" x14ac:dyDescent="0.25">
      <c r="A981" s="39">
        <v>41445</v>
      </c>
      <c r="B981" s="37" t="s">
        <v>3221</v>
      </c>
      <c r="C981" s="37">
        <v>2013</v>
      </c>
      <c r="D981" s="38">
        <v>6</v>
      </c>
      <c r="E981" s="37" t="s">
        <v>232</v>
      </c>
      <c r="F981" s="37" t="e">
        <v>#N/A</v>
      </c>
      <c r="G981" s="37" t="s">
        <v>40</v>
      </c>
      <c r="H981" s="38">
        <v>2</v>
      </c>
      <c r="I981" s="37" t="s">
        <v>37</v>
      </c>
      <c r="J981" s="37" t="s">
        <v>37</v>
      </c>
      <c r="K981">
        <v>0</v>
      </c>
      <c r="L981">
        <v>0</v>
      </c>
      <c r="M981">
        <v>0</v>
      </c>
      <c r="N981">
        <v>0</v>
      </c>
      <c r="O981">
        <v>0</v>
      </c>
      <c r="P981">
        <v>0</v>
      </c>
      <c r="Q981">
        <f t="shared" si="15"/>
        <v>0</v>
      </c>
    </row>
    <row r="982" spans="1:17" x14ac:dyDescent="0.25">
      <c r="A982" s="39">
        <v>41445</v>
      </c>
      <c r="B982" s="37" t="s">
        <v>3220</v>
      </c>
      <c r="C982" s="37">
        <v>2013</v>
      </c>
      <c r="D982" s="38">
        <v>6</v>
      </c>
      <c r="E982" s="37" t="s">
        <v>37</v>
      </c>
      <c r="F982" s="37" t="e">
        <v>#N/A</v>
      </c>
      <c r="G982" s="37" t="s">
        <v>32</v>
      </c>
      <c r="H982" s="38">
        <v>1</v>
      </c>
      <c r="I982" s="37" t="s">
        <v>37</v>
      </c>
      <c r="J982" s="37" t="s">
        <v>37</v>
      </c>
      <c r="K982">
        <v>0</v>
      </c>
      <c r="L982">
        <v>0</v>
      </c>
      <c r="M982">
        <v>0</v>
      </c>
      <c r="N982">
        <v>0</v>
      </c>
      <c r="O982">
        <v>0</v>
      </c>
      <c r="P982">
        <v>0</v>
      </c>
      <c r="Q982">
        <f t="shared" si="15"/>
        <v>0</v>
      </c>
    </row>
    <row r="983" spans="1:17" x14ac:dyDescent="0.25">
      <c r="A983" s="39">
        <v>41447</v>
      </c>
      <c r="B983" s="37" t="s">
        <v>3219</v>
      </c>
      <c r="C983" s="37">
        <v>2013</v>
      </c>
      <c r="D983" s="38">
        <v>6</v>
      </c>
      <c r="E983" s="37" t="s">
        <v>1036</v>
      </c>
      <c r="F983" s="37" t="e">
        <v>#N/A</v>
      </c>
      <c r="G983" s="37" t="s">
        <v>40</v>
      </c>
      <c r="H983" s="38">
        <v>1</v>
      </c>
      <c r="I983" s="37" t="s">
        <v>37</v>
      </c>
      <c r="J983" s="37" t="s">
        <v>3218</v>
      </c>
      <c r="K983">
        <v>0</v>
      </c>
      <c r="L983">
        <v>0</v>
      </c>
      <c r="M983">
        <v>0</v>
      </c>
      <c r="N983">
        <v>0</v>
      </c>
      <c r="O983">
        <v>0</v>
      </c>
      <c r="P983">
        <v>0</v>
      </c>
      <c r="Q983">
        <f t="shared" si="15"/>
        <v>0</v>
      </c>
    </row>
    <row r="984" spans="1:17" x14ac:dyDescent="0.25">
      <c r="A984" s="39">
        <v>41447</v>
      </c>
      <c r="B984" s="37" t="s">
        <v>3217</v>
      </c>
      <c r="C984" s="37">
        <v>2013</v>
      </c>
      <c r="D984" s="38">
        <v>6</v>
      </c>
      <c r="E984" s="37" t="s">
        <v>76</v>
      </c>
      <c r="F984" s="37" t="s">
        <v>1827</v>
      </c>
      <c r="G984" s="37" t="s">
        <v>32</v>
      </c>
      <c r="H984" s="38">
        <v>1</v>
      </c>
      <c r="I984" s="37" t="s">
        <v>37</v>
      </c>
      <c r="J984" s="37" t="s">
        <v>2952</v>
      </c>
      <c r="K984">
        <v>0</v>
      </c>
      <c r="L984">
        <v>0</v>
      </c>
      <c r="M984">
        <v>0</v>
      </c>
      <c r="N984">
        <v>0</v>
      </c>
      <c r="O984">
        <v>0</v>
      </c>
      <c r="P984">
        <v>0</v>
      </c>
      <c r="Q984">
        <f t="shared" si="15"/>
        <v>0</v>
      </c>
    </row>
    <row r="985" spans="1:17" x14ac:dyDescent="0.25">
      <c r="A985" s="39">
        <v>41447</v>
      </c>
      <c r="B985" s="37" t="s">
        <v>3216</v>
      </c>
      <c r="C985" s="37">
        <v>2013</v>
      </c>
      <c r="D985" s="38">
        <v>6</v>
      </c>
      <c r="E985" s="37" t="s">
        <v>1827</v>
      </c>
      <c r="F985" s="37" t="s">
        <v>1827</v>
      </c>
      <c r="G985" s="37" t="s">
        <v>32</v>
      </c>
      <c r="H985" s="38">
        <v>2</v>
      </c>
      <c r="I985" s="37" t="s">
        <v>37</v>
      </c>
      <c r="J985" s="37" t="s">
        <v>3215</v>
      </c>
      <c r="K985">
        <v>0</v>
      </c>
      <c r="L985">
        <v>0</v>
      </c>
      <c r="M985">
        <v>0</v>
      </c>
      <c r="N985">
        <v>0</v>
      </c>
      <c r="O985">
        <v>0</v>
      </c>
      <c r="P985">
        <v>0</v>
      </c>
      <c r="Q985">
        <f t="shared" si="15"/>
        <v>0</v>
      </c>
    </row>
    <row r="986" spans="1:17" x14ac:dyDescent="0.25">
      <c r="A986" s="39">
        <v>41447</v>
      </c>
      <c r="B986" s="37" t="s">
        <v>656</v>
      </c>
      <c r="C986" s="37">
        <v>2013</v>
      </c>
      <c r="D986" s="38">
        <v>6</v>
      </c>
      <c r="E986" s="37" t="s">
        <v>1827</v>
      </c>
      <c r="F986" s="37" t="s">
        <v>1827</v>
      </c>
      <c r="G986" s="37" t="s">
        <v>32</v>
      </c>
      <c r="H986" s="38">
        <v>33</v>
      </c>
      <c r="I986" s="37" t="s">
        <v>37</v>
      </c>
      <c r="J986" s="37" t="s">
        <v>3214</v>
      </c>
      <c r="K986">
        <v>1</v>
      </c>
      <c r="L986">
        <v>1</v>
      </c>
      <c r="M986">
        <v>0</v>
      </c>
      <c r="N986">
        <v>0</v>
      </c>
      <c r="O986">
        <v>1</v>
      </c>
      <c r="P986">
        <v>3.0303030303030304E-2</v>
      </c>
      <c r="Q986">
        <f t="shared" si="15"/>
        <v>0</v>
      </c>
    </row>
    <row r="987" spans="1:17" x14ac:dyDescent="0.25">
      <c r="A987" s="39">
        <v>41452</v>
      </c>
      <c r="B987" s="37" t="s">
        <v>3213</v>
      </c>
      <c r="C987" s="37">
        <v>2013</v>
      </c>
      <c r="D987" s="38">
        <v>6</v>
      </c>
      <c r="E987" s="37" t="s">
        <v>37</v>
      </c>
      <c r="F987" s="37" t="e">
        <v>#N/A</v>
      </c>
      <c r="G987" s="37" t="s">
        <v>32</v>
      </c>
      <c r="H987" s="38">
        <v>1</v>
      </c>
      <c r="I987" s="37" t="s">
        <v>37</v>
      </c>
      <c r="J987" s="37" t="s">
        <v>37</v>
      </c>
      <c r="K987">
        <v>0</v>
      </c>
      <c r="L987">
        <v>0</v>
      </c>
      <c r="M987">
        <v>0</v>
      </c>
      <c r="N987">
        <v>0</v>
      </c>
      <c r="O987">
        <v>0</v>
      </c>
      <c r="P987">
        <v>0</v>
      </c>
      <c r="Q987">
        <f t="shared" si="15"/>
        <v>0</v>
      </c>
    </row>
    <row r="988" spans="1:17" x14ac:dyDescent="0.25">
      <c r="A988" s="39">
        <v>41453</v>
      </c>
      <c r="B988" s="37" t="s">
        <v>3212</v>
      </c>
      <c r="C988" s="37">
        <v>2013</v>
      </c>
      <c r="D988" s="38">
        <v>6</v>
      </c>
      <c r="E988" s="37" t="s">
        <v>37</v>
      </c>
      <c r="F988" s="37" t="e">
        <v>#N/A</v>
      </c>
      <c r="G988" s="37" t="s">
        <v>32</v>
      </c>
      <c r="H988" s="38">
        <v>1</v>
      </c>
      <c r="I988" s="37" t="s">
        <v>37</v>
      </c>
      <c r="J988" s="37" t="s">
        <v>37</v>
      </c>
      <c r="K988">
        <v>0</v>
      </c>
      <c r="L988">
        <v>0</v>
      </c>
      <c r="M988">
        <v>0</v>
      </c>
      <c r="N988">
        <v>0</v>
      </c>
      <c r="O988">
        <v>0</v>
      </c>
      <c r="P988">
        <v>0</v>
      </c>
      <c r="Q988">
        <f t="shared" si="15"/>
        <v>0</v>
      </c>
    </row>
    <row r="989" spans="1:17" x14ac:dyDescent="0.25">
      <c r="A989" s="39">
        <v>41453</v>
      </c>
      <c r="B989" s="37" t="s">
        <v>666</v>
      </c>
      <c r="C989" s="37">
        <v>2013</v>
      </c>
      <c r="D989" s="38">
        <v>6</v>
      </c>
      <c r="E989" s="37" t="s">
        <v>76</v>
      </c>
      <c r="F989" s="37" t="s">
        <v>1827</v>
      </c>
      <c r="G989" s="37" t="s">
        <v>32</v>
      </c>
      <c r="H989" s="38">
        <v>6</v>
      </c>
      <c r="I989" s="37" t="s">
        <v>37</v>
      </c>
      <c r="J989" s="37" t="s">
        <v>3211</v>
      </c>
      <c r="K989">
        <v>1</v>
      </c>
      <c r="L989">
        <v>1</v>
      </c>
      <c r="M989">
        <v>0</v>
      </c>
      <c r="N989">
        <v>1</v>
      </c>
      <c r="O989">
        <v>1</v>
      </c>
      <c r="P989">
        <v>0.16666666666666666</v>
      </c>
      <c r="Q989">
        <f t="shared" si="15"/>
        <v>0.16666666666666666</v>
      </c>
    </row>
    <row r="990" spans="1:17" x14ac:dyDescent="0.25">
      <c r="A990" s="39">
        <v>41453</v>
      </c>
      <c r="B990" s="37" t="s">
        <v>3210</v>
      </c>
      <c r="C990" s="37">
        <v>2013</v>
      </c>
      <c r="D990" s="38">
        <v>6</v>
      </c>
      <c r="E990" s="37" t="s">
        <v>1827</v>
      </c>
      <c r="F990" s="37" t="s">
        <v>1827</v>
      </c>
      <c r="G990" s="37" t="s">
        <v>32</v>
      </c>
      <c r="H990" s="38">
        <v>56</v>
      </c>
      <c r="I990" s="37" t="s">
        <v>37</v>
      </c>
      <c r="J990" s="37" t="s">
        <v>3209</v>
      </c>
      <c r="K990">
        <v>0</v>
      </c>
      <c r="L990">
        <v>0</v>
      </c>
      <c r="M990">
        <v>0</v>
      </c>
      <c r="N990">
        <v>0</v>
      </c>
      <c r="O990">
        <v>0</v>
      </c>
      <c r="P990">
        <v>0</v>
      </c>
      <c r="Q990">
        <f t="shared" si="15"/>
        <v>0</v>
      </c>
    </row>
    <row r="991" spans="1:17" x14ac:dyDescent="0.25">
      <c r="A991" s="39">
        <v>41453</v>
      </c>
      <c r="B991" s="37" t="s">
        <v>3208</v>
      </c>
      <c r="C991" s="37">
        <v>2013</v>
      </c>
      <c r="D991" s="38">
        <v>6</v>
      </c>
      <c r="E991" s="37" t="s">
        <v>153</v>
      </c>
      <c r="F991" s="37" t="s">
        <v>4672</v>
      </c>
      <c r="G991" s="37" t="s">
        <v>32</v>
      </c>
      <c r="H991" s="38">
        <v>4</v>
      </c>
      <c r="I991" s="37" t="s">
        <v>37</v>
      </c>
      <c r="J991" s="37" t="s">
        <v>3207</v>
      </c>
      <c r="K991">
        <v>0</v>
      </c>
      <c r="L991">
        <v>0</v>
      </c>
      <c r="M991">
        <v>0</v>
      </c>
      <c r="N991">
        <v>0</v>
      </c>
      <c r="O991">
        <v>0</v>
      </c>
      <c r="P991">
        <v>0</v>
      </c>
      <c r="Q991">
        <f t="shared" si="15"/>
        <v>0</v>
      </c>
    </row>
    <row r="992" spans="1:17" x14ac:dyDescent="0.25">
      <c r="A992" s="39">
        <v>41453</v>
      </c>
      <c r="B992" s="37" t="s">
        <v>659</v>
      </c>
      <c r="C992" s="37">
        <v>2013</v>
      </c>
      <c r="D992" s="38">
        <v>6</v>
      </c>
      <c r="E992" s="37" t="s">
        <v>55</v>
      </c>
      <c r="F992" s="37" t="s">
        <v>4672</v>
      </c>
      <c r="G992" s="37" t="s">
        <v>32</v>
      </c>
      <c r="H992" s="38">
        <v>49</v>
      </c>
      <c r="I992" s="37" t="s">
        <v>37</v>
      </c>
      <c r="J992" s="37" t="s">
        <v>3206</v>
      </c>
      <c r="K992">
        <v>4</v>
      </c>
      <c r="L992">
        <v>4</v>
      </c>
      <c r="M992">
        <v>4</v>
      </c>
      <c r="N992">
        <v>0</v>
      </c>
      <c r="O992">
        <v>4</v>
      </c>
      <c r="P992">
        <v>8.1632653061224483E-2</v>
      </c>
      <c r="Q992">
        <f t="shared" si="15"/>
        <v>0</v>
      </c>
    </row>
    <row r="993" spans="1:17" x14ac:dyDescent="0.25">
      <c r="A993" s="39">
        <v>41453</v>
      </c>
      <c r="B993" s="37" t="s">
        <v>3205</v>
      </c>
      <c r="C993" s="37">
        <v>2013</v>
      </c>
      <c r="D993" s="38">
        <v>6</v>
      </c>
      <c r="E993" s="37" t="s">
        <v>55</v>
      </c>
      <c r="F993" s="37" t="s">
        <v>4672</v>
      </c>
      <c r="G993" s="37" t="s">
        <v>40</v>
      </c>
      <c r="H993" s="38">
        <v>6</v>
      </c>
      <c r="I993" s="37" t="s">
        <v>37</v>
      </c>
      <c r="J993" s="37" t="s">
        <v>37</v>
      </c>
      <c r="K993">
        <v>0</v>
      </c>
      <c r="L993">
        <v>0</v>
      </c>
      <c r="M993">
        <v>0</v>
      </c>
      <c r="N993">
        <v>0</v>
      </c>
      <c r="O993">
        <v>0</v>
      </c>
      <c r="P993">
        <v>0</v>
      </c>
      <c r="Q993">
        <f t="shared" si="15"/>
        <v>0</v>
      </c>
    </row>
    <row r="994" spans="1:17" x14ac:dyDescent="0.25">
      <c r="A994" s="39">
        <v>41453</v>
      </c>
      <c r="B994" s="37" t="s">
        <v>3204</v>
      </c>
      <c r="C994" s="37">
        <v>2013</v>
      </c>
      <c r="D994" s="38">
        <v>6</v>
      </c>
      <c r="E994" s="37" t="s">
        <v>24</v>
      </c>
      <c r="F994" s="37" t="s">
        <v>4672</v>
      </c>
      <c r="G994" s="37" t="s">
        <v>32</v>
      </c>
      <c r="H994" s="38">
        <v>101</v>
      </c>
      <c r="I994" s="37" t="s">
        <v>1928</v>
      </c>
      <c r="J994" s="37" t="s">
        <v>3203</v>
      </c>
      <c r="K994">
        <v>0</v>
      </c>
      <c r="L994">
        <v>0</v>
      </c>
      <c r="M994">
        <v>0</v>
      </c>
      <c r="N994">
        <v>0</v>
      </c>
      <c r="O994">
        <v>0</v>
      </c>
      <c r="P994">
        <v>0</v>
      </c>
      <c r="Q994">
        <f t="shared" si="15"/>
        <v>0</v>
      </c>
    </row>
    <row r="995" spans="1:17" x14ac:dyDescent="0.25">
      <c r="A995" s="39">
        <v>41453</v>
      </c>
      <c r="B995" s="37" t="s">
        <v>1800</v>
      </c>
      <c r="C995" s="37">
        <v>2013</v>
      </c>
      <c r="D995" s="38">
        <v>6</v>
      </c>
      <c r="E995" s="37" t="s">
        <v>36</v>
      </c>
      <c r="F995" s="37" t="s">
        <v>36</v>
      </c>
      <c r="G995" s="37" t="s">
        <v>32</v>
      </c>
      <c r="H995" s="38">
        <v>218</v>
      </c>
      <c r="I995" s="37" t="s">
        <v>2862</v>
      </c>
      <c r="J995" s="37" t="s">
        <v>3202</v>
      </c>
      <c r="K995">
        <v>0</v>
      </c>
      <c r="L995">
        <v>0</v>
      </c>
      <c r="M995">
        <v>0</v>
      </c>
      <c r="N995">
        <v>0</v>
      </c>
      <c r="O995">
        <v>0</v>
      </c>
      <c r="P995">
        <v>0</v>
      </c>
      <c r="Q995">
        <f t="shared" si="15"/>
        <v>0</v>
      </c>
    </row>
    <row r="996" spans="1:17" x14ac:dyDescent="0.25">
      <c r="A996" s="39">
        <v>41453</v>
      </c>
      <c r="B996" s="37" t="s">
        <v>3201</v>
      </c>
      <c r="C996" s="37">
        <v>2013</v>
      </c>
      <c r="D996" s="38">
        <v>6</v>
      </c>
      <c r="E996" s="37" t="s">
        <v>50</v>
      </c>
      <c r="F996" s="37" t="s">
        <v>50</v>
      </c>
      <c r="G996" s="37" t="s">
        <v>32</v>
      </c>
      <c r="H996" s="38">
        <v>309</v>
      </c>
      <c r="I996" s="37" t="s">
        <v>2066</v>
      </c>
      <c r="J996" s="37" t="s">
        <v>3200</v>
      </c>
      <c r="K996">
        <v>0</v>
      </c>
      <c r="L996">
        <v>0</v>
      </c>
      <c r="M996">
        <v>0</v>
      </c>
      <c r="N996">
        <v>0</v>
      </c>
      <c r="O996">
        <v>0</v>
      </c>
      <c r="P996">
        <v>0</v>
      </c>
      <c r="Q996">
        <f t="shared" si="15"/>
        <v>0</v>
      </c>
    </row>
    <row r="997" spans="1:17" x14ac:dyDescent="0.25">
      <c r="A997" s="39">
        <v>41453</v>
      </c>
      <c r="B997" s="37" t="s">
        <v>3199</v>
      </c>
      <c r="C997" s="37">
        <v>2013</v>
      </c>
      <c r="D997" s="38">
        <v>6</v>
      </c>
      <c r="E997" s="37" t="s">
        <v>50</v>
      </c>
      <c r="F997" s="37" t="s">
        <v>50</v>
      </c>
      <c r="G997" s="37" t="s">
        <v>40</v>
      </c>
      <c r="H997" s="38">
        <v>1</v>
      </c>
      <c r="I997" s="37" t="s">
        <v>37</v>
      </c>
      <c r="J997" s="37" t="s">
        <v>37</v>
      </c>
      <c r="K997">
        <v>0</v>
      </c>
      <c r="L997">
        <v>0</v>
      </c>
      <c r="M997">
        <v>0</v>
      </c>
      <c r="N997">
        <v>0</v>
      </c>
      <c r="O997">
        <v>0</v>
      </c>
      <c r="P997">
        <v>0</v>
      </c>
      <c r="Q997">
        <f t="shared" si="15"/>
        <v>0</v>
      </c>
    </row>
    <row r="998" spans="1:17" x14ac:dyDescent="0.25">
      <c r="A998" s="39">
        <v>41465</v>
      </c>
      <c r="B998" s="37" t="s">
        <v>3198</v>
      </c>
      <c r="C998" s="37">
        <v>2013</v>
      </c>
      <c r="D998" s="38">
        <v>7</v>
      </c>
      <c r="E998" s="37" t="s">
        <v>1827</v>
      </c>
      <c r="F998" s="37" t="s">
        <v>1827</v>
      </c>
      <c r="G998" s="37" t="s">
        <v>32</v>
      </c>
      <c r="H998" s="38">
        <v>121</v>
      </c>
      <c r="I998" s="37" t="s">
        <v>37</v>
      </c>
      <c r="J998" s="37" t="s">
        <v>3197</v>
      </c>
      <c r="K998">
        <v>0</v>
      </c>
      <c r="L998">
        <v>0</v>
      </c>
      <c r="M998">
        <v>0</v>
      </c>
      <c r="N998">
        <v>0</v>
      </c>
      <c r="O998">
        <v>0</v>
      </c>
      <c r="P998">
        <v>0</v>
      </c>
      <c r="Q998">
        <f t="shared" si="15"/>
        <v>0</v>
      </c>
    </row>
    <row r="999" spans="1:17" x14ac:dyDescent="0.25">
      <c r="A999" s="39">
        <v>41465</v>
      </c>
      <c r="B999" s="37" t="s">
        <v>3196</v>
      </c>
      <c r="C999" s="37">
        <v>2013</v>
      </c>
      <c r="D999" s="38">
        <v>7</v>
      </c>
      <c r="E999" s="37" t="s">
        <v>55</v>
      </c>
      <c r="F999" s="37" t="s">
        <v>4672</v>
      </c>
      <c r="G999" s="37" t="s">
        <v>40</v>
      </c>
      <c r="H999" s="38">
        <v>4</v>
      </c>
      <c r="I999" s="37" t="s">
        <v>37</v>
      </c>
      <c r="J999" s="37" t="s">
        <v>37</v>
      </c>
      <c r="K999">
        <v>0</v>
      </c>
      <c r="L999">
        <v>0</v>
      </c>
      <c r="M999">
        <v>0</v>
      </c>
      <c r="N999">
        <v>0</v>
      </c>
      <c r="O999">
        <v>0</v>
      </c>
      <c r="P999">
        <v>0</v>
      </c>
      <c r="Q999">
        <f t="shared" si="15"/>
        <v>0</v>
      </c>
    </row>
    <row r="1000" spans="1:17" x14ac:dyDescent="0.25">
      <c r="A1000" s="39">
        <v>41465</v>
      </c>
      <c r="B1000" s="37" t="s">
        <v>3195</v>
      </c>
      <c r="C1000" s="37">
        <v>2013</v>
      </c>
      <c r="D1000" s="38">
        <v>7</v>
      </c>
      <c r="E1000" s="37" t="s">
        <v>55</v>
      </c>
      <c r="F1000" s="37" t="s">
        <v>4672</v>
      </c>
      <c r="G1000" s="37" t="s">
        <v>32</v>
      </c>
      <c r="H1000" s="38">
        <v>64</v>
      </c>
      <c r="I1000" s="37" t="s">
        <v>37</v>
      </c>
      <c r="J1000" s="37" t="s">
        <v>3194</v>
      </c>
      <c r="K1000">
        <v>0</v>
      </c>
      <c r="L1000">
        <v>0</v>
      </c>
      <c r="M1000">
        <v>0</v>
      </c>
      <c r="N1000">
        <v>0</v>
      </c>
      <c r="O1000">
        <v>0</v>
      </c>
      <c r="P1000">
        <v>0</v>
      </c>
      <c r="Q1000">
        <f t="shared" si="15"/>
        <v>0</v>
      </c>
    </row>
    <row r="1001" spans="1:17" x14ac:dyDescent="0.25">
      <c r="A1001" s="39">
        <v>41465</v>
      </c>
      <c r="B1001" s="37" t="s">
        <v>3193</v>
      </c>
      <c r="C1001" s="37">
        <v>2013</v>
      </c>
      <c r="D1001" s="38">
        <v>7</v>
      </c>
      <c r="E1001" s="37" t="s">
        <v>3192</v>
      </c>
      <c r="F1001" s="37" t="s">
        <v>4672</v>
      </c>
      <c r="G1001" s="37" t="s">
        <v>32</v>
      </c>
      <c r="H1001" s="38">
        <v>1</v>
      </c>
      <c r="I1001" s="37" t="s">
        <v>37</v>
      </c>
      <c r="J1001" s="37" t="s">
        <v>3191</v>
      </c>
      <c r="K1001">
        <v>0</v>
      </c>
      <c r="L1001">
        <v>0</v>
      </c>
      <c r="M1001">
        <v>0</v>
      </c>
      <c r="N1001">
        <v>0</v>
      </c>
      <c r="O1001">
        <v>0</v>
      </c>
      <c r="P1001">
        <v>0</v>
      </c>
      <c r="Q1001">
        <f t="shared" si="15"/>
        <v>0</v>
      </c>
    </row>
    <row r="1002" spans="1:17" x14ac:dyDescent="0.25">
      <c r="A1002" s="39">
        <v>41465</v>
      </c>
      <c r="B1002" s="37" t="s">
        <v>674</v>
      </c>
      <c r="C1002" s="37">
        <v>2013</v>
      </c>
      <c r="D1002" s="38">
        <v>7</v>
      </c>
      <c r="E1002" s="37" t="s">
        <v>24</v>
      </c>
      <c r="F1002" s="37" t="s">
        <v>4672</v>
      </c>
      <c r="G1002" s="37" t="s">
        <v>32</v>
      </c>
      <c r="H1002" s="38">
        <v>23</v>
      </c>
      <c r="I1002" s="37" t="s">
        <v>37</v>
      </c>
      <c r="J1002" s="37" t="s">
        <v>3190</v>
      </c>
      <c r="K1002">
        <v>1</v>
      </c>
      <c r="L1002">
        <v>1</v>
      </c>
      <c r="M1002">
        <v>0</v>
      </c>
      <c r="N1002">
        <v>0</v>
      </c>
      <c r="O1002">
        <v>0</v>
      </c>
      <c r="P1002">
        <v>4.3478260869565216E-2</v>
      </c>
      <c r="Q1002">
        <f t="shared" si="15"/>
        <v>0</v>
      </c>
    </row>
    <row r="1003" spans="1:17" x14ac:dyDescent="0.25">
      <c r="A1003" s="39">
        <v>41465</v>
      </c>
      <c r="B1003" s="37" t="s">
        <v>669</v>
      </c>
      <c r="C1003" s="37">
        <v>2013</v>
      </c>
      <c r="D1003" s="38">
        <v>7</v>
      </c>
      <c r="E1003" s="37" t="s">
        <v>36</v>
      </c>
      <c r="F1003" s="37" t="s">
        <v>36</v>
      </c>
      <c r="G1003" s="37" t="s">
        <v>32</v>
      </c>
      <c r="H1003" s="38">
        <v>174</v>
      </c>
      <c r="I1003" s="37" t="s">
        <v>2003</v>
      </c>
      <c r="J1003" s="37" t="s">
        <v>3189</v>
      </c>
      <c r="K1003">
        <v>2</v>
      </c>
      <c r="L1003">
        <v>2</v>
      </c>
      <c r="M1003">
        <v>2</v>
      </c>
      <c r="N1003">
        <v>0</v>
      </c>
      <c r="O1003">
        <v>2</v>
      </c>
      <c r="P1003">
        <v>1.1494252873563218E-2</v>
      </c>
      <c r="Q1003">
        <f t="shared" si="15"/>
        <v>0</v>
      </c>
    </row>
    <row r="1004" spans="1:17" x14ac:dyDescent="0.25">
      <c r="A1004" s="39">
        <v>41465</v>
      </c>
      <c r="B1004" s="37" t="s">
        <v>677</v>
      </c>
      <c r="C1004" s="37">
        <v>2013</v>
      </c>
      <c r="D1004" s="38">
        <v>7</v>
      </c>
      <c r="E1004" s="37" t="s">
        <v>50</v>
      </c>
      <c r="F1004" s="37" t="s">
        <v>50</v>
      </c>
      <c r="G1004" s="37" t="s">
        <v>32</v>
      </c>
      <c r="H1004" s="38">
        <v>268</v>
      </c>
      <c r="I1004" s="37" t="s">
        <v>2031</v>
      </c>
      <c r="J1004" s="37" t="s">
        <v>3188</v>
      </c>
      <c r="K1004">
        <v>2</v>
      </c>
      <c r="L1004">
        <v>2</v>
      </c>
      <c r="M1004">
        <v>2</v>
      </c>
      <c r="N1004">
        <v>0</v>
      </c>
      <c r="O1004">
        <v>2</v>
      </c>
      <c r="P1004">
        <v>7.462686567164179E-3</v>
      </c>
      <c r="Q1004">
        <f t="shared" si="15"/>
        <v>0</v>
      </c>
    </row>
    <row r="1005" spans="1:17" x14ac:dyDescent="0.25">
      <c r="A1005" s="39">
        <v>41465</v>
      </c>
      <c r="B1005" s="37" t="s">
        <v>3187</v>
      </c>
      <c r="C1005" s="37">
        <v>2013</v>
      </c>
      <c r="D1005" s="38">
        <v>7</v>
      </c>
      <c r="E1005" s="37" t="s">
        <v>50</v>
      </c>
      <c r="F1005" s="37" t="s">
        <v>50</v>
      </c>
      <c r="G1005" s="37" t="s">
        <v>40</v>
      </c>
      <c r="H1005" s="38">
        <v>1</v>
      </c>
      <c r="I1005" s="37" t="s">
        <v>37</v>
      </c>
      <c r="J1005" s="37" t="s">
        <v>37</v>
      </c>
      <c r="K1005">
        <v>0</v>
      </c>
      <c r="L1005">
        <v>0</v>
      </c>
      <c r="M1005">
        <v>0</v>
      </c>
      <c r="N1005">
        <v>0</v>
      </c>
      <c r="O1005">
        <v>0</v>
      </c>
      <c r="P1005">
        <v>0</v>
      </c>
      <c r="Q1005">
        <f t="shared" si="15"/>
        <v>0</v>
      </c>
    </row>
    <row r="1006" spans="1:17" x14ac:dyDescent="0.25">
      <c r="A1006" s="39">
        <v>41470</v>
      </c>
      <c r="B1006" s="37" t="s">
        <v>3186</v>
      </c>
      <c r="C1006" s="37">
        <v>2013</v>
      </c>
      <c r="D1006" s="38">
        <v>7</v>
      </c>
      <c r="E1006" s="37" t="s">
        <v>1827</v>
      </c>
      <c r="F1006" s="37" t="s">
        <v>1827</v>
      </c>
      <c r="G1006" s="37" t="s">
        <v>32</v>
      </c>
      <c r="H1006" s="38">
        <v>192</v>
      </c>
      <c r="I1006" s="37" t="s">
        <v>37</v>
      </c>
      <c r="J1006" s="37" t="s">
        <v>3185</v>
      </c>
      <c r="K1006">
        <v>0</v>
      </c>
      <c r="L1006">
        <v>0</v>
      </c>
      <c r="M1006">
        <v>0</v>
      </c>
      <c r="N1006">
        <v>0</v>
      </c>
      <c r="O1006">
        <v>0</v>
      </c>
      <c r="P1006">
        <v>0</v>
      </c>
      <c r="Q1006">
        <f t="shared" si="15"/>
        <v>0</v>
      </c>
    </row>
    <row r="1007" spans="1:17" x14ac:dyDescent="0.25">
      <c r="A1007" s="39">
        <v>41470</v>
      </c>
      <c r="B1007" s="37" t="s">
        <v>3184</v>
      </c>
      <c r="C1007" s="37">
        <v>2013</v>
      </c>
      <c r="D1007" s="38">
        <v>7</v>
      </c>
      <c r="E1007" s="37" t="s">
        <v>153</v>
      </c>
      <c r="F1007" s="37" t="s">
        <v>4672</v>
      </c>
      <c r="G1007" s="37" t="s">
        <v>32</v>
      </c>
      <c r="H1007" s="38">
        <v>1</v>
      </c>
      <c r="I1007" s="37" t="s">
        <v>37</v>
      </c>
      <c r="J1007" s="37" t="s">
        <v>2952</v>
      </c>
      <c r="K1007">
        <v>0</v>
      </c>
      <c r="L1007">
        <v>0</v>
      </c>
      <c r="M1007">
        <v>0</v>
      </c>
      <c r="N1007">
        <v>0</v>
      </c>
      <c r="O1007">
        <v>0</v>
      </c>
      <c r="P1007">
        <v>0</v>
      </c>
      <c r="Q1007">
        <f t="shared" si="15"/>
        <v>0</v>
      </c>
    </row>
    <row r="1008" spans="1:17" x14ac:dyDescent="0.25">
      <c r="A1008" s="39">
        <v>41470</v>
      </c>
      <c r="B1008" s="37" t="s">
        <v>682</v>
      </c>
      <c r="C1008" s="37">
        <v>2013</v>
      </c>
      <c r="D1008" s="38">
        <v>7</v>
      </c>
      <c r="E1008" s="37" t="s">
        <v>55</v>
      </c>
      <c r="F1008" s="37" t="s">
        <v>4672</v>
      </c>
      <c r="G1008" s="37" t="s">
        <v>32</v>
      </c>
      <c r="H1008" s="38">
        <v>45</v>
      </c>
      <c r="I1008" s="37" t="s">
        <v>37</v>
      </c>
      <c r="J1008" s="37" t="s">
        <v>3183</v>
      </c>
      <c r="K1008">
        <v>1</v>
      </c>
      <c r="L1008">
        <v>1</v>
      </c>
      <c r="M1008">
        <v>0</v>
      </c>
      <c r="N1008">
        <v>0</v>
      </c>
      <c r="O1008">
        <v>0</v>
      </c>
      <c r="P1008">
        <v>2.2222222222222223E-2</v>
      </c>
      <c r="Q1008">
        <f t="shared" si="15"/>
        <v>0</v>
      </c>
    </row>
    <row r="1009" spans="1:17" x14ac:dyDescent="0.25">
      <c r="A1009" s="39">
        <v>41470</v>
      </c>
      <c r="B1009" s="37" t="s">
        <v>3182</v>
      </c>
      <c r="C1009" s="37">
        <v>2013</v>
      </c>
      <c r="D1009" s="38">
        <v>7</v>
      </c>
      <c r="E1009" s="37" t="s">
        <v>55</v>
      </c>
      <c r="F1009" s="37" t="s">
        <v>4672</v>
      </c>
      <c r="G1009" s="37" t="s">
        <v>40</v>
      </c>
      <c r="H1009" s="38">
        <v>3</v>
      </c>
      <c r="I1009" s="37" t="s">
        <v>37</v>
      </c>
      <c r="J1009" s="37" t="s">
        <v>37</v>
      </c>
      <c r="K1009">
        <v>0</v>
      </c>
      <c r="L1009">
        <v>0</v>
      </c>
      <c r="M1009">
        <v>0</v>
      </c>
      <c r="N1009">
        <v>0</v>
      </c>
      <c r="O1009">
        <v>0</v>
      </c>
      <c r="P1009">
        <v>0</v>
      </c>
      <c r="Q1009">
        <f t="shared" si="15"/>
        <v>0</v>
      </c>
    </row>
    <row r="1010" spans="1:17" x14ac:dyDescent="0.25">
      <c r="A1010" s="39">
        <v>41470</v>
      </c>
      <c r="B1010" s="37" t="s">
        <v>3181</v>
      </c>
      <c r="C1010" s="37">
        <v>2013</v>
      </c>
      <c r="D1010" s="38">
        <v>7</v>
      </c>
      <c r="E1010" s="37" t="s">
        <v>24</v>
      </c>
      <c r="F1010" s="37" t="s">
        <v>4672</v>
      </c>
      <c r="G1010" s="37" t="s">
        <v>32</v>
      </c>
      <c r="H1010" s="38">
        <v>26</v>
      </c>
      <c r="I1010" s="37" t="s">
        <v>37</v>
      </c>
      <c r="J1010" s="37" t="s">
        <v>3180</v>
      </c>
      <c r="K1010">
        <v>0</v>
      </c>
      <c r="L1010">
        <v>0</v>
      </c>
      <c r="M1010">
        <v>0</v>
      </c>
      <c r="N1010">
        <v>0</v>
      </c>
      <c r="O1010">
        <v>0</v>
      </c>
      <c r="P1010">
        <v>0</v>
      </c>
      <c r="Q1010">
        <f t="shared" si="15"/>
        <v>0</v>
      </c>
    </row>
    <row r="1011" spans="1:17" x14ac:dyDescent="0.25">
      <c r="A1011" s="39">
        <v>41470</v>
      </c>
      <c r="B1011" s="37" t="s">
        <v>3179</v>
      </c>
      <c r="C1011" s="37">
        <v>2013</v>
      </c>
      <c r="D1011" s="38">
        <v>7</v>
      </c>
      <c r="E1011" s="37" t="s">
        <v>37</v>
      </c>
      <c r="F1011" s="37" t="e">
        <v>#N/A</v>
      </c>
      <c r="G1011" s="37" t="s">
        <v>32</v>
      </c>
      <c r="H1011" s="38">
        <v>3</v>
      </c>
      <c r="I1011" s="37" t="s">
        <v>37</v>
      </c>
      <c r="J1011" s="37" t="s">
        <v>37</v>
      </c>
      <c r="K1011">
        <v>0</v>
      </c>
      <c r="L1011">
        <v>0</v>
      </c>
      <c r="M1011">
        <v>0</v>
      </c>
      <c r="N1011">
        <v>0</v>
      </c>
      <c r="O1011">
        <v>0</v>
      </c>
      <c r="P1011">
        <v>0</v>
      </c>
      <c r="Q1011">
        <f t="shared" si="15"/>
        <v>0</v>
      </c>
    </row>
    <row r="1012" spans="1:17" x14ac:dyDescent="0.25">
      <c r="A1012" s="39">
        <v>41470</v>
      </c>
      <c r="B1012" s="37" t="s">
        <v>685</v>
      </c>
      <c r="C1012" s="37">
        <v>2013</v>
      </c>
      <c r="D1012" s="38">
        <v>7</v>
      </c>
      <c r="E1012" s="37" t="s">
        <v>36</v>
      </c>
      <c r="F1012" s="37" t="s">
        <v>36</v>
      </c>
      <c r="G1012" s="37" t="s">
        <v>32</v>
      </c>
      <c r="H1012" s="38">
        <v>197</v>
      </c>
      <c r="I1012" s="37" t="s">
        <v>2862</v>
      </c>
      <c r="J1012" s="37" t="s">
        <v>3178</v>
      </c>
      <c r="K1012">
        <v>5</v>
      </c>
      <c r="L1012">
        <v>5</v>
      </c>
      <c r="M1012">
        <v>5</v>
      </c>
      <c r="N1012">
        <v>0</v>
      </c>
      <c r="O1012">
        <v>5</v>
      </c>
      <c r="P1012">
        <v>2.5380710659898477E-2</v>
      </c>
      <c r="Q1012">
        <f t="shared" si="15"/>
        <v>0</v>
      </c>
    </row>
    <row r="1013" spans="1:17" x14ac:dyDescent="0.25">
      <c r="A1013" s="39">
        <v>41470</v>
      </c>
      <c r="B1013" s="37" t="s">
        <v>698</v>
      </c>
      <c r="C1013" s="37">
        <v>2013</v>
      </c>
      <c r="D1013" s="38">
        <v>7</v>
      </c>
      <c r="E1013" s="37" t="s">
        <v>50</v>
      </c>
      <c r="F1013" s="37" t="s">
        <v>50</v>
      </c>
      <c r="G1013" s="37" t="s">
        <v>32</v>
      </c>
      <c r="H1013" s="38">
        <v>243</v>
      </c>
      <c r="I1013" s="37" t="s">
        <v>2066</v>
      </c>
      <c r="J1013" s="37" t="s">
        <v>3177</v>
      </c>
      <c r="K1013">
        <v>6</v>
      </c>
      <c r="L1013">
        <v>6</v>
      </c>
      <c r="M1013">
        <v>4</v>
      </c>
      <c r="N1013">
        <v>2</v>
      </c>
      <c r="O1013">
        <v>6</v>
      </c>
      <c r="P1013">
        <v>2.4691358024691357E-2</v>
      </c>
      <c r="Q1013">
        <f t="shared" si="15"/>
        <v>8.23045267489712E-3</v>
      </c>
    </row>
    <row r="1014" spans="1:17" x14ac:dyDescent="0.25">
      <c r="A1014" s="39">
        <v>41470</v>
      </c>
      <c r="B1014" s="37" t="s">
        <v>3176</v>
      </c>
      <c r="C1014" s="37">
        <v>2013</v>
      </c>
      <c r="D1014" s="38">
        <v>7</v>
      </c>
      <c r="E1014" s="37" t="s">
        <v>50</v>
      </c>
      <c r="F1014" s="37" t="s">
        <v>50</v>
      </c>
      <c r="G1014" s="37" t="s">
        <v>40</v>
      </c>
      <c r="H1014" s="38">
        <v>1</v>
      </c>
      <c r="I1014" s="37" t="s">
        <v>37</v>
      </c>
      <c r="J1014" s="37" t="s">
        <v>37</v>
      </c>
      <c r="K1014">
        <v>0</v>
      </c>
      <c r="L1014">
        <v>0</v>
      </c>
      <c r="M1014">
        <v>0</v>
      </c>
      <c r="N1014">
        <v>0</v>
      </c>
      <c r="O1014">
        <v>0</v>
      </c>
      <c r="P1014">
        <v>0</v>
      </c>
      <c r="Q1014">
        <f t="shared" si="15"/>
        <v>0</v>
      </c>
    </row>
    <row r="1015" spans="1:17" x14ac:dyDescent="0.25">
      <c r="A1015" s="39">
        <v>41480</v>
      </c>
      <c r="B1015" s="37" t="s">
        <v>3175</v>
      </c>
      <c r="C1015" s="37">
        <v>2013</v>
      </c>
      <c r="D1015" s="38">
        <v>7</v>
      </c>
      <c r="E1015" s="37" t="s">
        <v>76</v>
      </c>
      <c r="F1015" s="37" t="s">
        <v>1827</v>
      </c>
      <c r="G1015" s="37" t="s">
        <v>32</v>
      </c>
      <c r="H1015" s="38">
        <v>6</v>
      </c>
      <c r="I1015" s="37" t="s">
        <v>37</v>
      </c>
      <c r="J1015" s="37" t="s">
        <v>3092</v>
      </c>
      <c r="K1015">
        <v>0</v>
      </c>
      <c r="L1015">
        <v>0</v>
      </c>
      <c r="M1015">
        <v>0</v>
      </c>
      <c r="N1015">
        <v>0</v>
      </c>
      <c r="O1015">
        <v>0</v>
      </c>
      <c r="P1015">
        <v>0</v>
      </c>
      <c r="Q1015">
        <f t="shared" si="15"/>
        <v>0</v>
      </c>
    </row>
    <row r="1016" spans="1:17" x14ac:dyDescent="0.25">
      <c r="A1016" s="39">
        <v>41480</v>
      </c>
      <c r="B1016" s="37" t="s">
        <v>713</v>
      </c>
      <c r="C1016" s="37">
        <v>2013</v>
      </c>
      <c r="D1016" s="38">
        <v>7</v>
      </c>
      <c r="E1016" s="37" t="s">
        <v>1827</v>
      </c>
      <c r="F1016" s="37" t="s">
        <v>1827</v>
      </c>
      <c r="G1016" s="37" t="s">
        <v>32</v>
      </c>
      <c r="H1016" s="38">
        <v>294</v>
      </c>
      <c r="I1016" s="37" t="s">
        <v>37</v>
      </c>
      <c r="J1016" s="37" t="s">
        <v>3174</v>
      </c>
      <c r="K1016">
        <v>2</v>
      </c>
      <c r="L1016">
        <v>2</v>
      </c>
      <c r="M1016">
        <v>2</v>
      </c>
      <c r="N1016">
        <v>0</v>
      </c>
      <c r="O1016">
        <v>2</v>
      </c>
      <c r="P1016">
        <v>6.8027210884353739E-3</v>
      </c>
      <c r="Q1016">
        <f t="shared" si="15"/>
        <v>0</v>
      </c>
    </row>
    <row r="1017" spans="1:17" x14ac:dyDescent="0.25">
      <c r="A1017" s="39">
        <v>41480</v>
      </c>
      <c r="B1017" s="37" t="s">
        <v>3173</v>
      </c>
      <c r="C1017" s="37">
        <v>2013</v>
      </c>
      <c r="D1017" s="38">
        <v>7</v>
      </c>
      <c r="E1017" s="37" t="s">
        <v>1827</v>
      </c>
      <c r="F1017" s="37" t="s">
        <v>1827</v>
      </c>
      <c r="G1017" s="37" t="s">
        <v>40</v>
      </c>
      <c r="H1017" s="38">
        <v>1</v>
      </c>
      <c r="I1017" s="37" t="s">
        <v>37</v>
      </c>
      <c r="J1017" s="37" t="s">
        <v>2246</v>
      </c>
      <c r="K1017">
        <v>0</v>
      </c>
      <c r="L1017">
        <v>0</v>
      </c>
      <c r="M1017">
        <v>0</v>
      </c>
      <c r="N1017">
        <v>0</v>
      </c>
      <c r="O1017">
        <v>0</v>
      </c>
      <c r="P1017">
        <v>0</v>
      </c>
      <c r="Q1017">
        <f t="shared" si="15"/>
        <v>0</v>
      </c>
    </row>
    <row r="1018" spans="1:17" x14ac:dyDescent="0.25">
      <c r="A1018" s="39">
        <v>41480</v>
      </c>
      <c r="B1018" s="37" t="s">
        <v>719</v>
      </c>
      <c r="C1018" s="37">
        <v>2013</v>
      </c>
      <c r="D1018" s="38">
        <v>7</v>
      </c>
      <c r="E1018" s="37" t="s">
        <v>55</v>
      </c>
      <c r="F1018" s="37" t="s">
        <v>4672</v>
      </c>
      <c r="G1018" s="37" t="s">
        <v>32</v>
      </c>
      <c r="H1018" s="38">
        <v>69</v>
      </c>
      <c r="I1018" s="37" t="s">
        <v>37</v>
      </c>
      <c r="J1018" s="37" t="s">
        <v>3172</v>
      </c>
      <c r="K1018">
        <v>1</v>
      </c>
      <c r="L1018">
        <v>1</v>
      </c>
      <c r="M1018">
        <v>1</v>
      </c>
      <c r="N1018">
        <v>0</v>
      </c>
      <c r="O1018">
        <v>1</v>
      </c>
      <c r="P1018">
        <v>1.4492753623188406E-2</v>
      </c>
      <c r="Q1018">
        <f t="shared" si="15"/>
        <v>0</v>
      </c>
    </row>
    <row r="1019" spans="1:17" x14ac:dyDescent="0.25">
      <c r="A1019" s="39">
        <v>41480</v>
      </c>
      <c r="B1019" s="37" t="s">
        <v>3171</v>
      </c>
      <c r="C1019" s="37">
        <v>2013</v>
      </c>
      <c r="D1019" s="38">
        <v>7</v>
      </c>
      <c r="E1019" s="37" t="s">
        <v>55</v>
      </c>
      <c r="F1019" s="37" t="s">
        <v>4672</v>
      </c>
      <c r="G1019" s="37" t="s">
        <v>40</v>
      </c>
      <c r="H1019" s="38">
        <v>9</v>
      </c>
      <c r="I1019" s="37" t="s">
        <v>37</v>
      </c>
      <c r="J1019" s="37" t="s">
        <v>3170</v>
      </c>
      <c r="K1019">
        <v>0</v>
      </c>
      <c r="L1019">
        <v>0</v>
      </c>
      <c r="M1019">
        <v>0</v>
      </c>
      <c r="N1019">
        <v>0</v>
      </c>
      <c r="O1019">
        <v>0</v>
      </c>
      <c r="P1019">
        <v>0</v>
      </c>
      <c r="Q1019">
        <f t="shared" si="15"/>
        <v>0</v>
      </c>
    </row>
    <row r="1020" spans="1:17" x14ac:dyDescent="0.25">
      <c r="A1020" s="39">
        <v>41480</v>
      </c>
      <c r="B1020" s="37" t="s">
        <v>3169</v>
      </c>
      <c r="C1020" s="37">
        <v>2013</v>
      </c>
      <c r="D1020" s="38">
        <v>7</v>
      </c>
      <c r="E1020" s="37" t="s">
        <v>24</v>
      </c>
      <c r="F1020" s="37" t="s">
        <v>4672</v>
      </c>
      <c r="G1020" s="37" t="s">
        <v>32</v>
      </c>
      <c r="H1020" s="38">
        <v>7</v>
      </c>
      <c r="I1020" s="37" t="s">
        <v>37</v>
      </c>
      <c r="J1020" s="37" t="s">
        <v>3168</v>
      </c>
      <c r="K1020">
        <v>0</v>
      </c>
      <c r="L1020">
        <v>0</v>
      </c>
      <c r="M1020">
        <v>0</v>
      </c>
      <c r="N1020">
        <v>0</v>
      </c>
      <c r="O1020">
        <v>0</v>
      </c>
      <c r="P1020">
        <v>0</v>
      </c>
      <c r="Q1020">
        <f t="shared" si="15"/>
        <v>0</v>
      </c>
    </row>
    <row r="1021" spans="1:17" x14ac:dyDescent="0.25">
      <c r="A1021" s="39">
        <v>41493</v>
      </c>
      <c r="B1021" s="37" t="s">
        <v>3167</v>
      </c>
      <c r="C1021" s="37">
        <v>2013</v>
      </c>
      <c r="D1021" s="38">
        <v>8</v>
      </c>
      <c r="E1021" s="37" t="s">
        <v>76</v>
      </c>
      <c r="F1021" s="37" t="s">
        <v>1827</v>
      </c>
      <c r="G1021" s="37" t="s">
        <v>32</v>
      </c>
      <c r="H1021" s="38">
        <v>1</v>
      </c>
      <c r="I1021" s="37" t="s">
        <v>37</v>
      </c>
      <c r="J1021" s="37" t="s">
        <v>44</v>
      </c>
      <c r="K1021">
        <v>0</v>
      </c>
      <c r="L1021">
        <v>0</v>
      </c>
      <c r="M1021">
        <v>0</v>
      </c>
      <c r="N1021">
        <v>0</v>
      </c>
      <c r="O1021">
        <v>0</v>
      </c>
      <c r="P1021">
        <v>0</v>
      </c>
      <c r="Q1021">
        <f t="shared" si="15"/>
        <v>0</v>
      </c>
    </row>
    <row r="1022" spans="1:17" x14ac:dyDescent="0.25">
      <c r="A1022" s="39">
        <v>41493</v>
      </c>
      <c r="B1022" s="37" t="s">
        <v>722</v>
      </c>
      <c r="C1022" s="37">
        <v>2013</v>
      </c>
      <c r="D1022" s="38">
        <v>8</v>
      </c>
      <c r="E1022" s="37" t="s">
        <v>1827</v>
      </c>
      <c r="F1022" s="37" t="s">
        <v>1827</v>
      </c>
      <c r="G1022" s="37" t="s">
        <v>32</v>
      </c>
      <c r="H1022" s="38">
        <v>369</v>
      </c>
      <c r="I1022" s="37" t="s">
        <v>37</v>
      </c>
      <c r="J1022" s="37" t="s">
        <v>3166</v>
      </c>
      <c r="K1022">
        <v>1</v>
      </c>
      <c r="L1022">
        <v>1</v>
      </c>
      <c r="M1022">
        <v>0</v>
      </c>
      <c r="N1022">
        <v>0</v>
      </c>
      <c r="O1022">
        <v>0</v>
      </c>
      <c r="P1022">
        <v>2.7100271002710027E-3</v>
      </c>
      <c r="Q1022">
        <f t="shared" si="15"/>
        <v>0</v>
      </c>
    </row>
    <row r="1023" spans="1:17" x14ac:dyDescent="0.25">
      <c r="A1023" s="39">
        <v>41493</v>
      </c>
      <c r="B1023" s="37" t="s">
        <v>3165</v>
      </c>
      <c r="C1023" s="37">
        <v>2013</v>
      </c>
      <c r="D1023" s="38">
        <v>8</v>
      </c>
      <c r="E1023" s="37" t="s">
        <v>153</v>
      </c>
      <c r="F1023" s="37" t="s">
        <v>4672</v>
      </c>
      <c r="G1023" s="37" t="s">
        <v>32</v>
      </c>
      <c r="H1023" s="38">
        <v>7</v>
      </c>
      <c r="I1023" s="37" t="s">
        <v>37</v>
      </c>
      <c r="J1023" s="37" t="s">
        <v>3164</v>
      </c>
      <c r="K1023">
        <v>0</v>
      </c>
      <c r="L1023">
        <v>0</v>
      </c>
      <c r="M1023">
        <v>0</v>
      </c>
      <c r="N1023">
        <v>0</v>
      </c>
      <c r="O1023">
        <v>0</v>
      </c>
      <c r="P1023">
        <v>0</v>
      </c>
      <c r="Q1023">
        <f t="shared" si="15"/>
        <v>0</v>
      </c>
    </row>
    <row r="1024" spans="1:17" x14ac:dyDescent="0.25">
      <c r="A1024" s="39">
        <v>41493</v>
      </c>
      <c r="B1024" s="37" t="s">
        <v>3163</v>
      </c>
      <c r="C1024" s="37">
        <v>2013</v>
      </c>
      <c r="D1024" s="38">
        <v>8</v>
      </c>
      <c r="E1024" s="37" t="s">
        <v>24</v>
      </c>
      <c r="F1024" s="37" t="s">
        <v>4672</v>
      </c>
      <c r="G1024" s="37" t="s">
        <v>32</v>
      </c>
      <c r="H1024" s="38">
        <v>1</v>
      </c>
      <c r="I1024" s="37" t="s">
        <v>37</v>
      </c>
      <c r="J1024" s="37" t="s">
        <v>2952</v>
      </c>
      <c r="K1024">
        <v>0</v>
      </c>
      <c r="L1024">
        <v>0</v>
      </c>
      <c r="M1024">
        <v>0</v>
      </c>
      <c r="N1024">
        <v>0</v>
      </c>
      <c r="O1024">
        <v>0</v>
      </c>
      <c r="P1024">
        <v>0</v>
      </c>
      <c r="Q1024">
        <f t="shared" si="15"/>
        <v>0</v>
      </c>
    </row>
    <row r="1025" spans="1:17" x14ac:dyDescent="0.25">
      <c r="A1025" s="39">
        <v>41493</v>
      </c>
      <c r="B1025" s="37" t="s">
        <v>3162</v>
      </c>
      <c r="C1025" s="37">
        <v>2013</v>
      </c>
      <c r="D1025" s="38">
        <v>8</v>
      </c>
      <c r="E1025" s="37" t="s">
        <v>36</v>
      </c>
      <c r="F1025" s="37" t="s">
        <v>36</v>
      </c>
      <c r="G1025" s="37" t="s">
        <v>40</v>
      </c>
      <c r="H1025" s="38">
        <v>13</v>
      </c>
      <c r="I1025" s="37" t="s">
        <v>37</v>
      </c>
      <c r="J1025" s="37" t="s">
        <v>37</v>
      </c>
      <c r="K1025">
        <v>0</v>
      </c>
      <c r="L1025">
        <v>0</v>
      </c>
      <c r="M1025">
        <v>0</v>
      </c>
      <c r="N1025">
        <v>0</v>
      </c>
      <c r="O1025">
        <v>0</v>
      </c>
      <c r="P1025">
        <v>0</v>
      </c>
      <c r="Q1025">
        <f t="shared" si="15"/>
        <v>0</v>
      </c>
    </row>
    <row r="1026" spans="1:17" x14ac:dyDescent="0.25">
      <c r="A1026" s="39">
        <v>41493</v>
      </c>
      <c r="B1026" s="37" t="s">
        <v>725</v>
      </c>
      <c r="C1026" s="37">
        <v>2013</v>
      </c>
      <c r="D1026" s="38">
        <v>8</v>
      </c>
      <c r="E1026" s="37" t="s">
        <v>36</v>
      </c>
      <c r="F1026" s="37" t="s">
        <v>36</v>
      </c>
      <c r="G1026" s="37" t="s">
        <v>32</v>
      </c>
      <c r="H1026" s="38">
        <v>319</v>
      </c>
      <c r="I1026" s="37" t="s">
        <v>1931</v>
      </c>
      <c r="J1026" s="37" t="s">
        <v>3161</v>
      </c>
      <c r="K1026">
        <v>7</v>
      </c>
      <c r="L1026">
        <v>6</v>
      </c>
      <c r="M1026">
        <v>5</v>
      </c>
      <c r="N1026">
        <v>1</v>
      </c>
      <c r="O1026">
        <v>6</v>
      </c>
      <c r="P1026">
        <v>1.8808777429467086E-2</v>
      </c>
      <c r="Q1026">
        <f t="shared" si="15"/>
        <v>3.134796238244514E-3</v>
      </c>
    </row>
    <row r="1027" spans="1:17" x14ac:dyDescent="0.25">
      <c r="A1027" s="39">
        <v>41493</v>
      </c>
      <c r="B1027" s="37" t="s">
        <v>740</v>
      </c>
      <c r="C1027" s="37">
        <v>2013</v>
      </c>
      <c r="D1027" s="38">
        <v>8</v>
      </c>
      <c r="E1027" s="37" t="s">
        <v>50</v>
      </c>
      <c r="F1027" s="37" t="s">
        <v>50</v>
      </c>
      <c r="G1027" s="37" t="s">
        <v>32</v>
      </c>
      <c r="H1027" s="38">
        <v>186</v>
      </c>
      <c r="I1027" s="37" t="s">
        <v>1928</v>
      </c>
      <c r="J1027" s="37" t="s">
        <v>3160</v>
      </c>
      <c r="K1027">
        <v>3</v>
      </c>
      <c r="L1027">
        <v>3</v>
      </c>
      <c r="M1027">
        <v>0</v>
      </c>
      <c r="N1027">
        <v>3</v>
      </c>
      <c r="O1027">
        <v>3</v>
      </c>
      <c r="P1027">
        <v>1.6129032258064516E-2</v>
      </c>
      <c r="Q1027">
        <f t="shared" ref="Q1027:Q1090" si="16">N1027/H1027</f>
        <v>1.6129032258064516E-2</v>
      </c>
    </row>
    <row r="1028" spans="1:17" x14ac:dyDescent="0.25">
      <c r="A1028" s="39">
        <v>41493</v>
      </c>
      <c r="B1028" s="37" t="s">
        <v>3159</v>
      </c>
      <c r="C1028" s="37">
        <v>2013</v>
      </c>
      <c r="D1028" s="38">
        <v>8</v>
      </c>
      <c r="E1028" s="37" t="s">
        <v>50</v>
      </c>
      <c r="F1028" s="37" t="s">
        <v>50</v>
      </c>
      <c r="G1028" s="37" t="s">
        <v>40</v>
      </c>
      <c r="H1028" s="38">
        <v>4</v>
      </c>
      <c r="I1028" s="37" t="s">
        <v>37</v>
      </c>
      <c r="J1028" s="37" t="s">
        <v>37</v>
      </c>
      <c r="K1028">
        <v>0</v>
      </c>
      <c r="L1028">
        <v>0</v>
      </c>
      <c r="M1028">
        <v>0</v>
      </c>
      <c r="N1028">
        <v>0</v>
      </c>
      <c r="O1028">
        <v>0</v>
      </c>
      <c r="P1028">
        <v>0</v>
      </c>
      <c r="Q1028">
        <f t="shared" si="16"/>
        <v>0</v>
      </c>
    </row>
    <row r="1029" spans="1:17" x14ac:dyDescent="0.25">
      <c r="A1029" s="39">
        <v>41493</v>
      </c>
      <c r="B1029" s="37" t="s">
        <v>3158</v>
      </c>
      <c r="C1029" s="37">
        <v>2013</v>
      </c>
      <c r="D1029" s="38">
        <v>8</v>
      </c>
      <c r="E1029" s="37" t="s">
        <v>37</v>
      </c>
      <c r="F1029" s="37" t="e">
        <v>#N/A</v>
      </c>
      <c r="G1029" s="37" t="s">
        <v>40</v>
      </c>
      <c r="H1029" s="38">
        <v>1</v>
      </c>
      <c r="I1029" s="37" t="s">
        <v>37</v>
      </c>
      <c r="J1029" s="37" t="s">
        <v>37</v>
      </c>
      <c r="K1029">
        <v>0</v>
      </c>
      <c r="L1029">
        <v>0</v>
      </c>
      <c r="M1029">
        <v>0</v>
      </c>
      <c r="N1029">
        <v>0</v>
      </c>
      <c r="O1029">
        <v>0</v>
      </c>
      <c r="P1029">
        <v>0</v>
      </c>
      <c r="Q1029">
        <f t="shared" si="16"/>
        <v>0</v>
      </c>
    </row>
    <row r="1030" spans="1:17" x14ac:dyDescent="0.25">
      <c r="A1030" s="39">
        <v>41493</v>
      </c>
      <c r="B1030" s="37" t="s">
        <v>3157</v>
      </c>
      <c r="C1030" s="37">
        <v>2013</v>
      </c>
      <c r="D1030" s="38">
        <v>8</v>
      </c>
      <c r="E1030" s="37" t="s">
        <v>37</v>
      </c>
      <c r="F1030" s="37" t="e">
        <v>#N/A</v>
      </c>
      <c r="G1030" s="37" t="s">
        <v>32</v>
      </c>
      <c r="H1030" s="38">
        <v>3</v>
      </c>
      <c r="I1030" s="37" t="s">
        <v>37</v>
      </c>
      <c r="J1030" s="37" t="s">
        <v>37</v>
      </c>
      <c r="K1030">
        <v>0</v>
      </c>
      <c r="L1030">
        <v>0</v>
      </c>
      <c r="M1030">
        <v>0</v>
      </c>
      <c r="N1030">
        <v>0</v>
      </c>
      <c r="O1030">
        <v>0</v>
      </c>
      <c r="P1030">
        <v>0</v>
      </c>
      <c r="Q1030">
        <f t="shared" si="16"/>
        <v>0</v>
      </c>
    </row>
    <row r="1031" spans="1:17" x14ac:dyDescent="0.25">
      <c r="A1031" s="39">
        <v>41493</v>
      </c>
      <c r="B1031" s="37" t="s">
        <v>3156</v>
      </c>
      <c r="C1031" s="37">
        <v>2013</v>
      </c>
      <c r="D1031" s="38">
        <v>8</v>
      </c>
      <c r="E1031" s="37" t="s">
        <v>55</v>
      </c>
      <c r="F1031" s="37" t="s">
        <v>4672</v>
      </c>
      <c r="G1031" s="37" t="s">
        <v>32</v>
      </c>
      <c r="H1031" s="38">
        <v>62</v>
      </c>
      <c r="I1031" s="37" t="s">
        <v>37</v>
      </c>
      <c r="J1031" s="37" t="s">
        <v>3155</v>
      </c>
      <c r="K1031">
        <v>0</v>
      </c>
      <c r="L1031">
        <v>0</v>
      </c>
      <c r="M1031">
        <v>0</v>
      </c>
      <c r="N1031">
        <v>0</v>
      </c>
      <c r="O1031">
        <v>0</v>
      </c>
      <c r="P1031">
        <v>0</v>
      </c>
      <c r="Q1031">
        <f t="shared" si="16"/>
        <v>0</v>
      </c>
    </row>
    <row r="1032" spans="1:17" x14ac:dyDescent="0.25">
      <c r="A1032" s="39">
        <v>41493</v>
      </c>
      <c r="B1032" s="37" t="s">
        <v>747</v>
      </c>
      <c r="C1032" s="37">
        <v>2013</v>
      </c>
      <c r="D1032" s="38">
        <v>8</v>
      </c>
      <c r="E1032" s="37" t="s">
        <v>55</v>
      </c>
      <c r="F1032" s="37" t="s">
        <v>4672</v>
      </c>
      <c r="G1032" s="37" t="s">
        <v>40</v>
      </c>
      <c r="H1032" s="38">
        <v>267</v>
      </c>
      <c r="I1032" s="37" t="s">
        <v>37</v>
      </c>
      <c r="J1032" s="37" t="s">
        <v>3154</v>
      </c>
      <c r="K1032">
        <v>1</v>
      </c>
      <c r="L1032">
        <v>1</v>
      </c>
      <c r="M1032">
        <v>0</v>
      </c>
      <c r="N1032">
        <v>1</v>
      </c>
      <c r="O1032">
        <v>1</v>
      </c>
      <c r="P1032">
        <v>3.7453183520599251E-3</v>
      </c>
      <c r="Q1032">
        <f t="shared" si="16"/>
        <v>3.7453183520599251E-3</v>
      </c>
    </row>
    <row r="1033" spans="1:17" x14ac:dyDescent="0.25">
      <c r="A1033" s="39">
        <v>41502</v>
      </c>
      <c r="B1033" s="37" t="s">
        <v>3153</v>
      </c>
      <c r="C1033" s="37">
        <v>2013</v>
      </c>
      <c r="D1033" s="38">
        <v>8</v>
      </c>
      <c r="E1033" s="37" t="s">
        <v>232</v>
      </c>
      <c r="F1033" s="37" t="e">
        <v>#N/A</v>
      </c>
      <c r="G1033" s="37" t="s">
        <v>40</v>
      </c>
      <c r="H1033" s="38">
        <v>1</v>
      </c>
      <c r="I1033" s="37" t="s">
        <v>37</v>
      </c>
      <c r="J1033" s="37" t="s">
        <v>37</v>
      </c>
      <c r="K1033">
        <v>0</v>
      </c>
      <c r="L1033">
        <v>0</v>
      </c>
      <c r="M1033">
        <v>0</v>
      </c>
      <c r="N1033">
        <v>0</v>
      </c>
      <c r="O1033">
        <v>0</v>
      </c>
      <c r="P1033">
        <v>0</v>
      </c>
      <c r="Q1033">
        <f t="shared" si="16"/>
        <v>0</v>
      </c>
    </row>
    <row r="1034" spans="1:17" x14ac:dyDescent="0.25">
      <c r="A1034" s="39">
        <v>41502</v>
      </c>
      <c r="B1034" s="37" t="s">
        <v>3152</v>
      </c>
      <c r="C1034" s="37">
        <v>2013</v>
      </c>
      <c r="D1034" s="38">
        <v>8</v>
      </c>
      <c r="E1034" s="37" t="s">
        <v>76</v>
      </c>
      <c r="F1034" s="37" t="s">
        <v>1827</v>
      </c>
      <c r="G1034" s="37" t="s">
        <v>32</v>
      </c>
      <c r="H1034" s="38">
        <v>5</v>
      </c>
      <c r="I1034" s="37" t="s">
        <v>37</v>
      </c>
      <c r="J1034" s="37" t="s">
        <v>3151</v>
      </c>
      <c r="K1034">
        <v>0</v>
      </c>
      <c r="L1034">
        <v>0</v>
      </c>
      <c r="M1034">
        <v>0</v>
      </c>
      <c r="N1034">
        <v>0</v>
      </c>
      <c r="O1034">
        <v>0</v>
      </c>
      <c r="P1034">
        <v>0</v>
      </c>
      <c r="Q1034">
        <f t="shared" si="16"/>
        <v>0</v>
      </c>
    </row>
    <row r="1035" spans="1:17" x14ac:dyDescent="0.25">
      <c r="A1035" s="39">
        <v>41502</v>
      </c>
      <c r="B1035" s="37" t="s">
        <v>3150</v>
      </c>
      <c r="C1035" s="37">
        <v>2013</v>
      </c>
      <c r="D1035" s="38">
        <v>8</v>
      </c>
      <c r="E1035" s="37" t="s">
        <v>1827</v>
      </c>
      <c r="F1035" s="37" t="s">
        <v>1827</v>
      </c>
      <c r="G1035" s="37" t="s">
        <v>32</v>
      </c>
      <c r="H1035" s="38">
        <v>216</v>
      </c>
      <c r="I1035" s="37" t="s">
        <v>37</v>
      </c>
      <c r="J1035" s="37" t="s">
        <v>3149</v>
      </c>
      <c r="K1035">
        <v>0</v>
      </c>
      <c r="L1035">
        <v>0</v>
      </c>
      <c r="M1035">
        <v>0</v>
      </c>
      <c r="N1035">
        <v>0</v>
      </c>
      <c r="O1035">
        <v>0</v>
      </c>
      <c r="P1035">
        <v>0</v>
      </c>
      <c r="Q1035">
        <f t="shared" si="16"/>
        <v>0</v>
      </c>
    </row>
    <row r="1036" spans="1:17" x14ac:dyDescent="0.25">
      <c r="A1036" s="39">
        <v>41502</v>
      </c>
      <c r="B1036" s="37" t="s">
        <v>3148</v>
      </c>
      <c r="C1036" s="37">
        <v>2013</v>
      </c>
      <c r="D1036" s="38">
        <v>8</v>
      </c>
      <c r="E1036" s="37" t="s">
        <v>37</v>
      </c>
      <c r="F1036" s="37" t="e">
        <v>#N/A</v>
      </c>
      <c r="G1036" s="37" t="s">
        <v>32</v>
      </c>
      <c r="H1036" s="38">
        <v>1</v>
      </c>
      <c r="I1036" s="37" t="s">
        <v>37</v>
      </c>
      <c r="J1036" s="37" t="s">
        <v>37</v>
      </c>
      <c r="K1036">
        <v>0</v>
      </c>
      <c r="L1036">
        <v>0</v>
      </c>
      <c r="M1036">
        <v>0</v>
      </c>
      <c r="N1036">
        <v>0</v>
      </c>
      <c r="O1036">
        <v>0</v>
      </c>
      <c r="P1036">
        <v>0</v>
      </c>
      <c r="Q1036">
        <f t="shared" si="16"/>
        <v>0</v>
      </c>
    </row>
    <row r="1037" spans="1:17" x14ac:dyDescent="0.25">
      <c r="A1037" s="39">
        <v>41502</v>
      </c>
      <c r="B1037" s="37" t="s">
        <v>3147</v>
      </c>
      <c r="C1037" s="37">
        <v>2013</v>
      </c>
      <c r="D1037" s="38">
        <v>8</v>
      </c>
      <c r="E1037" s="37" t="s">
        <v>3146</v>
      </c>
      <c r="F1037" s="37" t="e">
        <v>#N/A</v>
      </c>
      <c r="G1037" s="37" t="s">
        <v>40</v>
      </c>
      <c r="H1037" s="38">
        <v>1</v>
      </c>
      <c r="I1037" s="37" t="s">
        <v>37</v>
      </c>
      <c r="J1037" s="37" t="s">
        <v>37</v>
      </c>
      <c r="K1037">
        <v>0</v>
      </c>
      <c r="L1037">
        <v>0</v>
      </c>
      <c r="M1037">
        <v>0</v>
      </c>
      <c r="N1037">
        <v>0</v>
      </c>
      <c r="O1037">
        <v>0</v>
      </c>
      <c r="P1037">
        <v>0</v>
      </c>
      <c r="Q1037">
        <f t="shared" si="16"/>
        <v>0</v>
      </c>
    </row>
    <row r="1038" spans="1:17" x14ac:dyDescent="0.25">
      <c r="A1038" s="39">
        <v>41502</v>
      </c>
      <c r="B1038" s="37" t="s">
        <v>3145</v>
      </c>
      <c r="C1038" s="37">
        <v>2013</v>
      </c>
      <c r="D1038" s="38">
        <v>8</v>
      </c>
      <c r="E1038" s="37" t="s">
        <v>153</v>
      </c>
      <c r="F1038" s="37" t="s">
        <v>4672</v>
      </c>
      <c r="G1038" s="37" t="s">
        <v>32</v>
      </c>
      <c r="H1038" s="38">
        <v>8</v>
      </c>
      <c r="I1038" s="37" t="s">
        <v>37</v>
      </c>
      <c r="J1038" s="37" t="s">
        <v>3144</v>
      </c>
      <c r="K1038">
        <v>0</v>
      </c>
      <c r="L1038">
        <v>0</v>
      </c>
      <c r="M1038">
        <v>0</v>
      </c>
      <c r="N1038">
        <v>0</v>
      </c>
      <c r="O1038">
        <v>0</v>
      </c>
      <c r="P1038">
        <v>0</v>
      </c>
      <c r="Q1038">
        <f t="shared" si="16"/>
        <v>0</v>
      </c>
    </row>
    <row r="1039" spans="1:17" x14ac:dyDescent="0.25">
      <c r="A1039" s="39">
        <v>41502</v>
      </c>
      <c r="B1039" s="37" t="s">
        <v>3143</v>
      </c>
      <c r="C1039" s="37">
        <v>2013</v>
      </c>
      <c r="D1039" s="38">
        <v>8</v>
      </c>
      <c r="E1039" s="37" t="s">
        <v>153</v>
      </c>
      <c r="F1039" s="37" t="s">
        <v>4672</v>
      </c>
      <c r="G1039" s="37" t="s">
        <v>40</v>
      </c>
      <c r="H1039" s="38">
        <v>1</v>
      </c>
      <c r="I1039" s="37" t="s">
        <v>37</v>
      </c>
      <c r="J1039" s="37" t="s">
        <v>37</v>
      </c>
      <c r="K1039">
        <v>0</v>
      </c>
      <c r="L1039">
        <v>0</v>
      </c>
      <c r="M1039">
        <v>0</v>
      </c>
      <c r="N1039">
        <v>0</v>
      </c>
      <c r="O1039">
        <v>0</v>
      </c>
      <c r="P1039">
        <v>0</v>
      </c>
      <c r="Q1039">
        <f t="shared" si="16"/>
        <v>0</v>
      </c>
    </row>
    <row r="1040" spans="1:17" x14ac:dyDescent="0.25">
      <c r="A1040" s="39">
        <v>41502</v>
      </c>
      <c r="B1040" s="37" t="s">
        <v>750</v>
      </c>
      <c r="C1040" s="37">
        <v>2013</v>
      </c>
      <c r="D1040" s="38">
        <v>8</v>
      </c>
      <c r="E1040" s="37" t="s">
        <v>55</v>
      </c>
      <c r="F1040" s="37" t="s">
        <v>4672</v>
      </c>
      <c r="G1040" s="37" t="s">
        <v>40</v>
      </c>
      <c r="H1040" s="38">
        <v>683</v>
      </c>
      <c r="I1040" s="37" t="s">
        <v>37</v>
      </c>
      <c r="J1040" s="37" t="s">
        <v>3142</v>
      </c>
      <c r="K1040">
        <v>4</v>
      </c>
      <c r="L1040">
        <v>4</v>
      </c>
      <c r="M1040">
        <v>0</v>
      </c>
      <c r="N1040">
        <v>4</v>
      </c>
      <c r="O1040">
        <v>4</v>
      </c>
      <c r="P1040">
        <v>5.8565153733528552E-3</v>
      </c>
      <c r="Q1040">
        <f t="shared" si="16"/>
        <v>5.8565153733528552E-3</v>
      </c>
    </row>
    <row r="1041" spans="1:17" x14ac:dyDescent="0.25">
      <c r="A1041" s="39">
        <v>41502</v>
      </c>
      <c r="B1041" s="37" t="s">
        <v>759</v>
      </c>
      <c r="C1041" s="37">
        <v>2013</v>
      </c>
      <c r="D1041" s="38">
        <v>8</v>
      </c>
      <c r="E1041" s="37" t="s">
        <v>55</v>
      </c>
      <c r="F1041" s="37" t="s">
        <v>4672</v>
      </c>
      <c r="G1041" s="37" t="s">
        <v>32</v>
      </c>
      <c r="H1041" s="38">
        <v>83</v>
      </c>
      <c r="I1041" s="37" t="s">
        <v>37</v>
      </c>
      <c r="J1041" s="37" t="s">
        <v>3141</v>
      </c>
      <c r="K1041">
        <v>2</v>
      </c>
      <c r="L1041">
        <v>2</v>
      </c>
      <c r="M1041">
        <v>1</v>
      </c>
      <c r="N1041">
        <v>1</v>
      </c>
      <c r="O1041">
        <v>2</v>
      </c>
      <c r="P1041">
        <v>2.4096385542168676E-2</v>
      </c>
      <c r="Q1041">
        <f t="shared" si="16"/>
        <v>1.2048192771084338E-2</v>
      </c>
    </row>
    <row r="1042" spans="1:17" x14ac:dyDescent="0.25">
      <c r="A1042" s="39">
        <v>41502</v>
      </c>
      <c r="B1042" s="37" t="s">
        <v>3140</v>
      </c>
      <c r="C1042" s="37">
        <v>2013</v>
      </c>
      <c r="D1042" s="38">
        <v>8</v>
      </c>
      <c r="E1042" s="37" t="s">
        <v>24</v>
      </c>
      <c r="F1042" s="37" t="s">
        <v>4672</v>
      </c>
      <c r="G1042" s="37" t="s">
        <v>32</v>
      </c>
      <c r="H1042" s="38">
        <v>2</v>
      </c>
      <c r="I1042" s="37" t="s">
        <v>37</v>
      </c>
      <c r="J1042" s="37" t="s">
        <v>3139</v>
      </c>
      <c r="K1042">
        <v>0</v>
      </c>
      <c r="L1042">
        <v>0</v>
      </c>
      <c r="M1042">
        <v>0</v>
      </c>
      <c r="N1042">
        <v>0</v>
      </c>
      <c r="O1042">
        <v>0</v>
      </c>
      <c r="P1042">
        <v>0</v>
      </c>
      <c r="Q1042">
        <f t="shared" si="16"/>
        <v>0</v>
      </c>
    </row>
    <row r="1043" spans="1:17" x14ac:dyDescent="0.25">
      <c r="A1043" s="39">
        <v>41507</v>
      </c>
      <c r="B1043" s="37" t="s">
        <v>3138</v>
      </c>
      <c r="C1043" s="37">
        <v>2013</v>
      </c>
      <c r="D1043" s="38">
        <v>8</v>
      </c>
      <c r="E1043" s="37" t="s">
        <v>3137</v>
      </c>
      <c r="F1043" s="37" t="e">
        <v>#N/A</v>
      </c>
      <c r="G1043" s="37" t="s">
        <v>40</v>
      </c>
      <c r="H1043" s="38">
        <v>1</v>
      </c>
      <c r="I1043" s="37" t="s">
        <v>37</v>
      </c>
      <c r="J1043" s="37" t="s">
        <v>37</v>
      </c>
      <c r="K1043">
        <v>0</v>
      </c>
      <c r="L1043">
        <v>0</v>
      </c>
      <c r="M1043">
        <v>0</v>
      </c>
      <c r="N1043">
        <v>0</v>
      </c>
      <c r="O1043">
        <v>0</v>
      </c>
      <c r="P1043">
        <v>0</v>
      </c>
      <c r="Q1043">
        <f t="shared" si="16"/>
        <v>0</v>
      </c>
    </row>
    <row r="1044" spans="1:17" x14ac:dyDescent="0.25">
      <c r="A1044" s="39">
        <v>41507</v>
      </c>
      <c r="B1044" s="37" t="s">
        <v>3136</v>
      </c>
      <c r="C1044" s="37">
        <v>2013</v>
      </c>
      <c r="D1044" s="38">
        <v>8</v>
      </c>
      <c r="E1044" s="37" t="s">
        <v>76</v>
      </c>
      <c r="F1044" s="37" t="s">
        <v>1827</v>
      </c>
      <c r="G1044" s="37" t="s">
        <v>32</v>
      </c>
      <c r="H1044" s="38">
        <v>69</v>
      </c>
      <c r="I1044" s="37" t="s">
        <v>37</v>
      </c>
      <c r="J1044" s="37" t="s">
        <v>3135</v>
      </c>
      <c r="K1044">
        <v>0</v>
      </c>
      <c r="L1044">
        <v>0</v>
      </c>
      <c r="M1044">
        <v>0</v>
      </c>
      <c r="N1044">
        <v>0</v>
      </c>
      <c r="O1044">
        <v>0</v>
      </c>
      <c r="P1044">
        <v>0</v>
      </c>
      <c r="Q1044">
        <f t="shared" si="16"/>
        <v>0</v>
      </c>
    </row>
    <row r="1045" spans="1:17" x14ac:dyDescent="0.25">
      <c r="A1045" s="39">
        <v>41507</v>
      </c>
      <c r="B1045" s="37" t="s">
        <v>772</v>
      </c>
      <c r="C1045" s="37">
        <v>2013</v>
      </c>
      <c r="D1045" s="38">
        <v>8</v>
      </c>
      <c r="E1045" s="37" t="s">
        <v>1827</v>
      </c>
      <c r="F1045" s="37" t="s">
        <v>1827</v>
      </c>
      <c r="G1045" s="37" t="s">
        <v>32</v>
      </c>
      <c r="H1045" s="38">
        <v>27</v>
      </c>
      <c r="I1045" s="37" t="s">
        <v>37</v>
      </c>
      <c r="J1045" s="37" t="s">
        <v>3134</v>
      </c>
      <c r="K1045">
        <v>1</v>
      </c>
      <c r="L1045">
        <v>1</v>
      </c>
      <c r="M1045">
        <v>0</v>
      </c>
      <c r="N1045">
        <v>1</v>
      </c>
      <c r="O1045">
        <v>1</v>
      </c>
      <c r="P1045">
        <v>3.7037037037037035E-2</v>
      </c>
      <c r="Q1045">
        <f t="shared" si="16"/>
        <v>3.7037037037037035E-2</v>
      </c>
    </row>
    <row r="1046" spans="1:17" x14ac:dyDescent="0.25">
      <c r="A1046" s="39">
        <v>41507</v>
      </c>
      <c r="B1046" s="37" t="s">
        <v>3133</v>
      </c>
      <c r="C1046" s="37">
        <v>2013</v>
      </c>
      <c r="D1046" s="38">
        <v>8</v>
      </c>
      <c r="E1046" s="37" t="s">
        <v>24</v>
      </c>
      <c r="F1046" s="37" t="s">
        <v>4672</v>
      </c>
      <c r="G1046" s="37" t="s">
        <v>32</v>
      </c>
      <c r="H1046" s="38">
        <v>3</v>
      </c>
      <c r="I1046" s="37" t="s">
        <v>37</v>
      </c>
      <c r="J1046" s="37" t="s">
        <v>3132</v>
      </c>
      <c r="K1046">
        <v>0</v>
      </c>
      <c r="L1046">
        <v>0</v>
      </c>
      <c r="M1046">
        <v>0</v>
      </c>
      <c r="N1046">
        <v>0</v>
      </c>
      <c r="O1046">
        <v>0</v>
      </c>
      <c r="P1046">
        <v>0</v>
      </c>
      <c r="Q1046">
        <f t="shared" si="16"/>
        <v>0</v>
      </c>
    </row>
    <row r="1047" spans="1:17" x14ac:dyDescent="0.25">
      <c r="A1047" s="39">
        <v>41507</v>
      </c>
      <c r="B1047" s="37" t="s">
        <v>3131</v>
      </c>
      <c r="C1047" s="37">
        <v>2013</v>
      </c>
      <c r="D1047" s="38">
        <v>8</v>
      </c>
      <c r="E1047" s="37" t="s">
        <v>153</v>
      </c>
      <c r="F1047" s="37" t="s">
        <v>4672</v>
      </c>
      <c r="G1047" s="37" t="s">
        <v>32</v>
      </c>
      <c r="H1047" s="38">
        <v>20</v>
      </c>
      <c r="I1047" s="37" t="s">
        <v>37</v>
      </c>
      <c r="J1047" s="37" t="s">
        <v>3130</v>
      </c>
      <c r="K1047">
        <v>0</v>
      </c>
      <c r="L1047">
        <v>0</v>
      </c>
      <c r="M1047">
        <v>0</v>
      </c>
      <c r="N1047">
        <v>0</v>
      </c>
      <c r="O1047">
        <v>0</v>
      </c>
      <c r="P1047">
        <v>0</v>
      </c>
      <c r="Q1047">
        <f t="shared" si="16"/>
        <v>0</v>
      </c>
    </row>
    <row r="1048" spans="1:17" x14ac:dyDescent="0.25">
      <c r="A1048" s="39">
        <v>41507</v>
      </c>
      <c r="B1048" s="37" t="s">
        <v>3129</v>
      </c>
      <c r="C1048" s="37">
        <v>2013</v>
      </c>
      <c r="D1048" s="38">
        <v>8</v>
      </c>
      <c r="E1048" s="37" t="s">
        <v>153</v>
      </c>
      <c r="F1048" s="37" t="s">
        <v>4672</v>
      </c>
      <c r="G1048" s="37" t="s">
        <v>40</v>
      </c>
      <c r="H1048" s="38">
        <v>1</v>
      </c>
      <c r="I1048" s="37" t="s">
        <v>37</v>
      </c>
      <c r="J1048" s="37" t="s">
        <v>37</v>
      </c>
      <c r="K1048">
        <v>0</v>
      </c>
      <c r="L1048">
        <v>0</v>
      </c>
      <c r="M1048">
        <v>0</v>
      </c>
      <c r="N1048">
        <v>0</v>
      </c>
      <c r="O1048">
        <v>0</v>
      </c>
      <c r="P1048">
        <v>0</v>
      </c>
      <c r="Q1048">
        <f t="shared" si="16"/>
        <v>0</v>
      </c>
    </row>
    <row r="1049" spans="1:17" x14ac:dyDescent="0.25">
      <c r="A1049" s="39">
        <v>41507</v>
      </c>
      <c r="B1049" s="37" t="s">
        <v>764</v>
      </c>
      <c r="C1049" s="37">
        <v>2013</v>
      </c>
      <c r="D1049" s="38">
        <v>8</v>
      </c>
      <c r="E1049" s="37" t="s">
        <v>55</v>
      </c>
      <c r="F1049" s="37" t="s">
        <v>4672</v>
      </c>
      <c r="G1049" s="37" t="s">
        <v>40</v>
      </c>
      <c r="H1049" s="38">
        <v>1057</v>
      </c>
      <c r="I1049" s="37" t="s">
        <v>37</v>
      </c>
      <c r="J1049" s="37" t="s">
        <v>37</v>
      </c>
      <c r="K1049">
        <v>1</v>
      </c>
      <c r="L1049">
        <v>1</v>
      </c>
      <c r="M1049">
        <v>0</v>
      </c>
      <c r="N1049">
        <v>1</v>
      </c>
      <c r="O1049">
        <v>1</v>
      </c>
      <c r="P1049">
        <v>9.4607379375591296E-4</v>
      </c>
      <c r="Q1049">
        <f t="shared" si="16"/>
        <v>9.4607379375591296E-4</v>
      </c>
    </row>
    <row r="1050" spans="1:17" x14ac:dyDescent="0.25">
      <c r="A1050" s="39">
        <v>41507</v>
      </c>
      <c r="B1050" s="37" t="s">
        <v>3128</v>
      </c>
      <c r="C1050" s="37">
        <v>2013</v>
      </c>
      <c r="D1050" s="38">
        <v>8</v>
      </c>
      <c r="E1050" s="37" t="s">
        <v>55</v>
      </c>
      <c r="F1050" s="37" t="s">
        <v>4672</v>
      </c>
      <c r="G1050" s="37" t="s">
        <v>32</v>
      </c>
      <c r="H1050" s="38">
        <v>119</v>
      </c>
      <c r="I1050" s="37" t="s">
        <v>37</v>
      </c>
      <c r="J1050" s="37" t="s">
        <v>37</v>
      </c>
      <c r="K1050">
        <v>0</v>
      </c>
      <c r="L1050">
        <v>0</v>
      </c>
      <c r="M1050">
        <v>0</v>
      </c>
      <c r="N1050">
        <v>0</v>
      </c>
      <c r="O1050">
        <v>0</v>
      </c>
      <c r="P1050">
        <v>0</v>
      </c>
      <c r="Q1050">
        <f t="shared" si="16"/>
        <v>0</v>
      </c>
    </row>
    <row r="1051" spans="1:17" x14ac:dyDescent="0.25">
      <c r="A1051" s="39">
        <v>41507</v>
      </c>
      <c r="B1051" s="37" t="s">
        <v>3127</v>
      </c>
      <c r="C1051" s="37">
        <v>2013</v>
      </c>
      <c r="D1051" s="38">
        <v>8</v>
      </c>
      <c r="E1051" s="37" t="s">
        <v>36</v>
      </c>
      <c r="F1051" s="37" t="s">
        <v>36</v>
      </c>
      <c r="G1051" s="37" t="s">
        <v>32</v>
      </c>
      <c r="H1051" s="38">
        <v>359</v>
      </c>
      <c r="I1051" s="37" t="s">
        <v>2975</v>
      </c>
      <c r="J1051" s="37" t="s">
        <v>3126</v>
      </c>
      <c r="K1051">
        <v>0</v>
      </c>
      <c r="L1051">
        <v>0</v>
      </c>
      <c r="M1051">
        <v>0</v>
      </c>
      <c r="N1051">
        <v>0</v>
      </c>
      <c r="O1051">
        <v>0</v>
      </c>
      <c r="P1051">
        <v>0</v>
      </c>
      <c r="Q1051">
        <f t="shared" si="16"/>
        <v>0</v>
      </c>
    </row>
    <row r="1052" spans="1:17" x14ac:dyDescent="0.25">
      <c r="A1052" s="39">
        <v>41507</v>
      </c>
      <c r="B1052" s="37" t="s">
        <v>767</v>
      </c>
      <c r="C1052" s="37">
        <v>2013</v>
      </c>
      <c r="D1052" s="38">
        <v>8</v>
      </c>
      <c r="E1052" s="37" t="s">
        <v>50</v>
      </c>
      <c r="F1052" s="37" t="s">
        <v>50</v>
      </c>
      <c r="G1052" s="37" t="s">
        <v>32</v>
      </c>
      <c r="H1052" s="38">
        <v>379</v>
      </c>
      <c r="I1052" s="37" t="s">
        <v>2845</v>
      </c>
      <c r="J1052" s="37" t="s">
        <v>3125</v>
      </c>
      <c r="K1052">
        <v>2</v>
      </c>
      <c r="L1052">
        <v>2</v>
      </c>
      <c r="M1052">
        <v>2</v>
      </c>
      <c r="N1052">
        <v>0</v>
      </c>
      <c r="O1052">
        <v>2</v>
      </c>
      <c r="P1052">
        <v>5.2770448548812663E-3</v>
      </c>
      <c r="Q1052">
        <f t="shared" si="16"/>
        <v>0</v>
      </c>
    </row>
    <row r="1053" spans="1:17" x14ac:dyDescent="0.25">
      <c r="A1053" s="39">
        <v>41508</v>
      </c>
      <c r="B1053" s="37" t="s">
        <v>3124</v>
      </c>
      <c r="C1053" s="37">
        <v>2013</v>
      </c>
      <c r="D1053" s="38">
        <v>8</v>
      </c>
      <c r="E1053" s="37" t="s">
        <v>1036</v>
      </c>
      <c r="F1053" s="37" t="e">
        <v>#N/A</v>
      </c>
      <c r="G1053" s="37" t="s">
        <v>40</v>
      </c>
      <c r="H1053" s="38">
        <v>1</v>
      </c>
      <c r="I1053" s="37" t="s">
        <v>37</v>
      </c>
      <c r="J1053" s="37" t="s">
        <v>3123</v>
      </c>
      <c r="K1053">
        <v>0</v>
      </c>
      <c r="L1053">
        <v>0</v>
      </c>
      <c r="M1053">
        <v>0</v>
      </c>
      <c r="N1053">
        <v>0</v>
      </c>
      <c r="O1053">
        <v>0</v>
      </c>
      <c r="P1053">
        <v>0</v>
      </c>
      <c r="Q1053">
        <f t="shared" si="16"/>
        <v>0</v>
      </c>
    </row>
    <row r="1054" spans="1:17" x14ac:dyDescent="0.25">
      <c r="A1054" s="39">
        <v>41508</v>
      </c>
      <c r="B1054" s="37" t="s">
        <v>3122</v>
      </c>
      <c r="C1054" s="37">
        <v>2013</v>
      </c>
      <c r="D1054" s="38">
        <v>8</v>
      </c>
      <c r="E1054" s="37" t="s">
        <v>3121</v>
      </c>
      <c r="F1054" s="37" t="e">
        <v>#N/A</v>
      </c>
      <c r="G1054" s="37" t="s">
        <v>40</v>
      </c>
      <c r="H1054" s="38">
        <v>1</v>
      </c>
      <c r="I1054" s="37" t="s">
        <v>37</v>
      </c>
      <c r="J1054" s="37" t="s">
        <v>37</v>
      </c>
      <c r="K1054">
        <v>0</v>
      </c>
      <c r="L1054">
        <v>0</v>
      </c>
      <c r="M1054">
        <v>0</v>
      </c>
      <c r="N1054">
        <v>0</v>
      </c>
      <c r="O1054">
        <v>0</v>
      </c>
      <c r="P1054">
        <v>0</v>
      </c>
      <c r="Q1054">
        <f t="shared" si="16"/>
        <v>0</v>
      </c>
    </row>
    <row r="1055" spans="1:17" x14ac:dyDescent="0.25">
      <c r="A1055" s="39">
        <v>41508</v>
      </c>
      <c r="B1055" s="37" t="s">
        <v>3120</v>
      </c>
      <c r="C1055" s="37">
        <v>2013</v>
      </c>
      <c r="D1055" s="38">
        <v>8</v>
      </c>
      <c r="E1055" s="37" t="s">
        <v>37</v>
      </c>
      <c r="F1055" s="37" t="e">
        <v>#N/A</v>
      </c>
      <c r="G1055" s="37" t="s">
        <v>40</v>
      </c>
      <c r="H1055" s="38">
        <v>1</v>
      </c>
      <c r="I1055" s="37" t="s">
        <v>37</v>
      </c>
      <c r="J1055" s="37" t="s">
        <v>37</v>
      </c>
      <c r="K1055">
        <v>0</v>
      </c>
      <c r="L1055">
        <v>0</v>
      </c>
      <c r="M1055">
        <v>0</v>
      </c>
      <c r="N1055">
        <v>0</v>
      </c>
      <c r="O1055">
        <v>0</v>
      </c>
      <c r="P1055">
        <v>0</v>
      </c>
      <c r="Q1055">
        <f t="shared" si="16"/>
        <v>0</v>
      </c>
    </row>
    <row r="1056" spans="1:17" x14ac:dyDescent="0.25">
      <c r="A1056" s="39">
        <v>41521</v>
      </c>
      <c r="B1056" s="37" t="s">
        <v>3119</v>
      </c>
      <c r="C1056" s="37">
        <v>2013</v>
      </c>
      <c r="D1056" s="38">
        <v>9</v>
      </c>
      <c r="E1056" s="37" t="s">
        <v>1036</v>
      </c>
      <c r="F1056" s="37" t="e">
        <v>#N/A</v>
      </c>
      <c r="G1056" s="37" t="s">
        <v>40</v>
      </c>
      <c r="H1056" s="38">
        <v>1</v>
      </c>
      <c r="I1056" s="37" t="s">
        <v>37</v>
      </c>
      <c r="J1056" s="37" t="s">
        <v>3118</v>
      </c>
      <c r="K1056">
        <v>0</v>
      </c>
      <c r="L1056">
        <v>0</v>
      </c>
      <c r="M1056">
        <v>0</v>
      </c>
      <c r="N1056">
        <v>0</v>
      </c>
      <c r="O1056">
        <v>0</v>
      </c>
      <c r="P1056">
        <v>0</v>
      </c>
      <c r="Q1056">
        <f t="shared" si="16"/>
        <v>0</v>
      </c>
    </row>
    <row r="1057" spans="1:17" x14ac:dyDescent="0.25">
      <c r="A1057" s="39">
        <v>41521</v>
      </c>
      <c r="B1057" s="37" t="s">
        <v>3117</v>
      </c>
      <c r="C1057" s="37">
        <v>2013</v>
      </c>
      <c r="D1057" s="38">
        <v>9</v>
      </c>
      <c r="E1057" s="37" t="s">
        <v>37</v>
      </c>
      <c r="F1057" s="37" t="e">
        <v>#N/A</v>
      </c>
      <c r="G1057" s="37" t="s">
        <v>40</v>
      </c>
      <c r="H1057" s="38">
        <v>1</v>
      </c>
      <c r="I1057" s="37" t="s">
        <v>37</v>
      </c>
      <c r="J1057" s="37" t="s">
        <v>37</v>
      </c>
      <c r="K1057">
        <v>0</v>
      </c>
      <c r="L1057">
        <v>0</v>
      </c>
      <c r="M1057">
        <v>0</v>
      </c>
      <c r="N1057">
        <v>0</v>
      </c>
      <c r="O1057">
        <v>0</v>
      </c>
      <c r="P1057">
        <v>0</v>
      </c>
      <c r="Q1057">
        <f t="shared" si="16"/>
        <v>0</v>
      </c>
    </row>
    <row r="1058" spans="1:17" x14ac:dyDescent="0.25">
      <c r="A1058" s="39">
        <v>41521</v>
      </c>
      <c r="B1058" s="37" t="s">
        <v>3116</v>
      </c>
      <c r="C1058" s="37">
        <v>2013</v>
      </c>
      <c r="D1058" s="38">
        <v>9</v>
      </c>
      <c r="E1058" s="37" t="s">
        <v>76</v>
      </c>
      <c r="F1058" s="37" t="s">
        <v>1827</v>
      </c>
      <c r="G1058" s="37" t="s">
        <v>32</v>
      </c>
      <c r="H1058" s="38">
        <v>8</v>
      </c>
      <c r="I1058" s="37" t="s">
        <v>37</v>
      </c>
      <c r="J1058" s="37" t="s">
        <v>3115</v>
      </c>
      <c r="K1058">
        <v>0</v>
      </c>
      <c r="L1058">
        <v>0</v>
      </c>
      <c r="M1058">
        <v>0</v>
      </c>
      <c r="N1058">
        <v>0</v>
      </c>
      <c r="O1058">
        <v>0</v>
      </c>
      <c r="P1058">
        <v>0</v>
      </c>
      <c r="Q1058">
        <f t="shared" si="16"/>
        <v>0</v>
      </c>
    </row>
    <row r="1059" spans="1:17" x14ac:dyDescent="0.25">
      <c r="A1059" s="39">
        <v>41521</v>
      </c>
      <c r="B1059" s="37" t="s">
        <v>3114</v>
      </c>
      <c r="C1059" s="37">
        <v>2013</v>
      </c>
      <c r="D1059" s="38">
        <v>9</v>
      </c>
      <c r="E1059" s="37" t="s">
        <v>1827</v>
      </c>
      <c r="F1059" s="37" t="s">
        <v>1827</v>
      </c>
      <c r="G1059" s="37" t="s">
        <v>32</v>
      </c>
      <c r="H1059" s="38">
        <v>1</v>
      </c>
      <c r="I1059" s="37" t="s">
        <v>37</v>
      </c>
      <c r="J1059" s="37" t="s">
        <v>37</v>
      </c>
      <c r="K1059">
        <v>0</v>
      </c>
      <c r="L1059">
        <v>0</v>
      </c>
      <c r="M1059">
        <v>0</v>
      </c>
      <c r="N1059">
        <v>0</v>
      </c>
      <c r="O1059">
        <v>0</v>
      </c>
      <c r="P1059">
        <v>0</v>
      </c>
      <c r="Q1059">
        <f t="shared" si="16"/>
        <v>0</v>
      </c>
    </row>
    <row r="1060" spans="1:17" x14ac:dyDescent="0.25">
      <c r="A1060" s="39">
        <v>41521</v>
      </c>
      <c r="B1060" s="37" t="s">
        <v>3113</v>
      </c>
      <c r="C1060" s="37">
        <v>2013</v>
      </c>
      <c r="D1060" s="38">
        <v>9</v>
      </c>
      <c r="E1060" s="37" t="s">
        <v>2488</v>
      </c>
      <c r="F1060" s="37" t="e">
        <v>#N/A</v>
      </c>
      <c r="G1060" s="37" t="s">
        <v>32</v>
      </c>
      <c r="H1060" s="38">
        <v>1</v>
      </c>
      <c r="I1060" s="37" t="s">
        <v>37</v>
      </c>
      <c r="J1060" s="37" t="s">
        <v>37</v>
      </c>
      <c r="K1060">
        <v>0</v>
      </c>
      <c r="L1060">
        <v>0</v>
      </c>
      <c r="M1060">
        <v>0</v>
      </c>
      <c r="N1060">
        <v>0</v>
      </c>
      <c r="O1060">
        <v>0</v>
      </c>
      <c r="P1060">
        <v>0</v>
      </c>
      <c r="Q1060">
        <f t="shared" si="16"/>
        <v>0</v>
      </c>
    </row>
    <row r="1061" spans="1:17" x14ac:dyDescent="0.25">
      <c r="A1061" s="39">
        <v>41521</v>
      </c>
      <c r="B1061" s="37" t="s">
        <v>3112</v>
      </c>
      <c r="C1061" s="37">
        <v>2013</v>
      </c>
      <c r="D1061" s="38">
        <v>9</v>
      </c>
      <c r="E1061" s="37" t="s">
        <v>153</v>
      </c>
      <c r="F1061" s="37" t="s">
        <v>4672</v>
      </c>
      <c r="G1061" s="37" t="s">
        <v>32</v>
      </c>
      <c r="H1061" s="38">
        <v>3</v>
      </c>
      <c r="I1061" s="37" t="s">
        <v>37</v>
      </c>
      <c r="J1061" s="37" t="s">
        <v>3092</v>
      </c>
      <c r="K1061">
        <v>0</v>
      </c>
      <c r="L1061">
        <v>0</v>
      </c>
      <c r="M1061">
        <v>0</v>
      </c>
      <c r="N1061">
        <v>0</v>
      </c>
      <c r="O1061">
        <v>0</v>
      </c>
      <c r="P1061">
        <v>0</v>
      </c>
      <c r="Q1061">
        <f t="shared" si="16"/>
        <v>0</v>
      </c>
    </row>
    <row r="1062" spans="1:17" x14ac:dyDescent="0.25">
      <c r="A1062" s="39">
        <v>41521</v>
      </c>
      <c r="B1062" s="37" t="s">
        <v>775</v>
      </c>
      <c r="C1062" s="37">
        <v>2013</v>
      </c>
      <c r="D1062" s="38">
        <v>9</v>
      </c>
      <c r="E1062" s="37" t="s">
        <v>55</v>
      </c>
      <c r="F1062" s="37" t="s">
        <v>4672</v>
      </c>
      <c r="G1062" s="37" t="s">
        <v>32</v>
      </c>
      <c r="H1062" s="38">
        <v>389</v>
      </c>
      <c r="I1062" s="37" t="s">
        <v>1841</v>
      </c>
      <c r="J1062" s="37" t="s">
        <v>3111</v>
      </c>
      <c r="K1062">
        <v>1</v>
      </c>
      <c r="L1062">
        <v>1</v>
      </c>
      <c r="M1062">
        <v>1</v>
      </c>
      <c r="N1062">
        <v>0</v>
      </c>
      <c r="O1062">
        <v>1</v>
      </c>
      <c r="P1062">
        <v>2.5706940874035988E-3</v>
      </c>
      <c r="Q1062">
        <f t="shared" si="16"/>
        <v>0</v>
      </c>
    </row>
    <row r="1063" spans="1:17" x14ac:dyDescent="0.25">
      <c r="A1063" s="39">
        <v>41521</v>
      </c>
      <c r="B1063" s="37" t="s">
        <v>778</v>
      </c>
      <c r="C1063" s="37">
        <v>2013</v>
      </c>
      <c r="D1063" s="38">
        <v>9</v>
      </c>
      <c r="E1063" s="37" t="s">
        <v>55</v>
      </c>
      <c r="F1063" s="37" t="s">
        <v>4672</v>
      </c>
      <c r="G1063" s="37" t="s">
        <v>40</v>
      </c>
      <c r="H1063" s="38">
        <v>1435</v>
      </c>
      <c r="I1063" s="37" t="s">
        <v>37</v>
      </c>
      <c r="J1063" s="37" t="s">
        <v>3110</v>
      </c>
      <c r="K1063">
        <v>4</v>
      </c>
      <c r="L1063">
        <v>4</v>
      </c>
      <c r="M1063">
        <v>0</v>
      </c>
      <c r="N1063">
        <v>4</v>
      </c>
      <c r="O1063">
        <v>4</v>
      </c>
      <c r="P1063">
        <v>2.7874564459930314E-3</v>
      </c>
      <c r="Q1063">
        <f t="shared" si="16"/>
        <v>2.7874564459930314E-3</v>
      </c>
    </row>
    <row r="1064" spans="1:17" x14ac:dyDescent="0.25">
      <c r="A1064" s="39">
        <v>41521</v>
      </c>
      <c r="B1064" s="37" t="s">
        <v>3109</v>
      </c>
      <c r="C1064" s="37">
        <v>2013</v>
      </c>
      <c r="D1064" s="38">
        <v>9</v>
      </c>
      <c r="E1064" s="37" t="s">
        <v>24</v>
      </c>
      <c r="F1064" s="37" t="s">
        <v>4672</v>
      </c>
      <c r="G1064" s="37" t="s">
        <v>32</v>
      </c>
      <c r="H1064" s="38">
        <v>8</v>
      </c>
      <c r="I1064" s="37" t="s">
        <v>37</v>
      </c>
      <c r="J1064" s="37" t="s">
        <v>3092</v>
      </c>
      <c r="K1064">
        <v>0</v>
      </c>
      <c r="L1064">
        <v>0</v>
      </c>
      <c r="M1064">
        <v>0</v>
      </c>
      <c r="N1064">
        <v>0</v>
      </c>
      <c r="O1064">
        <v>0</v>
      </c>
      <c r="P1064">
        <v>0</v>
      </c>
      <c r="Q1064">
        <f t="shared" si="16"/>
        <v>0</v>
      </c>
    </row>
    <row r="1065" spans="1:17" x14ac:dyDescent="0.25">
      <c r="A1065" s="39">
        <v>41521</v>
      </c>
      <c r="B1065" s="37" t="s">
        <v>788</v>
      </c>
      <c r="C1065" s="37">
        <v>2013</v>
      </c>
      <c r="D1065" s="38">
        <v>9</v>
      </c>
      <c r="E1065" s="37" t="s">
        <v>36</v>
      </c>
      <c r="F1065" s="37" t="s">
        <v>36</v>
      </c>
      <c r="G1065" s="37" t="s">
        <v>32</v>
      </c>
      <c r="H1065" s="38">
        <v>254</v>
      </c>
      <c r="I1065" s="37" t="s">
        <v>2023</v>
      </c>
      <c r="J1065" s="37" t="s">
        <v>3108</v>
      </c>
      <c r="K1065">
        <v>1</v>
      </c>
      <c r="L1065">
        <v>1</v>
      </c>
      <c r="M1065">
        <v>1</v>
      </c>
      <c r="N1065">
        <v>0</v>
      </c>
      <c r="O1065">
        <v>1</v>
      </c>
      <c r="P1065">
        <v>3.937007874015748E-3</v>
      </c>
      <c r="Q1065">
        <f t="shared" si="16"/>
        <v>0</v>
      </c>
    </row>
    <row r="1066" spans="1:17" x14ac:dyDescent="0.25">
      <c r="A1066" s="39">
        <v>41521</v>
      </c>
      <c r="B1066" s="37" t="s">
        <v>3107</v>
      </c>
      <c r="C1066" s="37">
        <v>2013</v>
      </c>
      <c r="D1066" s="38">
        <v>9</v>
      </c>
      <c r="E1066" s="37" t="s">
        <v>36</v>
      </c>
      <c r="F1066" s="37" t="s">
        <v>36</v>
      </c>
      <c r="G1066" s="37" t="s">
        <v>40</v>
      </c>
      <c r="H1066" s="38">
        <v>3</v>
      </c>
      <c r="I1066" s="37" t="s">
        <v>37</v>
      </c>
      <c r="J1066" s="37" t="s">
        <v>37</v>
      </c>
      <c r="K1066">
        <v>0</v>
      </c>
      <c r="L1066">
        <v>0</v>
      </c>
      <c r="M1066">
        <v>0</v>
      </c>
      <c r="N1066">
        <v>0</v>
      </c>
      <c r="O1066">
        <v>0</v>
      </c>
      <c r="P1066">
        <v>0</v>
      </c>
      <c r="Q1066">
        <f t="shared" si="16"/>
        <v>0</v>
      </c>
    </row>
    <row r="1067" spans="1:17" x14ac:dyDescent="0.25">
      <c r="A1067" s="39">
        <v>41521</v>
      </c>
      <c r="B1067" s="37" t="s">
        <v>791</v>
      </c>
      <c r="C1067" s="37">
        <v>2013</v>
      </c>
      <c r="D1067" s="38">
        <v>9</v>
      </c>
      <c r="E1067" s="37" t="s">
        <v>50</v>
      </c>
      <c r="F1067" s="37" t="s">
        <v>50</v>
      </c>
      <c r="G1067" s="37" t="s">
        <v>32</v>
      </c>
      <c r="H1067" s="38">
        <v>316</v>
      </c>
      <c r="I1067" s="37" t="s">
        <v>1910</v>
      </c>
      <c r="J1067" s="37" t="s">
        <v>3106</v>
      </c>
      <c r="K1067">
        <v>2</v>
      </c>
      <c r="L1067">
        <v>1</v>
      </c>
      <c r="M1067">
        <v>0</v>
      </c>
      <c r="N1067">
        <v>0</v>
      </c>
      <c r="O1067">
        <v>0</v>
      </c>
      <c r="P1067">
        <v>3.1645569620253164E-3</v>
      </c>
      <c r="Q1067">
        <f t="shared" si="16"/>
        <v>0</v>
      </c>
    </row>
    <row r="1068" spans="1:17" x14ac:dyDescent="0.25">
      <c r="A1068" s="39">
        <v>41527</v>
      </c>
      <c r="B1068" s="37" t="s">
        <v>3105</v>
      </c>
      <c r="C1068" s="37">
        <v>2013</v>
      </c>
      <c r="D1068" s="38">
        <v>9</v>
      </c>
      <c r="E1068" s="37" t="s">
        <v>76</v>
      </c>
      <c r="F1068" s="37" t="s">
        <v>1827</v>
      </c>
      <c r="G1068" s="37" t="s">
        <v>40</v>
      </c>
      <c r="H1068" s="38">
        <v>1</v>
      </c>
      <c r="I1068" s="37" t="s">
        <v>37</v>
      </c>
      <c r="J1068" s="37" t="s">
        <v>37</v>
      </c>
      <c r="K1068">
        <v>0</v>
      </c>
      <c r="L1068">
        <v>0</v>
      </c>
      <c r="M1068">
        <v>0</v>
      </c>
      <c r="N1068">
        <v>0</v>
      </c>
      <c r="O1068">
        <v>0</v>
      </c>
      <c r="P1068">
        <v>0</v>
      </c>
      <c r="Q1068">
        <f t="shared" si="16"/>
        <v>0</v>
      </c>
    </row>
    <row r="1069" spans="1:17" x14ac:dyDescent="0.25">
      <c r="A1069" s="39">
        <v>41527</v>
      </c>
      <c r="B1069" s="37" t="s">
        <v>3104</v>
      </c>
      <c r="C1069" s="37">
        <v>2013</v>
      </c>
      <c r="D1069" s="38">
        <v>9</v>
      </c>
      <c r="E1069" s="37" t="s">
        <v>76</v>
      </c>
      <c r="F1069" s="37" t="s">
        <v>1827</v>
      </c>
      <c r="G1069" s="37" t="s">
        <v>32</v>
      </c>
      <c r="H1069" s="38">
        <v>80</v>
      </c>
      <c r="I1069" s="37" t="s">
        <v>37</v>
      </c>
      <c r="J1069" s="37" t="s">
        <v>3103</v>
      </c>
      <c r="K1069">
        <v>0</v>
      </c>
      <c r="L1069">
        <v>0</v>
      </c>
      <c r="M1069">
        <v>0</v>
      </c>
      <c r="N1069">
        <v>0</v>
      </c>
      <c r="O1069">
        <v>0</v>
      </c>
      <c r="P1069">
        <v>0</v>
      </c>
      <c r="Q1069">
        <f t="shared" si="16"/>
        <v>0</v>
      </c>
    </row>
    <row r="1070" spans="1:17" x14ac:dyDescent="0.25">
      <c r="A1070" s="39">
        <v>41527</v>
      </c>
      <c r="B1070" s="37" t="s">
        <v>3102</v>
      </c>
      <c r="C1070" s="37">
        <v>2013</v>
      </c>
      <c r="D1070" s="38">
        <v>9</v>
      </c>
      <c r="E1070" s="37" t="s">
        <v>37</v>
      </c>
      <c r="F1070" s="37" t="e">
        <v>#N/A</v>
      </c>
      <c r="G1070" s="37" t="s">
        <v>40</v>
      </c>
      <c r="H1070" s="38">
        <v>2</v>
      </c>
      <c r="I1070" s="37" t="s">
        <v>37</v>
      </c>
      <c r="J1070" s="37" t="s">
        <v>37</v>
      </c>
      <c r="K1070">
        <v>0</v>
      </c>
      <c r="L1070">
        <v>0</v>
      </c>
      <c r="M1070">
        <v>0</v>
      </c>
      <c r="N1070">
        <v>0</v>
      </c>
      <c r="O1070">
        <v>0</v>
      </c>
      <c r="P1070">
        <v>0</v>
      </c>
      <c r="Q1070">
        <f t="shared" si="16"/>
        <v>0</v>
      </c>
    </row>
    <row r="1071" spans="1:17" x14ac:dyDescent="0.25">
      <c r="A1071" s="39">
        <v>41527</v>
      </c>
      <c r="B1071" s="37" t="s">
        <v>3101</v>
      </c>
      <c r="C1071" s="37">
        <v>2013</v>
      </c>
      <c r="D1071" s="38">
        <v>9</v>
      </c>
      <c r="E1071" s="37" t="s">
        <v>37</v>
      </c>
      <c r="F1071" s="37" t="e">
        <v>#N/A</v>
      </c>
      <c r="G1071" s="37" t="s">
        <v>32</v>
      </c>
      <c r="H1071" s="38">
        <v>1</v>
      </c>
      <c r="I1071" s="37" t="s">
        <v>37</v>
      </c>
      <c r="J1071" s="37" t="s">
        <v>37</v>
      </c>
      <c r="K1071">
        <v>0</v>
      </c>
      <c r="L1071">
        <v>0</v>
      </c>
      <c r="M1071">
        <v>0</v>
      </c>
      <c r="N1071">
        <v>0</v>
      </c>
      <c r="O1071">
        <v>0</v>
      </c>
      <c r="P1071">
        <v>0</v>
      </c>
      <c r="Q1071">
        <f t="shared" si="16"/>
        <v>0</v>
      </c>
    </row>
    <row r="1072" spans="1:17" x14ac:dyDescent="0.25">
      <c r="A1072" s="39">
        <v>41527</v>
      </c>
      <c r="B1072" s="37" t="s">
        <v>3100</v>
      </c>
      <c r="C1072" s="37">
        <v>2013</v>
      </c>
      <c r="D1072" s="38">
        <v>9</v>
      </c>
      <c r="E1072" s="37" t="s">
        <v>1845</v>
      </c>
      <c r="F1072" s="37" t="e">
        <v>#N/A</v>
      </c>
      <c r="G1072" s="37" t="s">
        <v>32</v>
      </c>
      <c r="H1072" s="38">
        <v>4</v>
      </c>
      <c r="I1072" s="37" t="s">
        <v>37</v>
      </c>
      <c r="J1072" s="37" t="s">
        <v>3099</v>
      </c>
      <c r="K1072">
        <v>0</v>
      </c>
      <c r="L1072">
        <v>0</v>
      </c>
      <c r="M1072">
        <v>0</v>
      </c>
      <c r="N1072">
        <v>0</v>
      </c>
      <c r="O1072">
        <v>0</v>
      </c>
      <c r="P1072">
        <v>0</v>
      </c>
      <c r="Q1072">
        <f t="shared" si="16"/>
        <v>0</v>
      </c>
    </row>
    <row r="1073" spans="1:17" x14ac:dyDescent="0.25">
      <c r="A1073" s="39">
        <v>41527</v>
      </c>
      <c r="B1073" s="37" t="s">
        <v>3098</v>
      </c>
      <c r="C1073" s="37">
        <v>2013</v>
      </c>
      <c r="D1073" s="38">
        <v>9</v>
      </c>
      <c r="E1073" s="37" t="s">
        <v>1845</v>
      </c>
      <c r="F1073" s="37" t="e">
        <v>#N/A</v>
      </c>
      <c r="G1073" s="37" t="s">
        <v>40</v>
      </c>
      <c r="H1073" s="38">
        <v>1</v>
      </c>
      <c r="I1073" s="37" t="s">
        <v>37</v>
      </c>
      <c r="J1073" s="37" t="s">
        <v>3097</v>
      </c>
      <c r="K1073">
        <v>0</v>
      </c>
      <c r="L1073">
        <v>0</v>
      </c>
      <c r="M1073">
        <v>0</v>
      </c>
      <c r="N1073">
        <v>0</v>
      </c>
      <c r="O1073">
        <v>0</v>
      </c>
      <c r="P1073">
        <v>0</v>
      </c>
      <c r="Q1073">
        <f t="shared" si="16"/>
        <v>0</v>
      </c>
    </row>
    <row r="1074" spans="1:17" x14ac:dyDescent="0.25">
      <c r="A1074" s="39">
        <v>41527</v>
      </c>
      <c r="B1074" s="37" t="s">
        <v>3096</v>
      </c>
      <c r="C1074" s="37">
        <v>2013</v>
      </c>
      <c r="D1074" s="38">
        <v>9</v>
      </c>
      <c r="E1074" s="37" t="s">
        <v>153</v>
      </c>
      <c r="F1074" s="37" t="s">
        <v>4672</v>
      </c>
      <c r="G1074" s="37" t="s">
        <v>32</v>
      </c>
      <c r="H1074" s="38">
        <v>3</v>
      </c>
      <c r="I1074" s="37" t="s">
        <v>37</v>
      </c>
      <c r="J1074" s="37" t="s">
        <v>3095</v>
      </c>
      <c r="K1074">
        <v>0</v>
      </c>
      <c r="L1074">
        <v>0</v>
      </c>
      <c r="M1074">
        <v>0</v>
      </c>
      <c r="N1074">
        <v>0</v>
      </c>
      <c r="O1074">
        <v>0</v>
      </c>
      <c r="P1074">
        <v>0</v>
      </c>
      <c r="Q1074">
        <f t="shared" si="16"/>
        <v>0</v>
      </c>
    </row>
    <row r="1075" spans="1:17" x14ac:dyDescent="0.25">
      <c r="A1075" s="39">
        <v>41527</v>
      </c>
      <c r="B1075" s="37" t="s">
        <v>3094</v>
      </c>
      <c r="C1075" s="37">
        <v>2013</v>
      </c>
      <c r="D1075" s="38">
        <v>9</v>
      </c>
      <c r="E1075" s="37" t="s">
        <v>153</v>
      </c>
      <c r="F1075" s="37" t="s">
        <v>4672</v>
      </c>
      <c r="G1075" s="37" t="s">
        <v>40</v>
      </c>
      <c r="H1075" s="38">
        <v>2</v>
      </c>
      <c r="I1075" s="37" t="s">
        <v>37</v>
      </c>
      <c r="J1075" s="37" t="s">
        <v>37</v>
      </c>
      <c r="K1075">
        <v>0</v>
      </c>
      <c r="L1075">
        <v>0</v>
      </c>
      <c r="M1075">
        <v>0</v>
      </c>
      <c r="N1075">
        <v>0</v>
      </c>
      <c r="O1075">
        <v>0</v>
      </c>
      <c r="P1075">
        <v>0</v>
      </c>
      <c r="Q1075">
        <f t="shared" si="16"/>
        <v>0</v>
      </c>
    </row>
    <row r="1076" spans="1:17" x14ac:dyDescent="0.25">
      <c r="A1076" s="39">
        <v>41527</v>
      </c>
      <c r="B1076" s="37" t="s">
        <v>3093</v>
      </c>
      <c r="C1076" s="37">
        <v>2013</v>
      </c>
      <c r="D1076" s="38">
        <v>9</v>
      </c>
      <c r="E1076" s="37" t="s">
        <v>24</v>
      </c>
      <c r="F1076" s="37" t="s">
        <v>4672</v>
      </c>
      <c r="G1076" s="37" t="s">
        <v>32</v>
      </c>
      <c r="H1076" s="38">
        <v>3</v>
      </c>
      <c r="I1076" s="37" t="s">
        <v>37</v>
      </c>
      <c r="J1076" s="37" t="s">
        <v>3092</v>
      </c>
      <c r="K1076">
        <v>0</v>
      </c>
      <c r="L1076">
        <v>0</v>
      </c>
      <c r="M1076">
        <v>0</v>
      </c>
      <c r="N1076">
        <v>0</v>
      </c>
      <c r="O1076">
        <v>0</v>
      </c>
      <c r="P1076">
        <v>0</v>
      </c>
      <c r="Q1076">
        <f t="shared" si="16"/>
        <v>0</v>
      </c>
    </row>
    <row r="1077" spans="1:17" x14ac:dyDescent="0.25">
      <c r="A1077" s="39">
        <v>41528</v>
      </c>
      <c r="B1077" s="37" t="s">
        <v>3091</v>
      </c>
      <c r="C1077" s="37">
        <v>2013</v>
      </c>
      <c r="D1077" s="38">
        <v>9</v>
      </c>
      <c r="E1077" s="37" t="s">
        <v>3090</v>
      </c>
      <c r="F1077" s="37" t="e">
        <v>#N/A</v>
      </c>
      <c r="G1077" s="37" t="s">
        <v>32</v>
      </c>
      <c r="H1077" s="38">
        <v>4</v>
      </c>
      <c r="I1077" s="37" t="s">
        <v>37</v>
      </c>
      <c r="J1077" s="37" t="s">
        <v>37</v>
      </c>
      <c r="K1077">
        <v>0</v>
      </c>
      <c r="L1077">
        <v>0</v>
      </c>
      <c r="M1077">
        <v>0</v>
      </c>
      <c r="N1077">
        <v>0</v>
      </c>
      <c r="O1077">
        <v>0</v>
      </c>
      <c r="P1077">
        <v>0</v>
      </c>
      <c r="Q1077">
        <f t="shared" si="16"/>
        <v>0</v>
      </c>
    </row>
    <row r="1078" spans="1:17" x14ac:dyDescent="0.25">
      <c r="A1078" s="39">
        <v>41534</v>
      </c>
      <c r="B1078" s="37" t="s">
        <v>3089</v>
      </c>
      <c r="C1078" s="37">
        <v>2013</v>
      </c>
      <c r="D1078" s="38">
        <v>9</v>
      </c>
      <c r="E1078" s="37" t="s">
        <v>1036</v>
      </c>
      <c r="F1078" s="37" t="e">
        <v>#N/A</v>
      </c>
      <c r="G1078" s="37" t="s">
        <v>32</v>
      </c>
      <c r="H1078" s="38">
        <v>2</v>
      </c>
      <c r="I1078" s="37" t="s">
        <v>37</v>
      </c>
      <c r="J1078" s="37" t="s">
        <v>37</v>
      </c>
      <c r="K1078">
        <v>0</v>
      </c>
      <c r="L1078">
        <v>0</v>
      </c>
      <c r="M1078">
        <v>0</v>
      </c>
      <c r="N1078">
        <v>0</v>
      </c>
      <c r="O1078">
        <v>0</v>
      </c>
      <c r="P1078">
        <v>0</v>
      </c>
      <c r="Q1078">
        <f t="shared" si="16"/>
        <v>0</v>
      </c>
    </row>
    <row r="1079" spans="1:17" x14ac:dyDescent="0.25">
      <c r="A1079" s="39">
        <v>41534</v>
      </c>
      <c r="B1079" s="37" t="s">
        <v>3088</v>
      </c>
      <c r="C1079" s="37">
        <v>2013</v>
      </c>
      <c r="D1079" s="38">
        <v>9</v>
      </c>
      <c r="E1079" s="37" t="s">
        <v>37</v>
      </c>
      <c r="F1079" s="37" t="e">
        <v>#N/A</v>
      </c>
      <c r="G1079" s="37" t="s">
        <v>40</v>
      </c>
      <c r="H1079" s="38">
        <v>2</v>
      </c>
      <c r="I1079" s="37" t="s">
        <v>37</v>
      </c>
      <c r="J1079" s="37" t="s">
        <v>37</v>
      </c>
      <c r="K1079">
        <v>0</v>
      </c>
      <c r="L1079">
        <v>0</v>
      </c>
      <c r="M1079">
        <v>0</v>
      </c>
      <c r="N1079">
        <v>0</v>
      </c>
      <c r="O1079">
        <v>0</v>
      </c>
      <c r="P1079">
        <v>0</v>
      </c>
      <c r="Q1079">
        <f t="shared" si="16"/>
        <v>0</v>
      </c>
    </row>
    <row r="1080" spans="1:17" x14ac:dyDescent="0.25">
      <c r="A1080" s="39">
        <v>41534</v>
      </c>
      <c r="B1080" s="37" t="s">
        <v>3087</v>
      </c>
      <c r="C1080" s="37">
        <v>2013</v>
      </c>
      <c r="D1080" s="38">
        <v>9</v>
      </c>
      <c r="E1080" s="37" t="s">
        <v>153</v>
      </c>
      <c r="F1080" s="37" t="s">
        <v>4672</v>
      </c>
      <c r="G1080" s="37" t="s">
        <v>32</v>
      </c>
      <c r="H1080" s="38">
        <v>2</v>
      </c>
      <c r="I1080" s="37" t="s">
        <v>37</v>
      </c>
      <c r="J1080" s="37" t="s">
        <v>3086</v>
      </c>
      <c r="K1080">
        <v>0</v>
      </c>
      <c r="L1080">
        <v>0</v>
      </c>
      <c r="M1080">
        <v>0</v>
      </c>
      <c r="N1080">
        <v>0</v>
      </c>
      <c r="O1080">
        <v>0</v>
      </c>
      <c r="P1080">
        <v>0</v>
      </c>
      <c r="Q1080">
        <f t="shared" si="16"/>
        <v>0</v>
      </c>
    </row>
    <row r="1081" spans="1:17" x14ac:dyDescent="0.25">
      <c r="A1081" s="39">
        <v>41534</v>
      </c>
      <c r="B1081" s="37" t="s">
        <v>793</v>
      </c>
      <c r="C1081" s="37">
        <v>2013</v>
      </c>
      <c r="D1081" s="38">
        <v>9</v>
      </c>
      <c r="E1081" s="37" t="s">
        <v>55</v>
      </c>
      <c r="F1081" s="37" t="s">
        <v>4672</v>
      </c>
      <c r="G1081" s="37" t="s">
        <v>32</v>
      </c>
      <c r="H1081" s="38">
        <v>275</v>
      </c>
      <c r="I1081" s="37" t="s">
        <v>37</v>
      </c>
      <c r="J1081" s="37" t="s">
        <v>3085</v>
      </c>
      <c r="K1081">
        <v>2</v>
      </c>
      <c r="L1081">
        <v>2</v>
      </c>
      <c r="M1081">
        <v>1</v>
      </c>
      <c r="N1081">
        <v>0</v>
      </c>
      <c r="O1081">
        <v>1</v>
      </c>
      <c r="P1081">
        <v>7.2727272727272727E-3</v>
      </c>
      <c r="Q1081">
        <f t="shared" si="16"/>
        <v>0</v>
      </c>
    </row>
    <row r="1082" spans="1:17" x14ac:dyDescent="0.25">
      <c r="A1082" s="39">
        <v>41534</v>
      </c>
      <c r="B1082" s="37" t="s">
        <v>798</v>
      </c>
      <c r="C1082" s="37">
        <v>2013</v>
      </c>
      <c r="D1082" s="38">
        <v>9</v>
      </c>
      <c r="E1082" s="37" t="s">
        <v>55</v>
      </c>
      <c r="F1082" s="37" t="s">
        <v>4672</v>
      </c>
      <c r="G1082" s="37" t="s">
        <v>40</v>
      </c>
      <c r="H1082" s="38">
        <v>1315</v>
      </c>
      <c r="I1082" s="37" t="s">
        <v>37</v>
      </c>
      <c r="J1082" s="37" t="s">
        <v>3084</v>
      </c>
      <c r="K1082">
        <v>2</v>
      </c>
      <c r="L1082">
        <v>2</v>
      </c>
      <c r="M1082">
        <v>0</v>
      </c>
      <c r="N1082">
        <v>2</v>
      </c>
      <c r="O1082">
        <v>2</v>
      </c>
      <c r="P1082">
        <v>1.520912547528517E-3</v>
      </c>
      <c r="Q1082">
        <f t="shared" si="16"/>
        <v>1.520912547528517E-3</v>
      </c>
    </row>
    <row r="1083" spans="1:17" x14ac:dyDescent="0.25">
      <c r="A1083" s="39">
        <v>41534</v>
      </c>
      <c r="B1083" s="37" t="s">
        <v>3083</v>
      </c>
      <c r="C1083" s="37">
        <v>2013</v>
      </c>
      <c r="D1083" s="38">
        <v>9</v>
      </c>
      <c r="E1083" s="37" t="s">
        <v>24</v>
      </c>
      <c r="F1083" s="37" t="s">
        <v>4672</v>
      </c>
      <c r="G1083" s="37" t="s">
        <v>32</v>
      </c>
      <c r="H1083" s="38">
        <v>20</v>
      </c>
      <c r="I1083" s="37" t="s">
        <v>37</v>
      </c>
      <c r="J1083" s="37" t="s">
        <v>3082</v>
      </c>
      <c r="K1083">
        <v>0</v>
      </c>
      <c r="L1083">
        <v>0</v>
      </c>
      <c r="M1083">
        <v>0</v>
      </c>
      <c r="N1083">
        <v>0</v>
      </c>
      <c r="O1083">
        <v>0</v>
      </c>
      <c r="P1083">
        <v>0</v>
      </c>
      <c r="Q1083">
        <f t="shared" si="16"/>
        <v>0</v>
      </c>
    </row>
    <row r="1084" spans="1:17" x14ac:dyDescent="0.25">
      <c r="A1084" s="39">
        <v>41534</v>
      </c>
      <c r="B1084" s="37" t="s">
        <v>803</v>
      </c>
      <c r="C1084" s="37">
        <v>2013</v>
      </c>
      <c r="D1084" s="38">
        <v>9</v>
      </c>
      <c r="E1084" s="37" t="s">
        <v>36</v>
      </c>
      <c r="F1084" s="37" t="s">
        <v>36</v>
      </c>
      <c r="G1084" s="37" t="s">
        <v>32</v>
      </c>
      <c r="H1084" s="38">
        <v>224</v>
      </c>
      <c r="I1084" s="37" t="s">
        <v>2024</v>
      </c>
      <c r="J1084" s="37" t="s">
        <v>3081</v>
      </c>
      <c r="K1084">
        <v>2</v>
      </c>
      <c r="L1084">
        <v>2</v>
      </c>
      <c r="M1084">
        <v>2</v>
      </c>
      <c r="N1084">
        <v>0</v>
      </c>
      <c r="O1084">
        <v>2</v>
      </c>
      <c r="P1084">
        <v>8.9285714285714281E-3</v>
      </c>
      <c r="Q1084">
        <f t="shared" si="16"/>
        <v>0</v>
      </c>
    </row>
    <row r="1085" spans="1:17" x14ac:dyDescent="0.25">
      <c r="A1085" s="39">
        <v>41534</v>
      </c>
      <c r="B1085" s="37" t="s">
        <v>3080</v>
      </c>
      <c r="C1085" s="37">
        <v>2013</v>
      </c>
      <c r="D1085" s="38">
        <v>9</v>
      </c>
      <c r="E1085" s="37" t="s">
        <v>36</v>
      </c>
      <c r="F1085" s="37" t="s">
        <v>36</v>
      </c>
      <c r="G1085" s="37" t="s">
        <v>40</v>
      </c>
      <c r="H1085" s="38">
        <v>6</v>
      </c>
      <c r="I1085" s="37" t="s">
        <v>37</v>
      </c>
      <c r="J1085" s="37" t="s">
        <v>37</v>
      </c>
      <c r="K1085">
        <v>0</v>
      </c>
      <c r="L1085">
        <v>0</v>
      </c>
      <c r="M1085">
        <v>0</v>
      </c>
      <c r="N1085">
        <v>0</v>
      </c>
      <c r="O1085">
        <v>0</v>
      </c>
      <c r="P1085">
        <v>0</v>
      </c>
      <c r="Q1085">
        <f t="shared" si="16"/>
        <v>0</v>
      </c>
    </row>
    <row r="1086" spans="1:17" x14ac:dyDescent="0.25">
      <c r="A1086" s="39">
        <v>41534</v>
      </c>
      <c r="B1086" s="37" t="s">
        <v>808</v>
      </c>
      <c r="C1086" s="37">
        <v>2013</v>
      </c>
      <c r="D1086" s="38">
        <v>9</v>
      </c>
      <c r="E1086" s="37" t="s">
        <v>50</v>
      </c>
      <c r="F1086" s="37" t="s">
        <v>50</v>
      </c>
      <c r="G1086" s="37" t="s">
        <v>32</v>
      </c>
      <c r="H1086" s="38">
        <v>131</v>
      </c>
      <c r="I1086" s="37" t="s">
        <v>1864</v>
      </c>
      <c r="J1086" s="37" t="s">
        <v>3079</v>
      </c>
      <c r="K1086">
        <v>1</v>
      </c>
      <c r="L1086">
        <v>1</v>
      </c>
      <c r="M1086">
        <v>1</v>
      </c>
      <c r="N1086">
        <v>0</v>
      </c>
      <c r="O1086">
        <v>1</v>
      </c>
      <c r="P1086">
        <v>7.6335877862595417E-3</v>
      </c>
      <c r="Q1086">
        <f t="shared" si="16"/>
        <v>0</v>
      </c>
    </row>
    <row r="1087" spans="1:17" x14ac:dyDescent="0.25">
      <c r="A1087" s="39">
        <v>41534</v>
      </c>
      <c r="B1087" s="37" t="s">
        <v>3078</v>
      </c>
      <c r="C1087" s="37">
        <v>2013</v>
      </c>
      <c r="D1087" s="38">
        <v>9</v>
      </c>
      <c r="E1087" s="37" t="s">
        <v>50</v>
      </c>
      <c r="F1087" s="37" t="s">
        <v>50</v>
      </c>
      <c r="G1087" s="37" t="s">
        <v>40</v>
      </c>
      <c r="H1087" s="38">
        <v>2</v>
      </c>
      <c r="I1087" s="37" t="s">
        <v>37</v>
      </c>
      <c r="J1087" s="37" t="s">
        <v>37</v>
      </c>
      <c r="K1087">
        <v>0</v>
      </c>
      <c r="L1087">
        <v>0</v>
      </c>
      <c r="M1087">
        <v>0</v>
      </c>
      <c r="N1087">
        <v>0</v>
      </c>
      <c r="O1087">
        <v>0</v>
      </c>
      <c r="P1087">
        <v>0</v>
      </c>
      <c r="Q1087">
        <f t="shared" si="16"/>
        <v>0</v>
      </c>
    </row>
    <row r="1088" spans="1:17" x14ac:dyDescent="0.25">
      <c r="A1088" s="39">
        <v>41535</v>
      </c>
      <c r="B1088" s="37" t="s">
        <v>3077</v>
      </c>
      <c r="C1088" s="37">
        <v>2013</v>
      </c>
      <c r="D1088" s="38">
        <v>9</v>
      </c>
      <c r="E1088" s="37" t="s">
        <v>37</v>
      </c>
      <c r="F1088" s="37" t="e">
        <v>#N/A</v>
      </c>
      <c r="G1088" s="37" t="s">
        <v>32</v>
      </c>
      <c r="H1088" s="38">
        <v>3</v>
      </c>
      <c r="I1088" s="37" t="s">
        <v>37</v>
      </c>
      <c r="J1088" s="37" t="s">
        <v>37</v>
      </c>
      <c r="K1088">
        <v>0</v>
      </c>
      <c r="L1088">
        <v>0</v>
      </c>
      <c r="M1088">
        <v>0</v>
      </c>
      <c r="N1088">
        <v>0</v>
      </c>
      <c r="O1088">
        <v>0</v>
      </c>
      <c r="P1088">
        <v>0</v>
      </c>
      <c r="Q1088">
        <f t="shared" si="16"/>
        <v>0</v>
      </c>
    </row>
    <row r="1089" spans="1:17" x14ac:dyDescent="0.25">
      <c r="A1089" s="39">
        <v>41535</v>
      </c>
      <c r="B1089" s="37" t="s">
        <v>3076</v>
      </c>
      <c r="C1089" s="37">
        <v>2013</v>
      </c>
      <c r="D1089" s="38">
        <v>9</v>
      </c>
      <c r="E1089" s="37" t="s">
        <v>37</v>
      </c>
      <c r="F1089" s="37" t="e">
        <v>#N/A</v>
      </c>
      <c r="G1089" s="37" t="s">
        <v>40</v>
      </c>
      <c r="H1089" s="38">
        <v>5</v>
      </c>
      <c r="I1089" s="37" t="s">
        <v>37</v>
      </c>
      <c r="J1089" s="37" t="s">
        <v>37</v>
      </c>
      <c r="K1089">
        <v>0</v>
      </c>
      <c r="L1089">
        <v>0</v>
      </c>
      <c r="M1089">
        <v>0</v>
      </c>
      <c r="N1089">
        <v>0</v>
      </c>
      <c r="O1089">
        <v>0</v>
      </c>
      <c r="P1089">
        <v>0</v>
      </c>
      <c r="Q1089">
        <f t="shared" si="16"/>
        <v>0</v>
      </c>
    </row>
    <row r="1090" spans="1:17" x14ac:dyDescent="0.25">
      <c r="A1090" s="39">
        <v>41551</v>
      </c>
      <c r="B1090" s="37" t="s">
        <v>3075</v>
      </c>
      <c r="C1090" s="37">
        <v>2013</v>
      </c>
      <c r="D1090" s="38">
        <v>10</v>
      </c>
      <c r="E1090" s="37" t="s">
        <v>2842</v>
      </c>
      <c r="F1090" s="37" t="e">
        <v>#N/A</v>
      </c>
      <c r="G1090" s="37" t="s">
        <v>32</v>
      </c>
      <c r="H1090" s="38">
        <v>2</v>
      </c>
      <c r="I1090" s="37" t="s">
        <v>37</v>
      </c>
      <c r="J1090" s="37" t="s">
        <v>37</v>
      </c>
      <c r="K1090">
        <v>0</v>
      </c>
      <c r="L1090">
        <v>0</v>
      </c>
      <c r="M1090">
        <v>0</v>
      </c>
      <c r="N1090">
        <v>0</v>
      </c>
      <c r="O1090">
        <v>0</v>
      </c>
      <c r="P1090">
        <v>0</v>
      </c>
      <c r="Q1090">
        <f t="shared" si="16"/>
        <v>0</v>
      </c>
    </row>
    <row r="1091" spans="1:17" x14ac:dyDescent="0.25">
      <c r="A1091" s="39">
        <v>41562</v>
      </c>
      <c r="B1091" s="37" t="s">
        <v>3074</v>
      </c>
      <c r="C1091" s="37">
        <v>2013</v>
      </c>
      <c r="D1091" s="38">
        <v>10</v>
      </c>
      <c r="E1091" s="37" t="s">
        <v>76</v>
      </c>
      <c r="F1091" s="37" t="s">
        <v>1827</v>
      </c>
      <c r="G1091" s="37" t="s">
        <v>32</v>
      </c>
      <c r="H1091" s="38">
        <v>2</v>
      </c>
      <c r="I1091" s="37" t="s">
        <v>37</v>
      </c>
      <c r="J1091" s="37" t="s">
        <v>37</v>
      </c>
      <c r="K1091">
        <v>0</v>
      </c>
      <c r="L1091">
        <v>0</v>
      </c>
      <c r="M1091">
        <v>0</v>
      </c>
      <c r="N1091">
        <v>0</v>
      </c>
      <c r="O1091">
        <v>0</v>
      </c>
      <c r="P1091">
        <v>0</v>
      </c>
      <c r="Q1091">
        <f t="shared" ref="Q1091:Q1154" si="17">N1091/H1091</f>
        <v>0</v>
      </c>
    </row>
    <row r="1092" spans="1:17" x14ac:dyDescent="0.25">
      <c r="A1092" s="39">
        <v>41562</v>
      </c>
      <c r="B1092" s="37" t="s">
        <v>3073</v>
      </c>
      <c r="C1092" s="37">
        <v>2013</v>
      </c>
      <c r="D1092" s="38">
        <v>10</v>
      </c>
      <c r="E1092" s="37" t="s">
        <v>1827</v>
      </c>
      <c r="F1092" s="37" t="s">
        <v>1827</v>
      </c>
      <c r="G1092" s="37" t="s">
        <v>32</v>
      </c>
      <c r="H1092" s="38">
        <v>3</v>
      </c>
      <c r="I1092" s="37" t="s">
        <v>37</v>
      </c>
      <c r="J1092" s="37" t="s">
        <v>37</v>
      </c>
      <c r="K1092">
        <v>0</v>
      </c>
      <c r="L1092">
        <v>0</v>
      </c>
      <c r="M1092">
        <v>0</v>
      </c>
      <c r="N1092">
        <v>0</v>
      </c>
      <c r="O1092">
        <v>0</v>
      </c>
      <c r="P1092">
        <v>0</v>
      </c>
      <c r="Q1092">
        <f t="shared" si="17"/>
        <v>0</v>
      </c>
    </row>
    <row r="1093" spans="1:17" x14ac:dyDescent="0.25">
      <c r="A1093" s="39">
        <v>41562</v>
      </c>
      <c r="B1093" s="37" t="s">
        <v>3072</v>
      </c>
      <c r="C1093" s="37">
        <v>2013</v>
      </c>
      <c r="D1093" s="38">
        <v>10</v>
      </c>
      <c r="E1093" s="37" t="s">
        <v>37</v>
      </c>
      <c r="F1093" s="37" t="e">
        <v>#N/A</v>
      </c>
      <c r="G1093" s="37" t="s">
        <v>40</v>
      </c>
      <c r="H1093" s="38">
        <v>3</v>
      </c>
      <c r="I1093" s="37" t="s">
        <v>37</v>
      </c>
      <c r="J1093" s="37" t="s">
        <v>37</v>
      </c>
      <c r="K1093">
        <v>0</v>
      </c>
      <c r="L1093">
        <v>0</v>
      </c>
      <c r="M1093">
        <v>0</v>
      </c>
      <c r="N1093">
        <v>0</v>
      </c>
      <c r="O1093">
        <v>0</v>
      </c>
      <c r="P1093">
        <v>0</v>
      </c>
      <c r="Q1093">
        <f t="shared" si="17"/>
        <v>0</v>
      </c>
    </row>
    <row r="1094" spans="1:17" x14ac:dyDescent="0.25">
      <c r="A1094" s="39">
        <v>41562</v>
      </c>
      <c r="B1094" s="37" t="s">
        <v>811</v>
      </c>
      <c r="C1094" s="37">
        <v>2013</v>
      </c>
      <c r="D1094" s="38">
        <v>10</v>
      </c>
      <c r="E1094" s="37" t="s">
        <v>55</v>
      </c>
      <c r="F1094" s="37" t="s">
        <v>4672</v>
      </c>
      <c r="G1094" s="37" t="s">
        <v>40</v>
      </c>
      <c r="H1094" s="38">
        <v>980</v>
      </c>
      <c r="I1094" s="37" t="s">
        <v>37</v>
      </c>
      <c r="J1094" s="37" t="s">
        <v>3071</v>
      </c>
      <c r="K1094">
        <v>1</v>
      </c>
      <c r="L1094">
        <v>1</v>
      </c>
      <c r="M1094">
        <v>0</v>
      </c>
      <c r="N1094">
        <v>1</v>
      </c>
      <c r="O1094">
        <v>1</v>
      </c>
      <c r="P1094">
        <v>1.0204081632653062E-3</v>
      </c>
      <c r="Q1094">
        <f t="shared" si="17"/>
        <v>1.0204081632653062E-3</v>
      </c>
    </row>
    <row r="1095" spans="1:17" x14ac:dyDescent="0.25">
      <c r="A1095" s="39">
        <v>41562</v>
      </c>
      <c r="B1095" s="37" t="s">
        <v>814</v>
      </c>
      <c r="C1095" s="37">
        <v>2013</v>
      </c>
      <c r="D1095" s="38">
        <v>10</v>
      </c>
      <c r="E1095" s="37" t="s">
        <v>55</v>
      </c>
      <c r="F1095" s="37" t="s">
        <v>4672</v>
      </c>
      <c r="G1095" s="37" t="s">
        <v>32</v>
      </c>
      <c r="H1095" s="38">
        <v>305</v>
      </c>
      <c r="I1095" s="37" t="s">
        <v>2975</v>
      </c>
      <c r="J1095" s="37" t="s">
        <v>3070</v>
      </c>
      <c r="K1095">
        <v>1</v>
      </c>
      <c r="L1095">
        <v>1</v>
      </c>
      <c r="M1095">
        <v>1</v>
      </c>
      <c r="N1095">
        <v>0</v>
      </c>
      <c r="O1095">
        <v>1</v>
      </c>
      <c r="P1095">
        <v>3.2786885245901639E-3</v>
      </c>
      <c r="Q1095">
        <f t="shared" si="17"/>
        <v>0</v>
      </c>
    </row>
    <row r="1096" spans="1:17" x14ac:dyDescent="0.25">
      <c r="A1096" s="39">
        <v>41562</v>
      </c>
      <c r="B1096" s="37" t="s">
        <v>3069</v>
      </c>
      <c r="C1096" s="37">
        <v>2013</v>
      </c>
      <c r="D1096" s="38">
        <v>10</v>
      </c>
      <c r="E1096" s="37" t="s">
        <v>24</v>
      </c>
      <c r="F1096" s="37" t="s">
        <v>4672</v>
      </c>
      <c r="G1096" s="37" t="s">
        <v>32</v>
      </c>
      <c r="H1096" s="38">
        <v>2</v>
      </c>
      <c r="I1096" s="37" t="s">
        <v>37</v>
      </c>
      <c r="J1096" s="37" t="s">
        <v>37</v>
      </c>
      <c r="K1096">
        <v>0</v>
      </c>
      <c r="L1096">
        <v>0</v>
      </c>
      <c r="M1096">
        <v>0</v>
      </c>
      <c r="N1096">
        <v>0</v>
      </c>
      <c r="O1096">
        <v>0</v>
      </c>
      <c r="P1096">
        <v>0</v>
      </c>
      <c r="Q1096">
        <f t="shared" si="17"/>
        <v>0</v>
      </c>
    </row>
    <row r="1097" spans="1:17" x14ac:dyDescent="0.25">
      <c r="A1097" s="39">
        <v>41562</v>
      </c>
      <c r="B1097" s="37" t="s">
        <v>3068</v>
      </c>
      <c r="C1097" s="37">
        <v>2013</v>
      </c>
      <c r="D1097" s="38">
        <v>10</v>
      </c>
      <c r="E1097" s="37" t="s">
        <v>36</v>
      </c>
      <c r="F1097" s="37" t="s">
        <v>36</v>
      </c>
      <c r="G1097" s="37" t="s">
        <v>40</v>
      </c>
      <c r="H1097" s="38">
        <v>10</v>
      </c>
      <c r="I1097" s="37" t="s">
        <v>37</v>
      </c>
      <c r="J1097" s="37" t="s">
        <v>3067</v>
      </c>
      <c r="K1097">
        <v>0</v>
      </c>
      <c r="L1097">
        <v>0</v>
      </c>
      <c r="M1097">
        <v>0</v>
      </c>
      <c r="N1097">
        <v>0</v>
      </c>
      <c r="O1097">
        <v>0</v>
      </c>
      <c r="P1097">
        <v>0</v>
      </c>
      <c r="Q1097">
        <f t="shared" si="17"/>
        <v>0</v>
      </c>
    </row>
    <row r="1098" spans="1:17" x14ac:dyDescent="0.25">
      <c r="A1098" s="39">
        <v>41562</v>
      </c>
      <c r="B1098" s="37" t="s">
        <v>3066</v>
      </c>
      <c r="C1098" s="37">
        <v>2013</v>
      </c>
      <c r="D1098" s="38">
        <v>10</v>
      </c>
      <c r="E1098" s="37" t="s">
        <v>36</v>
      </c>
      <c r="F1098" s="37" t="s">
        <v>36</v>
      </c>
      <c r="G1098" s="37" t="s">
        <v>32</v>
      </c>
      <c r="H1098" s="38">
        <v>53</v>
      </c>
      <c r="I1098" s="37" t="s">
        <v>1910</v>
      </c>
      <c r="J1098" s="37" t="s">
        <v>3065</v>
      </c>
      <c r="K1098">
        <v>0</v>
      </c>
      <c r="L1098">
        <v>0</v>
      </c>
      <c r="M1098">
        <v>0</v>
      </c>
      <c r="N1098">
        <v>0</v>
      </c>
      <c r="O1098">
        <v>0</v>
      </c>
      <c r="P1098">
        <v>0</v>
      </c>
      <c r="Q1098">
        <f t="shared" si="17"/>
        <v>0</v>
      </c>
    </row>
    <row r="1099" spans="1:17" x14ac:dyDescent="0.25">
      <c r="A1099" s="39">
        <v>41562</v>
      </c>
      <c r="B1099" s="37" t="s">
        <v>3064</v>
      </c>
      <c r="C1099" s="37">
        <v>2013</v>
      </c>
      <c r="D1099" s="38">
        <v>10</v>
      </c>
      <c r="E1099" s="37" t="s">
        <v>50</v>
      </c>
      <c r="F1099" s="37" t="s">
        <v>50</v>
      </c>
      <c r="G1099" s="37" t="s">
        <v>32</v>
      </c>
      <c r="H1099" s="38">
        <v>25</v>
      </c>
      <c r="I1099" s="37" t="s">
        <v>37</v>
      </c>
      <c r="J1099" s="37" t="s">
        <v>3063</v>
      </c>
      <c r="K1099">
        <v>0</v>
      </c>
      <c r="L1099">
        <v>0</v>
      </c>
      <c r="M1099">
        <v>0</v>
      </c>
      <c r="N1099">
        <v>0</v>
      </c>
      <c r="O1099">
        <v>0</v>
      </c>
      <c r="P1099">
        <v>0</v>
      </c>
      <c r="Q1099">
        <f t="shared" si="17"/>
        <v>0</v>
      </c>
    </row>
    <row r="1100" spans="1:17" x14ac:dyDescent="0.25">
      <c r="A1100" s="39">
        <v>41576</v>
      </c>
      <c r="B1100" s="37" t="s">
        <v>3062</v>
      </c>
      <c r="C1100" s="37">
        <v>2013</v>
      </c>
      <c r="D1100" s="38">
        <v>10</v>
      </c>
      <c r="E1100" s="37" t="s">
        <v>76</v>
      </c>
      <c r="F1100" s="37" t="s">
        <v>1827</v>
      </c>
      <c r="G1100" s="37" t="s">
        <v>32</v>
      </c>
      <c r="H1100" s="38">
        <v>49</v>
      </c>
      <c r="I1100" s="37" t="s">
        <v>37</v>
      </c>
      <c r="J1100" s="37" t="s">
        <v>3061</v>
      </c>
      <c r="K1100">
        <v>0</v>
      </c>
      <c r="L1100">
        <v>0</v>
      </c>
      <c r="M1100">
        <v>0</v>
      </c>
      <c r="N1100">
        <v>0</v>
      </c>
      <c r="O1100">
        <v>0</v>
      </c>
      <c r="P1100">
        <v>0</v>
      </c>
      <c r="Q1100">
        <f t="shared" si="17"/>
        <v>0</v>
      </c>
    </row>
    <row r="1101" spans="1:17" x14ac:dyDescent="0.25">
      <c r="A1101" s="39">
        <v>41576</v>
      </c>
      <c r="B1101" s="37" t="s">
        <v>3060</v>
      </c>
      <c r="C1101" s="37">
        <v>2013</v>
      </c>
      <c r="D1101" s="38">
        <v>10</v>
      </c>
      <c r="E1101" s="37" t="s">
        <v>76</v>
      </c>
      <c r="F1101" s="37" t="s">
        <v>1827</v>
      </c>
      <c r="G1101" s="37" t="s">
        <v>40</v>
      </c>
      <c r="H1101" s="38">
        <v>1</v>
      </c>
      <c r="I1101" s="37" t="s">
        <v>37</v>
      </c>
      <c r="J1101" s="37" t="s">
        <v>3059</v>
      </c>
      <c r="K1101">
        <v>0</v>
      </c>
      <c r="L1101">
        <v>0</v>
      </c>
      <c r="M1101">
        <v>0</v>
      </c>
      <c r="N1101">
        <v>0</v>
      </c>
      <c r="O1101">
        <v>0</v>
      </c>
      <c r="P1101">
        <v>0</v>
      </c>
      <c r="Q1101">
        <f t="shared" si="17"/>
        <v>0</v>
      </c>
    </row>
    <row r="1102" spans="1:17" x14ac:dyDescent="0.25">
      <c r="A1102" s="39">
        <v>41576</v>
      </c>
      <c r="B1102" s="37" t="s">
        <v>3058</v>
      </c>
      <c r="C1102" s="37">
        <v>2013</v>
      </c>
      <c r="D1102" s="38">
        <v>10</v>
      </c>
      <c r="E1102" s="37" t="s">
        <v>1827</v>
      </c>
      <c r="F1102" s="37" t="s">
        <v>1827</v>
      </c>
      <c r="G1102" s="37" t="s">
        <v>32</v>
      </c>
      <c r="H1102" s="38">
        <v>2</v>
      </c>
      <c r="I1102" s="37" t="s">
        <v>37</v>
      </c>
      <c r="J1102" s="37" t="s">
        <v>37</v>
      </c>
      <c r="K1102">
        <v>0</v>
      </c>
      <c r="L1102">
        <v>0</v>
      </c>
      <c r="M1102">
        <v>0</v>
      </c>
      <c r="N1102">
        <v>0</v>
      </c>
      <c r="O1102">
        <v>0</v>
      </c>
      <c r="P1102">
        <v>0</v>
      </c>
      <c r="Q1102">
        <f t="shared" si="17"/>
        <v>0</v>
      </c>
    </row>
    <row r="1103" spans="1:17" x14ac:dyDescent="0.25">
      <c r="A1103" s="39">
        <v>41576</v>
      </c>
      <c r="B1103" s="37" t="s">
        <v>3057</v>
      </c>
      <c r="C1103" s="37">
        <v>2013</v>
      </c>
      <c r="D1103" s="38">
        <v>10</v>
      </c>
      <c r="E1103" s="37" t="s">
        <v>3054</v>
      </c>
      <c r="F1103" s="37" t="e">
        <v>#N/A</v>
      </c>
      <c r="G1103" s="37" t="s">
        <v>32</v>
      </c>
      <c r="H1103" s="38">
        <v>1</v>
      </c>
      <c r="I1103" s="37" t="s">
        <v>37</v>
      </c>
      <c r="J1103" s="37" t="s">
        <v>37</v>
      </c>
      <c r="K1103">
        <v>0</v>
      </c>
      <c r="L1103">
        <v>0</v>
      </c>
      <c r="M1103">
        <v>0</v>
      </c>
      <c r="N1103">
        <v>0</v>
      </c>
      <c r="O1103">
        <v>0</v>
      </c>
      <c r="P1103">
        <v>0</v>
      </c>
      <c r="Q1103">
        <f t="shared" si="17"/>
        <v>0</v>
      </c>
    </row>
    <row r="1104" spans="1:17" x14ac:dyDescent="0.25">
      <c r="A1104" s="39">
        <v>41576</v>
      </c>
      <c r="B1104" s="37" t="s">
        <v>3056</v>
      </c>
      <c r="C1104" s="37">
        <v>2013</v>
      </c>
      <c r="D1104" s="38">
        <v>10</v>
      </c>
      <c r="E1104" s="37" t="s">
        <v>3054</v>
      </c>
      <c r="F1104" s="37" t="e">
        <v>#N/A</v>
      </c>
      <c r="G1104" s="37" t="s">
        <v>40</v>
      </c>
      <c r="H1104" s="38">
        <v>2</v>
      </c>
      <c r="I1104" s="37" t="s">
        <v>37</v>
      </c>
      <c r="J1104" s="37" t="s">
        <v>37</v>
      </c>
      <c r="K1104">
        <v>0</v>
      </c>
      <c r="L1104">
        <v>0</v>
      </c>
      <c r="M1104">
        <v>0</v>
      </c>
      <c r="N1104">
        <v>0</v>
      </c>
      <c r="O1104">
        <v>0</v>
      </c>
      <c r="P1104">
        <v>0</v>
      </c>
      <c r="Q1104">
        <f t="shared" si="17"/>
        <v>0</v>
      </c>
    </row>
    <row r="1105" spans="1:17" x14ac:dyDescent="0.25">
      <c r="A1105" s="39">
        <v>41576</v>
      </c>
      <c r="B1105" s="37" t="s">
        <v>3055</v>
      </c>
      <c r="C1105" s="37">
        <v>2013</v>
      </c>
      <c r="D1105" s="38">
        <v>10</v>
      </c>
      <c r="E1105" s="37" t="s">
        <v>3054</v>
      </c>
      <c r="F1105" s="37" t="e">
        <v>#N/A</v>
      </c>
      <c r="G1105" s="37" t="s">
        <v>40</v>
      </c>
      <c r="H1105" s="38">
        <v>5</v>
      </c>
      <c r="I1105" s="37" t="s">
        <v>37</v>
      </c>
      <c r="J1105" s="37" t="s">
        <v>37</v>
      </c>
      <c r="K1105">
        <v>0</v>
      </c>
      <c r="L1105">
        <v>0</v>
      </c>
      <c r="M1105">
        <v>0</v>
      </c>
      <c r="N1105">
        <v>0</v>
      </c>
      <c r="O1105">
        <v>0</v>
      </c>
      <c r="P1105">
        <v>0</v>
      </c>
      <c r="Q1105">
        <f t="shared" si="17"/>
        <v>0</v>
      </c>
    </row>
    <row r="1106" spans="1:17" x14ac:dyDescent="0.25">
      <c r="A1106" s="39">
        <v>41577</v>
      </c>
      <c r="B1106" s="37" t="s">
        <v>3053</v>
      </c>
      <c r="C1106" s="37">
        <v>2013</v>
      </c>
      <c r="D1106" s="38">
        <v>10</v>
      </c>
      <c r="E1106" s="37" t="s">
        <v>2842</v>
      </c>
      <c r="F1106" s="37" t="e">
        <v>#N/A</v>
      </c>
      <c r="G1106" s="37" t="s">
        <v>32</v>
      </c>
      <c r="H1106" s="38">
        <v>1</v>
      </c>
      <c r="I1106" s="37" t="s">
        <v>37</v>
      </c>
      <c r="J1106" s="37" t="s">
        <v>3052</v>
      </c>
      <c r="K1106">
        <v>0</v>
      </c>
      <c r="L1106">
        <v>0</v>
      </c>
      <c r="M1106">
        <v>0</v>
      </c>
      <c r="N1106">
        <v>0</v>
      </c>
      <c r="O1106">
        <v>0</v>
      </c>
      <c r="P1106">
        <v>0</v>
      </c>
      <c r="Q1106">
        <f t="shared" si="17"/>
        <v>0</v>
      </c>
    </row>
    <row r="1107" spans="1:17" x14ac:dyDescent="0.25">
      <c r="A1107" s="39">
        <v>41578</v>
      </c>
      <c r="B1107" s="37" t="s">
        <v>3051</v>
      </c>
      <c r="C1107" s="37">
        <v>2013</v>
      </c>
      <c r="D1107" s="38">
        <v>10</v>
      </c>
      <c r="E1107" s="37" t="s">
        <v>76</v>
      </c>
      <c r="F1107" s="37" t="s">
        <v>1827</v>
      </c>
      <c r="G1107" s="37" t="s">
        <v>32</v>
      </c>
      <c r="H1107" s="38">
        <v>15</v>
      </c>
      <c r="I1107" s="37" t="s">
        <v>37</v>
      </c>
      <c r="J1107" s="37" t="s">
        <v>3050</v>
      </c>
      <c r="K1107">
        <v>0</v>
      </c>
      <c r="L1107">
        <v>0</v>
      </c>
      <c r="M1107">
        <v>0</v>
      </c>
      <c r="N1107">
        <v>0</v>
      </c>
      <c r="O1107">
        <v>0</v>
      </c>
      <c r="P1107">
        <v>0</v>
      </c>
      <c r="Q1107">
        <f t="shared" si="17"/>
        <v>0</v>
      </c>
    </row>
    <row r="1108" spans="1:17" x14ac:dyDescent="0.25">
      <c r="A1108" s="39">
        <v>41578</v>
      </c>
      <c r="B1108" s="37" t="s">
        <v>3049</v>
      </c>
      <c r="C1108" s="37">
        <v>2013</v>
      </c>
      <c r="D1108" s="38">
        <v>10</v>
      </c>
      <c r="E1108" s="37" t="s">
        <v>1827</v>
      </c>
      <c r="F1108" s="37" t="s">
        <v>1827</v>
      </c>
      <c r="G1108" s="37" t="s">
        <v>32</v>
      </c>
      <c r="H1108" s="38">
        <v>1</v>
      </c>
      <c r="I1108" s="37" t="s">
        <v>37</v>
      </c>
      <c r="J1108" s="37" t="s">
        <v>2952</v>
      </c>
      <c r="K1108">
        <v>0</v>
      </c>
      <c r="L1108">
        <v>0</v>
      </c>
      <c r="M1108">
        <v>0</v>
      </c>
      <c r="N1108">
        <v>0</v>
      </c>
      <c r="O1108">
        <v>0</v>
      </c>
      <c r="P1108">
        <v>0</v>
      </c>
      <c r="Q1108">
        <f t="shared" si="17"/>
        <v>0</v>
      </c>
    </row>
    <row r="1109" spans="1:17" x14ac:dyDescent="0.25">
      <c r="A1109" s="39">
        <v>41578</v>
      </c>
      <c r="B1109" s="37" t="s">
        <v>3048</v>
      </c>
      <c r="C1109" s="37">
        <v>2013</v>
      </c>
      <c r="D1109" s="38">
        <v>10</v>
      </c>
      <c r="E1109" s="37" t="s">
        <v>3045</v>
      </c>
      <c r="F1109" s="37" t="e">
        <v>#N/A</v>
      </c>
      <c r="G1109" s="37" t="s">
        <v>32</v>
      </c>
      <c r="H1109" s="38">
        <v>1</v>
      </c>
      <c r="I1109" s="37" t="s">
        <v>37</v>
      </c>
      <c r="J1109" s="37" t="s">
        <v>37</v>
      </c>
      <c r="K1109">
        <v>0</v>
      </c>
      <c r="L1109">
        <v>0</v>
      </c>
      <c r="M1109">
        <v>0</v>
      </c>
      <c r="N1109">
        <v>0</v>
      </c>
      <c r="O1109">
        <v>0</v>
      </c>
      <c r="P1109">
        <v>0</v>
      </c>
      <c r="Q1109">
        <f t="shared" si="17"/>
        <v>0</v>
      </c>
    </row>
    <row r="1110" spans="1:17" x14ac:dyDescent="0.25">
      <c r="A1110" s="39">
        <v>41578</v>
      </c>
      <c r="B1110" s="37" t="s">
        <v>3047</v>
      </c>
      <c r="C1110" s="37">
        <v>2013</v>
      </c>
      <c r="D1110" s="38">
        <v>10</v>
      </c>
      <c r="E1110" s="37" t="s">
        <v>3045</v>
      </c>
      <c r="F1110" s="37" t="e">
        <v>#N/A</v>
      </c>
      <c r="G1110" s="37" t="s">
        <v>32</v>
      </c>
      <c r="H1110" s="38">
        <v>4</v>
      </c>
      <c r="I1110" s="37" t="s">
        <v>37</v>
      </c>
      <c r="J1110" s="37" t="s">
        <v>37</v>
      </c>
      <c r="K1110">
        <v>0</v>
      </c>
      <c r="L1110">
        <v>0</v>
      </c>
      <c r="M1110">
        <v>0</v>
      </c>
      <c r="N1110">
        <v>0</v>
      </c>
      <c r="O1110">
        <v>0</v>
      </c>
      <c r="P1110">
        <v>0</v>
      </c>
      <c r="Q1110">
        <f t="shared" si="17"/>
        <v>0</v>
      </c>
    </row>
    <row r="1111" spans="1:17" x14ac:dyDescent="0.25">
      <c r="A1111" s="39">
        <v>41578</v>
      </c>
      <c r="B1111" s="37" t="s">
        <v>3046</v>
      </c>
      <c r="C1111" s="37">
        <v>2013</v>
      </c>
      <c r="D1111" s="38">
        <v>10</v>
      </c>
      <c r="E1111" s="37" t="s">
        <v>3045</v>
      </c>
      <c r="F1111" s="37" t="e">
        <v>#N/A</v>
      </c>
      <c r="G1111" s="37" t="s">
        <v>40</v>
      </c>
      <c r="H1111" s="38">
        <v>6</v>
      </c>
      <c r="I1111" s="37" t="s">
        <v>37</v>
      </c>
      <c r="J1111" s="37" t="s">
        <v>37</v>
      </c>
      <c r="K1111">
        <v>0</v>
      </c>
      <c r="L1111">
        <v>0</v>
      </c>
      <c r="M1111">
        <v>0</v>
      </c>
      <c r="N1111">
        <v>0</v>
      </c>
      <c r="O1111">
        <v>0</v>
      </c>
      <c r="P1111">
        <v>0</v>
      </c>
      <c r="Q1111">
        <f t="shared" si="17"/>
        <v>0</v>
      </c>
    </row>
    <row r="1112" spans="1:17" x14ac:dyDescent="0.25">
      <c r="A1112" s="39">
        <v>41592</v>
      </c>
      <c r="B1112" s="37" t="s">
        <v>3044</v>
      </c>
      <c r="C1112" s="37">
        <v>2013</v>
      </c>
      <c r="D1112" s="38">
        <v>11</v>
      </c>
      <c r="E1112" s="37" t="s">
        <v>1827</v>
      </c>
      <c r="F1112" s="37" t="s">
        <v>1827</v>
      </c>
      <c r="G1112" s="37" t="s">
        <v>32</v>
      </c>
      <c r="H1112" s="38">
        <v>8</v>
      </c>
      <c r="I1112" s="37" t="s">
        <v>37</v>
      </c>
      <c r="J1112" s="37" t="s">
        <v>3043</v>
      </c>
      <c r="K1112">
        <v>0</v>
      </c>
      <c r="L1112">
        <v>0</v>
      </c>
      <c r="M1112">
        <v>0</v>
      </c>
      <c r="N1112">
        <v>0</v>
      </c>
      <c r="O1112">
        <v>0</v>
      </c>
      <c r="P1112">
        <v>0</v>
      </c>
      <c r="Q1112">
        <f t="shared" si="17"/>
        <v>0</v>
      </c>
    </row>
    <row r="1113" spans="1:17" x14ac:dyDescent="0.25">
      <c r="A1113" s="39">
        <v>41592</v>
      </c>
      <c r="B1113" s="37" t="s">
        <v>3042</v>
      </c>
      <c r="C1113" s="37">
        <v>2013</v>
      </c>
      <c r="D1113" s="38">
        <v>11</v>
      </c>
      <c r="E1113" s="37" t="s">
        <v>1827</v>
      </c>
      <c r="F1113" s="37" t="s">
        <v>1827</v>
      </c>
      <c r="G1113" s="37" t="s">
        <v>40</v>
      </c>
      <c r="H1113" s="38">
        <v>11</v>
      </c>
      <c r="I1113" s="37" t="s">
        <v>37</v>
      </c>
      <c r="J1113" s="37" t="s">
        <v>3041</v>
      </c>
      <c r="K1113">
        <v>0</v>
      </c>
      <c r="L1113">
        <v>0</v>
      </c>
      <c r="M1113">
        <v>0</v>
      </c>
      <c r="N1113">
        <v>0</v>
      </c>
      <c r="O1113">
        <v>0</v>
      </c>
      <c r="P1113">
        <v>0</v>
      </c>
      <c r="Q1113">
        <f t="shared" si="17"/>
        <v>0</v>
      </c>
    </row>
    <row r="1114" spans="1:17" x14ac:dyDescent="0.25">
      <c r="A1114" s="39">
        <v>41592</v>
      </c>
      <c r="B1114" s="37" t="s">
        <v>3040</v>
      </c>
      <c r="C1114" s="37">
        <v>2013</v>
      </c>
      <c r="D1114" s="38">
        <v>11</v>
      </c>
      <c r="E1114" s="37" t="s">
        <v>153</v>
      </c>
      <c r="F1114" s="37" t="s">
        <v>4672</v>
      </c>
      <c r="G1114" s="37" t="s">
        <v>32</v>
      </c>
      <c r="H1114" s="38">
        <v>28</v>
      </c>
      <c r="I1114" s="37" t="s">
        <v>37</v>
      </c>
      <c r="J1114" s="37" t="s">
        <v>3039</v>
      </c>
      <c r="K1114">
        <v>0</v>
      </c>
      <c r="L1114">
        <v>0</v>
      </c>
      <c r="M1114">
        <v>0</v>
      </c>
      <c r="N1114">
        <v>0</v>
      </c>
      <c r="O1114">
        <v>0</v>
      </c>
      <c r="P1114">
        <v>0</v>
      </c>
      <c r="Q1114">
        <f t="shared" si="17"/>
        <v>0</v>
      </c>
    </row>
    <row r="1115" spans="1:17" x14ac:dyDescent="0.25">
      <c r="A1115" s="39">
        <v>41592</v>
      </c>
      <c r="B1115" s="37" t="s">
        <v>3038</v>
      </c>
      <c r="C1115" s="37">
        <v>2013</v>
      </c>
      <c r="D1115" s="38">
        <v>11</v>
      </c>
      <c r="E1115" s="37" t="s">
        <v>55</v>
      </c>
      <c r="F1115" s="37" t="s">
        <v>4672</v>
      </c>
      <c r="G1115" s="37" t="s">
        <v>32</v>
      </c>
      <c r="H1115" s="38">
        <v>500</v>
      </c>
      <c r="I1115" s="37" t="s">
        <v>37</v>
      </c>
      <c r="J1115" s="37" t="s">
        <v>3037</v>
      </c>
      <c r="K1115">
        <v>0</v>
      </c>
      <c r="L1115">
        <v>0</v>
      </c>
      <c r="M1115">
        <v>0</v>
      </c>
      <c r="N1115">
        <v>0</v>
      </c>
      <c r="O1115">
        <v>0</v>
      </c>
      <c r="P1115">
        <v>0</v>
      </c>
      <c r="Q1115">
        <f t="shared" si="17"/>
        <v>0</v>
      </c>
    </row>
    <row r="1116" spans="1:17" x14ac:dyDescent="0.25">
      <c r="A1116" s="39">
        <v>41592</v>
      </c>
      <c r="B1116" s="37" t="s">
        <v>3036</v>
      </c>
      <c r="C1116" s="37">
        <v>2013</v>
      </c>
      <c r="D1116" s="38">
        <v>11</v>
      </c>
      <c r="E1116" s="37" t="s">
        <v>55</v>
      </c>
      <c r="F1116" s="37" t="s">
        <v>4672</v>
      </c>
      <c r="G1116" s="37" t="s">
        <v>40</v>
      </c>
      <c r="H1116" s="38">
        <v>3000</v>
      </c>
      <c r="I1116" s="37" t="s">
        <v>37</v>
      </c>
      <c r="J1116" s="37" t="s">
        <v>3035</v>
      </c>
      <c r="K1116">
        <v>0</v>
      </c>
      <c r="L1116">
        <v>0</v>
      </c>
      <c r="M1116">
        <v>0</v>
      </c>
      <c r="N1116">
        <v>0</v>
      </c>
      <c r="O1116">
        <v>0</v>
      </c>
      <c r="P1116">
        <v>0</v>
      </c>
      <c r="Q1116">
        <f t="shared" si="17"/>
        <v>0</v>
      </c>
    </row>
    <row r="1117" spans="1:17" x14ac:dyDescent="0.25">
      <c r="A1117" s="39">
        <v>41598</v>
      </c>
      <c r="B1117" s="37" t="s">
        <v>3034</v>
      </c>
      <c r="C1117" s="37">
        <v>2013</v>
      </c>
      <c r="D1117" s="38">
        <v>11</v>
      </c>
      <c r="E1117" s="37" t="s">
        <v>2114</v>
      </c>
      <c r="F1117" s="37" t="e">
        <v>#N/A</v>
      </c>
      <c r="G1117" s="37" t="s">
        <v>32</v>
      </c>
      <c r="H1117" s="38">
        <v>1</v>
      </c>
      <c r="I1117" s="37" t="s">
        <v>37</v>
      </c>
      <c r="J1117" s="37" t="s">
        <v>37</v>
      </c>
      <c r="K1117">
        <v>0</v>
      </c>
      <c r="L1117">
        <v>0</v>
      </c>
      <c r="M1117">
        <v>0</v>
      </c>
      <c r="N1117">
        <v>0</v>
      </c>
      <c r="O1117">
        <v>0</v>
      </c>
      <c r="P1117">
        <v>0</v>
      </c>
      <c r="Q1117">
        <f t="shared" si="17"/>
        <v>0</v>
      </c>
    </row>
    <row r="1118" spans="1:17" x14ac:dyDescent="0.25">
      <c r="A1118" s="39">
        <v>41598</v>
      </c>
      <c r="B1118" s="37" t="s">
        <v>3033</v>
      </c>
      <c r="C1118" s="37">
        <v>2013</v>
      </c>
      <c r="D1118" s="38">
        <v>11</v>
      </c>
      <c r="E1118" s="37" t="s">
        <v>76</v>
      </c>
      <c r="F1118" s="37" t="s">
        <v>1827</v>
      </c>
      <c r="G1118" s="37" t="s">
        <v>32</v>
      </c>
      <c r="H1118" s="38">
        <v>83</v>
      </c>
      <c r="I1118" s="37" t="s">
        <v>37</v>
      </c>
      <c r="J1118" s="37" t="s">
        <v>3032</v>
      </c>
      <c r="K1118">
        <v>0</v>
      </c>
      <c r="L1118">
        <v>0</v>
      </c>
      <c r="M1118">
        <v>0</v>
      </c>
      <c r="N1118">
        <v>0</v>
      </c>
      <c r="O1118">
        <v>0</v>
      </c>
      <c r="P1118">
        <v>0</v>
      </c>
      <c r="Q1118">
        <f t="shared" si="17"/>
        <v>0</v>
      </c>
    </row>
    <row r="1119" spans="1:17" x14ac:dyDescent="0.25">
      <c r="A1119" s="39">
        <v>41598</v>
      </c>
      <c r="B1119" s="37" t="s">
        <v>3031</v>
      </c>
      <c r="C1119" s="37">
        <v>2013</v>
      </c>
      <c r="D1119" s="38">
        <v>11</v>
      </c>
      <c r="E1119" s="37" t="s">
        <v>76</v>
      </c>
      <c r="F1119" s="37" t="s">
        <v>1827</v>
      </c>
      <c r="G1119" s="37" t="s">
        <v>40</v>
      </c>
      <c r="H1119" s="38">
        <v>2</v>
      </c>
      <c r="I1119" s="37" t="s">
        <v>37</v>
      </c>
      <c r="J1119" s="37" t="s">
        <v>37</v>
      </c>
      <c r="K1119">
        <v>0</v>
      </c>
      <c r="L1119">
        <v>0</v>
      </c>
      <c r="M1119">
        <v>0</v>
      </c>
      <c r="N1119">
        <v>0</v>
      </c>
      <c r="O1119">
        <v>0</v>
      </c>
      <c r="P1119">
        <v>0</v>
      </c>
      <c r="Q1119">
        <f t="shared" si="17"/>
        <v>0</v>
      </c>
    </row>
    <row r="1120" spans="1:17" x14ac:dyDescent="0.25">
      <c r="A1120" s="39">
        <v>41598</v>
      </c>
      <c r="B1120" s="37" t="s">
        <v>3030</v>
      </c>
      <c r="C1120" s="37">
        <v>2013</v>
      </c>
      <c r="D1120" s="38">
        <v>11</v>
      </c>
      <c r="E1120" s="37" t="s">
        <v>1827</v>
      </c>
      <c r="F1120" s="37" t="s">
        <v>1827</v>
      </c>
      <c r="G1120" s="37" t="s">
        <v>32</v>
      </c>
      <c r="H1120" s="38">
        <v>20</v>
      </c>
      <c r="I1120" s="37" t="s">
        <v>37</v>
      </c>
      <c r="J1120" s="37" t="s">
        <v>3029</v>
      </c>
      <c r="K1120">
        <v>0</v>
      </c>
      <c r="L1120">
        <v>0</v>
      </c>
      <c r="M1120">
        <v>0</v>
      </c>
      <c r="N1120">
        <v>0</v>
      </c>
      <c r="O1120">
        <v>0</v>
      </c>
      <c r="P1120">
        <v>0</v>
      </c>
      <c r="Q1120">
        <f t="shared" si="17"/>
        <v>0</v>
      </c>
    </row>
    <row r="1121" spans="1:17" x14ac:dyDescent="0.25">
      <c r="A1121" s="39">
        <v>41598</v>
      </c>
      <c r="B1121" s="37" t="s">
        <v>3028</v>
      </c>
      <c r="C1121" s="37">
        <v>2013</v>
      </c>
      <c r="D1121" s="38">
        <v>11</v>
      </c>
      <c r="E1121" s="37" t="s">
        <v>1827</v>
      </c>
      <c r="F1121" s="37" t="s">
        <v>1827</v>
      </c>
      <c r="G1121" s="37" t="s">
        <v>40</v>
      </c>
      <c r="H1121" s="38">
        <v>3</v>
      </c>
      <c r="I1121" s="37" t="s">
        <v>37</v>
      </c>
      <c r="J1121" s="37" t="s">
        <v>37</v>
      </c>
      <c r="K1121">
        <v>0</v>
      </c>
      <c r="L1121">
        <v>0</v>
      </c>
      <c r="M1121">
        <v>0</v>
      </c>
      <c r="N1121">
        <v>0</v>
      </c>
      <c r="O1121">
        <v>0</v>
      </c>
      <c r="P1121">
        <v>0</v>
      </c>
      <c r="Q1121">
        <f t="shared" si="17"/>
        <v>0</v>
      </c>
    </row>
    <row r="1122" spans="1:17" x14ac:dyDescent="0.25">
      <c r="A1122" s="39">
        <v>41598</v>
      </c>
      <c r="B1122" s="37" t="s">
        <v>3027</v>
      </c>
      <c r="C1122" s="37">
        <v>2013</v>
      </c>
      <c r="D1122" s="38">
        <v>11</v>
      </c>
      <c r="E1122" s="37" t="s">
        <v>37</v>
      </c>
      <c r="F1122" s="37" t="e">
        <v>#N/A</v>
      </c>
      <c r="G1122" s="37" t="s">
        <v>32</v>
      </c>
      <c r="H1122" s="38">
        <v>2</v>
      </c>
      <c r="I1122" s="37" t="s">
        <v>37</v>
      </c>
      <c r="J1122" s="37" t="s">
        <v>3026</v>
      </c>
      <c r="K1122">
        <v>0</v>
      </c>
      <c r="L1122">
        <v>0</v>
      </c>
      <c r="M1122">
        <v>0</v>
      </c>
      <c r="N1122">
        <v>0</v>
      </c>
      <c r="O1122">
        <v>0</v>
      </c>
      <c r="P1122">
        <v>0</v>
      </c>
      <c r="Q1122">
        <f t="shared" si="17"/>
        <v>0</v>
      </c>
    </row>
    <row r="1123" spans="1:17" x14ac:dyDescent="0.25">
      <c r="A1123" s="39">
        <v>41737</v>
      </c>
      <c r="B1123" s="37" t="s">
        <v>3025</v>
      </c>
      <c r="C1123" s="37">
        <v>2014</v>
      </c>
      <c r="D1123" s="38">
        <v>4</v>
      </c>
      <c r="E1123" s="37" t="s">
        <v>1036</v>
      </c>
      <c r="F1123" s="37" t="e">
        <v>#N/A</v>
      </c>
      <c r="G1123" s="37" t="s">
        <v>32</v>
      </c>
      <c r="H1123" s="38">
        <v>1</v>
      </c>
      <c r="I1123" s="37" t="s">
        <v>37</v>
      </c>
      <c r="J1123" s="37" t="s">
        <v>3024</v>
      </c>
      <c r="K1123">
        <v>0</v>
      </c>
      <c r="L1123">
        <v>0</v>
      </c>
      <c r="M1123">
        <v>0</v>
      </c>
      <c r="N1123">
        <v>0</v>
      </c>
      <c r="O1123">
        <v>0</v>
      </c>
      <c r="P1123">
        <v>0</v>
      </c>
      <c r="Q1123">
        <f t="shared" si="17"/>
        <v>0</v>
      </c>
    </row>
    <row r="1124" spans="1:17" x14ac:dyDescent="0.25">
      <c r="A1124" s="39">
        <v>41737</v>
      </c>
      <c r="B1124" s="37" t="s">
        <v>3023</v>
      </c>
      <c r="C1124" s="37">
        <v>2014</v>
      </c>
      <c r="D1124" s="38">
        <v>4</v>
      </c>
      <c r="E1124" s="37" t="s">
        <v>1036</v>
      </c>
      <c r="F1124" s="37" t="e">
        <v>#N/A</v>
      </c>
      <c r="G1124" s="37" t="s">
        <v>40</v>
      </c>
      <c r="H1124" s="38">
        <v>1</v>
      </c>
      <c r="I1124" s="37" t="s">
        <v>37</v>
      </c>
      <c r="J1124" s="37" t="s">
        <v>3007</v>
      </c>
      <c r="K1124">
        <v>0</v>
      </c>
      <c r="L1124">
        <v>0</v>
      </c>
      <c r="M1124">
        <v>0</v>
      </c>
      <c r="N1124">
        <v>0</v>
      </c>
      <c r="O1124">
        <v>0</v>
      </c>
      <c r="P1124">
        <v>0</v>
      </c>
      <c r="Q1124">
        <f t="shared" si="17"/>
        <v>0</v>
      </c>
    </row>
    <row r="1125" spans="1:17" x14ac:dyDescent="0.25">
      <c r="A1125" s="39">
        <v>41738</v>
      </c>
      <c r="B1125" s="37" t="s">
        <v>3022</v>
      </c>
      <c r="C1125" s="37">
        <v>2014</v>
      </c>
      <c r="D1125" s="38">
        <v>4</v>
      </c>
      <c r="E1125" s="37" t="s">
        <v>1036</v>
      </c>
      <c r="F1125" s="37" t="e">
        <v>#N/A</v>
      </c>
      <c r="G1125" s="37" t="s">
        <v>40</v>
      </c>
      <c r="H1125" s="38">
        <v>3</v>
      </c>
      <c r="I1125" s="37" t="s">
        <v>37</v>
      </c>
      <c r="J1125" s="37" t="s">
        <v>3007</v>
      </c>
      <c r="K1125">
        <v>0</v>
      </c>
      <c r="L1125">
        <v>0</v>
      </c>
      <c r="M1125">
        <v>0</v>
      </c>
      <c r="N1125">
        <v>0</v>
      </c>
      <c r="O1125">
        <v>0</v>
      </c>
      <c r="P1125">
        <v>0</v>
      </c>
      <c r="Q1125">
        <f t="shared" si="17"/>
        <v>0</v>
      </c>
    </row>
    <row r="1126" spans="1:17" x14ac:dyDescent="0.25">
      <c r="A1126" s="39">
        <v>41738</v>
      </c>
      <c r="B1126" s="37" t="s">
        <v>3021</v>
      </c>
      <c r="C1126" s="37">
        <v>2014</v>
      </c>
      <c r="D1126" s="38">
        <v>4</v>
      </c>
      <c r="E1126" s="37" t="s">
        <v>76</v>
      </c>
      <c r="F1126" s="37" t="s">
        <v>1827</v>
      </c>
      <c r="G1126" s="37" t="s">
        <v>32</v>
      </c>
      <c r="H1126" s="38">
        <v>112</v>
      </c>
      <c r="I1126" s="37" t="s">
        <v>37</v>
      </c>
      <c r="J1126" s="37" t="s">
        <v>3020</v>
      </c>
      <c r="K1126">
        <v>0</v>
      </c>
      <c r="L1126">
        <v>0</v>
      </c>
      <c r="M1126">
        <v>0</v>
      </c>
      <c r="N1126">
        <v>0</v>
      </c>
      <c r="O1126">
        <v>0</v>
      </c>
      <c r="P1126">
        <v>0</v>
      </c>
      <c r="Q1126">
        <f t="shared" si="17"/>
        <v>0</v>
      </c>
    </row>
    <row r="1127" spans="1:17" x14ac:dyDescent="0.25">
      <c r="A1127" s="39">
        <v>41738</v>
      </c>
      <c r="B1127" s="37" t="s">
        <v>3019</v>
      </c>
      <c r="C1127" s="37">
        <v>2014</v>
      </c>
      <c r="D1127" s="38">
        <v>4</v>
      </c>
      <c r="E1127" s="37" t="s">
        <v>76</v>
      </c>
      <c r="F1127" s="37" t="s">
        <v>1827</v>
      </c>
      <c r="G1127" s="37" t="s">
        <v>40</v>
      </c>
      <c r="H1127" s="38">
        <v>5</v>
      </c>
      <c r="I1127" s="37" t="s">
        <v>37</v>
      </c>
      <c r="J1127" s="37" t="s">
        <v>3018</v>
      </c>
      <c r="K1127">
        <v>0</v>
      </c>
      <c r="L1127">
        <v>0</v>
      </c>
      <c r="M1127">
        <v>0</v>
      </c>
      <c r="N1127">
        <v>0</v>
      </c>
      <c r="O1127">
        <v>0</v>
      </c>
      <c r="P1127">
        <v>0</v>
      </c>
      <c r="Q1127">
        <f t="shared" si="17"/>
        <v>0</v>
      </c>
    </row>
    <row r="1128" spans="1:17" x14ac:dyDescent="0.25">
      <c r="A1128" s="39">
        <v>41744</v>
      </c>
      <c r="B1128" s="37" t="s">
        <v>3017</v>
      </c>
      <c r="C1128" s="37">
        <v>2014</v>
      </c>
      <c r="D1128" s="38">
        <v>4</v>
      </c>
      <c r="E1128" s="37" t="s">
        <v>232</v>
      </c>
      <c r="F1128" s="37" t="e">
        <v>#N/A</v>
      </c>
      <c r="G1128" s="37" t="s">
        <v>40</v>
      </c>
      <c r="H1128" s="38">
        <v>3</v>
      </c>
      <c r="I1128" s="37" t="s">
        <v>37</v>
      </c>
      <c r="J1128" s="37" t="s">
        <v>37</v>
      </c>
      <c r="K1128">
        <v>0</v>
      </c>
      <c r="L1128">
        <v>0</v>
      </c>
      <c r="M1128">
        <v>0</v>
      </c>
      <c r="N1128">
        <v>0</v>
      </c>
      <c r="O1128">
        <v>0</v>
      </c>
      <c r="P1128">
        <v>0</v>
      </c>
      <c r="Q1128">
        <f t="shared" si="17"/>
        <v>0</v>
      </c>
    </row>
    <row r="1129" spans="1:17" x14ac:dyDescent="0.25">
      <c r="A1129" s="39">
        <v>41744</v>
      </c>
      <c r="B1129" s="37" t="s">
        <v>3016</v>
      </c>
      <c r="C1129" s="37">
        <v>2014</v>
      </c>
      <c r="D1129" s="38">
        <v>4</v>
      </c>
      <c r="E1129" s="37" t="s">
        <v>37</v>
      </c>
      <c r="F1129" s="37" t="e">
        <v>#N/A</v>
      </c>
      <c r="G1129" s="37" t="s">
        <v>32</v>
      </c>
      <c r="H1129" s="38">
        <v>1</v>
      </c>
      <c r="I1129" s="37" t="s">
        <v>37</v>
      </c>
      <c r="J1129" s="37" t="s">
        <v>37</v>
      </c>
      <c r="K1129">
        <v>0</v>
      </c>
      <c r="L1129">
        <v>0</v>
      </c>
      <c r="M1129">
        <v>0</v>
      </c>
      <c r="N1129">
        <v>0</v>
      </c>
      <c r="O1129">
        <v>0</v>
      </c>
      <c r="P1129">
        <v>0</v>
      </c>
      <c r="Q1129">
        <f t="shared" si="17"/>
        <v>0</v>
      </c>
    </row>
    <row r="1130" spans="1:17" x14ac:dyDescent="0.25">
      <c r="A1130" s="39">
        <v>41751</v>
      </c>
      <c r="B1130" s="37" t="s">
        <v>3015</v>
      </c>
      <c r="C1130" s="37">
        <v>2014</v>
      </c>
      <c r="D1130" s="38">
        <v>4</v>
      </c>
      <c r="E1130" s="37" t="s">
        <v>76</v>
      </c>
      <c r="F1130" s="37" t="s">
        <v>1827</v>
      </c>
      <c r="G1130" s="37" t="s">
        <v>32</v>
      </c>
      <c r="H1130" s="38">
        <v>66</v>
      </c>
      <c r="I1130" s="37" t="s">
        <v>37</v>
      </c>
      <c r="J1130" s="37" t="s">
        <v>3014</v>
      </c>
      <c r="K1130">
        <v>0</v>
      </c>
      <c r="L1130">
        <v>0</v>
      </c>
      <c r="M1130">
        <v>0</v>
      </c>
      <c r="N1130">
        <v>0</v>
      </c>
      <c r="O1130">
        <v>0</v>
      </c>
      <c r="P1130">
        <v>0</v>
      </c>
      <c r="Q1130">
        <f t="shared" si="17"/>
        <v>0</v>
      </c>
    </row>
    <row r="1131" spans="1:17" x14ac:dyDescent="0.25">
      <c r="A1131" s="39">
        <v>41751</v>
      </c>
      <c r="B1131" s="37" t="s">
        <v>3013</v>
      </c>
      <c r="C1131" s="37">
        <v>2014</v>
      </c>
      <c r="D1131" s="38">
        <v>4</v>
      </c>
      <c r="E1131" s="37" t="s">
        <v>76</v>
      </c>
      <c r="F1131" s="37" t="s">
        <v>1827</v>
      </c>
      <c r="G1131" s="37" t="s">
        <v>40</v>
      </c>
      <c r="H1131" s="38">
        <v>16</v>
      </c>
      <c r="I1131" s="37" t="s">
        <v>37</v>
      </c>
      <c r="J1131" s="37" t="s">
        <v>37</v>
      </c>
      <c r="K1131">
        <v>0</v>
      </c>
      <c r="L1131">
        <v>0</v>
      </c>
      <c r="M1131">
        <v>0</v>
      </c>
      <c r="N1131">
        <v>0</v>
      </c>
      <c r="O1131">
        <v>0</v>
      </c>
      <c r="P1131">
        <v>0</v>
      </c>
      <c r="Q1131">
        <f t="shared" si="17"/>
        <v>0</v>
      </c>
    </row>
    <row r="1132" spans="1:17" x14ac:dyDescent="0.25">
      <c r="A1132" s="39">
        <v>41751</v>
      </c>
      <c r="B1132" s="37" t="s">
        <v>3012</v>
      </c>
      <c r="C1132" s="37">
        <v>2014</v>
      </c>
      <c r="D1132" s="38">
        <v>4</v>
      </c>
      <c r="E1132" s="37" t="s">
        <v>1827</v>
      </c>
      <c r="F1132" s="37" t="s">
        <v>1827</v>
      </c>
      <c r="G1132" s="37" t="s">
        <v>32</v>
      </c>
      <c r="H1132" s="40">
        <v>57</v>
      </c>
      <c r="I1132" s="37" t="s">
        <v>37</v>
      </c>
      <c r="J1132" s="37" t="s">
        <v>3011</v>
      </c>
      <c r="K1132">
        <v>0</v>
      </c>
      <c r="L1132">
        <v>0</v>
      </c>
      <c r="M1132">
        <v>0</v>
      </c>
      <c r="N1132">
        <v>0</v>
      </c>
      <c r="O1132">
        <v>0</v>
      </c>
      <c r="P1132">
        <v>0</v>
      </c>
      <c r="Q1132">
        <f t="shared" si="17"/>
        <v>0</v>
      </c>
    </row>
    <row r="1133" spans="1:17" x14ac:dyDescent="0.25">
      <c r="A1133" s="39">
        <v>41751</v>
      </c>
      <c r="B1133" s="37" t="s">
        <v>3010</v>
      </c>
      <c r="C1133" s="37">
        <v>2014</v>
      </c>
      <c r="D1133" s="38">
        <v>4</v>
      </c>
      <c r="E1133" s="37" t="s">
        <v>1827</v>
      </c>
      <c r="F1133" s="37" t="s">
        <v>1827</v>
      </c>
      <c r="G1133" s="37" t="s">
        <v>40</v>
      </c>
      <c r="H1133" s="38">
        <v>1</v>
      </c>
      <c r="I1133" s="37" t="s">
        <v>37</v>
      </c>
      <c r="J1133" s="37" t="s">
        <v>37</v>
      </c>
      <c r="K1133">
        <v>0</v>
      </c>
      <c r="L1133">
        <v>0</v>
      </c>
      <c r="M1133">
        <v>0</v>
      </c>
      <c r="N1133">
        <v>0</v>
      </c>
      <c r="O1133">
        <v>0</v>
      </c>
      <c r="P1133">
        <v>0</v>
      </c>
      <c r="Q1133">
        <f t="shared" si="17"/>
        <v>0</v>
      </c>
    </row>
    <row r="1134" spans="1:17" x14ac:dyDescent="0.25">
      <c r="A1134" s="39">
        <v>41751</v>
      </c>
      <c r="B1134" s="37" t="s">
        <v>3009</v>
      </c>
      <c r="C1134" s="37">
        <v>2014</v>
      </c>
      <c r="D1134" s="38">
        <v>4</v>
      </c>
      <c r="E1134" s="37" t="s">
        <v>37</v>
      </c>
      <c r="F1134" s="37" t="e">
        <v>#N/A</v>
      </c>
      <c r="G1134" s="37" t="s">
        <v>40</v>
      </c>
      <c r="H1134" s="38">
        <v>1</v>
      </c>
      <c r="I1134" s="37" t="s">
        <v>37</v>
      </c>
      <c r="J1134" s="37" t="s">
        <v>37</v>
      </c>
      <c r="K1134">
        <v>0</v>
      </c>
      <c r="L1134">
        <v>0</v>
      </c>
      <c r="M1134">
        <v>0</v>
      </c>
      <c r="N1134">
        <v>0</v>
      </c>
      <c r="O1134">
        <v>0</v>
      </c>
      <c r="P1134">
        <v>0</v>
      </c>
      <c r="Q1134">
        <f t="shared" si="17"/>
        <v>0</v>
      </c>
    </row>
    <row r="1135" spans="1:17" x14ac:dyDescent="0.25">
      <c r="A1135" s="39">
        <v>41761</v>
      </c>
      <c r="B1135" s="37" t="s">
        <v>3008</v>
      </c>
      <c r="C1135" s="37">
        <v>2014</v>
      </c>
      <c r="D1135" s="38">
        <v>5</v>
      </c>
      <c r="E1135" s="37" t="s">
        <v>1036</v>
      </c>
      <c r="F1135" s="37" t="e">
        <v>#N/A</v>
      </c>
      <c r="G1135" s="37" t="s">
        <v>40</v>
      </c>
      <c r="H1135" s="38">
        <v>1</v>
      </c>
      <c r="I1135" s="37" t="s">
        <v>37</v>
      </c>
      <c r="J1135" s="37" t="s">
        <v>3007</v>
      </c>
      <c r="K1135">
        <v>0</v>
      </c>
      <c r="L1135">
        <v>0</v>
      </c>
      <c r="M1135">
        <v>0</v>
      </c>
      <c r="N1135">
        <v>0</v>
      </c>
      <c r="O1135">
        <v>0</v>
      </c>
      <c r="P1135">
        <v>0</v>
      </c>
      <c r="Q1135">
        <f t="shared" si="17"/>
        <v>0</v>
      </c>
    </row>
    <row r="1136" spans="1:17" x14ac:dyDescent="0.25">
      <c r="A1136" s="39">
        <v>41761</v>
      </c>
      <c r="B1136" s="37" t="s">
        <v>3006</v>
      </c>
      <c r="C1136" s="37">
        <v>2014</v>
      </c>
      <c r="D1136" s="38">
        <v>5</v>
      </c>
      <c r="E1136" s="37" t="s">
        <v>232</v>
      </c>
      <c r="F1136" s="37" t="e">
        <v>#N/A</v>
      </c>
      <c r="G1136" s="37" t="s">
        <v>32</v>
      </c>
      <c r="H1136" s="38">
        <v>2</v>
      </c>
      <c r="I1136" s="37" t="s">
        <v>37</v>
      </c>
      <c r="J1136" s="37" t="s">
        <v>37</v>
      </c>
      <c r="K1136">
        <v>0</v>
      </c>
      <c r="L1136">
        <v>0</v>
      </c>
      <c r="M1136">
        <v>0</v>
      </c>
      <c r="N1136">
        <v>0</v>
      </c>
      <c r="O1136">
        <v>0</v>
      </c>
      <c r="P1136">
        <v>0</v>
      </c>
      <c r="Q1136">
        <f t="shared" si="17"/>
        <v>0</v>
      </c>
    </row>
    <row r="1137" spans="1:17" x14ac:dyDescent="0.25">
      <c r="A1137" s="39">
        <v>41761</v>
      </c>
      <c r="B1137" s="37" t="s">
        <v>3005</v>
      </c>
      <c r="C1137" s="37">
        <v>2014</v>
      </c>
      <c r="D1137" s="38">
        <v>5</v>
      </c>
      <c r="E1137" s="37" t="s">
        <v>76</v>
      </c>
      <c r="F1137" s="37" t="s">
        <v>1827</v>
      </c>
      <c r="G1137" s="37" t="s">
        <v>40</v>
      </c>
      <c r="H1137" s="38">
        <v>2</v>
      </c>
      <c r="I1137" s="37" t="s">
        <v>37</v>
      </c>
      <c r="J1137" s="37" t="s">
        <v>37</v>
      </c>
      <c r="K1137">
        <v>0</v>
      </c>
      <c r="L1137">
        <v>0</v>
      </c>
      <c r="M1137">
        <v>0</v>
      </c>
      <c r="N1137">
        <v>0</v>
      </c>
      <c r="O1137">
        <v>0</v>
      </c>
      <c r="P1137">
        <v>0</v>
      </c>
      <c r="Q1137">
        <f t="shared" si="17"/>
        <v>0</v>
      </c>
    </row>
    <row r="1138" spans="1:17" x14ac:dyDescent="0.25">
      <c r="A1138" s="39">
        <v>41761</v>
      </c>
      <c r="B1138" s="37" t="s">
        <v>3004</v>
      </c>
      <c r="C1138" s="37">
        <v>2014</v>
      </c>
      <c r="D1138" s="38">
        <v>5</v>
      </c>
      <c r="E1138" s="37" t="s">
        <v>76</v>
      </c>
      <c r="F1138" s="37" t="s">
        <v>1827</v>
      </c>
      <c r="G1138" s="37" t="s">
        <v>32</v>
      </c>
      <c r="H1138" s="38">
        <v>121</v>
      </c>
      <c r="I1138" s="37" t="s">
        <v>37</v>
      </c>
      <c r="J1138" s="37" t="s">
        <v>3003</v>
      </c>
      <c r="K1138">
        <v>0</v>
      </c>
      <c r="L1138">
        <v>0</v>
      </c>
      <c r="M1138">
        <v>0</v>
      </c>
      <c r="N1138">
        <v>0</v>
      </c>
      <c r="O1138">
        <v>0</v>
      </c>
      <c r="P1138">
        <v>0</v>
      </c>
      <c r="Q1138">
        <f t="shared" si="17"/>
        <v>0</v>
      </c>
    </row>
    <row r="1139" spans="1:17" x14ac:dyDescent="0.25">
      <c r="A1139" s="39">
        <v>41761</v>
      </c>
      <c r="B1139" s="37" t="s">
        <v>3002</v>
      </c>
      <c r="C1139" s="37">
        <v>2014</v>
      </c>
      <c r="D1139" s="38">
        <v>5</v>
      </c>
      <c r="E1139" s="37" t="s">
        <v>1827</v>
      </c>
      <c r="F1139" s="37" t="s">
        <v>1827</v>
      </c>
      <c r="G1139" s="37" t="s">
        <v>32</v>
      </c>
      <c r="H1139" s="38">
        <v>2</v>
      </c>
      <c r="I1139" s="37" t="s">
        <v>37</v>
      </c>
      <c r="J1139" s="37" t="s">
        <v>37</v>
      </c>
      <c r="K1139">
        <v>0</v>
      </c>
      <c r="L1139">
        <v>0</v>
      </c>
      <c r="M1139">
        <v>0</v>
      </c>
      <c r="N1139">
        <v>0</v>
      </c>
      <c r="O1139">
        <v>0</v>
      </c>
      <c r="P1139">
        <v>0</v>
      </c>
      <c r="Q1139">
        <f t="shared" si="17"/>
        <v>0</v>
      </c>
    </row>
    <row r="1140" spans="1:17" x14ac:dyDescent="0.25">
      <c r="A1140" s="39">
        <v>41761</v>
      </c>
      <c r="B1140" s="37" t="s">
        <v>3001</v>
      </c>
      <c r="C1140" s="37">
        <v>2014</v>
      </c>
      <c r="D1140" s="38">
        <v>5</v>
      </c>
      <c r="E1140" s="37" t="s">
        <v>2432</v>
      </c>
      <c r="F1140" s="37" t="e">
        <v>#N/A</v>
      </c>
      <c r="G1140" s="37" t="s">
        <v>40</v>
      </c>
      <c r="H1140" s="38">
        <v>2</v>
      </c>
      <c r="I1140" s="37" t="s">
        <v>37</v>
      </c>
      <c r="J1140" s="37" t="s">
        <v>3000</v>
      </c>
      <c r="K1140">
        <v>0</v>
      </c>
      <c r="L1140">
        <v>0</v>
      </c>
      <c r="M1140">
        <v>0</v>
      </c>
      <c r="N1140">
        <v>0</v>
      </c>
      <c r="O1140">
        <v>0</v>
      </c>
      <c r="P1140">
        <v>0</v>
      </c>
      <c r="Q1140">
        <f t="shared" si="17"/>
        <v>0</v>
      </c>
    </row>
    <row r="1141" spans="1:17" x14ac:dyDescent="0.25">
      <c r="A1141" s="39">
        <v>41766</v>
      </c>
      <c r="B1141" s="37" t="s">
        <v>2999</v>
      </c>
      <c r="C1141" s="37">
        <v>2014</v>
      </c>
      <c r="D1141" s="38">
        <v>5</v>
      </c>
      <c r="E1141" s="37" t="s">
        <v>232</v>
      </c>
      <c r="F1141" s="37" t="e">
        <v>#N/A</v>
      </c>
      <c r="G1141" s="37" t="s">
        <v>32</v>
      </c>
      <c r="H1141" s="38">
        <v>1</v>
      </c>
      <c r="I1141" s="37" t="s">
        <v>37</v>
      </c>
      <c r="J1141" s="37" t="s">
        <v>37</v>
      </c>
      <c r="K1141">
        <v>0</v>
      </c>
      <c r="L1141">
        <v>0</v>
      </c>
      <c r="M1141">
        <v>0</v>
      </c>
      <c r="N1141">
        <v>0</v>
      </c>
      <c r="O1141">
        <v>0</v>
      </c>
      <c r="P1141">
        <v>0</v>
      </c>
      <c r="Q1141">
        <f t="shared" si="17"/>
        <v>0</v>
      </c>
    </row>
    <row r="1142" spans="1:17" x14ac:dyDescent="0.25">
      <c r="A1142" s="39">
        <v>41766</v>
      </c>
      <c r="B1142" s="37" t="s">
        <v>2998</v>
      </c>
      <c r="C1142" s="37">
        <v>2014</v>
      </c>
      <c r="D1142" s="38">
        <v>5</v>
      </c>
      <c r="E1142" s="37" t="s">
        <v>37</v>
      </c>
      <c r="F1142" s="37" t="e">
        <v>#N/A</v>
      </c>
      <c r="G1142" s="37" t="s">
        <v>32</v>
      </c>
      <c r="H1142" s="38">
        <v>1</v>
      </c>
      <c r="I1142" s="37" t="s">
        <v>37</v>
      </c>
      <c r="J1142" s="37" t="s">
        <v>37</v>
      </c>
      <c r="K1142">
        <v>0</v>
      </c>
      <c r="L1142">
        <v>0</v>
      </c>
      <c r="M1142">
        <v>0</v>
      </c>
      <c r="N1142">
        <v>0</v>
      </c>
      <c r="O1142">
        <v>0</v>
      </c>
      <c r="P1142">
        <v>0</v>
      </c>
      <c r="Q1142">
        <f t="shared" si="17"/>
        <v>0</v>
      </c>
    </row>
    <row r="1143" spans="1:17" x14ac:dyDescent="0.25">
      <c r="A1143" s="39">
        <v>41766</v>
      </c>
      <c r="B1143" s="37" t="s">
        <v>817</v>
      </c>
      <c r="C1143" s="37">
        <v>2014</v>
      </c>
      <c r="D1143" s="38">
        <v>5</v>
      </c>
      <c r="E1143" s="37" t="s">
        <v>76</v>
      </c>
      <c r="F1143" s="37" t="s">
        <v>1827</v>
      </c>
      <c r="G1143" s="37" t="s">
        <v>32</v>
      </c>
      <c r="H1143" s="38">
        <v>254</v>
      </c>
      <c r="I1143" s="37" t="s">
        <v>37</v>
      </c>
      <c r="J1143" s="37" t="s">
        <v>2997</v>
      </c>
      <c r="K1143">
        <v>1</v>
      </c>
      <c r="L1143">
        <v>1</v>
      </c>
      <c r="M1143">
        <v>0</v>
      </c>
      <c r="N1143">
        <v>0</v>
      </c>
      <c r="O1143">
        <v>1</v>
      </c>
      <c r="P1143">
        <v>3.937007874015748E-3</v>
      </c>
      <c r="Q1143">
        <f t="shared" si="17"/>
        <v>0</v>
      </c>
    </row>
    <row r="1144" spans="1:17" x14ac:dyDescent="0.25">
      <c r="A1144" s="39">
        <v>41766</v>
      </c>
      <c r="B1144" s="37" t="s">
        <v>2996</v>
      </c>
      <c r="C1144" s="37">
        <v>2014</v>
      </c>
      <c r="D1144" s="38">
        <v>5</v>
      </c>
      <c r="E1144" s="37" t="s">
        <v>76</v>
      </c>
      <c r="F1144" s="37" t="s">
        <v>1827</v>
      </c>
      <c r="G1144" s="37" t="s">
        <v>40</v>
      </c>
      <c r="H1144" s="38">
        <v>6</v>
      </c>
      <c r="I1144" s="37" t="s">
        <v>37</v>
      </c>
      <c r="J1144" s="37" t="s">
        <v>37</v>
      </c>
      <c r="K1144">
        <v>0</v>
      </c>
      <c r="L1144">
        <v>0</v>
      </c>
      <c r="M1144">
        <v>0</v>
      </c>
      <c r="N1144">
        <v>0</v>
      </c>
      <c r="O1144">
        <v>0</v>
      </c>
      <c r="P1144">
        <v>0</v>
      </c>
      <c r="Q1144">
        <f t="shared" si="17"/>
        <v>0</v>
      </c>
    </row>
    <row r="1145" spans="1:17" x14ac:dyDescent="0.25">
      <c r="A1145" s="39">
        <v>41766</v>
      </c>
      <c r="B1145" s="37" t="s">
        <v>2995</v>
      </c>
      <c r="C1145" s="37">
        <v>2014</v>
      </c>
      <c r="D1145" s="38">
        <v>5</v>
      </c>
      <c r="E1145" s="37" t="s">
        <v>1827</v>
      </c>
      <c r="F1145" s="37" t="s">
        <v>1827</v>
      </c>
      <c r="G1145" s="37" t="s">
        <v>32</v>
      </c>
      <c r="H1145" s="38">
        <v>105</v>
      </c>
      <c r="I1145" s="37" t="s">
        <v>37</v>
      </c>
      <c r="J1145" s="37" t="s">
        <v>37</v>
      </c>
      <c r="K1145">
        <v>0</v>
      </c>
      <c r="L1145">
        <v>0</v>
      </c>
      <c r="M1145">
        <v>0</v>
      </c>
      <c r="N1145">
        <v>0</v>
      </c>
      <c r="O1145">
        <v>0</v>
      </c>
      <c r="P1145">
        <v>0</v>
      </c>
      <c r="Q1145">
        <f t="shared" si="17"/>
        <v>0</v>
      </c>
    </row>
    <row r="1146" spans="1:17" x14ac:dyDescent="0.25">
      <c r="A1146" s="39">
        <v>41766</v>
      </c>
      <c r="B1146" s="37" t="s">
        <v>2994</v>
      </c>
      <c r="C1146" s="37">
        <v>2014</v>
      </c>
      <c r="D1146" s="38">
        <v>5</v>
      </c>
      <c r="E1146" s="37" t="s">
        <v>1827</v>
      </c>
      <c r="F1146" s="37" t="s">
        <v>1827</v>
      </c>
      <c r="G1146" s="37" t="s">
        <v>40</v>
      </c>
      <c r="H1146" s="38">
        <v>16</v>
      </c>
      <c r="I1146" s="37" t="s">
        <v>37</v>
      </c>
      <c r="J1146" s="37" t="s">
        <v>37</v>
      </c>
      <c r="K1146">
        <v>0</v>
      </c>
      <c r="L1146">
        <v>0</v>
      </c>
      <c r="M1146">
        <v>0</v>
      </c>
      <c r="N1146">
        <v>0</v>
      </c>
      <c r="O1146">
        <v>0</v>
      </c>
      <c r="P1146">
        <v>0</v>
      </c>
      <c r="Q1146">
        <f t="shared" si="17"/>
        <v>0</v>
      </c>
    </row>
    <row r="1147" spans="1:17" x14ac:dyDescent="0.25">
      <c r="A1147" s="39">
        <v>41766</v>
      </c>
      <c r="B1147" s="37" t="s">
        <v>2993</v>
      </c>
      <c r="C1147" s="37">
        <v>2014</v>
      </c>
      <c r="D1147" s="38">
        <v>5</v>
      </c>
      <c r="E1147" s="37" t="s">
        <v>153</v>
      </c>
      <c r="F1147" s="37" t="s">
        <v>4672</v>
      </c>
      <c r="G1147" s="37" t="s">
        <v>32</v>
      </c>
      <c r="H1147" s="38">
        <v>12</v>
      </c>
      <c r="I1147" s="37" t="s">
        <v>2098</v>
      </c>
      <c r="J1147" s="37" t="s">
        <v>37</v>
      </c>
      <c r="K1147">
        <v>0</v>
      </c>
      <c r="L1147">
        <v>0</v>
      </c>
      <c r="M1147">
        <v>0</v>
      </c>
      <c r="N1147">
        <v>0</v>
      </c>
      <c r="O1147">
        <v>0</v>
      </c>
      <c r="P1147">
        <v>0</v>
      </c>
      <c r="Q1147">
        <f t="shared" si="17"/>
        <v>0</v>
      </c>
    </row>
    <row r="1148" spans="1:17" x14ac:dyDescent="0.25">
      <c r="A1148" s="39">
        <v>41766</v>
      </c>
      <c r="B1148" s="37" t="s">
        <v>2992</v>
      </c>
      <c r="C1148" s="37">
        <v>2014</v>
      </c>
      <c r="D1148" s="38">
        <v>5</v>
      </c>
      <c r="E1148" s="37" t="s">
        <v>55</v>
      </c>
      <c r="F1148" s="37" t="s">
        <v>4672</v>
      </c>
      <c r="G1148" s="37" t="s">
        <v>32</v>
      </c>
      <c r="H1148" s="38">
        <v>24</v>
      </c>
      <c r="I1148" s="37" t="s">
        <v>37</v>
      </c>
      <c r="J1148" s="37" t="s">
        <v>37</v>
      </c>
      <c r="K1148">
        <v>0</v>
      </c>
      <c r="L1148">
        <v>0</v>
      </c>
      <c r="M1148">
        <v>0</v>
      </c>
      <c r="N1148">
        <v>0</v>
      </c>
      <c r="O1148">
        <v>0</v>
      </c>
      <c r="P1148">
        <v>0</v>
      </c>
      <c r="Q1148">
        <f t="shared" si="17"/>
        <v>0</v>
      </c>
    </row>
    <row r="1149" spans="1:17" x14ac:dyDescent="0.25">
      <c r="A1149" s="39">
        <v>41766</v>
      </c>
      <c r="B1149" s="37" t="s">
        <v>820</v>
      </c>
      <c r="C1149" s="37">
        <v>2014</v>
      </c>
      <c r="D1149" s="38">
        <v>5</v>
      </c>
      <c r="E1149" s="37" t="s">
        <v>55</v>
      </c>
      <c r="F1149" s="37" t="s">
        <v>4672</v>
      </c>
      <c r="G1149" s="37" t="s">
        <v>40</v>
      </c>
      <c r="H1149" s="38">
        <v>210</v>
      </c>
      <c r="I1149" s="37" t="s">
        <v>37</v>
      </c>
      <c r="J1149" s="37" t="s">
        <v>2991</v>
      </c>
      <c r="K1149">
        <v>1</v>
      </c>
      <c r="L1149">
        <v>1</v>
      </c>
      <c r="M1149">
        <v>0</v>
      </c>
      <c r="N1149">
        <v>1</v>
      </c>
      <c r="O1149">
        <v>1</v>
      </c>
      <c r="P1149">
        <v>4.7619047619047623E-3</v>
      </c>
      <c r="Q1149">
        <f t="shared" si="17"/>
        <v>4.7619047619047623E-3</v>
      </c>
    </row>
    <row r="1150" spans="1:17" x14ac:dyDescent="0.25">
      <c r="A1150" s="39">
        <v>41766</v>
      </c>
      <c r="B1150" s="37" t="s">
        <v>2990</v>
      </c>
      <c r="C1150" s="37">
        <v>2014</v>
      </c>
      <c r="D1150" s="38">
        <v>5</v>
      </c>
      <c r="E1150" s="37" t="s">
        <v>24</v>
      </c>
      <c r="F1150" s="37" t="s">
        <v>4672</v>
      </c>
      <c r="G1150" s="37" t="s">
        <v>40</v>
      </c>
      <c r="H1150" s="38">
        <v>30</v>
      </c>
      <c r="I1150" s="37" t="s">
        <v>37</v>
      </c>
      <c r="J1150" s="37" t="s">
        <v>37</v>
      </c>
      <c r="K1150">
        <v>0</v>
      </c>
      <c r="L1150">
        <v>0</v>
      </c>
      <c r="M1150">
        <v>0</v>
      </c>
      <c r="N1150">
        <v>0</v>
      </c>
      <c r="O1150">
        <v>0</v>
      </c>
      <c r="P1150">
        <v>0</v>
      </c>
      <c r="Q1150">
        <f t="shared" si="17"/>
        <v>0</v>
      </c>
    </row>
    <row r="1151" spans="1:17" x14ac:dyDescent="0.25">
      <c r="A1151" s="39">
        <v>41766</v>
      </c>
      <c r="B1151" s="37" t="s">
        <v>2989</v>
      </c>
      <c r="C1151" s="37">
        <v>2014</v>
      </c>
      <c r="D1151" s="38">
        <v>5</v>
      </c>
      <c r="E1151" s="37" t="s">
        <v>24</v>
      </c>
      <c r="F1151" s="37" t="s">
        <v>4672</v>
      </c>
      <c r="G1151" s="37" t="s">
        <v>32</v>
      </c>
      <c r="H1151" s="38">
        <v>63</v>
      </c>
      <c r="I1151" s="37" t="s">
        <v>37</v>
      </c>
      <c r="J1151" s="37" t="s">
        <v>2988</v>
      </c>
      <c r="K1151">
        <v>0</v>
      </c>
      <c r="L1151">
        <v>0</v>
      </c>
      <c r="M1151">
        <v>0</v>
      </c>
      <c r="N1151">
        <v>0</v>
      </c>
      <c r="O1151">
        <v>0</v>
      </c>
      <c r="P1151">
        <v>0</v>
      </c>
      <c r="Q1151">
        <f t="shared" si="17"/>
        <v>0</v>
      </c>
    </row>
    <row r="1152" spans="1:17" x14ac:dyDescent="0.25">
      <c r="A1152" s="39">
        <v>41766</v>
      </c>
      <c r="B1152" s="37" t="s">
        <v>2987</v>
      </c>
      <c r="C1152" s="37">
        <v>2014</v>
      </c>
      <c r="D1152" s="38">
        <v>5</v>
      </c>
      <c r="E1152" s="37" t="s">
        <v>36</v>
      </c>
      <c r="F1152" s="37" t="s">
        <v>36</v>
      </c>
      <c r="G1152" s="37" t="s">
        <v>32</v>
      </c>
      <c r="H1152" s="38">
        <v>226</v>
      </c>
      <c r="I1152" s="37" t="s">
        <v>37</v>
      </c>
      <c r="J1152" s="37" t="s">
        <v>2986</v>
      </c>
      <c r="K1152">
        <v>0</v>
      </c>
      <c r="L1152">
        <v>0</v>
      </c>
      <c r="M1152">
        <v>0</v>
      </c>
      <c r="N1152">
        <v>0</v>
      </c>
      <c r="O1152">
        <v>0</v>
      </c>
      <c r="P1152">
        <v>0</v>
      </c>
      <c r="Q1152">
        <f t="shared" si="17"/>
        <v>0</v>
      </c>
    </row>
    <row r="1153" spans="1:17" x14ac:dyDescent="0.25">
      <c r="A1153" s="39">
        <v>41766</v>
      </c>
      <c r="B1153" s="37" t="s">
        <v>2985</v>
      </c>
      <c r="C1153" s="37">
        <v>2014</v>
      </c>
      <c r="D1153" s="38">
        <v>5</v>
      </c>
      <c r="E1153" s="37" t="s">
        <v>37</v>
      </c>
      <c r="F1153" s="37" t="s">
        <v>36</v>
      </c>
      <c r="G1153" s="37" t="s">
        <v>40</v>
      </c>
      <c r="H1153" s="38">
        <v>49</v>
      </c>
      <c r="I1153" s="37" t="s">
        <v>37</v>
      </c>
      <c r="J1153" s="37" t="s">
        <v>37</v>
      </c>
      <c r="K1153">
        <v>0</v>
      </c>
      <c r="L1153">
        <v>0</v>
      </c>
      <c r="M1153">
        <v>0</v>
      </c>
      <c r="N1153">
        <v>0</v>
      </c>
      <c r="O1153">
        <v>0</v>
      </c>
      <c r="P1153">
        <v>0</v>
      </c>
      <c r="Q1153">
        <f t="shared" si="17"/>
        <v>0</v>
      </c>
    </row>
    <row r="1154" spans="1:17" x14ac:dyDescent="0.25">
      <c r="A1154" s="39">
        <v>41766</v>
      </c>
      <c r="B1154" s="37" t="s">
        <v>823</v>
      </c>
      <c r="C1154" s="37">
        <v>2014</v>
      </c>
      <c r="D1154" s="38">
        <v>5</v>
      </c>
      <c r="E1154" s="37" t="s">
        <v>50</v>
      </c>
      <c r="F1154" s="37" t="s">
        <v>50</v>
      </c>
      <c r="G1154" s="37" t="s">
        <v>32</v>
      </c>
      <c r="H1154" s="38">
        <v>402</v>
      </c>
      <c r="I1154" s="37" t="s">
        <v>37</v>
      </c>
      <c r="J1154" s="37" t="s">
        <v>2984</v>
      </c>
      <c r="K1154">
        <v>3</v>
      </c>
      <c r="L1154">
        <v>3</v>
      </c>
      <c r="M1154">
        <v>2</v>
      </c>
      <c r="N1154">
        <v>0</v>
      </c>
      <c r="O1154">
        <v>2</v>
      </c>
      <c r="P1154">
        <v>7.462686567164179E-3</v>
      </c>
      <c r="Q1154">
        <f t="shared" si="17"/>
        <v>0</v>
      </c>
    </row>
    <row r="1155" spans="1:17" x14ac:dyDescent="0.25">
      <c r="A1155" s="39">
        <v>41766</v>
      </c>
      <c r="B1155" s="37" t="s">
        <v>2983</v>
      </c>
      <c r="C1155" s="37">
        <v>2014</v>
      </c>
      <c r="D1155" s="38">
        <v>5</v>
      </c>
      <c r="E1155" s="37" t="s">
        <v>50</v>
      </c>
      <c r="F1155" s="37" t="s">
        <v>50</v>
      </c>
      <c r="G1155" s="37" t="s">
        <v>40</v>
      </c>
      <c r="H1155" s="38">
        <v>66</v>
      </c>
      <c r="I1155" s="37" t="s">
        <v>37</v>
      </c>
      <c r="J1155" s="37" t="s">
        <v>37</v>
      </c>
      <c r="K1155">
        <v>0</v>
      </c>
      <c r="L1155">
        <v>0</v>
      </c>
      <c r="M1155">
        <v>0</v>
      </c>
      <c r="N1155">
        <v>0</v>
      </c>
      <c r="O1155">
        <v>0</v>
      </c>
      <c r="P1155">
        <v>0</v>
      </c>
      <c r="Q1155">
        <f t="shared" ref="Q1155:Q1218" si="18">N1155/H1155</f>
        <v>0</v>
      </c>
    </row>
    <row r="1156" spans="1:17" x14ac:dyDescent="0.25">
      <c r="A1156" s="39">
        <v>41795</v>
      </c>
      <c r="B1156" s="37" t="s">
        <v>2982</v>
      </c>
      <c r="C1156" s="37">
        <v>2014</v>
      </c>
      <c r="D1156" s="38">
        <v>6</v>
      </c>
      <c r="E1156" s="37" t="s">
        <v>232</v>
      </c>
      <c r="F1156" s="37" t="e">
        <v>#N/A</v>
      </c>
      <c r="G1156" s="37" t="s">
        <v>40</v>
      </c>
      <c r="H1156" s="38">
        <v>5</v>
      </c>
      <c r="I1156" s="37" t="s">
        <v>37</v>
      </c>
      <c r="J1156" s="37" t="s">
        <v>37</v>
      </c>
      <c r="K1156">
        <v>0</v>
      </c>
      <c r="L1156">
        <v>0</v>
      </c>
      <c r="M1156">
        <v>0</v>
      </c>
      <c r="N1156">
        <v>0</v>
      </c>
      <c r="O1156">
        <v>0</v>
      </c>
      <c r="P1156">
        <v>0</v>
      </c>
      <c r="Q1156">
        <f t="shared" si="18"/>
        <v>0</v>
      </c>
    </row>
    <row r="1157" spans="1:17" x14ac:dyDescent="0.25">
      <c r="A1157" s="39">
        <v>41801</v>
      </c>
      <c r="B1157" s="37" t="s">
        <v>832</v>
      </c>
      <c r="C1157" s="37">
        <v>2014</v>
      </c>
      <c r="D1157" s="38">
        <v>6</v>
      </c>
      <c r="E1157" s="37" t="s">
        <v>1827</v>
      </c>
      <c r="F1157" s="37" t="s">
        <v>1827</v>
      </c>
      <c r="G1157" s="37" t="s">
        <v>32</v>
      </c>
      <c r="H1157" s="38">
        <v>220</v>
      </c>
      <c r="I1157" s="37" t="s">
        <v>37</v>
      </c>
      <c r="J1157" s="37" t="s">
        <v>2981</v>
      </c>
      <c r="K1157">
        <v>3</v>
      </c>
      <c r="L1157">
        <v>3</v>
      </c>
      <c r="M1157">
        <v>1</v>
      </c>
      <c r="N1157">
        <v>1</v>
      </c>
      <c r="O1157">
        <v>2</v>
      </c>
      <c r="P1157">
        <v>1.3636363636363636E-2</v>
      </c>
      <c r="Q1157">
        <f t="shared" si="18"/>
        <v>4.5454545454545452E-3</v>
      </c>
    </row>
    <row r="1158" spans="1:17" x14ac:dyDescent="0.25">
      <c r="A1158" s="39">
        <v>41801</v>
      </c>
      <c r="B1158" s="37" t="s">
        <v>2980</v>
      </c>
      <c r="C1158" s="37">
        <v>2014</v>
      </c>
      <c r="D1158" s="38">
        <v>6</v>
      </c>
      <c r="E1158" s="37" t="s">
        <v>1827</v>
      </c>
      <c r="F1158" s="37" t="s">
        <v>1827</v>
      </c>
      <c r="G1158" s="37" t="s">
        <v>40</v>
      </c>
      <c r="H1158" s="38">
        <v>3</v>
      </c>
      <c r="I1158" s="37" t="s">
        <v>37</v>
      </c>
      <c r="J1158" s="37" t="s">
        <v>37</v>
      </c>
      <c r="K1158">
        <v>0</v>
      </c>
      <c r="L1158">
        <v>0</v>
      </c>
      <c r="M1158">
        <v>0</v>
      </c>
      <c r="N1158">
        <v>0</v>
      </c>
      <c r="O1158">
        <v>0</v>
      </c>
      <c r="P1158">
        <v>0</v>
      </c>
      <c r="Q1158">
        <f t="shared" si="18"/>
        <v>0</v>
      </c>
    </row>
    <row r="1159" spans="1:17" x14ac:dyDescent="0.25">
      <c r="A1159" s="39">
        <v>41801</v>
      </c>
      <c r="B1159" s="37" t="s">
        <v>830</v>
      </c>
      <c r="C1159" s="37">
        <v>2014</v>
      </c>
      <c r="D1159" s="38">
        <v>6</v>
      </c>
      <c r="E1159" s="37" t="s">
        <v>55</v>
      </c>
      <c r="F1159" s="37" t="s">
        <v>4672</v>
      </c>
      <c r="G1159" s="37" t="s">
        <v>40</v>
      </c>
      <c r="H1159" s="38">
        <v>64</v>
      </c>
      <c r="I1159" s="37" t="s">
        <v>37</v>
      </c>
      <c r="J1159" s="37" t="s">
        <v>2979</v>
      </c>
      <c r="K1159">
        <v>3</v>
      </c>
      <c r="L1159">
        <v>3</v>
      </c>
      <c r="M1159">
        <v>0</v>
      </c>
      <c r="N1159">
        <v>2</v>
      </c>
      <c r="O1159">
        <v>2</v>
      </c>
      <c r="P1159">
        <v>4.6875E-2</v>
      </c>
      <c r="Q1159">
        <f t="shared" si="18"/>
        <v>3.125E-2</v>
      </c>
    </row>
    <row r="1160" spans="1:17" x14ac:dyDescent="0.25">
      <c r="A1160" s="39">
        <v>41801</v>
      </c>
      <c r="B1160" s="37" t="s">
        <v>2978</v>
      </c>
      <c r="C1160" s="37">
        <v>2014</v>
      </c>
      <c r="D1160" s="38">
        <v>6</v>
      </c>
      <c r="E1160" s="37" t="s">
        <v>55</v>
      </c>
      <c r="F1160" s="37" t="s">
        <v>4672</v>
      </c>
      <c r="G1160" s="37" t="s">
        <v>32</v>
      </c>
      <c r="H1160" s="38">
        <v>5</v>
      </c>
      <c r="I1160" s="37" t="s">
        <v>2972</v>
      </c>
      <c r="J1160" s="37" t="s">
        <v>37</v>
      </c>
      <c r="K1160">
        <v>0</v>
      </c>
      <c r="L1160">
        <v>0</v>
      </c>
      <c r="M1160">
        <v>0</v>
      </c>
      <c r="N1160">
        <v>0</v>
      </c>
      <c r="O1160">
        <v>0</v>
      </c>
      <c r="P1160">
        <v>0</v>
      </c>
      <c r="Q1160">
        <f t="shared" si="18"/>
        <v>0</v>
      </c>
    </row>
    <row r="1161" spans="1:17" x14ac:dyDescent="0.25">
      <c r="A1161" s="39">
        <v>41801</v>
      </c>
      <c r="B1161" s="37" t="s">
        <v>2977</v>
      </c>
      <c r="C1161" s="37">
        <v>2014</v>
      </c>
      <c r="D1161" s="38">
        <v>6</v>
      </c>
      <c r="E1161" s="37" t="s">
        <v>24</v>
      </c>
      <c r="F1161" s="37" t="s">
        <v>4672</v>
      </c>
      <c r="G1161" s="37" t="s">
        <v>32</v>
      </c>
      <c r="H1161" s="38">
        <v>18</v>
      </c>
      <c r="I1161" s="37" t="s">
        <v>2972</v>
      </c>
      <c r="J1161" s="37" t="s">
        <v>2927</v>
      </c>
      <c r="K1161">
        <v>0</v>
      </c>
      <c r="L1161">
        <v>0</v>
      </c>
      <c r="M1161">
        <v>0</v>
      </c>
      <c r="N1161">
        <v>0</v>
      </c>
      <c r="O1161">
        <v>0</v>
      </c>
      <c r="P1161">
        <v>0</v>
      </c>
      <c r="Q1161">
        <f t="shared" si="18"/>
        <v>0</v>
      </c>
    </row>
    <row r="1162" spans="1:17" x14ac:dyDescent="0.25">
      <c r="A1162" s="39">
        <v>41801</v>
      </c>
      <c r="B1162" s="37" t="s">
        <v>2976</v>
      </c>
      <c r="C1162" s="37">
        <v>2014</v>
      </c>
      <c r="D1162" s="38">
        <v>6</v>
      </c>
      <c r="E1162" s="37" t="s">
        <v>36</v>
      </c>
      <c r="F1162" s="37" t="s">
        <v>36</v>
      </c>
      <c r="G1162" s="37" t="s">
        <v>32</v>
      </c>
      <c r="H1162" s="38">
        <v>181</v>
      </c>
      <c r="I1162" s="37" t="s">
        <v>2975</v>
      </c>
      <c r="J1162" s="37" t="s">
        <v>2974</v>
      </c>
      <c r="K1162">
        <v>0</v>
      </c>
      <c r="L1162">
        <v>0</v>
      </c>
      <c r="M1162">
        <v>0</v>
      </c>
      <c r="N1162">
        <v>0</v>
      </c>
      <c r="O1162">
        <v>0</v>
      </c>
      <c r="P1162">
        <v>0</v>
      </c>
      <c r="Q1162">
        <f t="shared" si="18"/>
        <v>0</v>
      </c>
    </row>
    <row r="1163" spans="1:17" x14ac:dyDescent="0.25">
      <c r="A1163" s="39">
        <v>41801</v>
      </c>
      <c r="B1163" s="37" t="s">
        <v>2973</v>
      </c>
      <c r="C1163" s="37">
        <v>2014</v>
      </c>
      <c r="D1163" s="38">
        <v>6</v>
      </c>
      <c r="E1163" s="37" t="s">
        <v>36</v>
      </c>
      <c r="F1163" s="37" t="s">
        <v>36</v>
      </c>
      <c r="G1163" s="37" t="s">
        <v>40</v>
      </c>
      <c r="H1163" s="38">
        <v>7</v>
      </c>
      <c r="I1163" s="37" t="s">
        <v>37</v>
      </c>
      <c r="J1163" s="37" t="s">
        <v>37</v>
      </c>
      <c r="K1163">
        <v>0</v>
      </c>
      <c r="L1163">
        <v>0</v>
      </c>
      <c r="M1163">
        <v>0</v>
      </c>
      <c r="N1163">
        <v>0</v>
      </c>
      <c r="O1163">
        <v>0</v>
      </c>
      <c r="P1163">
        <v>0</v>
      </c>
      <c r="Q1163">
        <f t="shared" si="18"/>
        <v>0</v>
      </c>
    </row>
    <row r="1164" spans="1:17" x14ac:dyDescent="0.25">
      <c r="A1164" s="39">
        <v>41801</v>
      </c>
      <c r="B1164" s="37" t="s">
        <v>843</v>
      </c>
      <c r="C1164" s="37">
        <v>2014</v>
      </c>
      <c r="D1164" s="38">
        <v>6</v>
      </c>
      <c r="E1164" s="37" t="s">
        <v>50</v>
      </c>
      <c r="F1164" s="37" t="s">
        <v>50</v>
      </c>
      <c r="G1164" s="37" t="s">
        <v>32</v>
      </c>
      <c r="H1164" s="38">
        <v>215</v>
      </c>
      <c r="I1164" s="37" t="s">
        <v>2972</v>
      </c>
      <c r="J1164" s="37" t="s">
        <v>2971</v>
      </c>
      <c r="K1164">
        <v>2</v>
      </c>
      <c r="L1164">
        <v>2</v>
      </c>
      <c r="M1164">
        <v>2</v>
      </c>
      <c r="N1164">
        <v>0</v>
      </c>
      <c r="O1164">
        <v>2</v>
      </c>
      <c r="P1164">
        <v>9.3023255813953487E-3</v>
      </c>
      <c r="Q1164">
        <f t="shared" si="18"/>
        <v>0</v>
      </c>
    </row>
    <row r="1165" spans="1:17" x14ac:dyDescent="0.25">
      <c r="A1165" s="39">
        <v>41801</v>
      </c>
      <c r="B1165" s="37" t="s">
        <v>2970</v>
      </c>
      <c r="C1165" s="37">
        <v>2014</v>
      </c>
      <c r="D1165" s="38">
        <v>6</v>
      </c>
      <c r="E1165" s="37" t="s">
        <v>50</v>
      </c>
      <c r="F1165" s="37" t="s">
        <v>50</v>
      </c>
      <c r="G1165" s="37" t="s">
        <v>40</v>
      </c>
      <c r="H1165" s="38">
        <v>7</v>
      </c>
      <c r="I1165" s="37" t="s">
        <v>37</v>
      </c>
      <c r="J1165" s="37" t="s">
        <v>37</v>
      </c>
      <c r="K1165">
        <v>0</v>
      </c>
      <c r="L1165">
        <v>0</v>
      </c>
      <c r="M1165">
        <v>0</v>
      </c>
      <c r="N1165">
        <v>0</v>
      </c>
      <c r="O1165">
        <v>0</v>
      </c>
      <c r="P1165">
        <v>0</v>
      </c>
      <c r="Q1165">
        <f t="shared" si="18"/>
        <v>0</v>
      </c>
    </row>
    <row r="1166" spans="1:17" x14ac:dyDescent="0.25">
      <c r="A1166" s="39">
        <v>41801</v>
      </c>
      <c r="B1166" s="37" t="s">
        <v>2969</v>
      </c>
      <c r="C1166" s="37">
        <v>2014</v>
      </c>
      <c r="D1166" s="38">
        <v>6</v>
      </c>
      <c r="E1166" s="37" t="s">
        <v>2968</v>
      </c>
      <c r="F1166" s="37" t="e">
        <v>#N/A</v>
      </c>
      <c r="G1166" s="37" t="s">
        <v>32</v>
      </c>
      <c r="H1166" s="38">
        <v>1</v>
      </c>
      <c r="I1166" s="37" t="s">
        <v>37</v>
      </c>
      <c r="J1166" s="37" t="s">
        <v>37</v>
      </c>
      <c r="K1166">
        <v>0</v>
      </c>
      <c r="L1166">
        <v>0</v>
      </c>
      <c r="M1166">
        <v>0</v>
      </c>
      <c r="N1166">
        <v>0</v>
      </c>
      <c r="O1166">
        <v>0</v>
      </c>
      <c r="P1166">
        <v>0</v>
      </c>
      <c r="Q1166">
        <f t="shared" si="18"/>
        <v>0</v>
      </c>
    </row>
    <row r="1167" spans="1:17" x14ac:dyDescent="0.25">
      <c r="A1167" s="39">
        <v>41807</v>
      </c>
      <c r="B1167" s="37" t="s">
        <v>2967</v>
      </c>
      <c r="C1167" s="37">
        <v>2014</v>
      </c>
      <c r="D1167" s="38">
        <v>6</v>
      </c>
      <c r="E1167" s="37" t="s">
        <v>76</v>
      </c>
      <c r="F1167" s="37" t="s">
        <v>1827</v>
      </c>
      <c r="G1167" s="37" t="s">
        <v>32</v>
      </c>
      <c r="H1167" s="38">
        <v>1</v>
      </c>
      <c r="I1167" s="37" t="s">
        <v>37</v>
      </c>
      <c r="J1167" s="37" t="s">
        <v>2966</v>
      </c>
      <c r="K1167">
        <v>0</v>
      </c>
      <c r="L1167">
        <v>0</v>
      </c>
      <c r="M1167">
        <v>0</v>
      </c>
      <c r="N1167">
        <v>0</v>
      </c>
      <c r="O1167">
        <v>0</v>
      </c>
      <c r="P1167">
        <v>0</v>
      </c>
      <c r="Q1167">
        <f t="shared" si="18"/>
        <v>0</v>
      </c>
    </row>
    <row r="1168" spans="1:17" x14ac:dyDescent="0.25">
      <c r="A1168" s="39">
        <v>41807</v>
      </c>
      <c r="B1168" s="37" t="s">
        <v>849</v>
      </c>
      <c r="C1168" s="37">
        <v>2014</v>
      </c>
      <c r="D1168" s="38">
        <v>6</v>
      </c>
      <c r="E1168" s="37" t="s">
        <v>1827</v>
      </c>
      <c r="F1168" s="37" t="s">
        <v>1827</v>
      </c>
      <c r="G1168" s="37" t="s">
        <v>32</v>
      </c>
      <c r="H1168" s="38">
        <v>287</v>
      </c>
      <c r="I1168" s="37" t="s">
        <v>37</v>
      </c>
      <c r="J1168" s="37" t="s">
        <v>2965</v>
      </c>
      <c r="K1168">
        <v>2</v>
      </c>
      <c r="L1168">
        <v>2</v>
      </c>
      <c r="M1168">
        <v>2</v>
      </c>
      <c r="N1168">
        <v>0</v>
      </c>
      <c r="O1168">
        <v>2</v>
      </c>
      <c r="P1168">
        <v>6.9686411149825784E-3</v>
      </c>
      <c r="Q1168">
        <f t="shared" si="18"/>
        <v>0</v>
      </c>
    </row>
    <row r="1169" spans="1:17" x14ac:dyDescent="0.25">
      <c r="A1169" s="39">
        <v>41808</v>
      </c>
      <c r="B1169" s="37" t="s">
        <v>856</v>
      </c>
      <c r="C1169" s="37">
        <v>2014</v>
      </c>
      <c r="D1169" s="38">
        <v>6</v>
      </c>
      <c r="E1169" s="37" t="s">
        <v>1827</v>
      </c>
      <c r="F1169" s="37" t="s">
        <v>1827</v>
      </c>
      <c r="G1169" s="37" t="s">
        <v>32</v>
      </c>
      <c r="H1169" s="38">
        <v>285</v>
      </c>
      <c r="I1169" s="37" t="s">
        <v>37</v>
      </c>
      <c r="J1169" s="37" t="s">
        <v>2964</v>
      </c>
      <c r="K1169">
        <v>2</v>
      </c>
      <c r="L1169">
        <v>2</v>
      </c>
      <c r="M1169">
        <v>1</v>
      </c>
      <c r="N1169">
        <v>0</v>
      </c>
      <c r="O1169">
        <v>2</v>
      </c>
      <c r="P1169">
        <v>7.0175438596491229E-3</v>
      </c>
      <c r="Q1169">
        <f t="shared" si="18"/>
        <v>0</v>
      </c>
    </row>
    <row r="1170" spans="1:17" x14ac:dyDescent="0.25">
      <c r="A1170" s="39">
        <v>41808</v>
      </c>
      <c r="B1170" s="37" t="s">
        <v>2963</v>
      </c>
      <c r="C1170" s="37">
        <v>2014</v>
      </c>
      <c r="D1170" s="38">
        <v>6</v>
      </c>
      <c r="E1170" s="37" t="s">
        <v>1827</v>
      </c>
      <c r="F1170" s="37" t="s">
        <v>1827</v>
      </c>
      <c r="G1170" s="37" t="s">
        <v>40</v>
      </c>
      <c r="H1170" s="38">
        <v>1</v>
      </c>
      <c r="I1170" s="37" t="s">
        <v>37</v>
      </c>
      <c r="J1170" s="37" t="s">
        <v>37</v>
      </c>
      <c r="K1170">
        <v>0</v>
      </c>
      <c r="L1170">
        <v>0</v>
      </c>
      <c r="M1170">
        <v>0</v>
      </c>
      <c r="N1170">
        <v>0</v>
      </c>
      <c r="O1170">
        <v>0</v>
      </c>
      <c r="P1170">
        <v>0</v>
      </c>
      <c r="Q1170">
        <f t="shared" si="18"/>
        <v>0</v>
      </c>
    </row>
    <row r="1171" spans="1:17" x14ac:dyDescent="0.25">
      <c r="A1171" s="39">
        <v>41808</v>
      </c>
      <c r="B1171" s="37" t="s">
        <v>2962</v>
      </c>
      <c r="C1171" s="37">
        <v>2014</v>
      </c>
      <c r="D1171" s="38">
        <v>6</v>
      </c>
      <c r="E1171" s="37" t="s">
        <v>55</v>
      </c>
      <c r="F1171" s="37" t="s">
        <v>4672</v>
      </c>
      <c r="G1171" s="37" t="s">
        <v>32</v>
      </c>
      <c r="H1171" s="38">
        <v>11</v>
      </c>
      <c r="I1171" s="37" t="s">
        <v>37</v>
      </c>
      <c r="J1171" s="37" t="s">
        <v>37</v>
      </c>
      <c r="K1171">
        <v>0</v>
      </c>
      <c r="L1171">
        <v>0</v>
      </c>
      <c r="M1171">
        <v>0</v>
      </c>
      <c r="N1171">
        <v>0</v>
      </c>
      <c r="O1171">
        <v>0</v>
      </c>
      <c r="P1171">
        <v>0</v>
      </c>
      <c r="Q1171">
        <f t="shared" si="18"/>
        <v>0</v>
      </c>
    </row>
    <row r="1172" spans="1:17" x14ac:dyDescent="0.25">
      <c r="A1172" s="39">
        <v>41808</v>
      </c>
      <c r="B1172" s="37" t="s">
        <v>859</v>
      </c>
      <c r="C1172" s="37">
        <v>2014</v>
      </c>
      <c r="D1172" s="38">
        <v>6</v>
      </c>
      <c r="E1172" s="37" t="s">
        <v>55</v>
      </c>
      <c r="F1172" s="37" t="s">
        <v>4672</v>
      </c>
      <c r="G1172" s="37" t="s">
        <v>40</v>
      </c>
      <c r="H1172" s="38">
        <v>24</v>
      </c>
      <c r="I1172" s="37" t="s">
        <v>37</v>
      </c>
      <c r="J1172" s="37" t="s">
        <v>2961</v>
      </c>
      <c r="K1172">
        <v>5</v>
      </c>
      <c r="L1172">
        <v>5</v>
      </c>
      <c r="M1172">
        <v>0</v>
      </c>
      <c r="N1172">
        <v>5</v>
      </c>
      <c r="O1172">
        <v>5</v>
      </c>
      <c r="P1172">
        <v>0.20833333333333334</v>
      </c>
      <c r="Q1172">
        <f t="shared" si="18"/>
        <v>0.20833333333333334</v>
      </c>
    </row>
    <row r="1173" spans="1:17" x14ac:dyDescent="0.25">
      <c r="A1173" s="39">
        <v>41808</v>
      </c>
      <c r="B1173" s="37" t="s">
        <v>873</v>
      </c>
      <c r="C1173" s="37">
        <v>2014</v>
      </c>
      <c r="D1173" s="38">
        <v>6</v>
      </c>
      <c r="E1173" s="37" t="s">
        <v>24</v>
      </c>
      <c r="F1173" s="37" t="s">
        <v>4672</v>
      </c>
      <c r="G1173" s="37" t="s">
        <v>32</v>
      </c>
      <c r="H1173" s="38">
        <v>22</v>
      </c>
      <c r="I1173" s="37" t="s">
        <v>37</v>
      </c>
      <c r="J1173" s="37" t="s">
        <v>2960</v>
      </c>
      <c r="K1173">
        <v>1</v>
      </c>
      <c r="L1173">
        <v>1</v>
      </c>
      <c r="M1173">
        <v>1</v>
      </c>
      <c r="N1173">
        <v>0</v>
      </c>
      <c r="O1173">
        <v>1</v>
      </c>
      <c r="P1173">
        <v>4.5454545454545456E-2</v>
      </c>
      <c r="Q1173">
        <f t="shared" si="18"/>
        <v>0</v>
      </c>
    </row>
    <row r="1174" spans="1:17" x14ac:dyDescent="0.25">
      <c r="A1174" s="39">
        <v>41808</v>
      </c>
      <c r="B1174" s="37" t="s">
        <v>2959</v>
      </c>
      <c r="C1174" s="37">
        <v>2014</v>
      </c>
      <c r="D1174" s="38">
        <v>6</v>
      </c>
      <c r="E1174" s="37" t="s">
        <v>36</v>
      </c>
      <c r="F1174" s="37" t="s">
        <v>36</v>
      </c>
      <c r="G1174" s="37" t="s">
        <v>32</v>
      </c>
      <c r="H1174" s="38">
        <v>214</v>
      </c>
      <c r="I1174" s="37" t="s">
        <v>2958</v>
      </c>
      <c r="J1174" s="37" t="s">
        <v>2957</v>
      </c>
      <c r="K1174">
        <v>0</v>
      </c>
      <c r="L1174">
        <v>0</v>
      </c>
      <c r="M1174">
        <v>0</v>
      </c>
      <c r="N1174">
        <v>0</v>
      </c>
      <c r="O1174">
        <v>0</v>
      </c>
      <c r="P1174">
        <v>0</v>
      </c>
      <c r="Q1174">
        <f t="shared" si="18"/>
        <v>0</v>
      </c>
    </row>
    <row r="1175" spans="1:17" x14ac:dyDescent="0.25">
      <c r="A1175" s="39">
        <v>41808</v>
      </c>
      <c r="B1175" s="37" t="s">
        <v>877</v>
      </c>
      <c r="C1175" s="37">
        <v>2014</v>
      </c>
      <c r="D1175" s="38">
        <v>6</v>
      </c>
      <c r="E1175" s="37" t="s">
        <v>50</v>
      </c>
      <c r="F1175" s="37" t="s">
        <v>50</v>
      </c>
      <c r="G1175" s="37" t="s">
        <v>32</v>
      </c>
      <c r="H1175" s="38">
        <v>295</v>
      </c>
      <c r="I1175" s="37" t="s">
        <v>2066</v>
      </c>
      <c r="J1175" s="37" t="s">
        <v>2956</v>
      </c>
      <c r="K1175">
        <v>4</v>
      </c>
      <c r="L1175">
        <v>4</v>
      </c>
      <c r="M1175">
        <v>1</v>
      </c>
      <c r="N1175">
        <v>3</v>
      </c>
      <c r="O1175">
        <v>4</v>
      </c>
      <c r="P1175">
        <v>1.3559322033898305E-2</v>
      </c>
      <c r="Q1175">
        <f t="shared" si="18"/>
        <v>1.0169491525423728E-2</v>
      </c>
    </row>
    <row r="1176" spans="1:17" x14ac:dyDescent="0.25">
      <c r="A1176" s="39">
        <v>41808</v>
      </c>
      <c r="B1176" s="37" t="s">
        <v>2955</v>
      </c>
      <c r="C1176" s="37">
        <v>2014</v>
      </c>
      <c r="D1176" s="38">
        <v>6</v>
      </c>
      <c r="E1176" s="37" t="s">
        <v>50</v>
      </c>
      <c r="F1176" s="37" t="s">
        <v>50</v>
      </c>
      <c r="G1176" s="37" t="s">
        <v>40</v>
      </c>
      <c r="H1176" s="38">
        <v>3</v>
      </c>
      <c r="I1176" s="37" t="s">
        <v>37</v>
      </c>
      <c r="J1176" s="37" t="s">
        <v>37</v>
      </c>
      <c r="K1176">
        <v>0</v>
      </c>
      <c r="L1176">
        <v>0</v>
      </c>
      <c r="M1176">
        <v>0</v>
      </c>
      <c r="N1176">
        <v>0</v>
      </c>
      <c r="O1176">
        <v>0</v>
      </c>
      <c r="P1176">
        <v>0</v>
      </c>
      <c r="Q1176">
        <f t="shared" si="18"/>
        <v>0</v>
      </c>
    </row>
    <row r="1177" spans="1:17" x14ac:dyDescent="0.25">
      <c r="A1177" s="39">
        <v>41821</v>
      </c>
      <c r="B1177" s="37" t="s">
        <v>2954</v>
      </c>
      <c r="C1177" s="37">
        <v>2014</v>
      </c>
      <c r="D1177" s="38">
        <v>7</v>
      </c>
      <c r="E1177" s="37" t="s">
        <v>37</v>
      </c>
      <c r="F1177" s="37" t="e">
        <v>#N/A</v>
      </c>
      <c r="G1177" s="37" t="s">
        <v>32</v>
      </c>
      <c r="H1177" s="38">
        <v>1</v>
      </c>
      <c r="I1177" s="37" t="s">
        <v>37</v>
      </c>
      <c r="J1177" s="37" t="s">
        <v>37</v>
      </c>
      <c r="K1177">
        <v>0</v>
      </c>
      <c r="L1177">
        <v>0</v>
      </c>
      <c r="M1177">
        <v>0</v>
      </c>
      <c r="N1177">
        <v>0</v>
      </c>
      <c r="O1177">
        <v>0</v>
      </c>
      <c r="P1177">
        <v>0</v>
      </c>
      <c r="Q1177">
        <f t="shared" si="18"/>
        <v>0</v>
      </c>
    </row>
    <row r="1178" spans="1:17" x14ac:dyDescent="0.25">
      <c r="A1178" s="39">
        <v>41821</v>
      </c>
      <c r="B1178" s="37" t="s">
        <v>2953</v>
      </c>
      <c r="C1178" s="37">
        <v>2014</v>
      </c>
      <c r="D1178" s="38">
        <v>7</v>
      </c>
      <c r="E1178" s="37" t="s">
        <v>76</v>
      </c>
      <c r="F1178" s="37" t="s">
        <v>1827</v>
      </c>
      <c r="G1178" s="37" t="s">
        <v>32</v>
      </c>
      <c r="H1178" s="38">
        <v>1</v>
      </c>
      <c r="I1178" s="37" t="s">
        <v>37</v>
      </c>
      <c r="J1178" s="37" t="s">
        <v>2952</v>
      </c>
      <c r="K1178">
        <v>0</v>
      </c>
      <c r="L1178">
        <v>0</v>
      </c>
      <c r="M1178">
        <v>0</v>
      </c>
      <c r="N1178">
        <v>0</v>
      </c>
      <c r="O1178">
        <v>0</v>
      </c>
      <c r="P1178">
        <v>0</v>
      </c>
      <c r="Q1178">
        <f t="shared" si="18"/>
        <v>0</v>
      </c>
    </row>
    <row r="1179" spans="1:17" x14ac:dyDescent="0.25">
      <c r="A1179" s="39">
        <v>41821</v>
      </c>
      <c r="B1179" s="37" t="s">
        <v>889</v>
      </c>
      <c r="C1179" s="37">
        <v>2014</v>
      </c>
      <c r="D1179" s="38">
        <v>7</v>
      </c>
      <c r="E1179" s="37" t="s">
        <v>1827</v>
      </c>
      <c r="F1179" s="37" t="s">
        <v>1827</v>
      </c>
      <c r="G1179" s="37" t="s">
        <v>32</v>
      </c>
      <c r="H1179" s="38">
        <v>268</v>
      </c>
      <c r="I1179" s="37" t="s">
        <v>37</v>
      </c>
      <c r="J1179" s="37" t="s">
        <v>2951</v>
      </c>
      <c r="K1179">
        <v>1</v>
      </c>
      <c r="L1179">
        <v>1</v>
      </c>
      <c r="M1179">
        <v>0</v>
      </c>
      <c r="N1179">
        <v>0</v>
      </c>
      <c r="O1179">
        <v>0</v>
      </c>
      <c r="P1179">
        <v>3.7313432835820895E-3</v>
      </c>
      <c r="Q1179">
        <f t="shared" si="18"/>
        <v>0</v>
      </c>
    </row>
    <row r="1180" spans="1:17" x14ac:dyDescent="0.25">
      <c r="A1180" s="39">
        <v>41821</v>
      </c>
      <c r="B1180" s="37" t="s">
        <v>2950</v>
      </c>
      <c r="C1180" s="37">
        <v>2014</v>
      </c>
      <c r="D1180" s="38">
        <v>7</v>
      </c>
      <c r="E1180" s="37" t="s">
        <v>153</v>
      </c>
      <c r="F1180" s="37" t="s">
        <v>4672</v>
      </c>
      <c r="G1180" s="37" t="s">
        <v>32</v>
      </c>
      <c r="H1180" s="38">
        <v>6</v>
      </c>
      <c r="I1180" s="37" t="s">
        <v>1841</v>
      </c>
      <c r="J1180" s="37" t="s">
        <v>2949</v>
      </c>
      <c r="K1180">
        <v>0</v>
      </c>
      <c r="L1180">
        <v>0</v>
      </c>
      <c r="M1180">
        <v>0</v>
      </c>
      <c r="N1180">
        <v>0</v>
      </c>
      <c r="O1180">
        <v>0</v>
      </c>
      <c r="P1180">
        <v>0</v>
      </c>
      <c r="Q1180">
        <f t="shared" si="18"/>
        <v>0</v>
      </c>
    </row>
    <row r="1181" spans="1:17" x14ac:dyDescent="0.25">
      <c r="A1181" s="39">
        <v>41821</v>
      </c>
      <c r="B1181" s="37" t="s">
        <v>892</v>
      </c>
      <c r="C1181" s="37">
        <v>2014</v>
      </c>
      <c r="D1181" s="38">
        <v>7</v>
      </c>
      <c r="E1181" s="37" t="s">
        <v>55</v>
      </c>
      <c r="F1181" s="37" t="s">
        <v>4672</v>
      </c>
      <c r="G1181" s="37" t="s">
        <v>32</v>
      </c>
      <c r="H1181" s="38">
        <v>15</v>
      </c>
      <c r="I1181" s="37" t="s">
        <v>37</v>
      </c>
      <c r="J1181" s="37" t="s">
        <v>2612</v>
      </c>
      <c r="K1181">
        <v>1</v>
      </c>
      <c r="L1181">
        <v>1</v>
      </c>
      <c r="M1181">
        <v>0</v>
      </c>
      <c r="N1181">
        <v>0</v>
      </c>
      <c r="O1181">
        <v>0</v>
      </c>
      <c r="P1181">
        <v>6.6666666666666666E-2</v>
      </c>
      <c r="Q1181">
        <f t="shared" si="18"/>
        <v>0</v>
      </c>
    </row>
    <row r="1182" spans="1:17" x14ac:dyDescent="0.25">
      <c r="A1182" s="39">
        <v>41821</v>
      </c>
      <c r="B1182" s="37" t="s">
        <v>2948</v>
      </c>
      <c r="C1182" s="37">
        <v>2014</v>
      </c>
      <c r="D1182" s="38">
        <v>7</v>
      </c>
      <c r="E1182" s="37" t="s">
        <v>55</v>
      </c>
      <c r="F1182" s="37" t="s">
        <v>4672</v>
      </c>
      <c r="G1182" s="37" t="s">
        <v>40</v>
      </c>
      <c r="H1182" s="38">
        <v>1</v>
      </c>
      <c r="I1182" s="37" t="s">
        <v>37</v>
      </c>
      <c r="J1182" s="37" t="s">
        <v>37</v>
      </c>
      <c r="K1182">
        <v>0</v>
      </c>
      <c r="L1182">
        <v>0</v>
      </c>
      <c r="M1182">
        <v>0</v>
      </c>
      <c r="N1182">
        <v>0</v>
      </c>
      <c r="O1182">
        <v>0</v>
      </c>
      <c r="P1182">
        <v>0</v>
      </c>
      <c r="Q1182">
        <f t="shared" si="18"/>
        <v>0</v>
      </c>
    </row>
    <row r="1183" spans="1:17" x14ac:dyDescent="0.25">
      <c r="A1183" s="39">
        <v>41821</v>
      </c>
      <c r="B1183" s="37" t="s">
        <v>2947</v>
      </c>
      <c r="C1183" s="37">
        <v>2014</v>
      </c>
      <c r="D1183" s="38">
        <v>7</v>
      </c>
      <c r="E1183" s="37" t="s">
        <v>24</v>
      </c>
      <c r="F1183" s="37" t="s">
        <v>4672</v>
      </c>
      <c r="G1183" s="37" t="s">
        <v>32</v>
      </c>
      <c r="H1183" s="38">
        <v>25</v>
      </c>
      <c r="I1183" s="37" t="s">
        <v>37</v>
      </c>
      <c r="J1183" s="37" t="s">
        <v>37</v>
      </c>
      <c r="K1183">
        <v>0</v>
      </c>
      <c r="L1183">
        <v>0</v>
      </c>
      <c r="M1183">
        <v>0</v>
      </c>
      <c r="N1183">
        <v>0</v>
      </c>
      <c r="O1183">
        <v>0</v>
      </c>
      <c r="P1183">
        <v>0</v>
      </c>
      <c r="Q1183">
        <f t="shared" si="18"/>
        <v>0</v>
      </c>
    </row>
    <row r="1184" spans="1:17" x14ac:dyDescent="0.25">
      <c r="A1184" s="39">
        <v>41822</v>
      </c>
      <c r="B1184" s="37" t="s">
        <v>895</v>
      </c>
      <c r="C1184" s="37">
        <v>2014</v>
      </c>
      <c r="D1184" s="38">
        <v>7</v>
      </c>
      <c r="E1184" s="37" t="s">
        <v>1827</v>
      </c>
      <c r="F1184" s="37" t="s">
        <v>1827</v>
      </c>
      <c r="G1184" s="37" t="s">
        <v>32</v>
      </c>
      <c r="H1184" s="38">
        <v>285</v>
      </c>
      <c r="I1184" s="37" t="s">
        <v>37</v>
      </c>
      <c r="J1184" s="37" t="s">
        <v>2946</v>
      </c>
      <c r="K1184">
        <v>1</v>
      </c>
      <c r="L1184">
        <v>4</v>
      </c>
      <c r="M1184">
        <v>0</v>
      </c>
      <c r="N1184">
        <v>0</v>
      </c>
      <c r="O1184">
        <v>0</v>
      </c>
      <c r="P1184">
        <v>1.4035087719298246E-2</v>
      </c>
      <c r="Q1184">
        <f t="shared" si="18"/>
        <v>0</v>
      </c>
    </row>
    <row r="1185" spans="1:17" x14ac:dyDescent="0.25">
      <c r="A1185" s="39">
        <v>41822</v>
      </c>
      <c r="B1185" s="37" t="s">
        <v>2945</v>
      </c>
      <c r="C1185" s="37">
        <v>2014</v>
      </c>
      <c r="D1185" s="38">
        <v>7</v>
      </c>
      <c r="E1185" s="37" t="s">
        <v>153</v>
      </c>
      <c r="F1185" s="37" t="s">
        <v>4672</v>
      </c>
      <c r="G1185" s="37" t="s">
        <v>32</v>
      </c>
      <c r="H1185" s="38">
        <v>3</v>
      </c>
      <c r="I1185" s="37" t="s">
        <v>1841</v>
      </c>
      <c r="J1185" s="37" t="s">
        <v>2944</v>
      </c>
      <c r="K1185">
        <v>0</v>
      </c>
      <c r="L1185">
        <v>0</v>
      </c>
      <c r="M1185">
        <v>0</v>
      </c>
      <c r="N1185">
        <v>0</v>
      </c>
      <c r="O1185">
        <v>0</v>
      </c>
      <c r="P1185">
        <v>0</v>
      </c>
      <c r="Q1185">
        <f t="shared" si="18"/>
        <v>0</v>
      </c>
    </row>
    <row r="1186" spans="1:17" x14ac:dyDescent="0.25">
      <c r="A1186" s="39">
        <v>41822</v>
      </c>
      <c r="B1186" s="37" t="s">
        <v>900</v>
      </c>
      <c r="C1186" s="37">
        <v>2014</v>
      </c>
      <c r="D1186" s="38">
        <v>7</v>
      </c>
      <c r="E1186" s="37" t="s">
        <v>55</v>
      </c>
      <c r="F1186" s="37" t="s">
        <v>4672</v>
      </c>
      <c r="G1186" s="37" t="s">
        <v>32</v>
      </c>
      <c r="H1186" s="38">
        <v>9</v>
      </c>
      <c r="I1186" s="37" t="s">
        <v>37</v>
      </c>
      <c r="J1186" s="37" t="s">
        <v>2612</v>
      </c>
      <c r="K1186">
        <v>1</v>
      </c>
      <c r="L1186">
        <v>1</v>
      </c>
      <c r="M1186">
        <v>0</v>
      </c>
      <c r="N1186">
        <v>1</v>
      </c>
      <c r="O1186">
        <v>1</v>
      </c>
      <c r="P1186">
        <v>0.1111111111111111</v>
      </c>
      <c r="Q1186">
        <f t="shared" si="18"/>
        <v>0.1111111111111111</v>
      </c>
    </row>
    <row r="1187" spans="1:17" x14ac:dyDescent="0.25">
      <c r="A1187" s="39">
        <v>41822</v>
      </c>
      <c r="B1187" s="37" t="s">
        <v>897</v>
      </c>
      <c r="C1187" s="37">
        <v>2014</v>
      </c>
      <c r="D1187" s="38">
        <v>7</v>
      </c>
      <c r="E1187" s="37" t="s">
        <v>55</v>
      </c>
      <c r="F1187" s="37" t="s">
        <v>4672</v>
      </c>
      <c r="G1187" s="37" t="s">
        <v>40</v>
      </c>
      <c r="H1187" s="38">
        <v>4</v>
      </c>
      <c r="I1187" s="37" t="s">
        <v>37</v>
      </c>
      <c r="J1187" s="37" t="s">
        <v>2943</v>
      </c>
      <c r="K1187">
        <v>2</v>
      </c>
      <c r="L1187">
        <v>2</v>
      </c>
      <c r="M1187">
        <v>0</v>
      </c>
      <c r="N1187">
        <v>2</v>
      </c>
      <c r="O1187">
        <v>2</v>
      </c>
      <c r="P1187">
        <v>0.5</v>
      </c>
      <c r="Q1187">
        <f t="shared" si="18"/>
        <v>0.5</v>
      </c>
    </row>
    <row r="1188" spans="1:17" x14ac:dyDescent="0.25">
      <c r="A1188" s="39">
        <v>41822</v>
      </c>
      <c r="B1188" s="37" t="s">
        <v>2942</v>
      </c>
      <c r="C1188" s="37">
        <v>2014</v>
      </c>
      <c r="D1188" s="38">
        <v>7</v>
      </c>
      <c r="E1188" s="37" t="s">
        <v>24</v>
      </c>
      <c r="F1188" s="37" t="s">
        <v>4672</v>
      </c>
      <c r="G1188" s="37" t="s">
        <v>32</v>
      </c>
      <c r="H1188" s="38">
        <v>20</v>
      </c>
      <c r="I1188" s="37" t="s">
        <v>1841</v>
      </c>
      <c r="J1188" s="37" t="s">
        <v>2941</v>
      </c>
      <c r="K1188">
        <v>0</v>
      </c>
      <c r="L1188">
        <v>0</v>
      </c>
      <c r="M1188">
        <v>0</v>
      </c>
      <c r="N1188">
        <v>0</v>
      </c>
      <c r="O1188">
        <v>0</v>
      </c>
      <c r="P1188">
        <v>0</v>
      </c>
      <c r="Q1188">
        <f t="shared" si="18"/>
        <v>0</v>
      </c>
    </row>
    <row r="1189" spans="1:17" x14ac:dyDescent="0.25">
      <c r="A1189" s="39">
        <v>41822</v>
      </c>
      <c r="B1189" s="37" t="s">
        <v>905</v>
      </c>
      <c r="C1189" s="37">
        <v>2014</v>
      </c>
      <c r="D1189" s="38">
        <v>7</v>
      </c>
      <c r="E1189" s="37" t="s">
        <v>36</v>
      </c>
      <c r="F1189" s="37" t="s">
        <v>36</v>
      </c>
      <c r="G1189" s="37" t="s">
        <v>32</v>
      </c>
      <c r="H1189" s="38">
        <v>207</v>
      </c>
      <c r="I1189" s="37" t="s">
        <v>2162</v>
      </c>
      <c r="J1189" s="37" t="s">
        <v>2940</v>
      </c>
      <c r="K1189">
        <v>2</v>
      </c>
      <c r="L1189">
        <v>2</v>
      </c>
      <c r="M1189">
        <v>2</v>
      </c>
      <c r="N1189">
        <v>0</v>
      </c>
      <c r="O1189">
        <v>2</v>
      </c>
      <c r="P1189">
        <v>9.6618357487922701E-3</v>
      </c>
      <c r="Q1189">
        <f t="shared" si="18"/>
        <v>0</v>
      </c>
    </row>
    <row r="1190" spans="1:17" x14ac:dyDescent="0.25">
      <c r="A1190" s="39">
        <v>41822</v>
      </c>
      <c r="B1190" s="37" t="s">
        <v>910</v>
      </c>
      <c r="C1190" s="37">
        <v>2014</v>
      </c>
      <c r="D1190" s="38">
        <v>7</v>
      </c>
      <c r="E1190" s="37" t="s">
        <v>50</v>
      </c>
      <c r="F1190" s="37" t="s">
        <v>50</v>
      </c>
      <c r="G1190" s="37" t="s">
        <v>32</v>
      </c>
      <c r="H1190" s="38">
        <v>187</v>
      </c>
      <c r="I1190" s="37" t="s">
        <v>2066</v>
      </c>
      <c r="J1190" s="37" t="s">
        <v>2939</v>
      </c>
      <c r="K1190">
        <v>2</v>
      </c>
      <c r="L1190">
        <v>2</v>
      </c>
      <c r="M1190">
        <v>1</v>
      </c>
      <c r="N1190">
        <v>1</v>
      </c>
      <c r="O1190">
        <v>2</v>
      </c>
      <c r="P1190">
        <v>1.06951871657754E-2</v>
      </c>
      <c r="Q1190">
        <f t="shared" si="18"/>
        <v>5.3475935828877002E-3</v>
      </c>
    </row>
    <row r="1191" spans="1:17" x14ac:dyDescent="0.25">
      <c r="A1191" s="39">
        <v>41822</v>
      </c>
      <c r="B1191" s="37" t="s">
        <v>2938</v>
      </c>
      <c r="C1191" s="37">
        <v>2014</v>
      </c>
      <c r="D1191" s="38">
        <v>7</v>
      </c>
      <c r="E1191" s="37" t="s">
        <v>50</v>
      </c>
      <c r="F1191" s="37" t="s">
        <v>50</v>
      </c>
      <c r="G1191" s="37" t="s">
        <v>40</v>
      </c>
      <c r="H1191" s="38">
        <v>1</v>
      </c>
      <c r="I1191" s="37" t="s">
        <v>37</v>
      </c>
      <c r="J1191" s="37" t="s">
        <v>37</v>
      </c>
      <c r="K1191">
        <v>0</v>
      </c>
      <c r="L1191">
        <v>0</v>
      </c>
      <c r="M1191">
        <v>0</v>
      </c>
      <c r="N1191">
        <v>0</v>
      </c>
      <c r="O1191">
        <v>0</v>
      </c>
      <c r="P1191">
        <v>0</v>
      </c>
      <c r="Q1191">
        <f t="shared" si="18"/>
        <v>0</v>
      </c>
    </row>
    <row r="1192" spans="1:17" x14ac:dyDescent="0.25">
      <c r="A1192" s="39">
        <v>41835</v>
      </c>
      <c r="B1192" s="37" t="s">
        <v>2937</v>
      </c>
      <c r="C1192" s="37">
        <v>2014</v>
      </c>
      <c r="D1192" s="38">
        <v>7</v>
      </c>
      <c r="E1192" s="37" t="s">
        <v>37</v>
      </c>
      <c r="F1192" s="37" t="e">
        <v>#N/A</v>
      </c>
      <c r="G1192" s="37" t="s">
        <v>32</v>
      </c>
      <c r="H1192" s="38">
        <v>1</v>
      </c>
      <c r="I1192" s="37" t="s">
        <v>37</v>
      </c>
      <c r="J1192" s="37" t="s">
        <v>2936</v>
      </c>
      <c r="K1192">
        <v>0</v>
      </c>
      <c r="L1192">
        <v>0</v>
      </c>
      <c r="M1192">
        <v>0</v>
      </c>
      <c r="N1192">
        <v>0</v>
      </c>
      <c r="O1192">
        <v>0</v>
      </c>
      <c r="P1192">
        <v>0</v>
      </c>
      <c r="Q1192">
        <f t="shared" si="18"/>
        <v>0</v>
      </c>
    </row>
    <row r="1193" spans="1:17" x14ac:dyDescent="0.25">
      <c r="A1193" s="39">
        <v>41835</v>
      </c>
      <c r="B1193" s="37" t="s">
        <v>917</v>
      </c>
      <c r="C1193" s="37">
        <v>2014</v>
      </c>
      <c r="D1193" s="38">
        <v>7</v>
      </c>
      <c r="E1193" s="37" t="s">
        <v>1827</v>
      </c>
      <c r="F1193" s="37" t="s">
        <v>1827</v>
      </c>
      <c r="G1193" s="37" t="s">
        <v>32</v>
      </c>
      <c r="H1193" s="38">
        <v>250</v>
      </c>
      <c r="I1193" s="37" t="s">
        <v>37</v>
      </c>
      <c r="J1193" s="37" t="s">
        <v>2935</v>
      </c>
      <c r="K1193">
        <v>1</v>
      </c>
      <c r="L1193">
        <v>1</v>
      </c>
      <c r="M1193">
        <v>1</v>
      </c>
      <c r="N1193">
        <v>0</v>
      </c>
      <c r="O1193">
        <v>1</v>
      </c>
      <c r="P1193">
        <v>4.0000000000000001E-3</v>
      </c>
      <c r="Q1193">
        <f t="shared" si="18"/>
        <v>0</v>
      </c>
    </row>
    <row r="1194" spans="1:17" x14ac:dyDescent="0.25">
      <c r="A1194" s="39">
        <v>41841</v>
      </c>
      <c r="B1194" s="37" t="s">
        <v>2934</v>
      </c>
      <c r="C1194" s="37">
        <v>2014</v>
      </c>
      <c r="D1194" s="38">
        <v>7</v>
      </c>
      <c r="E1194" s="37" t="s">
        <v>76</v>
      </c>
      <c r="F1194" s="37" t="s">
        <v>1827</v>
      </c>
      <c r="G1194" s="37" t="s">
        <v>32</v>
      </c>
      <c r="H1194" s="38">
        <v>50</v>
      </c>
      <c r="I1194" s="37" t="s">
        <v>37</v>
      </c>
      <c r="J1194" s="37" t="s">
        <v>2933</v>
      </c>
      <c r="K1194">
        <v>0</v>
      </c>
      <c r="L1194">
        <v>0</v>
      </c>
      <c r="M1194">
        <v>0</v>
      </c>
      <c r="N1194">
        <v>0</v>
      </c>
      <c r="O1194">
        <v>0</v>
      </c>
      <c r="P1194">
        <v>0</v>
      </c>
      <c r="Q1194">
        <f t="shared" si="18"/>
        <v>0</v>
      </c>
    </row>
    <row r="1195" spans="1:17" x14ac:dyDescent="0.25">
      <c r="A1195" s="39">
        <v>41841</v>
      </c>
      <c r="B1195" s="37" t="s">
        <v>2932</v>
      </c>
      <c r="C1195" s="37">
        <v>2014</v>
      </c>
      <c r="D1195" s="38">
        <v>7</v>
      </c>
      <c r="E1195" s="37" t="s">
        <v>1827</v>
      </c>
      <c r="F1195" s="37" t="s">
        <v>1827</v>
      </c>
      <c r="G1195" s="37" t="s">
        <v>32</v>
      </c>
      <c r="H1195" s="38">
        <v>342</v>
      </c>
      <c r="I1195" s="37" t="s">
        <v>37</v>
      </c>
      <c r="J1195" s="37" t="s">
        <v>2931</v>
      </c>
      <c r="K1195">
        <v>0</v>
      </c>
      <c r="L1195">
        <v>0</v>
      </c>
      <c r="M1195">
        <v>0</v>
      </c>
      <c r="N1195">
        <v>0</v>
      </c>
      <c r="O1195">
        <v>0</v>
      </c>
      <c r="P1195">
        <v>0</v>
      </c>
      <c r="Q1195">
        <f t="shared" si="18"/>
        <v>0</v>
      </c>
    </row>
    <row r="1196" spans="1:17" x14ac:dyDescent="0.25">
      <c r="A1196" s="39">
        <v>41841</v>
      </c>
      <c r="B1196" s="37" t="s">
        <v>2930</v>
      </c>
      <c r="C1196" s="37">
        <v>2014</v>
      </c>
      <c r="D1196" s="38">
        <v>7</v>
      </c>
      <c r="E1196" s="37" t="s">
        <v>153</v>
      </c>
      <c r="F1196" s="37" t="s">
        <v>4672</v>
      </c>
      <c r="G1196" s="37" t="s">
        <v>32</v>
      </c>
      <c r="H1196" s="38">
        <v>1</v>
      </c>
      <c r="I1196" s="37" t="s">
        <v>37</v>
      </c>
      <c r="J1196" s="37" t="s">
        <v>37</v>
      </c>
      <c r="K1196">
        <v>0</v>
      </c>
      <c r="L1196">
        <v>0</v>
      </c>
      <c r="M1196">
        <v>0</v>
      </c>
      <c r="N1196">
        <v>0</v>
      </c>
      <c r="O1196">
        <v>0</v>
      </c>
      <c r="P1196">
        <v>0</v>
      </c>
      <c r="Q1196">
        <f t="shared" si="18"/>
        <v>0</v>
      </c>
    </row>
    <row r="1197" spans="1:17" x14ac:dyDescent="0.25">
      <c r="A1197" s="39">
        <v>41841</v>
      </c>
      <c r="B1197" s="37" t="s">
        <v>920</v>
      </c>
      <c r="C1197" s="37">
        <v>2014</v>
      </c>
      <c r="D1197" s="38">
        <v>7</v>
      </c>
      <c r="E1197" s="37" t="s">
        <v>55</v>
      </c>
      <c r="F1197" s="37" t="s">
        <v>4672</v>
      </c>
      <c r="G1197" s="37" t="s">
        <v>32</v>
      </c>
      <c r="H1197" s="38">
        <v>81</v>
      </c>
      <c r="I1197" s="37" t="s">
        <v>37</v>
      </c>
      <c r="J1197" s="37" t="s">
        <v>2929</v>
      </c>
      <c r="K1197">
        <v>1</v>
      </c>
      <c r="L1197">
        <v>1</v>
      </c>
      <c r="M1197">
        <v>0</v>
      </c>
      <c r="N1197">
        <v>0</v>
      </c>
      <c r="O1197">
        <v>0</v>
      </c>
      <c r="P1197">
        <v>1.2345679012345678E-2</v>
      </c>
      <c r="Q1197">
        <f t="shared" si="18"/>
        <v>0</v>
      </c>
    </row>
    <row r="1198" spans="1:17" x14ac:dyDescent="0.25">
      <c r="A1198" s="39">
        <v>41841</v>
      </c>
      <c r="B1198" s="37" t="s">
        <v>2928</v>
      </c>
      <c r="C1198" s="37">
        <v>2014</v>
      </c>
      <c r="D1198" s="38">
        <v>7</v>
      </c>
      <c r="E1198" s="37" t="s">
        <v>24</v>
      </c>
      <c r="F1198" s="37" t="s">
        <v>4672</v>
      </c>
      <c r="G1198" s="37" t="s">
        <v>32</v>
      </c>
      <c r="H1198" s="38">
        <v>33</v>
      </c>
      <c r="I1198" s="37" t="s">
        <v>37</v>
      </c>
      <c r="J1198" s="37" t="s">
        <v>2927</v>
      </c>
      <c r="K1198">
        <v>0</v>
      </c>
      <c r="L1198">
        <v>0</v>
      </c>
      <c r="M1198">
        <v>0</v>
      </c>
      <c r="N1198">
        <v>0</v>
      </c>
      <c r="O1198">
        <v>0</v>
      </c>
      <c r="P1198">
        <v>0</v>
      </c>
      <c r="Q1198">
        <f t="shared" si="18"/>
        <v>0</v>
      </c>
    </row>
    <row r="1199" spans="1:17" x14ac:dyDescent="0.25">
      <c r="A1199" s="39">
        <v>41841</v>
      </c>
      <c r="B1199" s="37" t="s">
        <v>924</v>
      </c>
      <c r="C1199" s="37">
        <v>2014</v>
      </c>
      <c r="D1199" s="38">
        <v>7</v>
      </c>
      <c r="E1199" s="37" t="s">
        <v>36</v>
      </c>
      <c r="F1199" s="37" t="s">
        <v>36</v>
      </c>
      <c r="G1199" s="37" t="s">
        <v>32</v>
      </c>
      <c r="H1199" s="38">
        <v>289</v>
      </c>
      <c r="I1199" s="37" t="s">
        <v>1866</v>
      </c>
      <c r="J1199" s="37" t="s">
        <v>2926</v>
      </c>
      <c r="K1199">
        <v>2</v>
      </c>
      <c r="L1199">
        <v>2</v>
      </c>
      <c r="M1199">
        <v>1</v>
      </c>
      <c r="N1199">
        <v>0</v>
      </c>
      <c r="O1199">
        <v>1</v>
      </c>
      <c r="P1199">
        <v>6.920415224913495E-3</v>
      </c>
      <c r="Q1199">
        <f t="shared" si="18"/>
        <v>0</v>
      </c>
    </row>
    <row r="1200" spans="1:17" x14ac:dyDescent="0.25">
      <c r="A1200" s="39">
        <v>41841</v>
      </c>
      <c r="B1200" s="37" t="s">
        <v>929</v>
      </c>
      <c r="C1200" s="37">
        <v>2014</v>
      </c>
      <c r="D1200" s="38">
        <v>7</v>
      </c>
      <c r="E1200" s="37" t="s">
        <v>50</v>
      </c>
      <c r="F1200" s="37" t="s">
        <v>50</v>
      </c>
      <c r="G1200" s="37" t="s">
        <v>32</v>
      </c>
      <c r="H1200" s="38">
        <v>229</v>
      </c>
      <c r="I1200" s="37" t="s">
        <v>2098</v>
      </c>
      <c r="J1200" s="37" t="s">
        <v>2925</v>
      </c>
      <c r="K1200">
        <v>5</v>
      </c>
      <c r="L1200">
        <v>6</v>
      </c>
      <c r="M1200">
        <v>3</v>
      </c>
      <c r="N1200">
        <v>0</v>
      </c>
      <c r="O1200">
        <v>3</v>
      </c>
      <c r="P1200">
        <v>2.6200873362445413E-2</v>
      </c>
      <c r="Q1200">
        <f t="shared" si="18"/>
        <v>0</v>
      </c>
    </row>
    <row r="1201" spans="1:17" x14ac:dyDescent="0.25">
      <c r="A1201" s="39">
        <v>41841</v>
      </c>
      <c r="B1201" s="37" t="s">
        <v>2924</v>
      </c>
      <c r="C1201" s="37">
        <v>2014</v>
      </c>
      <c r="D1201" s="38">
        <v>7</v>
      </c>
      <c r="E1201" s="37" t="s">
        <v>50</v>
      </c>
      <c r="F1201" s="37" t="s">
        <v>50</v>
      </c>
      <c r="G1201" s="37" t="s">
        <v>40</v>
      </c>
      <c r="H1201" s="38">
        <v>1</v>
      </c>
      <c r="I1201" s="37" t="s">
        <v>37</v>
      </c>
      <c r="J1201" s="37" t="s">
        <v>37</v>
      </c>
      <c r="K1201">
        <v>0</v>
      </c>
      <c r="L1201">
        <v>0</v>
      </c>
      <c r="M1201">
        <v>0</v>
      </c>
      <c r="N1201">
        <v>0</v>
      </c>
      <c r="O1201">
        <v>0</v>
      </c>
      <c r="P1201">
        <v>0</v>
      </c>
      <c r="Q1201">
        <f t="shared" si="18"/>
        <v>0</v>
      </c>
    </row>
    <row r="1202" spans="1:17" x14ac:dyDescent="0.25">
      <c r="A1202" s="39">
        <v>41852</v>
      </c>
      <c r="B1202" s="37" t="s">
        <v>941</v>
      </c>
      <c r="C1202" s="37">
        <v>2014</v>
      </c>
      <c r="D1202" s="38">
        <v>8</v>
      </c>
      <c r="E1202" s="37" t="s">
        <v>76</v>
      </c>
      <c r="F1202" s="37" t="s">
        <v>1827</v>
      </c>
      <c r="G1202" s="37" t="s">
        <v>32</v>
      </c>
      <c r="H1202" s="38">
        <v>6</v>
      </c>
      <c r="I1202" s="37" t="s">
        <v>37</v>
      </c>
      <c r="J1202" s="37" t="s">
        <v>2923</v>
      </c>
      <c r="K1202">
        <v>2</v>
      </c>
      <c r="L1202">
        <v>2</v>
      </c>
      <c r="M1202">
        <v>1</v>
      </c>
      <c r="N1202">
        <v>0</v>
      </c>
      <c r="O1202">
        <v>1</v>
      </c>
      <c r="P1202">
        <v>0.33333333333333331</v>
      </c>
      <c r="Q1202">
        <f t="shared" si="18"/>
        <v>0</v>
      </c>
    </row>
    <row r="1203" spans="1:17" x14ac:dyDescent="0.25">
      <c r="A1203" s="39">
        <v>41852</v>
      </c>
      <c r="B1203" s="37" t="s">
        <v>946</v>
      </c>
      <c r="C1203" s="37">
        <v>2014</v>
      </c>
      <c r="D1203" s="38">
        <v>8</v>
      </c>
      <c r="E1203" s="37" t="s">
        <v>1827</v>
      </c>
      <c r="F1203" s="37" t="s">
        <v>1827</v>
      </c>
      <c r="G1203" s="37" t="s">
        <v>32</v>
      </c>
      <c r="H1203" s="38">
        <v>286</v>
      </c>
      <c r="I1203" s="37" t="s">
        <v>37</v>
      </c>
      <c r="J1203" s="37" t="s">
        <v>2922</v>
      </c>
      <c r="K1203">
        <v>1</v>
      </c>
      <c r="L1203">
        <v>1</v>
      </c>
      <c r="M1203">
        <v>0</v>
      </c>
      <c r="N1203">
        <v>0</v>
      </c>
      <c r="O1203">
        <v>0</v>
      </c>
      <c r="P1203">
        <v>3.4965034965034965E-3</v>
      </c>
      <c r="Q1203">
        <f t="shared" si="18"/>
        <v>0</v>
      </c>
    </row>
    <row r="1204" spans="1:17" x14ac:dyDescent="0.25">
      <c r="A1204" s="39">
        <v>41852</v>
      </c>
      <c r="B1204" s="37" t="s">
        <v>2921</v>
      </c>
      <c r="C1204" s="37">
        <v>2014</v>
      </c>
      <c r="D1204" s="38">
        <v>8</v>
      </c>
      <c r="E1204" s="37" t="s">
        <v>1827</v>
      </c>
      <c r="F1204" s="37" t="s">
        <v>1827</v>
      </c>
      <c r="G1204" s="37" t="s">
        <v>40</v>
      </c>
      <c r="H1204" s="38">
        <v>1</v>
      </c>
      <c r="I1204" s="37" t="s">
        <v>37</v>
      </c>
      <c r="J1204" s="37" t="s">
        <v>37</v>
      </c>
      <c r="K1204">
        <v>0</v>
      </c>
      <c r="L1204">
        <v>0</v>
      </c>
      <c r="M1204">
        <v>0</v>
      </c>
      <c r="N1204">
        <v>0</v>
      </c>
      <c r="O1204">
        <v>0</v>
      </c>
      <c r="P1204">
        <v>0</v>
      </c>
      <c r="Q1204">
        <f t="shared" si="18"/>
        <v>0</v>
      </c>
    </row>
    <row r="1205" spans="1:17" x14ac:dyDescent="0.25">
      <c r="A1205" s="39">
        <v>41859</v>
      </c>
      <c r="B1205" s="37" t="s">
        <v>2920</v>
      </c>
      <c r="C1205" s="37">
        <v>2014</v>
      </c>
      <c r="D1205" s="38">
        <v>8</v>
      </c>
      <c r="E1205" s="37" t="s">
        <v>2918</v>
      </c>
      <c r="F1205" s="37" t="e">
        <v>#N/A</v>
      </c>
      <c r="G1205" s="37" t="s">
        <v>40</v>
      </c>
      <c r="H1205" s="38">
        <v>1</v>
      </c>
      <c r="I1205" s="37" t="s">
        <v>37</v>
      </c>
      <c r="J1205" s="37" t="s">
        <v>37</v>
      </c>
      <c r="K1205">
        <v>0</v>
      </c>
      <c r="L1205">
        <v>0</v>
      </c>
      <c r="M1205">
        <v>0</v>
      </c>
      <c r="N1205">
        <v>0</v>
      </c>
      <c r="O1205">
        <v>0</v>
      </c>
      <c r="P1205">
        <v>0</v>
      </c>
      <c r="Q1205">
        <f t="shared" si="18"/>
        <v>0</v>
      </c>
    </row>
    <row r="1206" spans="1:17" x14ac:dyDescent="0.25">
      <c r="A1206" s="39">
        <v>41859</v>
      </c>
      <c r="B1206" s="37" t="s">
        <v>2919</v>
      </c>
      <c r="C1206" s="37">
        <v>2014</v>
      </c>
      <c r="D1206" s="38">
        <v>8</v>
      </c>
      <c r="E1206" s="37" t="s">
        <v>2918</v>
      </c>
      <c r="F1206" s="37" t="e">
        <v>#N/A</v>
      </c>
      <c r="G1206" s="37" t="s">
        <v>32</v>
      </c>
      <c r="H1206" s="38">
        <v>1</v>
      </c>
      <c r="I1206" s="37" t="s">
        <v>37</v>
      </c>
      <c r="J1206" s="37" t="s">
        <v>37</v>
      </c>
      <c r="K1206">
        <v>0</v>
      </c>
      <c r="L1206">
        <v>0</v>
      </c>
      <c r="M1206">
        <v>0</v>
      </c>
      <c r="N1206">
        <v>0</v>
      </c>
      <c r="O1206">
        <v>0</v>
      </c>
      <c r="P1206">
        <v>0</v>
      </c>
      <c r="Q1206">
        <f t="shared" si="18"/>
        <v>0</v>
      </c>
    </row>
    <row r="1207" spans="1:17" x14ac:dyDescent="0.25">
      <c r="A1207" s="39">
        <v>41859</v>
      </c>
      <c r="B1207" s="37" t="s">
        <v>2917</v>
      </c>
      <c r="C1207" s="37">
        <v>2014</v>
      </c>
      <c r="D1207" s="38">
        <v>8</v>
      </c>
      <c r="E1207" s="37" t="s">
        <v>76</v>
      </c>
      <c r="F1207" s="37" t="s">
        <v>1827</v>
      </c>
      <c r="G1207" s="37" t="s">
        <v>32</v>
      </c>
      <c r="H1207" s="38">
        <v>38</v>
      </c>
      <c r="I1207" s="37" t="s">
        <v>37</v>
      </c>
      <c r="J1207" s="37" t="s">
        <v>37</v>
      </c>
      <c r="K1207">
        <v>0</v>
      </c>
      <c r="L1207">
        <v>0</v>
      </c>
      <c r="M1207">
        <v>0</v>
      </c>
      <c r="N1207">
        <v>0</v>
      </c>
      <c r="O1207">
        <v>0</v>
      </c>
      <c r="P1207">
        <v>0</v>
      </c>
      <c r="Q1207">
        <f t="shared" si="18"/>
        <v>0</v>
      </c>
    </row>
    <row r="1208" spans="1:17" x14ac:dyDescent="0.25">
      <c r="A1208" s="39">
        <v>41859</v>
      </c>
      <c r="B1208" s="37" t="s">
        <v>949</v>
      </c>
      <c r="C1208" s="37">
        <v>2014</v>
      </c>
      <c r="D1208" s="38">
        <v>8</v>
      </c>
      <c r="E1208" s="37" t="s">
        <v>1827</v>
      </c>
      <c r="F1208" s="37" t="s">
        <v>1827</v>
      </c>
      <c r="G1208" s="37" t="s">
        <v>32</v>
      </c>
      <c r="H1208" s="38">
        <v>429</v>
      </c>
      <c r="I1208" s="37" t="s">
        <v>37</v>
      </c>
      <c r="J1208" s="37" t="s">
        <v>2916</v>
      </c>
      <c r="K1208">
        <v>5</v>
      </c>
      <c r="L1208">
        <v>4</v>
      </c>
      <c r="M1208">
        <v>2</v>
      </c>
      <c r="N1208">
        <v>0</v>
      </c>
      <c r="O1208">
        <v>2</v>
      </c>
      <c r="P1208">
        <v>9.324009324009324E-3</v>
      </c>
      <c r="Q1208">
        <f t="shared" si="18"/>
        <v>0</v>
      </c>
    </row>
    <row r="1209" spans="1:17" x14ac:dyDescent="0.25">
      <c r="A1209" s="39">
        <v>41859</v>
      </c>
      <c r="B1209" s="37" t="s">
        <v>2915</v>
      </c>
      <c r="C1209" s="37">
        <v>2014</v>
      </c>
      <c r="D1209" s="38">
        <v>8</v>
      </c>
      <c r="E1209" s="37" t="s">
        <v>1827</v>
      </c>
      <c r="F1209" s="37" t="s">
        <v>1827</v>
      </c>
      <c r="G1209" s="37" t="s">
        <v>40</v>
      </c>
      <c r="H1209" s="38">
        <v>4</v>
      </c>
      <c r="I1209" s="37" t="s">
        <v>37</v>
      </c>
      <c r="J1209" s="37" t="s">
        <v>37</v>
      </c>
      <c r="K1209">
        <v>0</v>
      </c>
      <c r="L1209">
        <v>0</v>
      </c>
      <c r="M1209">
        <v>0</v>
      </c>
      <c r="N1209">
        <v>0</v>
      </c>
      <c r="O1209">
        <v>0</v>
      </c>
      <c r="P1209">
        <v>0</v>
      </c>
      <c r="Q1209">
        <f t="shared" si="18"/>
        <v>0</v>
      </c>
    </row>
    <row r="1210" spans="1:17" x14ac:dyDescent="0.25">
      <c r="A1210" s="39">
        <v>41859</v>
      </c>
      <c r="B1210" s="37" t="s">
        <v>2914</v>
      </c>
      <c r="C1210" s="37">
        <v>2014</v>
      </c>
      <c r="D1210" s="38">
        <v>8</v>
      </c>
      <c r="E1210" s="37" t="s">
        <v>2913</v>
      </c>
      <c r="F1210" s="37" t="e">
        <v>#N/A</v>
      </c>
      <c r="G1210" s="37" t="s">
        <v>32</v>
      </c>
      <c r="H1210" s="38">
        <v>1</v>
      </c>
      <c r="I1210" s="37" t="s">
        <v>37</v>
      </c>
      <c r="J1210" s="37" t="s">
        <v>37</v>
      </c>
      <c r="K1210">
        <v>0</v>
      </c>
      <c r="L1210">
        <v>0</v>
      </c>
      <c r="M1210">
        <v>0</v>
      </c>
      <c r="N1210">
        <v>0</v>
      </c>
      <c r="O1210">
        <v>0</v>
      </c>
      <c r="P1210">
        <v>0</v>
      </c>
      <c r="Q1210">
        <f t="shared" si="18"/>
        <v>0</v>
      </c>
    </row>
    <row r="1211" spans="1:17" x14ac:dyDescent="0.25">
      <c r="A1211" s="39">
        <v>41859</v>
      </c>
      <c r="B1211" s="37" t="s">
        <v>2912</v>
      </c>
      <c r="C1211" s="37">
        <v>2014</v>
      </c>
      <c r="D1211" s="38">
        <v>8</v>
      </c>
      <c r="E1211" s="37" t="s">
        <v>55</v>
      </c>
      <c r="F1211" s="37" t="s">
        <v>4672</v>
      </c>
      <c r="G1211" s="37" t="s">
        <v>32</v>
      </c>
      <c r="H1211" s="38">
        <v>70</v>
      </c>
      <c r="I1211" s="37" t="s">
        <v>37</v>
      </c>
      <c r="J1211" s="37" t="s">
        <v>2911</v>
      </c>
      <c r="K1211">
        <v>0</v>
      </c>
      <c r="L1211">
        <v>0</v>
      </c>
      <c r="M1211">
        <v>0</v>
      </c>
      <c r="N1211">
        <v>0</v>
      </c>
      <c r="O1211">
        <v>0</v>
      </c>
      <c r="P1211">
        <v>0</v>
      </c>
      <c r="Q1211">
        <f t="shared" si="18"/>
        <v>0</v>
      </c>
    </row>
    <row r="1212" spans="1:17" x14ac:dyDescent="0.25">
      <c r="A1212" s="39">
        <v>41859</v>
      </c>
      <c r="B1212" s="37" t="s">
        <v>957</v>
      </c>
      <c r="C1212" s="37">
        <v>2014</v>
      </c>
      <c r="D1212" s="38">
        <v>8</v>
      </c>
      <c r="E1212" s="37" t="s">
        <v>55</v>
      </c>
      <c r="F1212" s="37" t="s">
        <v>4672</v>
      </c>
      <c r="G1212" s="37" t="s">
        <v>40</v>
      </c>
      <c r="H1212" s="38">
        <v>815</v>
      </c>
      <c r="I1212" s="37" t="s">
        <v>37</v>
      </c>
      <c r="J1212" s="37" t="s">
        <v>2910</v>
      </c>
      <c r="K1212">
        <v>3</v>
      </c>
      <c r="L1212">
        <v>3</v>
      </c>
      <c r="M1212">
        <v>0</v>
      </c>
      <c r="N1212">
        <v>3</v>
      </c>
      <c r="O1212">
        <v>3</v>
      </c>
      <c r="P1212">
        <v>3.6809815950920245E-3</v>
      </c>
      <c r="Q1212">
        <f t="shared" si="18"/>
        <v>3.6809815950920245E-3</v>
      </c>
    </row>
    <row r="1213" spans="1:17" x14ac:dyDescent="0.25">
      <c r="A1213" s="39">
        <v>41859</v>
      </c>
      <c r="B1213" s="37" t="s">
        <v>2909</v>
      </c>
      <c r="C1213" s="37">
        <v>2014</v>
      </c>
      <c r="D1213" s="38">
        <v>8</v>
      </c>
      <c r="E1213" s="37" t="s">
        <v>24</v>
      </c>
      <c r="F1213" s="37" t="s">
        <v>4672</v>
      </c>
      <c r="G1213" s="37" t="s">
        <v>32</v>
      </c>
      <c r="H1213" s="38">
        <v>7</v>
      </c>
      <c r="I1213" s="37" t="s">
        <v>37</v>
      </c>
      <c r="J1213" s="37" t="s">
        <v>37</v>
      </c>
      <c r="K1213">
        <v>0</v>
      </c>
      <c r="L1213">
        <v>0</v>
      </c>
      <c r="M1213">
        <v>0</v>
      </c>
      <c r="N1213">
        <v>0</v>
      </c>
      <c r="O1213">
        <v>0</v>
      </c>
      <c r="P1213">
        <v>0</v>
      </c>
      <c r="Q1213">
        <f t="shared" si="18"/>
        <v>0</v>
      </c>
    </row>
    <row r="1214" spans="1:17" x14ac:dyDescent="0.25">
      <c r="A1214" s="39">
        <v>41859</v>
      </c>
      <c r="B1214" s="37" t="s">
        <v>2908</v>
      </c>
      <c r="C1214" s="37">
        <v>2014</v>
      </c>
      <c r="D1214" s="38">
        <v>8</v>
      </c>
      <c r="E1214" s="37" t="s">
        <v>37</v>
      </c>
      <c r="F1214" s="37" t="e">
        <v>#N/A</v>
      </c>
      <c r="G1214" s="37" t="s">
        <v>32</v>
      </c>
      <c r="H1214" s="38">
        <v>1</v>
      </c>
      <c r="I1214" s="37" t="s">
        <v>37</v>
      </c>
      <c r="J1214" s="37" t="s">
        <v>37</v>
      </c>
      <c r="K1214">
        <v>0</v>
      </c>
      <c r="L1214">
        <v>0</v>
      </c>
      <c r="M1214">
        <v>0</v>
      </c>
      <c r="N1214">
        <v>0</v>
      </c>
      <c r="O1214">
        <v>0</v>
      </c>
      <c r="P1214">
        <v>0</v>
      </c>
      <c r="Q1214">
        <f t="shared" si="18"/>
        <v>0</v>
      </c>
    </row>
    <row r="1215" spans="1:17" x14ac:dyDescent="0.25">
      <c r="A1215" s="39">
        <v>41859</v>
      </c>
      <c r="B1215" s="37" t="s">
        <v>2907</v>
      </c>
      <c r="C1215" s="37">
        <v>2014</v>
      </c>
      <c r="D1215" s="38">
        <v>8</v>
      </c>
      <c r="E1215" s="37" t="s">
        <v>37</v>
      </c>
      <c r="F1215" s="37" t="e">
        <v>#N/A</v>
      </c>
      <c r="G1215" s="37" t="s">
        <v>40</v>
      </c>
      <c r="H1215" s="38">
        <v>1</v>
      </c>
      <c r="I1215" s="37" t="s">
        <v>37</v>
      </c>
      <c r="J1215" s="37" t="s">
        <v>37</v>
      </c>
      <c r="K1215">
        <v>0</v>
      </c>
      <c r="L1215">
        <v>0</v>
      </c>
      <c r="M1215">
        <v>0</v>
      </c>
      <c r="N1215">
        <v>0</v>
      </c>
      <c r="O1215">
        <v>0</v>
      </c>
      <c r="P1215">
        <v>0</v>
      </c>
      <c r="Q1215">
        <f t="shared" si="18"/>
        <v>0</v>
      </c>
    </row>
    <row r="1216" spans="1:17" x14ac:dyDescent="0.25">
      <c r="A1216" s="39">
        <v>41859</v>
      </c>
      <c r="B1216" s="37" t="s">
        <v>2906</v>
      </c>
      <c r="C1216" s="37">
        <v>2014</v>
      </c>
      <c r="D1216" s="38">
        <v>8</v>
      </c>
      <c r="E1216" s="37" t="s">
        <v>37</v>
      </c>
      <c r="F1216" s="37" t="e">
        <v>#N/A</v>
      </c>
      <c r="G1216" s="37" t="s">
        <v>32</v>
      </c>
      <c r="H1216" s="38">
        <v>1</v>
      </c>
      <c r="I1216" s="37" t="s">
        <v>37</v>
      </c>
      <c r="J1216" s="37" t="s">
        <v>37</v>
      </c>
      <c r="K1216">
        <v>0</v>
      </c>
      <c r="L1216">
        <v>0</v>
      </c>
      <c r="M1216">
        <v>0</v>
      </c>
      <c r="N1216">
        <v>0</v>
      </c>
      <c r="O1216">
        <v>0</v>
      </c>
      <c r="P1216">
        <v>0</v>
      </c>
      <c r="Q1216">
        <f t="shared" si="18"/>
        <v>0</v>
      </c>
    </row>
    <row r="1217" spans="1:17" x14ac:dyDescent="0.25">
      <c r="A1217" s="39">
        <v>41859</v>
      </c>
      <c r="B1217" s="37" t="s">
        <v>964</v>
      </c>
      <c r="C1217" s="37">
        <v>2014</v>
      </c>
      <c r="D1217" s="38">
        <v>8</v>
      </c>
      <c r="E1217" s="37" t="s">
        <v>36</v>
      </c>
      <c r="F1217" s="37" t="s">
        <v>36</v>
      </c>
      <c r="G1217" s="37" t="s">
        <v>32</v>
      </c>
      <c r="H1217" s="38">
        <v>495</v>
      </c>
      <c r="I1217" s="37" t="s">
        <v>2905</v>
      </c>
      <c r="J1217" s="37" t="s">
        <v>2904</v>
      </c>
      <c r="K1217">
        <v>1</v>
      </c>
      <c r="L1217">
        <v>1</v>
      </c>
      <c r="M1217">
        <v>1</v>
      </c>
      <c r="N1217">
        <v>0</v>
      </c>
      <c r="O1217">
        <v>1</v>
      </c>
      <c r="P1217">
        <v>2.0202020202020202E-3</v>
      </c>
      <c r="Q1217">
        <f t="shared" si="18"/>
        <v>0</v>
      </c>
    </row>
    <row r="1218" spans="1:17" x14ac:dyDescent="0.25">
      <c r="A1218" s="39">
        <v>41859</v>
      </c>
      <c r="B1218" s="37" t="s">
        <v>967</v>
      </c>
      <c r="C1218" s="37">
        <v>2014</v>
      </c>
      <c r="D1218" s="38">
        <v>8</v>
      </c>
      <c r="E1218" s="37" t="s">
        <v>36</v>
      </c>
      <c r="F1218" s="37" t="s">
        <v>36</v>
      </c>
      <c r="G1218" s="37" t="s">
        <v>40</v>
      </c>
      <c r="H1218" s="38">
        <v>39</v>
      </c>
      <c r="I1218" s="37" t="s">
        <v>37</v>
      </c>
      <c r="J1218" s="37" t="s">
        <v>2903</v>
      </c>
      <c r="K1218">
        <v>1</v>
      </c>
      <c r="L1218">
        <v>1</v>
      </c>
      <c r="M1218">
        <v>0</v>
      </c>
      <c r="N1218">
        <v>1</v>
      </c>
      <c r="O1218">
        <v>1</v>
      </c>
      <c r="P1218">
        <v>2.564102564102564E-2</v>
      </c>
      <c r="Q1218">
        <f t="shared" si="18"/>
        <v>2.564102564102564E-2</v>
      </c>
    </row>
    <row r="1219" spans="1:17" x14ac:dyDescent="0.25">
      <c r="A1219" s="39">
        <v>41859</v>
      </c>
      <c r="B1219" s="37" t="s">
        <v>971</v>
      </c>
      <c r="C1219" s="37">
        <v>2014</v>
      </c>
      <c r="D1219" s="38">
        <v>8</v>
      </c>
      <c r="E1219" s="37" t="s">
        <v>50</v>
      </c>
      <c r="F1219" s="37" t="s">
        <v>50</v>
      </c>
      <c r="G1219" s="37" t="s">
        <v>32</v>
      </c>
      <c r="H1219" s="38">
        <v>129</v>
      </c>
      <c r="I1219" s="37" t="s">
        <v>37</v>
      </c>
      <c r="J1219" s="37" t="s">
        <v>2902</v>
      </c>
      <c r="K1219">
        <v>3</v>
      </c>
      <c r="L1219">
        <v>3</v>
      </c>
      <c r="M1219">
        <v>2</v>
      </c>
      <c r="N1219">
        <v>1</v>
      </c>
      <c r="O1219">
        <v>3</v>
      </c>
      <c r="P1219">
        <v>2.3255813953488372E-2</v>
      </c>
      <c r="Q1219">
        <f t="shared" ref="Q1219:Q1282" si="19">N1219/H1219</f>
        <v>7.7519379844961239E-3</v>
      </c>
    </row>
    <row r="1220" spans="1:17" x14ac:dyDescent="0.25">
      <c r="A1220" s="39">
        <v>41862</v>
      </c>
      <c r="B1220" s="37" t="s">
        <v>2901</v>
      </c>
      <c r="C1220" s="37">
        <v>2014</v>
      </c>
      <c r="D1220" s="38">
        <v>8</v>
      </c>
      <c r="E1220" s="37" t="s">
        <v>76</v>
      </c>
      <c r="F1220" s="37" t="s">
        <v>1827</v>
      </c>
      <c r="G1220" s="37" t="s">
        <v>32</v>
      </c>
      <c r="H1220" s="38">
        <v>47</v>
      </c>
      <c r="I1220" s="37" t="s">
        <v>37</v>
      </c>
      <c r="J1220" s="37" t="s">
        <v>37</v>
      </c>
      <c r="K1220">
        <v>0</v>
      </c>
      <c r="L1220">
        <v>0</v>
      </c>
      <c r="M1220">
        <v>0</v>
      </c>
      <c r="N1220">
        <v>0</v>
      </c>
      <c r="O1220">
        <v>0</v>
      </c>
      <c r="P1220">
        <v>0</v>
      </c>
      <c r="Q1220">
        <f t="shared" si="19"/>
        <v>0</v>
      </c>
    </row>
    <row r="1221" spans="1:17" x14ac:dyDescent="0.25">
      <c r="A1221" s="39">
        <v>41862</v>
      </c>
      <c r="B1221" s="37" t="s">
        <v>980</v>
      </c>
      <c r="C1221" s="37">
        <v>2014</v>
      </c>
      <c r="D1221" s="38">
        <v>8</v>
      </c>
      <c r="E1221" s="37" t="s">
        <v>1827</v>
      </c>
      <c r="F1221" s="37" t="s">
        <v>1827</v>
      </c>
      <c r="G1221" s="37" t="s">
        <v>32</v>
      </c>
      <c r="H1221" s="38">
        <v>198</v>
      </c>
      <c r="I1221" s="37" t="s">
        <v>37</v>
      </c>
      <c r="J1221" s="37" t="s">
        <v>2900</v>
      </c>
      <c r="K1221">
        <v>1</v>
      </c>
      <c r="L1221">
        <v>1</v>
      </c>
      <c r="M1221">
        <v>0</v>
      </c>
      <c r="N1221">
        <v>0</v>
      </c>
      <c r="O1221">
        <v>0</v>
      </c>
      <c r="P1221">
        <v>5.0505050505050509E-3</v>
      </c>
      <c r="Q1221">
        <f t="shared" si="19"/>
        <v>0</v>
      </c>
    </row>
    <row r="1222" spans="1:17" x14ac:dyDescent="0.25">
      <c r="A1222" s="39">
        <v>41862</v>
      </c>
      <c r="B1222" s="37" t="s">
        <v>978</v>
      </c>
      <c r="C1222" s="37">
        <v>2014</v>
      </c>
      <c r="D1222" s="38">
        <v>8</v>
      </c>
      <c r="E1222" s="37" t="s">
        <v>55</v>
      </c>
      <c r="F1222" s="37" t="s">
        <v>4672</v>
      </c>
      <c r="G1222" s="37" t="s">
        <v>32</v>
      </c>
      <c r="H1222" s="38">
        <v>187</v>
      </c>
      <c r="I1222" s="37" t="s">
        <v>37</v>
      </c>
      <c r="J1222" s="37" t="s">
        <v>2899</v>
      </c>
      <c r="K1222">
        <v>2</v>
      </c>
      <c r="L1222">
        <v>2</v>
      </c>
      <c r="M1222">
        <v>0</v>
      </c>
      <c r="N1222">
        <v>1</v>
      </c>
      <c r="O1222">
        <v>0</v>
      </c>
      <c r="P1222">
        <v>1.06951871657754E-2</v>
      </c>
      <c r="Q1222">
        <f t="shared" si="19"/>
        <v>5.3475935828877002E-3</v>
      </c>
    </row>
    <row r="1223" spans="1:17" x14ac:dyDescent="0.25">
      <c r="A1223" s="39">
        <v>41862</v>
      </c>
      <c r="B1223" s="37" t="s">
        <v>984</v>
      </c>
      <c r="C1223" s="37">
        <v>2014</v>
      </c>
      <c r="D1223" s="38">
        <v>8</v>
      </c>
      <c r="E1223" s="37" t="s">
        <v>55</v>
      </c>
      <c r="F1223" s="37" t="s">
        <v>4672</v>
      </c>
      <c r="G1223" s="37" t="s">
        <v>40</v>
      </c>
      <c r="H1223" s="38">
        <v>1200</v>
      </c>
      <c r="I1223" s="37" t="s">
        <v>37</v>
      </c>
      <c r="J1223" s="37" t="s">
        <v>2898</v>
      </c>
      <c r="K1223">
        <v>1</v>
      </c>
      <c r="L1223">
        <v>1</v>
      </c>
      <c r="M1223">
        <v>0</v>
      </c>
      <c r="N1223">
        <v>1</v>
      </c>
      <c r="O1223">
        <v>1</v>
      </c>
      <c r="P1223">
        <v>8.3333333333333339E-4</v>
      </c>
      <c r="Q1223">
        <f t="shared" si="19"/>
        <v>8.3333333333333339E-4</v>
      </c>
    </row>
    <row r="1224" spans="1:17" x14ac:dyDescent="0.25">
      <c r="A1224" s="39">
        <v>41862</v>
      </c>
      <c r="B1224" s="37" t="s">
        <v>2897</v>
      </c>
      <c r="C1224" s="37">
        <v>2014</v>
      </c>
      <c r="D1224" s="38">
        <v>8</v>
      </c>
      <c r="E1224" s="37" t="s">
        <v>24</v>
      </c>
      <c r="F1224" s="37" t="s">
        <v>4672</v>
      </c>
      <c r="G1224" s="37" t="s">
        <v>32</v>
      </c>
      <c r="H1224" s="38">
        <v>7</v>
      </c>
      <c r="I1224" s="37" t="s">
        <v>37</v>
      </c>
      <c r="J1224" s="37" t="s">
        <v>37</v>
      </c>
      <c r="K1224">
        <v>0</v>
      </c>
      <c r="L1224">
        <v>0</v>
      </c>
      <c r="M1224">
        <v>0</v>
      </c>
      <c r="N1224">
        <v>0</v>
      </c>
      <c r="O1224">
        <v>0</v>
      </c>
      <c r="P1224">
        <v>0</v>
      </c>
      <c r="Q1224">
        <f t="shared" si="19"/>
        <v>0</v>
      </c>
    </row>
    <row r="1225" spans="1:17" x14ac:dyDescent="0.25">
      <c r="A1225" s="39">
        <v>41869</v>
      </c>
      <c r="B1225" s="37" t="s">
        <v>2896</v>
      </c>
      <c r="C1225" s="37">
        <v>2014</v>
      </c>
      <c r="D1225" s="38">
        <v>8</v>
      </c>
      <c r="E1225" s="37" t="s">
        <v>2432</v>
      </c>
      <c r="F1225" s="37" t="e">
        <v>#N/A</v>
      </c>
      <c r="G1225" s="37" t="s">
        <v>32</v>
      </c>
      <c r="H1225" s="38">
        <v>1</v>
      </c>
      <c r="I1225" s="37" t="s">
        <v>37</v>
      </c>
      <c r="J1225" s="37" t="s">
        <v>37</v>
      </c>
      <c r="K1225">
        <v>0</v>
      </c>
      <c r="L1225">
        <v>0</v>
      </c>
      <c r="M1225">
        <v>0</v>
      </c>
      <c r="N1225">
        <v>0</v>
      </c>
      <c r="O1225">
        <v>0</v>
      </c>
      <c r="P1225">
        <v>0</v>
      </c>
      <c r="Q1225">
        <f t="shared" si="19"/>
        <v>0</v>
      </c>
    </row>
    <row r="1226" spans="1:17" x14ac:dyDescent="0.25">
      <c r="A1226" s="39">
        <v>41869</v>
      </c>
      <c r="B1226" s="37" t="s">
        <v>2895</v>
      </c>
      <c r="C1226" s="37">
        <v>2014</v>
      </c>
      <c r="D1226" s="38">
        <v>8</v>
      </c>
      <c r="E1226" s="37" t="s">
        <v>76</v>
      </c>
      <c r="F1226" s="37" t="s">
        <v>1827</v>
      </c>
      <c r="G1226" s="37" t="s">
        <v>32</v>
      </c>
      <c r="H1226" s="38">
        <v>106</v>
      </c>
      <c r="I1226" s="37" t="s">
        <v>37</v>
      </c>
      <c r="J1226" s="37" t="s">
        <v>37</v>
      </c>
      <c r="K1226">
        <v>0</v>
      </c>
      <c r="L1226">
        <v>0</v>
      </c>
      <c r="M1226">
        <v>0</v>
      </c>
      <c r="N1226">
        <v>0</v>
      </c>
      <c r="O1226">
        <v>0</v>
      </c>
      <c r="P1226">
        <v>0</v>
      </c>
      <c r="Q1226">
        <f t="shared" si="19"/>
        <v>0</v>
      </c>
    </row>
    <row r="1227" spans="1:17" x14ac:dyDescent="0.25">
      <c r="A1227" s="39">
        <v>41869</v>
      </c>
      <c r="B1227" s="37" t="s">
        <v>987</v>
      </c>
      <c r="C1227" s="37">
        <v>2014</v>
      </c>
      <c r="D1227" s="38">
        <v>8</v>
      </c>
      <c r="E1227" s="37" t="s">
        <v>1827</v>
      </c>
      <c r="F1227" s="37" t="s">
        <v>1827</v>
      </c>
      <c r="G1227" s="37" t="s">
        <v>32</v>
      </c>
      <c r="H1227" s="38">
        <v>352</v>
      </c>
      <c r="I1227" s="37" t="s">
        <v>37</v>
      </c>
      <c r="J1227" s="37" t="s">
        <v>2894</v>
      </c>
      <c r="K1227">
        <v>2</v>
      </c>
      <c r="L1227">
        <v>4</v>
      </c>
      <c r="M1227">
        <v>1</v>
      </c>
      <c r="N1227">
        <v>0</v>
      </c>
      <c r="O1227">
        <v>2</v>
      </c>
      <c r="P1227">
        <v>1.1363636363636364E-2</v>
      </c>
      <c r="Q1227">
        <f t="shared" si="19"/>
        <v>0</v>
      </c>
    </row>
    <row r="1228" spans="1:17" x14ac:dyDescent="0.25">
      <c r="A1228" s="39">
        <v>41869</v>
      </c>
      <c r="B1228" s="37" t="s">
        <v>2893</v>
      </c>
      <c r="C1228" s="37">
        <v>2014</v>
      </c>
      <c r="D1228" s="38">
        <v>8</v>
      </c>
      <c r="E1228" s="37" t="s">
        <v>153</v>
      </c>
      <c r="F1228" s="37" t="s">
        <v>4672</v>
      </c>
      <c r="G1228" s="37" t="s">
        <v>40</v>
      </c>
      <c r="H1228" s="38">
        <v>1</v>
      </c>
      <c r="I1228" s="37" t="s">
        <v>37</v>
      </c>
      <c r="J1228" s="37" t="s">
        <v>37</v>
      </c>
      <c r="K1228">
        <v>0</v>
      </c>
      <c r="L1228">
        <v>0</v>
      </c>
      <c r="M1228">
        <v>0</v>
      </c>
      <c r="N1228">
        <v>0</v>
      </c>
      <c r="O1228">
        <v>0</v>
      </c>
      <c r="P1228">
        <v>0</v>
      </c>
      <c r="Q1228">
        <f t="shared" si="19"/>
        <v>0</v>
      </c>
    </row>
    <row r="1229" spans="1:17" x14ac:dyDescent="0.25">
      <c r="A1229" s="39">
        <v>41869</v>
      </c>
      <c r="B1229" s="37" t="s">
        <v>2892</v>
      </c>
      <c r="C1229" s="37">
        <v>2014</v>
      </c>
      <c r="D1229" s="38">
        <v>8</v>
      </c>
      <c r="E1229" s="37" t="s">
        <v>153</v>
      </c>
      <c r="F1229" s="37" t="s">
        <v>4672</v>
      </c>
      <c r="G1229" s="37" t="s">
        <v>32</v>
      </c>
      <c r="H1229" s="38">
        <v>1</v>
      </c>
      <c r="I1229" s="37" t="s">
        <v>37</v>
      </c>
      <c r="J1229" s="37" t="s">
        <v>37</v>
      </c>
      <c r="K1229">
        <v>0</v>
      </c>
      <c r="L1229">
        <v>0</v>
      </c>
      <c r="M1229">
        <v>0</v>
      </c>
      <c r="N1229">
        <v>0</v>
      </c>
      <c r="O1229">
        <v>0</v>
      </c>
      <c r="P1229">
        <v>0</v>
      </c>
      <c r="Q1229">
        <f t="shared" si="19"/>
        <v>0</v>
      </c>
    </row>
    <row r="1230" spans="1:17" x14ac:dyDescent="0.25">
      <c r="A1230" s="39">
        <v>41869</v>
      </c>
      <c r="B1230" s="37" t="s">
        <v>2891</v>
      </c>
      <c r="C1230" s="37">
        <v>2014</v>
      </c>
      <c r="D1230" s="38">
        <v>8</v>
      </c>
      <c r="E1230" s="37" t="s">
        <v>55</v>
      </c>
      <c r="F1230" s="37" t="s">
        <v>4672</v>
      </c>
      <c r="G1230" s="37" t="s">
        <v>32</v>
      </c>
      <c r="H1230" s="38">
        <v>144</v>
      </c>
      <c r="I1230" s="37" t="s">
        <v>37</v>
      </c>
      <c r="J1230" s="37" t="s">
        <v>37</v>
      </c>
      <c r="K1230">
        <v>0</v>
      </c>
      <c r="L1230">
        <v>0</v>
      </c>
      <c r="M1230">
        <v>0</v>
      </c>
      <c r="N1230">
        <v>0</v>
      </c>
      <c r="O1230">
        <v>0</v>
      </c>
      <c r="P1230">
        <v>0</v>
      </c>
      <c r="Q1230">
        <f t="shared" si="19"/>
        <v>0</v>
      </c>
    </row>
    <row r="1231" spans="1:17" x14ac:dyDescent="0.25">
      <c r="A1231" s="39">
        <v>41869</v>
      </c>
      <c r="B1231" s="37" t="s">
        <v>2890</v>
      </c>
      <c r="C1231" s="37">
        <v>2014</v>
      </c>
      <c r="D1231" s="38">
        <v>8</v>
      </c>
      <c r="E1231" s="37" t="s">
        <v>55</v>
      </c>
      <c r="F1231" s="37" t="s">
        <v>4672</v>
      </c>
      <c r="G1231" s="37" t="s">
        <v>40</v>
      </c>
      <c r="H1231" s="38">
        <v>740</v>
      </c>
      <c r="I1231" s="37" t="s">
        <v>37</v>
      </c>
      <c r="J1231" s="37" t="s">
        <v>37</v>
      </c>
      <c r="K1231">
        <v>0</v>
      </c>
      <c r="L1231">
        <v>0</v>
      </c>
      <c r="M1231">
        <v>0</v>
      </c>
      <c r="N1231">
        <v>0</v>
      </c>
      <c r="O1231">
        <v>0</v>
      </c>
      <c r="P1231">
        <v>0</v>
      </c>
      <c r="Q1231">
        <f t="shared" si="19"/>
        <v>0</v>
      </c>
    </row>
    <row r="1232" spans="1:17" x14ac:dyDescent="0.25">
      <c r="A1232" s="39">
        <v>41869</v>
      </c>
      <c r="B1232" s="37" t="s">
        <v>1801</v>
      </c>
      <c r="C1232" s="37">
        <v>2014</v>
      </c>
      <c r="D1232" s="38">
        <v>8</v>
      </c>
      <c r="E1232" s="37" t="s">
        <v>24</v>
      </c>
      <c r="F1232" s="37" t="s">
        <v>4672</v>
      </c>
      <c r="G1232" s="37" t="s">
        <v>32</v>
      </c>
      <c r="H1232" s="38">
        <v>18</v>
      </c>
      <c r="I1232" s="37" t="s">
        <v>37</v>
      </c>
      <c r="J1232" s="37" t="s">
        <v>2889</v>
      </c>
      <c r="K1232">
        <v>0</v>
      </c>
      <c r="L1232">
        <v>0</v>
      </c>
      <c r="M1232">
        <v>0</v>
      </c>
      <c r="N1232">
        <v>0</v>
      </c>
      <c r="O1232">
        <v>0</v>
      </c>
      <c r="P1232">
        <v>0</v>
      </c>
      <c r="Q1232">
        <f t="shared" si="19"/>
        <v>0</v>
      </c>
    </row>
    <row r="1233" spans="1:17" x14ac:dyDescent="0.25">
      <c r="A1233" s="39">
        <v>41869</v>
      </c>
      <c r="B1233" s="37" t="s">
        <v>2888</v>
      </c>
      <c r="C1233" s="37">
        <v>2014</v>
      </c>
      <c r="D1233" s="38">
        <v>8</v>
      </c>
      <c r="E1233" s="37" t="s">
        <v>2885</v>
      </c>
      <c r="F1233" s="37" t="e">
        <v>#N/A</v>
      </c>
      <c r="G1233" s="37" t="s">
        <v>32</v>
      </c>
      <c r="H1233" s="38">
        <v>2</v>
      </c>
      <c r="I1233" s="37" t="s">
        <v>37</v>
      </c>
      <c r="J1233" s="37" t="s">
        <v>37</v>
      </c>
      <c r="K1233">
        <v>0</v>
      </c>
      <c r="L1233">
        <v>0</v>
      </c>
      <c r="M1233">
        <v>0</v>
      </c>
      <c r="N1233">
        <v>0</v>
      </c>
      <c r="O1233">
        <v>0</v>
      </c>
      <c r="P1233">
        <v>0</v>
      </c>
      <c r="Q1233">
        <f t="shared" si="19"/>
        <v>0</v>
      </c>
    </row>
    <row r="1234" spans="1:17" x14ac:dyDescent="0.25">
      <c r="A1234" s="39">
        <v>41869</v>
      </c>
      <c r="B1234" s="37" t="s">
        <v>2887</v>
      </c>
      <c r="C1234" s="37">
        <v>2014</v>
      </c>
      <c r="D1234" s="38">
        <v>8</v>
      </c>
      <c r="E1234" s="37" t="s">
        <v>2885</v>
      </c>
      <c r="F1234" s="37" t="e">
        <v>#N/A</v>
      </c>
      <c r="G1234" s="37" t="s">
        <v>32</v>
      </c>
      <c r="H1234" s="38">
        <v>1</v>
      </c>
      <c r="I1234" s="37" t="s">
        <v>37</v>
      </c>
      <c r="J1234" s="37" t="s">
        <v>37</v>
      </c>
      <c r="K1234">
        <v>0</v>
      </c>
      <c r="L1234">
        <v>0</v>
      </c>
      <c r="M1234">
        <v>0</v>
      </c>
      <c r="N1234">
        <v>0</v>
      </c>
      <c r="O1234">
        <v>0</v>
      </c>
      <c r="P1234">
        <v>0</v>
      </c>
      <c r="Q1234">
        <f t="shared" si="19"/>
        <v>0</v>
      </c>
    </row>
    <row r="1235" spans="1:17" x14ac:dyDescent="0.25">
      <c r="A1235" s="39">
        <v>41869</v>
      </c>
      <c r="B1235" s="37" t="s">
        <v>2886</v>
      </c>
      <c r="C1235" s="37">
        <v>2014</v>
      </c>
      <c r="D1235" s="38">
        <v>8</v>
      </c>
      <c r="E1235" s="37" t="s">
        <v>2885</v>
      </c>
      <c r="F1235" s="37" t="e">
        <v>#N/A</v>
      </c>
      <c r="G1235" s="37" t="s">
        <v>40</v>
      </c>
      <c r="H1235" s="38">
        <v>18</v>
      </c>
      <c r="I1235" s="37" t="s">
        <v>37</v>
      </c>
      <c r="J1235" s="37" t="s">
        <v>37</v>
      </c>
      <c r="K1235">
        <v>0</v>
      </c>
      <c r="L1235">
        <v>0</v>
      </c>
      <c r="M1235">
        <v>0</v>
      </c>
      <c r="N1235">
        <v>0</v>
      </c>
      <c r="O1235">
        <v>0</v>
      </c>
      <c r="P1235">
        <v>0</v>
      </c>
      <c r="Q1235">
        <f t="shared" si="19"/>
        <v>0</v>
      </c>
    </row>
    <row r="1236" spans="1:17" x14ac:dyDescent="0.25">
      <c r="A1236" s="39">
        <v>41871</v>
      </c>
      <c r="B1236" s="37" t="s">
        <v>2884</v>
      </c>
      <c r="C1236" s="37">
        <v>2014</v>
      </c>
      <c r="D1236" s="38">
        <v>8</v>
      </c>
      <c r="E1236" s="37" t="s">
        <v>1036</v>
      </c>
      <c r="F1236" s="37" t="e">
        <v>#N/A</v>
      </c>
      <c r="G1236" s="37" t="s">
        <v>32</v>
      </c>
      <c r="H1236" s="38">
        <v>2</v>
      </c>
      <c r="I1236" s="37" t="s">
        <v>37</v>
      </c>
      <c r="J1236" s="37" t="s">
        <v>37</v>
      </c>
      <c r="K1236">
        <v>0</v>
      </c>
      <c r="L1236">
        <v>0</v>
      </c>
      <c r="M1236">
        <v>0</v>
      </c>
      <c r="N1236">
        <v>0</v>
      </c>
      <c r="O1236">
        <v>0</v>
      </c>
      <c r="P1236">
        <v>0</v>
      </c>
      <c r="Q1236">
        <f t="shared" si="19"/>
        <v>0</v>
      </c>
    </row>
    <row r="1237" spans="1:17" x14ac:dyDescent="0.25">
      <c r="A1237" s="39">
        <v>41877</v>
      </c>
      <c r="B1237" s="37" t="s">
        <v>2883</v>
      </c>
      <c r="C1237" s="37">
        <v>2014</v>
      </c>
      <c r="D1237" s="38">
        <v>8</v>
      </c>
      <c r="E1237" s="37" t="s">
        <v>37</v>
      </c>
      <c r="F1237" s="37" t="e">
        <v>#N/A</v>
      </c>
      <c r="G1237" s="37" t="s">
        <v>32</v>
      </c>
      <c r="H1237" s="38">
        <v>1</v>
      </c>
      <c r="I1237" s="37" t="s">
        <v>37</v>
      </c>
      <c r="J1237" s="37" t="s">
        <v>37</v>
      </c>
      <c r="K1237">
        <v>0</v>
      </c>
      <c r="L1237">
        <v>0</v>
      </c>
      <c r="M1237">
        <v>0</v>
      </c>
      <c r="N1237">
        <v>0</v>
      </c>
      <c r="O1237">
        <v>0</v>
      </c>
      <c r="P1237">
        <v>0</v>
      </c>
      <c r="Q1237">
        <f t="shared" si="19"/>
        <v>0</v>
      </c>
    </row>
    <row r="1238" spans="1:17" x14ac:dyDescent="0.25">
      <c r="A1238" s="39">
        <v>41877</v>
      </c>
      <c r="B1238" s="37" t="s">
        <v>2882</v>
      </c>
      <c r="C1238" s="37">
        <v>2014</v>
      </c>
      <c r="D1238" s="38">
        <v>8</v>
      </c>
      <c r="E1238" s="37" t="s">
        <v>2842</v>
      </c>
      <c r="F1238" s="37" t="e">
        <v>#N/A</v>
      </c>
      <c r="G1238" s="37" t="s">
        <v>32</v>
      </c>
      <c r="H1238" s="38">
        <v>1</v>
      </c>
      <c r="I1238" s="37" t="s">
        <v>37</v>
      </c>
      <c r="J1238" s="37" t="s">
        <v>37</v>
      </c>
      <c r="K1238">
        <v>0</v>
      </c>
      <c r="L1238">
        <v>0</v>
      </c>
      <c r="M1238">
        <v>0</v>
      </c>
      <c r="N1238">
        <v>0</v>
      </c>
      <c r="O1238">
        <v>0</v>
      </c>
      <c r="P1238">
        <v>0</v>
      </c>
      <c r="Q1238">
        <f t="shared" si="19"/>
        <v>0</v>
      </c>
    </row>
    <row r="1239" spans="1:17" x14ac:dyDescent="0.25">
      <c r="A1239" s="39">
        <v>41877</v>
      </c>
      <c r="B1239" s="37" t="s">
        <v>2881</v>
      </c>
      <c r="C1239" s="37">
        <v>2014</v>
      </c>
      <c r="D1239" s="38">
        <v>8</v>
      </c>
      <c r="E1239" s="37" t="s">
        <v>37</v>
      </c>
      <c r="F1239" s="37" t="e">
        <v>#N/A</v>
      </c>
      <c r="G1239" s="37" t="s">
        <v>40</v>
      </c>
      <c r="H1239" s="38">
        <v>2</v>
      </c>
      <c r="I1239" s="37" t="s">
        <v>37</v>
      </c>
      <c r="J1239" s="37" t="s">
        <v>37</v>
      </c>
      <c r="K1239">
        <v>0</v>
      </c>
      <c r="L1239">
        <v>0</v>
      </c>
      <c r="M1239">
        <v>0</v>
      </c>
      <c r="N1239">
        <v>0</v>
      </c>
      <c r="O1239">
        <v>0</v>
      </c>
      <c r="P1239">
        <v>0</v>
      </c>
      <c r="Q1239">
        <f t="shared" si="19"/>
        <v>0</v>
      </c>
    </row>
    <row r="1240" spans="1:17" x14ac:dyDescent="0.25">
      <c r="A1240" s="39">
        <v>41885</v>
      </c>
      <c r="B1240" s="37" t="s">
        <v>2880</v>
      </c>
      <c r="C1240" s="37">
        <v>2014</v>
      </c>
      <c r="D1240" s="38">
        <v>9</v>
      </c>
      <c r="E1240" s="37" t="s">
        <v>37</v>
      </c>
      <c r="F1240" s="37" t="e">
        <v>#N/A</v>
      </c>
      <c r="G1240" s="37" t="s">
        <v>40</v>
      </c>
      <c r="H1240" s="38">
        <v>1</v>
      </c>
      <c r="I1240" s="37" t="s">
        <v>37</v>
      </c>
      <c r="J1240" s="37" t="s">
        <v>37</v>
      </c>
      <c r="K1240">
        <v>0</v>
      </c>
      <c r="L1240">
        <v>0</v>
      </c>
      <c r="M1240">
        <v>0</v>
      </c>
      <c r="N1240">
        <v>0</v>
      </c>
      <c r="O1240">
        <v>0</v>
      </c>
      <c r="P1240">
        <v>0</v>
      </c>
      <c r="Q1240">
        <f t="shared" si="19"/>
        <v>0</v>
      </c>
    </row>
    <row r="1241" spans="1:17" x14ac:dyDescent="0.25">
      <c r="A1241" s="39">
        <v>41885</v>
      </c>
      <c r="B1241" s="37" t="s">
        <v>2879</v>
      </c>
      <c r="C1241" s="37">
        <v>2014</v>
      </c>
      <c r="D1241" s="38">
        <v>9</v>
      </c>
      <c r="E1241" s="37" t="s">
        <v>37</v>
      </c>
      <c r="F1241" s="37" t="e">
        <v>#N/A</v>
      </c>
      <c r="G1241" s="37" t="s">
        <v>40</v>
      </c>
      <c r="H1241" s="38">
        <v>1</v>
      </c>
      <c r="I1241" s="37" t="s">
        <v>37</v>
      </c>
      <c r="J1241" s="37" t="s">
        <v>37</v>
      </c>
      <c r="K1241">
        <v>0</v>
      </c>
      <c r="L1241">
        <v>0</v>
      </c>
      <c r="M1241">
        <v>0</v>
      </c>
      <c r="N1241">
        <v>0</v>
      </c>
      <c r="O1241">
        <v>0</v>
      </c>
      <c r="P1241">
        <v>0</v>
      </c>
      <c r="Q1241">
        <f t="shared" si="19"/>
        <v>0</v>
      </c>
    </row>
    <row r="1242" spans="1:17" x14ac:dyDescent="0.25">
      <c r="A1242" s="39">
        <v>41885</v>
      </c>
      <c r="B1242" s="37" t="s">
        <v>2878</v>
      </c>
      <c r="C1242" s="37">
        <v>2014</v>
      </c>
      <c r="D1242" s="38">
        <v>9</v>
      </c>
      <c r="E1242" s="37" t="s">
        <v>76</v>
      </c>
      <c r="F1242" s="37" t="s">
        <v>1827</v>
      </c>
      <c r="G1242" s="37" t="s">
        <v>32</v>
      </c>
      <c r="H1242" s="38">
        <v>130</v>
      </c>
      <c r="I1242" s="37" t="s">
        <v>37</v>
      </c>
      <c r="J1242" s="37" t="s">
        <v>37</v>
      </c>
      <c r="K1242">
        <v>0</v>
      </c>
      <c r="L1242">
        <v>0</v>
      </c>
      <c r="M1242">
        <v>0</v>
      </c>
      <c r="N1242">
        <v>0</v>
      </c>
      <c r="O1242">
        <v>0</v>
      </c>
      <c r="P1242">
        <v>0</v>
      </c>
      <c r="Q1242">
        <f t="shared" si="19"/>
        <v>0</v>
      </c>
    </row>
    <row r="1243" spans="1:17" x14ac:dyDescent="0.25">
      <c r="A1243" s="39">
        <v>41885</v>
      </c>
      <c r="B1243" s="37" t="s">
        <v>2877</v>
      </c>
      <c r="C1243" s="37">
        <v>2014</v>
      </c>
      <c r="D1243" s="38">
        <v>9</v>
      </c>
      <c r="E1243" s="37" t="s">
        <v>76</v>
      </c>
      <c r="F1243" s="37" t="s">
        <v>1827</v>
      </c>
      <c r="G1243" s="37" t="s">
        <v>40</v>
      </c>
      <c r="H1243" s="38">
        <v>1</v>
      </c>
      <c r="I1243" s="37" t="s">
        <v>37</v>
      </c>
      <c r="J1243" s="37" t="s">
        <v>37</v>
      </c>
      <c r="K1243">
        <v>0</v>
      </c>
      <c r="L1243">
        <v>0</v>
      </c>
      <c r="M1243">
        <v>0</v>
      </c>
      <c r="N1243">
        <v>0</v>
      </c>
      <c r="O1243">
        <v>0</v>
      </c>
      <c r="P1243">
        <v>0</v>
      </c>
      <c r="Q1243">
        <f t="shared" si="19"/>
        <v>0</v>
      </c>
    </row>
    <row r="1244" spans="1:17" x14ac:dyDescent="0.25">
      <c r="A1244" s="39">
        <v>41885</v>
      </c>
      <c r="B1244" s="37" t="s">
        <v>2876</v>
      </c>
      <c r="C1244" s="37">
        <v>2014</v>
      </c>
      <c r="D1244" s="38">
        <v>9</v>
      </c>
      <c r="E1244" s="37" t="s">
        <v>1827</v>
      </c>
      <c r="F1244" s="37" t="s">
        <v>1827</v>
      </c>
      <c r="G1244" s="37" t="s">
        <v>32</v>
      </c>
      <c r="H1244" s="38">
        <v>5</v>
      </c>
      <c r="I1244" s="37" t="s">
        <v>37</v>
      </c>
      <c r="J1244" s="37" t="s">
        <v>37</v>
      </c>
      <c r="K1244">
        <v>0</v>
      </c>
      <c r="L1244">
        <v>0</v>
      </c>
      <c r="M1244">
        <v>0</v>
      </c>
      <c r="N1244">
        <v>0</v>
      </c>
      <c r="O1244">
        <v>0</v>
      </c>
      <c r="P1244">
        <v>0</v>
      </c>
      <c r="Q1244">
        <f t="shared" si="19"/>
        <v>0</v>
      </c>
    </row>
    <row r="1245" spans="1:17" x14ac:dyDescent="0.25">
      <c r="A1245" s="39">
        <v>41885</v>
      </c>
      <c r="B1245" s="37" t="s">
        <v>2875</v>
      </c>
      <c r="C1245" s="37">
        <v>2014</v>
      </c>
      <c r="D1245" s="38">
        <v>9</v>
      </c>
      <c r="E1245" s="37" t="s">
        <v>37</v>
      </c>
      <c r="F1245" s="37" t="e">
        <v>#N/A</v>
      </c>
      <c r="G1245" s="37" t="s">
        <v>32</v>
      </c>
      <c r="H1245" s="38">
        <v>1</v>
      </c>
      <c r="I1245" s="37" t="s">
        <v>37</v>
      </c>
      <c r="J1245" s="37" t="s">
        <v>37</v>
      </c>
      <c r="K1245">
        <v>0</v>
      </c>
      <c r="L1245">
        <v>0</v>
      </c>
      <c r="M1245">
        <v>0</v>
      </c>
      <c r="N1245">
        <v>0</v>
      </c>
      <c r="O1245">
        <v>0</v>
      </c>
      <c r="P1245">
        <v>0</v>
      </c>
      <c r="Q1245">
        <f t="shared" si="19"/>
        <v>0</v>
      </c>
    </row>
    <row r="1246" spans="1:17" x14ac:dyDescent="0.25">
      <c r="A1246" s="39">
        <v>41887</v>
      </c>
      <c r="B1246" s="37" t="s">
        <v>2874</v>
      </c>
      <c r="C1246" s="37">
        <v>2014</v>
      </c>
      <c r="D1246" s="38">
        <v>9</v>
      </c>
      <c r="E1246" s="37" t="s">
        <v>76</v>
      </c>
      <c r="F1246" s="37" t="s">
        <v>1827</v>
      </c>
      <c r="G1246" s="37" t="s">
        <v>32</v>
      </c>
      <c r="H1246" s="38">
        <v>120</v>
      </c>
      <c r="I1246" s="37" t="s">
        <v>37</v>
      </c>
      <c r="J1246" s="37" t="s">
        <v>37</v>
      </c>
      <c r="K1246">
        <v>0</v>
      </c>
      <c r="L1246">
        <v>0</v>
      </c>
      <c r="M1246">
        <v>0</v>
      </c>
      <c r="N1246">
        <v>0</v>
      </c>
      <c r="O1246">
        <v>0</v>
      </c>
      <c r="P1246">
        <v>0</v>
      </c>
      <c r="Q1246">
        <f t="shared" si="19"/>
        <v>0</v>
      </c>
    </row>
    <row r="1247" spans="1:17" x14ac:dyDescent="0.25">
      <c r="A1247" s="39">
        <v>41887</v>
      </c>
      <c r="B1247" s="37" t="s">
        <v>2873</v>
      </c>
      <c r="C1247" s="37">
        <v>2014</v>
      </c>
      <c r="D1247" s="38">
        <v>9</v>
      </c>
      <c r="E1247" s="37" t="s">
        <v>1827</v>
      </c>
      <c r="F1247" s="37" t="s">
        <v>1827</v>
      </c>
      <c r="G1247" s="37" t="s">
        <v>32</v>
      </c>
      <c r="H1247" s="38">
        <v>3</v>
      </c>
      <c r="I1247" s="37" t="s">
        <v>37</v>
      </c>
      <c r="J1247" s="37" t="s">
        <v>37</v>
      </c>
      <c r="K1247">
        <v>0</v>
      </c>
      <c r="L1247">
        <v>0</v>
      </c>
      <c r="M1247">
        <v>0</v>
      </c>
      <c r="N1247">
        <v>0</v>
      </c>
      <c r="O1247">
        <v>0</v>
      </c>
      <c r="P1247">
        <v>0</v>
      </c>
      <c r="Q1247">
        <f t="shared" si="19"/>
        <v>0</v>
      </c>
    </row>
    <row r="1248" spans="1:17" x14ac:dyDescent="0.25">
      <c r="A1248" s="39">
        <v>41887</v>
      </c>
      <c r="B1248" s="37" t="s">
        <v>2872</v>
      </c>
      <c r="C1248" s="37">
        <v>2014</v>
      </c>
      <c r="D1248" s="38">
        <v>9</v>
      </c>
      <c r="E1248" s="37" t="s">
        <v>2871</v>
      </c>
      <c r="F1248" s="37" t="e">
        <v>#N/A</v>
      </c>
      <c r="G1248" s="37" t="s">
        <v>32</v>
      </c>
      <c r="H1248" s="38">
        <v>1</v>
      </c>
      <c r="I1248" s="37" t="s">
        <v>37</v>
      </c>
      <c r="J1248" s="37" t="s">
        <v>37</v>
      </c>
      <c r="K1248">
        <v>0</v>
      </c>
      <c r="L1248">
        <v>0</v>
      </c>
      <c r="M1248">
        <v>0</v>
      </c>
      <c r="N1248">
        <v>0</v>
      </c>
      <c r="O1248">
        <v>0</v>
      </c>
      <c r="P1248">
        <v>0</v>
      </c>
      <c r="Q1248">
        <f t="shared" si="19"/>
        <v>0</v>
      </c>
    </row>
    <row r="1249" spans="1:17" x14ac:dyDescent="0.25">
      <c r="A1249" s="39">
        <v>41887</v>
      </c>
      <c r="B1249" s="37" t="s">
        <v>2870</v>
      </c>
      <c r="C1249" s="37">
        <v>2014</v>
      </c>
      <c r="D1249" s="38">
        <v>9</v>
      </c>
      <c r="E1249" s="37" t="s">
        <v>37</v>
      </c>
      <c r="F1249" s="37" t="e">
        <v>#N/A</v>
      </c>
      <c r="G1249" s="37" t="s">
        <v>32</v>
      </c>
      <c r="H1249" s="38">
        <v>2</v>
      </c>
      <c r="I1249" s="37" t="s">
        <v>37</v>
      </c>
      <c r="J1249" s="37" t="s">
        <v>37</v>
      </c>
      <c r="K1249">
        <v>0</v>
      </c>
      <c r="L1249">
        <v>0</v>
      </c>
      <c r="M1249">
        <v>0</v>
      </c>
      <c r="N1249">
        <v>0</v>
      </c>
      <c r="O1249">
        <v>0</v>
      </c>
      <c r="P1249">
        <v>0</v>
      </c>
      <c r="Q1249">
        <f t="shared" si="19"/>
        <v>0</v>
      </c>
    </row>
    <row r="1250" spans="1:17" x14ac:dyDescent="0.25">
      <c r="A1250" s="39">
        <v>41887</v>
      </c>
      <c r="B1250" s="37" t="s">
        <v>2869</v>
      </c>
      <c r="C1250" s="37">
        <v>2014</v>
      </c>
      <c r="D1250" s="38">
        <v>9</v>
      </c>
      <c r="E1250" s="37" t="s">
        <v>153</v>
      </c>
      <c r="F1250" s="37" t="s">
        <v>4672</v>
      </c>
      <c r="G1250" s="37" t="s">
        <v>32</v>
      </c>
      <c r="H1250" s="38">
        <v>2</v>
      </c>
      <c r="I1250" s="37" t="s">
        <v>37</v>
      </c>
      <c r="J1250" s="37" t="s">
        <v>2868</v>
      </c>
      <c r="K1250">
        <v>0</v>
      </c>
      <c r="L1250">
        <v>0</v>
      </c>
      <c r="M1250">
        <v>0</v>
      </c>
      <c r="N1250">
        <v>0</v>
      </c>
      <c r="O1250">
        <v>0</v>
      </c>
      <c r="P1250">
        <v>0</v>
      </c>
      <c r="Q1250">
        <f t="shared" si="19"/>
        <v>0</v>
      </c>
    </row>
    <row r="1251" spans="1:17" x14ac:dyDescent="0.25">
      <c r="A1251" s="39">
        <v>41887</v>
      </c>
      <c r="B1251" s="37" t="s">
        <v>2867</v>
      </c>
      <c r="C1251" s="37">
        <v>2014</v>
      </c>
      <c r="D1251" s="38">
        <v>9</v>
      </c>
      <c r="E1251" s="37" t="s">
        <v>153</v>
      </c>
      <c r="F1251" s="37" t="s">
        <v>4672</v>
      </c>
      <c r="G1251" s="37" t="s">
        <v>40</v>
      </c>
      <c r="H1251" s="38">
        <v>1</v>
      </c>
      <c r="I1251" s="37" t="s">
        <v>37</v>
      </c>
      <c r="J1251" s="37" t="s">
        <v>2866</v>
      </c>
      <c r="K1251">
        <v>0</v>
      </c>
      <c r="L1251">
        <v>0</v>
      </c>
      <c r="M1251">
        <v>0</v>
      </c>
      <c r="N1251">
        <v>0</v>
      </c>
      <c r="O1251">
        <v>0</v>
      </c>
      <c r="P1251">
        <v>0</v>
      </c>
      <c r="Q1251">
        <f t="shared" si="19"/>
        <v>0</v>
      </c>
    </row>
    <row r="1252" spans="1:17" x14ac:dyDescent="0.25">
      <c r="A1252" s="39">
        <v>41887</v>
      </c>
      <c r="B1252" s="37" t="s">
        <v>992</v>
      </c>
      <c r="C1252" s="37">
        <v>2014</v>
      </c>
      <c r="D1252" s="38">
        <v>9</v>
      </c>
      <c r="E1252" s="37" t="s">
        <v>55</v>
      </c>
      <c r="F1252" s="37" t="s">
        <v>4672</v>
      </c>
      <c r="G1252" s="37" t="s">
        <v>40</v>
      </c>
      <c r="H1252" s="38">
        <v>1165</v>
      </c>
      <c r="I1252" s="37" t="s">
        <v>37</v>
      </c>
      <c r="J1252" s="37" t="s">
        <v>2865</v>
      </c>
      <c r="K1252">
        <v>1</v>
      </c>
      <c r="L1252">
        <v>1</v>
      </c>
      <c r="M1252">
        <v>0</v>
      </c>
      <c r="N1252">
        <v>1</v>
      </c>
      <c r="O1252">
        <v>1</v>
      </c>
      <c r="P1252">
        <v>8.5836909871244631E-4</v>
      </c>
      <c r="Q1252">
        <f t="shared" si="19"/>
        <v>8.5836909871244631E-4</v>
      </c>
    </row>
    <row r="1253" spans="1:17" x14ac:dyDescent="0.25">
      <c r="A1253" s="39">
        <v>41887</v>
      </c>
      <c r="B1253" s="37" t="s">
        <v>995</v>
      </c>
      <c r="C1253" s="37">
        <v>2014</v>
      </c>
      <c r="D1253" s="38">
        <v>9</v>
      </c>
      <c r="E1253" s="37" t="s">
        <v>55</v>
      </c>
      <c r="F1253" s="37" t="s">
        <v>4672</v>
      </c>
      <c r="G1253" s="37" t="s">
        <v>32</v>
      </c>
      <c r="H1253" s="38">
        <v>306</v>
      </c>
      <c r="I1253" s="37" t="s">
        <v>37</v>
      </c>
      <c r="J1253" s="37" t="s">
        <v>2864</v>
      </c>
      <c r="K1253">
        <v>2</v>
      </c>
      <c r="L1253">
        <v>2</v>
      </c>
      <c r="M1253">
        <v>0</v>
      </c>
      <c r="N1253">
        <v>0</v>
      </c>
      <c r="O1253">
        <v>2</v>
      </c>
      <c r="P1253">
        <v>6.5359477124183009E-3</v>
      </c>
      <c r="Q1253">
        <f t="shared" si="19"/>
        <v>0</v>
      </c>
    </row>
    <row r="1254" spans="1:17" x14ac:dyDescent="0.25">
      <c r="A1254" s="39">
        <v>41887</v>
      </c>
      <c r="B1254" s="37" t="s">
        <v>2863</v>
      </c>
      <c r="C1254" s="37">
        <v>2014</v>
      </c>
      <c r="D1254" s="38">
        <v>9</v>
      </c>
      <c r="E1254" s="37" t="s">
        <v>24</v>
      </c>
      <c r="F1254" s="37" t="s">
        <v>4672</v>
      </c>
      <c r="G1254" s="37" t="s">
        <v>32</v>
      </c>
      <c r="H1254" s="38">
        <v>6</v>
      </c>
      <c r="I1254" s="37" t="s">
        <v>37</v>
      </c>
      <c r="J1254" s="37" t="s">
        <v>37</v>
      </c>
      <c r="K1254">
        <v>0</v>
      </c>
      <c r="L1254">
        <v>0</v>
      </c>
      <c r="M1254">
        <v>0</v>
      </c>
      <c r="N1254">
        <v>0</v>
      </c>
      <c r="O1254">
        <v>0</v>
      </c>
      <c r="P1254">
        <v>0</v>
      </c>
      <c r="Q1254">
        <f t="shared" si="19"/>
        <v>0</v>
      </c>
    </row>
    <row r="1255" spans="1:17" x14ac:dyDescent="0.25">
      <c r="A1255" s="39">
        <v>41887</v>
      </c>
      <c r="B1255" s="37" t="s">
        <v>1000</v>
      </c>
      <c r="C1255" s="37">
        <v>2014</v>
      </c>
      <c r="D1255" s="38">
        <v>9</v>
      </c>
      <c r="E1255" s="37" t="s">
        <v>36</v>
      </c>
      <c r="F1255" s="37" t="s">
        <v>36</v>
      </c>
      <c r="G1255" s="37" t="s">
        <v>32</v>
      </c>
      <c r="H1255" s="38">
        <v>224</v>
      </c>
      <c r="I1255" s="37" t="s">
        <v>2862</v>
      </c>
      <c r="J1255" s="37" t="s">
        <v>2861</v>
      </c>
      <c r="K1255">
        <v>1</v>
      </c>
      <c r="L1255">
        <v>1</v>
      </c>
      <c r="M1255">
        <v>0</v>
      </c>
      <c r="N1255">
        <v>0</v>
      </c>
      <c r="O1255">
        <v>1</v>
      </c>
      <c r="P1255">
        <v>4.464285714285714E-3</v>
      </c>
      <c r="Q1255">
        <f t="shared" si="19"/>
        <v>0</v>
      </c>
    </row>
    <row r="1256" spans="1:17" x14ac:dyDescent="0.25">
      <c r="A1256" s="39">
        <v>41887</v>
      </c>
      <c r="B1256" s="37" t="s">
        <v>2860</v>
      </c>
      <c r="C1256" s="37">
        <v>2014</v>
      </c>
      <c r="D1256" s="38">
        <v>9</v>
      </c>
      <c r="E1256" s="37" t="s">
        <v>36</v>
      </c>
      <c r="F1256" s="37" t="s">
        <v>36</v>
      </c>
      <c r="G1256" s="37" t="s">
        <v>40</v>
      </c>
      <c r="H1256" s="38">
        <v>3</v>
      </c>
      <c r="I1256" s="37" t="s">
        <v>37</v>
      </c>
      <c r="J1256" s="37" t="s">
        <v>37</v>
      </c>
      <c r="K1256">
        <v>0</v>
      </c>
      <c r="L1256">
        <v>0</v>
      </c>
      <c r="M1256">
        <v>0</v>
      </c>
      <c r="N1256">
        <v>0</v>
      </c>
      <c r="O1256">
        <v>0</v>
      </c>
      <c r="P1256">
        <v>0</v>
      </c>
      <c r="Q1256">
        <f t="shared" si="19"/>
        <v>0</v>
      </c>
    </row>
    <row r="1257" spans="1:17" x14ac:dyDescent="0.25">
      <c r="A1257" s="39">
        <v>41887</v>
      </c>
      <c r="B1257" s="37" t="s">
        <v>1004</v>
      </c>
      <c r="C1257" s="37">
        <v>2014</v>
      </c>
      <c r="D1257" s="38">
        <v>9</v>
      </c>
      <c r="E1257" s="37" t="s">
        <v>50</v>
      </c>
      <c r="F1257" s="37" t="s">
        <v>50</v>
      </c>
      <c r="G1257" s="37" t="s">
        <v>32</v>
      </c>
      <c r="H1257" s="38">
        <v>430</v>
      </c>
      <c r="I1257" s="37" t="s">
        <v>2098</v>
      </c>
      <c r="J1257" s="37" t="s">
        <v>2859</v>
      </c>
      <c r="K1257">
        <v>1</v>
      </c>
      <c r="L1257">
        <v>2</v>
      </c>
      <c r="M1257">
        <v>1</v>
      </c>
      <c r="N1257">
        <v>0</v>
      </c>
      <c r="O1257">
        <v>1</v>
      </c>
      <c r="P1257">
        <v>4.6511627906976744E-3</v>
      </c>
      <c r="Q1257">
        <f t="shared" si="19"/>
        <v>0</v>
      </c>
    </row>
    <row r="1258" spans="1:17" x14ac:dyDescent="0.25">
      <c r="A1258" s="39">
        <v>41887</v>
      </c>
      <c r="B1258" s="37" t="s">
        <v>2858</v>
      </c>
      <c r="C1258" s="37">
        <v>2014</v>
      </c>
      <c r="D1258" s="38">
        <v>9</v>
      </c>
      <c r="E1258" s="37" t="s">
        <v>50</v>
      </c>
      <c r="F1258" s="37" t="s">
        <v>50</v>
      </c>
      <c r="G1258" s="37" t="s">
        <v>40</v>
      </c>
      <c r="H1258" s="38">
        <v>2</v>
      </c>
      <c r="I1258" s="37" t="s">
        <v>37</v>
      </c>
      <c r="J1258" s="37" t="s">
        <v>37</v>
      </c>
      <c r="K1258">
        <v>0</v>
      </c>
      <c r="L1258">
        <v>0</v>
      </c>
      <c r="M1258">
        <v>0</v>
      </c>
      <c r="N1258">
        <v>0</v>
      </c>
      <c r="O1258">
        <v>0</v>
      </c>
      <c r="P1258">
        <v>0</v>
      </c>
      <c r="Q1258">
        <f t="shared" si="19"/>
        <v>0</v>
      </c>
    </row>
    <row r="1259" spans="1:17" x14ac:dyDescent="0.25">
      <c r="A1259" s="39">
        <v>41891</v>
      </c>
      <c r="B1259" s="37" t="s">
        <v>2857</v>
      </c>
      <c r="C1259" s="37">
        <v>2014</v>
      </c>
      <c r="D1259" s="38">
        <v>9</v>
      </c>
      <c r="E1259" s="37" t="s">
        <v>232</v>
      </c>
      <c r="F1259" s="37" t="e">
        <v>#N/A</v>
      </c>
      <c r="G1259" s="37" t="s">
        <v>32</v>
      </c>
      <c r="H1259" s="38">
        <v>2</v>
      </c>
      <c r="I1259" s="37" t="s">
        <v>37</v>
      </c>
      <c r="J1259" s="37" t="s">
        <v>37</v>
      </c>
      <c r="K1259">
        <v>0</v>
      </c>
      <c r="L1259">
        <v>0</v>
      </c>
      <c r="M1259">
        <v>0</v>
      </c>
      <c r="N1259">
        <v>0</v>
      </c>
      <c r="O1259">
        <v>0</v>
      </c>
      <c r="P1259">
        <v>0</v>
      </c>
      <c r="Q1259">
        <f t="shared" si="19"/>
        <v>0</v>
      </c>
    </row>
    <row r="1260" spans="1:17" x14ac:dyDescent="0.25">
      <c r="A1260" s="39">
        <v>41891</v>
      </c>
      <c r="B1260" s="37" t="s">
        <v>2856</v>
      </c>
      <c r="C1260" s="37">
        <v>2014</v>
      </c>
      <c r="D1260" s="38">
        <v>9</v>
      </c>
      <c r="E1260" s="37" t="s">
        <v>2074</v>
      </c>
      <c r="F1260" s="37" t="e">
        <v>#N/A</v>
      </c>
      <c r="G1260" s="37" t="s">
        <v>32</v>
      </c>
      <c r="H1260" s="38">
        <v>2</v>
      </c>
      <c r="I1260" s="37" t="s">
        <v>37</v>
      </c>
      <c r="J1260" s="37" t="s">
        <v>37</v>
      </c>
      <c r="K1260">
        <v>0</v>
      </c>
      <c r="L1260">
        <v>0</v>
      </c>
      <c r="M1260">
        <v>0</v>
      </c>
      <c r="N1260">
        <v>0</v>
      </c>
      <c r="O1260">
        <v>0</v>
      </c>
      <c r="P1260">
        <v>0</v>
      </c>
      <c r="Q1260">
        <f t="shared" si="19"/>
        <v>0</v>
      </c>
    </row>
    <row r="1261" spans="1:17" x14ac:dyDescent="0.25">
      <c r="A1261" s="39">
        <v>41891</v>
      </c>
      <c r="B1261" s="37" t="s">
        <v>2855</v>
      </c>
      <c r="C1261" s="37">
        <v>2014</v>
      </c>
      <c r="D1261" s="38">
        <v>9</v>
      </c>
      <c r="E1261" s="37" t="s">
        <v>2854</v>
      </c>
      <c r="F1261" s="37" t="e">
        <v>#N/A</v>
      </c>
      <c r="G1261" s="37" t="s">
        <v>32</v>
      </c>
      <c r="H1261" s="38">
        <v>1</v>
      </c>
      <c r="I1261" s="37" t="s">
        <v>37</v>
      </c>
      <c r="J1261" s="37" t="s">
        <v>37</v>
      </c>
      <c r="K1261">
        <v>0</v>
      </c>
      <c r="L1261">
        <v>0</v>
      </c>
      <c r="M1261">
        <v>0</v>
      </c>
      <c r="N1261">
        <v>0</v>
      </c>
      <c r="O1261">
        <v>0</v>
      </c>
      <c r="P1261">
        <v>0</v>
      </c>
      <c r="Q1261">
        <f t="shared" si="19"/>
        <v>0</v>
      </c>
    </row>
    <row r="1262" spans="1:17" x14ac:dyDescent="0.25">
      <c r="A1262" s="39">
        <v>41891</v>
      </c>
      <c r="B1262" s="37" t="s">
        <v>2853</v>
      </c>
      <c r="C1262" s="37">
        <v>2014</v>
      </c>
      <c r="D1262" s="38">
        <v>9</v>
      </c>
      <c r="E1262" s="37" t="s">
        <v>37</v>
      </c>
      <c r="F1262" s="37" t="e">
        <v>#N/A</v>
      </c>
      <c r="G1262" s="37" t="s">
        <v>40</v>
      </c>
      <c r="H1262" s="38">
        <v>5</v>
      </c>
      <c r="I1262" s="37" t="s">
        <v>37</v>
      </c>
      <c r="J1262" s="37" t="s">
        <v>37</v>
      </c>
      <c r="K1262">
        <v>0</v>
      </c>
      <c r="L1262">
        <v>0</v>
      </c>
      <c r="M1262">
        <v>0</v>
      </c>
      <c r="N1262">
        <v>0</v>
      </c>
      <c r="O1262">
        <v>0</v>
      </c>
      <c r="P1262">
        <v>0</v>
      </c>
      <c r="Q1262">
        <f t="shared" si="19"/>
        <v>0</v>
      </c>
    </row>
    <row r="1263" spans="1:17" x14ac:dyDescent="0.25">
      <c r="A1263" s="39">
        <v>41891</v>
      </c>
      <c r="B1263" s="37" t="s">
        <v>2852</v>
      </c>
      <c r="C1263" s="37">
        <v>2014</v>
      </c>
      <c r="D1263" s="38">
        <v>9</v>
      </c>
      <c r="E1263" s="37" t="s">
        <v>76</v>
      </c>
      <c r="F1263" s="37" t="s">
        <v>1827</v>
      </c>
      <c r="G1263" s="37" t="s">
        <v>32</v>
      </c>
      <c r="H1263" s="38">
        <v>168</v>
      </c>
      <c r="I1263" s="37" t="s">
        <v>37</v>
      </c>
      <c r="J1263" s="37" t="s">
        <v>37</v>
      </c>
      <c r="K1263">
        <v>0</v>
      </c>
      <c r="L1263">
        <v>0</v>
      </c>
      <c r="M1263">
        <v>0</v>
      </c>
      <c r="N1263">
        <v>0</v>
      </c>
      <c r="O1263">
        <v>0</v>
      </c>
      <c r="P1263">
        <v>0</v>
      </c>
      <c r="Q1263">
        <f t="shared" si="19"/>
        <v>0</v>
      </c>
    </row>
    <row r="1264" spans="1:17" x14ac:dyDescent="0.25">
      <c r="A1264" s="39">
        <v>41891</v>
      </c>
      <c r="B1264" s="37" t="s">
        <v>2851</v>
      </c>
      <c r="C1264" s="37">
        <v>2014</v>
      </c>
      <c r="D1264" s="38">
        <v>9</v>
      </c>
      <c r="E1264" s="37" t="s">
        <v>153</v>
      </c>
      <c r="F1264" s="37" t="s">
        <v>4672</v>
      </c>
      <c r="G1264" s="37" t="s">
        <v>32</v>
      </c>
      <c r="H1264" s="38">
        <v>4</v>
      </c>
      <c r="I1264" s="37" t="s">
        <v>37</v>
      </c>
      <c r="J1264" s="37" t="s">
        <v>37</v>
      </c>
      <c r="K1264">
        <v>0</v>
      </c>
      <c r="L1264">
        <v>0</v>
      </c>
      <c r="M1264">
        <v>0</v>
      </c>
      <c r="N1264">
        <v>0</v>
      </c>
      <c r="O1264">
        <v>0</v>
      </c>
      <c r="P1264">
        <v>0</v>
      </c>
      <c r="Q1264">
        <f t="shared" si="19"/>
        <v>0</v>
      </c>
    </row>
    <row r="1265" spans="1:17" x14ac:dyDescent="0.25">
      <c r="A1265" s="39">
        <v>41891</v>
      </c>
      <c r="B1265" s="37" t="s">
        <v>1007</v>
      </c>
      <c r="C1265" s="37">
        <v>2014</v>
      </c>
      <c r="D1265" s="38">
        <v>9</v>
      </c>
      <c r="E1265" s="37" t="s">
        <v>55</v>
      </c>
      <c r="F1265" s="37" t="s">
        <v>4672</v>
      </c>
      <c r="G1265" s="37" t="s">
        <v>32</v>
      </c>
      <c r="H1265" s="38">
        <v>346</v>
      </c>
      <c r="I1265" s="37" t="s">
        <v>37</v>
      </c>
      <c r="J1265" s="37" t="s">
        <v>2850</v>
      </c>
      <c r="K1265">
        <v>1</v>
      </c>
      <c r="L1265">
        <v>1</v>
      </c>
      <c r="M1265">
        <v>1</v>
      </c>
      <c r="N1265">
        <v>0</v>
      </c>
      <c r="O1265">
        <v>1</v>
      </c>
      <c r="P1265">
        <v>2.8901734104046241E-3</v>
      </c>
      <c r="Q1265">
        <f t="shared" si="19"/>
        <v>0</v>
      </c>
    </row>
    <row r="1266" spans="1:17" x14ac:dyDescent="0.25">
      <c r="A1266" s="39">
        <v>41891</v>
      </c>
      <c r="B1266" s="37" t="s">
        <v>1011</v>
      </c>
      <c r="C1266" s="37">
        <v>2014</v>
      </c>
      <c r="D1266" s="38">
        <v>9</v>
      </c>
      <c r="E1266" s="37" t="s">
        <v>55</v>
      </c>
      <c r="F1266" s="37" t="s">
        <v>4672</v>
      </c>
      <c r="G1266" s="37" t="s">
        <v>40</v>
      </c>
      <c r="H1266" s="38">
        <v>1530</v>
      </c>
      <c r="I1266" s="37" t="s">
        <v>37</v>
      </c>
      <c r="J1266" s="37" t="s">
        <v>2849</v>
      </c>
      <c r="K1266">
        <v>1</v>
      </c>
      <c r="L1266">
        <v>1</v>
      </c>
      <c r="M1266">
        <v>0</v>
      </c>
      <c r="N1266">
        <v>1</v>
      </c>
      <c r="O1266">
        <v>1</v>
      </c>
      <c r="P1266">
        <v>6.5359477124183002E-4</v>
      </c>
      <c r="Q1266">
        <f t="shared" si="19"/>
        <v>6.5359477124183002E-4</v>
      </c>
    </row>
    <row r="1267" spans="1:17" x14ac:dyDescent="0.25">
      <c r="A1267" s="39">
        <v>41891</v>
      </c>
      <c r="B1267" s="37" t="s">
        <v>2848</v>
      </c>
      <c r="C1267" s="37">
        <v>2014</v>
      </c>
      <c r="D1267" s="38">
        <v>9</v>
      </c>
      <c r="E1267" s="37" t="s">
        <v>24</v>
      </c>
      <c r="F1267" s="37" t="s">
        <v>4672</v>
      </c>
      <c r="G1267" s="37" t="s">
        <v>32</v>
      </c>
      <c r="H1267" s="38">
        <v>8</v>
      </c>
      <c r="I1267" s="37" t="s">
        <v>37</v>
      </c>
      <c r="J1267" s="37" t="s">
        <v>37</v>
      </c>
      <c r="K1267">
        <v>0</v>
      </c>
      <c r="L1267">
        <v>0</v>
      </c>
      <c r="M1267">
        <v>0</v>
      </c>
      <c r="N1267">
        <v>0</v>
      </c>
      <c r="O1267">
        <v>0</v>
      </c>
      <c r="P1267">
        <v>0</v>
      </c>
      <c r="Q1267">
        <f t="shared" si="19"/>
        <v>0</v>
      </c>
    </row>
    <row r="1268" spans="1:17" x14ac:dyDescent="0.25">
      <c r="A1268" s="39">
        <v>41891</v>
      </c>
      <c r="B1268" s="37" t="s">
        <v>2847</v>
      </c>
      <c r="C1268" s="37">
        <v>2014</v>
      </c>
      <c r="D1268" s="38">
        <v>9</v>
      </c>
      <c r="E1268" s="37" t="s">
        <v>24</v>
      </c>
      <c r="F1268" s="37" t="s">
        <v>4672</v>
      </c>
      <c r="G1268" s="37" t="s">
        <v>40</v>
      </c>
      <c r="H1268" s="38">
        <v>2</v>
      </c>
      <c r="I1268" s="37" t="s">
        <v>37</v>
      </c>
      <c r="J1268" s="37" t="s">
        <v>37</v>
      </c>
      <c r="K1268">
        <v>0</v>
      </c>
      <c r="L1268">
        <v>0</v>
      </c>
      <c r="M1268">
        <v>0</v>
      </c>
      <c r="N1268">
        <v>0</v>
      </c>
      <c r="O1268">
        <v>0</v>
      </c>
      <c r="P1268">
        <v>0</v>
      </c>
      <c r="Q1268">
        <f t="shared" si="19"/>
        <v>0</v>
      </c>
    </row>
    <row r="1269" spans="1:17" x14ac:dyDescent="0.25">
      <c r="A1269" s="39">
        <v>41891</v>
      </c>
      <c r="B1269" s="37" t="s">
        <v>1015</v>
      </c>
      <c r="C1269" s="37">
        <v>2014</v>
      </c>
      <c r="D1269" s="38">
        <v>9</v>
      </c>
      <c r="E1269" s="37" t="s">
        <v>36</v>
      </c>
      <c r="F1269" s="37" t="s">
        <v>36</v>
      </c>
      <c r="G1269" s="37" t="s">
        <v>32</v>
      </c>
      <c r="H1269" s="38">
        <v>153</v>
      </c>
      <c r="I1269" s="37" t="s">
        <v>2066</v>
      </c>
      <c r="J1269" s="37" t="s">
        <v>2846</v>
      </c>
      <c r="K1269">
        <v>1</v>
      </c>
      <c r="L1269">
        <v>1</v>
      </c>
      <c r="M1269">
        <v>0</v>
      </c>
      <c r="N1269">
        <v>0</v>
      </c>
      <c r="O1269">
        <v>1</v>
      </c>
      <c r="P1269">
        <v>6.5359477124183009E-3</v>
      </c>
      <c r="Q1269">
        <f t="shared" si="19"/>
        <v>0</v>
      </c>
    </row>
    <row r="1270" spans="1:17" x14ac:dyDescent="0.25">
      <c r="A1270" s="39">
        <v>41891</v>
      </c>
      <c r="B1270" s="37" t="s">
        <v>1019</v>
      </c>
      <c r="C1270" s="37">
        <v>2014</v>
      </c>
      <c r="D1270" s="38">
        <v>9</v>
      </c>
      <c r="E1270" s="37" t="s">
        <v>50</v>
      </c>
      <c r="F1270" s="37" t="s">
        <v>50</v>
      </c>
      <c r="G1270" s="37" t="s">
        <v>32</v>
      </c>
      <c r="H1270" s="38">
        <v>371</v>
      </c>
      <c r="I1270" s="37" t="s">
        <v>2845</v>
      </c>
      <c r="J1270" s="37" t="s">
        <v>2844</v>
      </c>
      <c r="K1270">
        <v>1</v>
      </c>
      <c r="L1270">
        <v>1</v>
      </c>
      <c r="M1270">
        <v>0</v>
      </c>
      <c r="N1270">
        <v>0</v>
      </c>
      <c r="O1270">
        <v>0</v>
      </c>
      <c r="P1270">
        <v>2.6954177897574125E-3</v>
      </c>
      <c r="Q1270">
        <f t="shared" si="19"/>
        <v>0</v>
      </c>
    </row>
    <row r="1271" spans="1:17" x14ac:dyDescent="0.25">
      <c r="A1271" s="39">
        <v>41891</v>
      </c>
      <c r="B1271" s="37" t="s">
        <v>1740</v>
      </c>
      <c r="C1271" s="37">
        <v>2014</v>
      </c>
      <c r="D1271" s="38">
        <v>9</v>
      </c>
      <c r="E1271" s="37" t="s">
        <v>50</v>
      </c>
      <c r="F1271" s="37" t="s">
        <v>50</v>
      </c>
      <c r="G1271" s="37" t="s">
        <v>40</v>
      </c>
      <c r="H1271" s="38">
        <v>2</v>
      </c>
      <c r="I1271" s="37" t="s">
        <v>37</v>
      </c>
      <c r="J1271" s="37" t="s">
        <v>37</v>
      </c>
      <c r="K1271">
        <v>0</v>
      </c>
      <c r="L1271">
        <v>1</v>
      </c>
      <c r="M1271">
        <v>0</v>
      </c>
      <c r="N1271">
        <v>0</v>
      </c>
      <c r="O1271">
        <v>0</v>
      </c>
      <c r="P1271">
        <v>0.5</v>
      </c>
      <c r="Q1271">
        <f t="shared" si="19"/>
        <v>0</v>
      </c>
    </row>
    <row r="1272" spans="1:17" x14ac:dyDescent="0.25">
      <c r="A1272" s="39">
        <v>41898</v>
      </c>
      <c r="B1272" s="37" t="s">
        <v>2843</v>
      </c>
      <c r="C1272" s="37">
        <v>2014</v>
      </c>
      <c r="D1272" s="38">
        <v>9</v>
      </c>
      <c r="E1272" s="37" t="s">
        <v>2842</v>
      </c>
      <c r="F1272" s="37" t="e">
        <v>#N/A</v>
      </c>
      <c r="G1272" s="37" t="s">
        <v>32</v>
      </c>
      <c r="H1272" s="38">
        <v>1</v>
      </c>
      <c r="I1272" s="37" t="s">
        <v>37</v>
      </c>
      <c r="J1272" s="37" t="s">
        <v>37</v>
      </c>
      <c r="K1272">
        <v>0</v>
      </c>
      <c r="L1272">
        <v>0</v>
      </c>
      <c r="M1272">
        <v>0</v>
      </c>
      <c r="N1272">
        <v>0</v>
      </c>
      <c r="O1272">
        <v>0</v>
      </c>
      <c r="P1272">
        <v>0</v>
      </c>
      <c r="Q1272">
        <f t="shared" si="19"/>
        <v>0</v>
      </c>
    </row>
    <row r="1273" spans="1:17" x14ac:dyDescent="0.25">
      <c r="A1273" s="39">
        <v>41899</v>
      </c>
      <c r="B1273" s="37" t="s">
        <v>2841</v>
      </c>
      <c r="C1273" s="37">
        <v>2014</v>
      </c>
      <c r="D1273" s="38">
        <v>9</v>
      </c>
      <c r="E1273" s="37" t="s">
        <v>232</v>
      </c>
      <c r="F1273" s="37" t="e">
        <v>#N/A</v>
      </c>
      <c r="G1273" s="37" t="s">
        <v>32</v>
      </c>
      <c r="H1273" s="38">
        <v>2</v>
      </c>
      <c r="I1273" s="37" t="s">
        <v>37</v>
      </c>
      <c r="J1273" s="37" t="s">
        <v>37</v>
      </c>
      <c r="K1273">
        <v>0</v>
      </c>
      <c r="L1273">
        <v>0</v>
      </c>
      <c r="M1273">
        <v>0</v>
      </c>
      <c r="N1273">
        <v>0</v>
      </c>
      <c r="O1273">
        <v>0</v>
      </c>
      <c r="P1273">
        <v>0</v>
      </c>
      <c r="Q1273">
        <f t="shared" si="19"/>
        <v>0</v>
      </c>
    </row>
    <row r="1274" spans="1:17" x14ac:dyDescent="0.25">
      <c r="A1274" s="39">
        <v>41899</v>
      </c>
      <c r="B1274" s="37" t="s">
        <v>2840</v>
      </c>
      <c r="C1274" s="37">
        <v>2014</v>
      </c>
      <c r="D1274" s="38">
        <v>9</v>
      </c>
      <c r="E1274" s="37" t="s">
        <v>76</v>
      </c>
      <c r="F1274" s="37" t="s">
        <v>1827</v>
      </c>
      <c r="G1274" s="37" t="s">
        <v>32</v>
      </c>
      <c r="H1274" s="38">
        <v>118</v>
      </c>
      <c r="I1274" s="37" t="s">
        <v>37</v>
      </c>
      <c r="J1274" s="37" t="s">
        <v>2839</v>
      </c>
      <c r="K1274">
        <v>0</v>
      </c>
      <c r="L1274">
        <v>0</v>
      </c>
      <c r="M1274">
        <v>0</v>
      </c>
      <c r="N1274">
        <v>0</v>
      </c>
      <c r="O1274">
        <v>0</v>
      </c>
      <c r="P1274">
        <v>0</v>
      </c>
      <c r="Q1274">
        <f t="shared" si="19"/>
        <v>0</v>
      </c>
    </row>
    <row r="1275" spans="1:17" x14ac:dyDescent="0.25">
      <c r="A1275" s="39">
        <v>41899</v>
      </c>
      <c r="B1275" s="37" t="s">
        <v>2838</v>
      </c>
      <c r="C1275" s="37">
        <v>2014</v>
      </c>
      <c r="D1275" s="38">
        <v>9</v>
      </c>
      <c r="E1275" s="37" t="s">
        <v>76</v>
      </c>
      <c r="F1275" s="37" t="s">
        <v>1827</v>
      </c>
      <c r="G1275" s="37" t="s">
        <v>40</v>
      </c>
      <c r="H1275" s="38">
        <v>2</v>
      </c>
      <c r="I1275" s="37" t="s">
        <v>37</v>
      </c>
      <c r="J1275" s="37" t="s">
        <v>37</v>
      </c>
      <c r="K1275">
        <v>0</v>
      </c>
      <c r="L1275">
        <v>0</v>
      </c>
      <c r="M1275">
        <v>0</v>
      </c>
      <c r="N1275">
        <v>0</v>
      </c>
      <c r="O1275">
        <v>0</v>
      </c>
      <c r="P1275">
        <v>0</v>
      </c>
      <c r="Q1275">
        <f t="shared" si="19"/>
        <v>0</v>
      </c>
    </row>
    <row r="1276" spans="1:17" x14ac:dyDescent="0.25">
      <c r="A1276" s="39">
        <v>41899</v>
      </c>
      <c r="B1276" s="37" t="s">
        <v>2837</v>
      </c>
      <c r="C1276" s="37">
        <v>2014</v>
      </c>
      <c r="D1276" s="38">
        <v>9</v>
      </c>
      <c r="E1276" s="37" t="s">
        <v>37</v>
      </c>
      <c r="F1276" s="37" t="e">
        <v>#N/A</v>
      </c>
      <c r="G1276" s="37" t="s">
        <v>32</v>
      </c>
      <c r="H1276" s="38">
        <v>2</v>
      </c>
      <c r="I1276" s="37" t="s">
        <v>37</v>
      </c>
      <c r="J1276" s="37" t="s">
        <v>37</v>
      </c>
      <c r="K1276">
        <v>0</v>
      </c>
      <c r="L1276">
        <v>0</v>
      </c>
      <c r="M1276">
        <v>0</v>
      </c>
      <c r="N1276">
        <v>0</v>
      </c>
      <c r="O1276">
        <v>0</v>
      </c>
      <c r="P1276">
        <v>0</v>
      </c>
      <c r="Q1276">
        <f t="shared" si="19"/>
        <v>0</v>
      </c>
    </row>
    <row r="1277" spans="1:17" x14ac:dyDescent="0.25">
      <c r="A1277" s="39">
        <v>41899</v>
      </c>
      <c r="B1277" s="37" t="s">
        <v>2836</v>
      </c>
      <c r="C1277" s="37">
        <v>2014</v>
      </c>
      <c r="D1277" s="38">
        <v>9</v>
      </c>
      <c r="E1277" s="37" t="s">
        <v>37</v>
      </c>
      <c r="F1277" s="37" t="s">
        <v>4672</v>
      </c>
      <c r="G1277" s="37" t="s">
        <v>32</v>
      </c>
      <c r="H1277" s="38">
        <v>4</v>
      </c>
      <c r="I1277" s="37" t="s">
        <v>37</v>
      </c>
      <c r="J1277" s="37" t="s">
        <v>37</v>
      </c>
      <c r="K1277">
        <v>0</v>
      </c>
      <c r="L1277">
        <v>0</v>
      </c>
      <c r="M1277">
        <v>0</v>
      </c>
      <c r="N1277">
        <v>0</v>
      </c>
      <c r="O1277">
        <v>0</v>
      </c>
      <c r="P1277">
        <v>0</v>
      </c>
      <c r="Q1277">
        <f t="shared" si="19"/>
        <v>0</v>
      </c>
    </row>
    <row r="1278" spans="1:17" x14ac:dyDescent="0.25">
      <c r="A1278" s="39">
        <v>41899</v>
      </c>
      <c r="B1278" s="37" t="s">
        <v>1022</v>
      </c>
      <c r="C1278" s="37">
        <v>2014</v>
      </c>
      <c r="D1278" s="38">
        <v>9</v>
      </c>
      <c r="E1278" s="37" t="s">
        <v>55</v>
      </c>
      <c r="F1278" s="37" t="s">
        <v>4672</v>
      </c>
      <c r="G1278" s="37" t="s">
        <v>40</v>
      </c>
      <c r="H1278" s="38">
        <v>711</v>
      </c>
      <c r="I1278" s="37" t="s">
        <v>37</v>
      </c>
      <c r="J1278" s="37" t="s">
        <v>2680</v>
      </c>
      <c r="K1278">
        <v>1</v>
      </c>
      <c r="L1278">
        <v>1</v>
      </c>
      <c r="M1278">
        <v>0</v>
      </c>
      <c r="N1278">
        <v>1</v>
      </c>
      <c r="O1278">
        <v>1</v>
      </c>
      <c r="P1278">
        <v>1.4064697609001407E-3</v>
      </c>
      <c r="Q1278">
        <f t="shared" si="19"/>
        <v>1.4064697609001407E-3</v>
      </c>
    </row>
    <row r="1279" spans="1:17" x14ac:dyDescent="0.25">
      <c r="A1279" s="39">
        <v>41899</v>
      </c>
      <c r="B1279" s="37" t="s">
        <v>1025</v>
      </c>
      <c r="C1279" s="37">
        <v>2014</v>
      </c>
      <c r="D1279" s="38">
        <v>9</v>
      </c>
      <c r="E1279" s="37" t="s">
        <v>55</v>
      </c>
      <c r="F1279" s="37" t="s">
        <v>4672</v>
      </c>
      <c r="G1279" s="37" t="s">
        <v>32</v>
      </c>
      <c r="H1279" s="38">
        <v>355</v>
      </c>
      <c r="I1279" s="37" t="s">
        <v>37</v>
      </c>
      <c r="J1279" s="37" t="s">
        <v>2835</v>
      </c>
      <c r="K1279">
        <v>1</v>
      </c>
      <c r="L1279">
        <v>1</v>
      </c>
      <c r="M1279">
        <v>0</v>
      </c>
      <c r="N1279">
        <v>0</v>
      </c>
      <c r="O1279">
        <v>0</v>
      </c>
      <c r="P1279">
        <v>2.8169014084507044E-3</v>
      </c>
      <c r="Q1279">
        <f t="shared" si="19"/>
        <v>0</v>
      </c>
    </row>
    <row r="1280" spans="1:17" x14ac:dyDescent="0.25">
      <c r="A1280" s="39">
        <v>41899</v>
      </c>
      <c r="B1280" s="37" t="s">
        <v>2834</v>
      </c>
      <c r="C1280" s="37">
        <v>2014</v>
      </c>
      <c r="D1280" s="38">
        <v>9</v>
      </c>
      <c r="E1280" s="37" t="s">
        <v>37</v>
      </c>
      <c r="F1280" s="37" t="s">
        <v>4672</v>
      </c>
      <c r="G1280" s="37" t="s">
        <v>32</v>
      </c>
      <c r="H1280" s="38">
        <v>3</v>
      </c>
      <c r="I1280" s="37" t="s">
        <v>37</v>
      </c>
      <c r="J1280" s="37" t="s">
        <v>2833</v>
      </c>
      <c r="K1280">
        <v>0</v>
      </c>
      <c r="L1280">
        <v>0</v>
      </c>
      <c r="M1280">
        <v>0</v>
      </c>
      <c r="N1280">
        <v>0</v>
      </c>
      <c r="O1280">
        <v>0</v>
      </c>
      <c r="P1280">
        <v>0</v>
      </c>
      <c r="Q1280">
        <f t="shared" si="19"/>
        <v>0</v>
      </c>
    </row>
    <row r="1281" spans="1:17" x14ac:dyDescent="0.25">
      <c r="A1281" s="39">
        <v>41899</v>
      </c>
      <c r="B1281" s="37" t="s">
        <v>1028</v>
      </c>
      <c r="C1281" s="37">
        <v>2014</v>
      </c>
      <c r="D1281" s="38">
        <v>9</v>
      </c>
      <c r="E1281" s="37" t="s">
        <v>36</v>
      </c>
      <c r="F1281" s="37" t="s">
        <v>36</v>
      </c>
      <c r="G1281" s="37" t="s">
        <v>32</v>
      </c>
      <c r="H1281" s="38">
        <v>193</v>
      </c>
      <c r="I1281" s="37" t="s">
        <v>2121</v>
      </c>
      <c r="J1281" s="37" t="s">
        <v>37</v>
      </c>
      <c r="K1281">
        <v>1</v>
      </c>
      <c r="L1281">
        <v>1</v>
      </c>
      <c r="M1281">
        <v>0</v>
      </c>
      <c r="N1281">
        <v>0</v>
      </c>
      <c r="O1281">
        <v>1</v>
      </c>
      <c r="P1281">
        <v>5.1813471502590676E-3</v>
      </c>
      <c r="Q1281">
        <f t="shared" si="19"/>
        <v>0</v>
      </c>
    </row>
    <row r="1282" spans="1:17" x14ac:dyDescent="0.25">
      <c r="A1282" s="39">
        <v>41899</v>
      </c>
      <c r="B1282" s="37" t="s">
        <v>2832</v>
      </c>
      <c r="C1282" s="37">
        <v>2014</v>
      </c>
      <c r="D1282" s="38">
        <v>9</v>
      </c>
      <c r="E1282" s="37" t="s">
        <v>36</v>
      </c>
      <c r="F1282" s="37" t="s">
        <v>36</v>
      </c>
      <c r="G1282" s="37" t="s">
        <v>40</v>
      </c>
      <c r="H1282" s="38">
        <v>13</v>
      </c>
      <c r="I1282" s="37" t="s">
        <v>37</v>
      </c>
      <c r="J1282" s="37" t="s">
        <v>37</v>
      </c>
      <c r="K1282">
        <v>0</v>
      </c>
      <c r="L1282">
        <v>0</v>
      </c>
      <c r="M1282">
        <v>0</v>
      </c>
      <c r="N1282">
        <v>0</v>
      </c>
      <c r="O1282">
        <v>0</v>
      </c>
      <c r="P1282">
        <v>0</v>
      </c>
      <c r="Q1282">
        <f t="shared" si="19"/>
        <v>0</v>
      </c>
    </row>
    <row r="1283" spans="1:17" x14ac:dyDescent="0.25">
      <c r="A1283" s="39">
        <v>41899</v>
      </c>
      <c r="B1283" s="37" t="s">
        <v>1032</v>
      </c>
      <c r="C1283" s="37">
        <v>2014</v>
      </c>
      <c r="D1283" s="38">
        <v>9</v>
      </c>
      <c r="E1283" s="37" t="s">
        <v>37</v>
      </c>
      <c r="F1283" s="37" t="s">
        <v>50</v>
      </c>
      <c r="G1283" s="37" t="s">
        <v>32</v>
      </c>
      <c r="H1283" s="38">
        <v>455</v>
      </c>
      <c r="I1283" s="37" t="s">
        <v>2098</v>
      </c>
      <c r="J1283" s="37" t="s">
        <v>2831</v>
      </c>
      <c r="K1283">
        <v>1</v>
      </c>
      <c r="L1283">
        <v>1</v>
      </c>
      <c r="M1283">
        <v>1</v>
      </c>
      <c r="N1283">
        <v>0</v>
      </c>
      <c r="O1283">
        <v>1</v>
      </c>
      <c r="P1283">
        <v>2.1978021978021978E-3</v>
      </c>
      <c r="Q1283">
        <f t="shared" ref="Q1283:Q1346" si="20">N1283/H1283</f>
        <v>0</v>
      </c>
    </row>
    <row r="1284" spans="1:17" x14ac:dyDescent="0.25">
      <c r="A1284" s="39">
        <v>41899</v>
      </c>
      <c r="B1284" s="37" t="s">
        <v>2830</v>
      </c>
      <c r="C1284" s="37">
        <v>2014</v>
      </c>
      <c r="D1284" s="38">
        <v>9</v>
      </c>
      <c r="E1284" s="37" t="s">
        <v>37</v>
      </c>
      <c r="F1284" s="37" t="e">
        <v>#N/A</v>
      </c>
      <c r="G1284" s="37" t="s">
        <v>32</v>
      </c>
      <c r="H1284" s="38">
        <v>3</v>
      </c>
      <c r="I1284" s="37" t="s">
        <v>37</v>
      </c>
      <c r="J1284" s="37" t="s">
        <v>37</v>
      </c>
      <c r="K1284">
        <v>0</v>
      </c>
      <c r="L1284">
        <v>0</v>
      </c>
      <c r="M1284">
        <v>0</v>
      </c>
      <c r="N1284">
        <v>0</v>
      </c>
      <c r="O1284">
        <v>0</v>
      </c>
      <c r="P1284">
        <v>0</v>
      </c>
      <c r="Q1284">
        <f t="shared" si="20"/>
        <v>0</v>
      </c>
    </row>
    <row r="1285" spans="1:17" x14ac:dyDescent="0.25">
      <c r="A1285" s="39">
        <v>41906</v>
      </c>
      <c r="B1285" s="37" t="s">
        <v>2829</v>
      </c>
      <c r="C1285" s="37">
        <v>2014</v>
      </c>
      <c r="D1285" s="38">
        <v>9</v>
      </c>
      <c r="E1285" s="37" t="s">
        <v>37</v>
      </c>
      <c r="F1285" s="37" t="e">
        <v>#N/A</v>
      </c>
      <c r="G1285" s="37" t="s">
        <v>32</v>
      </c>
      <c r="H1285" s="38">
        <v>1</v>
      </c>
      <c r="I1285" s="37" t="s">
        <v>37</v>
      </c>
      <c r="J1285" s="37" t="s">
        <v>37</v>
      </c>
      <c r="K1285">
        <v>0</v>
      </c>
      <c r="L1285">
        <v>0</v>
      </c>
      <c r="M1285">
        <v>0</v>
      </c>
      <c r="N1285">
        <v>0</v>
      </c>
      <c r="O1285">
        <v>0</v>
      </c>
      <c r="P1285">
        <v>0</v>
      </c>
      <c r="Q1285">
        <f t="shared" si="20"/>
        <v>0</v>
      </c>
    </row>
    <row r="1286" spans="1:17" x14ac:dyDescent="0.25">
      <c r="A1286" s="39">
        <v>41911</v>
      </c>
      <c r="B1286" s="37" t="s">
        <v>2828</v>
      </c>
      <c r="C1286" s="37">
        <v>2014</v>
      </c>
      <c r="D1286" s="38">
        <v>9</v>
      </c>
      <c r="E1286" s="37" t="s">
        <v>37</v>
      </c>
      <c r="F1286" s="37" t="e">
        <v>#N/A</v>
      </c>
      <c r="G1286" s="37" t="s">
        <v>40</v>
      </c>
      <c r="H1286" s="38">
        <v>2</v>
      </c>
      <c r="I1286" s="37" t="s">
        <v>37</v>
      </c>
      <c r="J1286" s="37" t="s">
        <v>37</v>
      </c>
      <c r="K1286">
        <v>0</v>
      </c>
      <c r="L1286">
        <v>0</v>
      </c>
      <c r="M1286">
        <v>0</v>
      </c>
      <c r="N1286">
        <v>0</v>
      </c>
      <c r="O1286">
        <v>0</v>
      </c>
      <c r="P1286">
        <v>0</v>
      </c>
      <c r="Q1286">
        <f t="shared" si="20"/>
        <v>0</v>
      </c>
    </row>
    <row r="1287" spans="1:17" x14ac:dyDescent="0.25">
      <c r="A1287" s="39">
        <v>41911</v>
      </c>
      <c r="B1287" s="37" t="s">
        <v>2827</v>
      </c>
      <c r="C1287" s="37">
        <v>2014</v>
      </c>
      <c r="D1287" s="38">
        <v>9</v>
      </c>
      <c r="E1287" s="37" t="s">
        <v>37</v>
      </c>
      <c r="F1287" s="37" t="e">
        <v>#N/A</v>
      </c>
      <c r="G1287" s="37" t="s">
        <v>32</v>
      </c>
      <c r="H1287" s="38">
        <v>1</v>
      </c>
      <c r="I1287" s="37" t="s">
        <v>37</v>
      </c>
      <c r="J1287" s="37" t="s">
        <v>37</v>
      </c>
      <c r="K1287">
        <v>0</v>
      </c>
      <c r="L1287">
        <v>0</v>
      </c>
      <c r="M1287">
        <v>0</v>
      </c>
      <c r="N1287">
        <v>0</v>
      </c>
      <c r="O1287">
        <v>0</v>
      </c>
      <c r="P1287">
        <v>0</v>
      </c>
      <c r="Q1287">
        <f t="shared" si="20"/>
        <v>0</v>
      </c>
    </row>
    <row r="1288" spans="1:17" x14ac:dyDescent="0.25">
      <c r="A1288" s="39">
        <v>41911</v>
      </c>
      <c r="B1288" s="37" t="s">
        <v>2826</v>
      </c>
      <c r="C1288" s="37">
        <v>2014</v>
      </c>
      <c r="D1288" s="38">
        <v>9</v>
      </c>
      <c r="E1288" s="37" t="s">
        <v>37</v>
      </c>
      <c r="F1288" s="37" t="e">
        <v>#N/A</v>
      </c>
      <c r="G1288" s="37" t="s">
        <v>32</v>
      </c>
      <c r="H1288" s="38">
        <v>1</v>
      </c>
      <c r="I1288" s="37" t="s">
        <v>37</v>
      </c>
      <c r="J1288" s="37" t="s">
        <v>37</v>
      </c>
      <c r="K1288">
        <v>0</v>
      </c>
      <c r="L1288">
        <v>0</v>
      </c>
      <c r="M1288">
        <v>0</v>
      </c>
      <c r="N1288">
        <v>0</v>
      </c>
      <c r="O1288">
        <v>0</v>
      </c>
      <c r="P1288">
        <v>0</v>
      </c>
      <c r="Q1288">
        <f t="shared" si="20"/>
        <v>0</v>
      </c>
    </row>
    <row r="1289" spans="1:17" x14ac:dyDescent="0.25">
      <c r="A1289" s="39">
        <v>41920</v>
      </c>
      <c r="B1289" s="37" t="s">
        <v>1802</v>
      </c>
      <c r="C1289" s="37">
        <v>2014</v>
      </c>
      <c r="D1289" s="38">
        <v>10</v>
      </c>
      <c r="E1289" s="37" t="s">
        <v>55</v>
      </c>
      <c r="F1289" s="37" t="s">
        <v>4672</v>
      </c>
      <c r="G1289" s="37" t="s">
        <v>32</v>
      </c>
      <c r="H1289" s="38">
        <v>345</v>
      </c>
      <c r="I1289" s="37" t="s">
        <v>2640</v>
      </c>
      <c r="J1289" s="37" t="s">
        <v>2825</v>
      </c>
      <c r="K1289">
        <v>0</v>
      </c>
      <c r="L1289">
        <v>0</v>
      </c>
      <c r="M1289">
        <v>0</v>
      </c>
      <c r="N1289">
        <v>0</v>
      </c>
      <c r="O1289">
        <v>1</v>
      </c>
      <c r="P1289">
        <v>0</v>
      </c>
      <c r="Q1289">
        <f t="shared" si="20"/>
        <v>0</v>
      </c>
    </row>
    <row r="1290" spans="1:17" x14ac:dyDescent="0.25">
      <c r="A1290" s="39">
        <v>41920</v>
      </c>
      <c r="B1290" s="37" t="s">
        <v>1803</v>
      </c>
      <c r="C1290" s="37">
        <v>2014</v>
      </c>
      <c r="D1290" s="38">
        <v>10</v>
      </c>
      <c r="E1290" s="37" t="s">
        <v>37</v>
      </c>
      <c r="F1290" s="37" t="s">
        <v>4672</v>
      </c>
      <c r="G1290" s="37" t="s">
        <v>40</v>
      </c>
      <c r="H1290" s="38">
        <v>1671</v>
      </c>
      <c r="I1290" s="37" t="s">
        <v>37</v>
      </c>
      <c r="J1290" s="37" t="s">
        <v>2824</v>
      </c>
      <c r="K1290">
        <v>0</v>
      </c>
      <c r="L1290">
        <v>0</v>
      </c>
      <c r="M1290">
        <v>0</v>
      </c>
      <c r="N1290">
        <v>0</v>
      </c>
      <c r="O1290">
        <v>0</v>
      </c>
      <c r="P1290">
        <v>0</v>
      </c>
      <c r="Q1290">
        <f t="shared" si="20"/>
        <v>0</v>
      </c>
    </row>
    <row r="1291" spans="1:17" x14ac:dyDescent="0.25">
      <c r="A1291" s="39">
        <v>41920</v>
      </c>
      <c r="B1291" s="37" t="s">
        <v>2823</v>
      </c>
      <c r="C1291" s="37">
        <v>2014</v>
      </c>
      <c r="D1291" s="38">
        <v>10</v>
      </c>
      <c r="E1291" s="37" t="s">
        <v>37</v>
      </c>
      <c r="F1291" s="37" t="e">
        <v>#N/A</v>
      </c>
      <c r="G1291" s="37" t="s">
        <v>32</v>
      </c>
      <c r="H1291" s="38">
        <v>2</v>
      </c>
      <c r="I1291" s="37" t="s">
        <v>37</v>
      </c>
      <c r="J1291" s="37" t="s">
        <v>37</v>
      </c>
      <c r="K1291">
        <v>0</v>
      </c>
      <c r="L1291">
        <v>0</v>
      </c>
      <c r="M1291">
        <v>0</v>
      </c>
      <c r="N1291">
        <v>0</v>
      </c>
      <c r="O1291">
        <v>0</v>
      </c>
      <c r="P1291">
        <v>0</v>
      </c>
      <c r="Q1291">
        <f t="shared" si="20"/>
        <v>0</v>
      </c>
    </row>
    <row r="1292" spans="1:17" x14ac:dyDescent="0.25">
      <c r="A1292" s="39">
        <v>41920</v>
      </c>
      <c r="B1292" s="37" t="s">
        <v>2822</v>
      </c>
      <c r="C1292" s="37">
        <v>2014</v>
      </c>
      <c r="D1292" s="38">
        <v>10</v>
      </c>
      <c r="E1292" s="37" t="s">
        <v>37</v>
      </c>
      <c r="F1292" s="37" t="e">
        <v>#N/A</v>
      </c>
      <c r="G1292" s="37" t="s">
        <v>32</v>
      </c>
      <c r="H1292" s="38">
        <v>1</v>
      </c>
      <c r="I1292" s="37" t="s">
        <v>37</v>
      </c>
      <c r="J1292" s="37" t="s">
        <v>37</v>
      </c>
      <c r="K1292">
        <v>0</v>
      </c>
      <c r="L1292">
        <v>0</v>
      </c>
      <c r="M1292">
        <v>0</v>
      </c>
      <c r="N1292">
        <v>0</v>
      </c>
      <c r="O1292">
        <v>0</v>
      </c>
      <c r="P1292">
        <v>0</v>
      </c>
      <c r="Q1292">
        <f t="shared" si="20"/>
        <v>0</v>
      </c>
    </row>
    <row r="1293" spans="1:17" x14ac:dyDescent="0.25">
      <c r="A1293" s="39">
        <v>41920</v>
      </c>
      <c r="B1293" s="37" t="s">
        <v>2821</v>
      </c>
      <c r="C1293" s="37">
        <v>2014</v>
      </c>
      <c r="D1293" s="38">
        <v>10</v>
      </c>
      <c r="E1293" s="37" t="s">
        <v>37</v>
      </c>
      <c r="F1293" s="37" t="e">
        <v>#N/A</v>
      </c>
      <c r="G1293" s="37" t="s">
        <v>40</v>
      </c>
      <c r="H1293" s="38">
        <v>5</v>
      </c>
      <c r="I1293" s="37" t="s">
        <v>37</v>
      </c>
      <c r="J1293" s="37" t="s">
        <v>37</v>
      </c>
      <c r="K1293">
        <v>0</v>
      </c>
      <c r="L1293">
        <v>0</v>
      </c>
      <c r="M1293">
        <v>0</v>
      </c>
      <c r="N1293">
        <v>0</v>
      </c>
      <c r="O1293">
        <v>0</v>
      </c>
      <c r="P1293">
        <v>0</v>
      </c>
      <c r="Q1293">
        <f t="shared" si="20"/>
        <v>0</v>
      </c>
    </row>
    <row r="1294" spans="1:17" x14ac:dyDescent="0.25">
      <c r="A1294" s="39">
        <v>41920</v>
      </c>
      <c r="B1294" s="37" t="s">
        <v>2820</v>
      </c>
      <c r="C1294" s="37">
        <v>2014</v>
      </c>
      <c r="D1294" s="38">
        <v>10</v>
      </c>
      <c r="E1294" s="37" t="s">
        <v>1827</v>
      </c>
      <c r="F1294" s="37" t="s">
        <v>1827</v>
      </c>
      <c r="G1294" s="37" t="s">
        <v>32</v>
      </c>
      <c r="H1294" s="38">
        <v>1</v>
      </c>
      <c r="I1294" s="37" t="s">
        <v>37</v>
      </c>
      <c r="J1294" s="37" t="s">
        <v>37</v>
      </c>
      <c r="K1294">
        <v>0</v>
      </c>
      <c r="L1294">
        <v>0</v>
      </c>
      <c r="M1294">
        <v>0</v>
      </c>
      <c r="N1294">
        <v>0</v>
      </c>
      <c r="O1294">
        <v>0</v>
      </c>
      <c r="P1294">
        <v>0</v>
      </c>
      <c r="Q1294">
        <f t="shared" si="20"/>
        <v>0</v>
      </c>
    </row>
    <row r="1295" spans="1:17" x14ac:dyDescent="0.25">
      <c r="A1295" s="39">
        <v>41920</v>
      </c>
      <c r="B1295" s="37" t="s">
        <v>2819</v>
      </c>
      <c r="C1295" s="37">
        <v>2014</v>
      </c>
      <c r="D1295" s="38">
        <v>10</v>
      </c>
      <c r="E1295" s="37" t="s">
        <v>37</v>
      </c>
      <c r="F1295" s="37" t="s">
        <v>1827</v>
      </c>
      <c r="G1295" s="37" t="s">
        <v>32</v>
      </c>
      <c r="H1295" s="38">
        <v>113</v>
      </c>
      <c r="I1295" s="37" t="s">
        <v>37</v>
      </c>
      <c r="J1295" s="37" t="s">
        <v>2818</v>
      </c>
      <c r="K1295">
        <v>0</v>
      </c>
      <c r="L1295">
        <v>0</v>
      </c>
      <c r="M1295">
        <v>0</v>
      </c>
      <c r="N1295">
        <v>0</v>
      </c>
      <c r="O1295">
        <v>0</v>
      </c>
      <c r="P1295">
        <v>0</v>
      </c>
      <c r="Q1295">
        <f t="shared" si="20"/>
        <v>0</v>
      </c>
    </row>
    <row r="1296" spans="1:17" x14ac:dyDescent="0.25">
      <c r="A1296" s="39">
        <v>41934</v>
      </c>
      <c r="B1296" s="37" t="s">
        <v>2817</v>
      </c>
      <c r="C1296" s="37">
        <v>2014</v>
      </c>
      <c r="D1296" s="38">
        <v>10</v>
      </c>
      <c r="E1296" s="37" t="s">
        <v>37</v>
      </c>
      <c r="F1296" s="37" t="e">
        <v>#N/A</v>
      </c>
      <c r="G1296" s="37" t="s">
        <v>40</v>
      </c>
      <c r="H1296" s="38">
        <v>1</v>
      </c>
      <c r="I1296" s="37" t="s">
        <v>37</v>
      </c>
      <c r="J1296" s="37" t="s">
        <v>37</v>
      </c>
      <c r="K1296">
        <v>0</v>
      </c>
      <c r="L1296">
        <v>0</v>
      </c>
      <c r="M1296">
        <v>0</v>
      </c>
      <c r="N1296">
        <v>0</v>
      </c>
      <c r="O1296">
        <v>0</v>
      </c>
      <c r="P1296">
        <v>0</v>
      </c>
      <c r="Q1296">
        <f t="shared" si="20"/>
        <v>0</v>
      </c>
    </row>
    <row r="1297" spans="1:17" x14ac:dyDescent="0.25">
      <c r="A1297" s="39">
        <v>41934</v>
      </c>
      <c r="B1297" s="37" t="s">
        <v>2816</v>
      </c>
      <c r="C1297" s="37">
        <v>2014</v>
      </c>
      <c r="D1297" s="38">
        <v>10</v>
      </c>
      <c r="E1297" s="37" t="s">
        <v>37</v>
      </c>
      <c r="F1297" s="37" t="e">
        <v>#N/A</v>
      </c>
      <c r="G1297" s="37" t="s">
        <v>40</v>
      </c>
      <c r="H1297" s="38">
        <v>5</v>
      </c>
      <c r="I1297" s="37" t="s">
        <v>37</v>
      </c>
      <c r="J1297" s="37" t="s">
        <v>37</v>
      </c>
      <c r="K1297">
        <v>0</v>
      </c>
      <c r="L1297">
        <v>0</v>
      </c>
      <c r="M1297">
        <v>0</v>
      </c>
      <c r="N1297">
        <v>0</v>
      </c>
      <c r="O1297">
        <v>0</v>
      </c>
      <c r="P1297">
        <v>0</v>
      </c>
      <c r="Q1297">
        <f t="shared" si="20"/>
        <v>0</v>
      </c>
    </row>
    <row r="1298" spans="1:17" x14ac:dyDescent="0.25">
      <c r="A1298" s="39">
        <v>41934</v>
      </c>
      <c r="B1298" s="37" t="s">
        <v>2815</v>
      </c>
      <c r="C1298" s="37">
        <v>2014</v>
      </c>
      <c r="D1298" s="38">
        <v>10</v>
      </c>
      <c r="E1298" s="37" t="s">
        <v>37</v>
      </c>
      <c r="F1298" s="37" t="e">
        <v>#N/A</v>
      </c>
      <c r="G1298" s="37" t="s">
        <v>40</v>
      </c>
      <c r="H1298" s="38">
        <v>1</v>
      </c>
      <c r="I1298" s="37" t="s">
        <v>37</v>
      </c>
      <c r="J1298" s="37" t="s">
        <v>37</v>
      </c>
      <c r="K1298">
        <v>0</v>
      </c>
      <c r="L1298">
        <v>0</v>
      </c>
      <c r="M1298">
        <v>0</v>
      </c>
      <c r="N1298">
        <v>0</v>
      </c>
      <c r="O1298">
        <v>0</v>
      </c>
      <c r="P1298">
        <v>0</v>
      </c>
      <c r="Q1298">
        <f t="shared" si="20"/>
        <v>0</v>
      </c>
    </row>
    <row r="1299" spans="1:17" x14ac:dyDescent="0.25">
      <c r="A1299" s="39">
        <v>41934</v>
      </c>
      <c r="B1299" s="37" t="s">
        <v>2814</v>
      </c>
      <c r="C1299" s="37">
        <v>2014</v>
      </c>
      <c r="D1299" s="38">
        <v>10</v>
      </c>
      <c r="E1299" s="37" t="s">
        <v>232</v>
      </c>
      <c r="F1299" s="37" t="e">
        <v>#N/A</v>
      </c>
      <c r="G1299" s="37" t="s">
        <v>32</v>
      </c>
      <c r="H1299" s="38">
        <v>6</v>
      </c>
      <c r="I1299" s="37" t="s">
        <v>37</v>
      </c>
      <c r="J1299" s="37" t="s">
        <v>37</v>
      </c>
      <c r="K1299">
        <v>0</v>
      </c>
      <c r="L1299">
        <v>0</v>
      </c>
      <c r="M1299">
        <v>0</v>
      </c>
      <c r="N1299">
        <v>0</v>
      </c>
      <c r="O1299">
        <v>0</v>
      </c>
      <c r="P1299">
        <v>0</v>
      </c>
      <c r="Q1299">
        <f t="shared" si="20"/>
        <v>0</v>
      </c>
    </row>
    <row r="1300" spans="1:17" x14ac:dyDescent="0.25">
      <c r="A1300" s="39">
        <v>41934</v>
      </c>
      <c r="B1300" s="37" t="s">
        <v>2813</v>
      </c>
      <c r="C1300" s="37">
        <v>2014</v>
      </c>
      <c r="D1300" s="38">
        <v>10</v>
      </c>
      <c r="E1300" s="37" t="s">
        <v>76</v>
      </c>
      <c r="F1300" s="37" t="s">
        <v>1827</v>
      </c>
      <c r="G1300" s="37" t="s">
        <v>32</v>
      </c>
      <c r="H1300" s="38">
        <v>21</v>
      </c>
      <c r="I1300" s="37" t="s">
        <v>37</v>
      </c>
      <c r="J1300" s="37" t="s">
        <v>37</v>
      </c>
      <c r="K1300">
        <v>0</v>
      </c>
      <c r="L1300">
        <v>0</v>
      </c>
      <c r="M1300">
        <v>0</v>
      </c>
      <c r="N1300">
        <v>0</v>
      </c>
      <c r="O1300">
        <v>0</v>
      </c>
      <c r="P1300">
        <v>0</v>
      </c>
      <c r="Q1300">
        <f t="shared" si="20"/>
        <v>0</v>
      </c>
    </row>
    <row r="1301" spans="1:17" x14ac:dyDescent="0.25">
      <c r="A1301" s="39">
        <v>41936</v>
      </c>
      <c r="B1301" s="37" t="s">
        <v>2812</v>
      </c>
      <c r="C1301" s="37">
        <v>2014</v>
      </c>
      <c r="D1301" s="38">
        <v>10</v>
      </c>
      <c r="E1301" s="37" t="s">
        <v>37</v>
      </c>
      <c r="F1301" s="37" t="e">
        <v>#N/A</v>
      </c>
      <c r="G1301" s="37" t="s">
        <v>32</v>
      </c>
      <c r="H1301" s="38">
        <v>4</v>
      </c>
      <c r="I1301" s="37" t="s">
        <v>37</v>
      </c>
      <c r="J1301" s="37" t="s">
        <v>37</v>
      </c>
      <c r="K1301">
        <v>0</v>
      </c>
      <c r="L1301">
        <v>0</v>
      </c>
      <c r="M1301">
        <v>0</v>
      </c>
      <c r="N1301">
        <v>0</v>
      </c>
      <c r="O1301">
        <v>0</v>
      </c>
      <c r="P1301">
        <v>0</v>
      </c>
      <c r="Q1301">
        <f t="shared" si="20"/>
        <v>0</v>
      </c>
    </row>
    <row r="1302" spans="1:17" x14ac:dyDescent="0.25">
      <c r="A1302" s="39">
        <v>41936</v>
      </c>
      <c r="B1302" s="37" t="s">
        <v>2811</v>
      </c>
      <c r="C1302" s="37">
        <v>2014</v>
      </c>
      <c r="D1302" s="38">
        <v>10</v>
      </c>
      <c r="E1302" s="37" t="s">
        <v>37</v>
      </c>
      <c r="F1302" s="37" t="e">
        <v>#N/A</v>
      </c>
      <c r="G1302" s="37" t="s">
        <v>40</v>
      </c>
      <c r="H1302" s="38">
        <v>1</v>
      </c>
      <c r="I1302" s="37" t="s">
        <v>37</v>
      </c>
      <c r="J1302" s="37" t="s">
        <v>37</v>
      </c>
      <c r="K1302">
        <v>0</v>
      </c>
      <c r="L1302">
        <v>0</v>
      </c>
      <c r="M1302">
        <v>0</v>
      </c>
      <c r="N1302">
        <v>0</v>
      </c>
      <c r="O1302">
        <v>0</v>
      </c>
      <c r="P1302">
        <v>0</v>
      </c>
      <c r="Q1302">
        <f t="shared" si="20"/>
        <v>0</v>
      </c>
    </row>
    <row r="1303" spans="1:17" x14ac:dyDescent="0.25">
      <c r="A1303" s="39">
        <v>41936</v>
      </c>
      <c r="B1303" s="37" t="s">
        <v>2810</v>
      </c>
      <c r="C1303" s="37">
        <v>2014</v>
      </c>
      <c r="D1303" s="38">
        <v>10</v>
      </c>
      <c r="E1303" s="37" t="s">
        <v>37</v>
      </c>
      <c r="F1303" s="37" t="e">
        <v>#N/A</v>
      </c>
      <c r="G1303" s="37" t="s">
        <v>32</v>
      </c>
      <c r="H1303" s="38">
        <v>1</v>
      </c>
      <c r="I1303" s="37" t="s">
        <v>37</v>
      </c>
      <c r="J1303" s="37" t="s">
        <v>37</v>
      </c>
      <c r="K1303">
        <v>0</v>
      </c>
      <c r="L1303">
        <v>0</v>
      </c>
      <c r="M1303">
        <v>0</v>
      </c>
      <c r="N1303">
        <v>0</v>
      </c>
      <c r="O1303">
        <v>0</v>
      </c>
      <c r="P1303">
        <v>0</v>
      </c>
      <c r="Q1303">
        <f t="shared" si="20"/>
        <v>0</v>
      </c>
    </row>
    <row r="1304" spans="1:17" x14ac:dyDescent="0.25">
      <c r="A1304" s="39">
        <v>41943</v>
      </c>
      <c r="B1304" s="37" t="s">
        <v>2809</v>
      </c>
      <c r="C1304" s="37">
        <v>2014</v>
      </c>
      <c r="D1304" s="38">
        <v>10</v>
      </c>
      <c r="E1304" s="37" t="s">
        <v>37</v>
      </c>
      <c r="F1304" s="37" t="e">
        <v>#N/A</v>
      </c>
      <c r="G1304" s="37" t="s">
        <v>40</v>
      </c>
      <c r="H1304" s="38">
        <v>1</v>
      </c>
      <c r="I1304" s="37" t="s">
        <v>37</v>
      </c>
      <c r="J1304" s="37" t="s">
        <v>37</v>
      </c>
      <c r="K1304">
        <v>0</v>
      </c>
      <c r="L1304">
        <v>0</v>
      </c>
      <c r="M1304">
        <v>0</v>
      </c>
      <c r="N1304">
        <v>0</v>
      </c>
      <c r="O1304">
        <v>0</v>
      </c>
      <c r="P1304">
        <v>0</v>
      </c>
      <c r="Q1304">
        <f t="shared" si="20"/>
        <v>0</v>
      </c>
    </row>
    <row r="1305" spans="1:17" x14ac:dyDescent="0.25">
      <c r="A1305" s="39">
        <v>41943</v>
      </c>
      <c r="B1305" s="37" t="s">
        <v>2808</v>
      </c>
      <c r="C1305" s="37">
        <v>2014</v>
      </c>
      <c r="D1305" s="38">
        <v>10</v>
      </c>
      <c r="E1305" s="37" t="s">
        <v>232</v>
      </c>
      <c r="F1305" s="37" t="e">
        <v>#N/A</v>
      </c>
      <c r="G1305" s="37" t="s">
        <v>40</v>
      </c>
      <c r="H1305" s="38">
        <v>4</v>
      </c>
      <c r="I1305" s="37" t="s">
        <v>37</v>
      </c>
      <c r="J1305" s="37" t="s">
        <v>37</v>
      </c>
      <c r="K1305">
        <v>0</v>
      </c>
      <c r="L1305">
        <v>0</v>
      </c>
      <c r="M1305">
        <v>0</v>
      </c>
      <c r="N1305">
        <v>0</v>
      </c>
      <c r="O1305">
        <v>0</v>
      </c>
      <c r="P1305">
        <v>0</v>
      </c>
      <c r="Q1305">
        <f t="shared" si="20"/>
        <v>0</v>
      </c>
    </row>
    <row r="1306" spans="1:17" x14ac:dyDescent="0.25">
      <c r="A1306" s="39">
        <v>41943</v>
      </c>
      <c r="B1306" s="37" t="s">
        <v>2807</v>
      </c>
      <c r="C1306" s="37">
        <v>2014</v>
      </c>
      <c r="D1306" s="38">
        <v>10</v>
      </c>
      <c r="E1306" s="37" t="s">
        <v>37</v>
      </c>
      <c r="F1306" s="37" t="e">
        <v>#N/A</v>
      </c>
      <c r="G1306" s="37" t="s">
        <v>40</v>
      </c>
      <c r="H1306" s="38">
        <v>4</v>
      </c>
      <c r="I1306" s="37" t="s">
        <v>37</v>
      </c>
      <c r="J1306" s="37" t="s">
        <v>37</v>
      </c>
      <c r="K1306">
        <v>0</v>
      </c>
      <c r="L1306">
        <v>0</v>
      </c>
      <c r="M1306">
        <v>0</v>
      </c>
      <c r="N1306">
        <v>0</v>
      </c>
      <c r="O1306">
        <v>0</v>
      </c>
      <c r="P1306">
        <v>0</v>
      </c>
      <c r="Q1306">
        <f t="shared" si="20"/>
        <v>0</v>
      </c>
    </row>
    <row r="1307" spans="1:17" x14ac:dyDescent="0.25">
      <c r="A1307" s="39">
        <v>41950</v>
      </c>
      <c r="B1307" s="37" t="s">
        <v>2806</v>
      </c>
      <c r="C1307" s="37">
        <v>2014</v>
      </c>
      <c r="D1307" s="38">
        <v>11</v>
      </c>
      <c r="E1307" s="37" t="s">
        <v>37</v>
      </c>
      <c r="F1307" s="37" t="e">
        <v>#N/A</v>
      </c>
      <c r="G1307" s="37" t="s">
        <v>32</v>
      </c>
      <c r="H1307" s="38">
        <v>1</v>
      </c>
      <c r="I1307" s="37" t="s">
        <v>37</v>
      </c>
      <c r="J1307" s="37" t="s">
        <v>37</v>
      </c>
      <c r="K1307">
        <v>0</v>
      </c>
      <c r="L1307">
        <v>0</v>
      </c>
      <c r="M1307">
        <v>0</v>
      </c>
      <c r="N1307">
        <v>0</v>
      </c>
      <c r="O1307">
        <v>0</v>
      </c>
      <c r="P1307">
        <v>0</v>
      </c>
      <c r="Q1307">
        <f t="shared" si="20"/>
        <v>0</v>
      </c>
    </row>
    <row r="1308" spans="1:17" x14ac:dyDescent="0.25">
      <c r="A1308" s="39">
        <v>41974</v>
      </c>
      <c r="B1308" s="37" t="s">
        <v>2805</v>
      </c>
      <c r="C1308" s="37">
        <v>2014</v>
      </c>
      <c r="D1308" s="38">
        <v>12</v>
      </c>
      <c r="E1308" s="37" t="s">
        <v>232</v>
      </c>
      <c r="F1308" s="37" t="e">
        <v>#N/A</v>
      </c>
      <c r="G1308" s="37" t="s">
        <v>32</v>
      </c>
      <c r="H1308" s="38">
        <v>1</v>
      </c>
      <c r="I1308" s="37" t="s">
        <v>37</v>
      </c>
      <c r="J1308" s="37" t="s">
        <v>37</v>
      </c>
      <c r="K1308">
        <v>0</v>
      </c>
      <c r="L1308">
        <v>0</v>
      </c>
      <c r="M1308">
        <v>0</v>
      </c>
      <c r="N1308">
        <v>0</v>
      </c>
      <c r="O1308">
        <v>0</v>
      </c>
      <c r="P1308">
        <v>0</v>
      </c>
      <c r="Q1308">
        <f t="shared" si="20"/>
        <v>0</v>
      </c>
    </row>
    <row r="1309" spans="1:17" x14ac:dyDescent="0.25">
      <c r="A1309" s="39">
        <v>41974</v>
      </c>
      <c r="B1309" s="37" t="s">
        <v>2804</v>
      </c>
      <c r="C1309" s="37">
        <v>2014</v>
      </c>
      <c r="D1309" s="38">
        <v>12</v>
      </c>
      <c r="E1309" s="37" t="s">
        <v>37</v>
      </c>
      <c r="F1309" s="37" t="e">
        <v>#N/A</v>
      </c>
      <c r="G1309" s="37" t="s">
        <v>40</v>
      </c>
      <c r="H1309" s="38">
        <v>2</v>
      </c>
      <c r="I1309" s="37" t="s">
        <v>37</v>
      </c>
      <c r="J1309" s="37" t="s">
        <v>37</v>
      </c>
      <c r="K1309">
        <v>0</v>
      </c>
      <c r="L1309">
        <v>0</v>
      </c>
      <c r="M1309">
        <v>0</v>
      </c>
      <c r="N1309">
        <v>0</v>
      </c>
      <c r="O1309">
        <v>0</v>
      </c>
      <c r="P1309">
        <v>0</v>
      </c>
      <c r="Q1309">
        <f t="shared" si="20"/>
        <v>0</v>
      </c>
    </row>
    <row r="1310" spans="1:17" x14ac:dyDescent="0.25">
      <c r="A1310" s="39">
        <v>41974</v>
      </c>
      <c r="B1310" s="37" t="s">
        <v>2803</v>
      </c>
      <c r="C1310" s="37">
        <v>2014</v>
      </c>
      <c r="D1310" s="38">
        <v>12</v>
      </c>
      <c r="E1310" s="37" t="s">
        <v>2802</v>
      </c>
      <c r="F1310" s="37" t="e">
        <v>#N/A</v>
      </c>
      <c r="G1310" s="37" t="s">
        <v>32</v>
      </c>
      <c r="H1310" s="38">
        <v>1</v>
      </c>
      <c r="I1310" s="37" t="s">
        <v>37</v>
      </c>
      <c r="J1310" s="37" t="s">
        <v>37</v>
      </c>
      <c r="K1310">
        <v>0</v>
      </c>
      <c r="L1310">
        <v>0</v>
      </c>
      <c r="M1310">
        <v>0</v>
      </c>
      <c r="N1310">
        <v>0</v>
      </c>
      <c r="O1310">
        <v>0</v>
      </c>
      <c r="P1310">
        <v>0</v>
      </c>
      <c r="Q1310">
        <f t="shared" si="20"/>
        <v>0</v>
      </c>
    </row>
    <row r="1311" spans="1:17" x14ac:dyDescent="0.25">
      <c r="A1311" s="39">
        <v>42011</v>
      </c>
      <c r="B1311" s="37" t="s">
        <v>1035</v>
      </c>
      <c r="C1311" s="37">
        <v>2015</v>
      </c>
      <c r="D1311" s="38">
        <v>1</v>
      </c>
      <c r="E1311" s="37" t="s">
        <v>1036</v>
      </c>
      <c r="F1311" s="37" t="e">
        <v>#N/A</v>
      </c>
      <c r="G1311" s="37" t="s">
        <v>32</v>
      </c>
      <c r="H1311" s="38">
        <v>1</v>
      </c>
      <c r="I1311" s="37" t="s">
        <v>37</v>
      </c>
      <c r="J1311" s="37" t="s">
        <v>37</v>
      </c>
      <c r="K1311">
        <v>1</v>
      </c>
      <c r="L1311">
        <v>1</v>
      </c>
      <c r="M1311">
        <v>0</v>
      </c>
      <c r="N1311">
        <v>0</v>
      </c>
      <c r="O1311">
        <v>0</v>
      </c>
      <c r="P1311">
        <v>1</v>
      </c>
      <c r="Q1311">
        <f t="shared" si="20"/>
        <v>0</v>
      </c>
    </row>
    <row r="1312" spans="1:17" x14ac:dyDescent="0.25">
      <c r="A1312" s="39">
        <v>42011</v>
      </c>
      <c r="B1312" s="37" t="s">
        <v>2801</v>
      </c>
      <c r="C1312" s="37">
        <v>2015</v>
      </c>
      <c r="D1312" s="38">
        <v>1</v>
      </c>
      <c r="E1312" s="37" t="s">
        <v>2074</v>
      </c>
      <c r="F1312" s="37" t="e">
        <v>#N/A</v>
      </c>
      <c r="G1312" s="37" t="s">
        <v>32</v>
      </c>
      <c r="H1312" s="38">
        <v>4</v>
      </c>
      <c r="I1312" s="37" t="s">
        <v>37</v>
      </c>
      <c r="J1312" s="37" t="s">
        <v>37</v>
      </c>
      <c r="K1312">
        <v>0</v>
      </c>
      <c r="L1312">
        <v>0</v>
      </c>
      <c r="M1312">
        <v>0</v>
      </c>
      <c r="N1312">
        <v>0</v>
      </c>
      <c r="O1312">
        <v>0</v>
      </c>
      <c r="P1312">
        <v>0</v>
      </c>
      <c r="Q1312">
        <f t="shared" si="20"/>
        <v>0</v>
      </c>
    </row>
    <row r="1313" spans="1:17" x14ac:dyDescent="0.25">
      <c r="A1313" s="39">
        <v>42011</v>
      </c>
      <c r="B1313" s="37" t="s">
        <v>2800</v>
      </c>
      <c r="C1313" s="37">
        <v>2015</v>
      </c>
      <c r="D1313" s="38">
        <v>1</v>
      </c>
      <c r="E1313" s="37" t="s">
        <v>76</v>
      </c>
      <c r="F1313" s="37" t="s">
        <v>1827</v>
      </c>
      <c r="G1313" s="37" t="s">
        <v>32</v>
      </c>
      <c r="H1313" s="38">
        <v>26</v>
      </c>
      <c r="I1313" s="37" t="s">
        <v>37</v>
      </c>
      <c r="J1313" s="37" t="s">
        <v>37</v>
      </c>
      <c r="K1313">
        <v>0</v>
      </c>
      <c r="L1313">
        <v>0</v>
      </c>
      <c r="M1313">
        <v>0</v>
      </c>
      <c r="N1313">
        <v>0</v>
      </c>
      <c r="O1313">
        <v>0</v>
      </c>
      <c r="P1313">
        <v>0</v>
      </c>
      <c r="Q1313">
        <f t="shared" si="20"/>
        <v>0</v>
      </c>
    </row>
    <row r="1314" spans="1:17" x14ac:dyDescent="0.25">
      <c r="A1314" s="39">
        <v>42011</v>
      </c>
      <c r="B1314" s="37" t="s">
        <v>2799</v>
      </c>
      <c r="C1314" s="37">
        <v>2015</v>
      </c>
      <c r="D1314" s="38">
        <v>1</v>
      </c>
      <c r="E1314" s="37" t="s">
        <v>1827</v>
      </c>
      <c r="F1314" s="37" t="s">
        <v>1827</v>
      </c>
      <c r="G1314" s="37" t="s">
        <v>32</v>
      </c>
      <c r="H1314" s="38">
        <v>158</v>
      </c>
      <c r="I1314" s="37" t="s">
        <v>37</v>
      </c>
      <c r="J1314" s="37" t="s">
        <v>2798</v>
      </c>
      <c r="K1314">
        <v>0</v>
      </c>
      <c r="L1314">
        <v>0</v>
      </c>
      <c r="M1314">
        <v>0</v>
      </c>
      <c r="N1314">
        <v>0</v>
      </c>
      <c r="O1314">
        <v>0</v>
      </c>
      <c r="P1314">
        <v>0</v>
      </c>
      <c r="Q1314">
        <f t="shared" si="20"/>
        <v>0</v>
      </c>
    </row>
    <row r="1315" spans="1:17" x14ac:dyDescent="0.25">
      <c r="A1315" s="39">
        <v>42011</v>
      </c>
      <c r="B1315" s="37" t="s">
        <v>2797</v>
      </c>
      <c r="C1315" s="37">
        <v>2015</v>
      </c>
      <c r="D1315" s="38">
        <v>1</v>
      </c>
      <c r="E1315" s="37" t="s">
        <v>1827</v>
      </c>
      <c r="F1315" s="37" t="s">
        <v>1827</v>
      </c>
      <c r="G1315" s="37" t="s">
        <v>40</v>
      </c>
      <c r="H1315" s="38">
        <v>2</v>
      </c>
      <c r="I1315" s="37" t="s">
        <v>37</v>
      </c>
      <c r="J1315" s="37" t="s">
        <v>37</v>
      </c>
      <c r="K1315">
        <v>0</v>
      </c>
      <c r="L1315">
        <v>0</v>
      </c>
      <c r="M1315">
        <v>0</v>
      </c>
      <c r="N1315">
        <v>0</v>
      </c>
      <c r="O1315">
        <v>0</v>
      </c>
      <c r="P1315">
        <v>0</v>
      </c>
      <c r="Q1315">
        <f t="shared" si="20"/>
        <v>0</v>
      </c>
    </row>
    <row r="1316" spans="1:17" x14ac:dyDescent="0.25">
      <c r="A1316" s="39">
        <v>42011</v>
      </c>
      <c r="B1316" s="37" t="s">
        <v>1038</v>
      </c>
      <c r="C1316" s="37">
        <v>2015</v>
      </c>
      <c r="D1316" s="38">
        <v>1</v>
      </c>
      <c r="E1316" s="37" t="s">
        <v>153</v>
      </c>
      <c r="F1316" s="37" t="s">
        <v>4672</v>
      </c>
      <c r="G1316" s="37" t="s">
        <v>32</v>
      </c>
      <c r="H1316" s="38">
        <v>78</v>
      </c>
      <c r="I1316" s="37" t="s">
        <v>37</v>
      </c>
      <c r="J1316" s="37" t="s">
        <v>2796</v>
      </c>
      <c r="K1316">
        <v>1</v>
      </c>
      <c r="L1316">
        <v>1</v>
      </c>
      <c r="M1316">
        <v>1</v>
      </c>
      <c r="N1316">
        <v>0</v>
      </c>
      <c r="O1316">
        <v>1</v>
      </c>
      <c r="P1316">
        <v>1.282051282051282E-2</v>
      </c>
      <c r="Q1316">
        <f t="shared" si="20"/>
        <v>0</v>
      </c>
    </row>
    <row r="1317" spans="1:17" x14ac:dyDescent="0.25">
      <c r="A1317" s="39">
        <v>42011</v>
      </c>
      <c r="B1317" s="37" t="s">
        <v>2795</v>
      </c>
      <c r="C1317" s="37">
        <v>2015</v>
      </c>
      <c r="D1317" s="38">
        <v>1</v>
      </c>
      <c r="E1317" s="37" t="s">
        <v>55</v>
      </c>
      <c r="F1317" s="37" t="s">
        <v>4672</v>
      </c>
      <c r="G1317" s="37" t="s">
        <v>32</v>
      </c>
      <c r="H1317" s="38">
        <v>200</v>
      </c>
      <c r="I1317" s="37" t="s">
        <v>37</v>
      </c>
      <c r="J1317" s="37" t="s">
        <v>2794</v>
      </c>
      <c r="K1317">
        <v>0</v>
      </c>
      <c r="L1317">
        <v>0</v>
      </c>
      <c r="M1317">
        <v>0</v>
      </c>
      <c r="N1317">
        <v>0</v>
      </c>
      <c r="O1317">
        <v>0</v>
      </c>
      <c r="P1317">
        <v>0</v>
      </c>
      <c r="Q1317">
        <f t="shared" si="20"/>
        <v>0</v>
      </c>
    </row>
    <row r="1318" spans="1:17" x14ac:dyDescent="0.25">
      <c r="A1318" s="39">
        <v>42011</v>
      </c>
      <c r="B1318" s="37" t="s">
        <v>1041</v>
      </c>
      <c r="C1318" s="37">
        <v>2015</v>
      </c>
      <c r="D1318" s="38">
        <v>1</v>
      </c>
      <c r="E1318" s="37" t="s">
        <v>55</v>
      </c>
      <c r="F1318" s="37" t="s">
        <v>4672</v>
      </c>
      <c r="G1318" s="37" t="s">
        <v>40</v>
      </c>
      <c r="H1318" s="38">
        <v>200</v>
      </c>
      <c r="I1318" s="37" t="s">
        <v>37</v>
      </c>
      <c r="J1318" s="37" t="s">
        <v>2793</v>
      </c>
      <c r="K1318">
        <v>1</v>
      </c>
      <c r="L1318">
        <v>1</v>
      </c>
      <c r="M1318">
        <v>0</v>
      </c>
      <c r="N1318">
        <v>1</v>
      </c>
      <c r="O1318">
        <v>1</v>
      </c>
      <c r="P1318">
        <v>5.0000000000000001E-3</v>
      </c>
      <c r="Q1318">
        <f t="shared" si="20"/>
        <v>5.0000000000000001E-3</v>
      </c>
    </row>
    <row r="1319" spans="1:17" x14ac:dyDescent="0.25">
      <c r="A1319" s="39">
        <v>42011</v>
      </c>
      <c r="B1319" s="37" t="s">
        <v>2792</v>
      </c>
      <c r="C1319" s="37">
        <v>2015</v>
      </c>
      <c r="D1319" s="38">
        <v>1</v>
      </c>
      <c r="E1319" s="37" t="s">
        <v>24</v>
      </c>
      <c r="F1319" s="37" t="s">
        <v>4672</v>
      </c>
      <c r="G1319" s="37" t="s">
        <v>32</v>
      </c>
      <c r="H1319" s="38">
        <v>17</v>
      </c>
      <c r="I1319" s="37" t="s">
        <v>37</v>
      </c>
      <c r="J1319" s="37" t="s">
        <v>37</v>
      </c>
      <c r="K1319">
        <v>0</v>
      </c>
      <c r="L1319">
        <v>0</v>
      </c>
      <c r="M1319">
        <v>0</v>
      </c>
      <c r="N1319">
        <v>0</v>
      </c>
      <c r="O1319">
        <v>0</v>
      </c>
      <c r="P1319">
        <v>0</v>
      </c>
      <c r="Q1319">
        <f t="shared" si="20"/>
        <v>0</v>
      </c>
    </row>
    <row r="1320" spans="1:17" x14ac:dyDescent="0.25">
      <c r="A1320" s="39">
        <v>42011</v>
      </c>
      <c r="B1320" s="37" t="s">
        <v>2791</v>
      </c>
      <c r="C1320" s="37">
        <v>2015</v>
      </c>
      <c r="D1320" s="38">
        <v>1</v>
      </c>
      <c r="E1320" s="37" t="s">
        <v>36</v>
      </c>
      <c r="F1320" s="37" t="s">
        <v>36</v>
      </c>
      <c r="G1320" s="37" t="s">
        <v>40</v>
      </c>
      <c r="H1320" s="38">
        <v>5</v>
      </c>
      <c r="I1320" s="37" t="s">
        <v>37</v>
      </c>
      <c r="J1320" s="37" t="s">
        <v>37</v>
      </c>
      <c r="K1320">
        <v>0</v>
      </c>
      <c r="L1320">
        <v>0</v>
      </c>
      <c r="M1320">
        <v>0</v>
      </c>
      <c r="N1320">
        <v>0</v>
      </c>
      <c r="O1320">
        <v>0</v>
      </c>
      <c r="P1320">
        <v>0</v>
      </c>
      <c r="Q1320">
        <f t="shared" si="20"/>
        <v>0</v>
      </c>
    </row>
    <row r="1321" spans="1:17" x14ac:dyDescent="0.25">
      <c r="A1321" s="39">
        <v>42011</v>
      </c>
      <c r="B1321" s="37" t="s">
        <v>2790</v>
      </c>
      <c r="C1321" s="37">
        <v>2015</v>
      </c>
      <c r="D1321" s="38">
        <v>1</v>
      </c>
      <c r="E1321" s="37" t="s">
        <v>36</v>
      </c>
      <c r="F1321" s="37" t="s">
        <v>36</v>
      </c>
      <c r="G1321" s="37" t="s">
        <v>32</v>
      </c>
      <c r="H1321" s="38">
        <v>80</v>
      </c>
      <c r="I1321" s="37" t="s">
        <v>37</v>
      </c>
      <c r="J1321" s="37" t="s">
        <v>2789</v>
      </c>
      <c r="K1321">
        <v>0</v>
      </c>
      <c r="L1321">
        <v>0</v>
      </c>
      <c r="M1321">
        <v>0</v>
      </c>
      <c r="N1321">
        <v>0</v>
      </c>
      <c r="O1321">
        <v>0</v>
      </c>
      <c r="P1321">
        <v>0</v>
      </c>
      <c r="Q1321">
        <f t="shared" si="20"/>
        <v>0</v>
      </c>
    </row>
    <row r="1322" spans="1:17" x14ac:dyDescent="0.25">
      <c r="A1322" s="39">
        <v>42011</v>
      </c>
      <c r="B1322" s="37" t="s">
        <v>2788</v>
      </c>
      <c r="C1322" s="37">
        <v>2015</v>
      </c>
      <c r="D1322" s="38">
        <v>1</v>
      </c>
      <c r="E1322" s="37" t="s">
        <v>50</v>
      </c>
      <c r="F1322" s="37" t="s">
        <v>50</v>
      </c>
      <c r="G1322" s="37" t="s">
        <v>32</v>
      </c>
      <c r="H1322" s="38">
        <v>135</v>
      </c>
      <c r="I1322" s="37" t="s">
        <v>37</v>
      </c>
      <c r="J1322" s="37" t="s">
        <v>2787</v>
      </c>
      <c r="K1322">
        <v>0</v>
      </c>
      <c r="L1322">
        <v>0</v>
      </c>
      <c r="M1322">
        <v>0</v>
      </c>
      <c r="N1322">
        <v>0</v>
      </c>
      <c r="O1322">
        <v>0</v>
      </c>
      <c r="P1322">
        <v>0</v>
      </c>
      <c r="Q1322">
        <f t="shared" si="20"/>
        <v>0</v>
      </c>
    </row>
    <row r="1323" spans="1:17" x14ac:dyDescent="0.25">
      <c r="A1323" s="39">
        <v>42011</v>
      </c>
      <c r="B1323" s="37" t="s">
        <v>2786</v>
      </c>
      <c r="C1323" s="37">
        <v>2015</v>
      </c>
      <c r="D1323" s="38">
        <v>1</v>
      </c>
      <c r="E1323" s="37" t="s">
        <v>50</v>
      </c>
      <c r="F1323" s="37" t="s">
        <v>50</v>
      </c>
      <c r="G1323" s="37" t="s">
        <v>40</v>
      </c>
      <c r="H1323" s="38">
        <v>1</v>
      </c>
      <c r="I1323" s="37" t="s">
        <v>37</v>
      </c>
      <c r="J1323" s="37" t="s">
        <v>37</v>
      </c>
      <c r="K1323">
        <v>0</v>
      </c>
      <c r="L1323">
        <v>0</v>
      </c>
      <c r="M1323">
        <v>0</v>
      </c>
      <c r="N1323">
        <v>0</v>
      </c>
      <c r="O1323">
        <v>0</v>
      </c>
      <c r="P1323">
        <v>0</v>
      </c>
      <c r="Q1323">
        <f t="shared" si="20"/>
        <v>0</v>
      </c>
    </row>
    <row r="1324" spans="1:17" x14ac:dyDescent="0.25">
      <c r="A1324" s="39">
        <v>42017</v>
      </c>
      <c r="B1324" s="37" t="s">
        <v>2785</v>
      </c>
      <c r="C1324" s="37">
        <v>2015</v>
      </c>
      <c r="D1324" s="38">
        <v>1</v>
      </c>
      <c r="E1324" s="37" t="s">
        <v>2784</v>
      </c>
      <c r="F1324" s="37" t="e">
        <v>#N/A</v>
      </c>
      <c r="G1324" s="37" t="s">
        <v>32</v>
      </c>
      <c r="H1324" s="38">
        <v>2</v>
      </c>
      <c r="I1324" s="37" t="s">
        <v>37</v>
      </c>
      <c r="J1324" s="37" t="s">
        <v>37</v>
      </c>
      <c r="K1324">
        <v>0</v>
      </c>
      <c r="L1324">
        <v>0</v>
      </c>
      <c r="M1324">
        <v>0</v>
      </c>
      <c r="N1324">
        <v>0</v>
      </c>
      <c r="O1324">
        <v>0</v>
      </c>
      <c r="P1324">
        <v>0</v>
      </c>
      <c r="Q1324">
        <f t="shared" si="20"/>
        <v>0</v>
      </c>
    </row>
    <row r="1325" spans="1:17" x14ac:dyDescent="0.25">
      <c r="A1325" s="39">
        <v>42017</v>
      </c>
      <c r="B1325" s="37" t="s">
        <v>2783</v>
      </c>
      <c r="C1325" s="37">
        <v>2015</v>
      </c>
      <c r="D1325" s="38">
        <v>1</v>
      </c>
      <c r="E1325" s="37" t="s">
        <v>76</v>
      </c>
      <c r="F1325" s="37" t="s">
        <v>1827</v>
      </c>
      <c r="G1325" s="37" t="s">
        <v>40</v>
      </c>
      <c r="H1325" s="38">
        <v>1</v>
      </c>
      <c r="I1325" s="37" t="s">
        <v>37</v>
      </c>
      <c r="J1325" s="37" t="s">
        <v>37</v>
      </c>
      <c r="K1325">
        <v>0</v>
      </c>
      <c r="L1325">
        <v>0</v>
      </c>
      <c r="M1325">
        <v>0</v>
      </c>
      <c r="N1325">
        <v>0</v>
      </c>
      <c r="O1325">
        <v>0</v>
      </c>
      <c r="P1325">
        <v>0</v>
      </c>
      <c r="Q1325">
        <f t="shared" si="20"/>
        <v>0</v>
      </c>
    </row>
    <row r="1326" spans="1:17" x14ac:dyDescent="0.25">
      <c r="A1326" s="39">
        <v>42017</v>
      </c>
      <c r="B1326" s="37" t="s">
        <v>2782</v>
      </c>
      <c r="C1326" s="37">
        <v>2015</v>
      </c>
      <c r="D1326" s="38">
        <v>1</v>
      </c>
      <c r="E1326" s="37" t="s">
        <v>76</v>
      </c>
      <c r="F1326" s="37" t="s">
        <v>1827</v>
      </c>
      <c r="G1326" s="37" t="s">
        <v>32</v>
      </c>
      <c r="H1326" s="38">
        <v>73</v>
      </c>
      <c r="I1326" s="37" t="s">
        <v>37</v>
      </c>
      <c r="J1326" s="37" t="s">
        <v>2781</v>
      </c>
      <c r="K1326">
        <v>0</v>
      </c>
      <c r="L1326">
        <v>0</v>
      </c>
      <c r="M1326">
        <v>0</v>
      </c>
      <c r="N1326">
        <v>0</v>
      </c>
      <c r="O1326">
        <v>0</v>
      </c>
      <c r="P1326">
        <v>0</v>
      </c>
      <c r="Q1326">
        <f t="shared" si="20"/>
        <v>0</v>
      </c>
    </row>
    <row r="1327" spans="1:17" x14ac:dyDescent="0.25">
      <c r="A1327" s="39">
        <v>42017</v>
      </c>
      <c r="B1327" s="37" t="s">
        <v>2780</v>
      </c>
      <c r="C1327" s="37">
        <v>2015</v>
      </c>
      <c r="D1327" s="38">
        <v>1</v>
      </c>
      <c r="E1327" s="37" t="s">
        <v>1827</v>
      </c>
      <c r="F1327" s="37" t="s">
        <v>1827</v>
      </c>
      <c r="G1327" s="37" t="s">
        <v>32</v>
      </c>
      <c r="H1327" s="38">
        <v>152</v>
      </c>
      <c r="I1327" s="37" t="s">
        <v>37</v>
      </c>
      <c r="J1327" s="37" t="s">
        <v>2547</v>
      </c>
      <c r="K1327">
        <v>0</v>
      </c>
      <c r="L1327">
        <v>0</v>
      </c>
      <c r="M1327">
        <v>0</v>
      </c>
      <c r="N1327">
        <v>0</v>
      </c>
      <c r="O1327">
        <v>0</v>
      </c>
      <c r="P1327">
        <v>0</v>
      </c>
      <c r="Q1327">
        <f t="shared" si="20"/>
        <v>0</v>
      </c>
    </row>
    <row r="1328" spans="1:17" x14ac:dyDescent="0.25">
      <c r="A1328" s="39">
        <v>42017</v>
      </c>
      <c r="B1328" s="37" t="s">
        <v>2779</v>
      </c>
      <c r="C1328" s="37">
        <v>2015</v>
      </c>
      <c r="D1328" s="38">
        <v>1</v>
      </c>
      <c r="E1328" s="37" t="s">
        <v>1827</v>
      </c>
      <c r="F1328" s="37" t="s">
        <v>1827</v>
      </c>
      <c r="G1328" s="37" t="s">
        <v>40</v>
      </c>
      <c r="H1328" s="38">
        <v>2</v>
      </c>
      <c r="I1328" s="37" t="s">
        <v>37</v>
      </c>
      <c r="J1328" s="37" t="s">
        <v>37</v>
      </c>
      <c r="K1328">
        <v>0</v>
      </c>
      <c r="L1328">
        <v>0</v>
      </c>
      <c r="M1328">
        <v>0</v>
      </c>
      <c r="N1328">
        <v>0</v>
      </c>
      <c r="O1328">
        <v>0</v>
      </c>
      <c r="P1328">
        <v>0</v>
      </c>
      <c r="Q1328">
        <f t="shared" si="20"/>
        <v>0</v>
      </c>
    </row>
    <row r="1329" spans="1:17" x14ac:dyDescent="0.25">
      <c r="A1329" s="39">
        <v>42017</v>
      </c>
      <c r="B1329" s="37" t="s">
        <v>2778</v>
      </c>
      <c r="C1329" s="37">
        <v>2015</v>
      </c>
      <c r="D1329" s="38">
        <v>1</v>
      </c>
      <c r="E1329" s="37" t="s">
        <v>37</v>
      </c>
      <c r="F1329" s="37" t="e">
        <v>#N/A</v>
      </c>
      <c r="G1329" s="37" t="s">
        <v>40</v>
      </c>
      <c r="H1329" s="38">
        <v>1</v>
      </c>
      <c r="I1329" s="37" t="s">
        <v>37</v>
      </c>
      <c r="J1329" s="37" t="s">
        <v>37</v>
      </c>
      <c r="K1329">
        <v>0</v>
      </c>
      <c r="L1329">
        <v>0</v>
      </c>
      <c r="M1329">
        <v>0</v>
      </c>
      <c r="N1329">
        <v>0</v>
      </c>
      <c r="O1329">
        <v>0</v>
      </c>
      <c r="P1329">
        <v>0</v>
      </c>
      <c r="Q1329">
        <f t="shared" si="20"/>
        <v>0</v>
      </c>
    </row>
    <row r="1330" spans="1:17" x14ac:dyDescent="0.25">
      <c r="A1330" s="39">
        <v>42017</v>
      </c>
      <c r="B1330" s="37" t="s">
        <v>2777</v>
      </c>
      <c r="C1330" s="37">
        <v>2015</v>
      </c>
      <c r="D1330" s="38">
        <v>1</v>
      </c>
      <c r="E1330" s="37" t="s">
        <v>24</v>
      </c>
      <c r="F1330" s="37" t="s">
        <v>4672</v>
      </c>
      <c r="G1330" s="37" t="s">
        <v>40</v>
      </c>
      <c r="H1330" s="38">
        <v>4</v>
      </c>
      <c r="I1330" s="37" t="s">
        <v>37</v>
      </c>
      <c r="J1330" s="37" t="s">
        <v>37</v>
      </c>
      <c r="K1330">
        <v>0</v>
      </c>
      <c r="L1330">
        <v>0</v>
      </c>
      <c r="M1330">
        <v>0</v>
      </c>
      <c r="N1330">
        <v>0</v>
      </c>
      <c r="O1330">
        <v>0</v>
      </c>
      <c r="P1330">
        <v>0</v>
      </c>
      <c r="Q1330">
        <f t="shared" si="20"/>
        <v>0</v>
      </c>
    </row>
    <row r="1331" spans="1:17" x14ac:dyDescent="0.25">
      <c r="A1331" s="39">
        <v>42017</v>
      </c>
      <c r="B1331" s="37" t="s">
        <v>2776</v>
      </c>
      <c r="C1331" s="37">
        <v>2015</v>
      </c>
      <c r="D1331" s="38">
        <v>1</v>
      </c>
      <c r="E1331" s="37" t="s">
        <v>24</v>
      </c>
      <c r="F1331" s="37" t="s">
        <v>4672</v>
      </c>
      <c r="G1331" s="37" t="s">
        <v>32</v>
      </c>
      <c r="H1331" s="38">
        <v>37</v>
      </c>
      <c r="I1331" s="37" t="s">
        <v>37</v>
      </c>
      <c r="J1331" s="37" t="s">
        <v>37</v>
      </c>
      <c r="K1331">
        <v>0</v>
      </c>
      <c r="L1331">
        <v>0</v>
      </c>
      <c r="M1331">
        <v>0</v>
      </c>
      <c r="N1331">
        <v>0</v>
      </c>
      <c r="O1331">
        <v>0</v>
      </c>
      <c r="P1331">
        <v>0</v>
      </c>
      <c r="Q1331">
        <f t="shared" si="20"/>
        <v>0</v>
      </c>
    </row>
    <row r="1332" spans="1:17" x14ac:dyDescent="0.25">
      <c r="A1332" s="39">
        <v>42017</v>
      </c>
      <c r="B1332" s="37" t="s">
        <v>2775</v>
      </c>
      <c r="C1332" s="37">
        <v>2015</v>
      </c>
      <c r="D1332" s="38">
        <v>1</v>
      </c>
      <c r="E1332" s="37" t="s">
        <v>153</v>
      </c>
      <c r="F1332" s="37" t="s">
        <v>4672</v>
      </c>
      <c r="G1332" s="37" t="s">
        <v>32</v>
      </c>
      <c r="H1332" s="38">
        <v>40</v>
      </c>
      <c r="I1332" s="37" t="s">
        <v>37</v>
      </c>
      <c r="J1332" s="37" t="s">
        <v>2727</v>
      </c>
      <c r="K1332">
        <v>0</v>
      </c>
      <c r="L1332">
        <v>0</v>
      </c>
      <c r="M1332">
        <v>0</v>
      </c>
      <c r="N1332">
        <v>0</v>
      </c>
      <c r="O1332">
        <v>0</v>
      </c>
      <c r="P1332">
        <v>0</v>
      </c>
      <c r="Q1332">
        <f t="shared" si="20"/>
        <v>0</v>
      </c>
    </row>
    <row r="1333" spans="1:17" x14ac:dyDescent="0.25">
      <c r="A1333" s="39">
        <v>42017</v>
      </c>
      <c r="B1333" s="37" t="s">
        <v>1046</v>
      </c>
      <c r="C1333" s="37">
        <v>2015</v>
      </c>
      <c r="D1333" s="38">
        <v>1</v>
      </c>
      <c r="E1333" s="37" t="s">
        <v>55</v>
      </c>
      <c r="F1333" s="37" t="s">
        <v>4672</v>
      </c>
      <c r="G1333" s="37" t="s">
        <v>40</v>
      </c>
      <c r="H1333" s="38">
        <v>208</v>
      </c>
      <c r="I1333" s="37" t="s">
        <v>37</v>
      </c>
      <c r="J1333" s="37" t="s">
        <v>2680</v>
      </c>
      <c r="K1333">
        <v>1</v>
      </c>
      <c r="L1333">
        <v>1</v>
      </c>
      <c r="M1333">
        <v>0</v>
      </c>
      <c r="N1333">
        <v>1</v>
      </c>
      <c r="O1333">
        <v>1</v>
      </c>
      <c r="P1333">
        <v>4.807692307692308E-3</v>
      </c>
      <c r="Q1333">
        <f t="shared" si="20"/>
        <v>4.807692307692308E-3</v>
      </c>
    </row>
    <row r="1334" spans="1:17" x14ac:dyDescent="0.25">
      <c r="A1334" s="39">
        <v>42017</v>
      </c>
      <c r="B1334" s="37" t="s">
        <v>2774</v>
      </c>
      <c r="C1334" s="37">
        <v>2015</v>
      </c>
      <c r="D1334" s="38">
        <v>1</v>
      </c>
      <c r="E1334" s="37" t="s">
        <v>55</v>
      </c>
      <c r="F1334" s="37" t="s">
        <v>4672</v>
      </c>
      <c r="G1334" s="37" t="s">
        <v>32</v>
      </c>
      <c r="H1334" s="38">
        <v>60</v>
      </c>
      <c r="I1334" s="37" t="s">
        <v>37</v>
      </c>
      <c r="J1334" s="37" t="s">
        <v>37</v>
      </c>
      <c r="K1334">
        <v>0</v>
      </c>
      <c r="L1334">
        <v>0</v>
      </c>
      <c r="M1334">
        <v>0</v>
      </c>
      <c r="N1334">
        <v>0</v>
      </c>
      <c r="O1334">
        <v>0</v>
      </c>
      <c r="P1334">
        <v>0</v>
      </c>
      <c r="Q1334">
        <f t="shared" si="20"/>
        <v>0</v>
      </c>
    </row>
    <row r="1335" spans="1:17" x14ac:dyDescent="0.25">
      <c r="A1335" s="39">
        <v>42017</v>
      </c>
      <c r="B1335" s="37" t="s">
        <v>2773</v>
      </c>
      <c r="C1335" s="37">
        <v>2015</v>
      </c>
      <c r="D1335" s="38">
        <v>1</v>
      </c>
      <c r="E1335" s="37" t="s">
        <v>37</v>
      </c>
      <c r="F1335" s="37" t="e">
        <v>#N/A</v>
      </c>
      <c r="G1335" s="37" t="s">
        <v>40</v>
      </c>
      <c r="H1335" s="38">
        <v>1</v>
      </c>
      <c r="I1335" s="37" t="s">
        <v>37</v>
      </c>
      <c r="J1335" s="37" t="s">
        <v>37</v>
      </c>
      <c r="K1335">
        <v>0</v>
      </c>
      <c r="L1335">
        <v>0</v>
      </c>
      <c r="M1335">
        <v>0</v>
      </c>
      <c r="N1335">
        <v>0</v>
      </c>
      <c r="O1335">
        <v>0</v>
      </c>
      <c r="P1335">
        <v>0</v>
      </c>
      <c r="Q1335">
        <f t="shared" si="20"/>
        <v>0</v>
      </c>
    </row>
    <row r="1336" spans="1:17" x14ac:dyDescent="0.25">
      <c r="A1336" s="39">
        <v>42032</v>
      </c>
      <c r="B1336" s="37" t="s">
        <v>2772</v>
      </c>
      <c r="C1336" s="37">
        <v>2015</v>
      </c>
      <c r="D1336" s="38">
        <v>1</v>
      </c>
      <c r="E1336" s="37" t="s">
        <v>37</v>
      </c>
      <c r="F1336" s="37" t="e">
        <v>#N/A</v>
      </c>
      <c r="G1336" s="37" t="s">
        <v>40</v>
      </c>
      <c r="H1336" s="38">
        <v>1</v>
      </c>
      <c r="I1336" s="37" t="s">
        <v>37</v>
      </c>
      <c r="J1336" s="37" t="s">
        <v>37</v>
      </c>
      <c r="K1336">
        <v>0</v>
      </c>
      <c r="L1336">
        <v>0</v>
      </c>
      <c r="M1336">
        <v>0</v>
      </c>
      <c r="N1336">
        <v>0</v>
      </c>
      <c r="O1336">
        <v>0</v>
      </c>
      <c r="P1336">
        <v>0</v>
      </c>
      <c r="Q1336">
        <f t="shared" si="20"/>
        <v>0</v>
      </c>
    </row>
    <row r="1337" spans="1:17" x14ac:dyDescent="0.25">
      <c r="A1337" s="39">
        <v>42032</v>
      </c>
      <c r="B1337" s="37" t="s">
        <v>2771</v>
      </c>
      <c r="C1337" s="37">
        <v>2015</v>
      </c>
      <c r="D1337" s="38">
        <v>1</v>
      </c>
      <c r="E1337" s="37" t="s">
        <v>76</v>
      </c>
      <c r="F1337" s="37" t="s">
        <v>1827</v>
      </c>
      <c r="G1337" s="37" t="s">
        <v>32</v>
      </c>
      <c r="H1337" s="38">
        <v>87</v>
      </c>
      <c r="I1337" s="37" t="s">
        <v>37</v>
      </c>
      <c r="J1337" s="37" t="s">
        <v>2770</v>
      </c>
      <c r="K1337">
        <v>0</v>
      </c>
      <c r="L1337">
        <v>0</v>
      </c>
      <c r="M1337">
        <v>0</v>
      </c>
      <c r="N1337">
        <v>0</v>
      </c>
      <c r="O1337">
        <v>0</v>
      </c>
      <c r="P1337">
        <v>0</v>
      </c>
      <c r="Q1337">
        <f t="shared" si="20"/>
        <v>0</v>
      </c>
    </row>
    <row r="1338" spans="1:17" x14ac:dyDescent="0.25">
      <c r="A1338" s="39">
        <v>42032</v>
      </c>
      <c r="B1338" s="37" t="s">
        <v>2769</v>
      </c>
      <c r="C1338" s="37">
        <v>2015</v>
      </c>
      <c r="D1338" s="38">
        <v>1</v>
      </c>
      <c r="E1338" s="37" t="s">
        <v>1827</v>
      </c>
      <c r="F1338" s="37" t="s">
        <v>1827</v>
      </c>
      <c r="G1338" s="37" t="s">
        <v>40</v>
      </c>
      <c r="H1338" s="38">
        <v>20</v>
      </c>
      <c r="I1338" s="37" t="s">
        <v>37</v>
      </c>
      <c r="J1338" s="37" t="s">
        <v>2768</v>
      </c>
      <c r="K1338">
        <v>0</v>
      </c>
      <c r="L1338">
        <v>0</v>
      </c>
      <c r="M1338">
        <v>0</v>
      </c>
      <c r="N1338">
        <v>0</v>
      </c>
      <c r="O1338">
        <v>0</v>
      </c>
      <c r="P1338">
        <v>0</v>
      </c>
      <c r="Q1338">
        <f t="shared" si="20"/>
        <v>0</v>
      </c>
    </row>
    <row r="1339" spans="1:17" x14ac:dyDescent="0.25">
      <c r="A1339" s="39">
        <v>42032</v>
      </c>
      <c r="B1339" s="37" t="s">
        <v>2767</v>
      </c>
      <c r="C1339" s="37">
        <v>2015</v>
      </c>
      <c r="D1339" s="38">
        <v>1</v>
      </c>
      <c r="E1339" s="37" t="s">
        <v>1827</v>
      </c>
      <c r="F1339" s="37" t="s">
        <v>1827</v>
      </c>
      <c r="G1339" s="37" t="s">
        <v>32</v>
      </c>
      <c r="H1339" s="38">
        <v>207</v>
      </c>
      <c r="I1339" s="37" t="s">
        <v>37</v>
      </c>
      <c r="J1339" s="37" t="s">
        <v>2678</v>
      </c>
      <c r="K1339">
        <v>0</v>
      </c>
      <c r="L1339">
        <v>0</v>
      </c>
      <c r="M1339">
        <v>0</v>
      </c>
      <c r="N1339">
        <v>0</v>
      </c>
      <c r="O1339">
        <v>0</v>
      </c>
      <c r="P1339">
        <v>0</v>
      </c>
      <c r="Q1339">
        <f t="shared" si="20"/>
        <v>0</v>
      </c>
    </row>
    <row r="1340" spans="1:17" x14ac:dyDescent="0.25">
      <c r="A1340" s="39">
        <v>42032</v>
      </c>
      <c r="B1340" s="37" t="s">
        <v>2766</v>
      </c>
      <c r="C1340" s="37">
        <v>2015</v>
      </c>
      <c r="D1340" s="38">
        <v>1</v>
      </c>
      <c r="E1340" s="37" t="s">
        <v>37</v>
      </c>
      <c r="F1340" s="37" t="e">
        <v>#N/A</v>
      </c>
      <c r="G1340" s="37" t="s">
        <v>40</v>
      </c>
      <c r="H1340" s="38">
        <v>1</v>
      </c>
      <c r="I1340" s="37" t="s">
        <v>37</v>
      </c>
      <c r="J1340" s="37" t="s">
        <v>37</v>
      </c>
      <c r="K1340">
        <v>0</v>
      </c>
      <c r="L1340">
        <v>0</v>
      </c>
      <c r="M1340">
        <v>0</v>
      </c>
      <c r="N1340">
        <v>0</v>
      </c>
      <c r="O1340">
        <v>0</v>
      </c>
      <c r="P1340">
        <v>0</v>
      </c>
      <c r="Q1340">
        <f t="shared" si="20"/>
        <v>0</v>
      </c>
    </row>
    <row r="1341" spans="1:17" x14ac:dyDescent="0.25">
      <c r="A1341" s="39">
        <v>42032</v>
      </c>
      <c r="B1341" s="37" t="s">
        <v>1050</v>
      </c>
      <c r="C1341" s="37">
        <v>2015</v>
      </c>
      <c r="D1341" s="38">
        <v>1</v>
      </c>
      <c r="E1341" s="37" t="s">
        <v>36</v>
      </c>
      <c r="F1341" s="37" t="s">
        <v>36</v>
      </c>
      <c r="G1341" s="37" t="s">
        <v>32</v>
      </c>
      <c r="H1341" s="38">
        <v>69</v>
      </c>
      <c r="I1341" s="37" t="s">
        <v>37</v>
      </c>
      <c r="J1341" s="37" t="s">
        <v>2765</v>
      </c>
      <c r="K1341">
        <v>1</v>
      </c>
      <c r="L1341">
        <v>1</v>
      </c>
      <c r="M1341">
        <v>0</v>
      </c>
      <c r="N1341">
        <v>1</v>
      </c>
      <c r="O1341">
        <v>1</v>
      </c>
      <c r="P1341">
        <v>1.4492753623188406E-2</v>
      </c>
      <c r="Q1341">
        <f t="shared" si="20"/>
        <v>1.4492753623188406E-2</v>
      </c>
    </row>
    <row r="1342" spans="1:17" x14ac:dyDescent="0.25">
      <c r="A1342" s="39">
        <v>42032</v>
      </c>
      <c r="B1342" s="37" t="s">
        <v>2764</v>
      </c>
      <c r="C1342" s="37">
        <v>2015</v>
      </c>
      <c r="D1342" s="38">
        <v>1</v>
      </c>
      <c r="E1342" s="37" t="s">
        <v>36</v>
      </c>
      <c r="F1342" s="37" t="s">
        <v>36</v>
      </c>
      <c r="G1342" s="37" t="s">
        <v>40</v>
      </c>
      <c r="H1342" s="38">
        <v>5</v>
      </c>
      <c r="I1342" s="37" t="s">
        <v>37</v>
      </c>
      <c r="J1342" s="37" t="s">
        <v>37</v>
      </c>
      <c r="K1342">
        <v>0</v>
      </c>
      <c r="L1342">
        <v>0</v>
      </c>
      <c r="M1342">
        <v>0</v>
      </c>
      <c r="N1342">
        <v>0</v>
      </c>
      <c r="O1342">
        <v>0</v>
      </c>
      <c r="P1342">
        <v>0</v>
      </c>
      <c r="Q1342">
        <f t="shared" si="20"/>
        <v>0</v>
      </c>
    </row>
    <row r="1343" spans="1:17" x14ac:dyDescent="0.25">
      <c r="A1343" s="39">
        <v>42032</v>
      </c>
      <c r="B1343" s="37" t="s">
        <v>1054</v>
      </c>
      <c r="C1343" s="37">
        <v>2015</v>
      </c>
      <c r="D1343" s="38">
        <v>1</v>
      </c>
      <c r="E1343" s="37" t="s">
        <v>50</v>
      </c>
      <c r="F1343" s="37" t="s">
        <v>50</v>
      </c>
      <c r="G1343" s="37" t="s">
        <v>32</v>
      </c>
      <c r="H1343" s="38">
        <v>211</v>
      </c>
      <c r="I1343" s="37" t="s">
        <v>37</v>
      </c>
      <c r="J1343" s="37" t="s">
        <v>2763</v>
      </c>
      <c r="K1343">
        <v>4</v>
      </c>
      <c r="L1343">
        <v>4</v>
      </c>
      <c r="M1343">
        <v>3</v>
      </c>
      <c r="N1343">
        <v>0</v>
      </c>
      <c r="O1343">
        <v>3</v>
      </c>
      <c r="P1343">
        <v>1.8957345971563982E-2</v>
      </c>
      <c r="Q1343">
        <f t="shared" si="20"/>
        <v>0</v>
      </c>
    </row>
    <row r="1344" spans="1:17" x14ac:dyDescent="0.25">
      <c r="A1344" s="39">
        <v>42032</v>
      </c>
      <c r="B1344" s="37" t="s">
        <v>2762</v>
      </c>
      <c r="C1344" s="37">
        <v>2015</v>
      </c>
      <c r="D1344" s="38">
        <v>1</v>
      </c>
      <c r="E1344" s="37" t="s">
        <v>55</v>
      </c>
      <c r="F1344" s="37" t="s">
        <v>4672</v>
      </c>
      <c r="G1344" s="37" t="s">
        <v>32</v>
      </c>
      <c r="H1344" s="38">
        <v>122</v>
      </c>
      <c r="I1344" s="37" t="s">
        <v>37</v>
      </c>
      <c r="J1344" s="37" t="s">
        <v>37</v>
      </c>
      <c r="K1344">
        <v>0</v>
      </c>
      <c r="L1344">
        <v>0</v>
      </c>
      <c r="M1344">
        <v>0</v>
      </c>
      <c r="N1344">
        <v>0</v>
      </c>
      <c r="O1344">
        <v>0</v>
      </c>
      <c r="P1344">
        <v>0</v>
      </c>
      <c r="Q1344">
        <f t="shared" si="20"/>
        <v>0</v>
      </c>
    </row>
    <row r="1345" spans="1:17" x14ac:dyDescent="0.25">
      <c r="A1345" s="39">
        <v>42032</v>
      </c>
      <c r="B1345" s="37" t="s">
        <v>2761</v>
      </c>
      <c r="C1345" s="37">
        <v>2015</v>
      </c>
      <c r="D1345" s="38">
        <v>1</v>
      </c>
      <c r="E1345" s="37" t="s">
        <v>55</v>
      </c>
      <c r="F1345" s="37" t="s">
        <v>4672</v>
      </c>
      <c r="G1345" s="37" t="s">
        <v>40</v>
      </c>
      <c r="H1345" s="38">
        <v>199</v>
      </c>
      <c r="I1345" s="37" t="s">
        <v>37</v>
      </c>
      <c r="J1345" s="37" t="s">
        <v>37</v>
      </c>
      <c r="K1345">
        <v>0</v>
      </c>
      <c r="L1345">
        <v>0</v>
      </c>
      <c r="M1345">
        <v>0</v>
      </c>
      <c r="N1345">
        <v>0</v>
      </c>
      <c r="O1345">
        <v>0</v>
      </c>
      <c r="P1345">
        <v>0</v>
      </c>
      <c r="Q1345">
        <f t="shared" si="20"/>
        <v>0</v>
      </c>
    </row>
    <row r="1346" spans="1:17" x14ac:dyDescent="0.25">
      <c r="A1346" s="39">
        <v>42032</v>
      </c>
      <c r="B1346" s="37" t="s">
        <v>1064</v>
      </c>
      <c r="C1346" s="37">
        <v>2015</v>
      </c>
      <c r="D1346" s="38">
        <v>1</v>
      </c>
      <c r="E1346" s="37" t="s">
        <v>24</v>
      </c>
      <c r="F1346" s="37" t="s">
        <v>4672</v>
      </c>
      <c r="G1346" s="37" t="s">
        <v>32</v>
      </c>
      <c r="H1346" s="38">
        <v>72</v>
      </c>
      <c r="I1346" s="37" t="s">
        <v>37</v>
      </c>
      <c r="J1346" s="37" t="s">
        <v>2760</v>
      </c>
      <c r="K1346">
        <v>1</v>
      </c>
      <c r="L1346">
        <v>1</v>
      </c>
      <c r="M1346">
        <v>1</v>
      </c>
      <c r="N1346">
        <v>0</v>
      </c>
      <c r="O1346">
        <v>1</v>
      </c>
      <c r="P1346">
        <v>1.3888888888888888E-2</v>
      </c>
      <c r="Q1346">
        <f t="shared" si="20"/>
        <v>0</v>
      </c>
    </row>
    <row r="1347" spans="1:17" x14ac:dyDescent="0.25">
      <c r="A1347" s="39">
        <v>42032</v>
      </c>
      <c r="B1347" s="37" t="s">
        <v>2759</v>
      </c>
      <c r="C1347" s="37">
        <v>2015</v>
      </c>
      <c r="D1347" s="38">
        <v>1</v>
      </c>
      <c r="E1347" s="37" t="s">
        <v>37</v>
      </c>
      <c r="F1347" s="37" t="s">
        <v>4672</v>
      </c>
      <c r="G1347" s="37" t="s">
        <v>32</v>
      </c>
      <c r="H1347" s="38">
        <v>115</v>
      </c>
      <c r="I1347" s="37" t="s">
        <v>37</v>
      </c>
      <c r="J1347" s="37" t="s">
        <v>2758</v>
      </c>
      <c r="K1347">
        <v>0</v>
      </c>
      <c r="L1347">
        <v>0</v>
      </c>
      <c r="M1347">
        <v>0</v>
      </c>
      <c r="N1347">
        <v>0</v>
      </c>
      <c r="O1347">
        <v>0</v>
      </c>
      <c r="P1347">
        <v>0</v>
      </c>
      <c r="Q1347">
        <f t="shared" ref="Q1347:Q1410" si="21">N1347/H1347</f>
        <v>0</v>
      </c>
    </row>
    <row r="1348" spans="1:17" x14ac:dyDescent="0.25">
      <c r="A1348" s="39">
        <v>42055</v>
      </c>
      <c r="B1348" s="37" t="s">
        <v>2757</v>
      </c>
      <c r="C1348" s="37">
        <v>2015</v>
      </c>
      <c r="D1348" s="38">
        <v>2</v>
      </c>
      <c r="E1348" s="37" t="s">
        <v>232</v>
      </c>
      <c r="F1348" s="37" t="e">
        <v>#N/A</v>
      </c>
      <c r="G1348" s="37" t="s">
        <v>32</v>
      </c>
      <c r="H1348" s="38">
        <v>1</v>
      </c>
      <c r="I1348" s="37" t="s">
        <v>37</v>
      </c>
      <c r="J1348" s="37" t="s">
        <v>37</v>
      </c>
      <c r="K1348">
        <v>0</v>
      </c>
      <c r="L1348">
        <v>0</v>
      </c>
      <c r="M1348">
        <v>0</v>
      </c>
      <c r="N1348">
        <v>0</v>
      </c>
      <c r="O1348">
        <v>0</v>
      </c>
      <c r="P1348">
        <v>0</v>
      </c>
      <c r="Q1348">
        <f t="shared" si="21"/>
        <v>0</v>
      </c>
    </row>
    <row r="1349" spans="1:17" x14ac:dyDescent="0.25">
      <c r="A1349" s="39">
        <v>42055</v>
      </c>
      <c r="B1349" s="37" t="s">
        <v>2756</v>
      </c>
      <c r="C1349" s="37">
        <v>2015</v>
      </c>
      <c r="D1349" s="38">
        <v>2</v>
      </c>
      <c r="E1349" s="37" t="s">
        <v>2074</v>
      </c>
      <c r="F1349" s="37" t="e">
        <v>#N/A</v>
      </c>
      <c r="G1349" s="37" t="s">
        <v>32</v>
      </c>
      <c r="H1349" s="38">
        <v>1</v>
      </c>
      <c r="I1349" s="37" t="s">
        <v>37</v>
      </c>
      <c r="J1349" s="37" t="s">
        <v>37</v>
      </c>
      <c r="K1349">
        <v>0</v>
      </c>
      <c r="L1349">
        <v>0</v>
      </c>
      <c r="M1349">
        <v>0</v>
      </c>
      <c r="N1349">
        <v>0</v>
      </c>
      <c r="O1349">
        <v>0</v>
      </c>
      <c r="P1349">
        <v>0</v>
      </c>
      <c r="Q1349">
        <f t="shared" si="21"/>
        <v>0</v>
      </c>
    </row>
    <row r="1350" spans="1:17" x14ac:dyDescent="0.25">
      <c r="A1350" s="39">
        <v>42055</v>
      </c>
      <c r="B1350" s="37" t="s">
        <v>2755</v>
      </c>
      <c r="C1350" s="37">
        <v>2015</v>
      </c>
      <c r="D1350" s="38">
        <v>2</v>
      </c>
      <c r="E1350" s="37" t="s">
        <v>37</v>
      </c>
      <c r="F1350" s="37" t="e">
        <v>#N/A</v>
      </c>
      <c r="G1350" s="37" t="s">
        <v>32</v>
      </c>
      <c r="H1350" s="38">
        <v>3</v>
      </c>
      <c r="I1350" s="37" t="s">
        <v>37</v>
      </c>
      <c r="J1350" s="37" t="s">
        <v>37</v>
      </c>
      <c r="K1350">
        <v>0</v>
      </c>
      <c r="L1350">
        <v>0</v>
      </c>
      <c r="M1350">
        <v>0</v>
      </c>
      <c r="N1350">
        <v>0</v>
      </c>
      <c r="O1350">
        <v>0</v>
      </c>
      <c r="P1350">
        <v>0</v>
      </c>
      <c r="Q1350">
        <f t="shared" si="21"/>
        <v>0</v>
      </c>
    </row>
    <row r="1351" spans="1:17" x14ac:dyDescent="0.25">
      <c r="A1351" s="39">
        <v>42055</v>
      </c>
      <c r="B1351" s="37" t="s">
        <v>2754</v>
      </c>
      <c r="C1351" s="37">
        <v>2015</v>
      </c>
      <c r="D1351" s="38">
        <v>2</v>
      </c>
      <c r="E1351" s="37" t="s">
        <v>76</v>
      </c>
      <c r="F1351" s="37" t="s">
        <v>1827</v>
      </c>
      <c r="G1351" s="37" t="s">
        <v>32</v>
      </c>
      <c r="H1351" s="38">
        <v>98</v>
      </c>
      <c r="I1351" s="37" t="s">
        <v>37</v>
      </c>
      <c r="J1351" s="37" t="s">
        <v>2753</v>
      </c>
      <c r="K1351">
        <v>0</v>
      </c>
      <c r="L1351">
        <v>0</v>
      </c>
      <c r="M1351">
        <v>0</v>
      </c>
      <c r="N1351">
        <v>0</v>
      </c>
      <c r="O1351">
        <v>0</v>
      </c>
      <c r="P1351">
        <v>0</v>
      </c>
      <c r="Q1351">
        <f t="shared" si="21"/>
        <v>0</v>
      </c>
    </row>
    <row r="1352" spans="1:17" x14ac:dyDescent="0.25">
      <c r="A1352" s="39">
        <v>42055</v>
      </c>
      <c r="B1352" s="37" t="s">
        <v>1067</v>
      </c>
      <c r="C1352" s="37">
        <v>2015</v>
      </c>
      <c r="D1352" s="38">
        <v>2</v>
      </c>
      <c r="E1352" s="37" t="s">
        <v>1827</v>
      </c>
      <c r="F1352" s="37" t="s">
        <v>1827</v>
      </c>
      <c r="G1352" s="37" t="s">
        <v>32</v>
      </c>
      <c r="H1352" s="38">
        <v>172</v>
      </c>
      <c r="I1352" s="37" t="s">
        <v>37</v>
      </c>
      <c r="J1352" s="37" t="s">
        <v>2752</v>
      </c>
      <c r="K1352">
        <v>1</v>
      </c>
      <c r="L1352">
        <v>1</v>
      </c>
      <c r="M1352">
        <v>1</v>
      </c>
      <c r="N1352">
        <v>0</v>
      </c>
      <c r="O1352">
        <v>1</v>
      </c>
      <c r="P1352">
        <v>5.8139534883720929E-3</v>
      </c>
      <c r="Q1352">
        <f t="shared" si="21"/>
        <v>0</v>
      </c>
    </row>
    <row r="1353" spans="1:17" x14ac:dyDescent="0.25">
      <c r="A1353" s="39">
        <v>42055</v>
      </c>
      <c r="B1353" s="37" t="s">
        <v>2751</v>
      </c>
      <c r="C1353" s="37">
        <v>2015</v>
      </c>
      <c r="D1353" s="38">
        <v>2</v>
      </c>
      <c r="E1353" s="37" t="s">
        <v>1827</v>
      </c>
      <c r="F1353" s="37" t="s">
        <v>1827</v>
      </c>
      <c r="G1353" s="37" t="s">
        <v>40</v>
      </c>
      <c r="H1353" s="38">
        <v>1</v>
      </c>
      <c r="I1353" s="37" t="s">
        <v>37</v>
      </c>
      <c r="J1353" s="37" t="s">
        <v>37</v>
      </c>
      <c r="K1353">
        <v>0</v>
      </c>
      <c r="L1353">
        <v>0</v>
      </c>
      <c r="M1353">
        <v>0</v>
      </c>
      <c r="N1353">
        <v>0</v>
      </c>
      <c r="O1353">
        <v>0</v>
      </c>
      <c r="P1353">
        <v>0</v>
      </c>
      <c r="Q1353">
        <f t="shared" si="21"/>
        <v>0</v>
      </c>
    </row>
    <row r="1354" spans="1:17" x14ac:dyDescent="0.25">
      <c r="A1354" s="39">
        <v>42055</v>
      </c>
      <c r="B1354" s="37" t="s">
        <v>2750</v>
      </c>
      <c r="C1354" s="37">
        <v>2015</v>
      </c>
      <c r="D1354" s="38">
        <v>2</v>
      </c>
      <c r="E1354" s="37" t="s">
        <v>36</v>
      </c>
      <c r="F1354" s="37" t="s">
        <v>36</v>
      </c>
      <c r="G1354" s="37" t="s">
        <v>40</v>
      </c>
      <c r="H1354" s="38">
        <v>4</v>
      </c>
      <c r="I1354" s="37" t="s">
        <v>37</v>
      </c>
      <c r="J1354" s="37" t="s">
        <v>37</v>
      </c>
      <c r="K1354">
        <v>0</v>
      </c>
      <c r="L1354">
        <v>0</v>
      </c>
      <c r="M1354">
        <v>0</v>
      </c>
      <c r="N1354">
        <v>0</v>
      </c>
      <c r="O1354">
        <v>0</v>
      </c>
      <c r="P1354">
        <v>0</v>
      </c>
      <c r="Q1354">
        <f t="shared" si="21"/>
        <v>0</v>
      </c>
    </row>
    <row r="1355" spans="1:17" x14ac:dyDescent="0.25">
      <c r="A1355" s="39">
        <v>42055</v>
      </c>
      <c r="B1355" s="37" t="s">
        <v>2749</v>
      </c>
      <c r="C1355" s="37">
        <v>2015</v>
      </c>
      <c r="D1355" s="38">
        <v>2</v>
      </c>
      <c r="E1355" s="37" t="s">
        <v>36</v>
      </c>
      <c r="F1355" s="37" t="s">
        <v>36</v>
      </c>
      <c r="G1355" s="37" t="s">
        <v>32</v>
      </c>
      <c r="H1355" s="38">
        <v>57</v>
      </c>
      <c r="I1355" s="37" t="s">
        <v>37</v>
      </c>
      <c r="J1355" s="37" t="s">
        <v>2748</v>
      </c>
      <c r="K1355">
        <v>0</v>
      </c>
      <c r="L1355">
        <v>0</v>
      </c>
      <c r="M1355">
        <v>0</v>
      </c>
      <c r="N1355">
        <v>0</v>
      </c>
      <c r="O1355">
        <v>0</v>
      </c>
      <c r="P1355">
        <v>0</v>
      </c>
      <c r="Q1355">
        <f t="shared" si="21"/>
        <v>0</v>
      </c>
    </row>
    <row r="1356" spans="1:17" x14ac:dyDescent="0.25">
      <c r="A1356" s="39">
        <v>42055</v>
      </c>
      <c r="B1356" s="37" t="s">
        <v>1071</v>
      </c>
      <c r="C1356" s="37">
        <v>2015</v>
      </c>
      <c r="D1356" s="38">
        <v>2</v>
      </c>
      <c r="E1356" s="37" t="s">
        <v>50</v>
      </c>
      <c r="F1356" s="37" t="s">
        <v>50</v>
      </c>
      <c r="G1356" s="37" t="s">
        <v>32</v>
      </c>
      <c r="H1356" s="38">
        <v>260</v>
      </c>
      <c r="I1356" s="37" t="s">
        <v>37</v>
      </c>
      <c r="J1356" s="37" t="s">
        <v>2747</v>
      </c>
      <c r="K1356">
        <v>2</v>
      </c>
      <c r="L1356">
        <v>2</v>
      </c>
      <c r="M1356">
        <v>1</v>
      </c>
      <c r="N1356">
        <v>0</v>
      </c>
      <c r="O1356">
        <v>2</v>
      </c>
      <c r="P1356">
        <v>7.6923076923076927E-3</v>
      </c>
      <c r="Q1356">
        <f t="shared" si="21"/>
        <v>0</v>
      </c>
    </row>
    <row r="1357" spans="1:17" x14ac:dyDescent="0.25">
      <c r="A1357" s="39">
        <v>42055</v>
      </c>
      <c r="B1357" s="37" t="s">
        <v>2746</v>
      </c>
      <c r="C1357" s="37">
        <v>2015</v>
      </c>
      <c r="D1357" s="38">
        <v>2</v>
      </c>
      <c r="E1357" s="37" t="s">
        <v>50</v>
      </c>
      <c r="F1357" s="37" t="s">
        <v>50</v>
      </c>
      <c r="G1357" s="37" t="s">
        <v>40</v>
      </c>
      <c r="H1357" s="38">
        <v>12</v>
      </c>
      <c r="I1357" s="37" t="s">
        <v>37</v>
      </c>
      <c r="J1357" s="37" t="s">
        <v>37</v>
      </c>
      <c r="K1357">
        <v>0</v>
      </c>
      <c r="L1357">
        <v>0</v>
      </c>
      <c r="M1357">
        <v>0</v>
      </c>
      <c r="N1357">
        <v>0</v>
      </c>
      <c r="O1357">
        <v>0</v>
      </c>
      <c r="P1357">
        <v>0</v>
      </c>
      <c r="Q1357">
        <f t="shared" si="21"/>
        <v>0</v>
      </c>
    </row>
    <row r="1358" spans="1:17" x14ac:dyDescent="0.25">
      <c r="A1358" s="39">
        <v>42055</v>
      </c>
      <c r="B1358" s="37" t="s">
        <v>2745</v>
      </c>
      <c r="C1358" s="37">
        <v>2015</v>
      </c>
      <c r="D1358" s="38">
        <v>2</v>
      </c>
      <c r="E1358" s="37" t="s">
        <v>55</v>
      </c>
      <c r="F1358" s="37" t="s">
        <v>4672</v>
      </c>
      <c r="G1358" s="37" t="s">
        <v>32</v>
      </c>
      <c r="H1358" s="38">
        <v>146</v>
      </c>
      <c r="I1358" s="37" t="s">
        <v>37</v>
      </c>
      <c r="J1358" s="37" t="s">
        <v>2744</v>
      </c>
      <c r="K1358">
        <v>0</v>
      </c>
      <c r="L1358">
        <v>0</v>
      </c>
      <c r="M1358">
        <v>0</v>
      </c>
      <c r="N1358">
        <v>0</v>
      </c>
      <c r="O1358">
        <v>0</v>
      </c>
      <c r="P1358">
        <v>0</v>
      </c>
      <c r="Q1358">
        <f t="shared" si="21"/>
        <v>0</v>
      </c>
    </row>
    <row r="1359" spans="1:17" x14ac:dyDescent="0.25">
      <c r="A1359" s="39">
        <v>42055</v>
      </c>
      <c r="B1359" s="37" t="s">
        <v>2743</v>
      </c>
      <c r="C1359" s="37">
        <v>2015</v>
      </c>
      <c r="D1359" s="38">
        <v>2</v>
      </c>
      <c r="E1359" s="37" t="s">
        <v>37</v>
      </c>
      <c r="F1359" s="37" t="s">
        <v>4672</v>
      </c>
      <c r="G1359" s="37" t="s">
        <v>40</v>
      </c>
      <c r="H1359" s="38">
        <v>296</v>
      </c>
      <c r="I1359" s="37" t="s">
        <v>37</v>
      </c>
      <c r="J1359" s="37" t="s">
        <v>37</v>
      </c>
      <c r="K1359">
        <v>0</v>
      </c>
      <c r="L1359">
        <v>0</v>
      </c>
      <c r="M1359">
        <v>0</v>
      </c>
      <c r="N1359">
        <v>0</v>
      </c>
      <c r="O1359">
        <v>0</v>
      </c>
      <c r="P1359">
        <v>0</v>
      </c>
      <c r="Q1359">
        <f t="shared" si="21"/>
        <v>0</v>
      </c>
    </row>
    <row r="1360" spans="1:17" x14ac:dyDescent="0.25">
      <c r="A1360" s="39">
        <v>42055</v>
      </c>
      <c r="B1360" s="37" t="s">
        <v>2742</v>
      </c>
      <c r="C1360" s="37">
        <v>2015</v>
      </c>
      <c r="D1360" s="38">
        <v>2</v>
      </c>
      <c r="E1360" s="37" t="s">
        <v>24</v>
      </c>
      <c r="F1360" s="37" t="s">
        <v>4672</v>
      </c>
      <c r="G1360" s="37" t="s">
        <v>32</v>
      </c>
      <c r="H1360" s="38">
        <v>104</v>
      </c>
      <c r="I1360" s="37" t="s">
        <v>37</v>
      </c>
      <c r="J1360" s="37" t="s">
        <v>2741</v>
      </c>
      <c r="K1360">
        <v>0</v>
      </c>
      <c r="L1360">
        <v>0</v>
      </c>
      <c r="M1360">
        <v>0</v>
      </c>
      <c r="N1360">
        <v>0</v>
      </c>
      <c r="O1360">
        <v>0</v>
      </c>
      <c r="P1360">
        <v>0</v>
      </c>
      <c r="Q1360">
        <f t="shared" si="21"/>
        <v>0</v>
      </c>
    </row>
    <row r="1361" spans="1:17" x14ac:dyDescent="0.25">
      <c r="A1361" s="39">
        <v>42055</v>
      </c>
      <c r="B1361" s="37" t="s">
        <v>2740</v>
      </c>
      <c r="C1361" s="37">
        <v>2015</v>
      </c>
      <c r="D1361" s="38">
        <v>2</v>
      </c>
      <c r="E1361" s="37" t="s">
        <v>153</v>
      </c>
      <c r="F1361" s="37" t="s">
        <v>4672</v>
      </c>
      <c r="G1361" s="37" t="s">
        <v>32</v>
      </c>
      <c r="H1361" s="38">
        <v>83</v>
      </c>
      <c r="I1361" s="37" t="s">
        <v>37</v>
      </c>
      <c r="J1361" s="37" t="s">
        <v>2739</v>
      </c>
      <c r="K1361">
        <v>0</v>
      </c>
      <c r="L1361">
        <v>0</v>
      </c>
      <c r="M1361">
        <v>0</v>
      </c>
      <c r="N1361">
        <v>0</v>
      </c>
      <c r="O1361">
        <v>0</v>
      </c>
      <c r="P1361">
        <v>0</v>
      </c>
      <c r="Q1361">
        <f t="shared" si="21"/>
        <v>0</v>
      </c>
    </row>
    <row r="1362" spans="1:17" x14ac:dyDescent="0.25">
      <c r="A1362" s="39">
        <v>42059</v>
      </c>
      <c r="B1362" s="37" t="s">
        <v>2738</v>
      </c>
      <c r="C1362" s="37">
        <v>2015</v>
      </c>
      <c r="D1362" s="38">
        <v>2</v>
      </c>
      <c r="E1362" s="37" t="s">
        <v>76</v>
      </c>
      <c r="F1362" s="37" t="s">
        <v>1827</v>
      </c>
      <c r="G1362" s="37" t="s">
        <v>32</v>
      </c>
      <c r="H1362" s="38">
        <v>116</v>
      </c>
      <c r="I1362" s="37" t="s">
        <v>37</v>
      </c>
      <c r="J1362" s="37" t="s">
        <v>2737</v>
      </c>
      <c r="K1362">
        <v>0</v>
      </c>
      <c r="L1362">
        <v>0</v>
      </c>
      <c r="M1362">
        <v>0</v>
      </c>
      <c r="N1362">
        <v>0</v>
      </c>
      <c r="O1362">
        <v>0</v>
      </c>
      <c r="P1362">
        <v>0</v>
      </c>
      <c r="Q1362">
        <f t="shared" si="21"/>
        <v>0</v>
      </c>
    </row>
    <row r="1363" spans="1:17" x14ac:dyDescent="0.25">
      <c r="A1363" s="39">
        <v>42059</v>
      </c>
      <c r="B1363" s="37" t="s">
        <v>2736</v>
      </c>
      <c r="C1363" s="37">
        <v>2015</v>
      </c>
      <c r="D1363" s="38">
        <v>2</v>
      </c>
      <c r="E1363" s="37" t="s">
        <v>76</v>
      </c>
      <c r="F1363" s="37" t="s">
        <v>1827</v>
      </c>
      <c r="G1363" s="37" t="s">
        <v>40</v>
      </c>
      <c r="H1363" s="38">
        <v>1</v>
      </c>
      <c r="I1363" s="37" t="s">
        <v>37</v>
      </c>
      <c r="J1363" s="37" t="s">
        <v>37</v>
      </c>
      <c r="K1363">
        <v>0</v>
      </c>
      <c r="L1363">
        <v>0</v>
      </c>
      <c r="M1363">
        <v>0</v>
      </c>
      <c r="N1363">
        <v>0</v>
      </c>
      <c r="O1363">
        <v>0</v>
      </c>
      <c r="P1363">
        <v>0</v>
      </c>
      <c r="Q1363">
        <f t="shared" si="21"/>
        <v>0</v>
      </c>
    </row>
    <row r="1364" spans="1:17" x14ac:dyDescent="0.25">
      <c r="A1364" s="39">
        <v>42059</v>
      </c>
      <c r="B1364" s="37" t="s">
        <v>2735</v>
      </c>
      <c r="C1364" s="37">
        <v>2015</v>
      </c>
      <c r="D1364" s="38">
        <v>2</v>
      </c>
      <c r="E1364" s="37" t="s">
        <v>1827</v>
      </c>
      <c r="F1364" s="37" t="s">
        <v>1827</v>
      </c>
      <c r="G1364" s="37" t="s">
        <v>40</v>
      </c>
      <c r="H1364" s="38">
        <v>4</v>
      </c>
      <c r="I1364" s="37" t="s">
        <v>37</v>
      </c>
      <c r="J1364" s="37" t="s">
        <v>37</v>
      </c>
      <c r="K1364">
        <v>0</v>
      </c>
      <c r="L1364">
        <v>0</v>
      </c>
      <c r="M1364">
        <v>0</v>
      </c>
      <c r="N1364">
        <v>0</v>
      </c>
      <c r="O1364">
        <v>0</v>
      </c>
      <c r="P1364">
        <v>0</v>
      </c>
      <c r="Q1364">
        <f t="shared" si="21"/>
        <v>0</v>
      </c>
    </row>
    <row r="1365" spans="1:17" x14ac:dyDescent="0.25">
      <c r="A1365" s="39">
        <v>42059</v>
      </c>
      <c r="B1365" s="37" t="s">
        <v>2734</v>
      </c>
      <c r="C1365" s="37">
        <v>2015</v>
      </c>
      <c r="D1365" s="38">
        <v>2</v>
      </c>
      <c r="E1365" s="37" t="s">
        <v>1827</v>
      </c>
      <c r="F1365" s="37" t="s">
        <v>1827</v>
      </c>
      <c r="G1365" s="37" t="s">
        <v>32</v>
      </c>
      <c r="H1365" s="38">
        <v>147</v>
      </c>
      <c r="I1365" s="37" t="s">
        <v>37</v>
      </c>
      <c r="J1365" s="37" t="s">
        <v>2733</v>
      </c>
      <c r="K1365">
        <v>0</v>
      </c>
      <c r="L1365">
        <v>0</v>
      </c>
      <c r="M1365">
        <v>0</v>
      </c>
      <c r="N1365">
        <v>0</v>
      </c>
      <c r="O1365">
        <v>0</v>
      </c>
      <c r="P1365">
        <v>0</v>
      </c>
      <c r="Q1365">
        <f t="shared" si="21"/>
        <v>0</v>
      </c>
    </row>
    <row r="1366" spans="1:17" x14ac:dyDescent="0.25">
      <c r="A1366" s="39">
        <v>42059</v>
      </c>
      <c r="B1366" s="37" t="s">
        <v>1078</v>
      </c>
      <c r="C1366" s="37">
        <v>2015</v>
      </c>
      <c r="D1366" s="38">
        <v>2</v>
      </c>
      <c r="E1366" s="37" t="s">
        <v>24</v>
      </c>
      <c r="F1366" s="37" t="s">
        <v>4672</v>
      </c>
      <c r="G1366" s="37" t="s">
        <v>32</v>
      </c>
      <c r="H1366" s="38">
        <v>128</v>
      </c>
      <c r="I1366" s="37" t="s">
        <v>37</v>
      </c>
      <c r="J1366" s="37" t="s">
        <v>2732</v>
      </c>
      <c r="K1366">
        <v>2</v>
      </c>
      <c r="L1366">
        <v>2</v>
      </c>
      <c r="M1366">
        <v>1</v>
      </c>
      <c r="N1366">
        <v>1</v>
      </c>
      <c r="O1366">
        <v>2</v>
      </c>
      <c r="P1366">
        <v>1.5625E-2</v>
      </c>
      <c r="Q1366">
        <f t="shared" si="21"/>
        <v>7.8125E-3</v>
      </c>
    </row>
    <row r="1367" spans="1:17" x14ac:dyDescent="0.25">
      <c r="A1367" s="39">
        <v>42059</v>
      </c>
      <c r="B1367" s="37" t="s">
        <v>2731</v>
      </c>
      <c r="C1367" s="37">
        <v>2015</v>
      </c>
      <c r="D1367" s="38">
        <v>2</v>
      </c>
      <c r="E1367" s="37" t="s">
        <v>24</v>
      </c>
      <c r="F1367" s="37" t="s">
        <v>4672</v>
      </c>
      <c r="G1367" s="37" t="s">
        <v>40</v>
      </c>
      <c r="H1367" s="38">
        <v>5</v>
      </c>
      <c r="I1367" s="37" t="s">
        <v>37</v>
      </c>
      <c r="J1367" s="37" t="s">
        <v>37</v>
      </c>
      <c r="K1367">
        <v>0</v>
      </c>
      <c r="L1367">
        <v>0</v>
      </c>
      <c r="M1367">
        <v>0</v>
      </c>
      <c r="N1367">
        <v>0</v>
      </c>
      <c r="O1367">
        <v>0</v>
      </c>
      <c r="P1367">
        <v>0</v>
      </c>
      <c r="Q1367">
        <f t="shared" si="21"/>
        <v>0</v>
      </c>
    </row>
    <row r="1368" spans="1:17" x14ac:dyDescent="0.25">
      <c r="A1368" s="39">
        <v>42059</v>
      </c>
      <c r="B1368" s="37" t="s">
        <v>1083</v>
      </c>
      <c r="C1368" s="37">
        <v>2015</v>
      </c>
      <c r="D1368" s="38">
        <v>2</v>
      </c>
      <c r="E1368" s="37" t="s">
        <v>55</v>
      </c>
      <c r="F1368" s="37" t="s">
        <v>4672</v>
      </c>
      <c r="G1368" s="37" t="s">
        <v>32</v>
      </c>
      <c r="H1368" s="38">
        <v>106</v>
      </c>
      <c r="I1368" s="37" t="s">
        <v>37</v>
      </c>
      <c r="J1368" s="37" t="s">
        <v>2730</v>
      </c>
      <c r="K1368">
        <v>1</v>
      </c>
      <c r="L1368">
        <v>1</v>
      </c>
      <c r="M1368">
        <v>0</v>
      </c>
      <c r="N1368">
        <v>0</v>
      </c>
      <c r="O1368">
        <v>0</v>
      </c>
      <c r="P1368">
        <v>9.433962264150943E-3</v>
      </c>
      <c r="Q1368">
        <f t="shared" si="21"/>
        <v>0</v>
      </c>
    </row>
    <row r="1369" spans="1:17" x14ac:dyDescent="0.25">
      <c r="A1369" s="39">
        <v>42059</v>
      </c>
      <c r="B1369" s="37" t="s">
        <v>2729</v>
      </c>
      <c r="C1369" s="37">
        <v>2015</v>
      </c>
      <c r="D1369" s="38">
        <v>2</v>
      </c>
      <c r="E1369" s="37" t="s">
        <v>55</v>
      </c>
      <c r="F1369" s="37" t="s">
        <v>4672</v>
      </c>
      <c r="G1369" s="37" t="s">
        <v>40</v>
      </c>
      <c r="H1369" s="38">
        <v>246</v>
      </c>
      <c r="I1369" s="37" t="s">
        <v>37</v>
      </c>
      <c r="J1369" s="37" t="s">
        <v>37</v>
      </c>
      <c r="K1369">
        <v>0</v>
      </c>
      <c r="L1369">
        <v>0</v>
      </c>
      <c r="M1369">
        <v>0</v>
      </c>
      <c r="N1369">
        <v>0</v>
      </c>
      <c r="O1369">
        <v>0</v>
      </c>
      <c r="P1369">
        <v>0</v>
      </c>
      <c r="Q1369">
        <f t="shared" si="21"/>
        <v>0</v>
      </c>
    </row>
    <row r="1370" spans="1:17" x14ac:dyDescent="0.25">
      <c r="A1370" s="39">
        <v>42059</v>
      </c>
      <c r="B1370" s="37" t="s">
        <v>2728</v>
      </c>
      <c r="C1370" s="37">
        <v>2015</v>
      </c>
      <c r="D1370" s="38">
        <v>2</v>
      </c>
      <c r="E1370" s="37" t="s">
        <v>153</v>
      </c>
      <c r="F1370" s="37" t="s">
        <v>4672</v>
      </c>
      <c r="G1370" s="37" t="s">
        <v>32</v>
      </c>
      <c r="H1370" s="38">
        <v>83</v>
      </c>
      <c r="I1370" s="37" t="s">
        <v>37</v>
      </c>
      <c r="J1370" s="37" t="s">
        <v>2727</v>
      </c>
      <c r="K1370">
        <v>0</v>
      </c>
      <c r="L1370">
        <v>0</v>
      </c>
      <c r="M1370">
        <v>0</v>
      </c>
      <c r="N1370">
        <v>0</v>
      </c>
      <c r="O1370">
        <v>0</v>
      </c>
      <c r="P1370">
        <v>0</v>
      </c>
      <c r="Q1370">
        <f t="shared" si="21"/>
        <v>0</v>
      </c>
    </row>
    <row r="1371" spans="1:17" x14ac:dyDescent="0.25">
      <c r="A1371" s="39">
        <v>42059</v>
      </c>
      <c r="B1371" s="37" t="s">
        <v>2726</v>
      </c>
      <c r="C1371" s="37">
        <v>2015</v>
      </c>
      <c r="D1371" s="38">
        <v>2</v>
      </c>
      <c r="E1371" s="37" t="s">
        <v>37</v>
      </c>
      <c r="F1371" s="37" t="e">
        <v>#N/A</v>
      </c>
      <c r="G1371" s="37" t="s">
        <v>32</v>
      </c>
      <c r="H1371" s="38">
        <v>1</v>
      </c>
      <c r="I1371" s="37" t="s">
        <v>37</v>
      </c>
      <c r="J1371" s="37" t="s">
        <v>2725</v>
      </c>
      <c r="K1371">
        <v>0</v>
      </c>
      <c r="L1371">
        <v>0</v>
      </c>
      <c r="M1371">
        <v>0</v>
      </c>
      <c r="N1371">
        <v>0</v>
      </c>
      <c r="O1371">
        <v>0</v>
      </c>
      <c r="P1371">
        <v>0</v>
      </c>
      <c r="Q1371">
        <f t="shared" si="21"/>
        <v>0</v>
      </c>
    </row>
    <row r="1372" spans="1:17" x14ac:dyDescent="0.25">
      <c r="A1372" s="39">
        <v>42080</v>
      </c>
      <c r="B1372" s="37" t="s">
        <v>2724</v>
      </c>
      <c r="C1372" s="37">
        <v>2015</v>
      </c>
      <c r="D1372" s="38">
        <v>3</v>
      </c>
      <c r="E1372" s="37" t="s">
        <v>76</v>
      </c>
      <c r="F1372" s="37" t="s">
        <v>1827</v>
      </c>
      <c r="G1372" s="37" t="s">
        <v>32</v>
      </c>
      <c r="H1372" s="38">
        <v>121</v>
      </c>
      <c r="I1372" s="37" t="s">
        <v>37</v>
      </c>
      <c r="J1372" s="37" t="s">
        <v>37</v>
      </c>
      <c r="K1372">
        <v>0</v>
      </c>
      <c r="L1372">
        <v>0</v>
      </c>
      <c r="M1372">
        <v>0</v>
      </c>
      <c r="N1372">
        <v>0</v>
      </c>
      <c r="O1372">
        <v>0</v>
      </c>
      <c r="P1372">
        <v>0</v>
      </c>
      <c r="Q1372">
        <f t="shared" si="21"/>
        <v>0</v>
      </c>
    </row>
    <row r="1373" spans="1:17" x14ac:dyDescent="0.25">
      <c r="A1373" s="39">
        <v>42080</v>
      </c>
      <c r="B1373" s="37" t="s">
        <v>2723</v>
      </c>
      <c r="C1373" s="37">
        <v>2015</v>
      </c>
      <c r="D1373" s="38">
        <v>3</v>
      </c>
      <c r="E1373" s="37" t="s">
        <v>76</v>
      </c>
      <c r="F1373" s="37" t="s">
        <v>1827</v>
      </c>
      <c r="G1373" s="37" t="s">
        <v>40</v>
      </c>
      <c r="H1373" s="38">
        <v>1</v>
      </c>
      <c r="I1373" s="37" t="s">
        <v>37</v>
      </c>
      <c r="J1373" s="37" t="s">
        <v>37</v>
      </c>
      <c r="K1373">
        <v>0</v>
      </c>
      <c r="L1373">
        <v>0</v>
      </c>
      <c r="M1373">
        <v>0</v>
      </c>
      <c r="N1373">
        <v>0</v>
      </c>
      <c r="O1373">
        <v>0</v>
      </c>
      <c r="P1373">
        <v>0</v>
      </c>
      <c r="Q1373">
        <f t="shared" si="21"/>
        <v>0</v>
      </c>
    </row>
    <row r="1374" spans="1:17" x14ac:dyDescent="0.25">
      <c r="A1374" s="39">
        <v>42080</v>
      </c>
      <c r="B1374" s="37" t="s">
        <v>2722</v>
      </c>
      <c r="C1374" s="37">
        <v>2015</v>
      </c>
      <c r="D1374" s="38">
        <v>3</v>
      </c>
      <c r="E1374" s="37" t="s">
        <v>1827</v>
      </c>
      <c r="F1374" s="37" t="s">
        <v>1827</v>
      </c>
      <c r="G1374" s="37" t="s">
        <v>32</v>
      </c>
      <c r="H1374" s="38">
        <v>168</v>
      </c>
      <c r="I1374" s="37" t="s">
        <v>37</v>
      </c>
      <c r="J1374" s="37" t="s">
        <v>2721</v>
      </c>
      <c r="K1374">
        <v>0</v>
      </c>
      <c r="L1374">
        <v>0</v>
      </c>
      <c r="M1374">
        <v>0</v>
      </c>
      <c r="N1374">
        <v>0</v>
      </c>
      <c r="O1374">
        <v>0</v>
      </c>
      <c r="P1374">
        <v>0</v>
      </c>
      <c r="Q1374">
        <f t="shared" si="21"/>
        <v>0</v>
      </c>
    </row>
    <row r="1375" spans="1:17" x14ac:dyDescent="0.25">
      <c r="A1375" s="39">
        <v>42080</v>
      </c>
      <c r="B1375" s="37" t="s">
        <v>2720</v>
      </c>
      <c r="C1375" s="37">
        <v>2015</v>
      </c>
      <c r="D1375" s="38">
        <v>3</v>
      </c>
      <c r="E1375" s="37" t="s">
        <v>153</v>
      </c>
      <c r="F1375" s="37" t="s">
        <v>4672</v>
      </c>
      <c r="G1375" s="37" t="s">
        <v>32</v>
      </c>
      <c r="H1375" s="38">
        <v>51</v>
      </c>
      <c r="I1375" s="37" t="s">
        <v>37</v>
      </c>
      <c r="J1375" s="37" t="s">
        <v>2719</v>
      </c>
      <c r="K1375">
        <v>0</v>
      </c>
      <c r="L1375">
        <v>0</v>
      </c>
      <c r="M1375">
        <v>0</v>
      </c>
      <c r="N1375">
        <v>0</v>
      </c>
      <c r="O1375">
        <v>0</v>
      </c>
      <c r="P1375">
        <v>0</v>
      </c>
      <c r="Q1375">
        <f t="shared" si="21"/>
        <v>0</v>
      </c>
    </row>
    <row r="1376" spans="1:17" x14ac:dyDescent="0.25">
      <c r="A1376" s="39">
        <v>42080</v>
      </c>
      <c r="B1376" s="37" t="s">
        <v>2718</v>
      </c>
      <c r="C1376" s="37">
        <v>2015</v>
      </c>
      <c r="D1376" s="38">
        <v>3</v>
      </c>
      <c r="E1376" s="37" t="s">
        <v>55</v>
      </c>
      <c r="F1376" s="37" t="s">
        <v>4672</v>
      </c>
      <c r="G1376" s="37" t="s">
        <v>32</v>
      </c>
      <c r="H1376" s="38">
        <v>91</v>
      </c>
      <c r="I1376" s="37" t="s">
        <v>37</v>
      </c>
      <c r="J1376" s="37" t="s">
        <v>2717</v>
      </c>
      <c r="K1376">
        <v>0</v>
      </c>
      <c r="L1376">
        <v>0</v>
      </c>
      <c r="M1376">
        <v>0</v>
      </c>
      <c r="N1376">
        <v>0</v>
      </c>
      <c r="O1376">
        <v>0</v>
      </c>
      <c r="P1376">
        <v>0</v>
      </c>
      <c r="Q1376">
        <f t="shared" si="21"/>
        <v>0</v>
      </c>
    </row>
    <row r="1377" spans="1:17" x14ac:dyDescent="0.25">
      <c r="A1377" s="39">
        <v>42080</v>
      </c>
      <c r="B1377" s="37" t="s">
        <v>1086</v>
      </c>
      <c r="C1377" s="37">
        <v>2015</v>
      </c>
      <c r="D1377" s="38">
        <v>3</v>
      </c>
      <c r="E1377" s="37" t="s">
        <v>37</v>
      </c>
      <c r="F1377" s="37" t="s">
        <v>4672</v>
      </c>
      <c r="G1377" s="37" t="s">
        <v>40</v>
      </c>
      <c r="H1377" s="38">
        <v>187</v>
      </c>
      <c r="I1377" s="37" t="s">
        <v>37</v>
      </c>
      <c r="J1377" s="37" t="s">
        <v>2716</v>
      </c>
      <c r="K1377">
        <v>1</v>
      </c>
      <c r="L1377">
        <v>1</v>
      </c>
      <c r="M1377">
        <v>0</v>
      </c>
      <c r="N1377">
        <v>1</v>
      </c>
      <c r="O1377">
        <v>1</v>
      </c>
      <c r="P1377">
        <v>5.3475935828877002E-3</v>
      </c>
      <c r="Q1377">
        <f t="shared" si="21"/>
        <v>5.3475935828877002E-3</v>
      </c>
    </row>
    <row r="1378" spans="1:17" x14ac:dyDescent="0.25">
      <c r="A1378" s="39">
        <v>42080</v>
      </c>
      <c r="B1378" s="37" t="s">
        <v>2715</v>
      </c>
      <c r="C1378" s="37">
        <v>2015</v>
      </c>
      <c r="D1378" s="38">
        <v>3</v>
      </c>
      <c r="E1378" s="37" t="s">
        <v>24</v>
      </c>
      <c r="F1378" s="37" t="s">
        <v>4672</v>
      </c>
      <c r="G1378" s="37" t="s">
        <v>32</v>
      </c>
      <c r="H1378" s="38">
        <v>299</v>
      </c>
      <c r="I1378" s="37" t="s">
        <v>37</v>
      </c>
      <c r="J1378" s="37" t="s">
        <v>2714</v>
      </c>
      <c r="K1378">
        <v>0</v>
      </c>
      <c r="L1378">
        <v>0</v>
      </c>
      <c r="M1378">
        <v>0</v>
      </c>
      <c r="N1378">
        <v>0</v>
      </c>
      <c r="O1378">
        <v>0</v>
      </c>
      <c r="P1378">
        <v>0</v>
      </c>
      <c r="Q1378">
        <f t="shared" si="21"/>
        <v>0</v>
      </c>
    </row>
    <row r="1379" spans="1:17" x14ac:dyDescent="0.25">
      <c r="A1379" s="39">
        <v>42080</v>
      </c>
      <c r="B1379" s="37" t="s">
        <v>2713</v>
      </c>
      <c r="C1379" s="37">
        <v>2015</v>
      </c>
      <c r="D1379" s="38">
        <v>3</v>
      </c>
      <c r="E1379" s="37" t="s">
        <v>24</v>
      </c>
      <c r="F1379" s="37" t="s">
        <v>4672</v>
      </c>
      <c r="G1379" s="37" t="s">
        <v>40</v>
      </c>
      <c r="H1379" s="38">
        <v>3</v>
      </c>
      <c r="I1379" s="37" t="s">
        <v>37</v>
      </c>
      <c r="J1379" s="37" t="s">
        <v>37</v>
      </c>
      <c r="K1379">
        <v>0</v>
      </c>
      <c r="L1379">
        <v>0</v>
      </c>
      <c r="M1379">
        <v>0</v>
      </c>
      <c r="N1379">
        <v>0</v>
      </c>
      <c r="O1379">
        <v>0</v>
      </c>
      <c r="P1379">
        <v>0</v>
      </c>
      <c r="Q1379">
        <f t="shared" si="21"/>
        <v>0</v>
      </c>
    </row>
    <row r="1380" spans="1:17" x14ac:dyDescent="0.25">
      <c r="A1380" s="39">
        <v>42101</v>
      </c>
      <c r="B1380" s="37" t="s">
        <v>2712</v>
      </c>
      <c r="C1380" s="37">
        <v>2015</v>
      </c>
      <c r="D1380" s="38">
        <v>4</v>
      </c>
      <c r="E1380" s="37" t="s">
        <v>76</v>
      </c>
      <c r="F1380" s="37" t="s">
        <v>1827</v>
      </c>
      <c r="G1380" s="37" t="s">
        <v>32</v>
      </c>
      <c r="H1380" s="38">
        <v>245</v>
      </c>
      <c r="I1380" s="37" t="s">
        <v>37</v>
      </c>
      <c r="J1380" s="37" t="s">
        <v>2711</v>
      </c>
      <c r="K1380">
        <v>0</v>
      </c>
      <c r="L1380">
        <v>0</v>
      </c>
      <c r="M1380">
        <v>0</v>
      </c>
      <c r="N1380">
        <v>0</v>
      </c>
      <c r="O1380">
        <v>0</v>
      </c>
      <c r="P1380">
        <v>0</v>
      </c>
      <c r="Q1380">
        <f t="shared" si="21"/>
        <v>0</v>
      </c>
    </row>
    <row r="1381" spans="1:17" x14ac:dyDescent="0.25">
      <c r="A1381" s="39">
        <v>42101</v>
      </c>
      <c r="B1381" s="37" t="s">
        <v>2710</v>
      </c>
      <c r="C1381" s="37">
        <v>2015</v>
      </c>
      <c r="D1381" s="38">
        <v>4</v>
      </c>
      <c r="E1381" s="37" t="s">
        <v>76</v>
      </c>
      <c r="F1381" s="37" t="s">
        <v>1827</v>
      </c>
      <c r="G1381" s="37" t="s">
        <v>40</v>
      </c>
      <c r="H1381" s="38">
        <v>4</v>
      </c>
      <c r="I1381" s="37" t="s">
        <v>37</v>
      </c>
      <c r="J1381" s="37" t="s">
        <v>37</v>
      </c>
      <c r="K1381">
        <v>0</v>
      </c>
      <c r="L1381">
        <v>0</v>
      </c>
      <c r="M1381">
        <v>0</v>
      </c>
      <c r="N1381">
        <v>0</v>
      </c>
      <c r="O1381">
        <v>0</v>
      </c>
      <c r="P1381">
        <v>0</v>
      </c>
      <c r="Q1381">
        <f t="shared" si="21"/>
        <v>0</v>
      </c>
    </row>
    <row r="1382" spans="1:17" x14ac:dyDescent="0.25">
      <c r="A1382" s="39">
        <v>42101</v>
      </c>
      <c r="B1382" s="37" t="s">
        <v>2709</v>
      </c>
      <c r="C1382" s="37">
        <v>2015</v>
      </c>
      <c r="D1382" s="38">
        <v>4</v>
      </c>
      <c r="E1382" s="37" t="s">
        <v>1827</v>
      </c>
      <c r="F1382" s="37" t="s">
        <v>1827</v>
      </c>
      <c r="G1382" s="37" t="s">
        <v>32</v>
      </c>
      <c r="H1382" s="38">
        <v>36</v>
      </c>
      <c r="I1382" s="37" t="s">
        <v>37</v>
      </c>
      <c r="J1382" s="37" t="s">
        <v>2708</v>
      </c>
      <c r="K1382">
        <v>0</v>
      </c>
      <c r="L1382">
        <v>0</v>
      </c>
      <c r="M1382">
        <v>0</v>
      </c>
      <c r="N1382">
        <v>0</v>
      </c>
      <c r="O1382">
        <v>0</v>
      </c>
      <c r="P1382">
        <v>0</v>
      </c>
      <c r="Q1382">
        <f t="shared" si="21"/>
        <v>0</v>
      </c>
    </row>
    <row r="1383" spans="1:17" x14ac:dyDescent="0.25">
      <c r="A1383" s="39">
        <v>42102</v>
      </c>
      <c r="B1383" s="37" t="s">
        <v>2707</v>
      </c>
      <c r="C1383" s="37">
        <v>2015</v>
      </c>
      <c r="D1383" s="38">
        <v>4</v>
      </c>
      <c r="E1383" s="37" t="s">
        <v>1836</v>
      </c>
      <c r="F1383" s="37" t="e">
        <v>#N/A</v>
      </c>
      <c r="G1383" s="37" t="s">
        <v>32</v>
      </c>
      <c r="H1383" s="38">
        <v>2</v>
      </c>
      <c r="I1383" s="37" t="s">
        <v>37</v>
      </c>
      <c r="J1383" s="37" t="s">
        <v>2706</v>
      </c>
      <c r="K1383">
        <v>0</v>
      </c>
      <c r="L1383">
        <v>0</v>
      </c>
      <c r="M1383">
        <v>0</v>
      </c>
      <c r="N1383">
        <v>0</v>
      </c>
      <c r="O1383">
        <v>0</v>
      </c>
      <c r="P1383">
        <v>0</v>
      </c>
      <c r="Q1383">
        <f t="shared" si="21"/>
        <v>0</v>
      </c>
    </row>
    <row r="1384" spans="1:17" x14ac:dyDescent="0.25">
      <c r="A1384" s="39">
        <v>42102</v>
      </c>
      <c r="B1384" s="37" t="s">
        <v>1088</v>
      </c>
      <c r="C1384" s="37">
        <v>2015</v>
      </c>
      <c r="D1384" s="38">
        <v>4</v>
      </c>
      <c r="E1384" s="37" t="s">
        <v>1827</v>
      </c>
      <c r="F1384" s="37" t="s">
        <v>1827</v>
      </c>
      <c r="G1384" s="37" t="s">
        <v>32</v>
      </c>
      <c r="H1384" s="38">
        <v>66</v>
      </c>
      <c r="I1384" s="37" t="s">
        <v>37</v>
      </c>
      <c r="J1384" s="37" t="s">
        <v>2705</v>
      </c>
      <c r="K1384">
        <v>1</v>
      </c>
      <c r="L1384">
        <v>1</v>
      </c>
      <c r="M1384">
        <v>1</v>
      </c>
      <c r="N1384">
        <v>0</v>
      </c>
      <c r="O1384">
        <v>1</v>
      </c>
      <c r="P1384">
        <v>1.5151515151515152E-2</v>
      </c>
      <c r="Q1384">
        <f t="shared" si="21"/>
        <v>0</v>
      </c>
    </row>
    <row r="1385" spans="1:17" x14ac:dyDescent="0.25">
      <c r="A1385" s="39">
        <v>42102</v>
      </c>
      <c r="B1385" s="37" t="s">
        <v>1090</v>
      </c>
      <c r="C1385" s="37">
        <v>2015</v>
      </c>
      <c r="D1385" s="38">
        <v>4</v>
      </c>
      <c r="E1385" s="37" t="s">
        <v>76</v>
      </c>
      <c r="F1385" s="37" t="s">
        <v>1827</v>
      </c>
      <c r="G1385" s="37" t="s">
        <v>32</v>
      </c>
      <c r="H1385" s="38">
        <v>204</v>
      </c>
      <c r="I1385" s="37" t="s">
        <v>37</v>
      </c>
      <c r="J1385" s="37" t="s">
        <v>2704</v>
      </c>
      <c r="K1385">
        <v>1</v>
      </c>
      <c r="L1385">
        <v>1</v>
      </c>
      <c r="M1385">
        <v>1</v>
      </c>
      <c r="N1385">
        <v>0</v>
      </c>
      <c r="O1385">
        <v>1</v>
      </c>
      <c r="P1385">
        <v>4.9019607843137254E-3</v>
      </c>
      <c r="Q1385">
        <f t="shared" si="21"/>
        <v>0</v>
      </c>
    </row>
    <row r="1386" spans="1:17" x14ac:dyDescent="0.25">
      <c r="A1386" s="39">
        <v>42102</v>
      </c>
      <c r="B1386" s="37" t="s">
        <v>2703</v>
      </c>
      <c r="C1386" s="37">
        <v>2015</v>
      </c>
      <c r="D1386" s="38">
        <v>4</v>
      </c>
      <c r="E1386" s="37" t="s">
        <v>76</v>
      </c>
      <c r="F1386" s="37" t="s">
        <v>1827</v>
      </c>
      <c r="G1386" s="37" t="s">
        <v>40</v>
      </c>
      <c r="H1386" s="38">
        <v>9</v>
      </c>
      <c r="I1386" s="37" t="s">
        <v>37</v>
      </c>
      <c r="J1386" s="37" t="s">
        <v>37</v>
      </c>
      <c r="K1386">
        <v>0</v>
      </c>
      <c r="L1386">
        <v>0</v>
      </c>
      <c r="M1386">
        <v>0</v>
      </c>
      <c r="N1386">
        <v>0</v>
      </c>
      <c r="O1386">
        <v>0</v>
      </c>
      <c r="P1386">
        <v>0</v>
      </c>
      <c r="Q1386">
        <f t="shared" si="21"/>
        <v>0</v>
      </c>
    </row>
    <row r="1387" spans="1:17" x14ac:dyDescent="0.25">
      <c r="A1387" s="39">
        <v>42102</v>
      </c>
      <c r="B1387" s="37" t="s">
        <v>2702</v>
      </c>
      <c r="C1387" s="37">
        <v>2015</v>
      </c>
      <c r="D1387" s="38">
        <v>4</v>
      </c>
      <c r="E1387" s="37" t="s">
        <v>2701</v>
      </c>
      <c r="F1387" s="37" t="e">
        <v>#N/A</v>
      </c>
      <c r="G1387" s="37" t="s">
        <v>32</v>
      </c>
      <c r="H1387" s="38">
        <v>1</v>
      </c>
      <c r="I1387" s="37" t="s">
        <v>37</v>
      </c>
      <c r="J1387" s="37" t="s">
        <v>37</v>
      </c>
      <c r="K1387">
        <v>0</v>
      </c>
      <c r="L1387">
        <v>0</v>
      </c>
      <c r="M1387">
        <v>0</v>
      </c>
      <c r="N1387">
        <v>0</v>
      </c>
      <c r="O1387">
        <v>0</v>
      </c>
      <c r="P1387">
        <v>0</v>
      </c>
      <c r="Q1387">
        <f t="shared" si="21"/>
        <v>0</v>
      </c>
    </row>
    <row r="1388" spans="1:17" x14ac:dyDescent="0.25">
      <c r="A1388" s="39">
        <v>42109</v>
      </c>
      <c r="B1388" s="37" t="s">
        <v>2700</v>
      </c>
      <c r="C1388" s="37">
        <v>2015</v>
      </c>
      <c r="D1388" s="38">
        <v>4</v>
      </c>
      <c r="E1388" s="37" t="s">
        <v>1036</v>
      </c>
      <c r="F1388" s="37" t="e">
        <v>#N/A</v>
      </c>
      <c r="G1388" s="37" t="s">
        <v>40</v>
      </c>
      <c r="H1388" s="38">
        <v>2</v>
      </c>
      <c r="I1388" s="37" t="s">
        <v>37</v>
      </c>
      <c r="J1388" s="37" t="s">
        <v>37</v>
      </c>
      <c r="K1388">
        <v>0</v>
      </c>
      <c r="L1388">
        <v>0</v>
      </c>
      <c r="M1388">
        <v>0</v>
      </c>
      <c r="N1388">
        <v>0</v>
      </c>
      <c r="O1388">
        <v>0</v>
      </c>
      <c r="P1388">
        <v>0</v>
      </c>
      <c r="Q1388">
        <f t="shared" si="21"/>
        <v>0</v>
      </c>
    </row>
    <row r="1389" spans="1:17" x14ac:dyDescent="0.25">
      <c r="A1389" s="39">
        <v>42109</v>
      </c>
      <c r="B1389" s="37" t="s">
        <v>2699</v>
      </c>
      <c r="C1389" s="37">
        <v>2015</v>
      </c>
      <c r="D1389" s="38">
        <v>4</v>
      </c>
      <c r="E1389" s="37" t="s">
        <v>2349</v>
      </c>
      <c r="F1389" s="37" t="e">
        <v>#N/A</v>
      </c>
      <c r="G1389" s="37" t="s">
        <v>40</v>
      </c>
      <c r="H1389" s="38">
        <v>1</v>
      </c>
      <c r="I1389" s="37" t="s">
        <v>37</v>
      </c>
      <c r="J1389" s="37" t="s">
        <v>37</v>
      </c>
      <c r="K1389">
        <v>0</v>
      </c>
      <c r="L1389">
        <v>0</v>
      </c>
      <c r="M1389">
        <v>0</v>
      </c>
      <c r="N1389">
        <v>0</v>
      </c>
      <c r="O1389">
        <v>0</v>
      </c>
      <c r="P1389">
        <v>0</v>
      </c>
      <c r="Q1389">
        <f t="shared" si="21"/>
        <v>0</v>
      </c>
    </row>
    <row r="1390" spans="1:17" x14ac:dyDescent="0.25">
      <c r="A1390" s="39">
        <v>42109</v>
      </c>
      <c r="B1390" s="37" t="s">
        <v>2698</v>
      </c>
      <c r="C1390" s="37">
        <v>2015</v>
      </c>
      <c r="D1390" s="38">
        <v>4</v>
      </c>
      <c r="E1390" s="37" t="s">
        <v>76</v>
      </c>
      <c r="F1390" s="37" t="s">
        <v>1827</v>
      </c>
      <c r="G1390" s="37" t="s">
        <v>40</v>
      </c>
      <c r="H1390" s="38">
        <v>1</v>
      </c>
      <c r="I1390" s="37" t="s">
        <v>37</v>
      </c>
      <c r="J1390" s="37" t="s">
        <v>37</v>
      </c>
      <c r="K1390">
        <v>0</v>
      </c>
      <c r="L1390">
        <v>0</v>
      </c>
      <c r="M1390">
        <v>0</v>
      </c>
      <c r="N1390">
        <v>0</v>
      </c>
      <c r="O1390">
        <v>0</v>
      </c>
      <c r="P1390">
        <v>0</v>
      </c>
      <c r="Q1390">
        <f t="shared" si="21"/>
        <v>0</v>
      </c>
    </row>
    <row r="1391" spans="1:17" x14ac:dyDescent="0.25">
      <c r="A1391" s="39">
        <v>42109</v>
      </c>
      <c r="B1391" s="37" t="s">
        <v>2697</v>
      </c>
      <c r="C1391" s="37">
        <v>2015</v>
      </c>
      <c r="D1391" s="38">
        <v>4</v>
      </c>
      <c r="E1391" s="37" t="s">
        <v>76</v>
      </c>
      <c r="F1391" s="37" t="s">
        <v>1827</v>
      </c>
      <c r="G1391" s="37" t="s">
        <v>32</v>
      </c>
      <c r="H1391" s="38">
        <v>69</v>
      </c>
      <c r="I1391" s="37" t="s">
        <v>37</v>
      </c>
      <c r="J1391" s="37" t="s">
        <v>37</v>
      </c>
      <c r="K1391">
        <v>0</v>
      </c>
      <c r="L1391">
        <v>0</v>
      </c>
      <c r="M1391">
        <v>0</v>
      </c>
      <c r="N1391">
        <v>0</v>
      </c>
      <c r="O1391">
        <v>0</v>
      </c>
      <c r="P1391">
        <v>0</v>
      </c>
      <c r="Q1391">
        <f t="shared" si="21"/>
        <v>0</v>
      </c>
    </row>
    <row r="1392" spans="1:17" x14ac:dyDescent="0.25">
      <c r="A1392" s="39">
        <v>42109</v>
      </c>
      <c r="B1392" s="37" t="s">
        <v>2696</v>
      </c>
      <c r="C1392" s="37">
        <v>2015</v>
      </c>
      <c r="D1392" s="38">
        <v>4</v>
      </c>
      <c r="E1392" s="37" t="s">
        <v>76</v>
      </c>
      <c r="F1392" s="37" t="s">
        <v>1827</v>
      </c>
      <c r="G1392" s="37" t="s">
        <v>32</v>
      </c>
      <c r="H1392" s="38">
        <v>20</v>
      </c>
      <c r="I1392" s="37" t="s">
        <v>37</v>
      </c>
      <c r="J1392" s="37" t="s">
        <v>2695</v>
      </c>
      <c r="K1392">
        <v>0</v>
      </c>
      <c r="L1392">
        <v>0</v>
      </c>
      <c r="M1392">
        <v>0</v>
      </c>
      <c r="N1392">
        <v>0</v>
      </c>
      <c r="O1392">
        <v>0</v>
      </c>
      <c r="P1392">
        <v>0</v>
      </c>
      <c r="Q1392">
        <f t="shared" si="21"/>
        <v>0</v>
      </c>
    </row>
    <row r="1393" spans="1:17" x14ac:dyDescent="0.25">
      <c r="A1393" s="39">
        <v>42109</v>
      </c>
      <c r="B1393" s="37" t="s">
        <v>2694</v>
      </c>
      <c r="C1393" s="37">
        <v>2015</v>
      </c>
      <c r="D1393" s="38">
        <v>4</v>
      </c>
      <c r="E1393" s="37" t="s">
        <v>1827</v>
      </c>
      <c r="F1393" s="37" t="s">
        <v>1827</v>
      </c>
      <c r="G1393" s="37" t="s">
        <v>32</v>
      </c>
      <c r="H1393" s="38">
        <v>307</v>
      </c>
      <c r="I1393" s="37" t="s">
        <v>37</v>
      </c>
      <c r="J1393" s="37" t="s">
        <v>2693</v>
      </c>
      <c r="K1393">
        <v>0</v>
      </c>
      <c r="L1393">
        <v>0</v>
      </c>
      <c r="M1393">
        <v>0</v>
      </c>
      <c r="N1393">
        <v>0</v>
      </c>
      <c r="O1393">
        <v>0</v>
      </c>
      <c r="P1393">
        <v>0</v>
      </c>
      <c r="Q1393">
        <f t="shared" si="21"/>
        <v>0</v>
      </c>
    </row>
    <row r="1394" spans="1:17" x14ac:dyDescent="0.25">
      <c r="A1394" s="39">
        <v>42109</v>
      </c>
      <c r="B1394" s="37" t="s">
        <v>2692</v>
      </c>
      <c r="C1394" s="37">
        <v>2015</v>
      </c>
      <c r="D1394" s="38">
        <v>4</v>
      </c>
      <c r="E1394" s="37" t="s">
        <v>1827</v>
      </c>
      <c r="F1394" s="37" t="s">
        <v>1827</v>
      </c>
      <c r="G1394" s="37" t="s">
        <v>40</v>
      </c>
      <c r="H1394" s="38">
        <v>1</v>
      </c>
      <c r="I1394" s="37" t="s">
        <v>37</v>
      </c>
      <c r="J1394" s="37" t="s">
        <v>37</v>
      </c>
      <c r="K1394">
        <v>0</v>
      </c>
      <c r="L1394">
        <v>0</v>
      </c>
      <c r="M1394">
        <v>0</v>
      </c>
      <c r="N1394">
        <v>0</v>
      </c>
      <c r="O1394">
        <v>0</v>
      </c>
      <c r="P1394">
        <v>0</v>
      </c>
      <c r="Q1394">
        <f t="shared" si="21"/>
        <v>0</v>
      </c>
    </row>
    <row r="1395" spans="1:17" x14ac:dyDescent="0.25">
      <c r="A1395" s="39">
        <v>42109</v>
      </c>
      <c r="B1395" s="37" t="s">
        <v>2691</v>
      </c>
      <c r="C1395" s="37">
        <v>2015</v>
      </c>
      <c r="D1395" s="38">
        <v>4</v>
      </c>
      <c r="E1395" s="37" t="s">
        <v>1847</v>
      </c>
      <c r="F1395" s="37" t="e">
        <v>#N/A</v>
      </c>
      <c r="G1395" s="37" t="s">
        <v>40</v>
      </c>
      <c r="H1395" s="38">
        <v>4</v>
      </c>
      <c r="I1395" s="37" t="s">
        <v>37</v>
      </c>
      <c r="J1395" s="37" t="s">
        <v>37</v>
      </c>
      <c r="K1395">
        <v>0</v>
      </c>
      <c r="L1395">
        <v>0</v>
      </c>
      <c r="M1395">
        <v>0</v>
      </c>
      <c r="N1395">
        <v>0</v>
      </c>
      <c r="O1395">
        <v>0</v>
      </c>
      <c r="P1395">
        <v>0</v>
      </c>
      <c r="Q1395">
        <f t="shared" si="21"/>
        <v>0</v>
      </c>
    </row>
    <row r="1396" spans="1:17" x14ac:dyDescent="0.25">
      <c r="A1396" s="39">
        <v>42109</v>
      </c>
      <c r="B1396" s="37" t="s">
        <v>2690</v>
      </c>
      <c r="C1396" s="37">
        <v>2015</v>
      </c>
      <c r="D1396" s="38">
        <v>4</v>
      </c>
      <c r="E1396" s="37" t="s">
        <v>24</v>
      </c>
      <c r="F1396" s="37" t="s">
        <v>4672</v>
      </c>
      <c r="G1396" s="37" t="s">
        <v>40</v>
      </c>
      <c r="H1396" s="38">
        <v>12</v>
      </c>
      <c r="I1396" s="37" t="s">
        <v>37</v>
      </c>
      <c r="J1396" s="37" t="s">
        <v>37</v>
      </c>
      <c r="K1396">
        <v>0</v>
      </c>
      <c r="L1396">
        <v>0</v>
      </c>
      <c r="M1396">
        <v>0</v>
      </c>
      <c r="N1396">
        <v>0</v>
      </c>
      <c r="O1396">
        <v>0</v>
      </c>
      <c r="P1396">
        <v>0</v>
      </c>
      <c r="Q1396">
        <f t="shared" si="21"/>
        <v>0</v>
      </c>
    </row>
    <row r="1397" spans="1:17" x14ac:dyDescent="0.25">
      <c r="A1397" s="39">
        <v>42109</v>
      </c>
      <c r="B1397" s="37" t="s">
        <v>1092</v>
      </c>
      <c r="C1397" s="37">
        <v>2015</v>
      </c>
      <c r="D1397" s="38">
        <v>4</v>
      </c>
      <c r="E1397" s="37" t="s">
        <v>24</v>
      </c>
      <c r="F1397" s="37" t="s">
        <v>4672</v>
      </c>
      <c r="G1397" s="37" t="s">
        <v>32</v>
      </c>
      <c r="H1397" s="38">
        <v>79</v>
      </c>
      <c r="I1397" s="37" t="s">
        <v>37</v>
      </c>
      <c r="J1397" s="37" t="s">
        <v>2689</v>
      </c>
      <c r="K1397">
        <v>1</v>
      </c>
      <c r="L1397">
        <v>1</v>
      </c>
      <c r="M1397">
        <v>1</v>
      </c>
      <c r="N1397">
        <v>0</v>
      </c>
      <c r="O1397">
        <v>1</v>
      </c>
      <c r="P1397">
        <v>1.2658227848101266E-2</v>
      </c>
      <c r="Q1397">
        <f t="shared" si="21"/>
        <v>0</v>
      </c>
    </row>
    <row r="1398" spans="1:17" x14ac:dyDescent="0.25">
      <c r="A1398" s="39">
        <v>42109</v>
      </c>
      <c r="B1398" s="37" t="s">
        <v>2688</v>
      </c>
      <c r="C1398" s="37">
        <v>2015</v>
      </c>
      <c r="D1398" s="38">
        <v>4</v>
      </c>
      <c r="E1398" s="37" t="s">
        <v>55</v>
      </c>
      <c r="F1398" s="37" t="s">
        <v>4672</v>
      </c>
      <c r="G1398" s="37" t="s">
        <v>40</v>
      </c>
      <c r="H1398" s="38">
        <v>123</v>
      </c>
      <c r="I1398" s="37" t="s">
        <v>37</v>
      </c>
      <c r="J1398" s="37" t="s">
        <v>37</v>
      </c>
      <c r="K1398">
        <v>0</v>
      </c>
      <c r="L1398">
        <v>0</v>
      </c>
      <c r="M1398">
        <v>0</v>
      </c>
      <c r="N1398">
        <v>0</v>
      </c>
      <c r="O1398">
        <v>0</v>
      </c>
      <c r="P1398">
        <v>0</v>
      </c>
      <c r="Q1398">
        <f t="shared" si="21"/>
        <v>0</v>
      </c>
    </row>
    <row r="1399" spans="1:17" x14ac:dyDescent="0.25">
      <c r="A1399" s="39">
        <v>42109</v>
      </c>
      <c r="B1399" s="37" t="s">
        <v>2687</v>
      </c>
      <c r="C1399" s="37">
        <v>2015</v>
      </c>
      <c r="D1399" s="38">
        <v>4</v>
      </c>
      <c r="E1399" s="37" t="s">
        <v>55</v>
      </c>
      <c r="F1399" s="37" t="s">
        <v>4672</v>
      </c>
      <c r="G1399" s="37" t="s">
        <v>32</v>
      </c>
      <c r="H1399" s="38">
        <v>39</v>
      </c>
      <c r="I1399" s="37" t="s">
        <v>37</v>
      </c>
      <c r="J1399" s="37" t="s">
        <v>37</v>
      </c>
      <c r="K1399">
        <v>0</v>
      </c>
      <c r="L1399">
        <v>0</v>
      </c>
      <c r="M1399">
        <v>0</v>
      </c>
      <c r="N1399">
        <v>0</v>
      </c>
      <c r="O1399">
        <v>0</v>
      </c>
      <c r="P1399">
        <v>0</v>
      </c>
      <c r="Q1399">
        <f t="shared" si="21"/>
        <v>0</v>
      </c>
    </row>
    <row r="1400" spans="1:17" x14ac:dyDescent="0.25">
      <c r="A1400" s="39">
        <v>42109</v>
      </c>
      <c r="B1400" s="37" t="s">
        <v>2686</v>
      </c>
      <c r="C1400" s="37">
        <v>2015</v>
      </c>
      <c r="D1400" s="38">
        <v>4</v>
      </c>
      <c r="E1400" s="37" t="s">
        <v>153</v>
      </c>
      <c r="F1400" s="37" t="s">
        <v>4672</v>
      </c>
      <c r="G1400" s="37" t="s">
        <v>32</v>
      </c>
      <c r="H1400" s="38">
        <v>65</v>
      </c>
      <c r="I1400" s="37" t="s">
        <v>37</v>
      </c>
      <c r="J1400" s="37" t="s">
        <v>2685</v>
      </c>
      <c r="K1400">
        <v>0</v>
      </c>
      <c r="L1400">
        <v>0</v>
      </c>
      <c r="M1400">
        <v>0</v>
      </c>
      <c r="N1400">
        <v>0</v>
      </c>
      <c r="O1400">
        <v>0</v>
      </c>
      <c r="P1400">
        <v>0</v>
      </c>
      <c r="Q1400">
        <f t="shared" si="21"/>
        <v>0</v>
      </c>
    </row>
    <row r="1401" spans="1:17" x14ac:dyDescent="0.25">
      <c r="A1401" s="39">
        <v>42131</v>
      </c>
      <c r="B1401" s="37" t="s">
        <v>2684</v>
      </c>
      <c r="C1401" s="37">
        <v>2015</v>
      </c>
      <c r="D1401" s="38">
        <v>5</v>
      </c>
      <c r="E1401" s="37" t="s">
        <v>37</v>
      </c>
      <c r="F1401" s="37" t="e">
        <v>#N/A</v>
      </c>
      <c r="G1401" s="37" t="s">
        <v>32</v>
      </c>
      <c r="H1401" s="38">
        <v>1</v>
      </c>
      <c r="I1401" s="37" t="s">
        <v>37</v>
      </c>
      <c r="J1401" s="37" t="s">
        <v>37</v>
      </c>
      <c r="K1401">
        <v>0</v>
      </c>
      <c r="L1401">
        <v>0</v>
      </c>
      <c r="M1401">
        <v>0</v>
      </c>
      <c r="N1401">
        <v>0</v>
      </c>
      <c r="O1401">
        <v>0</v>
      </c>
      <c r="P1401">
        <v>0</v>
      </c>
      <c r="Q1401">
        <f t="shared" si="21"/>
        <v>0</v>
      </c>
    </row>
    <row r="1402" spans="1:17" x14ac:dyDescent="0.25">
      <c r="A1402" s="39">
        <v>42131</v>
      </c>
      <c r="B1402" s="37" t="s">
        <v>1095</v>
      </c>
      <c r="C1402" s="37">
        <v>2015</v>
      </c>
      <c r="D1402" s="38">
        <v>5</v>
      </c>
      <c r="E1402" s="37" t="s">
        <v>1827</v>
      </c>
      <c r="F1402" s="37" t="s">
        <v>1827</v>
      </c>
      <c r="G1402" s="37" t="s">
        <v>32</v>
      </c>
      <c r="H1402" s="38">
        <v>138</v>
      </c>
      <c r="I1402" s="37" t="s">
        <v>37</v>
      </c>
      <c r="J1402" s="37" t="s">
        <v>2683</v>
      </c>
      <c r="K1402">
        <v>2</v>
      </c>
      <c r="L1402">
        <v>2</v>
      </c>
      <c r="M1402">
        <v>1</v>
      </c>
      <c r="N1402">
        <v>0</v>
      </c>
      <c r="O1402">
        <v>2</v>
      </c>
      <c r="P1402">
        <v>1.4492753623188406E-2</v>
      </c>
      <c r="Q1402">
        <f t="shared" si="21"/>
        <v>0</v>
      </c>
    </row>
    <row r="1403" spans="1:17" x14ac:dyDescent="0.25">
      <c r="A1403" s="39">
        <v>42131</v>
      </c>
      <c r="B1403" s="37" t="s">
        <v>2682</v>
      </c>
      <c r="C1403" s="37">
        <v>2015</v>
      </c>
      <c r="D1403" s="38">
        <v>5</v>
      </c>
      <c r="E1403" s="37" t="s">
        <v>1827</v>
      </c>
      <c r="F1403" s="37" t="s">
        <v>1827</v>
      </c>
      <c r="G1403" s="37" t="s">
        <v>40</v>
      </c>
      <c r="H1403" s="38">
        <v>1</v>
      </c>
      <c r="I1403" s="37" t="s">
        <v>37</v>
      </c>
      <c r="J1403" s="37" t="s">
        <v>37</v>
      </c>
      <c r="K1403">
        <v>0</v>
      </c>
      <c r="L1403">
        <v>0</v>
      </c>
      <c r="M1403">
        <v>0</v>
      </c>
      <c r="N1403">
        <v>0</v>
      </c>
      <c r="O1403">
        <v>0</v>
      </c>
      <c r="P1403">
        <v>0</v>
      </c>
      <c r="Q1403">
        <f t="shared" si="21"/>
        <v>0</v>
      </c>
    </row>
    <row r="1404" spans="1:17" x14ac:dyDescent="0.25">
      <c r="A1404" s="39">
        <v>42131</v>
      </c>
      <c r="B1404" s="37" t="s">
        <v>2681</v>
      </c>
      <c r="C1404" s="37">
        <v>2015</v>
      </c>
      <c r="D1404" s="38">
        <v>5</v>
      </c>
      <c r="E1404" s="37" t="s">
        <v>2305</v>
      </c>
      <c r="F1404" s="37" t="e">
        <v>#N/A</v>
      </c>
      <c r="G1404" s="37" t="s">
        <v>32</v>
      </c>
      <c r="H1404" s="38">
        <v>1</v>
      </c>
      <c r="I1404" s="37" t="s">
        <v>37</v>
      </c>
      <c r="J1404" s="37" t="s">
        <v>37</v>
      </c>
      <c r="K1404">
        <v>0</v>
      </c>
      <c r="L1404">
        <v>0</v>
      </c>
      <c r="M1404">
        <v>0</v>
      </c>
      <c r="N1404">
        <v>0</v>
      </c>
      <c r="O1404">
        <v>0</v>
      </c>
      <c r="P1404">
        <v>0</v>
      </c>
      <c r="Q1404">
        <f t="shared" si="21"/>
        <v>0</v>
      </c>
    </row>
    <row r="1405" spans="1:17" x14ac:dyDescent="0.25">
      <c r="A1405" s="39">
        <v>42131</v>
      </c>
      <c r="B1405" s="37" t="s">
        <v>1099</v>
      </c>
      <c r="C1405" s="37">
        <v>2015</v>
      </c>
      <c r="D1405" s="38">
        <v>5</v>
      </c>
      <c r="E1405" s="37" t="s">
        <v>55</v>
      </c>
      <c r="F1405" s="37" t="s">
        <v>4672</v>
      </c>
      <c r="G1405" s="37" t="s">
        <v>40</v>
      </c>
      <c r="H1405" s="38">
        <v>660</v>
      </c>
      <c r="I1405" s="37" t="s">
        <v>37</v>
      </c>
      <c r="J1405" s="37" t="s">
        <v>2680</v>
      </c>
      <c r="K1405">
        <v>1</v>
      </c>
      <c r="L1405">
        <v>1</v>
      </c>
      <c r="M1405">
        <v>0</v>
      </c>
      <c r="N1405">
        <v>1</v>
      </c>
      <c r="O1405">
        <v>1</v>
      </c>
      <c r="P1405">
        <v>1.5151515151515152E-3</v>
      </c>
      <c r="Q1405">
        <f t="shared" si="21"/>
        <v>1.5151515151515152E-3</v>
      </c>
    </row>
    <row r="1406" spans="1:17" x14ac:dyDescent="0.25">
      <c r="A1406" s="39">
        <v>42131</v>
      </c>
      <c r="B1406" s="37" t="s">
        <v>1103</v>
      </c>
      <c r="C1406" s="37">
        <v>2015</v>
      </c>
      <c r="D1406" s="38">
        <v>5</v>
      </c>
      <c r="E1406" s="37" t="s">
        <v>55</v>
      </c>
      <c r="F1406" s="37" t="s">
        <v>4672</v>
      </c>
      <c r="G1406" s="37" t="s">
        <v>32</v>
      </c>
      <c r="H1406" s="38">
        <v>86</v>
      </c>
      <c r="I1406" s="37" t="s">
        <v>37</v>
      </c>
      <c r="J1406" s="37" t="s">
        <v>2679</v>
      </c>
      <c r="K1406">
        <v>1</v>
      </c>
      <c r="L1406">
        <v>1</v>
      </c>
      <c r="M1406">
        <v>1</v>
      </c>
      <c r="N1406">
        <v>0</v>
      </c>
      <c r="O1406">
        <v>1</v>
      </c>
      <c r="P1406">
        <v>1.1627906976744186E-2</v>
      </c>
      <c r="Q1406">
        <f t="shared" si="21"/>
        <v>0</v>
      </c>
    </row>
    <row r="1407" spans="1:17" x14ac:dyDescent="0.25">
      <c r="A1407" s="39">
        <v>42131</v>
      </c>
      <c r="B1407" s="37" t="s">
        <v>1106</v>
      </c>
      <c r="C1407" s="37">
        <v>2015</v>
      </c>
      <c r="D1407" s="38">
        <v>5</v>
      </c>
      <c r="E1407" s="37" t="s">
        <v>24</v>
      </c>
      <c r="F1407" s="37" t="s">
        <v>4672</v>
      </c>
      <c r="G1407" s="37" t="s">
        <v>32</v>
      </c>
      <c r="H1407" s="38">
        <v>154</v>
      </c>
      <c r="I1407" s="37" t="s">
        <v>37</v>
      </c>
      <c r="J1407" s="37" t="s">
        <v>2678</v>
      </c>
      <c r="K1407">
        <v>1</v>
      </c>
      <c r="L1407">
        <v>1</v>
      </c>
      <c r="M1407">
        <v>0</v>
      </c>
      <c r="N1407">
        <v>1</v>
      </c>
      <c r="O1407">
        <v>1</v>
      </c>
      <c r="P1407">
        <v>6.4935064935064939E-3</v>
      </c>
      <c r="Q1407">
        <f t="shared" si="21"/>
        <v>6.4935064935064939E-3</v>
      </c>
    </row>
    <row r="1408" spans="1:17" x14ac:dyDescent="0.25">
      <c r="A1408" s="39">
        <v>42131</v>
      </c>
      <c r="B1408" s="37" t="s">
        <v>2677</v>
      </c>
      <c r="C1408" s="37">
        <v>2015</v>
      </c>
      <c r="D1408" s="38">
        <v>5</v>
      </c>
      <c r="E1408" s="37" t="s">
        <v>24</v>
      </c>
      <c r="F1408" s="37" t="s">
        <v>4672</v>
      </c>
      <c r="G1408" s="37" t="s">
        <v>40</v>
      </c>
      <c r="H1408" s="38">
        <v>11</v>
      </c>
      <c r="I1408" s="37" t="s">
        <v>37</v>
      </c>
      <c r="J1408" s="37" t="s">
        <v>37</v>
      </c>
      <c r="K1408">
        <v>0</v>
      </c>
      <c r="L1408">
        <v>0</v>
      </c>
      <c r="M1408">
        <v>0</v>
      </c>
      <c r="N1408">
        <v>0</v>
      </c>
      <c r="O1408">
        <v>0</v>
      </c>
      <c r="P1408">
        <v>0</v>
      </c>
      <c r="Q1408">
        <f t="shared" si="21"/>
        <v>0</v>
      </c>
    </row>
    <row r="1409" spans="1:17" x14ac:dyDescent="0.25">
      <c r="A1409" s="39">
        <v>42131</v>
      </c>
      <c r="B1409" s="37" t="s">
        <v>2676</v>
      </c>
      <c r="C1409" s="37">
        <v>2015</v>
      </c>
      <c r="D1409" s="38">
        <v>5</v>
      </c>
      <c r="E1409" s="37" t="s">
        <v>587</v>
      </c>
      <c r="F1409" s="37" t="e">
        <v>#N/A</v>
      </c>
      <c r="G1409" s="37" t="s">
        <v>32</v>
      </c>
      <c r="H1409" s="38">
        <v>17</v>
      </c>
      <c r="I1409" s="37" t="s">
        <v>37</v>
      </c>
      <c r="J1409" s="37" t="s">
        <v>37</v>
      </c>
      <c r="K1409">
        <v>0</v>
      </c>
      <c r="L1409">
        <v>0</v>
      </c>
      <c r="M1409">
        <v>0</v>
      </c>
      <c r="N1409">
        <v>0</v>
      </c>
      <c r="O1409">
        <v>0</v>
      </c>
      <c r="P1409">
        <v>0</v>
      </c>
      <c r="Q1409">
        <f t="shared" si="21"/>
        <v>0</v>
      </c>
    </row>
    <row r="1410" spans="1:17" x14ac:dyDescent="0.25">
      <c r="A1410" s="39">
        <v>42132</v>
      </c>
      <c r="B1410" s="37" t="s">
        <v>1111</v>
      </c>
      <c r="C1410" s="37">
        <v>2015</v>
      </c>
      <c r="D1410" s="38">
        <v>5</v>
      </c>
      <c r="E1410" s="37" t="s">
        <v>37</v>
      </c>
      <c r="F1410" s="37" t="e">
        <v>#N/A</v>
      </c>
      <c r="G1410" s="37" t="s">
        <v>32</v>
      </c>
      <c r="H1410" s="38">
        <v>150</v>
      </c>
      <c r="I1410" s="37" t="s">
        <v>37</v>
      </c>
      <c r="J1410" s="37" t="s">
        <v>2675</v>
      </c>
      <c r="K1410">
        <v>2</v>
      </c>
      <c r="L1410">
        <v>2</v>
      </c>
      <c r="M1410">
        <v>1</v>
      </c>
      <c r="N1410">
        <v>0</v>
      </c>
      <c r="O1410">
        <v>1</v>
      </c>
      <c r="P1410">
        <v>1.3333333333333334E-2</v>
      </c>
      <c r="Q1410">
        <f t="shared" si="21"/>
        <v>0</v>
      </c>
    </row>
    <row r="1411" spans="1:17" x14ac:dyDescent="0.25">
      <c r="A1411" s="39">
        <v>42145</v>
      </c>
      <c r="B1411" s="37" t="s">
        <v>2674</v>
      </c>
      <c r="C1411" s="37">
        <v>2015</v>
      </c>
      <c r="D1411" s="38">
        <v>5</v>
      </c>
      <c r="E1411" s="37" t="s">
        <v>24</v>
      </c>
      <c r="F1411" s="37" t="s">
        <v>4672</v>
      </c>
      <c r="G1411" s="37" t="s">
        <v>32</v>
      </c>
      <c r="H1411" s="38">
        <v>73</v>
      </c>
      <c r="I1411" s="37" t="s">
        <v>37</v>
      </c>
      <c r="J1411" s="37" t="s">
        <v>2673</v>
      </c>
      <c r="K1411">
        <v>0</v>
      </c>
      <c r="L1411">
        <v>0</v>
      </c>
      <c r="M1411">
        <v>0</v>
      </c>
      <c r="N1411">
        <v>0</v>
      </c>
      <c r="O1411">
        <v>0</v>
      </c>
      <c r="P1411">
        <v>0</v>
      </c>
      <c r="Q1411">
        <f t="shared" ref="Q1411:Q1474" si="22">N1411/H1411</f>
        <v>0</v>
      </c>
    </row>
    <row r="1412" spans="1:17" x14ac:dyDescent="0.25">
      <c r="A1412" s="39">
        <v>42145</v>
      </c>
      <c r="B1412" s="37" t="s">
        <v>1115</v>
      </c>
      <c r="C1412" s="37">
        <v>2015</v>
      </c>
      <c r="D1412" s="38">
        <v>5</v>
      </c>
      <c r="E1412" s="37" t="s">
        <v>36</v>
      </c>
      <c r="F1412" s="37" t="s">
        <v>36</v>
      </c>
      <c r="G1412" s="37" t="s">
        <v>32</v>
      </c>
      <c r="H1412" s="38">
        <v>247</v>
      </c>
      <c r="I1412" s="37" t="s">
        <v>37</v>
      </c>
      <c r="J1412" s="37" t="s">
        <v>2672</v>
      </c>
      <c r="K1412">
        <v>1</v>
      </c>
      <c r="L1412">
        <v>1</v>
      </c>
      <c r="M1412">
        <v>1</v>
      </c>
      <c r="N1412">
        <v>0</v>
      </c>
      <c r="O1412">
        <v>1</v>
      </c>
      <c r="P1412">
        <v>4.048582995951417E-3</v>
      </c>
      <c r="Q1412">
        <f t="shared" si="22"/>
        <v>0</v>
      </c>
    </row>
    <row r="1413" spans="1:17" x14ac:dyDescent="0.25">
      <c r="A1413" s="39">
        <v>42145</v>
      </c>
      <c r="B1413" s="37" t="s">
        <v>2671</v>
      </c>
      <c r="C1413" s="37">
        <v>2015</v>
      </c>
      <c r="D1413" s="38">
        <v>5</v>
      </c>
      <c r="E1413" s="37" t="s">
        <v>36</v>
      </c>
      <c r="F1413" s="37" t="s">
        <v>36</v>
      </c>
      <c r="G1413" s="37" t="s">
        <v>40</v>
      </c>
      <c r="H1413" s="38">
        <v>16</v>
      </c>
      <c r="I1413" s="37" t="s">
        <v>37</v>
      </c>
      <c r="J1413" s="37" t="s">
        <v>37</v>
      </c>
      <c r="K1413">
        <v>0</v>
      </c>
      <c r="L1413">
        <v>0</v>
      </c>
      <c r="M1413">
        <v>0</v>
      </c>
      <c r="N1413">
        <v>0</v>
      </c>
      <c r="O1413">
        <v>0</v>
      </c>
      <c r="P1413">
        <v>0</v>
      </c>
      <c r="Q1413">
        <f t="shared" si="22"/>
        <v>0</v>
      </c>
    </row>
    <row r="1414" spans="1:17" x14ac:dyDescent="0.25">
      <c r="A1414" s="39">
        <v>42145</v>
      </c>
      <c r="B1414" s="37" t="s">
        <v>1118</v>
      </c>
      <c r="C1414" s="37">
        <v>2015</v>
      </c>
      <c r="D1414" s="38">
        <v>5</v>
      </c>
      <c r="E1414" s="37" t="s">
        <v>50</v>
      </c>
      <c r="F1414" s="37" t="s">
        <v>50</v>
      </c>
      <c r="G1414" s="37" t="s">
        <v>32</v>
      </c>
      <c r="H1414" s="38">
        <v>345</v>
      </c>
      <c r="I1414" s="37" t="s">
        <v>37</v>
      </c>
      <c r="J1414" s="37" t="s">
        <v>2670</v>
      </c>
      <c r="K1414">
        <v>1</v>
      </c>
      <c r="L1414">
        <v>1</v>
      </c>
      <c r="M1414">
        <v>0</v>
      </c>
      <c r="N1414">
        <v>0</v>
      </c>
      <c r="O1414">
        <v>0</v>
      </c>
      <c r="P1414">
        <v>2.8985507246376812E-3</v>
      </c>
      <c r="Q1414">
        <f t="shared" si="22"/>
        <v>0</v>
      </c>
    </row>
    <row r="1415" spans="1:17" x14ac:dyDescent="0.25">
      <c r="A1415" s="39">
        <v>42145</v>
      </c>
      <c r="B1415" s="37" t="s">
        <v>2669</v>
      </c>
      <c r="C1415" s="37">
        <v>2015</v>
      </c>
      <c r="D1415" s="38">
        <v>5</v>
      </c>
      <c r="E1415" s="37" t="s">
        <v>50</v>
      </c>
      <c r="F1415" s="37" t="s">
        <v>50</v>
      </c>
      <c r="G1415" s="37" t="s">
        <v>40</v>
      </c>
      <c r="H1415" s="38">
        <v>3</v>
      </c>
      <c r="I1415" s="37" t="s">
        <v>37</v>
      </c>
      <c r="J1415" s="37" t="s">
        <v>37</v>
      </c>
      <c r="K1415">
        <v>0</v>
      </c>
      <c r="L1415">
        <v>0</v>
      </c>
      <c r="M1415">
        <v>0</v>
      </c>
      <c r="N1415">
        <v>0</v>
      </c>
      <c r="O1415">
        <v>0</v>
      </c>
      <c r="P1415">
        <v>0</v>
      </c>
      <c r="Q1415">
        <f t="shared" si="22"/>
        <v>0</v>
      </c>
    </row>
    <row r="1416" spans="1:17" x14ac:dyDescent="0.25">
      <c r="A1416" s="39">
        <v>42172</v>
      </c>
      <c r="B1416" s="37" t="s">
        <v>2668</v>
      </c>
      <c r="C1416" s="37">
        <v>2015</v>
      </c>
      <c r="D1416" s="38">
        <v>6</v>
      </c>
      <c r="E1416" s="37" t="s">
        <v>1827</v>
      </c>
      <c r="F1416" s="37" t="s">
        <v>1827</v>
      </c>
      <c r="G1416" s="37" t="s">
        <v>40</v>
      </c>
      <c r="H1416" s="38">
        <v>2</v>
      </c>
      <c r="I1416" s="37" t="s">
        <v>37</v>
      </c>
      <c r="J1416" s="37" t="s">
        <v>2667</v>
      </c>
      <c r="K1416">
        <v>0</v>
      </c>
      <c r="L1416">
        <v>0</v>
      </c>
      <c r="M1416">
        <v>0</v>
      </c>
      <c r="N1416">
        <v>0</v>
      </c>
      <c r="O1416">
        <v>0</v>
      </c>
      <c r="P1416">
        <v>0</v>
      </c>
      <c r="Q1416">
        <f t="shared" si="22"/>
        <v>0</v>
      </c>
    </row>
    <row r="1417" spans="1:17" x14ac:dyDescent="0.25">
      <c r="A1417" s="39">
        <v>42172</v>
      </c>
      <c r="B1417" s="37" t="s">
        <v>2666</v>
      </c>
      <c r="C1417" s="37">
        <v>2015</v>
      </c>
      <c r="D1417" s="38">
        <v>6</v>
      </c>
      <c r="E1417" s="37" t="s">
        <v>37</v>
      </c>
      <c r="F1417" s="37" t="e">
        <v>#N/A</v>
      </c>
      <c r="G1417" s="37" t="s">
        <v>40</v>
      </c>
      <c r="H1417" s="38">
        <v>1</v>
      </c>
      <c r="I1417" s="37" t="s">
        <v>37</v>
      </c>
      <c r="J1417" s="37" t="s">
        <v>37</v>
      </c>
      <c r="K1417">
        <v>0</v>
      </c>
      <c r="L1417">
        <v>0</v>
      </c>
      <c r="M1417">
        <v>0</v>
      </c>
      <c r="N1417">
        <v>0</v>
      </c>
      <c r="O1417">
        <v>0</v>
      </c>
      <c r="P1417">
        <v>0</v>
      </c>
      <c r="Q1417">
        <f t="shared" si="22"/>
        <v>0</v>
      </c>
    </row>
    <row r="1418" spans="1:17" x14ac:dyDescent="0.25">
      <c r="A1418" s="39">
        <v>42172</v>
      </c>
      <c r="B1418" s="37" t="s">
        <v>1122</v>
      </c>
      <c r="C1418" s="37">
        <v>2015</v>
      </c>
      <c r="D1418" s="38">
        <v>6</v>
      </c>
      <c r="E1418" s="37" t="s">
        <v>55</v>
      </c>
      <c r="F1418" s="37" t="s">
        <v>4672</v>
      </c>
      <c r="G1418" s="37" t="s">
        <v>40</v>
      </c>
      <c r="H1418" s="38">
        <v>41</v>
      </c>
      <c r="I1418" s="37" t="s">
        <v>37</v>
      </c>
      <c r="J1418" s="37" t="s">
        <v>2611</v>
      </c>
      <c r="K1418">
        <v>1</v>
      </c>
      <c r="L1418">
        <v>1</v>
      </c>
      <c r="M1418">
        <v>0</v>
      </c>
      <c r="N1418">
        <v>1</v>
      </c>
      <c r="O1418">
        <v>1</v>
      </c>
      <c r="P1418">
        <v>2.4390243902439025E-2</v>
      </c>
      <c r="Q1418">
        <f t="shared" si="22"/>
        <v>2.4390243902439025E-2</v>
      </c>
    </row>
    <row r="1419" spans="1:17" x14ac:dyDescent="0.25">
      <c r="A1419" s="39">
        <v>42172</v>
      </c>
      <c r="B1419" s="37" t="s">
        <v>2665</v>
      </c>
      <c r="C1419" s="37">
        <v>2015</v>
      </c>
      <c r="D1419" s="38">
        <v>6</v>
      </c>
      <c r="E1419" s="37" t="s">
        <v>55</v>
      </c>
      <c r="F1419" s="37" t="s">
        <v>4672</v>
      </c>
      <c r="G1419" s="37" t="s">
        <v>32</v>
      </c>
      <c r="H1419" s="38">
        <v>11</v>
      </c>
      <c r="I1419" s="37" t="s">
        <v>37</v>
      </c>
      <c r="J1419" s="37" t="s">
        <v>37</v>
      </c>
      <c r="K1419">
        <v>0</v>
      </c>
      <c r="L1419">
        <v>0</v>
      </c>
      <c r="M1419">
        <v>0</v>
      </c>
      <c r="N1419">
        <v>0</v>
      </c>
      <c r="O1419">
        <v>0</v>
      </c>
      <c r="P1419">
        <v>0</v>
      </c>
      <c r="Q1419">
        <f t="shared" si="22"/>
        <v>0</v>
      </c>
    </row>
    <row r="1420" spans="1:17" x14ac:dyDescent="0.25">
      <c r="A1420" s="39">
        <v>42172</v>
      </c>
      <c r="B1420" s="37" t="s">
        <v>1125</v>
      </c>
      <c r="C1420" s="37">
        <v>2015</v>
      </c>
      <c r="D1420" s="38">
        <v>6</v>
      </c>
      <c r="E1420" s="37" t="s">
        <v>24</v>
      </c>
      <c r="F1420" s="37" t="s">
        <v>4672</v>
      </c>
      <c r="G1420" s="37" t="s">
        <v>32</v>
      </c>
      <c r="H1420" s="38">
        <v>103</v>
      </c>
      <c r="I1420" s="37" t="s">
        <v>37</v>
      </c>
      <c r="J1420" s="37" t="s">
        <v>2664</v>
      </c>
      <c r="K1420">
        <v>1</v>
      </c>
      <c r="L1420">
        <v>1</v>
      </c>
      <c r="M1420">
        <v>1</v>
      </c>
      <c r="N1420">
        <v>0</v>
      </c>
      <c r="O1420">
        <v>1</v>
      </c>
      <c r="P1420">
        <v>9.7087378640776691E-3</v>
      </c>
      <c r="Q1420">
        <f t="shared" si="22"/>
        <v>0</v>
      </c>
    </row>
    <row r="1421" spans="1:17" x14ac:dyDescent="0.25">
      <c r="A1421" s="39">
        <v>42172</v>
      </c>
      <c r="B1421" s="37" t="s">
        <v>2663</v>
      </c>
      <c r="C1421" s="37">
        <v>2015</v>
      </c>
      <c r="D1421" s="38">
        <v>6</v>
      </c>
      <c r="E1421" s="37" t="s">
        <v>587</v>
      </c>
      <c r="F1421" s="37" t="e">
        <v>#N/A</v>
      </c>
      <c r="G1421" s="37" t="s">
        <v>32</v>
      </c>
      <c r="H1421" s="38">
        <v>61</v>
      </c>
      <c r="I1421" s="37" t="s">
        <v>37</v>
      </c>
      <c r="J1421" s="37" t="s">
        <v>2662</v>
      </c>
      <c r="K1421">
        <v>0</v>
      </c>
      <c r="L1421">
        <v>0</v>
      </c>
      <c r="M1421">
        <v>0</v>
      </c>
      <c r="N1421">
        <v>0</v>
      </c>
      <c r="O1421">
        <v>0</v>
      </c>
      <c r="P1421">
        <v>0</v>
      </c>
      <c r="Q1421">
        <f t="shared" si="22"/>
        <v>0</v>
      </c>
    </row>
    <row r="1422" spans="1:17" x14ac:dyDescent="0.25">
      <c r="A1422" s="39">
        <v>42172</v>
      </c>
      <c r="B1422" s="37" t="s">
        <v>2661</v>
      </c>
      <c r="C1422" s="37">
        <v>2015</v>
      </c>
      <c r="D1422" s="38">
        <v>6</v>
      </c>
      <c r="E1422" s="37" t="s">
        <v>36</v>
      </c>
      <c r="F1422" s="37" t="s">
        <v>36</v>
      </c>
      <c r="G1422" s="37" t="s">
        <v>32</v>
      </c>
      <c r="H1422" s="38">
        <v>229</v>
      </c>
      <c r="I1422" s="37" t="s">
        <v>2660</v>
      </c>
      <c r="J1422" s="37" t="s">
        <v>2659</v>
      </c>
      <c r="K1422">
        <v>0</v>
      </c>
      <c r="L1422">
        <v>0</v>
      </c>
      <c r="M1422">
        <v>0</v>
      </c>
      <c r="N1422">
        <v>0</v>
      </c>
      <c r="O1422">
        <v>0</v>
      </c>
      <c r="P1422">
        <v>0</v>
      </c>
      <c r="Q1422">
        <f t="shared" si="22"/>
        <v>0</v>
      </c>
    </row>
    <row r="1423" spans="1:17" x14ac:dyDescent="0.25">
      <c r="A1423" s="39">
        <v>42172</v>
      </c>
      <c r="B1423" s="37" t="s">
        <v>1128</v>
      </c>
      <c r="C1423" s="37">
        <v>2015</v>
      </c>
      <c r="D1423" s="38">
        <v>6</v>
      </c>
      <c r="E1423" s="37" t="s">
        <v>50</v>
      </c>
      <c r="F1423" s="37" t="s">
        <v>50</v>
      </c>
      <c r="G1423" s="37" t="s">
        <v>32</v>
      </c>
      <c r="H1423" s="38">
        <v>410</v>
      </c>
      <c r="I1423" s="37" t="s">
        <v>2055</v>
      </c>
      <c r="J1423" s="37" t="s">
        <v>2658</v>
      </c>
      <c r="K1423">
        <v>3</v>
      </c>
      <c r="L1423">
        <v>3</v>
      </c>
      <c r="M1423">
        <v>2</v>
      </c>
      <c r="N1423">
        <v>0</v>
      </c>
      <c r="O1423">
        <v>2</v>
      </c>
      <c r="P1423">
        <v>7.3170731707317077E-3</v>
      </c>
      <c r="Q1423">
        <f t="shared" si="22"/>
        <v>0</v>
      </c>
    </row>
    <row r="1424" spans="1:17" x14ac:dyDescent="0.25">
      <c r="A1424" s="39">
        <v>42172</v>
      </c>
      <c r="B1424" s="37" t="s">
        <v>2657</v>
      </c>
      <c r="C1424" s="37">
        <v>2015</v>
      </c>
      <c r="D1424" s="38">
        <v>6</v>
      </c>
      <c r="E1424" s="37" t="s">
        <v>50</v>
      </c>
      <c r="F1424" s="37" t="s">
        <v>50</v>
      </c>
      <c r="G1424" s="37" t="s">
        <v>40</v>
      </c>
      <c r="H1424" s="38">
        <v>4</v>
      </c>
      <c r="I1424" s="37" t="s">
        <v>37</v>
      </c>
      <c r="J1424" s="37" t="s">
        <v>2656</v>
      </c>
      <c r="K1424">
        <v>0</v>
      </c>
      <c r="L1424">
        <v>0</v>
      </c>
      <c r="M1424">
        <v>0</v>
      </c>
      <c r="N1424">
        <v>0</v>
      </c>
      <c r="O1424">
        <v>0</v>
      </c>
      <c r="P1424">
        <v>0</v>
      </c>
      <c r="Q1424">
        <f t="shared" si="22"/>
        <v>0</v>
      </c>
    </row>
    <row r="1425" spans="1:17" x14ac:dyDescent="0.25">
      <c r="A1425" s="39">
        <v>42185</v>
      </c>
      <c r="B1425" s="37" t="s">
        <v>2655</v>
      </c>
      <c r="C1425" s="37">
        <v>2015</v>
      </c>
      <c r="D1425" s="38">
        <v>6</v>
      </c>
      <c r="E1425" s="37" t="s">
        <v>76</v>
      </c>
      <c r="F1425" s="37" t="s">
        <v>1827</v>
      </c>
      <c r="G1425" s="37" t="s">
        <v>32</v>
      </c>
      <c r="H1425" s="38">
        <v>3</v>
      </c>
      <c r="I1425" s="37" t="s">
        <v>37</v>
      </c>
      <c r="J1425" s="37" t="s">
        <v>2654</v>
      </c>
      <c r="K1425">
        <v>0</v>
      </c>
      <c r="L1425">
        <v>0</v>
      </c>
      <c r="M1425">
        <v>0</v>
      </c>
      <c r="N1425">
        <v>0</v>
      </c>
      <c r="O1425">
        <v>0</v>
      </c>
      <c r="P1425">
        <v>0</v>
      </c>
      <c r="Q1425">
        <f t="shared" si="22"/>
        <v>0</v>
      </c>
    </row>
    <row r="1426" spans="1:17" x14ac:dyDescent="0.25">
      <c r="A1426" s="39">
        <v>42185</v>
      </c>
      <c r="B1426" s="37" t="s">
        <v>2653</v>
      </c>
      <c r="C1426" s="37">
        <v>2015</v>
      </c>
      <c r="D1426" s="38">
        <v>6</v>
      </c>
      <c r="E1426" s="37" t="s">
        <v>55</v>
      </c>
      <c r="F1426" s="37" t="s">
        <v>4672</v>
      </c>
      <c r="G1426" s="37" t="s">
        <v>32</v>
      </c>
      <c r="H1426" s="38">
        <v>5</v>
      </c>
      <c r="I1426" s="37" t="s">
        <v>37</v>
      </c>
      <c r="J1426" s="37" t="s">
        <v>37</v>
      </c>
      <c r="K1426">
        <v>0</v>
      </c>
      <c r="L1426">
        <v>0</v>
      </c>
      <c r="M1426">
        <v>0</v>
      </c>
      <c r="N1426">
        <v>0</v>
      </c>
      <c r="O1426">
        <v>0</v>
      </c>
      <c r="P1426">
        <v>0</v>
      </c>
      <c r="Q1426">
        <f t="shared" si="22"/>
        <v>0</v>
      </c>
    </row>
    <row r="1427" spans="1:17" x14ac:dyDescent="0.25">
      <c r="A1427" s="39">
        <v>42185</v>
      </c>
      <c r="B1427" s="37" t="s">
        <v>1135</v>
      </c>
      <c r="C1427" s="37">
        <v>2015</v>
      </c>
      <c r="D1427" s="38">
        <v>6</v>
      </c>
      <c r="E1427" s="37" t="s">
        <v>55</v>
      </c>
      <c r="F1427" s="37" t="s">
        <v>4672</v>
      </c>
      <c r="G1427" s="37" t="s">
        <v>40</v>
      </c>
      <c r="H1427" s="38">
        <v>8</v>
      </c>
      <c r="I1427" s="37" t="s">
        <v>37</v>
      </c>
      <c r="J1427" s="37" t="s">
        <v>2652</v>
      </c>
      <c r="K1427">
        <v>3</v>
      </c>
      <c r="L1427">
        <v>3</v>
      </c>
      <c r="M1427">
        <v>0</v>
      </c>
      <c r="N1427">
        <v>3</v>
      </c>
      <c r="O1427">
        <v>3</v>
      </c>
      <c r="P1427">
        <v>0.375</v>
      </c>
      <c r="Q1427">
        <f t="shared" si="22"/>
        <v>0.375</v>
      </c>
    </row>
    <row r="1428" spans="1:17" x14ac:dyDescent="0.25">
      <c r="A1428" s="39">
        <v>42185</v>
      </c>
      <c r="B1428" s="37" t="s">
        <v>2651</v>
      </c>
      <c r="C1428" s="37">
        <v>2015</v>
      </c>
      <c r="D1428" s="38">
        <v>6</v>
      </c>
      <c r="E1428" s="37" t="s">
        <v>24</v>
      </c>
      <c r="F1428" s="37" t="s">
        <v>4672</v>
      </c>
      <c r="G1428" s="37" t="s">
        <v>32</v>
      </c>
      <c r="H1428" s="38">
        <v>76</v>
      </c>
      <c r="I1428" s="37" t="s">
        <v>37</v>
      </c>
      <c r="J1428" s="37" t="s">
        <v>2650</v>
      </c>
      <c r="K1428">
        <v>0</v>
      </c>
      <c r="L1428">
        <v>0</v>
      </c>
      <c r="M1428">
        <v>0</v>
      </c>
      <c r="N1428">
        <v>0</v>
      </c>
      <c r="O1428">
        <v>0</v>
      </c>
      <c r="P1428">
        <v>0</v>
      </c>
      <c r="Q1428">
        <f t="shared" si="22"/>
        <v>0</v>
      </c>
    </row>
    <row r="1429" spans="1:17" x14ac:dyDescent="0.25">
      <c r="A1429" s="39">
        <v>42185</v>
      </c>
      <c r="B1429" s="37" t="s">
        <v>1142</v>
      </c>
      <c r="C1429" s="37">
        <v>2015</v>
      </c>
      <c r="D1429" s="38">
        <v>6</v>
      </c>
      <c r="E1429" s="37" t="s">
        <v>587</v>
      </c>
      <c r="F1429" s="37" t="e">
        <v>#N/A</v>
      </c>
      <c r="G1429" s="37" t="s">
        <v>32</v>
      </c>
      <c r="H1429" s="38">
        <v>32</v>
      </c>
      <c r="I1429" s="37" t="s">
        <v>37</v>
      </c>
      <c r="J1429" s="37" t="s">
        <v>37</v>
      </c>
      <c r="K1429">
        <v>1</v>
      </c>
      <c r="L1429">
        <v>1</v>
      </c>
      <c r="M1429">
        <v>0</v>
      </c>
      <c r="N1429">
        <v>0</v>
      </c>
      <c r="O1429">
        <v>0</v>
      </c>
      <c r="P1429">
        <v>3.125E-2</v>
      </c>
      <c r="Q1429">
        <f t="shared" si="22"/>
        <v>0</v>
      </c>
    </row>
    <row r="1430" spans="1:17" x14ac:dyDescent="0.25">
      <c r="A1430" s="39">
        <v>42192</v>
      </c>
      <c r="B1430" s="37" t="s">
        <v>2649</v>
      </c>
      <c r="C1430" s="37">
        <v>2015</v>
      </c>
      <c r="D1430" s="38">
        <v>7</v>
      </c>
      <c r="E1430" s="37" t="s">
        <v>37</v>
      </c>
      <c r="F1430" s="37" t="e">
        <v>#N/A</v>
      </c>
      <c r="G1430" s="37" t="s">
        <v>32</v>
      </c>
      <c r="H1430" s="38">
        <v>1</v>
      </c>
      <c r="I1430" s="37" t="s">
        <v>37</v>
      </c>
      <c r="J1430" s="37" t="s">
        <v>37</v>
      </c>
      <c r="K1430">
        <v>0</v>
      </c>
      <c r="L1430">
        <v>0</v>
      </c>
      <c r="M1430">
        <v>0</v>
      </c>
      <c r="N1430">
        <v>0</v>
      </c>
      <c r="O1430">
        <v>0</v>
      </c>
      <c r="P1430">
        <v>0</v>
      </c>
      <c r="Q1430">
        <f t="shared" si="22"/>
        <v>0</v>
      </c>
    </row>
    <row r="1431" spans="1:17" x14ac:dyDescent="0.25">
      <c r="A1431" s="39">
        <v>42193</v>
      </c>
      <c r="B1431" s="37" t="s">
        <v>2648</v>
      </c>
      <c r="C1431" s="37">
        <v>2015</v>
      </c>
      <c r="D1431" s="38">
        <v>7</v>
      </c>
      <c r="E1431" s="37" t="s">
        <v>76</v>
      </c>
      <c r="F1431" s="37" t="s">
        <v>1827</v>
      </c>
      <c r="G1431" s="37" t="s">
        <v>32</v>
      </c>
      <c r="H1431" s="38">
        <v>12</v>
      </c>
      <c r="I1431" s="37" t="s">
        <v>37</v>
      </c>
      <c r="J1431" s="37" t="s">
        <v>1919</v>
      </c>
      <c r="K1431">
        <v>0</v>
      </c>
      <c r="L1431">
        <v>0</v>
      </c>
      <c r="M1431">
        <v>0</v>
      </c>
      <c r="N1431">
        <v>0</v>
      </c>
      <c r="O1431">
        <v>0</v>
      </c>
      <c r="P1431">
        <v>0</v>
      </c>
      <c r="Q1431">
        <f t="shared" si="22"/>
        <v>0</v>
      </c>
    </row>
    <row r="1432" spans="1:17" x14ac:dyDescent="0.25">
      <c r="A1432" s="39">
        <v>42193</v>
      </c>
      <c r="B1432" s="37" t="s">
        <v>2647</v>
      </c>
      <c r="C1432" s="37">
        <v>2015</v>
      </c>
      <c r="D1432" s="38">
        <v>7</v>
      </c>
      <c r="E1432" s="37" t="s">
        <v>55</v>
      </c>
      <c r="F1432" s="37" t="s">
        <v>4672</v>
      </c>
      <c r="G1432" s="37" t="s">
        <v>32</v>
      </c>
      <c r="H1432" s="38">
        <v>25</v>
      </c>
      <c r="I1432" s="37" t="s">
        <v>37</v>
      </c>
      <c r="J1432" s="37" t="s">
        <v>37</v>
      </c>
      <c r="K1432">
        <v>0</v>
      </c>
      <c r="L1432">
        <v>0</v>
      </c>
      <c r="M1432">
        <v>0</v>
      </c>
      <c r="N1432">
        <v>0</v>
      </c>
      <c r="O1432">
        <v>0</v>
      </c>
      <c r="P1432">
        <v>0</v>
      </c>
      <c r="Q1432">
        <f t="shared" si="22"/>
        <v>0</v>
      </c>
    </row>
    <row r="1433" spans="1:17" x14ac:dyDescent="0.25">
      <c r="A1433" s="39">
        <v>42193</v>
      </c>
      <c r="B1433" s="37" t="s">
        <v>1145</v>
      </c>
      <c r="C1433" s="37">
        <v>2015</v>
      </c>
      <c r="D1433" s="38">
        <v>7</v>
      </c>
      <c r="E1433" s="37" t="s">
        <v>55</v>
      </c>
      <c r="F1433" s="37" t="s">
        <v>4672</v>
      </c>
      <c r="G1433" s="37" t="s">
        <v>40</v>
      </c>
      <c r="H1433" s="38">
        <v>6</v>
      </c>
      <c r="I1433" s="37" t="s">
        <v>37</v>
      </c>
      <c r="J1433" s="37" t="s">
        <v>2646</v>
      </c>
      <c r="K1433">
        <v>2</v>
      </c>
      <c r="L1433">
        <v>2</v>
      </c>
      <c r="M1433">
        <v>0</v>
      </c>
      <c r="N1433">
        <v>2</v>
      </c>
      <c r="O1433">
        <v>2</v>
      </c>
      <c r="P1433">
        <v>0.33333333333333331</v>
      </c>
      <c r="Q1433">
        <f t="shared" si="22"/>
        <v>0.33333333333333331</v>
      </c>
    </row>
    <row r="1434" spans="1:17" x14ac:dyDescent="0.25">
      <c r="A1434" s="39">
        <v>42193</v>
      </c>
      <c r="B1434" s="37" t="s">
        <v>2645</v>
      </c>
      <c r="C1434" s="37">
        <v>2015</v>
      </c>
      <c r="D1434" s="38">
        <v>7</v>
      </c>
      <c r="E1434" s="37" t="s">
        <v>37</v>
      </c>
      <c r="F1434" s="37" t="s">
        <v>4672</v>
      </c>
      <c r="G1434" s="37" t="s">
        <v>32</v>
      </c>
      <c r="H1434" s="38">
        <v>52</v>
      </c>
      <c r="I1434" s="37" t="s">
        <v>37</v>
      </c>
      <c r="J1434" s="37" t="s">
        <v>2644</v>
      </c>
      <c r="K1434">
        <v>0</v>
      </c>
      <c r="L1434">
        <v>0</v>
      </c>
      <c r="M1434">
        <v>0</v>
      </c>
      <c r="N1434">
        <v>0</v>
      </c>
      <c r="O1434">
        <v>0</v>
      </c>
      <c r="P1434">
        <v>0</v>
      </c>
      <c r="Q1434">
        <f t="shared" si="22"/>
        <v>0</v>
      </c>
    </row>
    <row r="1435" spans="1:17" x14ac:dyDescent="0.25">
      <c r="A1435" s="39">
        <v>42193</v>
      </c>
      <c r="B1435" s="37" t="s">
        <v>1150</v>
      </c>
      <c r="C1435" s="37">
        <v>2015</v>
      </c>
      <c r="D1435" s="38">
        <v>7</v>
      </c>
      <c r="E1435" s="37" t="s">
        <v>37</v>
      </c>
      <c r="F1435" s="37" t="e">
        <v>#N/A</v>
      </c>
      <c r="G1435" s="37" t="s">
        <v>32</v>
      </c>
      <c r="H1435" s="38">
        <v>69</v>
      </c>
      <c r="I1435" s="37" t="s">
        <v>37</v>
      </c>
      <c r="J1435" s="37" t="s">
        <v>2612</v>
      </c>
      <c r="K1435">
        <v>1</v>
      </c>
      <c r="L1435">
        <v>1</v>
      </c>
      <c r="M1435">
        <v>1</v>
      </c>
      <c r="N1435">
        <v>0</v>
      </c>
      <c r="O1435">
        <v>0</v>
      </c>
      <c r="P1435">
        <v>1.4492753623188406E-2</v>
      </c>
      <c r="Q1435">
        <f t="shared" si="22"/>
        <v>0</v>
      </c>
    </row>
    <row r="1436" spans="1:17" x14ac:dyDescent="0.25">
      <c r="A1436" s="39">
        <v>42193</v>
      </c>
      <c r="B1436" s="37" t="s">
        <v>2643</v>
      </c>
      <c r="C1436" s="37">
        <v>2015</v>
      </c>
      <c r="D1436" s="38">
        <v>7</v>
      </c>
      <c r="E1436" s="37" t="s">
        <v>37</v>
      </c>
      <c r="F1436" s="37" t="e">
        <v>#N/A</v>
      </c>
      <c r="G1436" s="37" t="s">
        <v>32</v>
      </c>
      <c r="H1436" s="38">
        <v>1</v>
      </c>
      <c r="I1436" s="37" t="s">
        <v>37</v>
      </c>
      <c r="J1436" s="37" t="s">
        <v>37</v>
      </c>
      <c r="K1436">
        <v>0</v>
      </c>
      <c r="L1436">
        <v>0</v>
      </c>
      <c r="M1436">
        <v>0</v>
      </c>
      <c r="N1436">
        <v>0</v>
      </c>
      <c r="O1436">
        <v>0</v>
      </c>
      <c r="P1436">
        <v>0</v>
      </c>
      <c r="Q1436">
        <f t="shared" si="22"/>
        <v>0</v>
      </c>
    </row>
    <row r="1437" spans="1:17" x14ac:dyDescent="0.25">
      <c r="A1437" s="39">
        <v>42193</v>
      </c>
      <c r="B1437" s="37" t="s">
        <v>2642</v>
      </c>
      <c r="C1437" s="37">
        <v>2015</v>
      </c>
      <c r="D1437" s="38">
        <v>7</v>
      </c>
      <c r="E1437" s="37" t="s">
        <v>36</v>
      </c>
      <c r="F1437" s="37" t="s">
        <v>36</v>
      </c>
      <c r="G1437" s="37" t="s">
        <v>32</v>
      </c>
      <c r="H1437" s="38">
        <v>306</v>
      </c>
      <c r="I1437" s="37" t="s">
        <v>2162</v>
      </c>
      <c r="J1437" s="37" t="s">
        <v>37</v>
      </c>
      <c r="K1437">
        <v>0</v>
      </c>
      <c r="L1437">
        <v>0</v>
      </c>
      <c r="M1437">
        <v>0</v>
      </c>
      <c r="N1437">
        <v>0</v>
      </c>
      <c r="O1437">
        <v>0</v>
      </c>
      <c r="P1437">
        <v>0</v>
      </c>
      <c r="Q1437">
        <f t="shared" si="22"/>
        <v>0</v>
      </c>
    </row>
    <row r="1438" spans="1:17" x14ac:dyDescent="0.25">
      <c r="A1438" s="39">
        <v>42193</v>
      </c>
      <c r="B1438" s="37" t="s">
        <v>2641</v>
      </c>
      <c r="C1438" s="37">
        <v>2015</v>
      </c>
      <c r="D1438" s="38">
        <v>7</v>
      </c>
      <c r="E1438" s="37" t="s">
        <v>36</v>
      </c>
      <c r="F1438" s="37" t="s">
        <v>36</v>
      </c>
      <c r="G1438" s="37" t="s">
        <v>40</v>
      </c>
      <c r="H1438" s="38">
        <v>2</v>
      </c>
      <c r="I1438" s="37" t="s">
        <v>37</v>
      </c>
      <c r="J1438" s="37" t="s">
        <v>37</v>
      </c>
      <c r="K1438">
        <v>0</v>
      </c>
      <c r="L1438">
        <v>0</v>
      </c>
      <c r="M1438">
        <v>0</v>
      </c>
      <c r="N1438">
        <v>0</v>
      </c>
      <c r="O1438">
        <v>0</v>
      </c>
      <c r="P1438">
        <v>0</v>
      </c>
      <c r="Q1438">
        <f t="shared" si="22"/>
        <v>0</v>
      </c>
    </row>
    <row r="1439" spans="1:17" x14ac:dyDescent="0.25">
      <c r="A1439" s="39">
        <v>42193</v>
      </c>
      <c r="B1439" s="37" t="s">
        <v>1153</v>
      </c>
      <c r="C1439" s="37">
        <v>2015</v>
      </c>
      <c r="D1439" s="38">
        <v>7</v>
      </c>
      <c r="E1439" s="37" t="s">
        <v>50</v>
      </c>
      <c r="F1439" s="37" t="s">
        <v>50</v>
      </c>
      <c r="G1439" s="37" t="s">
        <v>32</v>
      </c>
      <c r="H1439" s="38">
        <v>339</v>
      </c>
      <c r="I1439" s="37" t="s">
        <v>2640</v>
      </c>
      <c r="J1439" s="37" t="s">
        <v>2639</v>
      </c>
      <c r="K1439">
        <v>2</v>
      </c>
      <c r="L1439">
        <v>2</v>
      </c>
      <c r="M1439">
        <v>2</v>
      </c>
      <c r="N1439">
        <v>0</v>
      </c>
      <c r="O1439">
        <v>2</v>
      </c>
      <c r="P1439">
        <v>5.8997050147492625E-3</v>
      </c>
      <c r="Q1439">
        <f t="shared" si="22"/>
        <v>0</v>
      </c>
    </row>
    <row r="1440" spans="1:17" x14ac:dyDescent="0.25">
      <c r="A1440" s="39">
        <v>42195</v>
      </c>
      <c r="B1440" s="37" t="s">
        <v>2638</v>
      </c>
      <c r="C1440" s="37">
        <v>2015</v>
      </c>
      <c r="D1440" s="38">
        <v>7</v>
      </c>
      <c r="E1440" s="37" t="s">
        <v>37</v>
      </c>
      <c r="F1440" s="37" t="e">
        <v>#N/A</v>
      </c>
      <c r="G1440" s="37" t="s">
        <v>32</v>
      </c>
      <c r="H1440" s="38">
        <v>1</v>
      </c>
      <c r="I1440" s="37" t="s">
        <v>37</v>
      </c>
      <c r="J1440" s="37" t="s">
        <v>37</v>
      </c>
      <c r="K1440">
        <v>0</v>
      </c>
      <c r="L1440">
        <v>0</v>
      </c>
      <c r="M1440">
        <v>0</v>
      </c>
      <c r="N1440">
        <v>0</v>
      </c>
      <c r="O1440">
        <v>0</v>
      </c>
      <c r="P1440">
        <v>0</v>
      </c>
      <c r="Q1440">
        <f t="shared" si="22"/>
        <v>0</v>
      </c>
    </row>
    <row r="1441" spans="1:17" x14ac:dyDescent="0.25">
      <c r="A1441" s="39">
        <v>42195</v>
      </c>
      <c r="B1441" s="37" t="s">
        <v>2637</v>
      </c>
      <c r="C1441" s="37">
        <v>2015</v>
      </c>
      <c r="D1441" s="38">
        <v>7</v>
      </c>
      <c r="E1441" s="37" t="s">
        <v>76</v>
      </c>
      <c r="F1441" s="37" t="s">
        <v>1827</v>
      </c>
      <c r="G1441" s="37" t="s">
        <v>32</v>
      </c>
      <c r="H1441" s="38">
        <v>22</v>
      </c>
      <c r="I1441" s="37" t="s">
        <v>37</v>
      </c>
      <c r="J1441" s="37" t="s">
        <v>37</v>
      </c>
      <c r="K1441">
        <v>0</v>
      </c>
      <c r="L1441">
        <v>0</v>
      </c>
      <c r="M1441">
        <v>0</v>
      </c>
      <c r="N1441">
        <v>0</v>
      </c>
      <c r="O1441">
        <v>0</v>
      </c>
      <c r="P1441">
        <v>0</v>
      </c>
      <c r="Q1441">
        <f t="shared" si="22"/>
        <v>0</v>
      </c>
    </row>
    <row r="1442" spans="1:17" x14ac:dyDescent="0.25">
      <c r="A1442" s="39">
        <v>42195</v>
      </c>
      <c r="B1442" s="37" t="s">
        <v>2636</v>
      </c>
      <c r="C1442" s="37">
        <v>2015</v>
      </c>
      <c r="D1442" s="38">
        <v>7</v>
      </c>
      <c r="E1442" s="37" t="s">
        <v>1827</v>
      </c>
      <c r="F1442" s="37" t="s">
        <v>1827</v>
      </c>
      <c r="G1442" s="37" t="s">
        <v>32</v>
      </c>
      <c r="H1442" s="38">
        <v>67</v>
      </c>
      <c r="I1442" s="37" t="s">
        <v>37</v>
      </c>
      <c r="J1442" s="37" t="s">
        <v>37</v>
      </c>
      <c r="K1442">
        <v>0</v>
      </c>
      <c r="L1442">
        <v>0</v>
      </c>
      <c r="M1442">
        <v>0</v>
      </c>
      <c r="N1442">
        <v>0</v>
      </c>
      <c r="O1442">
        <v>0</v>
      </c>
      <c r="P1442">
        <v>0</v>
      </c>
      <c r="Q1442">
        <f t="shared" si="22"/>
        <v>0</v>
      </c>
    </row>
    <row r="1443" spans="1:17" x14ac:dyDescent="0.25">
      <c r="A1443" s="39">
        <v>42205</v>
      </c>
      <c r="B1443" s="37" t="s">
        <v>2635</v>
      </c>
      <c r="C1443" s="37">
        <v>2015</v>
      </c>
      <c r="D1443" s="38">
        <v>7</v>
      </c>
      <c r="E1443" s="37" t="s">
        <v>37</v>
      </c>
      <c r="F1443" s="37" t="e">
        <v>#N/A</v>
      </c>
      <c r="G1443" s="37" t="s">
        <v>32</v>
      </c>
      <c r="H1443" s="38">
        <v>1</v>
      </c>
      <c r="I1443" s="37" t="s">
        <v>37</v>
      </c>
      <c r="J1443" s="37" t="s">
        <v>37</v>
      </c>
      <c r="K1443">
        <v>0</v>
      </c>
      <c r="L1443">
        <v>0</v>
      </c>
      <c r="M1443">
        <v>0</v>
      </c>
      <c r="N1443">
        <v>0</v>
      </c>
      <c r="O1443">
        <v>0</v>
      </c>
      <c r="P1443">
        <v>0</v>
      </c>
      <c r="Q1443">
        <f t="shared" si="22"/>
        <v>0</v>
      </c>
    </row>
    <row r="1444" spans="1:17" x14ac:dyDescent="0.25">
      <c r="A1444" s="39">
        <v>42207</v>
      </c>
      <c r="B1444" s="37" t="s">
        <v>2634</v>
      </c>
      <c r="C1444" s="37">
        <v>2015</v>
      </c>
      <c r="D1444" s="38">
        <v>7</v>
      </c>
      <c r="E1444" s="37" t="s">
        <v>76</v>
      </c>
      <c r="F1444" s="37" t="s">
        <v>1827</v>
      </c>
      <c r="G1444" s="37" t="s">
        <v>32</v>
      </c>
      <c r="H1444" s="38">
        <v>26</v>
      </c>
      <c r="I1444" s="37" t="s">
        <v>37</v>
      </c>
      <c r="J1444" s="37" t="s">
        <v>2630</v>
      </c>
      <c r="K1444">
        <v>0</v>
      </c>
      <c r="L1444">
        <v>0</v>
      </c>
      <c r="M1444">
        <v>0</v>
      </c>
      <c r="N1444">
        <v>0</v>
      </c>
      <c r="O1444">
        <v>0</v>
      </c>
      <c r="P1444">
        <v>0</v>
      </c>
      <c r="Q1444">
        <f t="shared" si="22"/>
        <v>0</v>
      </c>
    </row>
    <row r="1445" spans="1:17" x14ac:dyDescent="0.25">
      <c r="A1445" s="39">
        <v>42207</v>
      </c>
      <c r="B1445" s="37" t="s">
        <v>2633</v>
      </c>
      <c r="C1445" s="37">
        <v>2015</v>
      </c>
      <c r="D1445" s="38">
        <v>7</v>
      </c>
      <c r="E1445" s="37" t="s">
        <v>1827</v>
      </c>
      <c r="F1445" s="37" t="s">
        <v>1827</v>
      </c>
      <c r="G1445" s="37" t="s">
        <v>32</v>
      </c>
      <c r="H1445" s="38">
        <v>108</v>
      </c>
      <c r="I1445" s="37" t="s">
        <v>37</v>
      </c>
      <c r="J1445" s="37" t="s">
        <v>2630</v>
      </c>
      <c r="K1445">
        <v>0</v>
      </c>
      <c r="L1445">
        <v>0</v>
      </c>
      <c r="M1445">
        <v>0</v>
      </c>
      <c r="N1445">
        <v>0</v>
      </c>
      <c r="O1445">
        <v>0</v>
      </c>
      <c r="P1445">
        <v>0</v>
      </c>
      <c r="Q1445">
        <f t="shared" si="22"/>
        <v>0</v>
      </c>
    </row>
    <row r="1446" spans="1:17" x14ac:dyDescent="0.25">
      <c r="A1446" s="39">
        <v>42207</v>
      </c>
      <c r="B1446" s="37" t="s">
        <v>2632</v>
      </c>
      <c r="C1446" s="37">
        <v>2015</v>
      </c>
      <c r="D1446" s="38">
        <v>7</v>
      </c>
      <c r="E1446" s="37" t="s">
        <v>55</v>
      </c>
      <c r="F1446" s="37" t="s">
        <v>4672</v>
      </c>
      <c r="G1446" s="37" t="s">
        <v>40</v>
      </c>
      <c r="H1446" s="38">
        <v>5</v>
      </c>
      <c r="I1446" s="37" t="s">
        <v>37</v>
      </c>
      <c r="J1446" s="37" t="s">
        <v>37</v>
      </c>
      <c r="K1446">
        <v>0</v>
      </c>
      <c r="L1446">
        <v>0</v>
      </c>
      <c r="M1446">
        <v>0</v>
      </c>
      <c r="N1446">
        <v>0</v>
      </c>
      <c r="O1446">
        <v>0</v>
      </c>
      <c r="P1446">
        <v>0</v>
      </c>
      <c r="Q1446">
        <f t="shared" si="22"/>
        <v>0</v>
      </c>
    </row>
    <row r="1447" spans="1:17" x14ac:dyDescent="0.25">
      <c r="A1447" s="39">
        <v>42207</v>
      </c>
      <c r="B1447" s="37" t="s">
        <v>2631</v>
      </c>
      <c r="C1447" s="37">
        <v>2015</v>
      </c>
      <c r="D1447" s="38">
        <v>7</v>
      </c>
      <c r="E1447" s="37" t="s">
        <v>55</v>
      </c>
      <c r="F1447" s="37" t="s">
        <v>4672</v>
      </c>
      <c r="G1447" s="37" t="s">
        <v>32</v>
      </c>
      <c r="H1447" s="38">
        <v>55</v>
      </c>
      <c r="I1447" s="37" t="s">
        <v>37</v>
      </c>
      <c r="J1447" s="37" t="s">
        <v>2630</v>
      </c>
      <c r="K1447">
        <v>0</v>
      </c>
      <c r="L1447">
        <v>0</v>
      </c>
      <c r="M1447">
        <v>0</v>
      </c>
      <c r="N1447">
        <v>0</v>
      </c>
      <c r="O1447">
        <v>0</v>
      </c>
      <c r="P1447">
        <v>0</v>
      </c>
      <c r="Q1447">
        <f t="shared" si="22"/>
        <v>0</v>
      </c>
    </row>
    <row r="1448" spans="1:17" x14ac:dyDescent="0.25">
      <c r="A1448" s="39">
        <v>42207</v>
      </c>
      <c r="B1448" s="37" t="s">
        <v>2629</v>
      </c>
      <c r="C1448" s="37">
        <v>2015</v>
      </c>
      <c r="D1448" s="38">
        <v>7</v>
      </c>
      <c r="E1448" s="37" t="s">
        <v>36</v>
      </c>
      <c r="F1448" s="37" t="s">
        <v>36</v>
      </c>
      <c r="G1448" s="37" t="s">
        <v>32</v>
      </c>
      <c r="H1448" s="38">
        <v>316</v>
      </c>
      <c r="I1448" s="37" t="s">
        <v>2628</v>
      </c>
      <c r="J1448" s="37" t="s">
        <v>37</v>
      </c>
      <c r="K1448">
        <v>0</v>
      </c>
      <c r="L1448">
        <v>0</v>
      </c>
      <c r="M1448">
        <v>0</v>
      </c>
      <c r="N1448">
        <v>0</v>
      </c>
      <c r="O1448">
        <v>0</v>
      </c>
      <c r="P1448">
        <v>0</v>
      </c>
      <c r="Q1448">
        <f t="shared" si="22"/>
        <v>0</v>
      </c>
    </row>
    <row r="1449" spans="1:17" x14ac:dyDescent="0.25">
      <c r="A1449" s="39">
        <v>42207</v>
      </c>
      <c r="B1449" s="37" t="s">
        <v>2627</v>
      </c>
      <c r="C1449" s="37">
        <v>2015</v>
      </c>
      <c r="D1449" s="38">
        <v>7</v>
      </c>
      <c r="E1449" s="37" t="s">
        <v>50</v>
      </c>
      <c r="F1449" s="37" t="s">
        <v>50</v>
      </c>
      <c r="G1449" s="37" t="s">
        <v>32</v>
      </c>
      <c r="H1449" s="38">
        <v>272</v>
      </c>
      <c r="I1449" s="37" t="s">
        <v>1864</v>
      </c>
      <c r="J1449" s="37" t="s">
        <v>37</v>
      </c>
      <c r="K1449">
        <v>0</v>
      </c>
      <c r="L1449">
        <v>0</v>
      </c>
      <c r="M1449">
        <v>0</v>
      </c>
      <c r="N1449">
        <v>0</v>
      </c>
      <c r="O1449">
        <v>0</v>
      </c>
      <c r="P1449">
        <v>0</v>
      </c>
      <c r="Q1449">
        <f t="shared" si="22"/>
        <v>0</v>
      </c>
    </row>
    <row r="1450" spans="1:17" x14ac:dyDescent="0.25">
      <c r="A1450" s="39">
        <v>42207</v>
      </c>
      <c r="B1450" s="37" t="s">
        <v>2626</v>
      </c>
      <c r="C1450" s="37">
        <v>2015</v>
      </c>
      <c r="D1450" s="38">
        <v>7</v>
      </c>
      <c r="E1450" s="37" t="s">
        <v>50</v>
      </c>
      <c r="F1450" s="37" t="s">
        <v>50</v>
      </c>
      <c r="G1450" s="37" t="s">
        <v>40</v>
      </c>
      <c r="H1450" s="38">
        <v>3</v>
      </c>
      <c r="I1450" s="37" t="s">
        <v>37</v>
      </c>
      <c r="J1450" s="37" t="s">
        <v>37</v>
      </c>
      <c r="K1450">
        <v>0</v>
      </c>
      <c r="L1450">
        <v>0</v>
      </c>
      <c r="M1450">
        <v>0</v>
      </c>
      <c r="N1450">
        <v>0</v>
      </c>
      <c r="O1450">
        <v>0</v>
      </c>
      <c r="P1450">
        <v>0</v>
      </c>
      <c r="Q1450">
        <f t="shared" si="22"/>
        <v>0</v>
      </c>
    </row>
    <row r="1451" spans="1:17" x14ac:dyDescent="0.25">
      <c r="A1451" s="39">
        <v>42208</v>
      </c>
      <c r="B1451" s="37" t="s">
        <v>1158</v>
      </c>
      <c r="C1451" s="37">
        <v>2015</v>
      </c>
      <c r="D1451" s="38">
        <v>7</v>
      </c>
      <c r="E1451" s="37" t="s">
        <v>76</v>
      </c>
      <c r="F1451" s="37" t="s">
        <v>1827</v>
      </c>
      <c r="G1451" s="37" t="s">
        <v>32</v>
      </c>
      <c r="H1451" s="38">
        <v>41</v>
      </c>
      <c r="I1451" s="37" t="s">
        <v>37</v>
      </c>
      <c r="J1451" s="37" t="s">
        <v>2625</v>
      </c>
      <c r="K1451">
        <v>1</v>
      </c>
      <c r="L1451">
        <v>1</v>
      </c>
      <c r="M1451">
        <v>1</v>
      </c>
      <c r="N1451">
        <v>0</v>
      </c>
      <c r="O1451">
        <v>1</v>
      </c>
      <c r="P1451">
        <v>2.4390243902439025E-2</v>
      </c>
      <c r="Q1451">
        <f t="shared" si="22"/>
        <v>0</v>
      </c>
    </row>
    <row r="1452" spans="1:17" x14ac:dyDescent="0.25">
      <c r="A1452" s="39">
        <v>42208</v>
      </c>
      <c r="B1452" s="37" t="s">
        <v>1161</v>
      </c>
      <c r="C1452" s="37">
        <v>2015</v>
      </c>
      <c r="D1452" s="38">
        <v>7</v>
      </c>
      <c r="E1452" s="37" t="s">
        <v>1827</v>
      </c>
      <c r="F1452" s="37" t="s">
        <v>1827</v>
      </c>
      <c r="G1452" s="37" t="s">
        <v>32</v>
      </c>
      <c r="H1452" s="38">
        <v>104</v>
      </c>
      <c r="I1452" s="37" t="s">
        <v>37</v>
      </c>
      <c r="J1452" s="37" t="s">
        <v>2624</v>
      </c>
      <c r="K1452">
        <v>1</v>
      </c>
      <c r="L1452">
        <v>1</v>
      </c>
      <c r="M1452">
        <v>1</v>
      </c>
      <c r="N1452">
        <v>0</v>
      </c>
      <c r="O1452">
        <v>1</v>
      </c>
      <c r="P1452">
        <v>9.6153846153846159E-3</v>
      </c>
      <c r="Q1452">
        <f t="shared" si="22"/>
        <v>0</v>
      </c>
    </row>
    <row r="1453" spans="1:17" x14ac:dyDescent="0.25">
      <c r="A1453" s="39">
        <v>42208</v>
      </c>
      <c r="B1453" s="37" t="s">
        <v>2623</v>
      </c>
      <c r="C1453" s="37">
        <v>2015</v>
      </c>
      <c r="D1453" s="38">
        <v>7</v>
      </c>
      <c r="E1453" s="37" t="s">
        <v>2622</v>
      </c>
      <c r="F1453" s="37" t="e">
        <v>#N/A</v>
      </c>
      <c r="G1453" s="37" t="s">
        <v>32</v>
      </c>
      <c r="H1453" s="38">
        <v>1</v>
      </c>
      <c r="I1453" s="37" t="s">
        <v>37</v>
      </c>
      <c r="J1453" s="37" t="s">
        <v>37</v>
      </c>
      <c r="K1453">
        <v>0</v>
      </c>
      <c r="L1453">
        <v>0</v>
      </c>
      <c r="M1453">
        <v>0</v>
      </c>
      <c r="N1453">
        <v>0</v>
      </c>
      <c r="O1453">
        <v>0</v>
      </c>
      <c r="P1453">
        <v>0</v>
      </c>
      <c r="Q1453">
        <f t="shared" si="22"/>
        <v>0</v>
      </c>
    </row>
    <row r="1454" spans="1:17" x14ac:dyDescent="0.25">
      <c r="A1454" s="39">
        <v>42208</v>
      </c>
      <c r="B1454" s="37" t="s">
        <v>2621</v>
      </c>
      <c r="C1454" s="37">
        <v>2015</v>
      </c>
      <c r="D1454" s="38">
        <v>7</v>
      </c>
      <c r="E1454" s="37" t="s">
        <v>37</v>
      </c>
      <c r="F1454" s="37" t="e">
        <v>#N/A</v>
      </c>
      <c r="G1454" s="37" t="s">
        <v>32</v>
      </c>
      <c r="H1454" s="38">
        <v>1</v>
      </c>
      <c r="I1454" s="37" t="s">
        <v>37</v>
      </c>
      <c r="J1454" s="37" t="s">
        <v>37</v>
      </c>
      <c r="K1454">
        <v>0</v>
      </c>
      <c r="L1454">
        <v>0</v>
      </c>
      <c r="M1454">
        <v>0</v>
      </c>
      <c r="N1454">
        <v>0</v>
      </c>
      <c r="O1454">
        <v>0</v>
      </c>
      <c r="P1454">
        <v>0</v>
      </c>
      <c r="Q1454">
        <f t="shared" si="22"/>
        <v>0</v>
      </c>
    </row>
    <row r="1455" spans="1:17" x14ac:dyDescent="0.25">
      <c r="A1455" s="39">
        <v>42208</v>
      </c>
      <c r="B1455" s="37" t="s">
        <v>2620</v>
      </c>
      <c r="C1455" s="37">
        <v>2015</v>
      </c>
      <c r="D1455" s="38">
        <v>7</v>
      </c>
      <c r="E1455" s="37" t="s">
        <v>37</v>
      </c>
      <c r="F1455" s="37" t="e">
        <v>#N/A</v>
      </c>
      <c r="G1455" s="37" t="s">
        <v>32</v>
      </c>
      <c r="H1455" s="38">
        <v>1</v>
      </c>
      <c r="I1455" s="37" t="s">
        <v>37</v>
      </c>
      <c r="J1455" s="37" t="s">
        <v>37</v>
      </c>
      <c r="K1455">
        <v>0</v>
      </c>
      <c r="L1455">
        <v>0</v>
      </c>
      <c r="M1455">
        <v>0</v>
      </c>
      <c r="N1455">
        <v>0</v>
      </c>
      <c r="O1455">
        <v>0</v>
      </c>
      <c r="P1455">
        <v>0</v>
      </c>
      <c r="Q1455">
        <f t="shared" si="22"/>
        <v>0</v>
      </c>
    </row>
    <row r="1456" spans="1:17" x14ac:dyDescent="0.25">
      <c r="A1456" s="39">
        <v>42221</v>
      </c>
      <c r="B1456" s="37" t="s">
        <v>2619</v>
      </c>
      <c r="C1456" s="37">
        <v>2015</v>
      </c>
      <c r="D1456" s="38">
        <v>8</v>
      </c>
      <c r="E1456" s="37" t="s">
        <v>76</v>
      </c>
      <c r="F1456" s="37" t="s">
        <v>1827</v>
      </c>
      <c r="G1456" s="37" t="s">
        <v>32</v>
      </c>
      <c r="H1456" s="38">
        <v>88</v>
      </c>
      <c r="I1456" s="37" t="s">
        <v>37</v>
      </c>
      <c r="J1456" s="37" t="s">
        <v>2618</v>
      </c>
      <c r="K1456">
        <v>0</v>
      </c>
      <c r="L1456">
        <v>0</v>
      </c>
      <c r="M1456">
        <v>0</v>
      </c>
      <c r="N1456">
        <v>0</v>
      </c>
      <c r="O1456">
        <v>0</v>
      </c>
      <c r="P1456">
        <v>0</v>
      </c>
      <c r="Q1456">
        <f t="shared" si="22"/>
        <v>0</v>
      </c>
    </row>
    <row r="1457" spans="1:17" x14ac:dyDescent="0.25">
      <c r="A1457" s="39">
        <v>42221</v>
      </c>
      <c r="B1457" s="37" t="s">
        <v>2617</v>
      </c>
      <c r="C1457" s="37">
        <v>2015</v>
      </c>
      <c r="D1457" s="38">
        <v>8</v>
      </c>
      <c r="E1457" s="37" t="s">
        <v>1827</v>
      </c>
      <c r="F1457" s="37" t="s">
        <v>1827</v>
      </c>
      <c r="G1457" s="37" t="s">
        <v>32</v>
      </c>
      <c r="H1457" s="38">
        <v>39</v>
      </c>
      <c r="I1457" s="37" t="s">
        <v>37</v>
      </c>
      <c r="J1457" s="37" t="s">
        <v>37</v>
      </c>
      <c r="K1457">
        <v>0</v>
      </c>
      <c r="L1457">
        <v>0</v>
      </c>
      <c r="M1457">
        <v>0</v>
      </c>
      <c r="N1457">
        <v>0</v>
      </c>
      <c r="O1457">
        <v>0</v>
      </c>
      <c r="P1457">
        <v>0</v>
      </c>
      <c r="Q1457">
        <f t="shared" si="22"/>
        <v>0</v>
      </c>
    </row>
    <row r="1458" spans="1:17" x14ac:dyDescent="0.25">
      <c r="A1458" s="39">
        <v>42221</v>
      </c>
      <c r="B1458" s="37" t="s">
        <v>2616</v>
      </c>
      <c r="C1458" s="37">
        <v>2015</v>
      </c>
      <c r="D1458" s="38">
        <v>8</v>
      </c>
      <c r="E1458" s="37" t="s">
        <v>37</v>
      </c>
      <c r="F1458" s="37" t="e">
        <v>#N/A</v>
      </c>
      <c r="G1458" s="37" t="s">
        <v>32</v>
      </c>
      <c r="H1458" s="38">
        <v>1</v>
      </c>
      <c r="I1458" s="37" t="s">
        <v>37</v>
      </c>
      <c r="J1458" s="37" t="s">
        <v>37</v>
      </c>
      <c r="K1458">
        <v>0</v>
      </c>
      <c r="L1458">
        <v>0</v>
      </c>
      <c r="M1458">
        <v>0</v>
      </c>
      <c r="N1458">
        <v>0</v>
      </c>
      <c r="O1458">
        <v>0</v>
      </c>
      <c r="P1458">
        <v>0</v>
      </c>
      <c r="Q1458">
        <f t="shared" si="22"/>
        <v>0</v>
      </c>
    </row>
    <row r="1459" spans="1:17" x14ac:dyDescent="0.25">
      <c r="A1459" s="39">
        <v>42222</v>
      </c>
      <c r="B1459" s="37" t="s">
        <v>2615</v>
      </c>
      <c r="C1459" s="37">
        <v>2015</v>
      </c>
      <c r="D1459" s="38">
        <v>8</v>
      </c>
      <c r="E1459" s="37" t="s">
        <v>76</v>
      </c>
      <c r="F1459" s="37" t="s">
        <v>1827</v>
      </c>
      <c r="G1459" s="37" t="s">
        <v>32</v>
      </c>
      <c r="H1459" s="38">
        <v>66</v>
      </c>
      <c r="I1459" s="37" t="s">
        <v>37</v>
      </c>
      <c r="J1459" s="37" t="s">
        <v>2614</v>
      </c>
      <c r="K1459">
        <v>0</v>
      </c>
      <c r="L1459">
        <v>0</v>
      </c>
      <c r="M1459">
        <v>0</v>
      </c>
      <c r="N1459">
        <v>0</v>
      </c>
      <c r="O1459">
        <v>0</v>
      </c>
      <c r="P1459">
        <v>0</v>
      </c>
      <c r="Q1459">
        <f t="shared" si="22"/>
        <v>0</v>
      </c>
    </row>
    <row r="1460" spans="1:17" x14ac:dyDescent="0.25">
      <c r="A1460" s="39">
        <v>42222</v>
      </c>
      <c r="B1460" s="37" t="s">
        <v>2613</v>
      </c>
      <c r="C1460" s="37">
        <v>2015</v>
      </c>
      <c r="D1460" s="38">
        <v>8</v>
      </c>
      <c r="E1460" s="37" t="s">
        <v>37</v>
      </c>
      <c r="F1460" s="37" t="e">
        <v>#N/A</v>
      </c>
      <c r="G1460" s="37" t="s">
        <v>40</v>
      </c>
      <c r="H1460" s="38">
        <v>1</v>
      </c>
      <c r="I1460" s="37" t="s">
        <v>37</v>
      </c>
      <c r="J1460" s="37" t="s">
        <v>37</v>
      </c>
      <c r="K1460">
        <v>0</v>
      </c>
      <c r="L1460">
        <v>0</v>
      </c>
      <c r="M1460">
        <v>0</v>
      </c>
      <c r="N1460">
        <v>0</v>
      </c>
      <c r="O1460">
        <v>0</v>
      </c>
      <c r="P1460">
        <v>0</v>
      </c>
      <c r="Q1460">
        <f t="shared" si="22"/>
        <v>0</v>
      </c>
    </row>
    <row r="1461" spans="1:17" x14ac:dyDescent="0.25">
      <c r="A1461" s="39">
        <v>42222</v>
      </c>
      <c r="B1461" s="37" t="s">
        <v>1166</v>
      </c>
      <c r="C1461" s="37">
        <v>2015</v>
      </c>
      <c r="D1461" s="38">
        <v>8</v>
      </c>
      <c r="E1461" s="37" t="s">
        <v>55</v>
      </c>
      <c r="F1461" s="37" t="s">
        <v>4672</v>
      </c>
      <c r="G1461" s="37" t="s">
        <v>32</v>
      </c>
      <c r="H1461" s="38">
        <v>105</v>
      </c>
      <c r="I1461" s="37" t="s">
        <v>37</v>
      </c>
      <c r="J1461" s="37" t="s">
        <v>2612</v>
      </c>
      <c r="K1461">
        <v>1</v>
      </c>
      <c r="L1461">
        <v>1</v>
      </c>
      <c r="M1461">
        <v>0</v>
      </c>
      <c r="N1461">
        <v>0</v>
      </c>
      <c r="O1461">
        <v>0</v>
      </c>
      <c r="P1461">
        <v>9.5238095238095247E-3</v>
      </c>
      <c r="Q1461">
        <f t="shared" si="22"/>
        <v>0</v>
      </c>
    </row>
    <row r="1462" spans="1:17" x14ac:dyDescent="0.25">
      <c r="A1462" s="39">
        <v>42222</v>
      </c>
      <c r="B1462" s="37" t="s">
        <v>1168</v>
      </c>
      <c r="C1462" s="37">
        <v>2015</v>
      </c>
      <c r="D1462" s="38">
        <v>8</v>
      </c>
      <c r="E1462" s="37" t="s">
        <v>55</v>
      </c>
      <c r="F1462" s="37" t="s">
        <v>4672</v>
      </c>
      <c r="G1462" s="37" t="s">
        <v>40</v>
      </c>
      <c r="H1462" s="38">
        <v>930</v>
      </c>
      <c r="I1462" s="37" t="s">
        <v>37</v>
      </c>
      <c r="J1462" s="37" t="s">
        <v>2611</v>
      </c>
      <c r="K1462">
        <v>1</v>
      </c>
      <c r="L1462">
        <v>1</v>
      </c>
      <c r="M1462">
        <v>0</v>
      </c>
      <c r="N1462">
        <v>0</v>
      </c>
      <c r="O1462">
        <v>0</v>
      </c>
      <c r="P1462">
        <v>1.0752688172043011E-3</v>
      </c>
      <c r="Q1462">
        <f t="shared" si="22"/>
        <v>0</v>
      </c>
    </row>
    <row r="1463" spans="1:17" x14ac:dyDescent="0.25">
      <c r="A1463" s="39">
        <v>42234</v>
      </c>
      <c r="B1463" s="37" t="s">
        <v>2610</v>
      </c>
      <c r="C1463" s="37">
        <v>2015</v>
      </c>
      <c r="D1463" s="38">
        <v>8</v>
      </c>
      <c r="E1463" s="37" t="s">
        <v>76</v>
      </c>
      <c r="F1463" s="37" t="s">
        <v>1827</v>
      </c>
      <c r="G1463" s="37" t="s">
        <v>32</v>
      </c>
      <c r="H1463" s="38">
        <v>118</v>
      </c>
      <c r="I1463" s="37" t="s">
        <v>37</v>
      </c>
      <c r="J1463" s="37" t="s">
        <v>2609</v>
      </c>
      <c r="K1463">
        <v>0</v>
      </c>
      <c r="L1463">
        <v>0</v>
      </c>
      <c r="M1463">
        <v>0</v>
      </c>
      <c r="N1463">
        <v>0</v>
      </c>
      <c r="O1463">
        <v>0</v>
      </c>
      <c r="P1463">
        <v>0</v>
      </c>
      <c r="Q1463">
        <f t="shared" si="22"/>
        <v>0</v>
      </c>
    </row>
    <row r="1464" spans="1:17" x14ac:dyDescent="0.25">
      <c r="A1464" s="39">
        <v>42234</v>
      </c>
      <c r="B1464" s="37" t="s">
        <v>2608</v>
      </c>
      <c r="C1464" s="37">
        <v>2015</v>
      </c>
      <c r="D1464" s="38">
        <v>8</v>
      </c>
      <c r="E1464" s="37" t="s">
        <v>1827</v>
      </c>
      <c r="F1464" s="37" t="s">
        <v>1827</v>
      </c>
      <c r="G1464" s="37" t="s">
        <v>32</v>
      </c>
      <c r="H1464" s="38">
        <v>29</v>
      </c>
      <c r="I1464" s="37" t="s">
        <v>37</v>
      </c>
      <c r="J1464" s="37" t="s">
        <v>37</v>
      </c>
      <c r="K1464">
        <v>0</v>
      </c>
      <c r="L1464">
        <v>0</v>
      </c>
      <c r="M1464">
        <v>0</v>
      </c>
      <c r="N1464">
        <v>0</v>
      </c>
      <c r="O1464">
        <v>0</v>
      </c>
      <c r="P1464">
        <v>0</v>
      </c>
      <c r="Q1464">
        <f t="shared" si="22"/>
        <v>0</v>
      </c>
    </row>
    <row r="1465" spans="1:17" x14ac:dyDescent="0.25">
      <c r="A1465" s="39">
        <v>42234</v>
      </c>
      <c r="B1465" s="37" t="s">
        <v>2607</v>
      </c>
      <c r="C1465" s="37">
        <v>2015</v>
      </c>
      <c r="D1465" s="38">
        <v>8</v>
      </c>
      <c r="E1465" s="37" t="s">
        <v>55</v>
      </c>
      <c r="F1465" s="37" t="s">
        <v>4672</v>
      </c>
      <c r="G1465" s="37" t="s">
        <v>32</v>
      </c>
      <c r="H1465" s="38">
        <v>126</v>
      </c>
      <c r="I1465" s="37" t="s">
        <v>37</v>
      </c>
      <c r="J1465" s="37" t="s">
        <v>37</v>
      </c>
      <c r="K1465">
        <v>0</v>
      </c>
      <c r="L1465">
        <v>0</v>
      </c>
      <c r="M1465">
        <v>0</v>
      </c>
      <c r="N1465">
        <v>0</v>
      </c>
      <c r="O1465">
        <v>0</v>
      </c>
      <c r="P1465">
        <v>0</v>
      </c>
      <c r="Q1465">
        <f t="shared" si="22"/>
        <v>0</v>
      </c>
    </row>
    <row r="1466" spans="1:17" x14ac:dyDescent="0.25">
      <c r="A1466" s="39">
        <v>42234</v>
      </c>
      <c r="B1466" s="37" t="s">
        <v>2606</v>
      </c>
      <c r="C1466" s="37">
        <v>2015</v>
      </c>
      <c r="D1466" s="38">
        <v>8</v>
      </c>
      <c r="E1466" s="37" t="s">
        <v>55</v>
      </c>
      <c r="F1466" s="37" t="s">
        <v>4672</v>
      </c>
      <c r="G1466" s="37" t="s">
        <v>40</v>
      </c>
      <c r="H1466" s="38">
        <v>974</v>
      </c>
      <c r="I1466" s="37" t="s">
        <v>37</v>
      </c>
      <c r="J1466" s="37" t="s">
        <v>37</v>
      </c>
      <c r="K1466">
        <v>0</v>
      </c>
      <c r="L1466">
        <v>0</v>
      </c>
      <c r="M1466">
        <v>0</v>
      </c>
      <c r="N1466">
        <v>0</v>
      </c>
      <c r="O1466">
        <v>0</v>
      </c>
      <c r="P1466">
        <v>0</v>
      </c>
      <c r="Q1466">
        <f t="shared" si="22"/>
        <v>0</v>
      </c>
    </row>
    <row r="1467" spans="1:17" x14ac:dyDescent="0.25">
      <c r="A1467" s="39">
        <v>42234</v>
      </c>
      <c r="B1467" s="37" t="s">
        <v>2605</v>
      </c>
      <c r="C1467" s="37">
        <v>2015</v>
      </c>
      <c r="D1467" s="38">
        <v>8</v>
      </c>
      <c r="E1467" s="37" t="s">
        <v>37</v>
      </c>
      <c r="F1467" s="37" t="e">
        <v>#N/A</v>
      </c>
      <c r="G1467" s="37" t="s">
        <v>32</v>
      </c>
      <c r="H1467" s="38">
        <v>1</v>
      </c>
      <c r="I1467" s="37" t="s">
        <v>37</v>
      </c>
      <c r="J1467" s="37" t="s">
        <v>37</v>
      </c>
      <c r="K1467">
        <v>0</v>
      </c>
      <c r="L1467">
        <v>0</v>
      </c>
      <c r="M1467">
        <v>0</v>
      </c>
      <c r="N1467">
        <v>0</v>
      </c>
      <c r="O1467">
        <v>0</v>
      </c>
      <c r="P1467">
        <v>0</v>
      </c>
      <c r="Q1467">
        <f t="shared" si="22"/>
        <v>0</v>
      </c>
    </row>
    <row r="1468" spans="1:17" x14ac:dyDescent="0.25">
      <c r="A1468" s="39">
        <v>42234</v>
      </c>
      <c r="B1468" s="37" t="s">
        <v>2604</v>
      </c>
      <c r="C1468" s="37">
        <v>2015</v>
      </c>
      <c r="D1468" s="38">
        <v>8</v>
      </c>
      <c r="E1468" s="37" t="s">
        <v>36</v>
      </c>
      <c r="F1468" s="37" t="s">
        <v>36</v>
      </c>
      <c r="G1468" s="37" t="s">
        <v>40</v>
      </c>
      <c r="H1468" s="38">
        <v>4</v>
      </c>
      <c r="I1468" s="37" t="s">
        <v>37</v>
      </c>
      <c r="J1468" s="37" t="s">
        <v>37</v>
      </c>
      <c r="K1468">
        <v>0</v>
      </c>
      <c r="L1468">
        <v>0</v>
      </c>
      <c r="M1468">
        <v>0</v>
      </c>
      <c r="N1468">
        <v>0</v>
      </c>
      <c r="O1468">
        <v>0</v>
      </c>
      <c r="P1468">
        <v>0</v>
      </c>
      <c r="Q1468">
        <f t="shared" si="22"/>
        <v>0</v>
      </c>
    </row>
    <row r="1469" spans="1:17" x14ac:dyDescent="0.25">
      <c r="A1469" s="39">
        <v>42234</v>
      </c>
      <c r="B1469" s="37" t="s">
        <v>2603</v>
      </c>
      <c r="C1469" s="37">
        <v>2015</v>
      </c>
      <c r="D1469" s="38">
        <v>8</v>
      </c>
      <c r="E1469" s="37" t="s">
        <v>36</v>
      </c>
      <c r="F1469" s="37" t="s">
        <v>36</v>
      </c>
      <c r="G1469" s="37" t="s">
        <v>32</v>
      </c>
      <c r="H1469" s="38">
        <v>220</v>
      </c>
      <c r="I1469" s="37" t="s">
        <v>2602</v>
      </c>
      <c r="J1469" s="37" t="s">
        <v>37</v>
      </c>
      <c r="K1469">
        <v>0</v>
      </c>
      <c r="L1469">
        <v>0</v>
      </c>
      <c r="M1469">
        <v>0</v>
      </c>
      <c r="N1469">
        <v>0</v>
      </c>
      <c r="O1469">
        <v>0</v>
      </c>
      <c r="P1469">
        <v>0</v>
      </c>
      <c r="Q1469">
        <f t="shared" si="22"/>
        <v>0</v>
      </c>
    </row>
    <row r="1470" spans="1:17" x14ac:dyDescent="0.25">
      <c r="A1470" s="39">
        <v>42234</v>
      </c>
      <c r="B1470" s="37" t="s">
        <v>1170</v>
      </c>
      <c r="C1470" s="37">
        <v>2015</v>
      </c>
      <c r="D1470" s="38">
        <v>8</v>
      </c>
      <c r="E1470" s="37" t="s">
        <v>50</v>
      </c>
      <c r="F1470" s="37" t="s">
        <v>50</v>
      </c>
      <c r="G1470" s="37" t="s">
        <v>32</v>
      </c>
      <c r="H1470" s="38">
        <v>179</v>
      </c>
      <c r="I1470" s="37" t="s">
        <v>37</v>
      </c>
      <c r="J1470" s="37" t="s">
        <v>2601</v>
      </c>
      <c r="K1470">
        <v>1</v>
      </c>
      <c r="L1470">
        <v>1</v>
      </c>
      <c r="M1470">
        <v>0</v>
      </c>
      <c r="N1470">
        <v>1</v>
      </c>
      <c r="O1470">
        <v>1</v>
      </c>
      <c r="P1470">
        <v>5.5865921787709499E-3</v>
      </c>
      <c r="Q1470">
        <f t="shared" si="22"/>
        <v>5.5865921787709499E-3</v>
      </c>
    </row>
    <row r="1471" spans="1:17" x14ac:dyDescent="0.25">
      <c r="A1471" s="39">
        <v>42234</v>
      </c>
      <c r="B1471" s="37" t="s">
        <v>2600</v>
      </c>
      <c r="C1471" s="37">
        <v>2015</v>
      </c>
      <c r="D1471" s="38">
        <v>8</v>
      </c>
      <c r="E1471" s="37" t="s">
        <v>50</v>
      </c>
      <c r="F1471" s="37" t="s">
        <v>50</v>
      </c>
      <c r="G1471" s="37" t="s">
        <v>40</v>
      </c>
      <c r="H1471" s="38">
        <v>3</v>
      </c>
      <c r="I1471" s="37" t="s">
        <v>37</v>
      </c>
      <c r="J1471" s="37" t="s">
        <v>37</v>
      </c>
      <c r="K1471">
        <v>0</v>
      </c>
      <c r="L1471">
        <v>0</v>
      </c>
      <c r="M1471">
        <v>0</v>
      </c>
      <c r="N1471">
        <v>0</v>
      </c>
      <c r="O1471">
        <v>0</v>
      </c>
      <c r="P1471">
        <v>0</v>
      </c>
      <c r="Q1471">
        <f t="shared" si="22"/>
        <v>0</v>
      </c>
    </row>
    <row r="1472" spans="1:17" x14ac:dyDescent="0.25">
      <c r="A1472" s="39">
        <v>42236</v>
      </c>
      <c r="B1472" s="37" t="s">
        <v>2599</v>
      </c>
      <c r="C1472" s="37">
        <v>2015</v>
      </c>
      <c r="D1472" s="38">
        <v>8</v>
      </c>
      <c r="E1472" s="37" t="s">
        <v>76</v>
      </c>
      <c r="F1472" s="37" t="s">
        <v>1827</v>
      </c>
      <c r="G1472" s="37" t="s">
        <v>32</v>
      </c>
      <c r="H1472" s="38">
        <v>85</v>
      </c>
      <c r="I1472" s="37" t="s">
        <v>37</v>
      </c>
      <c r="J1472" s="37" t="s">
        <v>2598</v>
      </c>
      <c r="K1472">
        <v>0</v>
      </c>
      <c r="L1472">
        <v>0</v>
      </c>
      <c r="M1472">
        <v>0</v>
      </c>
      <c r="N1472">
        <v>0</v>
      </c>
      <c r="O1472">
        <v>0</v>
      </c>
      <c r="P1472">
        <v>0</v>
      </c>
      <c r="Q1472">
        <f t="shared" si="22"/>
        <v>0</v>
      </c>
    </row>
    <row r="1473" spans="1:17" x14ac:dyDescent="0.25">
      <c r="A1473" s="39">
        <v>42236</v>
      </c>
      <c r="B1473" s="37" t="s">
        <v>2597</v>
      </c>
      <c r="C1473" s="37">
        <v>2015</v>
      </c>
      <c r="D1473" s="38">
        <v>8</v>
      </c>
      <c r="E1473" s="37" t="s">
        <v>76</v>
      </c>
      <c r="F1473" s="37" t="s">
        <v>1827</v>
      </c>
      <c r="G1473" s="37" t="s">
        <v>40</v>
      </c>
      <c r="H1473" s="38">
        <v>7</v>
      </c>
      <c r="I1473" s="37" t="s">
        <v>37</v>
      </c>
      <c r="J1473" s="37" t="s">
        <v>37</v>
      </c>
      <c r="K1473">
        <v>0</v>
      </c>
      <c r="L1473">
        <v>0</v>
      </c>
      <c r="M1473">
        <v>0</v>
      </c>
      <c r="N1473">
        <v>0</v>
      </c>
      <c r="O1473">
        <v>0</v>
      </c>
      <c r="P1473">
        <v>0</v>
      </c>
      <c r="Q1473">
        <f t="shared" si="22"/>
        <v>0</v>
      </c>
    </row>
    <row r="1474" spans="1:17" x14ac:dyDescent="0.25">
      <c r="A1474" s="39">
        <v>42236</v>
      </c>
      <c r="B1474" s="37" t="s">
        <v>2596</v>
      </c>
      <c r="C1474" s="37">
        <v>2015</v>
      </c>
      <c r="D1474" s="38">
        <v>8</v>
      </c>
      <c r="E1474" s="37" t="s">
        <v>1827</v>
      </c>
      <c r="F1474" s="37" t="s">
        <v>1827</v>
      </c>
      <c r="G1474" s="37" t="s">
        <v>32</v>
      </c>
      <c r="H1474" s="38">
        <v>4</v>
      </c>
      <c r="I1474" s="37" t="s">
        <v>37</v>
      </c>
      <c r="J1474" s="37" t="s">
        <v>37</v>
      </c>
      <c r="K1474">
        <v>0</v>
      </c>
      <c r="L1474">
        <v>0</v>
      </c>
      <c r="M1474">
        <v>0</v>
      </c>
      <c r="N1474">
        <v>0</v>
      </c>
      <c r="O1474">
        <v>0</v>
      </c>
      <c r="P1474">
        <v>0</v>
      </c>
      <c r="Q1474">
        <f t="shared" si="22"/>
        <v>0</v>
      </c>
    </row>
    <row r="1475" spans="1:17" x14ac:dyDescent="0.25">
      <c r="A1475" s="39">
        <v>42241</v>
      </c>
      <c r="B1475" s="37" t="s">
        <v>2595</v>
      </c>
      <c r="C1475" s="37">
        <v>2015</v>
      </c>
      <c r="D1475" s="38">
        <v>8</v>
      </c>
      <c r="E1475" s="37" t="s">
        <v>76</v>
      </c>
      <c r="F1475" s="37" t="s">
        <v>1827</v>
      </c>
      <c r="G1475" s="37" t="s">
        <v>32</v>
      </c>
      <c r="H1475" s="38">
        <v>92</v>
      </c>
      <c r="I1475" s="37" t="s">
        <v>37</v>
      </c>
      <c r="J1475" s="37" t="s">
        <v>37</v>
      </c>
      <c r="K1475">
        <v>0</v>
      </c>
      <c r="L1475">
        <v>0</v>
      </c>
      <c r="M1475">
        <v>0</v>
      </c>
      <c r="N1475">
        <v>0</v>
      </c>
      <c r="O1475">
        <v>0</v>
      </c>
      <c r="P1475">
        <v>0</v>
      </c>
      <c r="Q1475">
        <f t="shared" ref="Q1475:Q1538" si="23">N1475/H1475</f>
        <v>0</v>
      </c>
    </row>
    <row r="1476" spans="1:17" x14ac:dyDescent="0.25">
      <c r="A1476" s="39">
        <v>42241</v>
      </c>
      <c r="B1476" s="37" t="s">
        <v>2594</v>
      </c>
      <c r="C1476" s="37">
        <v>2015</v>
      </c>
      <c r="D1476" s="38">
        <v>8</v>
      </c>
      <c r="E1476" s="37" t="s">
        <v>1827</v>
      </c>
      <c r="F1476" s="37" t="s">
        <v>1827</v>
      </c>
      <c r="G1476" s="37" t="s">
        <v>32</v>
      </c>
      <c r="H1476" s="38">
        <v>14</v>
      </c>
      <c r="I1476" s="37" t="s">
        <v>37</v>
      </c>
      <c r="J1476" s="37" t="s">
        <v>2593</v>
      </c>
      <c r="K1476">
        <v>0</v>
      </c>
      <c r="L1476">
        <v>0</v>
      </c>
      <c r="M1476">
        <v>0</v>
      </c>
      <c r="N1476">
        <v>0</v>
      </c>
      <c r="O1476">
        <v>0</v>
      </c>
      <c r="P1476">
        <v>0</v>
      </c>
      <c r="Q1476">
        <f t="shared" si="23"/>
        <v>0</v>
      </c>
    </row>
    <row r="1477" spans="1:17" x14ac:dyDescent="0.25">
      <c r="A1477" s="39">
        <v>42241</v>
      </c>
      <c r="B1477" s="37" t="s">
        <v>2592</v>
      </c>
      <c r="C1477" s="37">
        <v>2015</v>
      </c>
      <c r="D1477" s="38">
        <v>8</v>
      </c>
      <c r="E1477" s="37" t="s">
        <v>153</v>
      </c>
      <c r="F1477" s="37" t="s">
        <v>4672</v>
      </c>
      <c r="G1477" s="37" t="s">
        <v>32</v>
      </c>
      <c r="H1477" s="38">
        <v>1</v>
      </c>
      <c r="I1477" s="37" t="s">
        <v>37</v>
      </c>
      <c r="J1477" s="37" t="s">
        <v>37</v>
      </c>
      <c r="K1477">
        <v>0</v>
      </c>
      <c r="L1477">
        <v>0</v>
      </c>
      <c r="M1477">
        <v>0</v>
      </c>
      <c r="N1477">
        <v>0</v>
      </c>
      <c r="O1477">
        <v>0</v>
      </c>
      <c r="P1477">
        <v>0</v>
      </c>
      <c r="Q1477">
        <f t="shared" si="23"/>
        <v>0</v>
      </c>
    </row>
    <row r="1478" spans="1:17" x14ac:dyDescent="0.25">
      <c r="A1478" s="39">
        <v>42241</v>
      </c>
      <c r="B1478" s="37" t="s">
        <v>2591</v>
      </c>
      <c r="C1478" s="37">
        <v>2015</v>
      </c>
      <c r="D1478" s="38">
        <v>8</v>
      </c>
      <c r="E1478" s="37" t="s">
        <v>55</v>
      </c>
      <c r="F1478" s="37" t="s">
        <v>4672</v>
      </c>
      <c r="G1478" s="37" t="s">
        <v>32</v>
      </c>
      <c r="H1478" s="38">
        <v>263</v>
      </c>
      <c r="I1478" s="37" t="s">
        <v>37</v>
      </c>
      <c r="J1478" s="37" t="s">
        <v>2590</v>
      </c>
      <c r="K1478">
        <v>0</v>
      </c>
      <c r="L1478">
        <v>0</v>
      </c>
      <c r="M1478">
        <v>0</v>
      </c>
      <c r="N1478">
        <v>0</v>
      </c>
      <c r="O1478">
        <v>0</v>
      </c>
      <c r="P1478">
        <v>0</v>
      </c>
      <c r="Q1478">
        <f t="shared" si="23"/>
        <v>0</v>
      </c>
    </row>
    <row r="1479" spans="1:17" x14ac:dyDescent="0.25">
      <c r="A1479" s="39">
        <v>42241</v>
      </c>
      <c r="B1479" s="37" t="s">
        <v>2589</v>
      </c>
      <c r="C1479" s="37">
        <v>2015</v>
      </c>
      <c r="D1479" s="38">
        <v>8</v>
      </c>
      <c r="E1479" s="37" t="s">
        <v>55</v>
      </c>
      <c r="F1479" s="37" t="s">
        <v>4672</v>
      </c>
      <c r="G1479" s="37" t="s">
        <v>40</v>
      </c>
      <c r="H1479" s="38">
        <v>416</v>
      </c>
      <c r="I1479" s="37" t="s">
        <v>37</v>
      </c>
      <c r="J1479" s="37" t="s">
        <v>37</v>
      </c>
      <c r="K1479">
        <v>0</v>
      </c>
      <c r="L1479">
        <v>0</v>
      </c>
      <c r="M1479">
        <v>0</v>
      </c>
      <c r="N1479">
        <v>0</v>
      </c>
      <c r="O1479">
        <v>0</v>
      </c>
      <c r="P1479">
        <v>0</v>
      </c>
      <c r="Q1479">
        <f t="shared" si="23"/>
        <v>0</v>
      </c>
    </row>
    <row r="1480" spans="1:17" x14ac:dyDescent="0.25">
      <c r="A1480" s="39">
        <v>42241</v>
      </c>
      <c r="B1480" s="37" t="s">
        <v>2588</v>
      </c>
      <c r="C1480" s="37">
        <v>2015</v>
      </c>
      <c r="D1480" s="38">
        <v>8</v>
      </c>
      <c r="E1480" s="37" t="s">
        <v>24</v>
      </c>
      <c r="F1480" s="37" t="s">
        <v>4672</v>
      </c>
      <c r="G1480" s="37" t="s">
        <v>40</v>
      </c>
      <c r="H1480" s="38">
        <v>1</v>
      </c>
      <c r="I1480" s="37" t="s">
        <v>37</v>
      </c>
      <c r="J1480" s="37" t="s">
        <v>37</v>
      </c>
      <c r="K1480">
        <v>0</v>
      </c>
      <c r="L1480">
        <v>0</v>
      </c>
      <c r="M1480">
        <v>0</v>
      </c>
      <c r="N1480">
        <v>0</v>
      </c>
      <c r="O1480">
        <v>0</v>
      </c>
      <c r="P1480">
        <v>0</v>
      </c>
      <c r="Q1480">
        <f t="shared" si="23"/>
        <v>0</v>
      </c>
    </row>
    <row r="1481" spans="1:17" x14ac:dyDescent="0.25">
      <c r="A1481" s="39">
        <v>42241</v>
      </c>
      <c r="B1481" s="37" t="s">
        <v>2587</v>
      </c>
      <c r="C1481" s="37">
        <v>2015</v>
      </c>
      <c r="D1481" s="38">
        <v>8</v>
      </c>
      <c r="E1481" s="37" t="s">
        <v>2586</v>
      </c>
      <c r="F1481" s="37" t="e">
        <v>#N/A</v>
      </c>
      <c r="G1481" s="37" t="s">
        <v>32</v>
      </c>
      <c r="H1481" s="38">
        <v>1</v>
      </c>
      <c r="I1481" s="37" t="s">
        <v>37</v>
      </c>
      <c r="J1481" s="37" t="s">
        <v>37</v>
      </c>
      <c r="K1481">
        <v>0</v>
      </c>
      <c r="L1481">
        <v>0</v>
      </c>
      <c r="M1481">
        <v>0</v>
      </c>
      <c r="N1481">
        <v>0</v>
      </c>
      <c r="O1481">
        <v>0</v>
      </c>
      <c r="P1481">
        <v>0</v>
      </c>
      <c r="Q1481">
        <f t="shared" si="23"/>
        <v>0</v>
      </c>
    </row>
    <row r="1482" spans="1:17" x14ac:dyDescent="0.25">
      <c r="A1482" s="39">
        <v>42241</v>
      </c>
      <c r="B1482" s="37" t="s">
        <v>1173</v>
      </c>
      <c r="C1482" s="37">
        <v>2015</v>
      </c>
      <c r="D1482" s="38">
        <v>8</v>
      </c>
      <c r="E1482" s="37" t="s">
        <v>36</v>
      </c>
      <c r="F1482" s="37" t="s">
        <v>36</v>
      </c>
      <c r="G1482" s="37" t="s">
        <v>32</v>
      </c>
      <c r="H1482" s="38">
        <v>397</v>
      </c>
      <c r="I1482" s="37" t="s">
        <v>2268</v>
      </c>
      <c r="J1482" s="37" t="s">
        <v>2585</v>
      </c>
      <c r="K1482">
        <v>2</v>
      </c>
      <c r="L1482">
        <v>1</v>
      </c>
      <c r="M1482">
        <v>0</v>
      </c>
      <c r="N1482">
        <v>1</v>
      </c>
      <c r="O1482">
        <v>1</v>
      </c>
      <c r="P1482">
        <v>2.5188916876574307E-3</v>
      </c>
      <c r="Q1482">
        <f t="shared" si="23"/>
        <v>2.5188916876574307E-3</v>
      </c>
    </row>
    <row r="1483" spans="1:17" x14ac:dyDescent="0.25">
      <c r="A1483" s="39">
        <v>42241</v>
      </c>
      <c r="B1483" s="37" t="s">
        <v>2584</v>
      </c>
      <c r="C1483" s="37">
        <v>2015</v>
      </c>
      <c r="D1483" s="38">
        <v>8</v>
      </c>
      <c r="E1483" s="37" t="s">
        <v>36</v>
      </c>
      <c r="F1483" s="37" t="s">
        <v>36</v>
      </c>
      <c r="G1483" s="37" t="s">
        <v>40</v>
      </c>
      <c r="H1483" s="38">
        <v>37</v>
      </c>
      <c r="I1483" s="37" t="s">
        <v>37</v>
      </c>
      <c r="J1483" s="37" t="s">
        <v>37</v>
      </c>
      <c r="K1483">
        <v>0</v>
      </c>
      <c r="L1483">
        <v>0</v>
      </c>
      <c r="M1483">
        <v>0</v>
      </c>
      <c r="N1483">
        <v>0</v>
      </c>
      <c r="O1483">
        <v>0</v>
      </c>
      <c r="P1483">
        <v>0</v>
      </c>
      <c r="Q1483">
        <f t="shared" si="23"/>
        <v>0</v>
      </c>
    </row>
    <row r="1484" spans="1:17" x14ac:dyDescent="0.25">
      <c r="A1484" s="39">
        <v>42241</v>
      </c>
      <c r="B1484" s="37" t="s">
        <v>2583</v>
      </c>
      <c r="C1484" s="37">
        <v>2015</v>
      </c>
      <c r="D1484" s="38">
        <v>8</v>
      </c>
      <c r="E1484" s="37" t="s">
        <v>50</v>
      </c>
      <c r="F1484" s="37" t="s">
        <v>50</v>
      </c>
      <c r="G1484" s="37" t="s">
        <v>32</v>
      </c>
      <c r="H1484" s="38">
        <v>224</v>
      </c>
      <c r="I1484" s="37" t="s">
        <v>2003</v>
      </c>
      <c r="J1484" s="37" t="s">
        <v>2582</v>
      </c>
      <c r="K1484">
        <v>0</v>
      </c>
      <c r="L1484">
        <v>0</v>
      </c>
      <c r="M1484">
        <v>0</v>
      </c>
      <c r="N1484">
        <v>0</v>
      </c>
      <c r="O1484">
        <v>0</v>
      </c>
      <c r="P1484">
        <v>0</v>
      </c>
      <c r="Q1484">
        <f t="shared" si="23"/>
        <v>0</v>
      </c>
    </row>
    <row r="1485" spans="1:17" x14ac:dyDescent="0.25">
      <c r="A1485" s="39">
        <v>42241</v>
      </c>
      <c r="B1485" s="37" t="s">
        <v>2581</v>
      </c>
      <c r="C1485" s="37">
        <v>2015</v>
      </c>
      <c r="D1485" s="38">
        <v>8</v>
      </c>
      <c r="E1485" s="37" t="s">
        <v>50</v>
      </c>
      <c r="F1485" s="37" t="s">
        <v>50</v>
      </c>
      <c r="G1485" s="37" t="s">
        <v>40</v>
      </c>
      <c r="H1485" s="38">
        <v>4</v>
      </c>
      <c r="I1485" s="37" t="s">
        <v>37</v>
      </c>
      <c r="J1485" s="37" t="s">
        <v>37</v>
      </c>
      <c r="K1485">
        <v>0</v>
      </c>
      <c r="L1485">
        <v>0</v>
      </c>
      <c r="M1485">
        <v>0</v>
      </c>
      <c r="N1485">
        <v>0</v>
      </c>
      <c r="O1485">
        <v>0</v>
      </c>
      <c r="P1485">
        <v>0</v>
      </c>
      <c r="Q1485">
        <f t="shared" si="23"/>
        <v>0</v>
      </c>
    </row>
    <row r="1486" spans="1:17" x14ac:dyDescent="0.25">
      <c r="A1486" s="39">
        <v>42252</v>
      </c>
      <c r="B1486" s="37" t="s">
        <v>2580</v>
      </c>
      <c r="C1486" s="37">
        <v>2015</v>
      </c>
      <c r="D1486" s="38">
        <v>9</v>
      </c>
      <c r="E1486" s="37" t="s">
        <v>76</v>
      </c>
      <c r="F1486" s="37" t="s">
        <v>1827</v>
      </c>
      <c r="G1486" s="37" t="s">
        <v>32</v>
      </c>
      <c r="H1486" s="38">
        <v>94</v>
      </c>
      <c r="I1486" s="37" t="s">
        <v>37</v>
      </c>
      <c r="J1486" s="37" t="s">
        <v>2579</v>
      </c>
      <c r="K1486">
        <v>0</v>
      </c>
      <c r="L1486">
        <v>0</v>
      </c>
      <c r="M1486">
        <v>0</v>
      </c>
      <c r="N1486">
        <v>0</v>
      </c>
      <c r="O1486">
        <v>0</v>
      </c>
      <c r="P1486">
        <v>0</v>
      </c>
      <c r="Q1486">
        <f t="shared" si="23"/>
        <v>0</v>
      </c>
    </row>
    <row r="1487" spans="1:17" x14ac:dyDescent="0.25">
      <c r="A1487" s="39">
        <v>42256</v>
      </c>
      <c r="B1487" s="37" t="s">
        <v>2578</v>
      </c>
      <c r="C1487" s="37">
        <v>2015</v>
      </c>
      <c r="D1487" s="38">
        <v>9</v>
      </c>
      <c r="E1487" s="37" t="s">
        <v>37</v>
      </c>
      <c r="F1487" s="37" t="s">
        <v>4672</v>
      </c>
      <c r="G1487" s="37" t="s">
        <v>32</v>
      </c>
      <c r="H1487" s="38">
        <v>1</v>
      </c>
      <c r="I1487" s="37" t="s">
        <v>37</v>
      </c>
      <c r="J1487" s="37" t="s">
        <v>2577</v>
      </c>
      <c r="K1487">
        <v>0</v>
      </c>
      <c r="L1487">
        <v>0</v>
      </c>
      <c r="M1487">
        <v>0</v>
      </c>
      <c r="N1487">
        <v>0</v>
      </c>
      <c r="O1487">
        <v>0</v>
      </c>
      <c r="P1487">
        <v>0</v>
      </c>
      <c r="Q1487">
        <f t="shared" si="23"/>
        <v>0</v>
      </c>
    </row>
    <row r="1488" spans="1:17" x14ac:dyDescent="0.25">
      <c r="A1488" s="39">
        <v>42256</v>
      </c>
      <c r="B1488" s="37" t="s">
        <v>2576</v>
      </c>
      <c r="C1488" s="37">
        <v>2015</v>
      </c>
      <c r="D1488" s="38">
        <v>9</v>
      </c>
      <c r="E1488" s="37" t="s">
        <v>24</v>
      </c>
      <c r="F1488" s="37" t="s">
        <v>4672</v>
      </c>
      <c r="G1488" s="37" t="s">
        <v>32</v>
      </c>
      <c r="H1488" s="38">
        <v>24</v>
      </c>
      <c r="I1488" s="37" t="s">
        <v>37</v>
      </c>
      <c r="J1488" s="37" t="s">
        <v>37</v>
      </c>
      <c r="K1488">
        <v>0</v>
      </c>
      <c r="L1488">
        <v>0</v>
      </c>
      <c r="M1488">
        <v>0</v>
      </c>
      <c r="N1488">
        <v>0</v>
      </c>
      <c r="O1488">
        <v>0</v>
      </c>
      <c r="P1488">
        <v>0</v>
      </c>
      <c r="Q1488">
        <f t="shared" si="23"/>
        <v>0</v>
      </c>
    </row>
    <row r="1489" spans="1:17" x14ac:dyDescent="0.25">
      <c r="A1489" s="39">
        <v>42256</v>
      </c>
      <c r="B1489" s="37" t="s">
        <v>2575</v>
      </c>
      <c r="C1489" s="37">
        <v>2015</v>
      </c>
      <c r="D1489" s="38">
        <v>9</v>
      </c>
      <c r="E1489" s="37" t="s">
        <v>24</v>
      </c>
      <c r="F1489" s="37" t="s">
        <v>4672</v>
      </c>
      <c r="G1489" s="37" t="s">
        <v>40</v>
      </c>
      <c r="H1489" s="38">
        <v>1</v>
      </c>
      <c r="I1489" s="37" t="s">
        <v>37</v>
      </c>
      <c r="J1489" s="37" t="s">
        <v>37</v>
      </c>
      <c r="K1489">
        <v>0</v>
      </c>
      <c r="L1489">
        <v>0</v>
      </c>
      <c r="M1489">
        <v>0</v>
      </c>
      <c r="N1489">
        <v>0</v>
      </c>
      <c r="O1489">
        <v>0</v>
      </c>
      <c r="P1489">
        <v>0</v>
      </c>
      <c r="Q1489">
        <f t="shared" si="23"/>
        <v>0</v>
      </c>
    </row>
    <row r="1490" spans="1:17" x14ac:dyDescent="0.25">
      <c r="A1490" s="39">
        <v>42256</v>
      </c>
      <c r="B1490" s="37" t="s">
        <v>1176</v>
      </c>
      <c r="C1490" s="37">
        <v>2015</v>
      </c>
      <c r="D1490" s="38">
        <v>9</v>
      </c>
      <c r="E1490" s="37" t="s">
        <v>55</v>
      </c>
      <c r="F1490" s="37" t="s">
        <v>4672</v>
      </c>
      <c r="G1490" s="37" t="s">
        <v>32</v>
      </c>
      <c r="H1490" s="38">
        <v>930</v>
      </c>
      <c r="I1490" s="37" t="s">
        <v>2517</v>
      </c>
      <c r="J1490" s="37" t="s">
        <v>2574</v>
      </c>
      <c r="K1490">
        <v>1</v>
      </c>
      <c r="L1490">
        <v>1</v>
      </c>
      <c r="M1490">
        <v>0</v>
      </c>
      <c r="N1490">
        <v>0</v>
      </c>
      <c r="O1490">
        <v>0</v>
      </c>
      <c r="P1490">
        <v>1.0752688172043011E-3</v>
      </c>
      <c r="Q1490">
        <f t="shared" si="23"/>
        <v>0</v>
      </c>
    </row>
    <row r="1491" spans="1:17" x14ac:dyDescent="0.25">
      <c r="A1491" s="39">
        <v>42256</v>
      </c>
      <c r="B1491" s="37" t="s">
        <v>1179</v>
      </c>
      <c r="C1491" s="37">
        <v>2015</v>
      </c>
      <c r="D1491" s="38">
        <v>9</v>
      </c>
      <c r="E1491" s="37" t="s">
        <v>55</v>
      </c>
      <c r="F1491" s="37" t="s">
        <v>4672</v>
      </c>
      <c r="G1491" s="37" t="s">
        <v>40</v>
      </c>
      <c r="H1491" s="38">
        <v>1171</v>
      </c>
      <c r="I1491" s="37" t="s">
        <v>37</v>
      </c>
      <c r="J1491" s="37" t="s">
        <v>2573</v>
      </c>
      <c r="K1491">
        <v>5</v>
      </c>
      <c r="L1491">
        <v>5</v>
      </c>
      <c r="M1491">
        <v>0</v>
      </c>
      <c r="N1491">
        <v>4</v>
      </c>
      <c r="O1491">
        <v>4</v>
      </c>
      <c r="P1491">
        <v>4.269854824935952E-3</v>
      </c>
      <c r="Q1491">
        <f t="shared" si="23"/>
        <v>3.4158838599487617E-3</v>
      </c>
    </row>
    <row r="1492" spans="1:17" x14ac:dyDescent="0.25">
      <c r="A1492" s="39">
        <v>42258</v>
      </c>
      <c r="B1492" s="37" t="s">
        <v>2572</v>
      </c>
      <c r="C1492" s="37">
        <v>2015</v>
      </c>
      <c r="D1492" s="38">
        <v>9</v>
      </c>
      <c r="E1492" s="37" t="s">
        <v>2571</v>
      </c>
      <c r="F1492" s="37" t="e">
        <v>#N/A</v>
      </c>
      <c r="G1492" s="37" t="s">
        <v>40</v>
      </c>
      <c r="H1492" s="38">
        <v>1</v>
      </c>
      <c r="I1492" s="37" t="s">
        <v>37</v>
      </c>
      <c r="J1492" s="37" t="s">
        <v>37</v>
      </c>
      <c r="K1492">
        <v>0</v>
      </c>
      <c r="L1492">
        <v>0</v>
      </c>
      <c r="M1492">
        <v>0</v>
      </c>
      <c r="N1492">
        <v>0</v>
      </c>
      <c r="O1492">
        <v>0</v>
      </c>
      <c r="P1492">
        <v>0</v>
      </c>
      <c r="Q1492">
        <f t="shared" si="23"/>
        <v>0</v>
      </c>
    </row>
    <row r="1493" spans="1:17" x14ac:dyDescent="0.25">
      <c r="A1493" s="39">
        <v>42262</v>
      </c>
      <c r="B1493" s="37" t="s">
        <v>2570</v>
      </c>
      <c r="C1493" s="37">
        <v>2015</v>
      </c>
      <c r="D1493" s="38">
        <v>9</v>
      </c>
      <c r="E1493" s="37" t="s">
        <v>2258</v>
      </c>
      <c r="F1493" s="37" t="e">
        <v>#N/A</v>
      </c>
      <c r="G1493" s="37" t="s">
        <v>40</v>
      </c>
      <c r="H1493" s="38">
        <v>3</v>
      </c>
      <c r="I1493" s="37" t="s">
        <v>37</v>
      </c>
      <c r="J1493" s="37" t="s">
        <v>37</v>
      </c>
      <c r="K1493">
        <v>0</v>
      </c>
      <c r="L1493">
        <v>0</v>
      </c>
      <c r="M1493">
        <v>0</v>
      </c>
      <c r="N1493">
        <v>0</v>
      </c>
      <c r="O1493">
        <v>0</v>
      </c>
      <c r="P1493">
        <v>0</v>
      </c>
      <c r="Q1493">
        <f t="shared" si="23"/>
        <v>0</v>
      </c>
    </row>
    <row r="1494" spans="1:17" x14ac:dyDescent="0.25">
      <c r="A1494" s="39">
        <v>42262</v>
      </c>
      <c r="B1494" s="37" t="s">
        <v>2569</v>
      </c>
      <c r="C1494" s="37">
        <v>2015</v>
      </c>
      <c r="D1494" s="38">
        <v>9</v>
      </c>
      <c r="E1494" s="37" t="s">
        <v>37</v>
      </c>
      <c r="F1494" s="37" t="e">
        <v>#N/A</v>
      </c>
      <c r="G1494" s="37" t="s">
        <v>40</v>
      </c>
      <c r="H1494" s="38">
        <v>1</v>
      </c>
      <c r="I1494" s="37" t="s">
        <v>37</v>
      </c>
      <c r="J1494" s="37" t="s">
        <v>37</v>
      </c>
      <c r="K1494">
        <v>0</v>
      </c>
      <c r="L1494">
        <v>0</v>
      </c>
      <c r="M1494">
        <v>0</v>
      </c>
      <c r="N1494">
        <v>0</v>
      </c>
      <c r="O1494">
        <v>0</v>
      </c>
      <c r="P1494">
        <v>0</v>
      </c>
      <c r="Q1494">
        <f t="shared" si="23"/>
        <v>0</v>
      </c>
    </row>
    <row r="1495" spans="1:17" x14ac:dyDescent="0.25">
      <c r="A1495" s="39">
        <v>42272</v>
      </c>
      <c r="B1495" s="37" t="s">
        <v>2568</v>
      </c>
      <c r="C1495" s="37">
        <v>2015</v>
      </c>
      <c r="D1495" s="38">
        <v>9</v>
      </c>
      <c r="E1495" s="37" t="s">
        <v>76</v>
      </c>
      <c r="F1495" s="37" t="s">
        <v>1827</v>
      </c>
      <c r="G1495" s="37" t="s">
        <v>32</v>
      </c>
      <c r="H1495" s="38">
        <v>132</v>
      </c>
      <c r="I1495" s="37" t="s">
        <v>37</v>
      </c>
      <c r="J1495" s="37" t="s">
        <v>2567</v>
      </c>
      <c r="K1495">
        <v>0</v>
      </c>
      <c r="L1495">
        <v>0</v>
      </c>
      <c r="M1495">
        <v>0</v>
      </c>
      <c r="N1495">
        <v>0</v>
      </c>
      <c r="O1495">
        <v>0</v>
      </c>
      <c r="P1495">
        <v>0</v>
      </c>
      <c r="Q1495">
        <f t="shared" si="23"/>
        <v>0</v>
      </c>
    </row>
    <row r="1496" spans="1:17" x14ac:dyDescent="0.25">
      <c r="A1496" s="39">
        <v>42272</v>
      </c>
      <c r="B1496" s="37" t="s">
        <v>2566</v>
      </c>
      <c r="C1496" s="37">
        <v>2015</v>
      </c>
      <c r="D1496" s="38">
        <v>9</v>
      </c>
      <c r="E1496" s="37" t="s">
        <v>76</v>
      </c>
      <c r="F1496" s="37" t="s">
        <v>1827</v>
      </c>
      <c r="G1496" s="37" t="s">
        <v>40</v>
      </c>
      <c r="H1496" s="38">
        <v>2</v>
      </c>
      <c r="I1496" s="37" t="s">
        <v>37</v>
      </c>
      <c r="J1496" s="37" t="s">
        <v>2565</v>
      </c>
      <c r="K1496">
        <v>0</v>
      </c>
      <c r="L1496">
        <v>0</v>
      </c>
      <c r="M1496">
        <v>0</v>
      </c>
      <c r="N1496">
        <v>0</v>
      </c>
      <c r="O1496">
        <v>0</v>
      </c>
      <c r="P1496">
        <v>0</v>
      </c>
      <c r="Q1496">
        <f t="shared" si="23"/>
        <v>0</v>
      </c>
    </row>
    <row r="1497" spans="1:17" x14ac:dyDescent="0.25">
      <c r="A1497" s="39">
        <v>42272</v>
      </c>
      <c r="B1497" s="37" t="s">
        <v>2564</v>
      </c>
      <c r="C1497" s="37">
        <v>2015</v>
      </c>
      <c r="D1497" s="38">
        <v>9</v>
      </c>
      <c r="E1497" s="37" t="s">
        <v>1827</v>
      </c>
      <c r="F1497" s="37" t="s">
        <v>1827</v>
      </c>
      <c r="G1497" s="37" t="s">
        <v>32</v>
      </c>
      <c r="H1497" s="40">
        <v>19</v>
      </c>
      <c r="I1497" s="37" t="s">
        <v>37</v>
      </c>
      <c r="J1497" s="37" t="s">
        <v>2563</v>
      </c>
      <c r="K1497">
        <v>0</v>
      </c>
      <c r="L1497">
        <v>0</v>
      </c>
      <c r="M1497">
        <v>0</v>
      </c>
      <c r="N1497">
        <v>0</v>
      </c>
      <c r="O1497">
        <v>0</v>
      </c>
      <c r="P1497">
        <v>0</v>
      </c>
      <c r="Q1497">
        <f t="shared" si="23"/>
        <v>0</v>
      </c>
    </row>
    <row r="1498" spans="1:17" x14ac:dyDescent="0.25">
      <c r="A1498" s="39">
        <v>42272</v>
      </c>
      <c r="B1498" s="37" t="s">
        <v>2562</v>
      </c>
      <c r="C1498" s="37">
        <v>2015</v>
      </c>
      <c r="D1498" s="38">
        <v>9</v>
      </c>
      <c r="E1498" s="37" t="s">
        <v>37</v>
      </c>
      <c r="F1498" s="37" t="e">
        <v>#N/A</v>
      </c>
      <c r="G1498" s="37" t="s">
        <v>32</v>
      </c>
      <c r="H1498" s="38">
        <v>4</v>
      </c>
      <c r="I1498" s="37" t="s">
        <v>37</v>
      </c>
      <c r="J1498" s="37" t="s">
        <v>37</v>
      </c>
      <c r="K1498">
        <v>0</v>
      </c>
      <c r="L1498">
        <v>0</v>
      </c>
      <c r="M1498">
        <v>0</v>
      </c>
      <c r="N1498">
        <v>0</v>
      </c>
      <c r="O1498">
        <v>0</v>
      </c>
      <c r="P1498">
        <v>0</v>
      </c>
      <c r="Q1498">
        <f t="shared" si="23"/>
        <v>0</v>
      </c>
    </row>
    <row r="1499" spans="1:17" x14ac:dyDescent="0.25">
      <c r="A1499" s="39">
        <v>42272</v>
      </c>
      <c r="B1499" s="37" t="s">
        <v>2561</v>
      </c>
      <c r="C1499" s="37">
        <v>2015</v>
      </c>
      <c r="D1499" s="38">
        <v>9</v>
      </c>
      <c r="E1499" s="37" t="s">
        <v>55</v>
      </c>
      <c r="F1499" s="37" t="s">
        <v>4672</v>
      </c>
      <c r="G1499" s="37" t="s">
        <v>32</v>
      </c>
      <c r="H1499" s="38">
        <v>640</v>
      </c>
      <c r="I1499" s="37" t="s">
        <v>1928</v>
      </c>
      <c r="J1499" s="37" t="s">
        <v>37</v>
      </c>
      <c r="K1499">
        <v>0</v>
      </c>
      <c r="L1499">
        <v>0</v>
      </c>
      <c r="M1499">
        <v>0</v>
      </c>
      <c r="N1499">
        <v>0</v>
      </c>
      <c r="O1499">
        <v>0</v>
      </c>
      <c r="P1499">
        <v>0</v>
      </c>
      <c r="Q1499">
        <f t="shared" si="23"/>
        <v>0</v>
      </c>
    </row>
    <row r="1500" spans="1:17" x14ac:dyDescent="0.25">
      <c r="A1500" s="39">
        <v>42272</v>
      </c>
      <c r="B1500" s="37" t="s">
        <v>1190</v>
      </c>
      <c r="C1500" s="37">
        <v>2015</v>
      </c>
      <c r="D1500" s="38">
        <v>9</v>
      </c>
      <c r="E1500" s="37" t="s">
        <v>55</v>
      </c>
      <c r="F1500" s="37" t="s">
        <v>4672</v>
      </c>
      <c r="G1500" s="37" t="s">
        <v>40</v>
      </c>
      <c r="H1500" s="38">
        <v>856</v>
      </c>
      <c r="I1500" s="37" t="s">
        <v>37</v>
      </c>
      <c r="J1500" s="37" t="s">
        <v>2560</v>
      </c>
      <c r="K1500">
        <v>1</v>
      </c>
      <c r="L1500">
        <v>1</v>
      </c>
      <c r="M1500">
        <v>0</v>
      </c>
      <c r="N1500">
        <v>1</v>
      </c>
      <c r="O1500">
        <v>1</v>
      </c>
      <c r="P1500">
        <v>1.1682242990654205E-3</v>
      </c>
      <c r="Q1500">
        <f t="shared" si="23"/>
        <v>1.1682242990654205E-3</v>
      </c>
    </row>
    <row r="1501" spans="1:17" x14ac:dyDescent="0.25">
      <c r="A1501" s="39">
        <v>42272</v>
      </c>
      <c r="B1501" s="37" t="s">
        <v>2559</v>
      </c>
      <c r="C1501" s="37">
        <v>2015</v>
      </c>
      <c r="D1501" s="38">
        <v>9</v>
      </c>
      <c r="E1501" s="37" t="s">
        <v>36</v>
      </c>
      <c r="F1501" s="37" t="s">
        <v>36</v>
      </c>
      <c r="G1501" s="37" t="s">
        <v>32</v>
      </c>
      <c r="H1501" s="38">
        <v>217</v>
      </c>
      <c r="I1501" s="37" t="s">
        <v>2558</v>
      </c>
      <c r="J1501" s="37" t="s">
        <v>2557</v>
      </c>
      <c r="K1501">
        <v>0</v>
      </c>
      <c r="L1501">
        <v>0</v>
      </c>
      <c r="M1501">
        <v>0</v>
      </c>
      <c r="N1501">
        <v>0</v>
      </c>
      <c r="O1501">
        <v>0</v>
      </c>
      <c r="P1501">
        <v>0</v>
      </c>
      <c r="Q1501">
        <f t="shared" si="23"/>
        <v>0</v>
      </c>
    </row>
    <row r="1502" spans="1:17" x14ac:dyDescent="0.25">
      <c r="A1502" s="39">
        <v>42272</v>
      </c>
      <c r="B1502" s="37" t="s">
        <v>2556</v>
      </c>
      <c r="C1502" s="37">
        <v>2015</v>
      </c>
      <c r="D1502" s="38">
        <v>9</v>
      </c>
      <c r="E1502" s="37" t="s">
        <v>36</v>
      </c>
      <c r="F1502" s="37" t="s">
        <v>36</v>
      </c>
      <c r="G1502" s="37" t="s">
        <v>40</v>
      </c>
      <c r="H1502" s="38">
        <v>2</v>
      </c>
      <c r="I1502" s="37" t="s">
        <v>37</v>
      </c>
      <c r="J1502" s="37" t="s">
        <v>2555</v>
      </c>
      <c r="K1502">
        <v>0</v>
      </c>
      <c r="L1502">
        <v>0</v>
      </c>
      <c r="M1502">
        <v>0</v>
      </c>
      <c r="N1502">
        <v>0</v>
      </c>
      <c r="O1502">
        <v>0</v>
      </c>
      <c r="P1502">
        <v>0</v>
      </c>
      <c r="Q1502">
        <f t="shared" si="23"/>
        <v>0</v>
      </c>
    </row>
    <row r="1503" spans="1:17" x14ac:dyDescent="0.25">
      <c r="A1503" s="39">
        <v>42272</v>
      </c>
      <c r="B1503" s="37" t="s">
        <v>2554</v>
      </c>
      <c r="C1503" s="37">
        <v>2015</v>
      </c>
      <c r="D1503" s="38">
        <v>9</v>
      </c>
      <c r="E1503" s="37" t="s">
        <v>50</v>
      </c>
      <c r="F1503" s="37" t="s">
        <v>50</v>
      </c>
      <c r="G1503" s="37" t="s">
        <v>32</v>
      </c>
      <c r="H1503" s="38">
        <v>226</v>
      </c>
      <c r="I1503" s="37" t="s">
        <v>2192</v>
      </c>
      <c r="J1503" s="37" t="s">
        <v>2553</v>
      </c>
      <c r="K1503">
        <v>0</v>
      </c>
      <c r="L1503">
        <v>0</v>
      </c>
      <c r="M1503">
        <v>0</v>
      </c>
      <c r="N1503">
        <v>0</v>
      </c>
      <c r="O1503">
        <v>0</v>
      </c>
      <c r="P1503">
        <v>0</v>
      </c>
      <c r="Q1503">
        <f t="shared" si="23"/>
        <v>0</v>
      </c>
    </row>
    <row r="1504" spans="1:17" x14ac:dyDescent="0.25">
      <c r="A1504" s="39">
        <v>42272</v>
      </c>
      <c r="B1504" s="37" t="s">
        <v>2552</v>
      </c>
      <c r="C1504" s="37">
        <v>2015</v>
      </c>
      <c r="D1504" s="38">
        <v>9</v>
      </c>
      <c r="E1504" s="37" t="s">
        <v>50</v>
      </c>
      <c r="F1504" s="37" t="s">
        <v>50</v>
      </c>
      <c r="G1504" s="37" t="s">
        <v>40</v>
      </c>
      <c r="H1504" s="38">
        <v>1</v>
      </c>
      <c r="I1504" s="37" t="s">
        <v>37</v>
      </c>
      <c r="J1504" s="37" t="s">
        <v>37</v>
      </c>
      <c r="K1504">
        <v>0</v>
      </c>
      <c r="L1504">
        <v>0</v>
      </c>
      <c r="M1504">
        <v>0</v>
      </c>
      <c r="N1504">
        <v>0</v>
      </c>
      <c r="O1504">
        <v>0</v>
      </c>
      <c r="P1504">
        <v>0</v>
      </c>
      <c r="Q1504">
        <f t="shared" si="23"/>
        <v>0</v>
      </c>
    </row>
    <row r="1505" spans="1:17" x14ac:dyDescent="0.25">
      <c r="A1505" s="39">
        <v>42276</v>
      </c>
      <c r="B1505" s="37" t="s">
        <v>2551</v>
      </c>
      <c r="C1505" s="37">
        <v>2015</v>
      </c>
      <c r="D1505" s="38">
        <v>9</v>
      </c>
      <c r="E1505" s="37" t="s">
        <v>1036</v>
      </c>
      <c r="F1505" s="37" t="e">
        <v>#N/A</v>
      </c>
      <c r="G1505" s="37" t="s">
        <v>40</v>
      </c>
      <c r="H1505" s="38">
        <v>3</v>
      </c>
      <c r="I1505" s="37" t="s">
        <v>37</v>
      </c>
      <c r="J1505" s="37" t="s">
        <v>2550</v>
      </c>
      <c r="K1505">
        <v>0</v>
      </c>
      <c r="L1505">
        <v>0</v>
      </c>
      <c r="M1505">
        <v>0</v>
      </c>
      <c r="N1505">
        <v>0</v>
      </c>
      <c r="O1505">
        <v>0</v>
      </c>
      <c r="P1505">
        <v>0</v>
      </c>
      <c r="Q1505">
        <f t="shared" si="23"/>
        <v>0</v>
      </c>
    </row>
    <row r="1506" spans="1:17" x14ac:dyDescent="0.25">
      <c r="A1506" s="39">
        <v>42277</v>
      </c>
      <c r="B1506" s="37" t="s">
        <v>2549</v>
      </c>
      <c r="C1506" s="37">
        <v>2015</v>
      </c>
      <c r="D1506" s="38">
        <v>9</v>
      </c>
      <c r="E1506" s="37" t="s">
        <v>76</v>
      </c>
      <c r="F1506" s="37" t="s">
        <v>1827</v>
      </c>
      <c r="G1506" s="37" t="s">
        <v>32</v>
      </c>
      <c r="H1506" s="38">
        <v>89</v>
      </c>
      <c r="I1506" s="37" t="s">
        <v>1841</v>
      </c>
      <c r="J1506" s="37" t="s">
        <v>2547</v>
      </c>
      <c r="K1506">
        <v>0</v>
      </c>
      <c r="L1506">
        <v>0</v>
      </c>
      <c r="M1506">
        <v>0</v>
      </c>
      <c r="N1506">
        <v>0</v>
      </c>
      <c r="O1506">
        <v>0</v>
      </c>
      <c r="P1506">
        <v>0</v>
      </c>
      <c r="Q1506">
        <f t="shared" si="23"/>
        <v>0</v>
      </c>
    </row>
    <row r="1507" spans="1:17" x14ac:dyDescent="0.25">
      <c r="A1507" s="39">
        <v>42277</v>
      </c>
      <c r="B1507" s="37" t="s">
        <v>2548</v>
      </c>
      <c r="C1507" s="37">
        <v>2015</v>
      </c>
      <c r="D1507" s="38">
        <v>9</v>
      </c>
      <c r="E1507" s="37" t="s">
        <v>76</v>
      </c>
      <c r="F1507" s="37" t="s">
        <v>1827</v>
      </c>
      <c r="G1507" s="37" t="s">
        <v>40</v>
      </c>
      <c r="H1507" s="38">
        <v>10</v>
      </c>
      <c r="I1507" s="37" t="s">
        <v>37</v>
      </c>
      <c r="J1507" s="37" t="s">
        <v>2547</v>
      </c>
      <c r="K1507">
        <v>0</v>
      </c>
      <c r="L1507">
        <v>0</v>
      </c>
      <c r="M1507">
        <v>0</v>
      </c>
      <c r="N1507">
        <v>0</v>
      </c>
      <c r="O1507">
        <v>0</v>
      </c>
      <c r="P1507">
        <v>0</v>
      </c>
      <c r="Q1507">
        <f t="shared" si="23"/>
        <v>0</v>
      </c>
    </row>
    <row r="1508" spans="1:17" x14ac:dyDescent="0.25">
      <c r="A1508" s="39">
        <v>42277</v>
      </c>
      <c r="B1508" s="37" t="s">
        <v>2546</v>
      </c>
      <c r="C1508" s="37">
        <v>2015</v>
      </c>
      <c r="D1508" s="38">
        <v>9</v>
      </c>
      <c r="E1508" s="37" t="s">
        <v>37</v>
      </c>
      <c r="F1508" s="37" t="e">
        <v>#N/A</v>
      </c>
      <c r="G1508" s="37" t="s">
        <v>40</v>
      </c>
      <c r="H1508" s="38">
        <v>1</v>
      </c>
      <c r="I1508" s="37" t="s">
        <v>37</v>
      </c>
      <c r="J1508" s="37" t="s">
        <v>37</v>
      </c>
      <c r="K1508">
        <v>0</v>
      </c>
      <c r="L1508">
        <v>0</v>
      </c>
      <c r="M1508">
        <v>0</v>
      </c>
      <c r="N1508">
        <v>0</v>
      </c>
      <c r="O1508">
        <v>0</v>
      </c>
      <c r="P1508">
        <v>0</v>
      </c>
      <c r="Q1508">
        <f t="shared" si="23"/>
        <v>0</v>
      </c>
    </row>
    <row r="1509" spans="1:17" x14ac:dyDescent="0.25">
      <c r="A1509" s="39">
        <v>42277</v>
      </c>
      <c r="B1509" s="37" t="s">
        <v>2545</v>
      </c>
      <c r="C1509" s="37">
        <v>2015</v>
      </c>
      <c r="D1509" s="38">
        <v>9</v>
      </c>
      <c r="E1509" s="37" t="s">
        <v>37</v>
      </c>
      <c r="F1509" s="37" t="e">
        <v>#N/A</v>
      </c>
      <c r="G1509" s="37" t="s">
        <v>32</v>
      </c>
      <c r="H1509" s="38">
        <v>3</v>
      </c>
      <c r="I1509" s="37" t="s">
        <v>37</v>
      </c>
      <c r="J1509" s="37" t="s">
        <v>37</v>
      </c>
      <c r="K1509">
        <v>0</v>
      </c>
      <c r="L1509">
        <v>0</v>
      </c>
      <c r="M1509">
        <v>0</v>
      </c>
      <c r="N1509">
        <v>0</v>
      </c>
      <c r="O1509">
        <v>0</v>
      </c>
      <c r="P1509">
        <v>0</v>
      </c>
      <c r="Q1509">
        <f t="shared" si="23"/>
        <v>0</v>
      </c>
    </row>
    <row r="1510" spans="1:17" x14ac:dyDescent="0.25">
      <c r="A1510" s="39">
        <v>42277</v>
      </c>
      <c r="B1510" s="37" t="s">
        <v>2544</v>
      </c>
      <c r="C1510" s="37">
        <v>2015</v>
      </c>
      <c r="D1510" s="38">
        <v>9</v>
      </c>
      <c r="E1510" s="37" t="s">
        <v>24</v>
      </c>
      <c r="F1510" s="37" t="s">
        <v>4672</v>
      </c>
      <c r="G1510" s="37" t="s">
        <v>32</v>
      </c>
      <c r="H1510" s="38">
        <v>30</v>
      </c>
      <c r="I1510" s="37" t="s">
        <v>37</v>
      </c>
      <c r="J1510" s="37" t="s">
        <v>37</v>
      </c>
      <c r="K1510">
        <v>0</v>
      </c>
      <c r="L1510">
        <v>0</v>
      </c>
      <c r="M1510">
        <v>0</v>
      </c>
      <c r="N1510">
        <v>0</v>
      </c>
      <c r="O1510">
        <v>0</v>
      </c>
      <c r="P1510">
        <v>0</v>
      </c>
      <c r="Q1510">
        <f t="shared" si="23"/>
        <v>0</v>
      </c>
    </row>
    <row r="1511" spans="1:17" x14ac:dyDescent="0.25">
      <c r="A1511" s="39">
        <v>42277</v>
      </c>
      <c r="B1511" s="37" t="s">
        <v>2543</v>
      </c>
      <c r="C1511" s="37">
        <v>2015</v>
      </c>
      <c r="D1511" s="38">
        <v>9</v>
      </c>
      <c r="E1511" s="37" t="s">
        <v>24</v>
      </c>
      <c r="F1511" s="37" t="s">
        <v>4672</v>
      </c>
      <c r="G1511" s="37" t="s">
        <v>40</v>
      </c>
      <c r="H1511" s="38">
        <v>15</v>
      </c>
      <c r="I1511" s="37" t="s">
        <v>37</v>
      </c>
      <c r="J1511" s="37" t="s">
        <v>2542</v>
      </c>
      <c r="K1511">
        <v>0</v>
      </c>
      <c r="L1511">
        <v>0</v>
      </c>
      <c r="M1511">
        <v>0</v>
      </c>
      <c r="N1511">
        <v>0</v>
      </c>
      <c r="O1511">
        <v>0</v>
      </c>
      <c r="P1511">
        <v>0</v>
      </c>
      <c r="Q1511">
        <f t="shared" si="23"/>
        <v>0</v>
      </c>
    </row>
    <row r="1512" spans="1:17" x14ac:dyDescent="0.25">
      <c r="A1512" s="39">
        <v>42282</v>
      </c>
      <c r="B1512" s="37" t="s">
        <v>2541</v>
      </c>
      <c r="C1512" s="37">
        <v>2015</v>
      </c>
      <c r="D1512" s="38">
        <v>10</v>
      </c>
      <c r="E1512" s="37" t="s">
        <v>76</v>
      </c>
      <c r="F1512" s="37" t="s">
        <v>1827</v>
      </c>
      <c r="G1512" s="37" t="s">
        <v>32</v>
      </c>
      <c r="H1512" s="38">
        <v>15</v>
      </c>
      <c r="I1512" s="37" t="s">
        <v>37</v>
      </c>
      <c r="J1512" s="37" t="s">
        <v>2540</v>
      </c>
      <c r="K1512">
        <v>0</v>
      </c>
      <c r="L1512">
        <v>0</v>
      </c>
      <c r="M1512">
        <v>0</v>
      </c>
      <c r="N1512">
        <v>0</v>
      </c>
      <c r="O1512">
        <v>0</v>
      </c>
      <c r="P1512">
        <v>0</v>
      </c>
      <c r="Q1512">
        <f t="shared" si="23"/>
        <v>0</v>
      </c>
    </row>
    <row r="1513" spans="1:17" x14ac:dyDescent="0.25">
      <c r="A1513" s="39">
        <v>42282</v>
      </c>
      <c r="B1513" s="37" t="s">
        <v>1194</v>
      </c>
      <c r="C1513" s="37">
        <v>2015</v>
      </c>
      <c r="D1513" s="38">
        <v>10</v>
      </c>
      <c r="E1513" s="37" t="s">
        <v>24</v>
      </c>
      <c r="F1513" s="37" t="s">
        <v>4672</v>
      </c>
      <c r="G1513" s="37" t="s">
        <v>32</v>
      </c>
      <c r="H1513" s="38">
        <v>2</v>
      </c>
      <c r="I1513" s="37" t="s">
        <v>37</v>
      </c>
      <c r="J1513" s="37" t="s">
        <v>37</v>
      </c>
      <c r="K1513">
        <v>1</v>
      </c>
      <c r="L1513">
        <v>1</v>
      </c>
      <c r="M1513">
        <v>0</v>
      </c>
      <c r="N1513">
        <v>0</v>
      </c>
      <c r="O1513">
        <v>1</v>
      </c>
      <c r="P1513">
        <v>0.5</v>
      </c>
      <c r="Q1513">
        <f t="shared" si="23"/>
        <v>0</v>
      </c>
    </row>
    <row r="1514" spans="1:17" x14ac:dyDescent="0.25">
      <c r="A1514" s="39">
        <v>42282</v>
      </c>
      <c r="B1514" s="37" t="s">
        <v>2539</v>
      </c>
      <c r="C1514" s="37">
        <v>2015</v>
      </c>
      <c r="D1514" s="38">
        <v>10</v>
      </c>
      <c r="E1514" s="37" t="s">
        <v>37</v>
      </c>
      <c r="F1514" s="37" t="e">
        <v>#N/A</v>
      </c>
      <c r="G1514" s="37" t="s">
        <v>40</v>
      </c>
      <c r="H1514" s="38">
        <v>4</v>
      </c>
      <c r="I1514" s="37" t="s">
        <v>37</v>
      </c>
      <c r="J1514" s="37" t="s">
        <v>37</v>
      </c>
      <c r="K1514">
        <v>0</v>
      </c>
      <c r="L1514">
        <v>0</v>
      </c>
      <c r="M1514">
        <v>0</v>
      </c>
      <c r="N1514">
        <v>0</v>
      </c>
      <c r="O1514">
        <v>0</v>
      </c>
      <c r="P1514">
        <v>0</v>
      </c>
      <c r="Q1514">
        <f t="shared" si="23"/>
        <v>0</v>
      </c>
    </row>
    <row r="1515" spans="1:17" x14ac:dyDescent="0.25">
      <c r="A1515" s="39">
        <v>42305</v>
      </c>
      <c r="B1515" s="37" t="s">
        <v>2538</v>
      </c>
      <c r="C1515" s="37">
        <v>2015</v>
      </c>
      <c r="D1515" s="38">
        <v>10</v>
      </c>
      <c r="E1515" s="37" t="s">
        <v>2074</v>
      </c>
      <c r="F1515" s="37" t="e">
        <v>#N/A</v>
      </c>
      <c r="G1515" s="37" t="s">
        <v>32</v>
      </c>
      <c r="H1515" s="38">
        <v>2</v>
      </c>
      <c r="I1515" s="37" t="s">
        <v>37</v>
      </c>
      <c r="J1515" s="37" t="s">
        <v>37</v>
      </c>
      <c r="K1515">
        <v>0</v>
      </c>
      <c r="L1515">
        <v>0</v>
      </c>
      <c r="M1515">
        <v>0</v>
      </c>
      <c r="N1515">
        <v>0</v>
      </c>
      <c r="O1515">
        <v>0</v>
      </c>
      <c r="P1515">
        <v>0</v>
      </c>
      <c r="Q1515">
        <f t="shared" si="23"/>
        <v>0</v>
      </c>
    </row>
    <row r="1516" spans="1:17" x14ac:dyDescent="0.25">
      <c r="A1516" s="39">
        <v>42305</v>
      </c>
      <c r="B1516" s="37" t="s">
        <v>2537</v>
      </c>
      <c r="C1516" s="37">
        <v>2015</v>
      </c>
      <c r="D1516" s="38">
        <v>10</v>
      </c>
      <c r="E1516" s="37" t="s">
        <v>1036</v>
      </c>
      <c r="F1516" s="37" t="e">
        <v>#N/A</v>
      </c>
      <c r="G1516" s="37" t="s">
        <v>40</v>
      </c>
      <c r="H1516" s="38">
        <v>2</v>
      </c>
      <c r="I1516" s="37" t="s">
        <v>37</v>
      </c>
      <c r="J1516" s="37" t="s">
        <v>2536</v>
      </c>
      <c r="K1516">
        <v>0</v>
      </c>
      <c r="L1516">
        <v>0</v>
      </c>
      <c r="M1516">
        <v>0</v>
      </c>
      <c r="N1516">
        <v>0</v>
      </c>
      <c r="O1516">
        <v>0</v>
      </c>
      <c r="P1516">
        <v>0</v>
      </c>
      <c r="Q1516">
        <f t="shared" si="23"/>
        <v>0</v>
      </c>
    </row>
    <row r="1517" spans="1:17" x14ac:dyDescent="0.25">
      <c r="A1517" s="39">
        <v>42327</v>
      </c>
      <c r="B1517" s="37" t="s">
        <v>2535</v>
      </c>
      <c r="C1517" s="37">
        <v>2015</v>
      </c>
      <c r="D1517" s="38">
        <v>11</v>
      </c>
      <c r="E1517" s="37" t="s">
        <v>1036</v>
      </c>
      <c r="F1517" s="37" t="e">
        <v>#N/A</v>
      </c>
      <c r="G1517" s="37" t="s">
        <v>32</v>
      </c>
      <c r="H1517" s="38">
        <v>1</v>
      </c>
      <c r="I1517" s="37" t="s">
        <v>37</v>
      </c>
      <c r="J1517" s="37" t="s">
        <v>2533</v>
      </c>
      <c r="K1517">
        <v>0</v>
      </c>
      <c r="L1517">
        <v>0</v>
      </c>
      <c r="M1517">
        <v>0</v>
      </c>
      <c r="N1517">
        <v>0</v>
      </c>
      <c r="O1517">
        <v>0</v>
      </c>
      <c r="P1517">
        <v>0</v>
      </c>
      <c r="Q1517">
        <f t="shared" si="23"/>
        <v>0</v>
      </c>
    </row>
    <row r="1518" spans="1:17" x14ac:dyDescent="0.25">
      <c r="A1518" s="39">
        <v>42327</v>
      </c>
      <c r="B1518" s="37" t="s">
        <v>2534</v>
      </c>
      <c r="C1518" s="37">
        <v>2015</v>
      </c>
      <c r="D1518" s="38">
        <v>11</v>
      </c>
      <c r="E1518" s="37" t="s">
        <v>1036</v>
      </c>
      <c r="F1518" s="37" t="e">
        <v>#N/A</v>
      </c>
      <c r="G1518" s="37" t="s">
        <v>40</v>
      </c>
      <c r="H1518" s="38">
        <v>1</v>
      </c>
      <c r="I1518" s="37" t="s">
        <v>37</v>
      </c>
      <c r="J1518" s="37" t="s">
        <v>2533</v>
      </c>
      <c r="K1518">
        <v>0</v>
      </c>
      <c r="L1518">
        <v>0</v>
      </c>
      <c r="M1518">
        <v>0</v>
      </c>
      <c r="N1518">
        <v>0</v>
      </c>
      <c r="O1518">
        <v>0</v>
      </c>
      <c r="P1518">
        <v>0</v>
      </c>
      <c r="Q1518">
        <f t="shared" si="23"/>
        <v>0</v>
      </c>
    </row>
    <row r="1519" spans="1:17" x14ac:dyDescent="0.25">
      <c r="A1519" s="39">
        <v>42327</v>
      </c>
      <c r="B1519" s="37" t="s">
        <v>2532</v>
      </c>
      <c r="C1519" s="37">
        <v>2015</v>
      </c>
      <c r="D1519" s="38">
        <v>11</v>
      </c>
      <c r="E1519" s="37" t="s">
        <v>37</v>
      </c>
      <c r="F1519" s="37" t="e">
        <v>#N/A</v>
      </c>
      <c r="G1519" s="37" t="s">
        <v>40</v>
      </c>
      <c r="H1519" s="38">
        <v>1</v>
      </c>
      <c r="I1519" s="37" t="s">
        <v>37</v>
      </c>
      <c r="J1519" s="37" t="s">
        <v>37</v>
      </c>
      <c r="K1519">
        <v>0</v>
      </c>
      <c r="L1519">
        <v>0</v>
      </c>
      <c r="M1519">
        <v>0</v>
      </c>
      <c r="N1519">
        <v>0</v>
      </c>
      <c r="O1519">
        <v>0</v>
      </c>
      <c r="P1519">
        <v>0</v>
      </c>
      <c r="Q1519">
        <f t="shared" si="23"/>
        <v>0</v>
      </c>
    </row>
    <row r="1520" spans="1:17" x14ac:dyDescent="0.25">
      <c r="A1520" s="39">
        <v>42327</v>
      </c>
      <c r="B1520" s="37" t="s">
        <v>2531</v>
      </c>
      <c r="C1520" s="37">
        <v>2015</v>
      </c>
      <c r="D1520" s="38">
        <v>11</v>
      </c>
      <c r="E1520" s="37" t="s">
        <v>37</v>
      </c>
      <c r="F1520" s="37" t="e">
        <v>#N/A</v>
      </c>
      <c r="G1520" s="37" t="s">
        <v>32</v>
      </c>
      <c r="H1520" s="38">
        <v>1</v>
      </c>
      <c r="I1520" s="37" t="s">
        <v>37</v>
      </c>
      <c r="J1520" s="37" t="s">
        <v>37</v>
      </c>
      <c r="K1520">
        <v>0</v>
      </c>
      <c r="L1520">
        <v>0</v>
      </c>
      <c r="M1520">
        <v>0</v>
      </c>
      <c r="N1520">
        <v>0</v>
      </c>
      <c r="O1520">
        <v>0</v>
      </c>
      <c r="P1520">
        <v>0</v>
      </c>
      <c r="Q1520">
        <f t="shared" si="23"/>
        <v>0</v>
      </c>
    </row>
    <row r="1521" spans="1:17" x14ac:dyDescent="0.25">
      <c r="A1521" s="39">
        <v>42327</v>
      </c>
      <c r="B1521" s="37" t="s">
        <v>2530</v>
      </c>
      <c r="C1521" s="37">
        <v>2015</v>
      </c>
      <c r="D1521" s="38">
        <v>11</v>
      </c>
      <c r="E1521" s="37" t="s">
        <v>37</v>
      </c>
      <c r="F1521" s="37" t="e">
        <v>#N/A</v>
      </c>
      <c r="G1521" s="37" t="s">
        <v>40</v>
      </c>
      <c r="H1521" s="38">
        <v>1</v>
      </c>
      <c r="I1521" s="37" t="s">
        <v>37</v>
      </c>
      <c r="J1521" s="37" t="s">
        <v>37</v>
      </c>
      <c r="K1521">
        <v>0</v>
      </c>
      <c r="L1521">
        <v>0</v>
      </c>
      <c r="M1521">
        <v>0</v>
      </c>
      <c r="N1521">
        <v>0</v>
      </c>
      <c r="O1521">
        <v>0</v>
      </c>
      <c r="P1521">
        <v>0</v>
      </c>
      <c r="Q1521">
        <f t="shared" si="23"/>
        <v>0</v>
      </c>
    </row>
    <row r="1522" spans="1:17" x14ac:dyDescent="0.25">
      <c r="A1522" s="39">
        <v>42327</v>
      </c>
      <c r="B1522" s="37" t="s">
        <v>2529</v>
      </c>
      <c r="C1522" s="37">
        <v>2015</v>
      </c>
      <c r="D1522" s="38">
        <v>11</v>
      </c>
      <c r="E1522" s="37" t="s">
        <v>37</v>
      </c>
      <c r="F1522" s="37" t="e">
        <v>#N/A</v>
      </c>
      <c r="G1522" s="37" t="s">
        <v>40</v>
      </c>
      <c r="H1522" s="38">
        <v>1</v>
      </c>
      <c r="I1522" s="37" t="s">
        <v>37</v>
      </c>
      <c r="J1522" s="37" t="s">
        <v>37</v>
      </c>
      <c r="K1522">
        <v>0</v>
      </c>
      <c r="L1522">
        <v>0</v>
      </c>
      <c r="M1522">
        <v>0</v>
      </c>
      <c r="N1522">
        <v>0</v>
      </c>
      <c r="O1522">
        <v>0</v>
      </c>
      <c r="P1522">
        <v>0</v>
      </c>
      <c r="Q1522">
        <f t="shared" si="23"/>
        <v>0</v>
      </c>
    </row>
    <row r="1523" spans="1:17" x14ac:dyDescent="0.25">
      <c r="A1523" s="39">
        <v>42327</v>
      </c>
      <c r="B1523" s="37" t="s">
        <v>2528</v>
      </c>
      <c r="C1523" s="37">
        <v>2015</v>
      </c>
      <c r="D1523" s="38">
        <v>11</v>
      </c>
      <c r="E1523" s="37" t="s">
        <v>2527</v>
      </c>
      <c r="F1523" s="37" t="e">
        <v>#N/A</v>
      </c>
      <c r="G1523" s="37" t="s">
        <v>40</v>
      </c>
      <c r="H1523" s="38">
        <v>3</v>
      </c>
      <c r="I1523" s="37" t="s">
        <v>37</v>
      </c>
      <c r="J1523" s="37" t="s">
        <v>37</v>
      </c>
      <c r="K1523">
        <v>0</v>
      </c>
      <c r="L1523">
        <v>0</v>
      </c>
      <c r="M1523">
        <v>0</v>
      </c>
      <c r="N1523">
        <v>0</v>
      </c>
      <c r="O1523">
        <v>0</v>
      </c>
      <c r="P1523">
        <v>0</v>
      </c>
      <c r="Q1523">
        <f t="shared" si="23"/>
        <v>0</v>
      </c>
    </row>
    <row r="1524" spans="1:17" x14ac:dyDescent="0.25">
      <c r="A1524" s="39">
        <v>42327</v>
      </c>
      <c r="B1524" s="37" t="s">
        <v>2526</v>
      </c>
      <c r="C1524" s="37">
        <v>2015</v>
      </c>
      <c r="D1524" s="38">
        <v>11</v>
      </c>
      <c r="E1524" s="37" t="s">
        <v>1827</v>
      </c>
      <c r="F1524" s="37" t="s">
        <v>1827</v>
      </c>
      <c r="G1524" s="37" t="s">
        <v>40</v>
      </c>
      <c r="H1524" s="38">
        <v>17</v>
      </c>
      <c r="I1524" s="37" t="s">
        <v>37</v>
      </c>
      <c r="J1524" s="37" t="s">
        <v>37</v>
      </c>
      <c r="K1524">
        <v>0</v>
      </c>
      <c r="L1524">
        <v>0</v>
      </c>
      <c r="M1524">
        <v>0</v>
      </c>
      <c r="N1524">
        <v>0</v>
      </c>
      <c r="O1524">
        <v>0</v>
      </c>
      <c r="P1524">
        <v>0</v>
      </c>
      <c r="Q1524">
        <f t="shared" si="23"/>
        <v>0</v>
      </c>
    </row>
    <row r="1525" spans="1:17" x14ac:dyDescent="0.25">
      <c r="A1525" s="39">
        <v>42327</v>
      </c>
      <c r="B1525" s="37" t="s">
        <v>1198</v>
      </c>
      <c r="C1525" s="37">
        <v>2015</v>
      </c>
      <c r="D1525" s="38">
        <v>11</v>
      </c>
      <c r="E1525" s="37" t="s">
        <v>1827</v>
      </c>
      <c r="F1525" s="37" t="s">
        <v>1827</v>
      </c>
      <c r="G1525" s="37" t="s">
        <v>32</v>
      </c>
      <c r="H1525" s="38">
        <v>90</v>
      </c>
      <c r="I1525" s="37" t="s">
        <v>37</v>
      </c>
      <c r="J1525" s="37" t="s">
        <v>2525</v>
      </c>
      <c r="K1525">
        <v>1</v>
      </c>
      <c r="L1525">
        <v>1</v>
      </c>
      <c r="M1525">
        <v>0</v>
      </c>
      <c r="N1525">
        <v>1</v>
      </c>
      <c r="O1525">
        <v>1</v>
      </c>
      <c r="P1525">
        <v>1.1111111111111112E-2</v>
      </c>
      <c r="Q1525">
        <f t="shared" si="23"/>
        <v>1.1111111111111112E-2</v>
      </c>
    </row>
    <row r="1526" spans="1:17" x14ac:dyDescent="0.25">
      <c r="A1526" s="39">
        <v>42354</v>
      </c>
      <c r="B1526" s="37" t="s">
        <v>2524</v>
      </c>
      <c r="C1526" s="37">
        <v>2015</v>
      </c>
      <c r="D1526" s="38">
        <v>12</v>
      </c>
      <c r="E1526" s="37" t="s">
        <v>37</v>
      </c>
      <c r="F1526" s="37" t="e">
        <v>#N/A</v>
      </c>
      <c r="G1526" s="37" t="s">
        <v>40</v>
      </c>
      <c r="H1526" s="38">
        <v>1</v>
      </c>
      <c r="I1526" s="37" t="s">
        <v>37</v>
      </c>
      <c r="J1526" s="37" t="s">
        <v>37</v>
      </c>
      <c r="K1526">
        <v>0</v>
      </c>
      <c r="L1526">
        <v>0</v>
      </c>
      <c r="M1526">
        <v>0</v>
      </c>
      <c r="N1526">
        <v>0</v>
      </c>
      <c r="O1526">
        <v>0</v>
      </c>
      <c r="P1526">
        <v>0</v>
      </c>
      <c r="Q1526">
        <f t="shared" si="23"/>
        <v>0</v>
      </c>
    </row>
    <row r="1527" spans="1:17" x14ac:dyDescent="0.25">
      <c r="A1527" s="39">
        <v>42354</v>
      </c>
      <c r="B1527" s="37" t="s">
        <v>2523</v>
      </c>
      <c r="C1527" s="37">
        <v>2015</v>
      </c>
      <c r="D1527" s="38">
        <v>12</v>
      </c>
      <c r="E1527" s="37" t="s">
        <v>2214</v>
      </c>
      <c r="F1527" s="37" t="e">
        <v>#N/A</v>
      </c>
      <c r="G1527" s="37" t="s">
        <v>40</v>
      </c>
      <c r="H1527" s="38">
        <v>1</v>
      </c>
      <c r="I1527" s="37" t="s">
        <v>37</v>
      </c>
      <c r="J1527" s="37" t="s">
        <v>37</v>
      </c>
      <c r="K1527">
        <v>0</v>
      </c>
      <c r="L1527">
        <v>0</v>
      </c>
      <c r="M1527">
        <v>0</v>
      </c>
      <c r="N1527">
        <v>0</v>
      </c>
      <c r="O1527">
        <v>0</v>
      </c>
      <c r="P1527">
        <v>0</v>
      </c>
      <c r="Q1527">
        <f t="shared" si="23"/>
        <v>0</v>
      </c>
    </row>
    <row r="1528" spans="1:17" x14ac:dyDescent="0.25">
      <c r="A1528" s="39">
        <v>42354</v>
      </c>
      <c r="B1528" s="37" t="s">
        <v>2522</v>
      </c>
      <c r="C1528" s="37">
        <v>2015</v>
      </c>
      <c r="D1528" s="38">
        <v>12</v>
      </c>
      <c r="E1528" s="37" t="s">
        <v>37</v>
      </c>
      <c r="F1528" s="37" t="e">
        <v>#N/A</v>
      </c>
      <c r="G1528" s="37" t="s">
        <v>40</v>
      </c>
      <c r="H1528" s="38">
        <v>2</v>
      </c>
      <c r="I1528" s="37" t="s">
        <v>37</v>
      </c>
      <c r="J1528" s="37" t="s">
        <v>37</v>
      </c>
      <c r="K1528">
        <v>0</v>
      </c>
      <c r="L1528">
        <v>0</v>
      </c>
      <c r="M1528">
        <v>0</v>
      </c>
      <c r="N1528">
        <v>0</v>
      </c>
      <c r="O1528">
        <v>0</v>
      </c>
      <c r="P1528">
        <v>0</v>
      </c>
      <c r="Q1528">
        <f t="shared" si="23"/>
        <v>0</v>
      </c>
    </row>
    <row r="1529" spans="1:17" x14ac:dyDescent="0.25">
      <c r="A1529" s="39">
        <v>42377</v>
      </c>
      <c r="B1529" s="37" t="s">
        <v>2521</v>
      </c>
      <c r="C1529" s="37">
        <v>2016</v>
      </c>
      <c r="D1529" s="38">
        <v>1</v>
      </c>
      <c r="E1529" s="37" t="s">
        <v>232</v>
      </c>
      <c r="F1529" s="37" t="e">
        <v>#N/A</v>
      </c>
      <c r="G1529" s="37" t="s">
        <v>32</v>
      </c>
      <c r="H1529" s="38">
        <v>1</v>
      </c>
      <c r="I1529" s="37" t="s">
        <v>37</v>
      </c>
      <c r="J1529" s="37" t="s">
        <v>37</v>
      </c>
      <c r="K1529">
        <v>0</v>
      </c>
      <c r="L1529">
        <v>0</v>
      </c>
      <c r="M1529">
        <v>0</v>
      </c>
      <c r="N1529">
        <v>0</v>
      </c>
      <c r="O1529">
        <v>0</v>
      </c>
      <c r="P1529">
        <v>0</v>
      </c>
      <c r="Q1529">
        <f t="shared" si="23"/>
        <v>0</v>
      </c>
    </row>
    <row r="1530" spans="1:17" x14ac:dyDescent="0.25">
      <c r="A1530" s="39">
        <v>42377</v>
      </c>
      <c r="B1530" s="37" t="s">
        <v>2520</v>
      </c>
      <c r="C1530" s="37">
        <v>2016</v>
      </c>
      <c r="D1530" s="38">
        <v>1</v>
      </c>
      <c r="E1530" s="37" t="s">
        <v>232</v>
      </c>
      <c r="F1530" s="37" t="e">
        <v>#N/A</v>
      </c>
      <c r="G1530" s="37" t="s">
        <v>32</v>
      </c>
      <c r="H1530" s="38">
        <v>3</v>
      </c>
      <c r="I1530" s="37" t="s">
        <v>37</v>
      </c>
      <c r="J1530" s="37" t="s">
        <v>37</v>
      </c>
      <c r="K1530">
        <v>0</v>
      </c>
      <c r="L1530">
        <v>0</v>
      </c>
      <c r="M1530">
        <v>0</v>
      </c>
      <c r="N1530">
        <v>0</v>
      </c>
      <c r="O1530">
        <v>0</v>
      </c>
      <c r="P1530">
        <v>0</v>
      </c>
      <c r="Q1530">
        <f t="shared" si="23"/>
        <v>0</v>
      </c>
    </row>
    <row r="1531" spans="1:17" x14ac:dyDescent="0.25">
      <c r="A1531" s="39">
        <v>42377</v>
      </c>
      <c r="B1531" s="37" t="s">
        <v>1202</v>
      </c>
      <c r="C1531" s="37">
        <v>2016</v>
      </c>
      <c r="D1531" s="38">
        <v>1</v>
      </c>
      <c r="E1531" s="37" t="s">
        <v>1827</v>
      </c>
      <c r="F1531" s="37" t="s">
        <v>1827</v>
      </c>
      <c r="G1531" s="37" t="s">
        <v>32</v>
      </c>
      <c r="H1531" s="38">
        <v>109</v>
      </c>
      <c r="I1531" s="37" t="s">
        <v>37</v>
      </c>
      <c r="J1531" s="37" t="s">
        <v>37</v>
      </c>
      <c r="K1531">
        <v>1</v>
      </c>
      <c r="L1531">
        <v>1</v>
      </c>
      <c r="M1531">
        <v>1</v>
      </c>
      <c r="N1531">
        <v>0</v>
      </c>
      <c r="O1531">
        <v>1</v>
      </c>
      <c r="P1531">
        <v>9.1743119266055051E-3</v>
      </c>
      <c r="Q1531">
        <f t="shared" si="23"/>
        <v>0</v>
      </c>
    </row>
    <row r="1532" spans="1:17" x14ac:dyDescent="0.25">
      <c r="A1532" s="39">
        <v>42377</v>
      </c>
      <c r="B1532" s="37" t="s">
        <v>2519</v>
      </c>
      <c r="C1532" s="37">
        <v>2016</v>
      </c>
      <c r="D1532" s="38">
        <v>1</v>
      </c>
      <c r="E1532" s="37" t="s">
        <v>1827</v>
      </c>
      <c r="F1532" s="37" t="s">
        <v>1827</v>
      </c>
      <c r="G1532" s="37" t="s">
        <v>40</v>
      </c>
      <c r="H1532" s="38">
        <v>4</v>
      </c>
      <c r="I1532" s="37" t="s">
        <v>37</v>
      </c>
      <c r="J1532" s="37" t="s">
        <v>37</v>
      </c>
      <c r="K1532">
        <v>0</v>
      </c>
      <c r="L1532">
        <v>0</v>
      </c>
      <c r="M1532">
        <v>0</v>
      </c>
      <c r="N1532">
        <v>0</v>
      </c>
      <c r="O1532">
        <v>0</v>
      </c>
      <c r="P1532">
        <v>0</v>
      </c>
      <c r="Q1532">
        <f t="shared" si="23"/>
        <v>0</v>
      </c>
    </row>
    <row r="1533" spans="1:17" x14ac:dyDescent="0.25">
      <c r="A1533" s="39">
        <v>42377</v>
      </c>
      <c r="B1533" s="37" t="s">
        <v>2518</v>
      </c>
      <c r="C1533" s="37">
        <v>2016</v>
      </c>
      <c r="D1533" s="38">
        <v>1</v>
      </c>
      <c r="E1533" s="37" t="s">
        <v>153</v>
      </c>
      <c r="F1533" s="37" t="s">
        <v>4672</v>
      </c>
      <c r="G1533" s="37" t="s">
        <v>32</v>
      </c>
      <c r="H1533" s="38">
        <v>59</v>
      </c>
      <c r="I1533" s="37" t="s">
        <v>2517</v>
      </c>
      <c r="J1533" s="37" t="s">
        <v>37</v>
      </c>
      <c r="K1533">
        <v>0</v>
      </c>
      <c r="L1533">
        <v>0</v>
      </c>
      <c r="M1533">
        <v>0</v>
      </c>
      <c r="N1533">
        <v>0</v>
      </c>
      <c r="O1533">
        <v>0</v>
      </c>
      <c r="P1533">
        <v>0</v>
      </c>
      <c r="Q1533">
        <f t="shared" si="23"/>
        <v>0</v>
      </c>
    </row>
    <row r="1534" spans="1:17" x14ac:dyDescent="0.25">
      <c r="A1534" s="39">
        <v>42377</v>
      </c>
      <c r="B1534" s="37" t="s">
        <v>1205</v>
      </c>
      <c r="C1534" s="37">
        <v>2016</v>
      </c>
      <c r="D1534" s="38">
        <v>1</v>
      </c>
      <c r="E1534" s="37" t="s">
        <v>55</v>
      </c>
      <c r="F1534" s="37" t="s">
        <v>4672</v>
      </c>
      <c r="G1534" s="37" t="s">
        <v>32</v>
      </c>
      <c r="H1534" s="38">
        <v>253</v>
      </c>
      <c r="I1534" s="37" t="s">
        <v>37</v>
      </c>
      <c r="J1534" s="37" t="s">
        <v>2516</v>
      </c>
      <c r="K1534">
        <v>1</v>
      </c>
      <c r="L1534">
        <v>1</v>
      </c>
      <c r="M1534">
        <v>0</v>
      </c>
      <c r="N1534">
        <v>0</v>
      </c>
      <c r="O1534">
        <v>1</v>
      </c>
      <c r="P1534">
        <v>3.952569169960474E-3</v>
      </c>
      <c r="Q1534">
        <f t="shared" si="23"/>
        <v>0</v>
      </c>
    </row>
    <row r="1535" spans="1:17" x14ac:dyDescent="0.25">
      <c r="A1535" s="39">
        <v>42377</v>
      </c>
      <c r="B1535" s="37" t="s">
        <v>2515</v>
      </c>
      <c r="C1535" s="37">
        <v>2016</v>
      </c>
      <c r="D1535" s="38">
        <v>1</v>
      </c>
      <c r="E1535" s="37" t="s">
        <v>55</v>
      </c>
      <c r="F1535" s="37" t="s">
        <v>4672</v>
      </c>
      <c r="G1535" s="37" t="s">
        <v>40</v>
      </c>
      <c r="H1535" s="38">
        <v>353</v>
      </c>
      <c r="I1535" s="37" t="s">
        <v>37</v>
      </c>
      <c r="J1535" s="37" t="s">
        <v>37</v>
      </c>
      <c r="K1535">
        <v>0</v>
      </c>
      <c r="L1535">
        <v>0</v>
      </c>
      <c r="M1535">
        <v>0</v>
      </c>
      <c r="N1535">
        <v>0</v>
      </c>
      <c r="O1535">
        <v>0</v>
      </c>
      <c r="P1535">
        <v>0</v>
      </c>
      <c r="Q1535">
        <f t="shared" si="23"/>
        <v>0</v>
      </c>
    </row>
    <row r="1536" spans="1:17" x14ac:dyDescent="0.25">
      <c r="A1536" s="39">
        <v>42377</v>
      </c>
      <c r="B1536" s="37" t="s">
        <v>2514</v>
      </c>
      <c r="C1536" s="37">
        <v>2016</v>
      </c>
      <c r="D1536" s="38">
        <v>1</v>
      </c>
      <c r="E1536" s="37" t="s">
        <v>24</v>
      </c>
      <c r="F1536" s="37" t="s">
        <v>4672</v>
      </c>
      <c r="G1536" s="37" t="s">
        <v>32</v>
      </c>
      <c r="H1536" s="38">
        <v>7</v>
      </c>
      <c r="I1536" s="37" t="s">
        <v>37</v>
      </c>
      <c r="J1536" s="37" t="s">
        <v>37</v>
      </c>
      <c r="K1536">
        <v>0</v>
      </c>
      <c r="L1536">
        <v>0</v>
      </c>
      <c r="M1536">
        <v>0</v>
      </c>
      <c r="N1536">
        <v>0</v>
      </c>
      <c r="O1536">
        <v>0</v>
      </c>
      <c r="P1536">
        <v>0</v>
      </c>
      <c r="Q1536">
        <f t="shared" si="23"/>
        <v>0</v>
      </c>
    </row>
    <row r="1537" spans="1:17" x14ac:dyDescent="0.25">
      <c r="A1537" s="39">
        <v>42377</v>
      </c>
      <c r="B1537" s="37" t="s">
        <v>2513</v>
      </c>
      <c r="C1537" s="37">
        <v>2016</v>
      </c>
      <c r="D1537" s="38">
        <v>1</v>
      </c>
      <c r="E1537" s="37" t="s">
        <v>36</v>
      </c>
      <c r="F1537" s="37" t="s">
        <v>36</v>
      </c>
      <c r="G1537" s="37" t="s">
        <v>32</v>
      </c>
      <c r="H1537" s="38">
        <v>35</v>
      </c>
      <c r="I1537" s="37" t="s">
        <v>1864</v>
      </c>
      <c r="J1537" s="37" t="s">
        <v>37</v>
      </c>
      <c r="K1537">
        <v>0</v>
      </c>
      <c r="L1537">
        <v>0</v>
      </c>
      <c r="M1537">
        <v>0</v>
      </c>
      <c r="N1537">
        <v>0</v>
      </c>
      <c r="O1537">
        <v>0</v>
      </c>
      <c r="P1537">
        <v>0</v>
      </c>
      <c r="Q1537">
        <f t="shared" si="23"/>
        <v>0</v>
      </c>
    </row>
    <row r="1538" spans="1:17" x14ac:dyDescent="0.25">
      <c r="A1538" s="39">
        <v>42377</v>
      </c>
      <c r="B1538" s="37" t="s">
        <v>2512</v>
      </c>
      <c r="C1538" s="37">
        <v>2016</v>
      </c>
      <c r="D1538" s="38">
        <v>1</v>
      </c>
      <c r="E1538" s="37" t="s">
        <v>36</v>
      </c>
      <c r="F1538" s="37" t="s">
        <v>36</v>
      </c>
      <c r="G1538" s="37" t="s">
        <v>40</v>
      </c>
      <c r="H1538" s="38">
        <v>18</v>
      </c>
      <c r="I1538" s="37" t="s">
        <v>37</v>
      </c>
      <c r="J1538" s="37" t="s">
        <v>37</v>
      </c>
      <c r="K1538">
        <v>0</v>
      </c>
      <c r="L1538">
        <v>0</v>
      </c>
      <c r="M1538">
        <v>0</v>
      </c>
      <c r="N1538">
        <v>0</v>
      </c>
      <c r="O1538">
        <v>0</v>
      </c>
      <c r="P1538">
        <v>0</v>
      </c>
      <c r="Q1538">
        <f t="shared" si="23"/>
        <v>0</v>
      </c>
    </row>
    <row r="1539" spans="1:17" x14ac:dyDescent="0.25">
      <c r="A1539" s="39">
        <v>42377</v>
      </c>
      <c r="B1539" s="37" t="s">
        <v>1209</v>
      </c>
      <c r="C1539" s="37">
        <v>2016</v>
      </c>
      <c r="D1539" s="38">
        <v>1</v>
      </c>
      <c r="E1539" s="37" t="s">
        <v>50</v>
      </c>
      <c r="F1539" s="37" t="s">
        <v>50</v>
      </c>
      <c r="G1539" s="37" t="s">
        <v>32</v>
      </c>
      <c r="H1539" s="38">
        <v>108</v>
      </c>
      <c r="I1539" s="37" t="s">
        <v>37</v>
      </c>
      <c r="J1539" s="37" t="s">
        <v>37</v>
      </c>
      <c r="K1539">
        <v>1</v>
      </c>
      <c r="L1539">
        <v>1</v>
      </c>
      <c r="M1539">
        <v>1</v>
      </c>
      <c r="N1539">
        <v>0</v>
      </c>
      <c r="O1539">
        <v>1</v>
      </c>
      <c r="P1539">
        <v>9.2592592592592587E-3</v>
      </c>
      <c r="Q1539">
        <f t="shared" ref="Q1539:Q1602" si="24">N1539/H1539</f>
        <v>0</v>
      </c>
    </row>
    <row r="1540" spans="1:17" x14ac:dyDescent="0.25">
      <c r="A1540" s="39">
        <v>42377</v>
      </c>
      <c r="B1540" s="37" t="s">
        <v>2511</v>
      </c>
      <c r="C1540" s="37">
        <v>2016</v>
      </c>
      <c r="D1540" s="38">
        <v>1</v>
      </c>
      <c r="E1540" s="37" t="s">
        <v>50</v>
      </c>
      <c r="F1540" s="37" t="s">
        <v>50</v>
      </c>
      <c r="G1540" s="37" t="s">
        <v>40</v>
      </c>
      <c r="H1540" s="38">
        <v>8</v>
      </c>
      <c r="I1540" s="37" t="s">
        <v>37</v>
      </c>
      <c r="J1540" s="37" t="s">
        <v>37</v>
      </c>
      <c r="K1540">
        <v>0</v>
      </c>
      <c r="L1540">
        <v>0</v>
      </c>
      <c r="M1540">
        <v>0</v>
      </c>
      <c r="N1540">
        <v>0</v>
      </c>
      <c r="O1540">
        <v>0</v>
      </c>
      <c r="P1540">
        <v>0</v>
      </c>
      <c r="Q1540">
        <f t="shared" si="24"/>
        <v>0</v>
      </c>
    </row>
    <row r="1541" spans="1:17" x14ac:dyDescent="0.25">
      <c r="A1541" s="39">
        <v>42377</v>
      </c>
      <c r="B1541" s="37" t="s">
        <v>2510</v>
      </c>
      <c r="C1541" s="37">
        <v>2016</v>
      </c>
      <c r="D1541" s="38">
        <v>1</v>
      </c>
      <c r="E1541" s="37" t="s">
        <v>76</v>
      </c>
      <c r="F1541" s="37" t="s">
        <v>1827</v>
      </c>
      <c r="G1541" s="37" t="s">
        <v>32</v>
      </c>
      <c r="H1541" s="38">
        <v>0</v>
      </c>
      <c r="I1541" s="37" t="s">
        <v>37</v>
      </c>
      <c r="J1541" s="37" t="s">
        <v>37</v>
      </c>
      <c r="K1541">
        <v>0</v>
      </c>
      <c r="L1541">
        <v>0</v>
      </c>
      <c r="M1541">
        <v>0</v>
      </c>
      <c r="N1541">
        <v>0</v>
      </c>
      <c r="O1541">
        <v>0</v>
      </c>
      <c r="P1541">
        <v>0</v>
      </c>
      <c r="Q1541" t="e">
        <f t="shared" si="24"/>
        <v>#DIV/0!</v>
      </c>
    </row>
    <row r="1542" spans="1:17" x14ac:dyDescent="0.25">
      <c r="A1542" s="39">
        <v>42445</v>
      </c>
      <c r="B1542" s="37" t="s">
        <v>2509</v>
      </c>
      <c r="C1542" s="37">
        <v>2016</v>
      </c>
      <c r="D1542" s="38">
        <v>3</v>
      </c>
      <c r="E1542" s="37" t="s">
        <v>76</v>
      </c>
      <c r="F1542" s="37" t="s">
        <v>1827</v>
      </c>
      <c r="G1542" s="37" t="s">
        <v>32</v>
      </c>
      <c r="H1542" s="38">
        <v>0</v>
      </c>
      <c r="I1542" s="37" t="s">
        <v>37</v>
      </c>
      <c r="J1542" s="37" t="s">
        <v>37</v>
      </c>
      <c r="K1542">
        <v>0</v>
      </c>
      <c r="L1542">
        <v>0</v>
      </c>
      <c r="M1542">
        <v>0</v>
      </c>
      <c r="N1542">
        <v>0</v>
      </c>
      <c r="O1542">
        <v>0</v>
      </c>
      <c r="P1542">
        <v>0</v>
      </c>
      <c r="Q1542" t="e">
        <f t="shared" si="24"/>
        <v>#DIV/0!</v>
      </c>
    </row>
    <row r="1543" spans="1:17" x14ac:dyDescent="0.25">
      <c r="A1543" s="39">
        <v>42445</v>
      </c>
      <c r="B1543" s="37" t="s">
        <v>2508</v>
      </c>
      <c r="C1543" s="37">
        <v>2016</v>
      </c>
      <c r="D1543" s="38">
        <v>3</v>
      </c>
      <c r="E1543" s="37" t="s">
        <v>1827</v>
      </c>
      <c r="F1543" s="37" t="s">
        <v>1827</v>
      </c>
      <c r="G1543" s="37" t="s">
        <v>32</v>
      </c>
      <c r="H1543" s="38">
        <v>137</v>
      </c>
      <c r="I1543" s="37" t="s">
        <v>37</v>
      </c>
      <c r="J1543" s="37" t="s">
        <v>2507</v>
      </c>
      <c r="K1543">
        <v>0</v>
      </c>
      <c r="L1543">
        <v>0</v>
      </c>
      <c r="M1543">
        <v>0</v>
      </c>
      <c r="N1543">
        <v>0</v>
      </c>
      <c r="O1543">
        <v>0</v>
      </c>
      <c r="P1543">
        <v>0</v>
      </c>
      <c r="Q1543">
        <f t="shared" si="24"/>
        <v>0</v>
      </c>
    </row>
    <row r="1544" spans="1:17" x14ac:dyDescent="0.25">
      <c r="A1544" s="39">
        <v>42445</v>
      </c>
      <c r="B1544" s="37" t="s">
        <v>2506</v>
      </c>
      <c r="C1544" s="37">
        <v>2016</v>
      </c>
      <c r="D1544" s="38">
        <v>3</v>
      </c>
      <c r="E1544" s="37" t="s">
        <v>1827</v>
      </c>
      <c r="F1544" s="37" t="s">
        <v>1827</v>
      </c>
      <c r="G1544" s="37" t="s">
        <v>40</v>
      </c>
      <c r="H1544" s="38">
        <v>8</v>
      </c>
      <c r="I1544" s="37" t="s">
        <v>37</v>
      </c>
      <c r="J1544" s="37" t="s">
        <v>2505</v>
      </c>
      <c r="K1544">
        <v>0</v>
      </c>
      <c r="L1544">
        <v>0</v>
      </c>
      <c r="M1544">
        <v>0</v>
      </c>
      <c r="N1544">
        <v>0</v>
      </c>
      <c r="O1544">
        <v>0</v>
      </c>
      <c r="P1544">
        <v>0</v>
      </c>
      <c r="Q1544">
        <f t="shared" si="24"/>
        <v>0</v>
      </c>
    </row>
    <row r="1545" spans="1:17" x14ac:dyDescent="0.25">
      <c r="A1545" s="39">
        <v>42445</v>
      </c>
      <c r="B1545" s="37" t="s">
        <v>2504</v>
      </c>
      <c r="C1545" s="37">
        <v>2016</v>
      </c>
      <c r="D1545" s="38">
        <v>3</v>
      </c>
      <c r="E1545" s="37" t="s">
        <v>37</v>
      </c>
      <c r="F1545" s="37" t="e">
        <v>#N/A</v>
      </c>
      <c r="G1545" s="37" t="s">
        <v>32</v>
      </c>
      <c r="H1545" s="38">
        <v>1</v>
      </c>
      <c r="I1545" s="37" t="s">
        <v>37</v>
      </c>
      <c r="J1545" s="37" t="s">
        <v>2503</v>
      </c>
      <c r="K1545">
        <v>0</v>
      </c>
      <c r="L1545">
        <v>0</v>
      </c>
      <c r="M1545">
        <v>0</v>
      </c>
      <c r="N1545">
        <v>0</v>
      </c>
      <c r="O1545">
        <v>0</v>
      </c>
      <c r="P1545">
        <v>0</v>
      </c>
      <c r="Q1545">
        <f t="shared" si="24"/>
        <v>0</v>
      </c>
    </row>
    <row r="1546" spans="1:17" x14ac:dyDescent="0.25">
      <c r="A1546" s="39">
        <v>42446</v>
      </c>
      <c r="B1546" s="37" t="s">
        <v>2502</v>
      </c>
      <c r="C1546" s="37">
        <v>2016</v>
      </c>
      <c r="D1546" s="38">
        <v>3</v>
      </c>
      <c r="E1546" s="37" t="s">
        <v>76</v>
      </c>
      <c r="F1546" s="37" t="s">
        <v>1827</v>
      </c>
      <c r="G1546" s="37" t="s">
        <v>32</v>
      </c>
      <c r="H1546" s="38">
        <v>52</v>
      </c>
      <c r="I1546" s="37" t="s">
        <v>37</v>
      </c>
      <c r="J1546" s="37" t="s">
        <v>2501</v>
      </c>
      <c r="K1546">
        <v>0</v>
      </c>
      <c r="L1546">
        <v>0</v>
      </c>
      <c r="M1546">
        <v>0</v>
      </c>
      <c r="N1546">
        <v>0</v>
      </c>
      <c r="O1546">
        <v>0</v>
      </c>
      <c r="P1546">
        <v>0</v>
      </c>
      <c r="Q1546">
        <f t="shared" si="24"/>
        <v>0</v>
      </c>
    </row>
    <row r="1547" spans="1:17" x14ac:dyDescent="0.25">
      <c r="A1547" s="39">
        <v>42446</v>
      </c>
      <c r="B1547" s="37" t="s">
        <v>2500</v>
      </c>
      <c r="C1547" s="37">
        <v>2016</v>
      </c>
      <c r="D1547" s="38">
        <v>3</v>
      </c>
      <c r="E1547" s="37" t="s">
        <v>76</v>
      </c>
      <c r="F1547" s="37" t="s">
        <v>1827</v>
      </c>
      <c r="G1547" s="37" t="s">
        <v>40</v>
      </c>
      <c r="H1547" s="38">
        <v>1</v>
      </c>
      <c r="I1547" s="37" t="s">
        <v>37</v>
      </c>
      <c r="J1547" s="37" t="s">
        <v>37</v>
      </c>
      <c r="K1547">
        <v>0</v>
      </c>
      <c r="L1547">
        <v>0</v>
      </c>
      <c r="M1547">
        <v>0</v>
      </c>
      <c r="N1547">
        <v>0</v>
      </c>
      <c r="O1547">
        <v>0</v>
      </c>
      <c r="P1547">
        <v>0</v>
      </c>
      <c r="Q1547">
        <f t="shared" si="24"/>
        <v>0</v>
      </c>
    </row>
    <row r="1548" spans="1:17" x14ac:dyDescent="0.25">
      <c r="A1548" s="39">
        <v>42446</v>
      </c>
      <c r="B1548" s="37" t="s">
        <v>2499</v>
      </c>
      <c r="C1548" s="37">
        <v>2016</v>
      </c>
      <c r="D1548" s="38">
        <v>3</v>
      </c>
      <c r="E1548" s="37" t="s">
        <v>1827</v>
      </c>
      <c r="F1548" s="37" t="s">
        <v>1827</v>
      </c>
      <c r="G1548" s="37" t="s">
        <v>32</v>
      </c>
      <c r="H1548" s="38">
        <v>29</v>
      </c>
      <c r="I1548" s="37" t="s">
        <v>37</v>
      </c>
      <c r="J1548" s="37" t="s">
        <v>37</v>
      </c>
      <c r="K1548">
        <v>0</v>
      </c>
      <c r="L1548">
        <v>0</v>
      </c>
      <c r="M1548">
        <v>0</v>
      </c>
      <c r="N1548">
        <v>0</v>
      </c>
      <c r="O1548">
        <v>0</v>
      </c>
      <c r="P1548">
        <v>0</v>
      </c>
      <c r="Q1548">
        <f t="shared" si="24"/>
        <v>0</v>
      </c>
    </row>
    <row r="1549" spans="1:17" x14ac:dyDescent="0.25">
      <c r="A1549" s="39">
        <v>42446</v>
      </c>
      <c r="B1549" s="37" t="s">
        <v>2498</v>
      </c>
      <c r="C1549" s="37">
        <v>2016</v>
      </c>
      <c r="D1549" s="38">
        <v>3</v>
      </c>
      <c r="E1549" s="37" t="s">
        <v>1827</v>
      </c>
      <c r="F1549" s="37" t="s">
        <v>1827</v>
      </c>
      <c r="G1549" s="37" t="s">
        <v>40</v>
      </c>
      <c r="H1549" s="38">
        <v>4</v>
      </c>
      <c r="I1549" s="37" t="s">
        <v>37</v>
      </c>
      <c r="J1549" s="37" t="s">
        <v>37</v>
      </c>
      <c r="K1549">
        <v>0</v>
      </c>
      <c r="L1549">
        <v>0</v>
      </c>
      <c r="M1549">
        <v>0</v>
      </c>
      <c r="N1549">
        <v>0</v>
      </c>
      <c r="O1549">
        <v>0</v>
      </c>
      <c r="P1549">
        <v>0</v>
      </c>
      <c r="Q1549">
        <f t="shared" si="24"/>
        <v>0</v>
      </c>
    </row>
    <row r="1550" spans="1:17" x14ac:dyDescent="0.25">
      <c r="A1550" s="39">
        <v>42458</v>
      </c>
      <c r="B1550" s="37" t="s">
        <v>2497</v>
      </c>
      <c r="C1550" s="37">
        <v>2016</v>
      </c>
      <c r="D1550" s="38">
        <v>3</v>
      </c>
      <c r="E1550" s="37" t="s">
        <v>37</v>
      </c>
      <c r="F1550" s="37" t="e">
        <v>#N/A</v>
      </c>
      <c r="G1550" s="37" t="s">
        <v>32</v>
      </c>
      <c r="H1550" s="38">
        <v>4</v>
      </c>
      <c r="I1550" s="37" t="s">
        <v>37</v>
      </c>
      <c r="J1550" s="37" t="s">
        <v>37</v>
      </c>
      <c r="K1550">
        <v>0</v>
      </c>
      <c r="L1550">
        <v>0</v>
      </c>
      <c r="M1550">
        <v>0</v>
      </c>
      <c r="N1550">
        <v>0</v>
      </c>
      <c r="O1550">
        <v>0</v>
      </c>
      <c r="P1550">
        <v>0</v>
      </c>
      <c r="Q1550">
        <f t="shared" si="24"/>
        <v>0</v>
      </c>
    </row>
    <row r="1551" spans="1:17" x14ac:dyDescent="0.25">
      <c r="A1551" s="39">
        <v>42458</v>
      </c>
      <c r="B1551" s="37" t="s">
        <v>1212</v>
      </c>
      <c r="C1551" s="37">
        <v>2016</v>
      </c>
      <c r="D1551" s="38">
        <v>3</v>
      </c>
      <c r="E1551" s="37" t="s">
        <v>76</v>
      </c>
      <c r="F1551" s="37" t="s">
        <v>1827</v>
      </c>
      <c r="G1551" s="37" t="s">
        <v>32</v>
      </c>
      <c r="H1551" s="38">
        <v>116</v>
      </c>
      <c r="I1551" s="37" t="s">
        <v>37</v>
      </c>
      <c r="J1551" s="37" t="s">
        <v>37</v>
      </c>
      <c r="K1551">
        <v>1</v>
      </c>
      <c r="L1551">
        <v>1</v>
      </c>
      <c r="M1551">
        <v>0</v>
      </c>
      <c r="N1551">
        <v>1</v>
      </c>
      <c r="O1551">
        <v>1</v>
      </c>
      <c r="P1551">
        <v>8.6206896551724137E-3</v>
      </c>
      <c r="Q1551">
        <f t="shared" si="24"/>
        <v>8.6206896551724137E-3</v>
      </c>
    </row>
    <row r="1552" spans="1:17" x14ac:dyDescent="0.25">
      <c r="A1552" s="39">
        <v>42458</v>
      </c>
      <c r="B1552" s="37" t="s">
        <v>2496</v>
      </c>
      <c r="C1552" s="37">
        <v>2016</v>
      </c>
      <c r="D1552" s="38">
        <v>3</v>
      </c>
      <c r="E1552" s="37" t="s">
        <v>1827</v>
      </c>
      <c r="F1552" s="37" t="s">
        <v>1827</v>
      </c>
      <c r="G1552" s="37" t="s">
        <v>32</v>
      </c>
      <c r="H1552" s="38">
        <v>35</v>
      </c>
      <c r="I1552" s="37" t="s">
        <v>37</v>
      </c>
      <c r="J1552" s="37" t="s">
        <v>37</v>
      </c>
      <c r="K1552">
        <v>0</v>
      </c>
      <c r="L1552">
        <v>0</v>
      </c>
      <c r="M1552">
        <v>0</v>
      </c>
      <c r="N1552">
        <v>0</v>
      </c>
      <c r="O1552">
        <v>0</v>
      </c>
      <c r="P1552">
        <v>0</v>
      </c>
      <c r="Q1552">
        <f t="shared" si="24"/>
        <v>0</v>
      </c>
    </row>
    <row r="1553" spans="1:17" x14ac:dyDescent="0.25">
      <c r="A1553" s="39">
        <v>42459</v>
      </c>
      <c r="B1553" s="37" t="s">
        <v>2495</v>
      </c>
      <c r="C1553" s="37">
        <v>2016</v>
      </c>
      <c r="D1553" s="38">
        <v>3</v>
      </c>
      <c r="E1553" s="37" t="s">
        <v>76</v>
      </c>
      <c r="F1553" s="37" t="s">
        <v>1827</v>
      </c>
      <c r="G1553" s="37" t="s">
        <v>32</v>
      </c>
      <c r="H1553" s="38">
        <v>84</v>
      </c>
      <c r="I1553" s="37" t="s">
        <v>37</v>
      </c>
      <c r="J1553" s="37" t="s">
        <v>37</v>
      </c>
      <c r="K1553">
        <v>0</v>
      </c>
      <c r="L1553">
        <v>0</v>
      </c>
      <c r="M1553">
        <v>0</v>
      </c>
      <c r="N1553">
        <v>0</v>
      </c>
      <c r="O1553">
        <v>0</v>
      </c>
      <c r="P1553">
        <v>0</v>
      </c>
      <c r="Q1553">
        <f t="shared" si="24"/>
        <v>0</v>
      </c>
    </row>
    <row r="1554" spans="1:17" x14ac:dyDescent="0.25">
      <c r="A1554" s="39">
        <v>42459</v>
      </c>
      <c r="B1554" s="37" t="s">
        <v>2494</v>
      </c>
      <c r="C1554" s="37">
        <v>2016</v>
      </c>
      <c r="D1554" s="38">
        <v>3</v>
      </c>
      <c r="E1554" s="37" t="s">
        <v>37</v>
      </c>
      <c r="F1554" s="37" t="e">
        <v>#N/A</v>
      </c>
      <c r="G1554" s="37" t="s">
        <v>32</v>
      </c>
      <c r="H1554" s="38">
        <v>13</v>
      </c>
      <c r="I1554" s="37" t="s">
        <v>37</v>
      </c>
      <c r="J1554" s="37" t="s">
        <v>37</v>
      </c>
      <c r="K1554">
        <v>0</v>
      </c>
      <c r="L1554">
        <v>0</v>
      </c>
      <c r="M1554">
        <v>0</v>
      </c>
      <c r="N1554">
        <v>0</v>
      </c>
      <c r="O1554">
        <v>0</v>
      </c>
      <c r="P1554">
        <v>0</v>
      </c>
      <c r="Q1554">
        <f t="shared" si="24"/>
        <v>0</v>
      </c>
    </row>
    <row r="1555" spans="1:17" x14ac:dyDescent="0.25">
      <c r="A1555" s="39">
        <v>42461</v>
      </c>
      <c r="B1555" s="37" t="s">
        <v>2493</v>
      </c>
      <c r="C1555" s="37">
        <v>2016</v>
      </c>
      <c r="D1555" s="38">
        <v>4</v>
      </c>
      <c r="E1555" s="37" t="s">
        <v>1036</v>
      </c>
      <c r="F1555" s="37" t="e">
        <v>#N/A</v>
      </c>
      <c r="G1555" s="37" t="s">
        <v>40</v>
      </c>
      <c r="H1555" s="38">
        <v>1</v>
      </c>
      <c r="I1555" s="37" t="s">
        <v>37</v>
      </c>
      <c r="J1555" s="37" t="s">
        <v>37</v>
      </c>
      <c r="K1555">
        <v>0</v>
      </c>
      <c r="L1555">
        <v>0</v>
      </c>
      <c r="M1555">
        <v>0</v>
      </c>
      <c r="N1555">
        <v>0</v>
      </c>
      <c r="O1555">
        <v>0</v>
      </c>
      <c r="P1555">
        <v>0</v>
      </c>
      <c r="Q1555">
        <f t="shared" si="24"/>
        <v>0</v>
      </c>
    </row>
    <row r="1556" spans="1:17" x14ac:dyDescent="0.25">
      <c r="A1556" s="39">
        <v>42461</v>
      </c>
      <c r="B1556" s="37" t="s">
        <v>2492</v>
      </c>
      <c r="C1556" s="37">
        <v>2016</v>
      </c>
      <c r="D1556" s="38">
        <v>4</v>
      </c>
      <c r="E1556" s="37" t="s">
        <v>76</v>
      </c>
      <c r="F1556" s="37" t="s">
        <v>1827</v>
      </c>
      <c r="G1556" s="37" t="s">
        <v>32</v>
      </c>
      <c r="H1556" s="38">
        <v>189</v>
      </c>
      <c r="I1556" s="37" t="s">
        <v>37</v>
      </c>
      <c r="J1556" s="37" t="s">
        <v>37</v>
      </c>
      <c r="K1556">
        <v>0</v>
      </c>
      <c r="L1556">
        <v>0</v>
      </c>
      <c r="M1556">
        <v>0</v>
      </c>
      <c r="N1556">
        <v>0</v>
      </c>
      <c r="O1556">
        <v>0</v>
      </c>
      <c r="P1556">
        <v>0</v>
      </c>
      <c r="Q1556">
        <f t="shared" si="24"/>
        <v>0</v>
      </c>
    </row>
    <row r="1557" spans="1:17" x14ac:dyDescent="0.25">
      <c r="A1557" s="39">
        <v>42461</v>
      </c>
      <c r="B1557" s="37" t="s">
        <v>2491</v>
      </c>
      <c r="C1557" s="37">
        <v>2016</v>
      </c>
      <c r="D1557" s="38">
        <v>4</v>
      </c>
      <c r="E1557" s="37" t="s">
        <v>76</v>
      </c>
      <c r="F1557" s="37" t="s">
        <v>1827</v>
      </c>
      <c r="G1557" s="37" t="s">
        <v>40</v>
      </c>
      <c r="H1557" s="38">
        <v>4</v>
      </c>
      <c r="I1557" s="37" t="s">
        <v>37</v>
      </c>
      <c r="J1557" s="37" t="s">
        <v>37</v>
      </c>
      <c r="K1557">
        <v>0</v>
      </c>
      <c r="L1557">
        <v>0</v>
      </c>
      <c r="M1557">
        <v>0</v>
      </c>
      <c r="N1557">
        <v>0</v>
      </c>
      <c r="O1557">
        <v>0</v>
      </c>
      <c r="P1557">
        <v>0</v>
      </c>
      <c r="Q1557">
        <f t="shared" si="24"/>
        <v>0</v>
      </c>
    </row>
    <row r="1558" spans="1:17" x14ac:dyDescent="0.25">
      <c r="A1558" s="39">
        <v>42461</v>
      </c>
      <c r="B1558" s="37" t="s">
        <v>2490</v>
      </c>
      <c r="C1558" s="37">
        <v>2016</v>
      </c>
      <c r="D1558" s="38">
        <v>4</v>
      </c>
      <c r="E1558" s="37" t="s">
        <v>1827</v>
      </c>
      <c r="F1558" s="37" t="s">
        <v>1827</v>
      </c>
      <c r="G1558" s="37" t="s">
        <v>32</v>
      </c>
      <c r="H1558" s="38">
        <v>19</v>
      </c>
      <c r="I1558" s="37" t="s">
        <v>37</v>
      </c>
      <c r="J1558" s="37" t="s">
        <v>37</v>
      </c>
      <c r="K1558">
        <v>0</v>
      </c>
      <c r="L1558">
        <v>0</v>
      </c>
      <c r="M1558">
        <v>0</v>
      </c>
      <c r="N1558">
        <v>0</v>
      </c>
      <c r="O1558">
        <v>0</v>
      </c>
      <c r="P1558">
        <v>0</v>
      </c>
      <c r="Q1558">
        <f t="shared" si="24"/>
        <v>0</v>
      </c>
    </row>
    <row r="1559" spans="1:17" x14ac:dyDescent="0.25">
      <c r="A1559" s="39">
        <v>42461</v>
      </c>
      <c r="B1559" s="37" t="s">
        <v>2489</v>
      </c>
      <c r="C1559" s="37">
        <v>2016</v>
      </c>
      <c r="D1559" s="38">
        <v>4</v>
      </c>
      <c r="E1559" s="37" t="s">
        <v>2488</v>
      </c>
      <c r="F1559" s="37" t="e">
        <v>#N/A</v>
      </c>
      <c r="G1559" s="37" t="s">
        <v>32</v>
      </c>
      <c r="H1559" s="38">
        <v>7</v>
      </c>
      <c r="I1559" s="37" t="s">
        <v>37</v>
      </c>
      <c r="J1559" s="37" t="s">
        <v>37</v>
      </c>
      <c r="K1559">
        <v>0</v>
      </c>
      <c r="L1559">
        <v>0</v>
      </c>
      <c r="M1559">
        <v>0</v>
      </c>
      <c r="N1559">
        <v>0</v>
      </c>
      <c r="O1559">
        <v>0</v>
      </c>
      <c r="P1559">
        <v>0</v>
      </c>
      <c r="Q1559">
        <f t="shared" si="24"/>
        <v>0</v>
      </c>
    </row>
    <row r="1560" spans="1:17" x14ac:dyDescent="0.25">
      <c r="A1560" s="39">
        <v>42461</v>
      </c>
      <c r="B1560" s="37" t="s">
        <v>2487</v>
      </c>
      <c r="C1560" s="37">
        <v>2016</v>
      </c>
      <c r="D1560" s="38">
        <v>4</v>
      </c>
      <c r="E1560" s="37" t="s">
        <v>153</v>
      </c>
      <c r="F1560" s="37" t="s">
        <v>4672</v>
      </c>
      <c r="G1560" s="37" t="s">
        <v>32</v>
      </c>
      <c r="H1560" s="38">
        <v>79</v>
      </c>
      <c r="I1560" s="37" t="s">
        <v>37</v>
      </c>
      <c r="J1560" s="37" t="s">
        <v>37</v>
      </c>
      <c r="K1560">
        <v>0</v>
      </c>
      <c r="L1560">
        <v>0</v>
      </c>
      <c r="M1560">
        <v>0</v>
      </c>
      <c r="N1560">
        <v>0</v>
      </c>
      <c r="O1560">
        <v>0</v>
      </c>
      <c r="P1560">
        <v>0</v>
      </c>
      <c r="Q1560">
        <f t="shared" si="24"/>
        <v>0</v>
      </c>
    </row>
    <row r="1561" spans="1:17" x14ac:dyDescent="0.25">
      <c r="A1561" s="39">
        <v>42461</v>
      </c>
      <c r="B1561" s="37" t="s">
        <v>2486</v>
      </c>
      <c r="C1561" s="37">
        <v>2016</v>
      </c>
      <c r="D1561" s="38">
        <v>4</v>
      </c>
      <c r="E1561" s="37" t="s">
        <v>55</v>
      </c>
      <c r="F1561" s="37" t="s">
        <v>4672</v>
      </c>
      <c r="G1561" s="37" t="s">
        <v>40</v>
      </c>
      <c r="H1561" s="38">
        <v>35</v>
      </c>
      <c r="I1561" s="37" t="s">
        <v>37</v>
      </c>
      <c r="J1561" s="37" t="s">
        <v>37</v>
      </c>
      <c r="K1561">
        <v>0</v>
      </c>
      <c r="L1561">
        <v>0</v>
      </c>
      <c r="M1561">
        <v>0</v>
      </c>
      <c r="N1561">
        <v>0</v>
      </c>
      <c r="O1561">
        <v>0</v>
      </c>
      <c r="P1561">
        <v>0</v>
      </c>
      <c r="Q1561">
        <f t="shared" si="24"/>
        <v>0</v>
      </c>
    </row>
    <row r="1562" spans="1:17" x14ac:dyDescent="0.25">
      <c r="A1562" s="39">
        <v>42461</v>
      </c>
      <c r="B1562" s="37" t="s">
        <v>2485</v>
      </c>
      <c r="C1562" s="37">
        <v>2016</v>
      </c>
      <c r="D1562" s="38">
        <v>4</v>
      </c>
      <c r="E1562" s="37" t="s">
        <v>55</v>
      </c>
      <c r="F1562" s="37" t="s">
        <v>4672</v>
      </c>
      <c r="G1562" s="37" t="s">
        <v>32</v>
      </c>
      <c r="H1562" s="38">
        <v>171</v>
      </c>
      <c r="I1562" s="37" t="s">
        <v>37</v>
      </c>
      <c r="J1562" s="37" t="s">
        <v>37</v>
      </c>
      <c r="K1562">
        <v>0</v>
      </c>
      <c r="L1562">
        <v>0</v>
      </c>
      <c r="M1562">
        <v>0</v>
      </c>
      <c r="N1562">
        <v>0</v>
      </c>
      <c r="O1562">
        <v>0</v>
      </c>
      <c r="P1562">
        <v>0</v>
      </c>
      <c r="Q1562">
        <f t="shared" si="24"/>
        <v>0</v>
      </c>
    </row>
    <row r="1563" spans="1:17" x14ac:dyDescent="0.25">
      <c r="A1563" s="39">
        <v>42461</v>
      </c>
      <c r="B1563" s="37" t="s">
        <v>2484</v>
      </c>
      <c r="C1563" s="37">
        <v>2016</v>
      </c>
      <c r="D1563" s="38">
        <v>4</v>
      </c>
      <c r="E1563" s="37" t="s">
        <v>24</v>
      </c>
      <c r="F1563" s="37" t="s">
        <v>4672</v>
      </c>
      <c r="G1563" s="37" t="s">
        <v>32</v>
      </c>
      <c r="H1563" s="38">
        <v>163</v>
      </c>
      <c r="I1563" s="37" t="s">
        <v>37</v>
      </c>
      <c r="J1563" s="37" t="s">
        <v>37</v>
      </c>
      <c r="K1563">
        <v>0</v>
      </c>
      <c r="L1563">
        <v>0</v>
      </c>
      <c r="M1563">
        <v>0</v>
      </c>
      <c r="N1563">
        <v>0</v>
      </c>
      <c r="O1563">
        <v>0</v>
      </c>
      <c r="P1563">
        <v>0</v>
      </c>
      <c r="Q1563">
        <f t="shared" si="24"/>
        <v>0</v>
      </c>
    </row>
    <row r="1564" spans="1:17" x14ac:dyDescent="0.25">
      <c r="A1564" s="39">
        <v>42461</v>
      </c>
      <c r="B1564" s="37" t="s">
        <v>2483</v>
      </c>
      <c r="C1564" s="37">
        <v>2016</v>
      </c>
      <c r="D1564" s="38">
        <v>4</v>
      </c>
      <c r="E1564" s="37" t="s">
        <v>24</v>
      </c>
      <c r="F1564" s="37" t="s">
        <v>4672</v>
      </c>
      <c r="G1564" s="37" t="s">
        <v>40</v>
      </c>
      <c r="H1564" s="38">
        <v>5</v>
      </c>
      <c r="I1564" s="37" t="s">
        <v>37</v>
      </c>
      <c r="J1564" s="37" t="s">
        <v>37</v>
      </c>
      <c r="K1564">
        <v>0</v>
      </c>
      <c r="L1564">
        <v>0</v>
      </c>
      <c r="M1564">
        <v>0</v>
      </c>
      <c r="N1564">
        <v>0</v>
      </c>
      <c r="O1564">
        <v>0</v>
      </c>
      <c r="P1564">
        <v>0</v>
      </c>
      <c r="Q1564">
        <f t="shared" si="24"/>
        <v>0</v>
      </c>
    </row>
    <row r="1565" spans="1:17" x14ac:dyDescent="0.25">
      <c r="A1565" s="39">
        <v>42493</v>
      </c>
      <c r="B1565" s="37" t="s">
        <v>2482</v>
      </c>
      <c r="C1565" s="37">
        <v>2016</v>
      </c>
      <c r="D1565" s="38">
        <v>5</v>
      </c>
      <c r="E1565" s="37" t="s">
        <v>37</v>
      </c>
      <c r="F1565" s="37" t="e">
        <v>#N/A</v>
      </c>
      <c r="G1565" s="37" t="s">
        <v>32</v>
      </c>
      <c r="H1565" s="38">
        <v>1</v>
      </c>
      <c r="I1565" s="37" t="s">
        <v>37</v>
      </c>
      <c r="J1565" s="37" t="s">
        <v>2481</v>
      </c>
      <c r="K1565">
        <v>0</v>
      </c>
      <c r="L1565">
        <v>0</v>
      </c>
      <c r="M1565">
        <v>0</v>
      </c>
      <c r="N1565">
        <v>0</v>
      </c>
      <c r="O1565">
        <v>0</v>
      </c>
      <c r="P1565">
        <v>0</v>
      </c>
      <c r="Q1565">
        <f t="shared" si="24"/>
        <v>0</v>
      </c>
    </row>
    <row r="1566" spans="1:17" x14ac:dyDescent="0.25">
      <c r="A1566" s="39">
        <v>42493</v>
      </c>
      <c r="B1566" s="37" t="s">
        <v>2480</v>
      </c>
      <c r="C1566" s="37">
        <v>2016</v>
      </c>
      <c r="D1566" s="38">
        <v>5</v>
      </c>
      <c r="E1566" s="37" t="s">
        <v>76</v>
      </c>
      <c r="F1566" s="37" t="s">
        <v>1827</v>
      </c>
      <c r="G1566" s="37" t="s">
        <v>32</v>
      </c>
      <c r="H1566" s="38">
        <v>113</v>
      </c>
      <c r="I1566" s="37" t="s">
        <v>37</v>
      </c>
      <c r="J1566" s="37" t="s">
        <v>37</v>
      </c>
      <c r="K1566">
        <v>0</v>
      </c>
      <c r="L1566">
        <v>0</v>
      </c>
      <c r="M1566">
        <v>0</v>
      </c>
      <c r="N1566">
        <v>0</v>
      </c>
      <c r="O1566">
        <v>0</v>
      </c>
      <c r="P1566">
        <v>0</v>
      </c>
      <c r="Q1566">
        <f t="shared" si="24"/>
        <v>0</v>
      </c>
    </row>
    <row r="1567" spans="1:17" x14ac:dyDescent="0.25">
      <c r="A1567" s="39">
        <v>42493</v>
      </c>
      <c r="B1567" s="37" t="s">
        <v>2479</v>
      </c>
      <c r="C1567" s="37">
        <v>2016</v>
      </c>
      <c r="D1567" s="38">
        <v>5</v>
      </c>
      <c r="E1567" s="37" t="s">
        <v>1827</v>
      </c>
      <c r="F1567" s="37" t="s">
        <v>1827</v>
      </c>
      <c r="G1567" s="37" t="s">
        <v>32</v>
      </c>
      <c r="H1567" s="38">
        <v>95</v>
      </c>
      <c r="I1567" s="37" t="s">
        <v>37</v>
      </c>
      <c r="J1567" s="37" t="s">
        <v>37</v>
      </c>
      <c r="K1567">
        <v>0</v>
      </c>
      <c r="L1567">
        <v>0</v>
      </c>
      <c r="M1567">
        <v>0</v>
      </c>
      <c r="N1567">
        <v>0</v>
      </c>
      <c r="O1567">
        <v>0</v>
      </c>
      <c r="P1567">
        <v>0</v>
      </c>
      <c r="Q1567">
        <f t="shared" si="24"/>
        <v>0</v>
      </c>
    </row>
    <row r="1568" spans="1:17" x14ac:dyDescent="0.25">
      <c r="A1568" s="39">
        <v>42493</v>
      </c>
      <c r="B1568" s="37" t="s">
        <v>2478</v>
      </c>
      <c r="C1568" s="37">
        <v>2016</v>
      </c>
      <c r="D1568" s="38">
        <v>5</v>
      </c>
      <c r="E1568" s="37" t="s">
        <v>1827</v>
      </c>
      <c r="F1568" s="37" t="s">
        <v>1827</v>
      </c>
      <c r="G1568" s="37" t="s">
        <v>32</v>
      </c>
      <c r="H1568" s="38">
        <v>3</v>
      </c>
      <c r="I1568" s="37" t="s">
        <v>37</v>
      </c>
      <c r="J1568" s="37" t="s">
        <v>37</v>
      </c>
      <c r="K1568">
        <v>0</v>
      </c>
      <c r="L1568">
        <v>0</v>
      </c>
      <c r="M1568">
        <v>0</v>
      </c>
      <c r="N1568">
        <v>0</v>
      </c>
      <c r="O1568">
        <v>0</v>
      </c>
      <c r="P1568">
        <v>0</v>
      </c>
      <c r="Q1568">
        <f t="shared" si="24"/>
        <v>0</v>
      </c>
    </row>
    <row r="1569" spans="1:17" x14ac:dyDescent="0.25">
      <c r="A1569" s="39">
        <v>42495</v>
      </c>
      <c r="B1569" s="37" t="s">
        <v>2477</v>
      </c>
      <c r="C1569" s="37">
        <v>2016</v>
      </c>
      <c r="D1569" s="38">
        <v>5</v>
      </c>
      <c r="E1569" s="37" t="s">
        <v>232</v>
      </c>
      <c r="F1569" s="37" t="e">
        <v>#N/A</v>
      </c>
      <c r="G1569" s="37" t="s">
        <v>32</v>
      </c>
      <c r="H1569" s="38">
        <v>1</v>
      </c>
      <c r="I1569" s="37" t="s">
        <v>37</v>
      </c>
      <c r="J1569" s="37" t="s">
        <v>37</v>
      </c>
      <c r="K1569">
        <v>0</v>
      </c>
      <c r="L1569">
        <v>0</v>
      </c>
      <c r="M1569">
        <v>0</v>
      </c>
      <c r="N1569">
        <v>0</v>
      </c>
      <c r="O1569">
        <v>0</v>
      </c>
      <c r="P1569">
        <v>0</v>
      </c>
      <c r="Q1569">
        <f t="shared" si="24"/>
        <v>0</v>
      </c>
    </row>
    <row r="1570" spans="1:17" x14ac:dyDescent="0.25">
      <c r="A1570" s="39">
        <v>42495</v>
      </c>
      <c r="B1570" s="37" t="s">
        <v>1215</v>
      </c>
      <c r="C1570" s="37">
        <v>2016</v>
      </c>
      <c r="D1570" s="38">
        <v>5</v>
      </c>
      <c r="E1570" s="37" t="s">
        <v>76</v>
      </c>
      <c r="F1570" s="37" t="s">
        <v>1827</v>
      </c>
      <c r="G1570" s="37" t="s">
        <v>32</v>
      </c>
      <c r="H1570" s="38">
        <v>99</v>
      </c>
      <c r="I1570" s="37" t="s">
        <v>37</v>
      </c>
      <c r="J1570" s="37" t="s">
        <v>37</v>
      </c>
      <c r="K1570">
        <v>1</v>
      </c>
      <c r="L1570">
        <v>1</v>
      </c>
      <c r="M1570">
        <v>1</v>
      </c>
      <c r="N1570">
        <v>0</v>
      </c>
      <c r="O1570">
        <v>1</v>
      </c>
      <c r="P1570">
        <v>1.0101010101010102E-2</v>
      </c>
      <c r="Q1570">
        <f t="shared" si="24"/>
        <v>0</v>
      </c>
    </row>
    <row r="1571" spans="1:17" x14ac:dyDescent="0.25">
      <c r="A1571" s="39">
        <v>42495</v>
      </c>
      <c r="B1571" s="37" t="s">
        <v>2476</v>
      </c>
      <c r="C1571" s="37">
        <v>2016</v>
      </c>
      <c r="D1571" s="38">
        <v>5</v>
      </c>
      <c r="E1571" s="37" t="s">
        <v>1827</v>
      </c>
      <c r="F1571" s="37" t="s">
        <v>1827</v>
      </c>
      <c r="G1571" s="37" t="s">
        <v>32</v>
      </c>
      <c r="H1571" s="38">
        <v>73</v>
      </c>
      <c r="I1571" s="37" t="s">
        <v>37</v>
      </c>
      <c r="J1571" s="37" t="s">
        <v>37</v>
      </c>
      <c r="K1571">
        <v>0</v>
      </c>
      <c r="L1571">
        <v>0</v>
      </c>
      <c r="M1571">
        <v>0</v>
      </c>
      <c r="N1571">
        <v>0</v>
      </c>
      <c r="O1571">
        <v>0</v>
      </c>
      <c r="P1571">
        <v>0</v>
      </c>
      <c r="Q1571">
        <f t="shared" si="24"/>
        <v>0</v>
      </c>
    </row>
    <row r="1572" spans="1:17" x14ac:dyDescent="0.25">
      <c r="A1572" s="39">
        <v>42495</v>
      </c>
      <c r="B1572" s="37" t="s">
        <v>2475</v>
      </c>
      <c r="C1572" s="37">
        <v>2016</v>
      </c>
      <c r="D1572" s="38">
        <v>5</v>
      </c>
      <c r="E1572" s="37" t="s">
        <v>1827</v>
      </c>
      <c r="F1572" s="37" t="s">
        <v>1827</v>
      </c>
      <c r="G1572" s="37" t="s">
        <v>40</v>
      </c>
      <c r="H1572" s="38">
        <v>2</v>
      </c>
      <c r="I1572" s="37" t="s">
        <v>37</v>
      </c>
      <c r="J1572" s="37" t="s">
        <v>37</v>
      </c>
      <c r="K1572">
        <v>0</v>
      </c>
      <c r="L1572">
        <v>0</v>
      </c>
      <c r="M1572">
        <v>0</v>
      </c>
      <c r="N1572">
        <v>0</v>
      </c>
      <c r="O1572">
        <v>0</v>
      </c>
      <c r="P1572">
        <v>0</v>
      </c>
      <c r="Q1572">
        <f t="shared" si="24"/>
        <v>0</v>
      </c>
    </row>
    <row r="1573" spans="1:17" x14ac:dyDescent="0.25">
      <c r="A1573" s="39">
        <v>42495</v>
      </c>
      <c r="B1573" s="37" t="s">
        <v>2474</v>
      </c>
      <c r="C1573" s="37">
        <v>2016</v>
      </c>
      <c r="D1573" s="38">
        <v>5</v>
      </c>
      <c r="E1573" s="37" t="s">
        <v>2473</v>
      </c>
      <c r="F1573" s="37" t="e">
        <v>#N/A</v>
      </c>
      <c r="G1573" s="37" t="s">
        <v>32</v>
      </c>
      <c r="H1573" s="38">
        <v>3</v>
      </c>
      <c r="I1573" s="37" t="s">
        <v>37</v>
      </c>
      <c r="J1573" s="37" t="s">
        <v>37</v>
      </c>
      <c r="K1573">
        <v>0</v>
      </c>
      <c r="L1573">
        <v>0</v>
      </c>
      <c r="M1573">
        <v>0</v>
      </c>
      <c r="N1573">
        <v>0</v>
      </c>
      <c r="O1573">
        <v>0</v>
      </c>
      <c r="P1573">
        <v>0</v>
      </c>
      <c r="Q1573">
        <f t="shared" si="24"/>
        <v>0</v>
      </c>
    </row>
    <row r="1574" spans="1:17" x14ac:dyDescent="0.25">
      <c r="A1574" s="39">
        <v>42495</v>
      </c>
      <c r="B1574" s="37" t="s">
        <v>2472</v>
      </c>
      <c r="C1574" s="37">
        <v>2016</v>
      </c>
      <c r="D1574" s="38">
        <v>5</v>
      </c>
      <c r="E1574" s="37" t="s">
        <v>24</v>
      </c>
      <c r="F1574" s="37" t="s">
        <v>4672</v>
      </c>
      <c r="G1574" s="37" t="s">
        <v>32</v>
      </c>
      <c r="H1574" s="38">
        <v>96</v>
      </c>
      <c r="I1574" s="37" t="s">
        <v>37</v>
      </c>
      <c r="J1574" s="37" t="s">
        <v>37</v>
      </c>
      <c r="K1574">
        <v>0</v>
      </c>
      <c r="L1574">
        <v>0</v>
      </c>
      <c r="M1574">
        <v>0</v>
      </c>
      <c r="N1574">
        <v>0</v>
      </c>
      <c r="O1574">
        <v>0</v>
      </c>
      <c r="P1574">
        <v>0</v>
      </c>
      <c r="Q1574">
        <f t="shared" si="24"/>
        <v>0</v>
      </c>
    </row>
    <row r="1575" spans="1:17" x14ac:dyDescent="0.25">
      <c r="A1575" s="39">
        <v>42495</v>
      </c>
      <c r="B1575" s="37" t="s">
        <v>2471</v>
      </c>
      <c r="C1575" s="37">
        <v>2016</v>
      </c>
      <c r="D1575" s="38">
        <v>5</v>
      </c>
      <c r="E1575" s="37" t="s">
        <v>24</v>
      </c>
      <c r="F1575" s="37" t="s">
        <v>4672</v>
      </c>
      <c r="G1575" s="37" t="s">
        <v>40</v>
      </c>
      <c r="H1575" s="38">
        <v>8</v>
      </c>
      <c r="I1575" s="37" t="s">
        <v>37</v>
      </c>
      <c r="J1575" s="37" t="s">
        <v>37</v>
      </c>
      <c r="K1575">
        <v>0</v>
      </c>
      <c r="L1575">
        <v>0</v>
      </c>
      <c r="M1575">
        <v>0</v>
      </c>
      <c r="N1575">
        <v>0</v>
      </c>
      <c r="O1575">
        <v>0</v>
      </c>
      <c r="P1575">
        <v>0</v>
      </c>
      <c r="Q1575">
        <f t="shared" si="24"/>
        <v>0</v>
      </c>
    </row>
    <row r="1576" spans="1:17" x14ac:dyDescent="0.25">
      <c r="A1576" s="39">
        <v>42495</v>
      </c>
      <c r="B1576" s="37" t="s">
        <v>2470</v>
      </c>
      <c r="C1576" s="37">
        <v>2016</v>
      </c>
      <c r="D1576" s="38">
        <v>5</v>
      </c>
      <c r="E1576" s="37" t="s">
        <v>55</v>
      </c>
      <c r="F1576" s="37" t="s">
        <v>4672</v>
      </c>
      <c r="G1576" s="37" t="s">
        <v>32</v>
      </c>
      <c r="H1576" s="38">
        <v>122</v>
      </c>
      <c r="I1576" s="37" t="s">
        <v>37</v>
      </c>
      <c r="J1576" s="37" t="s">
        <v>37</v>
      </c>
      <c r="K1576">
        <v>0</v>
      </c>
      <c r="L1576">
        <v>0</v>
      </c>
      <c r="M1576">
        <v>0</v>
      </c>
      <c r="N1576">
        <v>0</v>
      </c>
      <c r="O1576">
        <v>0</v>
      </c>
      <c r="P1576">
        <v>0</v>
      </c>
      <c r="Q1576">
        <f t="shared" si="24"/>
        <v>0</v>
      </c>
    </row>
    <row r="1577" spans="1:17" x14ac:dyDescent="0.25">
      <c r="A1577" s="39">
        <v>42495</v>
      </c>
      <c r="B1577" s="37" t="s">
        <v>2469</v>
      </c>
      <c r="C1577" s="37">
        <v>2016</v>
      </c>
      <c r="D1577" s="38">
        <v>5</v>
      </c>
      <c r="E1577" s="37" t="s">
        <v>55</v>
      </c>
      <c r="F1577" s="37" t="s">
        <v>4672</v>
      </c>
      <c r="G1577" s="37" t="s">
        <v>40</v>
      </c>
      <c r="H1577" s="38">
        <v>254</v>
      </c>
      <c r="I1577" s="37" t="s">
        <v>37</v>
      </c>
      <c r="J1577" s="37" t="s">
        <v>37</v>
      </c>
      <c r="K1577">
        <v>0</v>
      </c>
      <c r="L1577">
        <v>0</v>
      </c>
      <c r="M1577">
        <v>0</v>
      </c>
      <c r="N1577">
        <v>0</v>
      </c>
      <c r="O1577">
        <v>0</v>
      </c>
      <c r="P1577">
        <v>0</v>
      </c>
      <c r="Q1577">
        <f t="shared" si="24"/>
        <v>0</v>
      </c>
    </row>
    <row r="1578" spans="1:17" x14ac:dyDescent="0.25">
      <c r="A1578" s="39">
        <v>42495</v>
      </c>
      <c r="B1578" s="37" t="s">
        <v>2468</v>
      </c>
      <c r="C1578" s="37">
        <v>2016</v>
      </c>
      <c r="D1578" s="38">
        <v>5</v>
      </c>
      <c r="E1578" s="37" t="s">
        <v>153</v>
      </c>
      <c r="F1578" s="37" t="s">
        <v>4672</v>
      </c>
      <c r="G1578" s="37" t="s">
        <v>32</v>
      </c>
      <c r="H1578" s="38">
        <v>0</v>
      </c>
      <c r="I1578" s="37" t="s">
        <v>37</v>
      </c>
      <c r="J1578" s="37" t="s">
        <v>37</v>
      </c>
      <c r="K1578">
        <v>0</v>
      </c>
      <c r="L1578">
        <v>0</v>
      </c>
      <c r="M1578">
        <v>0</v>
      </c>
      <c r="N1578">
        <v>0</v>
      </c>
      <c r="O1578">
        <v>0</v>
      </c>
      <c r="P1578">
        <v>0</v>
      </c>
      <c r="Q1578" t="e">
        <f t="shared" si="24"/>
        <v>#DIV/0!</v>
      </c>
    </row>
    <row r="1579" spans="1:17" x14ac:dyDescent="0.25">
      <c r="A1579" s="39">
        <v>42500</v>
      </c>
      <c r="B1579" s="37" t="s">
        <v>2467</v>
      </c>
      <c r="C1579" s="37">
        <v>2016</v>
      </c>
      <c r="D1579" s="38">
        <v>5</v>
      </c>
      <c r="E1579" s="37" t="s">
        <v>1036</v>
      </c>
      <c r="F1579" s="37" t="e">
        <v>#N/A</v>
      </c>
      <c r="G1579" s="37" t="s">
        <v>40</v>
      </c>
      <c r="H1579" s="38">
        <v>1</v>
      </c>
      <c r="I1579" s="37" t="s">
        <v>37</v>
      </c>
      <c r="J1579" s="37" t="s">
        <v>37</v>
      </c>
      <c r="K1579">
        <v>0</v>
      </c>
      <c r="L1579">
        <v>0</v>
      </c>
      <c r="M1579">
        <v>0</v>
      </c>
      <c r="N1579">
        <v>0</v>
      </c>
      <c r="O1579">
        <v>0</v>
      </c>
      <c r="P1579">
        <v>0</v>
      </c>
      <c r="Q1579">
        <f t="shared" si="24"/>
        <v>0</v>
      </c>
    </row>
    <row r="1580" spans="1:17" x14ac:dyDescent="0.25">
      <c r="A1580" s="39">
        <v>42500</v>
      </c>
      <c r="B1580" s="37" t="s">
        <v>2466</v>
      </c>
      <c r="C1580" s="37">
        <v>2016</v>
      </c>
      <c r="D1580" s="38">
        <v>5</v>
      </c>
      <c r="E1580" s="37" t="s">
        <v>76</v>
      </c>
      <c r="F1580" s="37" t="s">
        <v>1827</v>
      </c>
      <c r="G1580" s="37" t="s">
        <v>32</v>
      </c>
      <c r="H1580" s="38">
        <v>1</v>
      </c>
      <c r="I1580" s="37" t="s">
        <v>37</v>
      </c>
      <c r="J1580" s="37" t="s">
        <v>2465</v>
      </c>
      <c r="K1580">
        <v>0</v>
      </c>
      <c r="L1580">
        <v>0</v>
      </c>
      <c r="M1580">
        <v>0</v>
      </c>
      <c r="N1580">
        <v>0</v>
      </c>
      <c r="O1580">
        <v>0</v>
      </c>
      <c r="P1580">
        <v>0</v>
      </c>
      <c r="Q1580">
        <f t="shared" si="24"/>
        <v>0</v>
      </c>
    </row>
    <row r="1581" spans="1:17" x14ac:dyDescent="0.25">
      <c r="A1581" s="39">
        <v>42500</v>
      </c>
      <c r="B1581" s="37" t="s">
        <v>2464</v>
      </c>
      <c r="C1581" s="37">
        <v>2016</v>
      </c>
      <c r="D1581" s="38">
        <v>5</v>
      </c>
      <c r="E1581" s="37" t="s">
        <v>1827</v>
      </c>
      <c r="F1581" s="37" t="s">
        <v>1827</v>
      </c>
      <c r="G1581" s="37" t="s">
        <v>32</v>
      </c>
      <c r="H1581" s="38">
        <v>75</v>
      </c>
      <c r="I1581" s="37" t="s">
        <v>37</v>
      </c>
      <c r="J1581" s="37" t="s">
        <v>37</v>
      </c>
      <c r="K1581">
        <v>0</v>
      </c>
      <c r="L1581">
        <v>0</v>
      </c>
      <c r="M1581">
        <v>0</v>
      </c>
      <c r="N1581">
        <v>0</v>
      </c>
      <c r="O1581">
        <v>0</v>
      </c>
      <c r="P1581">
        <v>0</v>
      </c>
      <c r="Q1581">
        <f t="shared" si="24"/>
        <v>0</v>
      </c>
    </row>
    <row r="1582" spans="1:17" x14ac:dyDescent="0.25">
      <c r="A1582" s="39">
        <v>42500</v>
      </c>
      <c r="B1582" s="37" t="s">
        <v>2463</v>
      </c>
      <c r="C1582" s="37">
        <v>2016</v>
      </c>
      <c r="D1582" s="38">
        <v>5</v>
      </c>
      <c r="E1582" s="37" t="s">
        <v>1827</v>
      </c>
      <c r="F1582" s="37" t="s">
        <v>1827</v>
      </c>
      <c r="G1582" s="37" t="s">
        <v>40</v>
      </c>
      <c r="H1582" s="38">
        <v>1</v>
      </c>
      <c r="I1582" s="37" t="s">
        <v>37</v>
      </c>
      <c r="J1582" s="37" t="s">
        <v>37</v>
      </c>
      <c r="K1582">
        <v>0</v>
      </c>
      <c r="L1582">
        <v>0</v>
      </c>
      <c r="M1582">
        <v>0</v>
      </c>
      <c r="N1582">
        <v>0</v>
      </c>
      <c r="O1582">
        <v>0</v>
      </c>
      <c r="P1582">
        <v>0</v>
      </c>
      <c r="Q1582">
        <f t="shared" si="24"/>
        <v>0</v>
      </c>
    </row>
    <row r="1583" spans="1:17" x14ac:dyDescent="0.25">
      <c r="A1583" s="39">
        <v>42500</v>
      </c>
      <c r="B1583" s="37" t="s">
        <v>2462</v>
      </c>
      <c r="C1583" s="37">
        <v>2016</v>
      </c>
      <c r="D1583" s="38">
        <v>5</v>
      </c>
      <c r="E1583" s="37" t="s">
        <v>587</v>
      </c>
      <c r="F1583" s="37" t="e">
        <v>#N/A</v>
      </c>
      <c r="G1583" s="37" t="s">
        <v>32</v>
      </c>
      <c r="H1583" s="38">
        <v>1</v>
      </c>
      <c r="I1583" s="37" t="s">
        <v>37</v>
      </c>
      <c r="J1583" s="37" t="s">
        <v>37</v>
      </c>
      <c r="K1583">
        <v>0</v>
      </c>
      <c r="L1583">
        <v>0</v>
      </c>
      <c r="M1583">
        <v>0</v>
      </c>
      <c r="N1583">
        <v>0</v>
      </c>
      <c r="O1583">
        <v>0</v>
      </c>
      <c r="P1583">
        <v>0</v>
      </c>
      <c r="Q1583">
        <f t="shared" si="24"/>
        <v>0</v>
      </c>
    </row>
    <row r="1584" spans="1:17" x14ac:dyDescent="0.25">
      <c r="A1584" s="39">
        <v>42500</v>
      </c>
      <c r="B1584" s="37" t="s">
        <v>2461</v>
      </c>
      <c r="C1584" s="37">
        <v>2016</v>
      </c>
      <c r="D1584" s="38">
        <v>5</v>
      </c>
      <c r="E1584" s="37" t="s">
        <v>24</v>
      </c>
      <c r="F1584" s="37" t="s">
        <v>4672</v>
      </c>
      <c r="G1584" s="37" t="s">
        <v>32</v>
      </c>
      <c r="H1584" s="38">
        <v>81</v>
      </c>
      <c r="I1584" s="37" t="s">
        <v>37</v>
      </c>
      <c r="J1584" s="37" t="s">
        <v>37</v>
      </c>
      <c r="K1584">
        <v>0</v>
      </c>
      <c r="L1584">
        <v>0</v>
      </c>
      <c r="M1584">
        <v>0</v>
      </c>
      <c r="N1584">
        <v>0</v>
      </c>
      <c r="O1584">
        <v>0</v>
      </c>
      <c r="P1584">
        <v>0</v>
      </c>
      <c r="Q1584">
        <f t="shared" si="24"/>
        <v>0</v>
      </c>
    </row>
    <row r="1585" spans="1:17" x14ac:dyDescent="0.25">
      <c r="A1585" s="39">
        <v>42500</v>
      </c>
      <c r="B1585" s="37" t="s">
        <v>2460</v>
      </c>
      <c r="C1585" s="37">
        <v>2016</v>
      </c>
      <c r="D1585" s="38">
        <v>5</v>
      </c>
      <c r="E1585" s="37" t="s">
        <v>24</v>
      </c>
      <c r="F1585" s="37" t="s">
        <v>4672</v>
      </c>
      <c r="G1585" s="37" t="s">
        <v>40</v>
      </c>
      <c r="H1585" s="38">
        <v>4</v>
      </c>
      <c r="I1585" s="37" t="s">
        <v>37</v>
      </c>
      <c r="J1585" s="37" t="s">
        <v>37</v>
      </c>
      <c r="K1585">
        <v>0</v>
      </c>
      <c r="L1585">
        <v>0</v>
      </c>
      <c r="M1585">
        <v>0</v>
      </c>
      <c r="N1585">
        <v>0</v>
      </c>
      <c r="O1585">
        <v>0</v>
      </c>
      <c r="P1585">
        <v>0</v>
      </c>
      <c r="Q1585">
        <f t="shared" si="24"/>
        <v>0</v>
      </c>
    </row>
    <row r="1586" spans="1:17" x14ac:dyDescent="0.25">
      <c r="A1586" s="39">
        <v>42500</v>
      </c>
      <c r="B1586" s="37" t="s">
        <v>2459</v>
      </c>
      <c r="C1586" s="37">
        <v>2016</v>
      </c>
      <c r="D1586" s="38">
        <v>5</v>
      </c>
      <c r="E1586" s="37" t="s">
        <v>153</v>
      </c>
      <c r="F1586" s="37" t="s">
        <v>4672</v>
      </c>
      <c r="G1586" s="37" t="s">
        <v>32</v>
      </c>
      <c r="H1586" s="38">
        <v>1</v>
      </c>
      <c r="I1586" s="37" t="s">
        <v>37</v>
      </c>
      <c r="J1586" s="37" t="s">
        <v>2458</v>
      </c>
      <c r="K1586">
        <v>0</v>
      </c>
      <c r="L1586">
        <v>0</v>
      </c>
      <c r="M1586">
        <v>0</v>
      </c>
      <c r="N1586">
        <v>0</v>
      </c>
      <c r="O1586">
        <v>0</v>
      </c>
      <c r="P1586">
        <v>0</v>
      </c>
      <c r="Q1586">
        <f t="shared" si="24"/>
        <v>0</v>
      </c>
    </row>
    <row r="1587" spans="1:17" x14ac:dyDescent="0.25">
      <c r="A1587" s="39">
        <v>42500</v>
      </c>
      <c r="B1587" s="37" t="s">
        <v>2457</v>
      </c>
      <c r="C1587" s="37">
        <v>2016</v>
      </c>
      <c r="D1587" s="38">
        <v>5</v>
      </c>
      <c r="E1587" s="37" t="s">
        <v>55</v>
      </c>
      <c r="F1587" s="37" t="s">
        <v>4672</v>
      </c>
      <c r="G1587" s="37" t="s">
        <v>32</v>
      </c>
      <c r="H1587" s="38">
        <v>71</v>
      </c>
      <c r="I1587" s="37" t="s">
        <v>37</v>
      </c>
      <c r="J1587" s="37" t="s">
        <v>37</v>
      </c>
      <c r="K1587">
        <v>0</v>
      </c>
      <c r="L1587">
        <v>0</v>
      </c>
      <c r="M1587">
        <v>0</v>
      </c>
      <c r="N1587">
        <v>0</v>
      </c>
      <c r="O1587">
        <v>0</v>
      </c>
      <c r="P1587">
        <v>0</v>
      </c>
      <c r="Q1587">
        <f t="shared" si="24"/>
        <v>0</v>
      </c>
    </row>
    <row r="1588" spans="1:17" x14ac:dyDescent="0.25">
      <c r="A1588" s="39">
        <v>42500</v>
      </c>
      <c r="B1588" s="37" t="s">
        <v>2456</v>
      </c>
      <c r="C1588" s="37">
        <v>2016</v>
      </c>
      <c r="D1588" s="38">
        <v>5</v>
      </c>
      <c r="E1588" s="37" t="s">
        <v>55</v>
      </c>
      <c r="F1588" s="37" t="s">
        <v>4672</v>
      </c>
      <c r="G1588" s="37" t="s">
        <v>40</v>
      </c>
      <c r="H1588" s="38">
        <v>232</v>
      </c>
      <c r="I1588" s="37" t="s">
        <v>37</v>
      </c>
      <c r="J1588" s="37" t="s">
        <v>37</v>
      </c>
      <c r="K1588">
        <v>0</v>
      </c>
      <c r="L1588">
        <v>0</v>
      </c>
      <c r="M1588">
        <v>0</v>
      </c>
      <c r="N1588">
        <v>0</v>
      </c>
      <c r="O1588">
        <v>0</v>
      </c>
      <c r="P1588">
        <v>0</v>
      </c>
      <c r="Q1588">
        <f t="shared" si="24"/>
        <v>0</v>
      </c>
    </row>
    <row r="1589" spans="1:17" x14ac:dyDescent="0.25">
      <c r="A1589" s="39">
        <v>42500</v>
      </c>
      <c r="B1589" s="37" t="s">
        <v>1219</v>
      </c>
      <c r="C1589" s="37">
        <v>2016</v>
      </c>
      <c r="D1589" s="38">
        <v>5</v>
      </c>
      <c r="E1589" s="37" t="s">
        <v>36</v>
      </c>
      <c r="F1589" s="37" t="s">
        <v>36</v>
      </c>
      <c r="G1589" s="37" t="s">
        <v>32</v>
      </c>
      <c r="H1589" s="38">
        <v>366</v>
      </c>
      <c r="I1589" s="37" t="s">
        <v>37</v>
      </c>
      <c r="J1589" s="37" t="s">
        <v>37</v>
      </c>
      <c r="K1589">
        <v>1</v>
      </c>
      <c r="L1589">
        <v>1</v>
      </c>
      <c r="M1589">
        <v>0</v>
      </c>
      <c r="N1589">
        <v>1</v>
      </c>
      <c r="O1589">
        <v>1</v>
      </c>
      <c r="P1589">
        <v>2.7322404371584699E-3</v>
      </c>
      <c r="Q1589">
        <f t="shared" si="24"/>
        <v>2.7322404371584699E-3</v>
      </c>
    </row>
    <row r="1590" spans="1:17" x14ac:dyDescent="0.25">
      <c r="A1590" s="39">
        <v>42500</v>
      </c>
      <c r="B1590" s="37" t="s">
        <v>2455</v>
      </c>
      <c r="C1590" s="37">
        <v>2016</v>
      </c>
      <c r="D1590" s="38">
        <v>5</v>
      </c>
      <c r="E1590" s="37" t="s">
        <v>36</v>
      </c>
      <c r="F1590" s="37" t="s">
        <v>36</v>
      </c>
      <c r="G1590" s="37" t="s">
        <v>40</v>
      </c>
      <c r="H1590" s="38">
        <v>147</v>
      </c>
      <c r="I1590" s="37" t="s">
        <v>37</v>
      </c>
      <c r="J1590" s="37" t="s">
        <v>37</v>
      </c>
      <c r="K1590">
        <v>0</v>
      </c>
      <c r="L1590">
        <v>0</v>
      </c>
      <c r="M1590">
        <v>0</v>
      </c>
      <c r="N1590">
        <v>0</v>
      </c>
      <c r="O1590">
        <v>0</v>
      </c>
      <c r="P1590">
        <v>0</v>
      </c>
      <c r="Q1590">
        <f t="shared" si="24"/>
        <v>0</v>
      </c>
    </row>
    <row r="1591" spans="1:17" x14ac:dyDescent="0.25">
      <c r="A1591" s="39">
        <v>42500</v>
      </c>
      <c r="B1591" s="37" t="s">
        <v>1223</v>
      </c>
      <c r="C1591" s="37">
        <v>2016</v>
      </c>
      <c r="D1591" s="38">
        <v>5</v>
      </c>
      <c r="E1591" s="37" t="s">
        <v>50</v>
      </c>
      <c r="F1591" s="37" t="s">
        <v>50</v>
      </c>
      <c r="G1591" s="37" t="s">
        <v>32</v>
      </c>
      <c r="H1591" s="38">
        <v>409</v>
      </c>
      <c r="I1591" s="37" t="s">
        <v>37</v>
      </c>
      <c r="J1591" s="37" t="s">
        <v>37</v>
      </c>
      <c r="K1591">
        <v>4</v>
      </c>
      <c r="L1591">
        <v>4</v>
      </c>
      <c r="M1591">
        <v>4</v>
      </c>
      <c r="N1591">
        <v>0</v>
      </c>
      <c r="O1591">
        <v>4</v>
      </c>
      <c r="P1591">
        <v>9.7799511002444987E-3</v>
      </c>
      <c r="Q1591">
        <f t="shared" si="24"/>
        <v>0</v>
      </c>
    </row>
    <row r="1592" spans="1:17" x14ac:dyDescent="0.25">
      <c r="A1592" s="39">
        <v>42500</v>
      </c>
      <c r="B1592" s="37" t="s">
        <v>2454</v>
      </c>
      <c r="C1592" s="37">
        <v>2016</v>
      </c>
      <c r="D1592" s="38">
        <v>5</v>
      </c>
      <c r="E1592" s="37" t="s">
        <v>50</v>
      </c>
      <c r="F1592" s="37" t="s">
        <v>50</v>
      </c>
      <c r="G1592" s="37" t="s">
        <v>40</v>
      </c>
      <c r="H1592" s="38">
        <v>37</v>
      </c>
      <c r="I1592" s="37" t="s">
        <v>37</v>
      </c>
      <c r="J1592" s="37" t="s">
        <v>37</v>
      </c>
      <c r="K1592">
        <v>0</v>
      </c>
      <c r="L1592">
        <v>0</v>
      </c>
      <c r="M1592">
        <v>0</v>
      </c>
      <c r="N1592">
        <v>0</v>
      </c>
      <c r="O1592">
        <v>0</v>
      </c>
      <c r="P1592">
        <v>0</v>
      </c>
      <c r="Q1592">
        <f t="shared" si="24"/>
        <v>0</v>
      </c>
    </row>
    <row r="1593" spans="1:17" x14ac:dyDescent="0.25">
      <c r="A1593" s="39">
        <v>42500</v>
      </c>
      <c r="B1593" s="37" t="s">
        <v>2453</v>
      </c>
      <c r="C1593" s="37">
        <v>2016</v>
      </c>
      <c r="D1593" s="38">
        <v>5</v>
      </c>
      <c r="E1593" s="37" t="s">
        <v>2305</v>
      </c>
      <c r="F1593" s="37" t="e">
        <v>#N/A</v>
      </c>
      <c r="G1593" s="37" t="s">
        <v>32</v>
      </c>
      <c r="H1593" s="38">
        <v>1</v>
      </c>
      <c r="I1593" s="37" t="s">
        <v>37</v>
      </c>
      <c r="J1593" s="37" t="s">
        <v>2452</v>
      </c>
      <c r="K1593">
        <v>0</v>
      </c>
      <c r="L1593">
        <v>0</v>
      </c>
      <c r="M1593">
        <v>0</v>
      </c>
      <c r="N1593">
        <v>0</v>
      </c>
      <c r="O1593">
        <v>0</v>
      </c>
      <c r="P1593">
        <v>0</v>
      </c>
      <c r="Q1593">
        <f t="shared" si="24"/>
        <v>0</v>
      </c>
    </row>
    <row r="1594" spans="1:17" x14ac:dyDescent="0.25">
      <c r="A1594" s="39">
        <v>42507</v>
      </c>
      <c r="B1594" s="37" t="s">
        <v>2451</v>
      </c>
      <c r="C1594" s="37">
        <v>2016</v>
      </c>
      <c r="D1594" s="38">
        <v>5</v>
      </c>
      <c r="E1594" s="37" t="s">
        <v>1036</v>
      </c>
      <c r="F1594" s="37" t="e">
        <v>#N/A</v>
      </c>
      <c r="G1594" s="37" t="s">
        <v>40</v>
      </c>
      <c r="H1594" s="38">
        <v>2</v>
      </c>
      <c r="I1594" s="37" t="s">
        <v>37</v>
      </c>
      <c r="J1594" s="37" t="s">
        <v>37</v>
      </c>
      <c r="K1594">
        <v>0</v>
      </c>
      <c r="L1594">
        <v>0</v>
      </c>
      <c r="M1594">
        <v>0</v>
      </c>
      <c r="N1594">
        <v>0</v>
      </c>
      <c r="O1594">
        <v>0</v>
      </c>
      <c r="P1594">
        <v>0</v>
      </c>
      <c r="Q1594">
        <f t="shared" si="24"/>
        <v>0</v>
      </c>
    </row>
    <row r="1595" spans="1:17" x14ac:dyDescent="0.25">
      <c r="A1595" s="39">
        <v>42507</v>
      </c>
      <c r="B1595" s="37" t="s">
        <v>2450</v>
      </c>
      <c r="C1595" s="37">
        <v>2016</v>
      </c>
      <c r="D1595" s="38">
        <v>5</v>
      </c>
      <c r="E1595" s="37" t="s">
        <v>76</v>
      </c>
      <c r="F1595" s="37" t="s">
        <v>1827</v>
      </c>
      <c r="G1595" s="37" t="s">
        <v>32</v>
      </c>
      <c r="H1595" s="38">
        <v>14</v>
      </c>
      <c r="I1595" s="37" t="s">
        <v>37</v>
      </c>
      <c r="J1595" s="37" t="s">
        <v>2449</v>
      </c>
      <c r="K1595">
        <v>0</v>
      </c>
      <c r="L1595">
        <v>0</v>
      </c>
      <c r="M1595">
        <v>0</v>
      </c>
      <c r="N1595">
        <v>0</v>
      </c>
      <c r="O1595">
        <v>0</v>
      </c>
      <c r="P1595">
        <v>0</v>
      </c>
      <c r="Q1595">
        <f t="shared" si="24"/>
        <v>0</v>
      </c>
    </row>
    <row r="1596" spans="1:17" x14ac:dyDescent="0.25">
      <c r="A1596" s="39">
        <v>42507</v>
      </c>
      <c r="B1596" s="37" t="s">
        <v>2448</v>
      </c>
      <c r="C1596" s="37">
        <v>2016</v>
      </c>
      <c r="D1596" s="38">
        <v>5</v>
      </c>
      <c r="E1596" s="37" t="s">
        <v>1827</v>
      </c>
      <c r="F1596" s="37" t="s">
        <v>1827</v>
      </c>
      <c r="G1596" s="37" t="s">
        <v>40</v>
      </c>
      <c r="H1596" s="38">
        <v>15</v>
      </c>
      <c r="I1596" s="37" t="s">
        <v>37</v>
      </c>
      <c r="J1596" s="37" t="s">
        <v>2447</v>
      </c>
      <c r="K1596">
        <v>0</v>
      </c>
      <c r="L1596">
        <v>0</v>
      </c>
      <c r="M1596">
        <v>0</v>
      </c>
      <c r="N1596">
        <v>0</v>
      </c>
      <c r="O1596">
        <v>0</v>
      </c>
      <c r="P1596">
        <v>0</v>
      </c>
      <c r="Q1596">
        <f t="shared" si="24"/>
        <v>0</v>
      </c>
    </row>
    <row r="1597" spans="1:17" x14ac:dyDescent="0.25">
      <c r="A1597" s="39">
        <v>42507</v>
      </c>
      <c r="B1597" s="37" t="s">
        <v>1234</v>
      </c>
      <c r="C1597" s="37">
        <v>2016</v>
      </c>
      <c r="D1597" s="38">
        <v>5</v>
      </c>
      <c r="E1597" s="37" t="s">
        <v>1827</v>
      </c>
      <c r="F1597" s="37" t="s">
        <v>1827</v>
      </c>
      <c r="G1597" s="37" t="s">
        <v>32</v>
      </c>
      <c r="H1597" s="38">
        <v>199</v>
      </c>
      <c r="I1597" s="37" t="s">
        <v>37</v>
      </c>
      <c r="J1597" s="37" t="s">
        <v>37</v>
      </c>
      <c r="K1597">
        <v>1</v>
      </c>
      <c r="L1597">
        <v>1</v>
      </c>
      <c r="M1597">
        <v>0</v>
      </c>
      <c r="N1597">
        <v>0</v>
      </c>
      <c r="O1597">
        <v>0</v>
      </c>
      <c r="P1597">
        <v>5.0251256281407036E-3</v>
      </c>
      <c r="Q1597">
        <f t="shared" si="24"/>
        <v>0</v>
      </c>
    </row>
    <row r="1598" spans="1:17" x14ac:dyDescent="0.25">
      <c r="A1598" s="39">
        <v>42507</v>
      </c>
      <c r="B1598" s="37" t="s">
        <v>2446</v>
      </c>
      <c r="C1598" s="37">
        <v>2016</v>
      </c>
      <c r="D1598" s="38">
        <v>5</v>
      </c>
      <c r="E1598" s="37" t="s">
        <v>37</v>
      </c>
      <c r="F1598" s="37" t="e">
        <v>#N/A</v>
      </c>
      <c r="G1598" s="37" t="s">
        <v>40</v>
      </c>
      <c r="H1598" s="38">
        <v>1</v>
      </c>
      <c r="I1598" s="37" t="s">
        <v>37</v>
      </c>
      <c r="J1598" s="37" t="s">
        <v>37</v>
      </c>
      <c r="K1598">
        <v>0</v>
      </c>
      <c r="L1598">
        <v>0</v>
      </c>
      <c r="M1598">
        <v>0</v>
      </c>
      <c r="N1598">
        <v>0</v>
      </c>
      <c r="O1598">
        <v>0</v>
      </c>
      <c r="P1598">
        <v>0</v>
      </c>
      <c r="Q1598">
        <f t="shared" si="24"/>
        <v>0</v>
      </c>
    </row>
    <row r="1599" spans="1:17" x14ac:dyDescent="0.25">
      <c r="A1599" s="39">
        <v>42507</v>
      </c>
      <c r="B1599" s="37" t="s">
        <v>2445</v>
      </c>
      <c r="C1599" s="37">
        <v>2016</v>
      </c>
      <c r="D1599" s="38">
        <v>5</v>
      </c>
      <c r="E1599" s="37" t="s">
        <v>153</v>
      </c>
      <c r="F1599" s="37" t="s">
        <v>4672</v>
      </c>
      <c r="G1599" s="37" t="s">
        <v>32</v>
      </c>
      <c r="H1599" s="38">
        <v>0</v>
      </c>
      <c r="I1599" s="37" t="s">
        <v>37</v>
      </c>
      <c r="J1599" s="37" t="s">
        <v>37</v>
      </c>
      <c r="K1599">
        <v>0</v>
      </c>
      <c r="L1599">
        <v>0</v>
      </c>
      <c r="M1599">
        <v>0</v>
      </c>
      <c r="N1599">
        <v>0</v>
      </c>
      <c r="O1599">
        <v>0</v>
      </c>
      <c r="P1599">
        <v>0</v>
      </c>
      <c r="Q1599" t="e">
        <f t="shared" si="24"/>
        <v>#DIV/0!</v>
      </c>
    </row>
    <row r="1600" spans="1:17" x14ac:dyDescent="0.25">
      <c r="A1600" s="39">
        <v>42507</v>
      </c>
      <c r="B1600" s="37" t="s">
        <v>2444</v>
      </c>
      <c r="C1600" s="37">
        <v>2016</v>
      </c>
      <c r="D1600" s="38">
        <v>5</v>
      </c>
      <c r="E1600" s="37" t="s">
        <v>55</v>
      </c>
      <c r="F1600" s="37" t="s">
        <v>4672</v>
      </c>
      <c r="G1600" s="37" t="s">
        <v>40</v>
      </c>
      <c r="H1600" s="38">
        <v>500</v>
      </c>
      <c r="I1600" s="37" t="s">
        <v>37</v>
      </c>
      <c r="J1600" s="37" t="s">
        <v>37</v>
      </c>
      <c r="K1600">
        <v>0</v>
      </c>
      <c r="L1600">
        <v>0</v>
      </c>
      <c r="M1600">
        <v>0</v>
      </c>
      <c r="N1600">
        <v>0</v>
      </c>
      <c r="O1600">
        <v>0</v>
      </c>
      <c r="P1600">
        <v>0</v>
      </c>
      <c r="Q1600">
        <f t="shared" si="24"/>
        <v>0</v>
      </c>
    </row>
    <row r="1601" spans="1:17" x14ac:dyDescent="0.25">
      <c r="A1601" s="39">
        <v>42507</v>
      </c>
      <c r="B1601" s="37" t="s">
        <v>2443</v>
      </c>
      <c r="C1601" s="37">
        <v>2016</v>
      </c>
      <c r="D1601" s="38">
        <v>5</v>
      </c>
      <c r="E1601" s="37" t="s">
        <v>55</v>
      </c>
      <c r="F1601" s="37" t="s">
        <v>4672</v>
      </c>
      <c r="G1601" s="37" t="s">
        <v>32</v>
      </c>
      <c r="H1601" s="38">
        <v>52</v>
      </c>
      <c r="I1601" s="37" t="s">
        <v>37</v>
      </c>
      <c r="J1601" s="37" t="s">
        <v>37</v>
      </c>
      <c r="K1601">
        <v>0</v>
      </c>
      <c r="L1601">
        <v>0</v>
      </c>
      <c r="M1601">
        <v>0</v>
      </c>
      <c r="N1601">
        <v>0</v>
      </c>
      <c r="O1601">
        <v>0</v>
      </c>
      <c r="P1601">
        <v>0</v>
      </c>
      <c r="Q1601">
        <f t="shared" si="24"/>
        <v>0</v>
      </c>
    </row>
    <row r="1602" spans="1:17" x14ac:dyDescent="0.25">
      <c r="A1602" s="39">
        <v>42507</v>
      </c>
      <c r="B1602" s="37" t="s">
        <v>2442</v>
      </c>
      <c r="C1602" s="37">
        <v>2016</v>
      </c>
      <c r="D1602" s="38">
        <v>5</v>
      </c>
      <c r="E1602" s="37" t="s">
        <v>24</v>
      </c>
      <c r="F1602" s="37" t="s">
        <v>4672</v>
      </c>
      <c r="G1602" s="37" t="s">
        <v>32</v>
      </c>
      <c r="H1602" s="38">
        <v>43</v>
      </c>
      <c r="I1602" s="37" t="s">
        <v>37</v>
      </c>
      <c r="J1602" s="37" t="s">
        <v>2441</v>
      </c>
      <c r="K1602">
        <v>0</v>
      </c>
      <c r="L1602">
        <v>0</v>
      </c>
      <c r="M1602">
        <v>0</v>
      </c>
      <c r="N1602">
        <v>0</v>
      </c>
      <c r="O1602">
        <v>0</v>
      </c>
      <c r="P1602">
        <v>0</v>
      </c>
      <c r="Q1602">
        <f t="shared" si="24"/>
        <v>0</v>
      </c>
    </row>
    <row r="1603" spans="1:17" x14ac:dyDescent="0.25">
      <c r="A1603" s="39">
        <v>42507</v>
      </c>
      <c r="B1603" s="37" t="s">
        <v>2440</v>
      </c>
      <c r="C1603" s="37">
        <v>2016</v>
      </c>
      <c r="D1603" s="38">
        <v>5</v>
      </c>
      <c r="E1603" s="37" t="s">
        <v>24</v>
      </c>
      <c r="F1603" s="37" t="s">
        <v>4672</v>
      </c>
      <c r="G1603" s="37" t="s">
        <v>40</v>
      </c>
      <c r="H1603" s="38">
        <v>1</v>
      </c>
      <c r="I1603" s="37" t="s">
        <v>37</v>
      </c>
      <c r="J1603" s="37" t="s">
        <v>37</v>
      </c>
      <c r="K1603">
        <v>0</v>
      </c>
      <c r="L1603">
        <v>0</v>
      </c>
      <c r="M1603">
        <v>0</v>
      </c>
      <c r="N1603">
        <v>0</v>
      </c>
      <c r="O1603">
        <v>0</v>
      </c>
      <c r="P1603">
        <v>0</v>
      </c>
      <c r="Q1603">
        <f t="shared" ref="Q1603:Q1666" si="25">N1603/H1603</f>
        <v>0</v>
      </c>
    </row>
    <row r="1604" spans="1:17" x14ac:dyDescent="0.25">
      <c r="A1604" s="39">
        <v>42507</v>
      </c>
      <c r="B1604" s="37" t="s">
        <v>2439</v>
      </c>
      <c r="C1604" s="37">
        <v>2016</v>
      </c>
      <c r="D1604" s="38">
        <v>5</v>
      </c>
      <c r="E1604" s="37" t="s">
        <v>587</v>
      </c>
      <c r="F1604" s="37" t="e">
        <v>#N/A</v>
      </c>
      <c r="G1604" s="37" t="s">
        <v>32</v>
      </c>
      <c r="H1604" s="38">
        <v>31</v>
      </c>
      <c r="I1604" s="37" t="s">
        <v>37</v>
      </c>
      <c r="J1604" s="37" t="s">
        <v>37</v>
      </c>
      <c r="K1604">
        <v>0</v>
      </c>
      <c r="L1604">
        <v>0</v>
      </c>
      <c r="M1604">
        <v>0</v>
      </c>
      <c r="N1604">
        <v>0</v>
      </c>
      <c r="O1604">
        <v>0</v>
      </c>
      <c r="P1604">
        <v>0</v>
      </c>
      <c r="Q1604">
        <f t="shared" si="25"/>
        <v>0</v>
      </c>
    </row>
    <row r="1605" spans="1:17" x14ac:dyDescent="0.25">
      <c r="A1605" s="39">
        <v>42507</v>
      </c>
      <c r="B1605" s="37" t="s">
        <v>2438</v>
      </c>
      <c r="C1605" s="37">
        <v>2016</v>
      </c>
      <c r="D1605" s="38">
        <v>5</v>
      </c>
      <c r="E1605" s="37" t="s">
        <v>36</v>
      </c>
      <c r="F1605" s="37" t="s">
        <v>36</v>
      </c>
      <c r="G1605" s="37" t="s">
        <v>32</v>
      </c>
      <c r="H1605" s="38">
        <v>275</v>
      </c>
      <c r="I1605" s="37" t="s">
        <v>37</v>
      </c>
      <c r="J1605" s="37" t="s">
        <v>37</v>
      </c>
      <c r="K1605">
        <v>0</v>
      </c>
      <c r="L1605">
        <v>0</v>
      </c>
      <c r="M1605">
        <v>0</v>
      </c>
      <c r="N1605">
        <v>0</v>
      </c>
      <c r="O1605">
        <v>0</v>
      </c>
      <c r="P1605">
        <v>0</v>
      </c>
      <c r="Q1605">
        <f t="shared" si="25"/>
        <v>0</v>
      </c>
    </row>
    <row r="1606" spans="1:17" x14ac:dyDescent="0.25">
      <c r="A1606" s="39">
        <v>42507</v>
      </c>
      <c r="B1606" s="37" t="s">
        <v>2437</v>
      </c>
      <c r="C1606" s="37">
        <v>2016</v>
      </c>
      <c r="D1606" s="38">
        <v>5</v>
      </c>
      <c r="E1606" s="37" t="s">
        <v>36</v>
      </c>
      <c r="F1606" s="37" t="s">
        <v>36</v>
      </c>
      <c r="G1606" s="37" t="s">
        <v>40</v>
      </c>
      <c r="H1606" s="38">
        <v>160</v>
      </c>
      <c r="I1606" s="37" t="s">
        <v>37</v>
      </c>
      <c r="J1606" s="37" t="s">
        <v>37</v>
      </c>
      <c r="K1606">
        <v>0</v>
      </c>
      <c r="L1606">
        <v>0</v>
      </c>
      <c r="M1606">
        <v>0</v>
      </c>
      <c r="N1606">
        <v>0</v>
      </c>
      <c r="O1606">
        <v>0</v>
      </c>
      <c r="P1606">
        <v>0</v>
      </c>
      <c r="Q1606">
        <f t="shared" si="25"/>
        <v>0</v>
      </c>
    </row>
    <row r="1607" spans="1:17" x14ac:dyDescent="0.25">
      <c r="A1607" s="39">
        <v>42507</v>
      </c>
      <c r="B1607" s="37" t="s">
        <v>2436</v>
      </c>
      <c r="C1607" s="37">
        <v>2016</v>
      </c>
      <c r="D1607" s="38">
        <v>5</v>
      </c>
      <c r="E1607" s="37" t="s">
        <v>50</v>
      </c>
      <c r="F1607" s="37" t="s">
        <v>50</v>
      </c>
      <c r="G1607" s="37" t="s">
        <v>32</v>
      </c>
      <c r="H1607" s="38">
        <v>442</v>
      </c>
      <c r="I1607" s="37" t="s">
        <v>37</v>
      </c>
      <c r="J1607" s="37" t="s">
        <v>37</v>
      </c>
      <c r="K1607">
        <v>0</v>
      </c>
      <c r="L1607">
        <v>0</v>
      </c>
      <c r="M1607">
        <v>0</v>
      </c>
      <c r="N1607">
        <v>0</v>
      </c>
      <c r="O1607">
        <v>0</v>
      </c>
      <c r="P1607">
        <v>0</v>
      </c>
      <c r="Q1607">
        <f t="shared" si="25"/>
        <v>0</v>
      </c>
    </row>
    <row r="1608" spans="1:17" x14ac:dyDescent="0.25">
      <c r="A1608" s="39">
        <v>42507</v>
      </c>
      <c r="B1608" s="37" t="s">
        <v>2435</v>
      </c>
      <c r="C1608" s="37">
        <v>2016</v>
      </c>
      <c r="D1608" s="38">
        <v>5</v>
      </c>
      <c r="E1608" s="37" t="s">
        <v>50</v>
      </c>
      <c r="F1608" s="37" t="s">
        <v>50</v>
      </c>
      <c r="G1608" s="37" t="s">
        <v>40</v>
      </c>
      <c r="H1608" s="38">
        <v>126</v>
      </c>
      <c r="I1608" s="37" t="s">
        <v>37</v>
      </c>
      <c r="J1608" s="37" t="s">
        <v>37</v>
      </c>
      <c r="K1608">
        <v>0</v>
      </c>
      <c r="L1608">
        <v>0</v>
      </c>
      <c r="M1608">
        <v>0</v>
      </c>
      <c r="N1608">
        <v>0</v>
      </c>
      <c r="O1608">
        <v>0</v>
      </c>
      <c r="P1608">
        <v>0</v>
      </c>
      <c r="Q1608">
        <f t="shared" si="25"/>
        <v>0</v>
      </c>
    </row>
    <row r="1609" spans="1:17" x14ac:dyDescent="0.25">
      <c r="A1609" s="39">
        <v>42521</v>
      </c>
      <c r="B1609" s="37" t="s">
        <v>2434</v>
      </c>
      <c r="C1609" s="37">
        <v>2016</v>
      </c>
      <c r="D1609" s="38">
        <v>5</v>
      </c>
      <c r="E1609" s="37" t="s">
        <v>2432</v>
      </c>
      <c r="F1609" s="37" t="e">
        <v>#N/A</v>
      </c>
      <c r="G1609" s="37" t="s">
        <v>32</v>
      </c>
      <c r="H1609" s="38">
        <v>2</v>
      </c>
      <c r="I1609" s="37" t="s">
        <v>37</v>
      </c>
      <c r="J1609" s="37" t="s">
        <v>37</v>
      </c>
      <c r="K1609">
        <v>0</v>
      </c>
      <c r="L1609">
        <v>0</v>
      </c>
      <c r="M1609">
        <v>0</v>
      </c>
      <c r="N1609">
        <v>0</v>
      </c>
      <c r="O1609">
        <v>0</v>
      </c>
      <c r="P1609">
        <v>0</v>
      </c>
      <c r="Q1609">
        <f t="shared" si="25"/>
        <v>0</v>
      </c>
    </row>
    <row r="1610" spans="1:17" x14ac:dyDescent="0.25">
      <c r="A1610" s="39">
        <v>42521</v>
      </c>
      <c r="B1610" s="37" t="s">
        <v>2433</v>
      </c>
      <c r="C1610" s="37">
        <v>2016</v>
      </c>
      <c r="D1610" s="38">
        <v>5</v>
      </c>
      <c r="E1610" s="37" t="s">
        <v>2432</v>
      </c>
      <c r="F1610" s="37" t="e">
        <v>#N/A</v>
      </c>
      <c r="G1610" s="37" t="s">
        <v>40</v>
      </c>
      <c r="H1610" s="38">
        <v>1</v>
      </c>
      <c r="I1610" s="37" t="s">
        <v>37</v>
      </c>
      <c r="J1610" s="37" t="s">
        <v>37</v>
      </c>
      <c r="K1610">
        <v>0</v>
      </c>
      <c r="L1610">
        <v>0</v>
      </c>
      <c r="M1610">
        <v>0</v>
      </c>
      <c r="N1610">
        <v>0</v>
      </c>
      <c r="O1610">
        <v>0</v>
      </c>
      <c r="P1610">
        <v>0</v>
      </c>
      <c r="Q1610">
        <f t="shared" si="25"/>
        <v>0</v>
      </c>
    </row>
    <row r="1611" spans="1:17" x14ac:dyDescent="0.25">
      <c r="A1611" s="39">
        <v>42521</v>
      </c>
      <c r="B1611" s="37" t="s">
        <v>2431</v>
      </c>
      <c r="C1611" s="37">
        <v>2016</v>
      </c>
      <c r="D1611" s="38">
        <v>5</v>
      </c>
      <c r="E1611" s="37" t="s">
        <v>232</v>
      </c>
      <c r="F1611" s="37" t="e">
        <v>#N/A</v>
      </c>
      <c r="G1611" s="37" t="s">
        <v>40</v>
      </c>
      <c r="H1611" s="38">
        <v>7</v>
      </c>
      <c r="I1611" s="37" t="s">
        <v>37</v>
      </c>
      <c r="J1611" s="37" t="s">
        <v>37</v>
      </c>
      <c r="K1611">
        <v>0</v>
      </c>
      <c r="L1611">
        <v>0</v>
      </c>
      <c r="M1611">
        <v>0</v>
      </c>
      <c r="N1611">
        <v>0</v>
      </c>
      <c r="O1611">
        <v>0</v>
      </c>
      <c r="P1611">
        <v>0</v>
      </c>
      <c r="Q1611">
        <f t="shared" si="25"/>
        <v>0</v>
      </c>
    </row>
    <row r="1612" spans="1:17" x14ac:dyDescent="0.25">
      <c r="A1612" s="39">
        <v>42521</v>
      </c>
      <c r="B1612" s="37" t="s">
        <v>2430</v>
      </c>
      <c r="C1612" s="37">
        <v>2016</v>
      </c>
      <c r="D1612" s="38">
        <v>5</v>
      </c>
      <c r="E1612" s="37" t="s">
        <v>37</v>
      </c>
      <c r="F1612" s="37" t="e">
        <v>#N/A</v>
      </c>
      <c r="G1612" s="37" t="s">
        <v>40</v>
      </c>
      <c r="H1612" s="38">
        <v>1</v>
      </c>
      <c r="I1612" s="37" t="s">
        <v>37</v>
      </c>
      <c r="J1612" s="37" t="s">
        <v>37</v>
      </c>
      <c r="K1612">
        <v>0</v>
      </c>
      <c r="L1612">
        <v>0</v>
      </c>
      <c r="M1612">
        <v>0</v>
      </c>
      <c r="N1612">
        <v>0</v>
      </c>
      <c r="O1612">
        <v>0</v>
      </c>
      <c r="P1612">
        <v>0</v>
      </c>
      <c r="Q1612">
        <f t="shared" si="25"/>
        <v>0</v>
      </c>
    </row>
    <row r="1613" spans="1:17" x14ac:dyDescent="0.25">
      <c r="A1613" s="39">
        <v>42521</v>
      </c>
      <c r="B1613" s="37" t="s">
        <v>2429</v>
      </c>
      <c r="C1613" s="37">
        <v>2016</v>
      </c>
      <c r="D1613" s="38">
        <v>5</v>
      </c>
      <c r="E1613" s="37" t="s">
        <v>76</v>
      </c>
      <c r="F1613" s="37" t="s">
        <v>1827</v>
      </c>
      <c r="G1613" s="37" t="s">
        <v>32</v>
      </c>
      <c r="H1613" s="38">
        <v>0</v>
      </c>
      <c r="I1613" s="37" t="s">
        <v>37</v>
      </c>
      <c r="J1613" s="37" t="s">
        <v>37</v>
      </c>
      <c r="K1613">
        <v>0</v>
      </c>
      <c r="L1613">
        <v>0</v>
      </c>
      <c r="M1613">
        <v>0</v>
      </c>
      <c r="N1613">
        <v>0</v>
      </c>
      <c r="O1613">
        <v>0</v>
      </c>
      <c r="P1613">
        <v>0</v>
      </c>
      <c r="Q1613" t="e">
        <f t="shared" si="25"/>
        <v>#DIV/0!</v>
      </c>
    </row>
    <row r="1614" spans="1:17" x14ac:dyDescent="0.25">
      <c r="A1614" s="39">
        <v>42521</v>
      </c>
      <c r="B1614" s="37" t="s">
        <v>2428</v>
      </c>
      <c r="C1614" s="37">
        <v>2016</v>
      </c>
      <c r="D1614" s="38">
        <v>5</v>
      </c>
      <c r="E1614" s="37" t="s">
        <v>1827</v>
      </c>
      <c r="F1614" s="37" t="s">
        <v>1827</v>
      </c>
      <c r="G1614" s="37" t="s">
        <v>32</v>
      </c>
      <c r="H1614" s="38">
        <v>102</v>
      </c>
      <c r="I1614" s="37" t="s">
        <v>37</v>
      </c>
      <c r="J1614" s="37" t="s">
        <v>37</v>
      </c>
      <c r="K1614">
        <v>0</v>
      </c>
      <c r="L1614">
        <v>0</v>
      </c>
      <c r="M1614">
        <v>0</v>
      </c>
      <c r="N1614">
        <v>0</v>
      </c>
      <c r="O1614">
        <v>0</v>
      </c>
      <c r="P1614">
        <v>0</v>
      </c>
      <c r="Q1614">
        <f t="shared" si="25"/>
        <v>0</v>
      </c>
    </row>
    <row r="1615" spans="1:17" x14ac:dyDescent="0.25">
      <c r="A1615" s="39">
        <v>42521</v>
      </c>
      <c r="B1615" s="37" t="s">
        <v>2427</v>
      </c>
      <c r="C1615" s="37">
        <v>2016</v>
      </c>
      <c r="D1615" s="38">
        <v>5</v>
      </c>
      <c r="E1615" s="37" t="s">
        <v>1827</v>
      </c>
      <c r="F1615" s="37" t="s">
        <v>1827</v>
      </c>
      <c r="G1615" s="37" t="s">
        <v>40</v>
      </c>
      <c r="H1615" s="38">
        <v>1</v>
      </c>
      <c r="I1615" s="37" t="s">
        <v>37</v>
      </c>
      <c r="J1615" s="37" t="s">
        <v>37</v>
      </c>
      <c r="K1615">
        <v>0</v>
      </c>
      <c r="L1615">
        <v>0</v>
      </c>
      <c r="M1615">
        <v>0</v>
      </c>
      <c r="N1615">
        <v>0</v>
      </c>
      <c r="O1615">
        <v>0</v>
      </c>
      <c r="P1615">
        <v>0</v>
      </c>
      <c r="Q1615">
        <f t="shared" si="25"/>
        <v>0</v>
      </c>
    </row>
    <row r="1616" spans="1:17" x14ac:dyDescent="0.25">
      <c r="A1616" s="39">
        <v>42521</v>
      </c>
      <c r="B1616" s="37" t="s">
        <v>2426</v>
      </c>
      <c r="C1616" s="37">
        <v>2016</v>
      </c>
      <c r="D1616" s="38">
        <v>5</v>
      </c>
      <c r="E1616" s="37" t="s">
        <v>153</v>
      </c>
      <c r="F1616" s="37" t="s">
        <v>4672</v>
      </c>
      <c r="G1616" s="37" t="s">
        <v>32</v>
      </c>
      <c r="H1616" s="38">
        <v>0</v>
      </c>
      <c r="I1616" s="37" t="s">
        <v>37</v>
      </c>
      <c r="J1616" s="37" t="s">
        <v>37</v>
      </c>
      <c r="K1616">
        <v>0</v>
      </c>
      <c r="L1616">
        <v>0</v>
      </c>
      <c r="M1616">
        <v>0</v>
      </c>
      <c r="N1616">
        <v>0</v>
      </c>
      <c r="O1616">
        <v>0</v>
      </c>
      <c r="P1616">
        <v>0</v>
      </c>
      <c r="Q1616" t="e">
        <f t="shared" si="25"/>
        <v>#DIV/0!</v>
      </c>
    </row>
    <row r="1617" spans="1:17" x14ac:dyDescent="0.25">
      <c r="A1617" s="39">
        <v>42521</v>
      </c>
      <c r="B1617" s="37" t="s">
        <v>1237</v>
      </c>
      <c r="C1617" s="37">
        <v>2016</v>
      </c>
      <c r="D1617" s="38">
        <v>5</v>
      </c>
      <c r="E1617" s="37" t="s">
        <v>55</v>
      </c>
      <c r="F1617" s="37" t="s">
        <v>4672</v>
      </c>
      <c r="G1617" s="37" t="s">
        <v>40</v>
      </c>
      <c r="H1617" s="38">
        <v>357</v>
      </c>
      <c r="I1617" s="37" t="s">
        <v>37</v>
      </c>
      <c r="J1617" s="37" t="s">
        <v>37</v>
      </c>
      <c r="K1617">
        <v>1</v>
      </c>
      <c r="L1617">
        <v>1</v>
      </c>
      <c r="M1617">
        <v>0</v>
      </c>
      <c r="N1617">
        <v>1</v>
      </c>
      <c r="O1617">
        <v>1</v>
      </c>
      <c r="P1617">
        <v>2.8011204481792717E-3</v>
      </c>
      <c r="Q1617">
        <f t="shared" si="25"/>
        <v>2.8011204481792717E-3</v>
      </c>
    </row>
    <row r="1618" spans="1:17" x14ac:dyDescent="0.25">
      <c r="A1618" s="39">
        <v>42521</v>
      </c>
      <c r="B1618" s="37" t="s">
        <v>2425</v>
      </c>
      <c r="C1618" s="37">
        <v>2016</v>
      </c>
      <c r="D1618" s="38">
        <v>5</v>
      </c>
      <c r="E1618" s="37" t="s">
        <v>55</v>
      </c>
      <c r="F1618" s="37" t="s">
        <v>4672</v>
      </c>
      <c r="G1618" s="37" t="s">
        <v>32</v>
      </c>
      <c r="H1618" s="38">
        <v>53</v>
      </c>
      <c r="I1618" s="37" t="s">
        <v>37</v>
      </c>
      <c r="J1618" s="37" t="s">
        <v>37</v>
      </c>
      <c r="K1618">
        <v>0</v>
      </c>
      <c r="L1618">
        <v>0</v>
      </c>
      <c r="M1618">
        <v>0</v>
      </c>
      <c r="N1618">
        <v>0</v>
      </c>
      <c r="O1618">
        <v>0</v>
      </c>
      <c r="P1618">
        <v>0</v>
      </c>
      <c r="Q1618">
        <f t="shared" si="25"/>
        <v>0</v>
      </c>
    </row>
    <row r="1619" spans="1:17" x14ac:dyDescent="0.25">
      <c r="A1619" s="39">
        <v>42521</v>
      </c>
      <c r="B1619" s="37" t="s">
        <v>2424</v>
      </c>
      <c r="C1619" s="37">
        <v>2016</v>
      </c>
      <c r="D1619" s="38">
        <v>5</v>
      </c>
      <c r="E1619" s="37" t="s">
        <v>24</v>
      </c>
      <c r="F1619" s="37" t="s">
        <v>4672</v>
      </c>
      <c r="G1619" s="37" t="s">
        <v>32</v>
      </c>
      <c r="H1619" s="38">
        <v>29</v>
      </c>
      <c r="I1619" s="37" t="s">
        <v>37</v>
      </c>
      <c r="J1619" s="37" t="s">
        <v>37</v>
      </c>
      <c r="K1619">
        <v>0</v>
      </c>
      <c r="L1619">
        <v>0</v>
      </c>
      <c r="M1619">
        <v>0</v>
      </c>
      <c r="N1619">
        <v>0</v>
      </c>
      <c r="O1619">
        <v>0</v>
      </c>
      <c r="P1619">
        <v>0</v>
      </c>
      <c r="Q1619">
        <f t="shared" si="25"/>
        <v>0</v>
      </c>
    </row>
    <row r="1620" spans="1:17" x14ac:dyDescent="0.25">
      <c r="A1620" s="39">
        <v>42521</v>
      </c>
      <c r="B1620" s="37" t="s">
        <v>2423</v>
      </c>
      <c r="C1620" s="37">
        <v>2016</v>
      </c>
      <c r="D1620" s="38">
        <v>5</v>
      </c>
      <c r="E1620" s="37" t="s">
        <v>587</v>
      </c>
      <c r="F1620" s="37" t="e">
        <v>#N/A</v>
      </c>
      <c r="G1620" s="37" t="s">
        <v>32</v>
      </c>
      <c r="H1620" s="38">
        <v>11</v>
      </c>
      <c r="I1620" s="37" t="s">
        <v>37</v>
      </c>
      <c r="J1620" s="37" t="s">
        <v>37</v>
      </c>
      <c r="K1620">
        <v>0</v>
      </c>
      <c r="L1620">
        <v>0</v>
      </c>
      <c r="M1620">
        <v>0</v>
      </c>
      <c r="N1620">
        <v>0</v>
      </c>
      <c r="O1620">
        <v>0</v>
      </c>
      <c r="P1620">
        <v>0</v>
      </c>
      <c r="Q1620">
        <f t="shared" si="25"/>
        <v>0</v>
      </c>
    </row>
    <row r="1621" spans="1:17" x14ac:dyDescent="0.25">
      <c r="A1621" s="39">
        <v>42521</v>
      </c>
      <c r="B1621" s="37" t="s">
        <v>2422</v>
      </c>
      <c r="C1621" s="37">
        <v>2016</v>
      </c>
      <c r="D1621" s="38">
        <v>5</v>
      </c>
      <c r="E1621" s="37" t="s">
        <v>2421</v>
      </c>
      <c r="F1621" s="37" t="e">
        <v>#N/A</v>
      </c>
      <c r="G1621" s="37" t="s">
        <v>40</v>
      </c>
      <c r="H1621" s="38">
        <v>1</v>
      </c>
      <c r="I1621" s="37" t="s">
        <v>37</v>
      </c>
      <c r="J1621" s="37" t="s">
        <v>37</v>
      </c>
      <c r="K1621">
        <v>0</v>
      </c>
      <c r="L1621">
        <v>0</v>
      </c>
      <c r="M1621">
        <v>0</v>
      </c>
      <c r="N1621">
        <v>0</v>
      </c>
      <c r="O1621">
        <v>0</v>
      </c>
      <c r="P1621">
        <v>0</v>
      </c>
      <c r="Q1621">
        <f t="shared" si="25"/>
        <v>0</v>
      </c>
    </row>
    <row r="1622" spans="1:17" x14ac:dyDescent="0.25">
      <c r="A1622" s="39">
        <v>42521</v>
      </c>
      <c r="B1622" s="37" t="s">
        <v>2420</v>
      </c>
      <c r="C1622" s="37">
        <v>2016</v>
      </c>
      <c r="D1622" s="38">
        <v>5</v>
      </c>
      <c r="E1622" s="37" t="s">
        <v>36</v>
      </c>
      <c r="F1622" s="37" t="s">
        <v>36</v>
      </c>
      <c r="G1622" s="37" t="s">
        <v>32</v>
      </c>
      <c r="H1622" s="38">
        <v>166</v>
      </c>
      <c r="I1622" s="37" t="s">
        <v>37</v>
      </c>
      <c r="J1622" s="37" t="s">
        <v>37</v>
      </c>
      <c r="K1622">
        <v>0</v>
      </c>
      <c r="L1622">
        <v>0</v>
      </c>
      <c r="M1622">
        <v>0</v>
      </c>
      <c r="N1622">
        <v>0</v>
      </c>
      <c r="O1622">
        <v>0</v>
      </c>
      <c r="P1622">
        <v>0</v>
      </c>
      <c r="Q1622">
        <f t="shared" si="25"/>
        <v>0</v>
      </c>
    </row>
    <row r="1623" spans="1:17" x14ac:dyDescent="0.25">
      <c r="A1623" s="39">
        <v>42521</v>
      </c>
      <c r="B1623" s="37" t="s">
        <v>2419</v>
      </c>
      <c r="C1623" s="37">
        <v>2016</v>
      </c>
      <c r="D1623" s="38">
        <v>5</v>
      </c>
      <c r="E1623" s="37" t="s">
        <v>36</v>
      </c>
      <c r="F1623" s="37" t="s">
        <v>36</v>
      </c>
      <c r="G1623" s="37" t="s">
        <v>40</v>
      </c>
      <c r="H1623" s="38">
        <v>33</v>
      </c>
      <c r="I1623" s="37" t="s">
        <v>37</v>
      </c>
      <c r="J1623" s="37" t="s">
        <v>37</v>
      </c>
      <c r="K1623">
        <v>0</v>
      </c>
      <c r="L1623">
        <v>0</v>
      </c>
      <c r="M1623">
        <v>0</v>
      </c>
      <c r="N1623">
        <v>0</v>
      </c>
      <c r="O1623">
        <v>0</v>
      </c>
      <c r="P1623">
        <v>0</v>
      </c>
      <c r="Q1623">
        <f t="shared" si="25"/>
        <v>0</v>
      </c>
    </row>
    <row r="1624" spans="1:17" x14ac:dyDescent="0.25">
      <c r="A1624" s="39">
        <v>42521</v>
      </c>
      <c r="B1624" s="37" t="s">
        <v>1240</v>
      </c>
      <c r="C1624" s="37">
        <v>2016</v>
      </c>
      <c r="D1624" s="38">
        <v>5</v>
      </c>
      <c r="E1624" s="37" t="s">
        <v>50</v>
      </c>
      <c r="F1624" s="37" t="s">
        <v>50</v>
      </c>
      <c r="G1624" s="37" t="s">
        <v>32</v>
      </c>
      <c r="H1624" s="38">
        <v>275</v>
      </c>
      <c r="I1624" s="37" t="s">
        <v>37</v>
      </c>
      <c r="J1624" s="37" t="s">
        <v>2418</v>
      </c>
      <c r="K1624">
        <v>2</v>
      </c>
      <c r="L1624">
        <v>2</v>
      </c>
      <c r="M1624">
        <v>2</v>
      </c>
      <c r="N1624">
        <v>0</v>
      </c>
      <c r="O1624">
        <v>2</v>
      </c>
      <c r="P1624">
        <v>7.2727272727272727E-3</v>
      </c>
      <c r="Q1624">
        <f t="shared" si="25"/>
        <v>0</v>
      </c>
    </row>
    <row r="1625" spans="1:17" x14ac:dyDescent="0.25">
      <c r="A1625" s="39">
        <v>42521</v>
      </c>
      <c r="B1625" s="37" t="s">
        <v>2417</v>
      </c>
      <c r="C1625" s="37">
        <v>2016</v>
      </c>
      <c r="D1625" s="38">
        <v>5</v>
      </c>
      <c r="E1625" s="37" t="s">
        <v>50</v>
      </c>
      <c r="F1625" s="37" t="s">
        <v>50</v>
      </c>
      <c r="G1625" s="37" t="s">
        <v>40</v>
      </c>
      <c r="H1625" s="38">
        <v>1</v>
      </c>
      <c r="I1625" s="37" t="s">
        <v>37</v>
      </c>
      <c r="J1625" s="37" t="s">
        <v>37</v>
      </c>
      <c r="K1625">
        <v>0</v>
      </c>
      <c r="L1625">
        <v>0</v>
      </c>
      <c r="M1625">
        <v>0</v>
      </c>
      <c r="N1625">
        <v>0</v>
      </c>
      <c r="O1625">
        <v>0</v>
      </c>
      <c r="P1625">
        <v>0</v>
      </c>
      <c r="Q1625">
        <f t="shared" si="25"/>
        <v>0</v>
      </c>
    </row>
    <row r="1626" spans="1:17" x14ac:dyDescent="0.25">
      <c r="A1626" s="39">
        <v>42521</v>
      </c>
      <c r="B1626" s="37" t="s">
        <v>2416</v>
      </c>
      <c r="C1626" s="37">
        <v>2016</v>
      </c>
      <c r="D1626" s="38">
        <v>5</v>
      </c>
      <c r="E1626" s="37" t="s">
        <v>37</v>
      </c>
      <c r="F1626" s="37" t="e">
        <v>#N/A</v>
      </c>
      <c r="G1626" s="37" t="s">
        <v>40</v>
      </c>
      <c r="H1626" s="38">
        <v>1</v>
      </c>
      <c r="I1626" s="37" t="s">
        <v>37</v>
      </c>
      <c r="J1626" s="37" t="s">
        <v>37</v>
      </c>
      <c r="K1626">
        <v>0</v>
      </c>
      <c r="L1626">
        <v>0</v>
      </c>
      <c r="M1626">
        <v>0</v>
      </c>
      <c r="N1626">
        <v>0</v>
      </c>
      <c r="O1626">
        <v>0</v>
      </c>
      <c r="P1626">
        <v>0</v>
      </c>
      <c r="Q1626">
        <f t="shared" si="25"/>
        <v>0</v>
      </c>
    </row>
    <row r="1627" spans="1:17" x14ac:dyDescent="0.25">
      <c r="A1627" s="39">
        <v>42522</v>
      </c>
      <c r="B1627" s="37" t="s">
        <v>2415</v>
      </c>
      <c r="C1627" s="37">
        <v>2016</v>
      </c>
      <c r="D1627" s="38">
        <v>6</v>
      </c>
      <c r="E1627" s="37" t="s">
        <v>232</v>
      </c>
      <c r="F1627" s="37" t="e">
        <v>#N/A</v>
      </c>
      <c r="G1627" s="37" t="s">
        <v>40</v>
      </c>
      <c r="H1627" s="38">
        <v>19</v>
      </c>
      <c r="I1627" s="37" t="s">
        <v>37</v>
      </c>
      <c r="J1627" s="37" t="s">
        <v>37</v>
      </c>
      <c r="K1627">
        <v>0</v>
      </c>
      <c r="L1627">
        <v>0</v>
      </c>
      <c r="M1627">
        <v>0</v>
      </c>
      <c r="N1627">
        <v>0</v>
      </c>
      <c r="O1627">
        <v>0</v>
      </c>
      <c r="P1627">
        <v>0</v>
      </c>
      <c r="Q1627">
        <f t="shared" si="25"/>
        <v>0</v>
      </c>
    </row>
    <row r="1628" spans="1:17" x14ac:dyDescent="0.25">
      <c r="A1628" s="39">
        <v>42522</v>
      </c>
      <c r="B1628" s="37" t="s">
        <v>2414</v>
      </c>
      <c r="C1628" s="37">
        <v>2016</v>
      </c>
      <c r="D1628" s="38">
        <v>6</v>
      </c>
      <c r="E1628" s="37" t="s">
        <v>232</v>
      </c>
      <c r="F1628" s="37" t="e">
        <v>#N/A</v>
      </c>
      <c r="G1628" s="37" t="s">
        <v>32</v>
      </c>
      <c r="H1628" s="38">
        <v>1</v>
      </c>
      <c r="I1628" s="37" t="s">
        <v>37</v>
      </c>
      <c r="J1628" s="37" t="s">
        <v>37</v>
      </c>
      <c r="K1628">
        <v>0</v>
      </c>
      <c r="L1628">
        <v>0</v>
      </c>
      <c r="M1628">
        <v>0</v>
      </c>
      <c r="N1628">
        <v>0</v>
      </c>
      <c r="O1628">
        <v>0</v>
      </c>
      <c r="P1628">
        <v>0</v>
      </c>
      <c r="Q1628">
        <f t="shared" si="25"/>
        <v>0</v>
      </c>
    </row>
    <row r="1629" spans="1:17" x14ac:dyDescent="0.25">
      <c r="A1629" s="39">
        <v>42522</v>
      </c>
      <c r="B1629" s="37" t="s">
        <v>2413</v>
      </c>
      <c r="C1629" s="37">
        <v>2016</v>
      </c>
      <c r="D1629" s="38">
        <v>6</v>
      </c>
      <c r="E1629" s="37" t="s">
        <v>76</v>
      </c>
      <c r="F1629" s="37" t="s">
        <v>1827</v>
      </c>
      <c r="G1629" s="37" t="s">
        <v>32</v>
      </c>
      <c r="H1629" s="38">
        <v>1</v>
      </c>
      <c r="I1629" s="37" t="s">
        <v>37</v>
      </c>
      <c r="J1629" s="37" t="s">
        <v>37</v>
      </c>
      <c r="K1629">
        <v>0</v>
      </c>
      <c r="L1629">
        <v>0</v>
      </c>
      <c r="M1629">
        <v>0</v>
      </c>
      <c r="N1629">
        <v>0</v>
      </c>
      <c r="O1629">
        <v>0</v>
      </c>
      <c r="P1629">
        <v>0</v>
      </c>
      <c r="Q1629">
        <f t="shared" si="25"/>
        <v>0</v>
      </c>
    </row>
    <row r="1630" spans="1:17" x14ac:dyDescent="0.25">
      <c r="A1630" s="39">
        <v>42522</v>
      </c>
      <c r="B1630" s="37" t="s">
        <v>2412</v>
      </c>
      <c r="C1630" s="37">
        <v>2016</v>
      </c>
      <c r="D1630" s="38">
        <v>6</v>
      </c>
      <c r="E1630" s="37" t="s">
        <v>1827</v>
      </c>
      <c r="F1630" s="37" t="s">
        <v>1827</v>
      </c>
      <c r="G1630" s="37" t="s">
        <v>32</v>
      </c>
      <c r="H1630" s="38">
        <v>133</v>
      </c>
      <c r="I1630" s="37" t="s">
        <v>37</v>
      </c>
      <c r="J1630" s="37" t="s">
        <v>37</v>
      </c>
      <c r="K1630">
        <v>0</v>
      </c>
      <c r="L1630">
        <v>0</v>
      </c>
      <c r="M1630">
        <v>0</v>
      </c>
      <c r="N1630">
        <v>0</v>
      </c>
      <c r="O1630">
        <v>0</v>
      </c>
      <c r="P1630">
        <v>0</v>
      </c>
      <c r="Q1630">
        <f t="shared" si="25"/>
        <v>0</v>
      </c>
    </row>
    <row r="1631" spans="1:17" x14ac:dyDescent="0.25">
      <c r="A1631" s="39">
        <v>42522</v>
      </c>
      <c r="B1631" s="37" t="s">
        <v>2411</v>
      </c>
      <c r="C1631" s="37">
        <v>2016</v>
      </c>
      <c r="D1631" s="38">
        <v>6</v>
      </c>
      <c r="E1631" s="37" t="s">
        <v>1827</v>
      </c>
      <c r="F1631" s="37" t="s">
        <v>1827</v>
      </c>
      <c r="G1631" s="37" t="s">
        <v>40</v>
      </c>
      <c r="H1631" s="38">
        <v>1</v>
      </c>
      <c r="I1631" s="37" t="s">
        <v>37</v>
      </c>
      <c r="J1631" s="37" t="s">
        <v>37</v>
      </c>
      <c r="K1631">
        <v>0</v>
      </c>
      <c r="L1631">
        <v>0</v>
      </c>
      <c r="M1631">
        <v>0</v>
      </c>
      <c r="N1631">
        <v>0</v>
      </c>
      <c r="O1631">
        <v>0</v>
      </c>
      <c r="P1631">
        <v>0</v>
      </c>
      <c r="Q1631">
        <f t="shared" si="25"/>
        <v>0</v>
      </c>
    </row>
    <row r="1632" spans="1:17" x14ac:dyDescent="0.25">
      <c r="A1632" s="39">
        <v>42522</v>
      </c>
      <c r="B1632" s="37" t="s">
        <v>2410</v>
      </c>
      <c r="C1632" s="37">
        <v>2016</v>
      </c>
      <c r="D1632" s="38">
        <v>6</v>
      </c>
      <c r="E1632" s="37" t="s">
        <v>153</v>
      </c>
      <c r="F1632" s="37" t="s">
        <v>4672</v>
      </c>
      <c r="G1632" s="37" t="s">
        <v>32</v>
      </c>
      <c r="H1632" s="38">
        <v>0</v>
      </c>
      <c r="I1632" s="37" t="s">
        <v>37</v>
      </c>
      <c r="J1632" s="37" t="s">
        <v>37</v>
      </c>
      <c r="K1632">
        <v>0</v>
      </c>
      <c r="L1632">
        <v>0</v>
      </c>
      <c r="M1632">
        <v>0</v>
      </c>
      <c r="N1632">
        <v>0</v>
      </c>
      <c r="O1632">
        <v>0</v>
      </c>
      <c r="P1632">
        <v>0</v>
      </c>
      <c r="Q1632" t="e">
        <f t="shared" si="25"/>
        <v>#DIV/0!</v>
      </c>
    </row>
    <row r="1633" spans="1:17" x14ac:dyDescent="0.25">
      <c r="A1633" s="39">
        <v>42522</v>
      </c>
      <c r="B1633" s="37" t="s">
        <v>2409</v>
      </c>
      <c r="C1633" s="37">
        <v>2016</v>
      </c>
      <c r="D1633" s="38">
        <v>6</v>
      </c>
      <c r="E1633" s="37" t="s">
        <v>55</v>
      </c>
      <c r="F1633" s="37" t="s">
        <v>4672</v>
      </c>
      <c r="G1633" s="37" t="s">
        <v>40</v>
      </c>
      <c r="H1633" s="38">
        <v>442</v>
      </c>
      <c r="I1633" s="37" t="s">
        <v>37</v>
      </c>
      <c r="J1633" s="37" t="s">
        <v>2408</v>
      </c>
      <c r="K1633">
        <v>0</v>
      </c>
      <c r="L1633">
        <v>0</v>
      </c>
      <c r="M1633">
        <v>0</v>
      </c>
      <c r="N1633">
        <v>0</v>
      </c>
      <c r="O1633">
        <v>0</v>
      </c>
      <c r="P1633">
        <v>0</v>
      </c>
      <c r="Q1633">
        <f t="shared" si="25"/>
        <v>0</v>
      </c>
    </row>
    <row r="1634" spans="1:17" x14ac:dyDescent="0.25">
      <c r="A1634" s="39">
        <v>42522</v>
      </c>
      <c r="B1634" s="37" t="s">
        <v>2407</v>
      </c>
      <c r="C1634" s="37">
        <v>2016</v>
      </c>
      <c r="D1634" s="38">
        <v>6</v>
      </c>
      <c r="E1634" s="37" t="s">
        <v>55</v>
      </c>
      <c r="F1634" s="37" t="s">
        <v>4672</v>
      </c>
      <c r="G1634" s="37" t="s">
        <v>32</v>
      </c>
      <c r="H1634" s="38">
        <v>35</v>
      </c>
      <c r="I1634" s="37" t="s">
        <v>37</v>
      </c>
      <c r="J1634" s="37" t="s">
        <v>37</v>
      </c>
      <c r="K1634">
        <v>0</v>
      </c>
      <c r="L1634">
        <v>0</v>
      </c>
      <c r="M1634">
        <v>0</v>
      </c>
      <c r="N1634">
        <v>0</v>
      </c>
      <c r="O1634">
        <v>0</v>
      </c>
      <c r="P1634">
        <v>0</v>
      </c>
      <c r="Q1634">
        <f t="shared" si="25"/>
        <v>0</v>
      </c>
    </row>
    <row r="1635" spans="1:17" x14ac:dyDescent="0.25">
      <c r="A1635" s="39">
        <v>42522</v>
      </c>
      <c r="B1635" s="37" t="s">
        <v>2406</v>
      </c>
      <c r="C1635" s="37">
        <v>2016</v>
      </c>
      <c r="D1635" s="38">
        <v>6</v>
      </c>
      <c r="E1635" s="37" t="s">
        <v>24</v>
      </c>
      <c r="F1635" s="37" t="s">
        <v>4672</v>
      </c>
      <c r="G1635" s="37" t="s">
        <v>32</v>
      </c>
      <c r="H1635" s="38">
        <v>39</v>
      </c>
      <c r="I1635" s="37" t="s">
        <v>37</v>
      </c>
      <c r="J1635" s="37" t="s">
        <v>37</v>
      </c>
      <c r="K1635">
        <v>0</v>
      </c>
      <c r="L1635">
        <v>0</v>
      </c>
      <c r="M1635">
        <v>0</v>
      </c>
      <c r="N1635">
        <v>0</v>
      </c>
      <c r="O1635">
        <v>0</v>
      </c>
      <c r="P1635">
        <v>0</v>
      </c>
      <c r="Q1635">
        <f t="shared" si="25"/>
        <v>0</v>
      </c>
    </row>
    <row r="1636" spans="1:17" x14ac:dyDescent="0.25">
      <c r="A1636" s="39">
        <v>42522</v>
      </c>
      <c r="B1636" s="37" t="s">
        <v>2405</v>
      </c>
      <c r="C1636" s="37">
        <v>2016</v>
      </c>
      <c r="D1636" s="38">
        <v>6</v>
      </c>
      <c r="E1636" s="37" t="s">
        <v>587</v>
      </c>
      <c r="F1636" s="37" t="e">
        <v>#N/A</v>
      </c>
      <c r="G1636" s="37" t="s">
        <v>32</v>
      </c>
      <c r="H1636" s="38">
        <v>5</v>
      </c>
      <c r="I1636" s="37" t="s">
        <v>37</v>
      </c>
      <c r="J1636" s="37" t="s">
        <v>37</v>
      </c>
      <c r="K1636">
        <v>0</v>
      </c>
      <c r="L1636">
        <v>0</v>
      </c>
      <c r="M1636">
        <v>0</v>
      </c>
      <c r="N1636">
        <v>0</v>
      </c>
      <c r="O1636">
        <v>0</v>
      </c>
      <c r="P1636">
        <v>0</v>
      </c>
      <c r="Q1636">
        <f t="shared" si="25"/>
        <v>0</v>
      </c>
    </row>
    <row r="1637" spans="1:17" x14ac:dyDescent="0.25">
      <c r="A1637" s="39">
        <v>42522</v>
      </c>
      <c r="B1637" s="37" t="s">
        <v>2404</v>
      </c>
      <c r="C1637" s="37">
        <v>2016</v>
      </c>
      <c r="D1637" s="38">
        <v>6</v>
      </c>
      <c r="E1637" s="37" t="s">
        <v>36</v>
      </c>
      <c r="F1637" s="37" t="s">
        <v>36</v>
      </c>
      <c r="G1637" s="37" t="s">
        <v>32</v>
      </c>
      <c r="H1637" s="38">
        <v>200</v>
      </c>
      <c r="I1637" s="37" t="s">
        <v>1841</v>
      </c>
      <c r="J1637" s="37" t="s">
        <v>2403</v>
      </c>
      <c r="K1637">
        <v>0</v>
      </c>
      <c r="L1637">
        <v>0</v>
      </c>
      <c r="M1637">
        <v>0</v>
      </c>
      <c r="N1637">
        <v>0</v>
      </c>
      <c r="O1637">
        <v>0</v>
      </c>
      <c r="P1637">
        <v>0</v>
      </c>
      <c r="Q1637">
        <f t="shared" si="25"/>
        <v>0</v>
      </c>
    </row>
    <row r="1638" spans="1:17" x14ac:dyDescent="0.25">
      <c r="A1638" s="39">
        <v>42522</v>
      </c>
      <c r="B1638" s="37" t="s">
        <v>2402</v>
      </c>
      <c r="C1638" s="37">
        <v>2016</v>
      </c>
      <c r="D1638" s="38">
        <v>6</v>
      </c>
      <c r="E1638" s="37" t="s">
        <v>36</v>
      </c>
      <c r="F1638" s="37" t="s">
        <v>36</v>
      </c>
      <c r="G1638" s="37" t="s">
        <v>40</v>
      </c>
      <c r="H1638" s="38">
        <v>11</v>
      </c>
      <c r="I1638" s="37" t="s">
        <v>37</v>
      </c>
      <c r="J1638" s="37" t="s">
        <v>37</v>
      </c>
      <c r="K1638">
        <v>0</v>
      </c>
      <c r="L1638">
        <v>0</v>
      </c>
      <c r="M1638">
        <v>0</v>
      </c>
      <c r="N1638">
        <v>0</v>
      </c>
      <c r="O1638">
        <v>0</v>
      </c>
      <c r="P1638">
        <v>0</v>
      </c>
      <c r="Q1638">
        <f t="shared" si="25"/>
        <v>0</v>
      </c>
    </row>
    <row r="1639" spans="1:17" x14ac:dyDescent="0.25">
      <c r="A1639" s="39">
        <v>42522</v>
      </c>
      <c r="B1639" s="37" t="s">
        <v>1246</v>
      </c>
      <c r="C1639" s="37">
        <v>2016</v>
      </c>
      <c r="D1639" s="38">
        <v>6</v>
      </c>
      <c r="E1639" s="37" t="s">
        <v>50</v>
      </c>
      <c r="F1639" s="37" t="s">
        <v>50</v>
      </c>
      <c r="G1639" s="37" t="s">
        <v>32</v>
      </c>
      <c r="H1639" s="38">
        <v>294</v>
      </c>
      <c r="I1639" s="37" t="s">
        <v>1841</v>
      </c>
      <c r="J1639" s="37" t="s">
        <v>2401</v>
      </c>
      <c r="K1639">
        <v>2</v>
      </c>
      <c r="L1639">
        <v>2</v>
      </c>
      <c r="M1639">
        <v>1</v>
      </c>
      <c r="N1639">
        <v>0</v>
      </c>
      <c r="O1639">
        <v>1</v>
      </c>
      <c r="P1639">
        <v>6.8027210884353739E-3</v>
      </c>
      <c r="Q1639">
        <f t="shared" si="25"/>
        <v>0</v>
      </c>
    </row>
    <row r="1640" spans="1:17" x14ac:dyDescent="0.25">
      <c r="A1640" s="39">
        <v>42522</v>
      </c>
      <c r="B1640" s="37" t="s">
        <v>2400</v>
      </c>
      <c r="C1640" s="37">
        <v>2016</v>
      </c>
      <c r="D1640" s="38">
        <v>6</v>
      </c>
      <c r="E1640" s="37" t="s">
        <v>50</v>
      </c>
      <c r="F1640" s="37" t="s">
        <v>50</v>
      </c>
      <c r="G1640" s="37" t="s">
        <v>40</v>
      </c>
      <c r="H1640" s="38">
        <v>14</v>
      </c>
      <c r="I1640" s="37" t="s">
        <v>37</v>
      </c>
      <c r="J1640" s="37" t="s">
        <v>37</v>
      </c>
      <c r="K1640">
        <v>0</v>
      </c>
      <c r="L1640">
        <v>0</v>
      </c>
      <c r="M1640">
        <v>0</v>
      </c>
      <c r="N1640">
        <v>0</v>
      </c>
      <c r="O1640">
        <v>0</v>
      </c>
      <c r="P1640">
        <v>0</v>
      </c>
      <c r="Q1640">
        <f t="shared" si="25"/>
        <v>0</v>
      </c>
    </row>
    <row r="1641" spans="1:17" x14ac:dyDescent="0.25">
      <c r="A1641" s="39">
        <v>42559</v>
      </c>
      <c r="B1641" s="37" t="s">
        <v>2399</v>
      </c>
      <c r="C1641" s="37">
        <v>2016</v>
      </c>
      <c r="D1641" s="38">
        <v>7</v>
      </c>
      <c r="E1641" s="37" t="s">
        <v>76</v>
      </c>
      <c r="F1641" s="37" t="s">
        <v>1827</v>
      </c>
      <c r="G1641" s="37" t="s">
        <v>32</v>
      </c>
      <c r="H1641" s="38">
        <v>1</v>
      </c>
      <c r="I1641" s="37" t="s">
        <v>37</v>
      </c>
      <c r="J1641" s="37" t="s">
        <v>37</v>
      </c>
      <c r="K1641">
        <v>0</v>
      </c>
      <c r="L1641">
        <v>0</v>
      </c>
      <c r="M1641">
        <v>0</v>
      </c>
      <c r="N1641">
        <v>0</v>
      </c>
      <c r="O1641">
        <v>0</v>
      </c>
      <c r="P1641">
        <v>0</v>
      </c>
      <c r="Q1641">
        <f t="shared" si="25"/>
        <v>0</v>
      </c>
    </row>
    <row r="1642" spans="1:17" x14ac:dyDescent="0.25">
      <c r="A1642" s="39">
        <v>42559</v>
      </c>
      <c r="B1642" s="37" t="s">
        <v>1249</v>
      </c>
      <c r="C1642" s="37">
        <v>2016</v>
      </c>
      <c r="D1642" s="38">
        <v>7</v>
      </c>
      <c r="E1642" s="37" t="s">
        <v>1827</v>
      </c>
      <c r="F1642" s="37" t="s">
        <v>1827</v>
      </c>
      <c r="G1642" s="37" t="s">
        <v>32</v>
      </c>
      <c r="H1642" s="38">
        <v>112</v>
      </c>
      <c r="I1642" s="37" t="s">
        <v>37</v>
      </c>
      <c r="J1642" s="37" t="s">
        <v>37</v>
      </c>
      <c r="K1642">
        <v>1</v>
      </c>
      <c r="L1642">
        <v>1</v>
      </c>
      <c r="M1642">
        <v>0</v>
      </c>
      <c r="N1642">
        <v>0</v>
      </c>
      <c r="O1642">
        <v>0</v>
      </c>
      <c r="P1642">
        <v>8.9285714285714281E-3</v>
      </c>
      <c r="Q1642">
        <f t="shared" si="25"/>
        <v>0</v>
      </c>
    </row>
    <row r="1643" spans="1:17" x14ac:dyDescent="0.25">
      <c r="A1643" s="39">
        <v>42563</v>
      </c>
      <c r="B1643" s="37" t="s">
        <v>2398</v>
      </c>
      <c r="C1643" s="37">
        <v>2016</v>
      </c>
      <c r="D1643" s="38">
        <v>7</v>
      </c>
      <c r="E1643" s="37" t="s">
        <v>76</v>
      </c>
      <c r="F1643" s="37" t="s">
        <v>1827</v>
      </c>
      <c r="G1643" s="37" t="s">
        <v>32</v>
      </c>
      <c r="H1643" s="38">
        <v>16</v>
      </c>
      <c r="I1643" s="37" t="s">
        <v>37</v>
      </c>
      <c r="J1643" s="37" t="s">
        <v>37</v>
      </c>
      <c r="K1643">
        <v>0</v>
      </c>
      <c r="L1643">
        <v>0</v>
      </c>
      <c r="M1643">
        <v>0</v>
      </c>
      <c r="N1643">
        <v>0</v>
      </c>
      <c r="O1643">
        <v>0</v>
      </c>
      <c r="P1643">
        <v>0</v>
      </c>
      <c r="Q1643">
        <f t="shared" si="25"/>
        <v>0</v>
      </c>
    </row>
    <row r="1644" spans="1:17" x14ac:dyDescent="0.25">
      <c r="A1644" s="39">
        <v>42563</v>
      </c>
      <c r="B1644" s="37" t="s">
        <v>1251</v>
      </c>
      <c r="C1644" s="37">
        <v>2016</v>
      </c>
      <c r="D1644" s="38">
        <v>7</v>
      </c>
      <c r="E1644" s="37" t="s">
        <v>1827</v>
      </c>
      <c r="F1644" s="37" t="s">
        <v>1827</v>
      </c>
      <c r="G1644" s="37" t="s">
        <v>32</v>
      </c>
      <c r="H1644" s="38">
        <v>112</v>
      </c>
      <c r="I1644" s="37" t="s">
        <v>37</v>
      </c>
      <c r="J1644" s="37" t="s">
        <v>2397</v>
      </c>
      <c r="K1644">
        <v>2</v>
      </c>
      <c r="L1644">
        <v>2</v>
      </c>
      <c r="M1644">
        <v>0</v>
      </c>
      <c r="N1644">
        <v>0</v>
      </c>
      <c r="O1644">
        <v>0</v>
      </c>
      <c r="P1644">
        <v>1.7857142857142856E-2</v>
      </c>
      <c r="Q1644">
        <f t="shared" si="25"/>
        <v>0</v>
      </c>
    </row>
    <row r="1645" spans="1:17" x14ac:dyDescent="0.25">
      <c r="A1645" s="39">
        <v>42563</v>
      </c>
      <c r="B1645" s="37" t="s">
        <v>2396</v>
      </c>
      <c r="C1645" s="37">
        <v>2016</v>
      </c>
      <c r="D1645" s="38">
        <v>7</v>
      </c>
      <c r="E1645" s="37" t="s">
        <v>55</v>
      </c>
      <c r="F1645" s="37" t="s">
        <v>4672</v>
      </c>
      <c r="G1645" s="37" t="s">
        <v>32</v>
      </c>
      <c r="H1645" s="38">
        <v>63</v>
      </c>
      <c r="I1645" s="37" t="s">
        <v>37</v>
      </c>
      <c r="J1645" s="37" t="s">
        <v>37</v>
      </c>
      <c r="K1645">
        <v>0</v>
      </c>
      <c r="L1645">
        <v>0</v>
      </c>
      <c r="M1645">
        <v>0</v>
      </c>
      <c r="N1645">
        <v>0</v>
      </c>
      <c r="O1645">
        <v>0</v>
      </c>
      <c r="P1645">
        <v>0</v>
      </c>
      <c r="Q1645">
        <f t="shared" si="25"/>
        <v>0</v>
      </c>
    </row>
    <row r="1646" spans="1:17" x14ac:dyDescent="0.25">
      <c r="A1646" s="39">
        <v>42563</v>
      </c>
      <c r="B1646" s="37" t="s">
        <v>2395</v>
      </c>
      <c r="C1646" s="37">
        <v>2016</v>
      </c>
      <c r="D1646" s="38">
        <v>7</v>
      </c>
      <c r="E1646" s="37" t="s">
        <v>55</v>
      </c>
      <c r="F1646" s="37" t="s">
        <v>4672</v>
      </c>
      <c r="G1646" s="37" t="s">
        <v>40</v>
      </c>
      <c r="H1646" s="38">
        <v>7</v>
      </c>
      <c r="I1646" s="37" t="s">
        <v>37</v>
      </c>
      <c r="J1646" s="37" t="s">
        <v>37</v>
      </c>
      <c r="K1646">
        <v>0</v>
      </c>
      <c r="L1646">
        <v>0</v>
      </c>
      <c r="M1646">
        <v>0</v>
      </c>
      <c r="N1646">
        <v>0</v>
      </c>
      <c r="O1646">
        <v>0</v>
      </c>
      <c r="P1646">
        <v>0</v>
      </c>
      <c r="Q1646">
        <f t="shared" si="25"/>
        <v>0</v>
      </c>
    </row>
    <row r="1647" spans="1:17" x14ac:dyDescent="0.25">
      <c r="A1647" s="39">
        <v>42563</v>
      </c>
      <c r="B1647" s="37" t="s">
        <v>2394</v>
      </c>
      <c r="C1647" s="37">
        <v>2016</v>
      </c>
      <c r="D1647" s="38">
        <v>7</v>
      </c>
      <c r="E1647" s="37" t="s">
        <v>24</v>
      </c>
      <c r="F1647" s="37" t="s">
        <v>4672</v>
      </c>
      <c r="G1647" s="37" t="s">
        <v>32</v>
      </c>
      <c r="H1647" s="38">
        <v>18</v>
      </c>
      <c r="I1647" s="37" t="s">
        <v>37</v>
      </c>
      <c r="J1647" s="37" t="s">
        <v>37</v>
      </c>
      <c r="K1647">
        <v>0</v>
      </c>
      <c r="L1647">
        <v>0</v>
      </c>
      <c r="M1647">
        <v>0</v>
      </c>
      <c r="N1647">
        <v>0</v>
      </c>
      <c r="O1647">
        <v>0</v>
      </c>
      <c r="P1647">
        <v>0</v>
      </c>
      <c r="Q1647">
        <f t="shared" si="25"/>
        <v>0</v>
      </c>
    </row>
    <row r="1648" spans="1:17" x14ac:dyDescent="0.25">
      <c r="A1648" s="39">
        <v>42563</v>
      </c>
      <c r="B1648" s="37" t="s">
        <v>2393</v>
      </c>
      <c r="C1648" s="37">
        <v>2016</v>
      </c>
      <c r="D1648" s="38">
        <v>7</v>
      </c>
      <c r="E1648" s="37" t="s">
        <v>37</v>
      </c>
      <c r="F1648" s="37" t="e">
        <v>#N/A</v>
      </c>
      <c r="G1648" s="37" t="s">
        <v>32</v>
      </c>
      <c r="H1648" s="38">
        <v>1</v>
      </c>
      <c r="I1648" s="37" t="s">
        <v>37</v>
      </c>
      <c r="J1648" s="37" t="s">
        <v>37</v>
      </c>
      <c r="K1648">
        <v>0</v>
      </c>
      <c r="L1648">
        <v>0</v>
      </c>
      <c r="M1648">
        <v>0</v>
      </c>
      <c r="N1648">
        <v>0</v>
      </c>
      <c r="O1648">
        <v>0</v>
      </c>
      <c r="P1648">
        <v>0</v>
      </c>
      <c r="Q1648">
        <f t="shared" si="25"/>
        <v>0</v>
      </c>
    </row>
    <row r="1649" spans="1:17" x14ac:dyDescent="0.25">
      <c r="A1649" s="39">
        <v>42563</v>
      </c>
      <c r="B1649" s="37" t="s">
        <v>1258</v>
      </c>
      <c r="C1649" s="37">
        <v>2016</v>
      </c>
      <c r="D1649" s="38">
        <v>7</v>
      </c>
      <c r="E1649" s="37" t="s">
        <v>36</v>
      </c>
      <c r="F1649" s="37" t="s">
        <v>36</v>
      </c>
      <c r="G1649" s="37" t="s">
        <v>32</v>
      </c>
      <c r="H1649" s="38">
        <v>273</v>
      </c>
      <c r="I1649" s="37" t="s">
        <v>2338</v>
      </c>
      <c r="J1649" s="37" t="s">
        <v>37</v>
      </c>
      <c r="K1649">
        <v>1</v>
      </c>
      <c r="L1649">
        <v>1</v>
      </c>
      <c r="M1649">
        <v>0</v>
      </c>
      <c r="N1649">
        <v>1</v>
      </c>
      <c r="O1649">
        <v>1</v>
      </c>
      <c r="P1649">
        <v>3.663003663003663E-3</v>
      </c>
      <c r="Q1649">
        <f t="shared" si="25"/>
        <v>3.663003663003663E-3</v>
      </c>
    </row>
    <row r="1650" spans="1:17" x14ac:dyDescent="0.25">
      <c r="A1650" s="39">
        <v>42563</v>
      </c>
      <c r="B1650" s="37" t="s">
        <v>2392</v>
      </c>
      <c r="C1650" s="37">
        <v>2016</v>
      </c>
      <c r="D1650" s="38">
        <v>7</v>
      </c>
      <c r="E1650" s="37" t="s">
        <v>36</v>
      </c>
      <c r="F1650" s="37" t="s">
        <v>36</v>
      </c>
      <c r="G1650" s="37" t="s">
        <v>40</v>
      </c>
      <c r="H1650" s="38">
        <v>1</v>
      </c>
      <c r="I1650" s="37" t="s">
        <v>37</v>
      </c>
      <c r="J1650" s="37" t="s">
        <v>37</v>
      </c>
      <c r="K1650">
        <v>0</v>
      </c>
      <c r="L1650">
        <v>0</v>
      </c>
      <c r="M1650">
        <v>0</v>
      </c>
      <c r="N1650">
        <v>0</v>
      </c>
      <c r="O1650">
        <v>0</v>
      </c>
      <c r="P1650">
        <v>0</v>
      </c>
      <c r="Q1650">
        <f t="shared" si="25"/>
        <v>0</v>
      </c>
    </row>
    <row r="1651" spans="1:17" x14ac:dyDescent="0.25">
      <c r="A1651" s="39">
        <v>42563</v>
      </c>
      <c r="B1651" s="37" t="s">
        <v>2391</v>
      </c>
      <c r="C1651" s="37">
        <v>2016</v>
      </c>
      <c r="D1651" s="38">
        <v>7</v>
      </c>
      <c r="E1651" s="37" t="s">
        <v>50</v>
      </c>
      <c r="F1651" s="37" t="s">
        <v>50</v>
      </c>
      <c r="G1651" s="37" t="s">
        <v>40</v>
      </c>
      <c r="H1651" s="38">
        <v>3</v>
      </c>
      <c r="I1651" s="37" t="s">
        <v>1841</v>
      </c>
      <c r="J1651" s="37" t="s">
        <v>2390</v>
      </c>
      <c r="K1651">
        <v>0</v>
      </c>
      <c r="L1651">
        <v>0</v>
      </c>
      <c r="M1651">
        <v>0</v>
      </c>
      <c r="N1651">
        <v>0</v>
      </c>
      <c r="O1651">
        <v>0</v>
      </c>
      <c r="P1651">
        <v>0</v>
      </c>
      <c r="Q1651">
        <f t="shared" si="25"/>
        <v>0</v>
      </c>
    </row>
    <row r="1652" spans="1:17" x14ac:dyDescent="0.25">
      <c r="A1652" s="39">
        <v>42563</v>
      </c>
      <c r="B1652" s="37" t="s">
        <v>2389</v>
      </c>
      <c r="C1652" s="37">
        <v>2016</v>
      </c>
      <c r="D1652" s="38">
        <v>7</v>
      </c>
      <c r="E1652" s="37" t="s">
        <v>50</v>
      </c>
      <c r="F1652" s="37" t="s">
        <v>50</v>
      </c>
      <c r="G1652" s="37" t="s">
        <v>32</v>
      </c>
      <c r="H1652" s="38">
        <v>259</v>
      </c>
      <c r="I1652" s="37" t="s">
        <v>2268</v>
      </c>
      <c r="J1652" s="37" t="s">
        <v>2388</v>
      </c>
      <c r="K1652">
        <v>0</v>
      </c>
      <c r="L1652">
        <v>0</v>
      </c>
      <c r="M1652">
        <v>0</v>
      </c>
      <c r="N1652">
        <v>0</v>
      </c>
      <c r="O1652">
        <v>0</v>
      </c>
      <c r="P1652">
        <v>0</v>
      </c>
      <c r="Q1652">
        <f t="shared" si="25"/>
        <v>0</v>
      </c>
    </row>
    <row r="1653" spans="1:17" x14ac:dyDescent="0.25">
      <c r="A1653" s="39">
        <v>42570</v>
      </c>
      <c r="B1653" s="37" t="s">
        <v>2387</v>
      </c>
      <c r="C1653" s="37">
        <v>2016</v>
      </c>
      <c r="D1653" s="38">
        <v>7</v>
      </c>
      <c r="E1653" s="37" t="s">
        <v>76</v>
      </c>
      <c r="F1653" s="37" t="s">
        <v>1827</v>
      </c>
      <c r="G1653" s="37" t="s">
        <v>32</v>
      </c>
      <c r="H1653" s="38">
        <v>83</v>
      </c>
      <c r="I1653" s="37" t="s">
        <v>37</v>
      </c>
      <c r="J1653" s="37" t="s">
        <v>37</v>
      </c>
      <c r="K1653">
        <v>0</v>
      </c>
      <c r="L1653">
        <v>0</v>
      </c>
      <c r="M1653">
        <v>0</v>
      </c>
      <c r="N1653">
        <v>0</v>
      </c>
      <c r="O1653">
        <v>0</v>
      </c>
      <c r="P1653">
        <v>0</v>
      </c>
      <c r="Q1653">
        <f t="shared" si="25"/>
        <v>0</v>
      </c>
    </row>
    <row r="1654" spans="1:17" x14ac:dyDescent="0.25">
      <c r="A1654" s="39">
        <v>42570</v>
      </c>
      <c r="B1654" s="37" t="s">
        <v>1262</v>
      </c>
      <c r="C1654" s="37">
        <v>2016</v>
      </c>
      <c r="D1654" s="38">
        <v>7</v>
      </c>
      <c r="E1654" s="37" t="s">
        <v>1827</v>
      </c>
      <c r="F1654" s="37" t="s">
        <v>1827</v>
      </c>
      <c r="G1654" s="37" t="s">
        <v>32</v>
      </c>
      <c r="H1654" s="38">
        <v>221</v>
      </c>
      <c r="I1654" s="37" t="s">
        <v>37</v>
      </c>
      <c r="J1654" s="37" t="s">
        <v>37</v>
      </c>
      <c r="K1654">
        <v>2</v>
      </c>
      <c r="L1654">
        <v>2</v>
      </c>
      <c r="M1654">
        <v>1</v>
      </c>
      <c r="N1654">
        <v>0</v>
      </c>
      <c r="O1654">
        <v>1</v>
      </c>
      <c r="P1654">
        <v>9.0497737556561094E-3</v>
      </c>
      <c r="Q1654">
        <f t="shared" si="25"/>
        <v>0</v>
      </c>
    </row>
    <row r="1655" spans="1:17" x14ac:dyDescent="0.25">
      <c r="A1655" s="39">
        <v>42572</v>
      </c>
      <c r="B1655" s="37" t="s">
        <v>2386</v>
      </c>
      <c r="C1655" s="37">
        <v>2016</v>
      </c>
      <c r="D1655" s="38">
        <v>7</v>
      </c>
      <c r="E1655" s="37" t="s">
        <v>76</v>
      </c>
      <c r="F1655" s="37" t="s">
        <v>1827</v>
      </c>
      <c r="G1655" s="37" t="s">
        <v>32</v>
      </c>
      <c r="H1655" s="38">
        <v>49</v>
      </c>
      <c r="I1655" s="37" t="s">
        <v>37</v>
      </c>
      <c r="J1655" s="37" t="s">
        <v>37</v>
      </c>
      <c r="K1655">
        <v>0</v>
      </c>
      <c r="L1655">
        <v>0</v>
      </c>
      <c r="M1655">
        <v>0</v>
      </c>
      <c r="N1655">
        <v>0</v>
      </c>
      <c r="O1655">
        <v>0</v>
      </c>
      <c r="P1655">
        <v>0</v>
      </c>
      <c r="Q1655">
        <f t="shared" si="25"/>
        <v>0</v>
      </c>
    </row>
    <row r="1656" spans="1:17" x14ac:dyDescent="0.25">
      <c r="A1656" s="39">
        <v>42572</v>
      </c>
      <c r="B1656" s="37" t="s">
        <v>2385</v>
      </c>
      <c r="C1656" s="37">
        <v>2016</v>
      </c>
      <c r="D1656" s="38">
        <v>7</v>
      </c>
      <c r="E1656" s="37" t="s">
        <v>1827</v>
      </c>
      <c r="F1656" s="37" t="s">
        <v>1827</v>
      </c>
      <c r="G1656" s="37" t="s">
        <v>32</v>
      </c>
      <c r="H1656" s="38">
        <v>243</v>
      </c>
      <c r="I1656" s="37" t="s">
        <v>37</v>
      </c>
      <c r="J1656" s="37" t="s">
        <v>37</v>
      </c>
      <c r="K1656">
        <v>0</v>
      </c>
      <c r="L1656">
        <v>0</v>
      </c>
      <c r="M1656">
        <v>0</v>
      </c>
      <c r="N1656">
        <v>0</v>
      </c>
      <c r="O1656">
        <v>0</v>
      </c>
      <c r="P1656">
        <v>0</v>
      </c>
      <c r="Q1656">
        <f t="shared" si="25"/>
        <v>0</v>
      </c>
    </row>
    <row r="1657" spans="1:17" x14ac:dyDescent="0.25">
      <c r="A1657" s="39">
        <v>42572</v>
      </c>
      <c r="B1657" s="37" t="s">
        <v>2384</v>
      </c>
      <c r="C1657" s="37">
        <v>2016</v>
      </c>
      <c r="D1657" s="38">
        <v>7</v>
      </c>
      <c r="E1657" s="37" t="s">
        <v>55</v>
      </c>
      <c r="F1657" s="37" t="s">
        <v>4672</v>
      </c>
      <c r="G1657" s="37" t="s">
        <v>32</v>
      </c>
      <c r="H1657" s="38">
        <v>90</v>
      </c>
      <c r="I1657" s="37" t="s">
        <v>37</v>
      </c>
      <c r="J1657" s="37" t="s">
        <v>37</v>
      </c>
      <c r="K1657">
        <v>0</v>
      </c>
      <c r="L1657">
        <v>0</v>
      </c>
      <c r="M1657">
        <v>0</v>
      </c>
      <c r="N1657">
        <v>0</v>
      </c>
      <c r="O1657">
        <v>0</v>
      </c>
      <c r="P1657">
        <v>0</v>
      </c>
      <c r="Q1657">
        <f t="shared" si="25"/>
        <v>0</v>
      </c>
    </row>
    <row r="1658" spans="1:17" x14ac:dyDescent="0.25">
      <c r="A1658" s="39">
        <v>42572</v>
      </c>
      <c r="B1658" s="37" t="s">
        <v>1267</v>
      </c>
      <c r="C1658" s="37">
        <v>2016</v>
      </c>
      <c r="D1658" s="38">
        <v>7</v>
      </c>
      <c r="E1658" s="37" t="s">
        <v>55</v>
      </c>
      <c r="F1658" s="37" t="s">
        <v>4672</v>
      </c>
      <c r="G1658" s="37" t="s">
        <v>40</v>
      </c>
      <c r="H1658" s="38">
        <v>13</v>
      </c>
      <c r="I1658" s="37" t="s">
        <v>37</v>
      </c>
      <c r="J1658" s="37" t="s">
        <v>37</v>
      </c>
      <c r="K1658">
        <v>4</v>
      </c>
      <c r="L1658">
        <v>4</v>
      </c>
      <c r="M1658">
        <v>0</v>
      </c>
      <c r="N1658">
        <v>4</v>
      </c>
      <c r="O1658">
        <v>4</v>
      </c>
      <c r="P1658">
        <v>0.30769230769230771</v>
      </c>
      <c r="Q1658">
        <f t="shared" si="25"/>
        <v>0.30769230769230771</v>
      </c>
    </row>
    <row r="1659" spans="1:17" x14ac:dyDescent="0.25">
      <c r="A1659" s="39">
        <v>42572</v>
      </c>
      <c r="B1659" s="37" t="s">
        <v>2383</v>
      </c>
      <c r="C1659" s="37">
        <v>2016</v>
      </c>
      <c r="D1659" s="38">
        <v>7</v>
      </c>
      <c r="E1659" s="37" t="s">
        <v>24</v>
      </c>
      <c r="F1659" s="37" t="s">
        <v>4672</v>
      </c>
      <c r="G1659" s="37" t="s">
        <v>32</v>
      </c>
      <c r="H1659" s="38">
        <v>0</v>
      </c>
      <c r="I1659" s="37" t="s">
        <v>37</v>
      </c>
      <c r="J1659" s="37" t="s">
        <v>37</v>
      </c>
      <c r="K1659">
        <v>0</v>
      </c>
      <c r="L1659">
        <v>0</v>
      </c>
      <c r="M1659">
        <v>0</v>
      </c>
      <c r="N1659">
        <v>0</v>
      </c>
      <c r="O1659">
        <v>0</v>
      </c>
      <c r="P1659">
        <v>0</v>
      </c>
      <c r="Q1659" t="e">
        <f t="shared" si="25"/>
        <v>#DIV/0!</v>
      </c>
    </row>
    <row r="1660" spans="1:17" x14ac:dyDescent="0.25">
      <c r="A1660" s="39">
        <v>42572</v>
      </c>
      <c r="B1660" s="37" t="s">
        <v>2382</v>
      </c>
      <c r="C1660" s="37">
        <v>2016</v>
      </c>
      <c r="D1660" s="38">
        <v>7</v>
      </c>
      <c r="E1660" s="37" t="s">
        <v>153</v>
      </c>
      <c r="F1660" s="37" t="s">
        <v>4672</v>
      </c>
      <c r="G1660" s="37" t="s">
        <v>32</v>
      </c>
      <c r="H1660" s="38">
        <v>0</v>
      </c>
      <c r="I1660" s="37" t="s">
        <v>37</v>
      </c>
      <c r="J1660" s="37" t="s">
        <v>37</v>
      </c>
      <c r="K1660">
        <v>0</v>
      </c>
      <c r="L1660">
        <v>0</v>
      </c>
      <c r="M1660">
        <v>0</v>
      </c>
      <c r="N1660">
        <v>0</v>
      </c>
      <c r="O1660">
        <v>0</v>
      </c>
      <c r="P1660">
        <v>0</v>
      </c>
      <c r="Q1660" t="e">
        <f t="shared" si="25"/>
        <v>#DIV/0!</v>
      </c>
    </row>
    <row r="1661" spans="1:17" x14ac:dyDescent="0.25">
      <c r="A1661" s="39">
        <v>42572</v>
      </c>
      <c r="B1661" s="37" t="s">
        <v>1277</v>
      </c>
      <c r="C1661" s="37">
        <v>2016</v>
      </c>
      <c r="D1661" s="38">
        <v>7</v>
      </c>
      <c r="E1661" s="37" t="s">
        <v>36</v>
      </c>
      <c r="F1661" s="37" t="s">
        <v>36</v>
      </c>
      <c r="G1661" s="37" t="s">
        <v>32</v>
      </c>
      <c r="H1661" s="38">
        <v>280</v>
      </c>
      <c r="I1661" s="37" t="s">
        <v>2381</v>
      </c>
      <c r="J1661" s="37" t="s">
        <v>37</v>
      </c>
      <c r="K1661">
        <v>1</v>
      </c>
      <c r="L1661">
        <v>1</v>
      </c>
      <c r="M1661">
        <v>1</v>
      </c>
      <c r="N1661">
        <v>0</v>
      </c>
      <c r="O1661">
        <v>1</v>
      </c>
      <c r="P1661">
        <v>3.5714285714285713E-3</v>
      </c>
      <c r="Q1661">
        <f t="shared" si="25"/>
        <v>0</v>
      </c>
    </row>
    <row r="1662" spans="1:17" x14ac:dyDescent="0.25">
      <c r="A1662" s="39">
        <v>42572</v>
      </c>
      <c r="B1662" s="37" t="s">
        <v>2380</v>
      </c>
      <c r="C1662" s="37">
        <v>2016</v>
      </c>
      <c r="D1662" s="38">
        <v>7</v>
      </c>
      <c r="E1662" s="37" t="s">
        <v>36</v>
      </c>
      <c r="F1662" s="37" t="s">
        <v>36</v>
      </c>
      <c r="G1662" s="37" t="s">
        <v>40</v>
      </c>
      <c r="H1662" s="38">
        <v>1</v>
      </c>
      <c r="I1662" s="37" t="s">
        <v>37</v>
      </c>
      <c r="J1662" s="37" t="s">
        <v>37</v>
      </c>
      <c r="K1662">
        <v>0</v>
      </c>
      <c r="L1662">
        <v>0</v>
      </c>
      <c r="M1662">
        <v>0</v>
      </c>
      <c r="N1662">
        <v>0</v>
      </c>
      <c r="O1662">
        <v>0</v>
      </c>
      <c r="P1662">
        <v>0</v>
      </c>
      <c r="Q1662">
        <f t="shared" si="25"/>
        <v>0</v>
      </c>
    </row>
    <row r="1663" spans="1:17" x14ac:dyDescent="0.25">
      <c r="A1663" s="39">
        <v>42572</v>
      </c>
      <c r="B1663" s="37" t="s">
        <v>2379</v>
      </c>
      <c r="C1663" s="37">
        <v>2016</v>
      </c>
      <c r="D1663" s="38">
        <v>7</v>
      </c>
      <c r="E1663" s="37" t="s">
        <v>36</v>
      </c>
      <c r="F1663" s="37" t="s">
        <v>36</v>
      </c>
      <c r="G1663" s="37" t="s">
        <v>2378</v>
      </c>
      <c r="H1663" s="38">
        <v>1</v>
      </c>
      <c r="I1663" s="37" t="s">
        <v>37</v>
      </c>
      <c r="J1663" s="37" t="s">
        <v>2377</v>
      </c>
      <c r="K1663">
        <v>0</v>
      </c>
      <c r="L1663">
        <v>0</v>
      </c>
      <c r="M1663">
        <v>0</v>
      </c>
      <c r="N1663">
        <v>0</v>
      </c>
      <c r="O1663">
        <v>0</v>
      </c>
      <c r="P1663">
        <v>0</v>
      </c>
      <c r="Q1663">
        <f t="shared" si="25"/>
        <v>0</v>
      </c>
    </row>
    <row r="1664" spans="1:17" x14ac:dyDescent="0.25">
      <c r="A1664" s="39">
        <v>42572</v>
      </c>
      <c r="B1664" s="37" t="s">
        <v>2376</v>
      </c>
      <c r="C1664" s="37">
        <v>2016</v>
      </c>
      <c r="D1664" s="38">
        <v>7</v>
      </c>
      <c r="E1664" s="37" t="s">
        <v>50</v>
      </c>
      <c r="F1664" s="37" t="s">
        <v>50</v>
      </c>
      <c r="G1664" s="37" t="s">
        <v>40</v>
      </c>
      <c r="H1664" s="38">
        <v>3</v>
      </c>
      <c r="I1664" s="37" t="s">
        <v>1841</v>
      </c>
      <c r="J1664" s="37" t="s">
        <v>37</v>
      </c>
      <c r="K1664">
        <v>0</v>
      </c>
      <c r="L1664">
        <v>0</v>
      </c>
      <c r="M1664">
        <v>0</v>
      </c>
      <c r="N1664">
        <v>0</v>
      </c>
      <c r="O1664">
        <v>0</v>
      </c>
      <c r="P1664">
        <v>0</v>
      </c>
      <c r="Q1664">
        <f t="shared" si="25"/>
        <v>0</v>
      </c>
    </row>
    <row r="1665" spans="1:17" x14ac:dyDescent="0.25">
      <c r="A1665" s="39">
        <v>42572</v>
      </c>
      <c r="B1665" s="37" t="s">
        <v>2375</v>
      </c>
      <c r="C1665" s="37">
        <v>2016</v>
      </c>
      <c r="D1665" s="38">
        <v>7</v>
      </c>
      <c r="E1665" s="37" t="s">
        <v>50</v>
      </c>
      <c r="F1665" s="37" t="s">
        <v>50</v>
      </c>
      <c r="G1665" s="37" t="s">
        <v>32</v>
      </c>
      <c r="H1665" s="38">
        <v>324</v>
      </c>
      <c r="I1665" s="37" t="s">
        <v>2266</v>
      </c>
      <c r="J1665" s="37" t="s">
        <v>37</v>
      </c>
      <c r="K1665">
        <v>0</v>
      </c>
      <c r="L1665">
        <v>0</v>
      </c>
      <c r="M1665">
        <v>0</v>
      </c>
      <c r="N1665">
        <v>0</v>
      </c>
      <c r="O1665">
        <v>0</v>
      </c>
      <c r="P1665">
        <v>0</v>
      </c>
      <c r="Q1665">
        <f t="shared" si="25"/>
        <v>0</v>
      </c>
    </row>
    <row r="1666" spans="1:17" x14ac:dyDescent="0.25">
      <c r="A1666" s="39">
        <v>42592</v>
      </c>
      <c r="B1666" s="37" t="s">
        <v>1280</v>
      </c>
      <c r="C1666" s="37">
        <v>2016</v>
      </c>
      <c r="D1666" s="38">
        <v>8</v>
      </c>
      <c r="E1666" s="37" t="s">
        <v>76</v>
      </c>
      <c r="F1666" s="37" t="s">
        <v>1827</v>
      </c>
      <c r="G1666" s="37" t="s">
        <v>32</v>
      </c>
      <c r="H1666" s="38">
        <v>66</v>
      </c>
      <c r="I1666" s="37" t="s">
        <v>37</v>
      </c>
      <c r="J1666" s="37" t="s">
        <v>37</v>
      </c>
      <c r="K1666">
        <v>1</v>
      </c>
      <c r="L1666">
        <v>1</v>
      </c>
      <c r="M1666">
        <v>1</v>
      </c>
      <c r="N1666">
        <v>0</v>
      </c>
      <c r="O1666">
        <v>1</v>
      </c>
      <c r="P1666">
        <v>1.5151515151515152E-2</v>
      </c>
      <c r="Q1666">
        <f t="shared" si="25"/>
        <v>0</v>
      </c>
    </row>
    <row r="1667" spans="1:17" x14ac:dyDescent="0.25">
      <c r="A1667" s="39">
        <v>42592</v>
      </c>
      <c r="B1667" s="37" t="s">
        <v>2374</v>
      </c>
      <c r="C1667" s="37">
        <v>2016</v>
      </c>
      <c r="D1667" s="38">
        <v>8</v>
      </c>
      <c r="E1667" s="37" t="s">
        <v>76</v>
      </c>
      <c r="F1667" s="37" t="s">
        <v>1827</v>
      </c>
      <c r="G1667" s="37" t="s">
        <v>40</v>
      </c>
      <c r="H1667" s="38">
        <v>3</v>
      </c>
      <c r="I1667" s="37" t="s">
        <v>37</v>
      </c>
      <c r="J1667" s="37" t="s">
        <v>37</v>
      </c>
      <c r="K1667">
        <v>0</v>
      </c>
      <c r="L1667">
        <v>0</v>
      </c>
      <c r="M1667">
        <v>0</v>
      </c>
      <c r="N1667">
        <v>0</v>
      </c>
      <c r="O1667">
        <v>0</v>
      </c>
      <c r="P1667">
        <v>0</v>
      </c>
      <c r="Q1667">
        <f t="shared" ref="Q1667:Q1730" si="26">N1667/H1667</f>
        <v>0</v>
      </c>
    </row>
    <row r="1668" spans="1:17" x14ac:dyDescent="0.25">
      <c r="A1668" s="39">
        <v>42592</v>
      </c>
      <c r="B1668" s="37" t="s">
        <v>2373</v>
      </c>
      <c r="C1668" s="37">
        <v>2016</v>
      </c>
      <c r="D1668" s="38">
        <v>8</v>
      </c>
      <c r="E1668" s="37" t="s">
        <v>1827</v>
      </c>
      <c r="F1668" s="37" t="s">
        <v>1827</v>
      </c>
      <c r="G1668" s="37" t="s">
        <v>32</v>
      </c>
      <c r="H1668" s="38">
        <v>21</v>
      </c>
      <c r="I1668" s="37" t="s">
        <v>37</v>
      </c>
      <c r="J1668" s="37" t="s">
        <v>37</v>
      </c>
      <c r="K1668">
        <v>0</v>
      </c>
      <c r="L1668">
        <v>0</v>
      </c>
      <c r="M1668">
        <v>0</v>
      </c>
      <c r="N1668">
        <v>0</v>
      </c>
      <c r="O1668">
        <v>0</v>
      </c>
      <c r="P1668">
        <v>0</v>
      </c>
      <c r="Q1668">
        <f t="shared" si="26"/>
        <v>0</v>
      </c>
    </row>
    <row r="1669" spans="1:17" x14ac:dyDescent="0.25">
      <c r="A1669" s="39">
        <v>42593</v>
      </c>
      <c r="B1669" s="37" t="s">
        <v>2372</v>
      </c>
      <c r="C1669" s="37">
        <v>2016</v>
      </c>
      <c r="D1669" s="38">
        <v>8</v>
      </c>
      <c r="E1669" s="37" t="s">
        <v>2371</v>
      </c>
      <c r="F1669" s="37" t="e">
        <v>#N/A</v>
      </c>
      <c r="G1669" s="37" t="s">
        <v>32</v>
      </c>
      <c r="H1669" s="38">
        <v>2</v>
      </c>
      <c r="I1669" s="37" t="s">
        <v>37</v>
      </c>
      <c r="J1669" s="37" t="s">
        <v>37</v>
      </c>
      <c r="K1669">
        <v>0</v>
      </c>
      <c r="L1669">
        <v>0</v>
      </c>
      <c r="M1669">
        <v>0</v>
      </c>
      <c r="N1669">
        <v>0</v>
      </c>
      <c r="O1669">
        <v>0</v>
      </c>
      <c r="P1669">
        <v>0</v>
      </c>
      <c r="Q1669">
        <f t="shared" si="26"/>
        <v>0</v>
      </c>
    </row>
    <row r="1670" spans="1:17" x14ac:dyDescent="0.25">
      <c r="A1670" s="39">
        <v>42593</v>
      </c>
      <c r="B1670" s="37" t="s">
        <v>1284</v>
      </c>
      <c r="C1670" s="37">
        <v>2016</v>
      </c>
      <c r="D1670" s="38">
        <v>8</v>
      </c>
      <c r="E1670" s="37" t="s">
        <v>76</v>
      </c>
      <c r="F1670" s="37" t="s">
        <v>1827</v>
      </c>
      <c r="G1670" s="37" t="s">
        <v>32</v>
      </c>
      <c r="H1670" s="38">
        <v>77</v>
      </c>
      <c r="I1670" s="37" t="s">
        <v>37</v>
      </c>
      <c r="J1670" s="37" t="s">
        <v>37</v>
      </c>
      <c r="K1670">
        <v>1</v>
      </c>
      <c r="L1670">
        <v>1</v>
      </c>
      <c r="M1670">
        <v>1</v>
      </c>
      <c r="N1670">
        <v>0</v>
      </c>
      <c r="O1670">
        <v>1</v>
      </c>
      <c r="P1670">
        <v>1.2987012987012988E-2</v>
      </c>
      <c r="Q1670">
        <f t="shared" si="26"/>
        <v>0</v>
      </c>
    </row>
    <row r="1671" spans="1:17" x14ac:dyDescent="0.25">
      <c r="A1671" s="39">
        <v>42593</v>
      </c>
      <c r="B1671" s="37" t="s">
        <v>2370</v>
      </c>
      <c r="C1671" s="37">
        <v>2016</v>
      </c>
      <c r="D1671" s="38">
        <v>8</v>
      </c>
      <c r="E1671" s="37" t="s">
        <v>1827</v>
      </c>
      <c r="F1671" s="37" t="s">
        <v>1827</v>
      </c>
      <c r="G1671" s="37" t="s">
        <v>32</v>
      </c>
      <c r="H1671" s="38">
        <v>47</v>
      </c>
      <c r="I1671" s="37" t="s">
        <v>37</v>
      </c>
      <c r="J1671" s="37" t="s">
        <v>37</v>
      </c>
      <c r="K1671">
        <v>0</v>
      </c>
      <c r="L1671">
        <v>0</v>
      </c>
      <c r="M1671">
        <v>0</v>
      </c>
      <c r="N1671">
        <v>0</v>
      </c>
      <c r="O1671">
        <v>0</v>
      </c>
      <c r="P1671">
        <v>0</v>
      </c>
      <c r="Q1671">
        <f t="shared" si="26"/>
        <v>0</v>
      </c>
    </row>
    <row r="1672" spans="1:17" x14ac:dyDescent="0.25">
      <c r="A1672" s="39">
        <v>42594</v>
      </c>
      <c r="B1672" s="37" t="s">
        <v>2369</v>
      </c>
      <c r="C1672" s="37">
        <v>2016</v>
      </c>
      <c r="D1672" s="38">
        <v>8</v>
      </c>
      <c r="E1672" s="37" t="s">
        <v>1036</v>
      </c>
      <c r="F1672" s="37" t="e">
        <v>#N/A</v>
      </c>
      <c r="G1672" s="37" t="s">
        <v>40</v>
      </c>
      <c r="H1672" s="38">
        <v>2</v>
      </c>
      <c r="I1672" s="37" t="s">
        <v>37</v>
      </c>
      <c r="J1672" s="37" t="s">
        <v>37</v>
      </c>
      <c r="K1672">
        <v>0</v>
      </c>
      <c r="L1672">
        <v>0</v>
      </c>
      <c r="M1672">
        <v>0</v>
      </c>
      <c r="N1672">
        <v>0</v>
      </c>
      <c r="O1672">
        <v>0</v>
      </c>
      <c r="P1672">
        <v>0</v>
      </c>
      <c r="Q1672">
        <f t="shared" si="26"/>
        <v>0</v>
      </c>
    </row>
    <row r="1673" spans="1:17" x14ac:dyDescent="0.25">
      <c r="A1673" s="39">
        <v>42599</v>
      </c>
      <c r="B1673" s="37" t="s">
        <v>2368</v>
      </c>
      <c r="C1673" s="37">
        <v>2016</v>
      </c>
      <c r="D1673" s="38">
        <v>8</v>
      </c>
      <c r="E1673" s="37" t="s">
        <v>37</v>
      </c>
      <c r="F1673" s="37" t="e">
        <v>#N/A</v>
      </c>
      <c r="G1673" s="37" t="s">
        <v>32</v>
      </c>
      <c r="H1673" s="38">
        <v>1</v>
      </c>
      <c r="I1673" s="37" t="s">
        <v>37</v>
      </c>
      <c r="J1673" s="37" t="s">
        <v>37</v>
      </c>
      <c r="K1673">
        <v>0</v>
      </c>
      <c r="L1673">
        <v>0</v>
      </c>
      <c r="M1673">
        <v>0</v>
      </c>
      <c r="N1673">
        <v>0</v>
      </c>
      <c r="O1673">
        <v>0</v>
      </c>
      <c r="P1673">
        <v>0</v>
      </c>
      <c r="Q1673">
        <f t="shared" si="26"/>
        <v>0</v>
      </c>
    </row>
    <row r="1674" spans="1:17" x14ac:dyDescent="0.25">
      <c r="A1674" s="39">
        <v>42599</v>
      </c>
      <c r="B1674" s="37" t="s">
        <v>2367</v>
      </c>
      <c r="C1674" s="37">
        <v>2016</v>
      </c>
      <c r="D1674" s="38">
        <v>8</v>
      </c>
      <c r="E1674" s="37" t="s">
        <v>76</v>
      </c>
      <c r="F1674" s="37" t="s">
        <v>1827</v>
      </c>
      <c r="G1674" s="37" t="s">
        <v>32</v>
      </c>
      <c r="H1674" s="38">
        <v>120</v>
      </c>
      <c r="I1674" s="37" t="s">
        <v>37</v>
      </c>
      <c r="J1674" s="37" t="s">
        <v>37</v>
      </c>
      <c r="K1674">
        <v>0</v>
      </c>
      <c r="L1674">
        <v>0</v>
      </c>
      <c r="M1674">
        <v>0</v>
      </c>
      <c r="N1674">
        <v>0</v>
      </c>
      <c r="O1674">
        <v>0</v>
      </c>
      <c r="P1674">
        <v>0</v>
      </c>
      <c r="Q1674">
        <f t="shared" si="26"/>
        <v>0</v>
      </c>
    </row>
    <row r="1675" spans="1:17" x14ac:dyDescent="0.25">
      <c r="A1675" s="39">
        <v>42599</v>
      </c>
      <c r="B1675" s="37" t="s">
        <v>2366</v>
      </c>
      <c r="C1675" s="37">
        <v>2016</v>
      </c>
      <c r="D1675" s="38">
        <v>8</v>
      </c>
      <c r="E1675" s="37" t="s">
        <v>1827</v>
      </c>
      <c r="F1675" s="37" t="s">
        <v>1827</v>
      </c>
      <c r="G1675" s="37" t="s">
        <v>32</v>
      </c>
      <c r="H1675" s="38">
        <v>10</v>
      </c>
      <c r="I1675" s="37" t="s">
        <v>37</v>
      </c>
      <c r="J1675" s="37" t="s">
        <v>2365</v>
      </c>
      <c r="K1675">
        <v>0</v>
      </c>
      <c r="L1675">
        <v>0</v>
      </c>
      <c r="M1675">
        <v>0</v>
      </c>
      <c r="N1675">
        <v>0</v>
      </c>
      <c r="O1675">
        <v>0</v>
      </c>
      <c r="P1675">
        <v>0</v>
      </c>
      <c r="Q1675">
        <f t="shared" si="26"/>
        <v>0</v>
      </c>
    </row>
    <row r="1676" spans="1:17" x14ac:dyDescent="0.25">
      <c r="A1676" s="39">
        <v>42599</v>
      </c>
      <c r="B1676" s="37" t="s">
        <v>2364</v>
      </c>
      <c r="C1676" s="37">
        <v>2016</v>
      </c>
      <c r="D1676" s="38">
        <v>8</v>
      </c>
      <c r="E1676" s="37" t="s">
        <v>37</v>
      </c>
      <c r="F1676" s="37" t="e">
        <v>#N/A</v>
      </c>
      <c r="G1676" s="37" t="s">
        <v>32</v>
      </c>
      <c r="H1676" s="38">
        <v>2</v>
      </c>
      <c r="I1676" s="37" t="s">
        <v>37</v>
      </c>
      <c r="J1676" s="37" t="s">
        <v>37</v>
      </c>
      <c r="K1676">
        <v>0</v>
      </c>
      <c r="L1676">
        <v>0</v>
      </c>
      <c r="M1676">
        <v>0</v>
      </c>
      <c r="N1676">
        <v>0</v>
      </c>
      <c r="O1676">
        <v>0</v>
      </c>
      <c r="P1676">
        <v>0</v>
      </c>
      <c r="Q1676">
        <f t="shared" si="26"/>
        <v>0</v>
      </c>
    </row>
    <row r="1677" spans="1:17" x14ac:dyDescent="0.25">
      <c r="A1677" s="39">
        <v>42599</v>
      </c>
      <c r="B1677" s="37" t="s">
        <v>2363</v>
      </c>
      <c r="C1677" s="37">
        <v>2016</v>
      </c>
      <c r="D1677" s="38">
        <v>8</v>
      </c>
      <c r="E1677" s="37" t="s">
        <v>153</v>
      </c>
      <c r="F1677" s="37" t="s">
        <v>4672</v>
      </c>
      <c r="G1677" s="37" t="s">
        <v>32</v>
      </c>
      <c r="H1677" s="38">
        <v>0</v>
      </c>
      <c r="I1677" s="37" t="s">
        <v>37</v>
      </c>
      <c r="J1677" s="37" t="s">
        <v>37</v>
      </c>
      <c r="K1677">
        <v>0</v>
      </c>
      <c r="L1677">
        <v>0</v>
      </c>
      <c r="M1677">
        <v>0</v>
      </c>
      <c r="N1677">
        <v>0</v>
      </c>
      <c r="O1677">
        <v>0</v>
      </c>
      <c r="P1677">
        <v>0</v>
      </c>
      <c r="Q1677" t="e">
        <f t="shared" si="26"/>
        <v>#DIV/0!</v>
      </c>
    </row>
    <row r="1678" spans="1:17" x14ac:dyDescent="0.25">
      <c r="A1678" s="39">
        <v>42599</v>
      </c>
      <c r="B1678" s="37" t="s">
        <v>2362</v>
      </c>
      <c r="C1678" s="37">
        <v>2016</v>
      </c>
      <c r="D1678" s="38">
        <v>8</v>
      </c>
      <c r="E1678" s="37" t="s">
        <v>37</v>
      </c>
      <c r="F1678" s="37" t="e">
        <v>#N/A</v>
      </c>
      <c r="G1678" s="37" t="s">
        <v>32</v>
      </c>
      <c r="H1678" s="38">
        <v>1</v>
      </c>
      <c r="I1678" s="37" t="s">
        <v>37</v>
      </c>
      <c r="J1678" s="37" t="s">
        <v>37</v>
      </c>
      <c r="K1678">
        <v>0</v>
      </c>
      <c r="L1678">
        <v>0</v>
      </c>
      <c r="M1678">
        <v>0</v>
      </c>
      <c r="N1678">
        <v>0</v>
      </c>
      <c r="O1678">
        <v>0</v>
      </c>
      <c r="P1678">
        <v>0</v>
      </c>
      <c r="Q1678">
        <f t="shared" si="26"/>
        <v>0</v>
      </c>
    </row>
    <row r="1679" spans="1:17" x14ac:dyDescent="0.25">
      <c r="A1679" s="39">
        <v>42599</v>
      </c>
      <c r="B1679" s="37" t="s">
        <v>1287</v>
      </c>
      <c r="C1679" s="37">
        <v>2016</v>
      </c>
      <c r="D1679" s="38">
        <v>8</v>
      </c>
      <c r="E1679" s="37" t="s">
        <v>55</v>
      </c>
      <c r="F1679" s="37" t="s">
        <v>4672</v>
      </c>
      <c r="G1679" s="37" t="s">
        <v>32</v>
      </c>
      <c r="H1679" s="38">
        <v>397</v>
      </c>
      <c r="I1679" s="37" t="s">
        <v>37</v>
      </c>
      <c r="J1679" s="37" t="s">
        <v>37</v>
      </c>
      <c r="K1679">
        <v>1</v>
      </c>
      <c r="L1679">
        <v>1</v>
      </c>
      <c r="M1679">
        <v>1</v>
      </c>
      <c r="N1679">
        <v>0</v>
      </c>
      <c r="O1679">
        <v>1</v>
      </c>
      <c r="P1679">
        <v>2.5188916876574307E-3</v>
      </c>
      <c r="Q1679">
        <f t="shared" si="26"/>
        <v>0</v>
      </c>
    </row>
    <row r="1680" spans="1:17" x14ac:dyDescent="0.25">
      <c r="A1680" s="39">
        <v>42599</v>
      </c>
      <c r="B1680" s="37" t="s">
        <v>2361</v>
      </c>
      <c r="C1680" s="37">
        <v>2016</v>
      </c>
      <c r="D1680" s="38">
        <v>8</v>
      </c>
      <c r="E1680" s="37" t="s">
        <v>55</v>
      </c>
      <c r="F1680" s="37" t="s">
        <v>4672</v>
      </c>
      <c r="G1680" s="37" t="s">
        <v>40</v>
      </c>
      <c r="H1680" s="38">
        <v>719</v>
      </c>
      <c r="I1680" s="37" t="s">
        <v>37</v>
      </c>
      <c r="J1680" s="37" t="s">
        <v>37</v>
      </c>
      <c r="K1680">
        <v>0</v>
      </c>
      <c r="L1680">
        <v>0</v>
      </c>
      <c r="M1680">
        <v>0</v>
      </c>
      <c r="N1680">
        <v>0</v>
      </c>
      <c r="O1680">
        <v>0</v>
      </c>
      <c r="P1680">
        <v>0</v>
      </c>
      <c r="Q1680">
        <f t="shared" si="26"/>
        <v>0</v>
      </c>
    </row>
    <row r="1681" spans="1:17" x14ac:dyDescent="0.25">
      <c r="A1681" s="39">
        <v>42599</v>
      </c>
      <c r="B1681" s="37" t="s">
        <v>2360</v>
      </c>
      <c r="C1681" s="37">
        <v>2016</v>
      </c>
      <c r="D1681" s="38">
        <v>8</v>
      </c>
      <c r="E1681" s="37" t="s">
        <v>24</v>
      </c>
      <c r="F1681" s="37" t="s">
        <v>4672</v>
      </c>
      <c r="G1681" s="37" t="s">
        <v>32</v>
      </c>
      <c r="H1681" s="38">
        <v>1</v>
      </c>
      <c r="I1681" s="37" t="s">
        <v>37</v>
      </c>
      <c r="J1681" s="37" t="s">
        <v>37</v>
      </c>
      <c r="K1681">
        <v>0</v>
      </c>
      <c r="L1681">
        <v>0</v>
      </c>
      <c r="M1681">
        <v>0</v>
      </c>
      <c r="N1681">
        <v>0</v>
      </c>
      <c r="O1681">
        <v>0</v>
      </c>
      <c r="P1681">
        <v>0</v>
      </c>
      <c r="Q1681">
        <f t="shared" si="26"/>
        <v>0</v>
      </c>
    </row>
    <row r="1682" spans="1:17" x14ac:dyDescent="0.25">
      <c r="A1682" s="39">
        <v>42599</v>
      </c>
      <c r="B1682" s="37" t="s">
        <v>2359</v>
      </c>
      <c r="C1682" s="37">
        <v>2016</v>
      </c>
      <c r="D1682" s="38">
        <v>8</v>
      </c>
      <c r="E1682" s="37" t="s">
        <v>587</v>
      </c>
      <c r="F1682" s="37" t="e">
        <v>#N/A</v>
      </c>
      <c r="G1682" s="37" t="s">
        <v>32</v>
      </c>
      <c r="H1682" s="38">
        <v>0</v>
      </c>
      <c r="I1682" s="37" t="s">
        <v>37</v>
      </c>
      <c r="J1682" s="37" t="s">
        <v>37</v>
      </c>
      <c r="K1682">
        <v>0</v>
      </c>
      <c r="L1682">
        <v>0</v>
      </c>
      <c r="M1682">
        <v>0</v>
      </c>
      <c r="N1682">
        <v>0</v>
      </c>
      <c r="O1682">
        <v>0</v>
      </c>
      <c r="P1682">
        <v>0</v>
      </c>
      <c r="Q1682" t="e">
        <f t="shared" si="26"/>
        <v>#DIV/0!</v>
      </c>
    </row>
    <row r="1683" spans="1:17" x14ac:dyDescent="0.25">
      <c r="A1683" s="39">
        <v>42599</v>
      </c>
      <c r="B1683" s="37" t="s">
        <v>2358</v>
      </c>
      <c r="C1683" s="37">
        <v>2016</v>
      </c>
      <c r="D1683" s="38">
        <v>8</v>
      </c>
      <c r="E1683" s="37" t="s">
        <v>37</v>
      </c>
      <c r="F1683" s="37" t="e">
        <v>#N/A</v>
      </c>
      <c r="G1683" s="37" t="s">
        <v>32</v>
      </c>
      <c r="H1683" s="38">
        <v>1</v>
      </c>
      <c r="I1683" s="37" t="s">
        <v>37</v>
      </c>
      <c r="J1683" s="37" t="s">
        <v>37</v>
      </c>
      <c r="K1683">
        <v>0</v>
      </c>
      <c r="L1683">
        <v>0</v>
      </c>
      <c r="M1683">
        <v>0</v>
      </c>
      <c r="N1683">
        <v>0</v>
      </c>
      <c r="O1683">
        <v>0</v>
      </c>
      <c r="P1683">
        <v>0</v>
      </c>
      <c r="Q1683">
        <f t="shared" si="26"/>
        <v>0</v>
      </c>
    </row>
    <row r="1684" spans="1:17" x14ac:dyDescent="0.25">
      <c r="A1684" s="39">
        <v>42599</v>
      </c>
      <c r="B1684" s="37" t="s">
        <v>2357</v>
      </c>
      <c r="C1684" s="37">
        <v>2016</v>
      </c>
      <c r="D1684" s="38">
        <v>8</v>
      </c>
      <c r="E1684" s="37" t="s">
        <v>36</v>
      </c>
      <c r="F1684" s="37" t="s">
        <v>36</v>
      </c>
      <c r="G1684" s="37" t="s">
        <v>32</v>
      </c>
      <c r="H1684" s="38">
        <v>296</v>
      </c>
      <c r="I1684" s="37" t="s">
        <v>1893</v>
      </c>
      <c r="J1684" s="37" t="s">
        <v>37</v>
      </c>
      <c r="K1684">
        <v>0</v>
      </c>
      <c r="L1684">
        <v>0</v>
      </c>
      <c r="M1684">
        <v>0</v>
      </c>
      <c r="N1684">
        <v>0</v>
      </c>
      <c r="O1684">
        <v>0</v>
      </c>
      <c r="P1684">
        <v>0</v>
      </c>
      <c r="Q1684">
        <f t="shared" si="26"/>
        <v>0</v>
      </c>
    </row>
    <row r="1685" spans="1:17" x14ac:dyDescent="0.25">
      <c r="A1685" s="39">
        <v>42599</v>
      </c>
      <c r="B1685" s="37" t="s">
        <v>2356</v>
      </c>
      <c r="C1685" s="37">
        <v>2016</v>
      </c>
      <c r="D1685" s="38">
        <v>8</v>
      </c>
      <c r="E1685" s="37" t="s">
        <v>36</v>
      </c>
      <c r="F1685" s="37" t="s">
        <v>36</v>
      </c>
      <c r="G1685" s="37" t="s">
        <v>40</v>
      </c>
      <c r="H1685" s="38">
        <v>14</v>
      </c>
      <c r="I1685" s="37" t="s">
        <v>37</v>
      </c>
      <c r="J1685" s="37" t="s">
        <v>37</v>
      </c>
      <c r="K1685">
        <v>0</v>
      </c>
      <c r="L1685">
        <v>0</v>
      </c>
      <c r="M1685">
        <v>0</v>
      </c>
      <c r="N1685">
        <v>0</v>
      </c>
      <c r="O1685">
        <v>0</v>
      </c>
      <c r="P1685">
        <v>0</v>
      </c>
      <c r="Q1685">
        <f t="shared" si="26"/>
        <v>0</v>
      </c>
    </row>
    <row r="1686" spans="1:17" x14ac:dyDescent="0.25">
      <c r="A1686" s="39">
        <v>42599</v>
      </c>
      <c r="B1686" s="37" t="s">
        <v>2355</v>
      </c>
      <c r="C1686" s="37">
        <v>2016</v>
      </c>
      <c r="D1686" s="38">
        <v>8</v>
      </c>
      <c r="E1686" s="37" t="s">
        <v>50</v>
      </c>
      <c r="F1686" s="37" t="s">
        <v>50</v>
      </c>
      <c r="G1686" s="37" t="s">
        <v>32</v>
      </c>
      <c r="H1686" s="38">
        <v>322</v>
      </c>
      <c r="I1686" s="37" t="s">
        <v>1942</v>
      </c>
      <c r="J1686" s="37" t="s">
        <v>37</v>
      </c>
      <c r="K1686">
        <v>0</v>
      </c>
      <c r="L1686">
        <v>0</v>
      </c>
      <c r="M1686">
        <v>0</v>
      </c>
      <c r="N1686">
        <v>0</v>
      </c>
      <c r="O1686">
        <v>0</v>
      </c>
      <c r="P1686">
        <v>0</v>
      </c>
      <c r="Q1686">
        <f t="shared" si="26"/>
        <v>0</v>
      </c>
    </row>
    <row r="1687" spans="1:17" x14ac:dyDescent="0.25">
      <c r="A1687" s="39">
        <v>42599</v>
      </c>
      <c r="B1687" s="37" t="s">
        <v>2354</v>
      </c>
      <c r="C1687" s="37">
        <v>2016</v>
      </c>
      <c r="D1687" s="38">
        <v>8</v>
      </c>
      <c r="E1687" s="37" t="s">
        <v>50</v>
      </c>
      <c r="F1687" s="37" t="s">
        <v>50</v>
      </c>
      <c r="G1687" s="37" t="s">
        <v>40</v>
      </c>
      <c r="H1687" s="38">
        <v>1</v>
      </c>
      <c r="I1687" s="37" t="s">
        <v>37</v>
      </c>
      <c r="J1687" s="37" t="s">
        <v>37</v>
      </c>
      <c r="K1687">
        <v>0</v>
      </c>
      <c r="L1687">
        <v>0</v>
      </c>
      <c r="M1687">
        <v>0</v>
      </c>
      <c r="N1687">
        <v>0</v>
      </c>
      <c r="O1687">
        <v>0</v>
      </c>
      <c r="P1687">
        <v>0</v>
      </c>
      <c r="Q1687">
        <f t="shared" si="26"/>
        <v>0</v>
      </c>
    </row>
    <row r="1688" spans="1:17" x14ac:dyDescent="0.25">
      <c r="A1688" s="39">
        <v>42599</v>
      </c>
      <c r="B1688" s="37" t="s">
        <v>2353</v>
      </c>
      <c r="C1688" s="37">
        <v>2016</v>
      </c>
      <c r="D1688" s="38">
        <v>8</v>
      </c>
      <c r="E1688" s="37" t="s">
        <v>1845</v>
      </c>
      <c r="F1688" s="37" t="e">
        <v>#N/A</v>
      </c>
      <c r="G1688" s="37" t="s">
        <v>32</v>
      </c>
      <c r="H1688" s="38">
        <v>1</v>
      </c>
      <c r="I1688" s="37" t="s">
        <v>37</v>
      </c>
      <c r="J1688" s="37" t="s">
        <v>37</v>
      </c>
      <c r="K1688">
        <v>0</v>
      </c>
      <c r="L1688">
        <v>0</v>
      </c>
      <c r="M1688">
        <v>0</v>
      </c>
      <c r="N1688">
        <v>0</v>
      </c>
      <c r="O1688">
        <v>0</v>
      </c>
      <c r="P1688">
        <v>0</v>
      </c>
      <c r="Q1688">
        <f t="shared" si="26"/>
        <v>0</v>
      </c>
    </row>
    <row r="1689" spans="1:17" x14ac:dyDescent="0.25">
      <c r="A1689" s="39">
        <v>42600</v>
      </c>
      <c r="B1689" s="37" t="s">
        <v>2352</v>
      </c>
      <c r="C1689" s="37">
        <v>2016</v>
      </c>
      <c r="D1689" s="38">
        <v>8</v>
      </c>
      <c r="E1689" s="37" t="s">
        <v>1036</v>
      </c>
      <c r="F1689" s="37" t="e">
        <v>#N/A</v>
      </c>
      <c r="G1689" s="37" t="s">
        <v>40</v>
      </c>
      <c r="H1689" s="38">
        <v>1</v>
      </c>
      <c r="I1689" s="37" t="s">
        <v>37</v>
      </c>
      <c r="J1689" s="37" t="s">
        <v>37</v>
      </c>
      <c r="K1689">
        <v>0</v>
      </c>
      <c r="L1689">
        <v>0</v>
      </c>
      <c r="M1689">
        <v>0</v>
      </c>
      <c r="N1689">
        <v>0</v>
      </c>
      <c r="O1689">
        <v>0</v>
      </c>
      <c r="P1689">
        <v>0</v>
      </c>
      <c r="Q1689">
        <f t="shared" si="26"/>
        <v>0</v>
      </c>
    </row>
    <row r="1690" spans="1:17" x14ac:dyDescent="0.25">
      <c r="A1690" s="39">
        <v>42600</v>
      </c>
      <c r="B1690" s="37" t="s">
        <v>2351</v>
      </c>
      <c r="C1690" s="37">
        <v>2016</v>
      </c>
      <c r="D1690" s="38">
        <v>8</v>
      </c>
      <c r="E1690" s="37" t="s">
        <v>1036</v>
      </c>
      <c r="F1690" s="37" t="e">
        <v>#N/A</v>
      </c>
      <c r="G1690" s="37" t="s">
        <v>32</v>
      </c>
      <c r="H1690" s="38">
        <v>2</v>
      </c>
      <c r="I1690" s="37" t="s">
        <v>37</v>
      </c>
      <c r="J1690" s="37" t="s">
        <v>37</v>
      </c>
      <c r="K1690">
        <v>0</v>
      </c>
      <c r="L1690">
        <v>0</v>
      </c>
      <c r="M1690">
        <v>0</v>
      </c>
      <c r="N1690">
        <v>0</v>
      </c>
      <c r="O1690">
        <v>0</v>
      </c>
      <c r="P1690">
        <v>0</v>
      </c>
      <c r="Q1690">
        <f t="shared" si="26"/>
        <v>0</v>
      </c>
    </row>
    <row r="1691" spans="1:17" x14ac:dyDescent="0.25">
      <c r="A1691" s="39">
        <v>42600</v>
      </c>
      <c r="B1691" s="37" t="s">
        <v>2350</v>
      </c>
      <c r="C1691" s="37">
        <v>2016</v>
      </c>
      <c r="D1691" s="38">
        <v>8</v>
      </c>
      <c r="E1691" s="37" t="s">
        <v>2349</v>
      </c>
      <c r="F1691" s="37" t="e">
        <v>#N/A</v>
      </c>
      <c r="G1691" s="37" t="s">
        <v>40</v>
      </c>
      <c r="H1691" s="38">
        <v>1</v>
      </c>
      <c r="I1691" s="37" t="s">
        <v>37</v>
      </c>
      <c r="J1691" s="37" t="s">
        <v>37</v>
      </c>
      <c r="K1691">
        <v>0</v>
      </c>
      <c r="L1691">
        <v>0</v>
      </c>
      <c r="M1691">
        <v>0</v>
      </c>
      <c r="N1691">
        <v>0</v>
      </c>
      <c r="O1691">
        <v>0</v>
      </c>
      <c r="P1691">
        <v>0</v>
      </c>
      <c r="Q1691">
        <f t="shared" si="26"/>
        <v>0</v>
      </c>
    </row>
    <row r="1692" spans="1:17" x14ac:dyDescent="0.25">
      <c r="A1692" s="39">
        <v>42605</v>
      </c>
      <c r="B1692" s="37" t="s">
        <v>2348</v>
      </c>
      <c r="C1692" s="37">
        <v>2016</v>
      </c>
      <c r="D1692" s="38">
        <v>8</v>
      </c>
      <c r="E1692" s="37" t="s">
        <v>1036</v>
      </c>
      <c r="F1692" s="37" t="e">
        <v>#N/A</v>
      </c>
      <c r="G1692" s="37" t="s">
        <v>40</v>
      </c>
      <c r="H1692" s="38">
        <v>2</v>
      </c>
      <c r="I1692" s="37" t="s">
        <v>37</v>
      </c>
      <c r="J1692" s="37" t="s">
        <v>2347</v>
      </c>
      <c r="K1692">
        <v>0</v>
      </c>
      <c r="L1692">
        <v>0</v>
      </c>
      <c r="M1692">
        <v>0</v>
      </c>
      <c r="N1692">
        <v>0</v>
      </c>
      <c r="O1692">
        <v>0</v>
      </c>
      <c r="P1692">
        <v>0</v>
      </c>
      <c r="Q1692">
        <f t="shared" si="26"/>
        <v>0</v>
      </c>
    </row>
    <row r="1693" spans="1:17" x14ac:dyDescent="0.25">
      <c r="A1693" s="39">
        <v>42605</v>
      </c>
      <c r="B1693" s="37" t="s">
        <v>2346</v>
      </c>
      <c r="C1693" s="37">
        <v>2016</v>
      </c>
      <c r="D1693" s="38">
        <v>8</v>
      </c>
      <c r="E1693" s="37" t="s">
        <v>1827</v>
      </c>
      <c r="F1693" s="37" t="s">
        <v>1827</v>
      </c>
      <c r="G1693" s="37" t="s">
        <v>40</v>
      </c>
      <c r="H1693" s="38">
        <v>2</v>
      </c>
      <c r="I1693" s="37" t="s">
        <v>37</v>
      </c>
      <c r="J1693" s="37" t="s">
        <v>37</v>
      </c>
      <c r="K1693">
        <v>0</v>
      </c>
      <c r="L1693">
        <v>0</v>
      </c>
      <c r="M1693">
        <v>0</v>
      </c>
      <c r="N1693">
        <v>0</v>
      </c>
      <c r="O1693">
        <v>0</v>
      </c>
      <c r="P1693">
        <v>0</v>
      </c>
      <c r="Q1693">
        <f t="shared" si="26"/>
        <v>0</v>
      </c>
    </row>
    <row r="1694" spans="1:17" x14ac:dyDescent="0.25">
      <c r="A1694" s="39">
        <v>42605</v>
      </c>
      <c r="B1694" s="37" t="s">
        <v>2345</v>
      </c>
      <c r="C1694" s="37">
        <v>2016</v>
      </c>
      <c r="D1694" s="38">
        <v>8</v>
      </c>
      <c r="E1694" s="37" t="s">
        <v>2305</v>
      </c>
      <c r="F1694" s="37" t="e">
        <v>#N/A</v>
      </c>
      <c r="G1694" s="37" t="s">
        <v>32</v>
      </c>
      <c r="H1694" s="38">
        <v>2</v>
      </c>
      <c r="I1694" s="37" t="s">
        <v>37</v>
      </c>
      <c r="J1694" s="37" t="s">
        <v>37</v>
      </c>
      <c r="K1694">
        <v>0</v>
      </c>
      <c r="L1694">
        <v>0</v>
      </c>
      <c r="M1694">
        <v>0</v>
      </c>
      <c r="N1694">
        <v>0</v>
      </c>
      <c r="O1694">
        <v>0</v>
      </c>
      <c r="P1694">
        <v>0</v>
      </c>
      <c r="Q1694">
        <f t="shared" si="26"/>
        <v>0</v>
      </c>
    </row>
    <row r="1695" spans="1:17" x14ac:dyDescent="0.25">
      <c r="A1695" s="39">
        <v>42605</v>
      </c>
      <c r="B1695" s="37" t="s">
        <v>2344</v>
      </c>
      <c r="C1695" s="37">
        <v>2016</v>
      </c>
      <c r="D1695" s="38">
        <v>8</v>
      </c>
      <c r="E1695" s="37" t="s">
        <v>153</v>
      </c>
      <c r="F1695" s="37" t="s">
        <v>4672</v>
      </c>
      <c r="G1695" s="37" t="s">
        <v>32</v>
      </c>
      <c r="H1695" s="38">
        <v>0</v>
      </c>
      <c r="I1695" s="37" t="s">
        <v>37</v>
      </c>
      <c r="J1695" s="37" t="s">
        <v>37</v>
      </c>
      <c r="K1695">
        <v>0</v>
      </c>
      <c r="L1695">
        <v>0</v>
      </c>
      <c r="M1695">
        <v>0</v>
      </c>
      <c r="N1695">
        <v>0</v>
      </c>
      <c r="O1695">
        <v>0</v>
      </c>
      <c r="P1695">
        <v>0</v>
      </c>
      <c r="Q1695" t="e">
        <f t="shared" si="26"/>
        <v>#DIV/0!</v>
      </c>
    </row>
    <row r="1696" spans="1:17" x14ac:dyDescent="0.25">
      <c r="A1696" s="39">
        <v>42605</v>
      </c>
      <c r="B1696" s="37" t="s">
        <v>2343</v>
      </c>
      <c r="C1696" s="37">
        <v>2016</v>
      </c>
      <c r="D1696" s="38">
        <v>8</v>
      </c>
      <c r="E1696" s="37" t="s">
        <v>55</v>
      </c>
      <c r="F1696" s="37" t="s">
        <v>4672</v>
      </c>
      <c r="G1696" s="37" t="s">
        <v>32</v>
      </c>
      <c r="H1696" s="38">
        <v>152</v>
      </c>
      <c r="I1696" s="37" t="s">
        <v>37</v>
      </c>
      <c r="J1696" s="37" t="s">
        <v>37</v>
      </c>
      <c r="K1696">
        <v>0</v>
      </c>
      <c r="L1696">
        <v>0</v>
      </c>
      <c r="M1696">
        <v>0</v>
      </c>
      <c r="N1696">
        <v>0</v>
      </c>
      <c r="O1696">
        <v>0</v>
      </c>
      <c r="P1696">
        <v>0</v>
      </c>
      <c r="Q1696">
        <f t="shared" si="26"/>
        <v>0</v>
      </c>
    </row>
    <row r="1697" spans="1:17" x14ac:dyDescent="0.25">
      <c r="A1697" s="39">
        <v>42605</v>
      </c>
      <c r="B1697" s="37" t="s">
        <v>2342</v>
      </c>
      <c r="C1697" s="37">
        <v>2016</v>
      </c>
      <c r="D1697" s="38">
        <v>8</v>
      </c>
      <c r="E1697" s="37" t="s">
        <v>55</v>
      </c>
      <c r="F1697" s="37" t="s">
        <v>4672</v>
      </c>
      <c r="G1697" s="37" t="s">
        <v>40</v>
      </c>
      <c r="H1697" s="38">
        <v>481</v>
      </c>
      <c r="I1697" s="37" t="s">
        <v>37</v>
      </c>
      <c r="J1697" s="37" t="s">
        <v>37</v>
      </c>
      <c r="K1697">
        <v>0</v>
      </c>
      <c r="L1697">
        <v>0</v>
      </c>
      <c r="M1697">
        <v>0</v>
      </c>
      <c r="N1697">
        <v>0</v>
      </c>
      <c r="O1697">
        <v>0</v>
      </c>
      <c r="P1697">
        <v>0</v>
      </c>
      <c r="Q1697">
        <f t="shared" si="26"/>
        <v>0</v>
      </c>
    </row>
    <row r="1698" spans="1:17" x14ac:dyDescent="0.25">
      <c r="A1698" s="39">
        <v>42605</v>
      </c>
      <c r="B1698" s="37" t="s">
        <v>2341</v>
      </c>
      <c r="C1698" s="37">
        <v>2016</v>
      </c>
      <c r="D1698" s="38">
        <v>8</v>
      </c>
      <c r="E1698" s="37" t="s">
        <v>24</v>
      </c>
      <c r="F1698" s="37" t="s">
        <v>4672</v>
      </c>
      <c r="G1698" s="37" t="s">
        <v>32</v>
      </c>
      <c r="H1698" s="38">
        <v>1</v>
      </c>
      <c r="I1698" s="37" t="s">
        <v>37</v>
      </c>
      <c r="J1698" s="37" t="s">
        <v>37</v>
      </c>
      <c r="K1698">
        <v>0</v>
      </c>
      <c r="L1698">
        <v>0</v>
      </c>
      <c r="M1698">
        <v>0</v>
      </c>
      <c r="N1698">
        <v>0</v>
      </c>
      <c r="O1698">
        <v>0</v>
      </c>
      <c r="P1698">
        <v>0</v>
      </c>
      <c r="Q1698">
        <f t="shared" si="26"/>
        <v>0</v>
      </c>
    </row>
    <row r="1699" spans="1:17" x14ac:dyDescent="0.25">
      <c r="A1699" s="39">
        <v>42605</v>
      </c>
      <c r="B1699" s="37" t="s">
        <v>2340</v>
      </c>
      <c r="C1699" s="37">
        <v>2016</v>
      </c>
      <c r="D1699" s="38">
        <v>8</v>
      </c>
      <c r="E1699" s="37" t="s">
        <v>587</v>
      </c>
      <c r="F1699" s="37" t="e">
        <v>#N/A</v>
      </c>
      <c r="G1699" s="37" t="s">
        <v>32</v>
      </c>
      <c r="H1699" s="38">
        <v>2</v>
      </c>
      <c r="I1699" s="37" t="s">
        <v>37</v>
      </c>
      <c r="J1699" s="37" t="s">
        <v>37</v>
      </c>
      <c r="K1699">
        <v>0</v>
      </c>
      <c r="L1699">
        <v>0</v>
      </c>
      <c r="M1699">
        <v>0</v>
      </c>
      <c r="N1699">
        <v>0</v>
      </c>
      <c r="O1699">
        <v>0</v>
      </c>
      <c r="P1699">
        <v>0</v>
      </c>
      <c r="Q1699">
        <f t="shared" si="26"/>
        <v>0</v>
      </c>
    </row>
    <row r="1700" spans="1:17" x14ac:dyDescent="0.25">
      <c r="A1700" s="39">
        <v>42605</v>
      </c>
      <c r="B1700" s="37" t="s">
        <v>2339</v>
      </c>
      <c r="C1700" s="37">
        <v>2016</v>
      </c>
      <c r="D1700" s="38">
        <v>8</v>
      </c>
      <c r="E1700" s="37" t="s">
        <v>36</v>
      </c>
      <c r="F1700" s="37" t="s">
        <v>36</v>
      </c>
      <c r="G1700" s="37" t="s">
        <v>32</v>
      </c>
      <c r="H1700" s="38">
        <v>287</v>
      </c>
      <c r="I1700" s="37" t="s">
        <v>2338</v>
      </c>
      <c r="J1700" s="37" t="s">
        <v>37</v>
      </c>
      <c r="K1700">
        <v>0</v>
      </c>
      <c r="L1700">
        <v>0</v>
      </c>
      <c r="M1700">
        <v>0</v>
      </c>
      <c r="N1700">
        <v>0</v>
      </c>
      <c r="O1700">
        <v>0</v>
      </c>
      <c r="P1700">
        <v>0</v>
      </c>
      <c r="Q1700">
        <f t="shared" si="26"/>
        <v>0</v>
      </c>
    </row>
    <row r="1701" spans="1:17" x14ac:dyDescent="0.25">
      <c r="A1701" s="39">
        <v>42605</v>
      </c>
      <c r="B1701" s="37" t="s">
        <v>2337</v>
      </c>
      <c r="C1701" s="37">
        <v>2016</v>
      </c>
      <c r="D1701" s="38">
        <v>8</v>
      </c>
      <c r="E1701" s="37" t="s">
        <v>36</v>
      </c>
      <c r="F1701" s="37" t="s">
        <v>36</v>
      </c>
      <c r="G1701" s="37" t="s">
        <v>40</v>
      </c>
      <c r="H1701" s="38">
        <v>7</v>
      </c>
      <c r="I1701" s="37" t="s">
        <v>37</v>
      </c>
      <c r="J1701" s="37" t="s">
        <v>37</v>
      </c>
      <c r="K1701">
        <v>0</v>
      </c>
      <c r="L1701">
        <v>0</v>
      </c>
      <c r="M1701">
        <v>0</v>
      </c>
      <c r="N1701">
        <v>0</v>
      </c>
      <c r="O1701">
        <v>0</v>
      </c>
      <c r="P1701">
        <v>0</v>
      </c>
      <c r="Q1701">
        <f t="shared" si="26"/>
        <v>0</v>
      </c>
    </row>
    <row r="1702" spans="1:17" x14ac:dyDescent="0.25">
      <c r="A1702" s="39">
        <v>42605</v>
      </c>
      <c r="B1702" s="37" t="s">
        <v>2336</v>
      </c>
      <c r="C1702" s="37">
        <v>2016</v>
      </c>
      <c r="D1702" s="38">
        <v>8</v>
      </c>
      <c r="E1702" s="37" t="s">
        <v>50</v>
      </c>
      <c r="F1702" s="37" t="s">
        <v>50</v>
      </c>
      <c r="G1702" s="37" t="s">
        <v>32</v>
      </c>
      <c r="H1702" s="38">
        <v>348</v>
      </c>
      <c r="I1702" s="37" t="s">
        <v>2145</v>
      </c>
      <c r="J1702" s="37" t="s">
        <v>37</v>
      </c>
      <c r="K1702">
        <v>0</v>
      </c>
      <c r="L1702">
        <v>0</v>
      </c>
      <c r="M1702">
        <v>0</v>
      </c>
      <c r="N1702">
        <v>0</v>
      </c>
      <c r="O1702">
        <v>0</v>
      </c>
      <c r="P1702">
        <v>0</v>
      </c>
      <c r="Q1702">
        <f t="shared" si="26"/>
        <v>0</v>
      </c>
    </row>
    <row r="1703" spans="1:17" x14ac:dyDescent="0.25">
      <c r="A1703" s="39">
        <v>42605</v>
      </c>
      <c r="B1703" s="37" t="s">
        <v>2335</v>
      </c>
      <c r="C1703" s="37">
        <v>2016</v>
      </c>
      <c r="D1703" s="38">
        <v>8</v>
      </c>
      <c r="E1703" s="37" t="s">
        <v>50</v>
      </c>
      <c r="F1703" s="37" t="s">
        <v>50</v>
      </c>
      <c r="G1703" s="37" t="s">
        <v>40</v>
      </c>
      <c r="H1703" s="38">
        <v>9</v>
      </c>
      <c r="I1703" s="37" t="s">
        <v>1841</v>
      </c>
      <c r="J1703" s="37" t="s">
        <v>37</v>
      </c>
      <c r="K1703">
        <v>0</v>
      </c>
      <c r="L1703">
        <v>0</v>
      </c>
      <c r="M1703">
        <v>0</v>
      </c>
      <c r="N1703">
        <v>0</v>
      </c>
      <c r="O1703">
        <v>0</v>
      </c>
      <c r="P1703">
        <v>0</v>
      </c>
      <c r="Q1703">
        <f t="shared" si="26"/>
        <v>0</v>
      </c>
    </row>
    <row r="1704" spans="1:17" x14ac:dyDescent="0.25">
      <c r="A1704" s="39">
        <v>42605</v>
      </c>
      <c r="B1704" s="37" t="s">
        <v>2334</v>
      </c>
      <c r="C1704" s="37">
        <v>2016</v>
      </c>
      <c r="D1704" s="38">
        <v>8</v>
      </c>
      <c r="E1704" s="37" t="s">
        <v>232</v>
      </c>
      <c r="F1704" s="37" t="e">
        <v>#N/A</v>
      </c>
      <c r="G1704" s="37" t="s">
        <v>40</v>
      </c>
      <c r="H1704" s="38">
        <v>0</v>
      </c>
      <c r="I1704" s="37" t="s">
        <v>37</v>
      </c>
      <c r="J1704" s="37" t="s">
        <v>37</v>
      </c>
      <c r="K1704">
        <v>0</v>
      </c>
      <c r="L1704">
        <v>0</v>
      </c>
      <c r="M1704">
        <v>0</v>
      </c>
      <c r="N1704">
        <v>0</v>
      </c>
      <c r="O1704">
        <v>0</v>
      </c>
      <c r="P1704">
        <v>0</v>
      </c>
      <c r="Q1704" t="e">
        <f t="shared" si="26"/>
        <v>#DIV/0!</v>
      </c>
    </row>
    <row r="1705" spans="1:17" x14ac:dyDescent="0.25">
      <c r="A1705" s="39">
        <v>42605</v>
      </c>
      <c r="B1705" s="37" t="s">
        <v>1290</v>
      </c>
      <c r="C1705" s="37">
        <v>2016</v>
      </c>
      <c r="D1705" s="38">
        <v>8</v>
      </c>
      <c r="E1705" s="37" t="s">
        <v>76</v>
      </c>
      <c r="F1705" s="37" t="s">
        <v>1827</v>
      </c>
      <c r="G1705" s="37" t="s">
        <v>32</v>
      </c>
      <c r="H1705" s="38">
        <v>106</v>
      </c>
      <c r="I1705" s="37" t="s">
        <v>37</v>
      </c>
      <c r="J1705" s="37" t="s">
        <v>2333</v>
      </c>
      <c r="K1705">
        <v>1</v>
      </c>
      <c r="L1705">
        <v>1</v>
      </c>
      <c r="M1705">
        <v>1</v>
      </c>
      <c r="N1705">
        <v>0</v>
      </c>
      <c r="O1705">
        <v>1</v>
      </c>
      <c r="P1705">
        <v>9.433962264150943E-3</v>
      </c>
      <c r="Q1705">
        <f t="shared" si="26"/>
        <v>0</v>
      </c>
    </row>
    <row r="1706" spans="1:17" x14ac:dyDescent="0.25">
      <c r="A1706" s="39">
        <v>42605</v>
      </c>
      <c r="B1706" s="37" t="s">
        <v>2332</v>
      </c>
      <c r="C1706" s="37">
        <v>2016</v>
      </c>
      <c r="D1706" s="38">
        <v>8</v>
      </c>
      <c r="E1706" s="37" t="s">
        <v>76</v>
      </c>
      <c r="F1706" s="37" t="s">
        <v>1827</v>
      </c>
      <c r="G1706" s="37" t="s">
        <v>40</v>
      </c>
      <c r="H1706" s="38">
        <v>1</v>
      </c>
      <c r="I1706" s="37" t="s">
        <v>37</v>
      </c>
      <c r="J1706" s="37" t="s">
        <v>37</v>
      </c>
      <c r="K1706">
        <v>0</v>
      </c>
      <c r="L1706">
        <v>0</v>
      </c>
      <c r="M1706">
        <v>0</v>
      </c>
      <c r="N1706">
        <v>0</v>
      </c>
      <c r="O1706">
        <v>0</v>
      </c>
      <c r="P1706">
        <v>0</v>
      </c>
      <c r="Q1706">
        <f t="shared" si="26"/>
        <v>0</v>
      </c>
    </row>
    <row r="1707" spans="1:17" x14ac:dyDescent="0.25">
      <c r="A1707" s="39">
        <v>42605</v>
      </c>
      <c r="B1707" s="37" t="s">
        <v>2331</v>
      </c>
      <c r="C1707" s="37">
        <v>2016</v>
      </c>
      <c r="D1707" s="38">
        <v>8</v>
      </c>
      <c r="E1707" s="37" t="s">
        <v>1827</v>
      </c>
      <c r="F1707" s="37" t="s">
        <v>1827</v>
      </c>
      <c r="G1707" s="37" t="s">
        <v>32</v>
      </c>
      <c r="H1707" s="38">
        <v>40</v>
      </c>
      <c r="I1707" s="37" t="s">
        <v>37</v>
      </c>
      <c r="J1707" s="37" t="s">
        <v>37</v>
      </c>
      <c r="K1707">
        <v>0</v>
      </c>
      <c r="L1707">
        <v>0</v>
      </c>
      <c r="M1707">
        <v>0</v>
      </c>
      <c r="N1707">
        <v>0</v>
      </c>
      <c r="O1707">
        <v>0</v>
      </c>
      <c r="P1707">
        <v>0</v>
      </c>
      <c r="Q1707">
        <f t="shared" si="26"/>
        <v>0</v>
      </c>
    </row>
    <row r="1708" spans="1:17" x14ac:dyDescent="0.25">
      <c r="A1708" s="39">
        <v>42607</v>
      </c>
      <c r="B1708" s="37" t="s">
        <v>2330</v>
      </c>
      <c r="C1708" s="37">
        <v>2016</v>
      </c>
      <c r="D1708" s="38">
        <v>8</v>
      </c>
      <c r="E1708" s="37" t="s">
        <v>2329</v>
      </c>
      <c r="F1708" s="37" t="e">
        <v>#N/A</v>
      </c>
      <c r="G1708" s="37" t="s">
        <v>32</v>
      </c>
      <c r="H1708" s="38">
        <v>2</v>
      </c>
      <c r="I1708" s="37" t="s">
        <v>37</v>
      </c>
      <c r="J1708" s="37" t="s">
        <v>37</v>
      </c>
      <c r="K1708">
        <v>0</v>
      </c>
      <c r="L1708">
        <v>0</v>
      </c>
      <c r="M1708">
        <v>0</v>
      </c>
      <c r="N1708">
        <v>0</v>
      </c>
      <c r="O1708">
        <v>0</v>
      </c>
      <c r="P1708">
        <v>0</v>
      </c>
      <c r="Q1708">
        <f t="shared" si="26"/>
        <v>0</v>
      </c>
    </row>
    <row r="1709" spans="1:17" x14ac:dyDescent="0.25">
      <c r="A1709" s="39">
        <v>42612</v>
      </c>
      <c r="B1709" s="37" t="s">
        <v>2328</v>
      </c>
      <c r="C1709" s="37">
        <v>2016</v>
      </c>
      <c r="D1709" s="38">
        <v>8</v>
      </c>
      <c r="E1709" s="37" t="s">
        <v>1036</v>
      </c>
      <c r="F1709" s="37" t="e">
        <v>#N/A</v>
      </c>
      <c r="G1709" s="37" t="s">
        <v>40</v>
      </c>
      <c r="H1709" s="38">
        <v>3</v>
      </c>
      <c r="I1709" s="37" t="s">
        <v>37</v>
      </c>
      <c r="J1709" s="37" t="s">
        <v>2327</v>
      </c>
      <c r="K1709">
        <v>0</v>
      </c>
      <c r="L1709">
        <v>0</v>
      </c>
      <c r="M1709">
        <v>0</v>
      </c>
      <c r="N1709">
        <v>0</v>
      </c>
      <c r="O1709">
        <v>0</v>
      </c>
      <c r="P1709">
        <v>0</v>
      </c>
      <c r="Q1709">
        <f t="shared" si="26"/>
        <v>0</v>
      </c>
    </row>
    <row r="1710" spans="1:17" x14ac:dyDescent="0.25">
      <c r="A1710" s="39">
        <v>42612</v>
      </c>
      <c r="B1710" s="37" t="s">
        <v>2326</v>
      </c>
      <c r="C1710" s="37">
        <v>2016</v>
      </c>
      <c r="D1710" s="38">
        <v>8</v>
      </c>
      <c r="E1710" s="37" t="s">
        <v>37</v>
      </c>
      <c r="F1710" s="37" t="e">
        <v>#N/A</v>
      </c>
      <c r="G1710" s="37" t="s">
        <v>32</v>
      </c>
      <c r="H1710" s="38">
        <v>1</v>
      </c>
      <c r="I1710" s="37" t="s">
        <v>37</v>
      </c>
      <c r="J1710" s="37" t="s">
        <v>37</v>
      </c>
      <c r="K1710">
        <v>0</v>
      </c>
      <c r="L1710">
        <v>0</v>
      </c>
      <c r="M1710">
        <v>0</v>
      </c>
      <c r="N1710">
        <v>0</v>
      </c>
      <c r="O1710">
        <v>0</v>
      </c>
      <c r="P1710">
        <v>0</v>
      </c>
      <c r="Q1710">
        <f t="shared" si="26"/>
        <v>0</v>
      </c>
    </row>
    <row r="1711" spans="1:17" x14ac:dyDescent="0.25">
      <c r="A1711" s="39">
        <v>42612</v>
      </c>
      <c r="B1711" s="37" t="s">
        <v>2325</v>
      </c>
      <c r="C1711" s="37">
        <v>2016</v>
      </c>
      <c r="D1711" s="38">
        <v>8</v>
      </c>
      <c r="E1711" s="37" t="s">
        <v>1036</v>
      </c>
      <c r="F1711" s="37" t="e">
        <v>#N/A</v>
      </c>
      <c r="G1711" s="37" t="s">
        <v>32</v>
      </c>
      <c r="H1711" s="38">
        <v>1</v>
      </c>
      <c r="I1711" s="37" t="s">
        <v>37</v>
      </c>
      <c r="J1711" s="37" t="s">
        <v>37</v>
      </c>
      <c r="K1711">
        <v>0</v>
      </c>
      <c r="L1711">
        <v>0</v>
      </c>
      <c r="M1711">
        <v>0</v>
      </c>
      <c r="N1711">
        <v>0</v>
      </c>
      <c r="O1711">
        <v>0</v>
      </c>
      <c r="P1711">
        <v>0</v>
      </c>
      <c r="Q1711">
        <f t="shared" si="26"/>
        <v>0</v>
      </c>
    </row>
    <row r="1712" spans="1:17" x14ac:dyDescent="0.25">
      <c r="A1712" s="39">
        <v>42619</v>
      </c>
      <c r="B1712" s="37" t="s">
        <v>2324</v>
      </c>
      <c r="C1712" s="37">
        <v>2016</v>
      </c>
      <c r="D1712" s="38">
        <v>9</v>
      </c>
      <c r="E1712" s="37" t="s">
        <v>1036</v>
      </c>
      <c r="F1712" s="37" t="e">
        <v>#N/A</v>
      </c>
      <c r="G1712" s="37" t="s">
        <v>40</v>
      </c>
      <c r="H1712" s="38">
        <v>1</v>
      </c>
      <c r="I1712" s="37" t="s">
        <v>37</v>
      </c>
      <c r="J1712" s="37" t="s">
        <v>37</v>
      </c>
      <c r="K1712">
        <v>0</v>
      </c>
      <c r="L1712">
        <v>0</v>
      </c>
      <c r="M1712">
        <v>0</v>
      </c>
      <c r="N1712">
        <v>0</v>
      </c>
      <c r="O1712">
        <v>0</v>
      </c>
      <c r="P1712">
        <v>0</v>
      </c>
      <c r="Q1712">
        <f t="shared" si="26"/>
        <v>0</v>
      </c>
    </row>
    <row r="1713" spans="1:17" x14ac:dyDescent="0.25">
      <c r="A1713" s="39">
        <v>42619</v>
      </c>
      <c r="B1713" s="37" t="s">
        <v>2323</v>
      </c>
      <c r="C1713" s="37">
        <v>2016</v>
      </c>
      <c r="D1713" s="38">
        <v>9</v>
      </c>
      <c r="E1713" s="37" t="s">
        <v>37</v>
      </c>
      <c r="F1713" s="37" t="e">
        <v>#N/A</v>
      </c>
      <c r="G1713" s="37" t="s">
        <v>32</v>
      </c>
      <c r="H1713" s="38">
        <v>2</v>
      </c>
      <c r="I1713" s="37" t="s">
        <v>37</v>
      </c>
      <c r="J1713" s="37" t="s">
        <v>37</v>
      </c>
      <c r="K1713">
        <v>0</v>
      </c>
      <c r="L1713">
        <v>0</v>
      </c>
      <c r="M1713">
        <v>0</v>
      </c>
      <c r="N1713">
        <v>0</v>
      </c>
      <c r="O1713">
        <v>0</v>
      </c>
      <c r="P1713">
        <v>0</v>
      </c>
      <c r="Q1713">
        <f t="shared" si="26"/>
        <v>0</v>
      </c>
    </row>
    <row r="1714" spans="1:17" x14ac:dyDescent="0.25">
      <c r="A1714" s="39">
        <v>42619</v>
      </c>
      <c r="B1714" s="37" t="s">
        <v>2322</v>
      </c>
      <c r="C1714" s="37">
        <v>2016</v>
      </c>
      <c r="D1714" s="38">
        <v>9</v>
      </c>
      <c r="E1714" s="37" t="s">
        <v>2321</v>
      </c>
      <c r="F1714" s="37" t="e">
        <v>#N/A</v>
      </c>
      <c r="G1714" s="37" t="s">
        <v>32</v>
      </c>
      <c r="H1714" s="38">
        <v>2</v>
      </c>
      <c r="I1714" s="37" t="s">
        <v>37</v>
      </c>
      <c r="J1714" s="37" t="s">
        <v>37</v>
      </c>
      <c r="K1714">
        <v>0</v>
      </c>
      <c r="L1714">
        <v>0</v>
      </c>
      <c r="M1714">
        <v>0</v>
      </c>
      <c r="N1714">
        <v>0</v>
      </c>
      <c r="O1714">
        <v>0</v>
      </c>
      <c r="P1714">
        <v>0</v>
      </c>
      <c r="Q1714">
        <f t="shared" si="26"/>
        <v>0</v>
      </c>
    </row>
    <row r="1715" spans="1:17" x14ac:dyDescent="0.25">
      <c r="A1715" s="39">
        <v>42619</v>
      </c>
      <c r="B1715" s="37" t="s">
        <v>2320</v>
      </c>
      <c r="C1715" s="37">
        <v>2016</v>
      </c>
      <c r="D1715" s="38">
        <v>9</v>
      </c>
      <c r="E1715" s="37" t="s">
        <v>153</v>
      </c>
      <c r="F1715" s="37" t="s">
        <v>4672</v>
      </c>
      <c r="G1715" s="37" t="s">
        <v>32</v>
      </c>
      <c r="H1715" s="38">
        <v>0</v>
      </c>
      <c r="I1715" s="37" t="s">
        <v>37</v>
      </c>
      <c r="J1715" s="37" t="s">
        <v>37</v>
      </c>
      <c r="K1715">
        <v>0</v>
      </c>
      <c r="L1715">
        <v>0</v>
      </c>
      <c r="M1715">
        <v>0</v>
      </c>
      <c r="N1715">
        <v>0</v>
      </c>
      <c r="O1715">
        <v>0</v>
      </c>
      <c r="P1715">
        <v>0</v>
      </c>
      <c r="Q1715" t="e">
        <f t="shared" si="26"/>
        <v>#DIV/0!</v>
      </c>
    </row>
    <row r="1716" spans="1:17" x14ac:dyDescent="0.25">
      <c r="A1716" s="39">
        <v>42619</v>
      </c>
      <c r="B1716" s="37" t="s">
        <v>2319</v>
      </c>
      <c r="C1716" s="37">
        <v>2016</v>
      </c>
      <c r="D1716" s="38">
        <v>9</v>
      </c>
      <c r="E1716" s="37" t="s">
        <v>55</v>
      </c>
      <c r="F1716" s="37" t="s">
        <v>4672</v>
      </c>
      <c r="G1716" s="37" t="s">
        <v>40</v>
      </c>
      <c r="H1716" s="38">
        <v>328</v>
      </c>
      <c r="I1716" s="37" t="s">
        <v>37</v>
      </c>
      <c r="J1716" s="37" t="s">
        <v>2317</v>
      </c>
      <c r="K1716">
        <v>0</v>
      </c>
      <c r="L1716">
        <v>0</v>
      </c>
      <c r="M1716">
        <v>0</v>
      </c>
      <c r="N1716">
        <v>0</v>
      </c>
      <c r="O1716">
        <v>0</v>
      </c>
      <c r="P1716">
        <v>0</v>
      </c>
      <c r="Q1716">
        <f t="shared" si="26"/>
        <v>0</v>
      </c>
    </row>
    <row r="1717" spans="1:17" x14ac:dyDescent="0.25">
      <c r="A1717" s="39">
        <v>42619</v>
      </c>
      <c r="B1717" s="37" t="s">
        <v>2318</v>
      </c>
      <c r="C1717" s="37">
        <v>2016</v>
      </c>
      <c r="D1717" s="38">
        <v>9</v>
      </c>
      <c r="E1717" s="37" t="s">
        <v>55</v>
      </c>
      <c r="F1717" s="37" t="s">
        <v>4672</v>
      </c>
      <c r="G1717" s="37" t="s">
        <v>32</v>
      </c>
      <c r="H1717" s="38">
        <v>121</v>
      </c>
      <c r="I1717" s="37" t="s">
        <v>37</v>
      </c>
      <c r="J1717" s="37" t="s">
        <v>2317</v>
      </c>
      <c r="K1717">
        <v>0</v>
      </c>
      <c r="L1717">
        <v>0</v>
      </c>
      <c r="M1717">
        <v>0</v>
      </c>
      <c r="N1717">
        <v>0</v>
      </c>
      <c r="O1717">
        <v>0</v>
      </c>
      <c r="P1717">
        <v>0</v>
      </c>
      <c r="Q1717">
        <f t="shared" si="26"/>
        <v>0</v>
      </c>
    </row>
    <row r="1718" spans="1:17" x14ac:dyDescent="0.25">
      <c r="A1718" s="39">
        <v>42619</v>
      </c>
      <c r="B1718" s="37" t="s">
        <v>2316</v>
      </c>
      <c r="C1718" s="37">
        <v>2016</v>
      </c>
      <c r="D1718" s="38">
        <v>9</v>
      </c>
      <c r="E1718" s="37" t="s">
        <v>24</v>
      </c>
      <c r="F1718" s="37" t="s">
        <v>4672</v>
      </c>
      <c r="G1718" s="37" t="s">
        <v>32</v>
      </c>
      <c r="H1718" s="38">
        <v>6</v>
      </c>
      <c r="I1718" s="37" t="s">
        <v>37</v>
      </c>
      <c r="J1718" s="37" t="s">
        <v>2315</v>
      </c>
      <c r="K1718">
        <v>0</v>
      </c>
      <c r="L1718">
        <v>0</v>
      </c>
      <c r="M1718">
        <v>0</v>
      </c>
      <c r="N1718">
        <v>0</v>
      </c>
      <c r="O1718">
        <v>0</v>
      </c>
      <c r="P1718">
        <v>0</v>
      </c>
      <c r="Q1718">
        <f t="shared" si="26"/>
        <v>0</v>
      </c>
    </row>
    <row r="1719" spans="1:17" x14ac:dyDescent="0.25">
      <c r="A1719" s="39">
        <v>42619</v>
      </c>
      <c r="B1719" s="37" t="s">
        <v>2314</v>
      </c>
      <c r="C1719" s="37">
        <v>2016</v>
      </c>
      <c r="D1719" s="38">
        <v>9</v>
      </c>
      <c r="E1719" s="37" t="s">
        <v>587</v>
      </c>
      <c r="F1719" s="37" t="e">
        <v>#N/A</v>
      </c>
      <c r="G1719" s="37" t="s">
        <v>32</v>
      </c>
      <c r="H1719" s="38">
        <v>0</v>
      </c>
      <c r="I1719" s="37" t="s">
        <v>37</v>
      </c>
      <c r="J1719" s="37" t="s">
        <v>37</v>
      </c>
      <c r="K1719">
        <v>0</v>
      </c>
      <c r="L1719">
        <v>0</v>
      </c>
      <c r="M1719">
        <v>0</v>
      </c>
      <c r="N1719">
        <v>0</v>
      </c>
      <c r="O1719">
        <v>0</v>
      </c>
      <c r="P1719">
        <v>0</v>
      </c>
      <c r="Q1719" t="e">
        <f t="shared" si="26"/>
        <v>#DIV/0!</v>
      </c>
    </row>
    <row r="1720" spans="1:17" x14ac:dyDescent="0.25">
      <c r="A1720" s="39">
        <v>42619</v>
      </c>
      <c r="B1720" s="37" t="s">
        <v>2313</v>
      </c>
      <c r="C1720" s="37">
        <v>2016</v>
      </c>
      <c r="D1720" s="38">
        <v>9</v>
      </c>
      <c r="E1720" s="37" t="s">
        <v>232</v>
      </c>
      <c r="F1720" s="37" t="e">
        <v>#N/A</v>
      </c>
      <c r="G1720" s="37" t="s">
        <v>40</v>
      </c>
      <c r="H1720" s="38">
        <v>1</v>
      </c>
      <c r="I1720" s="37" t="s">
        <v>37</v>
      </c>
      <c r="J1720" s="37" t="s">
        <v>37</v>
      </c>
      <c r="K1720">
        <v>0</v>
      </c>
      <c r="L1720">
        <v>0</v>
      </c>
      <c r="M1720">
        <v>0</v>
      </c>
      <c r="N1720">
        <v>0</v>
      </c>
      <c r="O1720">
        <v>0</v>
      </c>
      <c r="P1720">
        <v>0</v>
      </c>
      <c r="Q1720">
        <f t="shared" si="26"/>
        <v>0</v>
      </c>
    </row>
    <row r="1721" spans="1:17" x14ac:dyDescent="0.25">
      <c r="A1721" s="39">
        <v>42619</v>
      </c>
      <c r="B1721" s="37" t="s">
        <v>2312</v>
      </c>
      <c r="C1721" s="37">
        <v>2016</v>
      </c>
      <c r="D1721" s="38">
        <v>9</v>
      </c>
      <c r="E1721" s="37" t="s">
        <v>36</v>
      </c>
      <c r="F1721" s="37" t="s">
        <v>36</v>
      </c>
      <c r="G1721" s="37" t="s">
        <v>32</v>
      </c>
      <c r="H1721" s="38">
        <v>308</v>
      </c>
      <c r="I1721" s="37" t="s">
        <v>2023</v>
      </c>
      <c r="J1721" s="37" t="s">
        <v>37</v>
      </c>
      <c r="K1721">
        <v>0</v>
      </c>
      <c r="L1721">
        <v>0</v>
      </c>
      <c r="M1721">
        <v>0</v>
      </c>
      <c r="N1721">
        <v>0</v>
      </c>
      <c r="O1721">
        <v>0</v>
      </c>
      <c r="P1721">
        <v>0</v>
      </c>
      <c r="Q1721">
        <f t="shared" si="26"/>
        <v>0</v>
      </c>
    </row>
    <row r="1722" spans="1:17" x14ac:dyDescent="0.25">
      <c r="A1722" s="39">
        <v>42619</v>
      </c>
      <c r="B1722" s="37" t="s">
        <v>2311</v>
      </c>
      <c r="C1722" s="37">
        <v>2016</v>
      </c>
      <c r="D1722" s="38">
        <v>9</v>
      </c>
      <c r="E1722" s="37" t="s">
        <v>36</v>
      </c>
      <c r="F1722" s="37" t="s">
        <v>36</v>
      </c>
      <c r="G1722" s="37" t="s">
        <v>40</v>
      </c>
      <c r="H1722" s="38">
        <v>2</v>
      </c>
      <c r="I1722" s="37" t="s">
        <v>37</v>
      </c>
      <c r="J1722" s="37" t="s">
        <v>37</v>
      </c>
      <c r="K1722">
        <v>0</v>
      </c>
      <c r="L1722">
        <v>0</v>
      </c>
      <c r="M1722">
        <v>0</v>
      </c>
      <c r="N1722">
        <v>0</v>
      </c>
      <c r="O1722">
        <v>0</v>
      </c>
      <c r="P1722">
        <v>0</v>
      </c>
      <c r="Q1722">
        <f t="shared" si="26"/>
        <v>0</v>
      </c>
    </row>
    <row r="1723" spans="1:17" x14ac:dyDescent="0.25">
      <c r="A1723" s="39">
        <v>42619</v>
      </c>
      <c r="B1723" s="37" t="s">
        <v>1294</v>
      </c>
      <c r="C1723" s="37">
        <v>2016</v>
      </c>
      <c r="D1723" s="38">
        <v>9</v>
      </c>
      <c r="E1723" s="37" t="s">
        <v>50</v>
      </c>
      <c r="F1723" s="37" t="s">
        <v>50</v>
      </c>
      <c r="G1723" s="37" t="s">
        <v>32</v>
      </c>
      <c r="H1723" s="38">
        <v>327</v>
      </c>
      <c r="I1723" s="37" t="s">
        <v>2145</v>
      </c>
      <c r="J1723" s="37" t="s">
        <v>37</v>
      </c>
      <c r="K1723">
        <v>1</v>
      </c>
      <c r="L1723">
        <v>1</v>
      </c>
      <c r="M1723">
        <v>0</v>
      </c>
      <c r="N1723">
        <v>0</v>
      </c>
      <c r="O1723">
        <v>1</v>
      </c>
      <c r="P1723">
        <v>3.0581039755351682E-3</v>
      </c>
      <c r="Q1723">
        <f t="shared" si="26"/>
        <v>0</v>
      </c>
    </row>
    <row r="1724" spans="1:17" x14ac:dyDescent="0.25">
      <c r="A1724" s="39">
        <v>42619</v>
      </c>
      <c r="B1724" s="37" t="s">
        <v>2310</v>
      </c>
      <c r="C1724" s="37">
        <v>2016</v>
      </c>
      <c r="D1724" s="38">
        <v>9</v>
      </c>
      <c r="E1724" s="37" t="s">
        <v>76</v>
      </c>
      <c r="F1724" s="37" t="s">
        <v>1827</v>
      </c>
      <c r="G1724" s="37" t="s">
        <v>32</v>
      </c>
      <c r="H1724" s="38">
        <v>169</v>
      </c>
      <c r="I1724" s="37" t="s">
        <v>37</v>
      </c>
      <c r="J1724" s="37" t="s">
        <v>37</v>
      </c>
      <c r="K1724">
        <v>0</v>
      </c>
      <c r="L1724">
        <v>0</v>
      </c>
      <c r="M1724">
        <v>0</v>
      </c>
      <c r="N1724">
        <v>0</v>
      </c>
      <c r="O1724">
        <v>0</v>
      </c>
      <c r="P1724">
        <v>0</v>
      </c>
      <c r="Q1724">
        <f t="shared" si="26"/>
        <v>0</v>
      </c>
    </row>
    <row r="1725" spans="1:17" x14ac:dyDescent="0.25">
      <c r="A1725" s="39">
        <v>42619</v>
      </c>
      <c r="B1725" s="37" t="s">
        <v>2309</v>
      </c>
      <c r="C1725" s="37">
        <v>2016</v>
      </c>
      <c r="D1725" s="38">
        <v>9</v>
      </c>
      <c r="E1725" s="37" t="s">
        <v>76</v>
      </c>
      <c r="F1725" s="37" t="s">
        <v>1827</v>
      </c>
      <c r="G1725" s="37" t="s">
        <v>40</v>
      </c>
      <c r="H1725" s="38">
        <v>4</v>
      </c>
      <c r="I1725" s="37" t="s">
        <v>37</v>
      </c>
      <c r="J1725" s="37" t="s">
        <v>37</v>
      </c>
      <c r="K1725">
        <v>0</v>
      </c>
      <c r="L1725">
        <v>0</v>
      </c>
      <c r="M1725">
        <v>0</v>
      </c>
      <c r="N1725">
        <v>0</v>
      </c>
      <c r="O1725">
        <v>0</v>
      </c>
      <c r="P1725">
        <v>0</v>
      </c>
      <c r="Q1725">
        <f t="shared" si="26"/>
        <v>0</v>
      </c>
    </row>
    <row r="1726" spans="1:17" x14ac:dyDescent="0.25">
      <c r="A1726" s="39">
        <v>42619</v>
      </c>
      <c r="B1726" s="37" t="s">
        <v>2308</v>
      </c>
      <c r="C1726" s="37">
        <v>2016</v>
      </c>
      <c r="D1726" s="38">
        <v>9</v>
      </c>
      <c r="E1726" s="37" t="s">
        <v>1827</v>
      </c>
      <c r="F1726" s="37" t="s">
        <v>1827</v>
      </c>
      <c r="G1726" s="37" t="s">
        <v>32</v>
      </c>
      <c r="H1726" s="38">
        <v>5</v>
      </c>
      <c r="I1726" s="37" t="s">
        <v>37</v>
      </c>
      <c r="J1726" s="37" t="s">
        <v>37</v>
      </c>
      <c r="K1726">
        <v>0</v>
      </c>
      <c r="L1726">
        <v>0</v>
      </c>
      <c r="M1726">
        <v>0</v>
      </c>
      <c r="N1726">
        <v>0</v>
      </c>
      <c r="O1726">
        <v>0</v>
      </c>
      <c r="P1726">
        <v>0</v>
      </c>
      <c r="Q1726">
        <f t="shared" si="26"/>
        <v>0</v>
      </c>
    </row>
    <row r="1727" spans="1:17" x14ac:dyDescent="0.25">
      <c r="A1727" s="39">
        <v>42620</v>
      </c>
      <c r="B1727" s="37" t="s">
        <v>2307</v>
      </c>
      <c r="C1727" s="37">
        <v>2016</v>
      </c>
      <c r="D1727" s="38">
        <v>9</v>
      </c>
      <c r="E1727" s="37" t="s">
        <v>37</v>
      </c>
      <c r="F1727" s="37" t="e">
        <v>#N/A</v>
      </c>
      <c r="G1727" s="37" t="s">
        <v>32</v>
      </c>
      <c r="H1727" s="38">
        <v>1</v>
      </c>
      <c r="I1727" s="37" t="s">
        <v>37</v>
      </c>
      <c r="J1727" s="37" t="s">
        <v>37</v>
      </c>
      <c r="K1727">
        <v>0</v>
      </c>
      <c r="L1727">
        <v>0</v>
      </c>
      <c r="M1727">
        <v>0</v>
      </c>
      <c r="N1727">
        <v>0</v>
      </c>
      <c r="O1727">
        <v>0</v>
      </c>
      <c r="P1727">
        <v>0</v>
      </c>
      <c r="Q1727">
        <f t="shared" si="26"/>
        <v>0</v>
      </c>
    </row>
    <row r="1728" spans="1:17" x14ac:dyDescent="0.25">
      <c r="A1728" s="39">
        <v>42620</v>
      </c>
      <c r="B1728" s="37" t="s">
        <v>2306</v>
      </c>
      <c r="C1728" s="37">
        <v>2016</v>
      </c>
      <c r="D1728" s="38">
        <v>9</v>
      </c>
      <c r="E1728" s="37" t="s">
        <v>2305</v>
      </c>
      <c r="F1728" s="37" t="e">
        <v>#N/A</v>
      </c>
      <c r="G1728" s="37" t="s">
        <v>40</v>
      </c>
      <c r="H1728" s="38">
        <v>2</v>
      </c>
      <c r="I1728" s="37" t="s">
        <v>37</v>
      </c>
      <c r="J1728" s="37" t="s">
        <v>37</v>
      </c>
      <c r="K1728">
        <v>0</v>
      </c>
      <c r="L1728">
        <v>0</v>
      </c>
      <c r="M1728">
        <v>0</v>
      </c>
      <c r="N1728">
        <v>0</v>
      </c>
      <c r="O1728">
        <v>0</v>
      </c>
      <c r="P1728">
        <v>0</v>
      </c>
      <c r="Q1728">
        <f t="shared" si="26"/>
        <v>0</v>
      </c>
    </row>
    <row r="1729" spans="1:17" x14ac:dyDescent="0.25">
      <c r="A1729" s="39">
        <v>42620</v>
      </c>
      <c r="B1729" s="37" t="s">
        <v>2304</v>
      </c>
      <c r="C1729" s="37">
        <v>2016</v>
      </c>
      <c r="D1729" s="38">
        <v>9</v>
      </c>
      <c r="E1729" s="37" t="s">
        <v>37</v>
      </c>
      <c r="F1729" s="37" t="e">
        <v>#N/A</v>
      </c>
      <c r="G1729" s="37" t="s">
        <v>32</v>
      </c>
      <c r="H1729" s="38">
        <v>6</v>
      </c>
      <c r="I1729" s="37" t="s">
        <v>37</v>
      </c>
      <c r="J1729" s="37" t="s">
        <v>37</v>
      </c>
      <c r="K1729">
        <v>0</v>
      </c>
      <c r="L1729">
        <v>0</v>
      </c>
      <c r="M1729">
        <v>0</v>
      </c>
      <c r="N1729">
        <v>0</v>
      </c>
      <c r="O1729">
        <v>0</v>
      </c>
      <c r="P1729">
        <v>0</v>
      </c>
      <c r="Q1729">
        <f t="shared" si="26"/>
        <v>0</v>
      </c>
    </row>
    <row r="1730" spans="1:17" x14ac:dyDescent="0.25">
      <c r="A1730" s="39">
        <v>42620</v>
      </c>
      <c r="B1730" s="37" t="s">
        <v>2303</v>
      </c>
      <c r="C1730" s="37">
        <v>2016</v>
      </c>
      <c r="D1730" s="38">
        <v>9</v>
      </c>
      <c r="E1730" s="37" t="s">
        <v>37</v>
      </c>
      <c r="F1730" s="37" t="e">
        <v>#N/A</v>
      </c>
      <c r="G1730" s="37" t="s">
        <v>40</v>
      </c>
      <c r="H1730" s="38">
        <v>1</v>
      </c>
      <c r="I1730" s="37" t="s">
        <v>37</v>
      </c>
      <c r="J1730" s="37" t="s">
        <v>37</v>
      </c>
      <c r="K1730">
        <v>0</v>
      </c>
      <c r="L1730">
        <v>0</v>
      </c>
      <c r="M1730">
        <v>0</v>
      </c>
      <c r="N1730">
        <v>0</v>
      </c>
      <c r="O1730">
        <v>0</v>
      </c>
      <c r="P1730">
        <v>0</v>
      </c>
      <c r="Q1730">
        <f t="shared" si="26"/>
        <v>0</v>
      </c>
    </row>
    <row r="1731" spans="1:17" x14ac:dyDescent="0.25">
      <c r="A1731" s="39">
        <v>42620</v>
      </c>
      <c r="B1731" s="37" t="s">
        <v>2302</v>
      </c>
      <c r="C1731" s="37">
        <v>2016</v>
      </c>
      <c r="D1731" s="38">
        <v>9</v>
      </c>
      <c r="E1731" s="37" t="s">
        <v>153</v>
      </c>
      <c r="F1731" s="37" t="s">
        <v>4672</v>
      </c>
      <c r="G1731" s="37" t="s">
        <v>32</v>
      </c>
      <c r="H1731" s="38">
        <v>0</v>
      </c>
      <c r="I1731" s="37" t="s">
        <v>37</v>
      </c>
      <c r="J1731" s="37" t="s">
        <v>37</v>
      </c>
      <c r="K1731">
        <v>0</v>
      </c>
      <c r="L1731">
        <v>0</v>
      </c>
      <c r="M1731">
        <v>0</v>
      </c>
      <c r="N1731">
        <v>0</v>
      </c>
      <c r="O1731">
        <v>0</v>
      </c>
      <c r="P1731">
        <v>0</v>
      </c>
      <c r="Q1731" t="e">
        <f t="shared" ref="Q1731:Q1794" si="27">N1731/H1731</f>
        <v>#DIV/0!</v>
      </c>
    </row>
    <row r="1732" spans="1:17" x14ac:dyDescent="0.25">
      <c r="A1732" s="39">
        <v>42620</v>
      </c>
      <c r="B1732" s="37" t="s">
        <v>1297</v>
      </c>
      <c r="C1732" s="37">
        <v>2016</v>
      </c>
      <c r="D1732" s="38">
        <v>9</v>
      </c>
      <c r="E1732" s="37" t="s">
        <v>55</v>
      </c>
      <c r="F1732" s="37" t="s">
        <v>4672</v>
      </c>
      <c r="G1732" s="37" t="s">
        <v>32</v>
      </c>
      <c r="H1732" s="38">
        <v>744</v>
      </c>
      <c r="I1732" s="37" t="s">
        <v>37</v>
      </c>
      <c r="J1732" s="37" t="s">
        <v>2301</v>
      </c>
      <c r="K1732">
        <v>3</v>
      </c>
      <c r="L1732">
        <v>6</v>
      </c>
      <c r="M1732">
        <v>2</v>
      </c>
      <c r="N1732">
        <v>2</v>
      </c>
      <c r="O1732">
        <v>4</v>
      </c>
      <c r="P1732">
        <v>8.0645161290322578E-3</v>
      </c>
      <c r="Q1732">
        <f t="shared" si="27"/>
        <v>2.6881720430107529E-3</v>
      </c>
    </row>
    <row r="1733" spans="1:17" x14ac:dyDescent="0.25">
      <c r="A1733" s="39">
        <v>42620</v>
      </c>
      <c r="B1733" s="37" t="s">
        <v>1305</v>
      </c>
      <c r="C1733" s="37">
        <v>2016</v>
      </c>
      <c r="D1733" s="38">
        <v>9</v>
      </c>
      <c r="E1733" s="37" t="s">
        <v>55</v>
      </c>
      <c r="F1733" s="37" t="s">
        <v>4672</v>
      </c>
      <c r="G1733" s="37" t="s">
        <v>40</v>
      </c>
      <c r="H1733" s="38">
        <v>1931</v>
      </c>
      <c r="I1733" s="37" t="s">
        <v>37</v>
      </c>
      <c r="J1733" s="37" t="s">
        <v>2300</v>
      </c>
      <c r="K1733">
        <v>8</v>
      </c>
      <c r="L1733">
        <v>8</v>
      </c>
      <c r="M1733">
        <v>0</v>
      </c>
      <c r="N1733">
        <v>8</v>
      </c>
      <c r="O1733">
        <v>8</v>
      </c>
      <c r="P1733">
        <v>4.142931123770067E-3</v>
      </c>
      <c r="Q1733">
        <f t="shared" si="27"/>
        <v>4.142931123770067E-3</v>
      </c>
    </row>
    <row r="1734" spans="1:17" x14ac:dyDescent="0.25">
      <c r="A1734" s="39">
        <v>42620</v>
      </c>
      <c r="B1734" s="37" t="s">
        <v>2299</v>
      </c>
      <c r="C1734" s="37">
        <v>2016</v>
      </c>
      <c r="D1734" s="38">
        <v>9</v>
      </c>
      <c r="E1734" s="37" t="s">
        <v>2074</v>
      </c>
      <c r="F1734" s="37" t="e">
        <v>#N/A</v>
      </c>
      <c r="G1734" s="37" t="s">
        <v>32</v>
      </c>
      <c r="H1734" s="38">
        <v>1</v>
      </c>
      <c r="I1734" s="37" t="s">
        <v>37</v>
      </c>
      <c r="J1734" s="37" t="s">
        <v>37</v>
      </c>
      <c r="K1734">
        <v>0</v>
      </c>
      <c r="L1734">
        <v>0</v>
      </c>
      <c r="M1734">
        <v>0</v>
      </c>
      <c r="N1734">
        <v>0</v>
      </c>
      <c r="O1734">
        <v>0</v>
      </c>
      <c r="P1734">
        <v>0</v>
      </c>
      <c r="Q1734">
        <f t="shared" si="27"/>
        <v>0</v>
      </c>
    </row>
    <row r="1735" spans="1:17" x14ac:dyDescent="0.25">
      <c r="A1735" s="39">
        <v>42620</v>
      </c>
      <c r="B1735" s="37" t="s">
        <v>2298</v>
      </c>
      <c r="C1735" s="37">
        <v>2016</v>
      </c>
      <c r="D1735" s="38">
        <v>9</v>
      </c>
      <c r="E1735" s="37" t="s">
        <v>36</v>
      </c>
      <c r="F1735" s="37" t="s">
        <v>36</v>
      </c>
      <c r="G1735" s="37" t="s">
        <v>32</v>
      </c>
      <c r="H1735" s="38">
        <v>414</v>
      </c>
      <c r="I1735" s="37" t="s">
        <v>2158</v>
      </c>
      <c r="J1735" s="37" t="s">
        <v>2297</v>
      </c>
      <c r="K1735">
        <v>0</v>
      </c>
      <c r="L1735">
        <v>0</v>
      </c>
      <c r="M1735">
        <v>0</v>
      </c>
      <c r="N1735">
        <v>0</v>
      </c>
      <c r="O1735">
        <v>0</v>
      </c>
      <c r="P1735">
        <v>0</v>
      </c>
      <c r="Q1735">
        <f t="shared" si="27"/>
        <v>0</v>
      </c>
    </row>
    <row r="1736" spans="1:17" x14ac:dyDescent="0.25">
      <c r="A1736" s="39">
        <v>42620</v>
      </c>
      <c r="B1736" s="37" t="s">
        <v>1321</v>
      </c>
      <c r="C1736" s="37">
        <v>2016</v>
      </c>
      <c r="D1736" s="38">
        <v>9</v>
      </c>
      <c r="E1736" s="37" t="s">
        <v>50</v>
      </c>
      <c r="F1736" s="37" t="s">
        <v>50</v>
      </c>
      <c r="G1736" s="37" t="s">
        <v>32</v>
      </c>
      <c r="H1736" s="38">
        <v>271</v>
      </c>
      <c r="I1736" s="37" t="s">
        <v>2003</v>
      </c>
      <c r="J1736" s="37" t="s">
        <v>37</v>
      </c>
      <c r="K1736">
        <v>2</v>
      </c>
      <c r="L1736">
        <v>2</v>
      </c>
      <c r="M1736">
        <v>1</v>
      </c>
      <c r="N1736">
        <v>1</v>
      </c>
      <c r="O1736">
        <v>2</v>
      </c>
      <c r="P1736">
        <v>7.3800738007380072E-3</v>
      </c>
      <c r="Q1736">
        <f t="shared" si="27"/>
        <v>3.6900369003690036E-3</v>
      </c>
    </row>
    <row r="1737" spans="1:17" x14ac:dyDescent="0.25">
      <c r="A1737" s="39">
        <v>42620</v>
      </c>
      <c r="B1737" s="37" t="s">
        <v>2296</v>
      </c>
      <c r="C1737" s="37">
        <v>2016</v>
      </c>
      <c r="D1737" s="38">
        <v>9</v>
      </c>
      <c r="E1737" s="37" t="s">
        <v>37</v>
      </c>
      <c r="F1737" s="37" t="e">
        <v>#N/A</v>
      </c>
      <c r="G1737" s="37" t="s">
        <v>32</v>
      </c>
      <c r="H1737" s="38">
        <v>1</v>
      </c>
      <c r="I1737" s="37" t="s">
        <v>37</v>
      </c>
      <c r="J1737" s="37" t="s">
        <v>37</v>
      </c>
      <c r="K1737">
        <v>0</v>
      </c>
      <c r="L1737">
        <v>0</v>
      </c>
      <c r="M1737">
        <v>0</v>
      </c>
      <c r="N1737">
        <v>0</v>
      </c>
      <c r="O1737">
        <v>0</v>
      </c>
      <c r="P1737">
        <v>0</v>
      </c>
      <c r="Q1737">
        <f t="shared" si="27"/>
        <v>0</v>
      </c>
    </row>
    <row r="1738" spans="1:17" x14ac:dyDescent="0.25">
      <c r="A1738" s="39">
        <v>42620</v>
      </c>
      <c r="B1738" s="37" t="s">
        <v>2295</v>
      </c>
      <c r="C1738" s="37">
        <v>2016</v>
      </c>
      <c r="D1738" s="38">
        <v>9</v>
      </c>
      <c r="E1738" s="37" t="s">
        <v>76</v>
      </c>
      <c r="F1738" s="37" t="s">
        <v>1827</v>
      </c>
      <c r="G1738" s="37" t="s">
        <v>32</v>
      </c>
      <c r="H1738" s="38">
        <v>105</v>
      </c>
      <c r="I1738" s="37" t="s">
        <v>37</v>
      </c>
      <c r="J1738" s="37" t="s">
        <v>2294</v>
      </c>
      <c r="K1738">
        <v>0</v>
      </c>
      <c r="L1738">
        <v>0</v>
      </c>
      <c r="M1738">
        <v>0</v>
      </c>
      <c r="N1738">
        <v>0</v>
      </c>
      <c r="O1738">
        <v>0</v>
      </c>
      <c r="P1738">
        <v>0</v>
      </c>
      <c r="Q1738">
        <f t="shared" si="27"/>
        <v>0</v>
      </c>
    </row>
    <row r="1739" spans="1:17" x14ac:dyDescent="0.25">
      <c r="A1739" s="39">
        <v>42620</v>
      </c>
      <c r="B1739" s="37" t="s">
        <v>2293</v>
      </c>
      <c r="C1739" s="37">
        <v>2016</v>
      </c>
      <c r="D1739" s="38">
        <v>9</v>
      </c>
      <c r="E1739" s="37" t="s">
        <v>76</v>
      </c>
      <c r="F1739" s="37" t="s">
        <v>1827</v>
      </c>
      <c r="G1739" s="37" t="s">
        <v>40</v>
      </c>
      <c r="H1739" s="38">
        <v>2</v>
      </c>
      <c r="I1739" s="37" t="s">
        <v>37</v>
      </c>
      <c r="J1739" s="37" t="s">
        <v>37</v>
      </c>
      <c r="K1739">
        <v>0</v>
      </c>
      <c r="L1739">
        <v>0</v>
      </c>
      <c r="M1739">
        <v>0</v>
      </c>
      <c r="N1739">
        <v>0</v>
      </c>
      <c r="O1739">
        <v>0</v>
      </c>
      <c r="P1739">
        <v>0</v>
      </c>
      <c r="Q1739">
        <f t="shared" si="27"/>
        <v>0</v>
      </c>
    </row>
    <row r="1740" spans="1:17" x14ac:dyDescent="0.25">
      <c r="A1740" s="39">
        <v>42620</v>
      </c>
      <c r="B1740" s="37" t="s">
        <v>2292</v>
      </c>
      <c r="C1740" s="37">
        <v>2016</v>
      </c>
      <c r="D1740" s="38">
        <v>9</v>
      </c>
      <c r="E1740" s="37" t="s">
        <v>1827</v>
      </c>
      <c r="F1740" s="37" t="s">
        <v>1827</v>
      </c>
      <c r="G1740" s="37" t="s">
        <v>32</v>
      </c>
      <c r="H1740" s="38">
        <v>8</v>
      </c>
      <c r="I1740" s="37" t="s">
        <v>37</v>
      </c>
      <c r="J1740" s="37" t="s">
        <v>37</v>
      </c>
      <c r="K1740">
        <v>0</v>
      </c>
      <c r="L1740">
        <v>0</v>
      </c>
      <c r="M1740">
        <v>0</v>
      </c>
      <c r="N1740">
        <v>0</v>
      </c>
      <c r="O1740">
        <v>0</v>
      </c>
      <c r="P1740">
        <v>0</v>
      </c>
      <c r="Q1740">
        <f t="shared" si="27"/>
        <v>0</v>
      </c>
    </row>
    <row r="1741" spans="1:17" x14ac:dyDescent="0.25">
      <c r="A1741" s="39">
        <v>42620</v>
      </c>
      <c r="B1741" s="37" t="s">
        <v>2291</v>
      </c>
      <c r="C1741" s="37">
        <v>2016</v>
      </c>
      <c r="D1741" s="38">
        <v>9</v>
      </c>
      <c r="E1741" s="37" t="s">
        <v>1827</v>
      </c>
      <c r="F1741" s="37" t="s">
        <v>1827</v>
      </c>
      <c r="G1741" s="37" t="s">
        <v>40</v>
      </c>
      <c r="H1741" s="38">
        <v>1</v>
      </c>
      <c r="I1741" s="37" t="s">
        <v>37</v>
      </c>
      <c r="J1741" s="37" t="s">
        <v>37</v>
      </c>
      <c r="K1741">
        <v>0</v>
      </c>
      <c r="L1741">
        <v>0</v>
      </c>
      <c r="M1741">
        <v>0</v>
      </c>
      <c r="N1741">
        <v>0</v>
      </c>
      <c r="O1741">
        <v>0</v>
      </c>
      <c r="P1741">
        <v>0</v>
      </c>
      <c r="Q1741">
        <f t="shared" si="27"/>
        <v>0</v>
      </c>
    </row>
    <row r="1742" spans="1:17" x14ac:dyDescent="0.25">
      <c r="A1742" s="39">
        <v>42634</v>
      </c>
      <c r="B1742" s="37" t="s">
        <v>2290</v>
      </c>
      <c r="C1742" s="37">
        <v>2016</v>
      </c>
      <c r="D1742" s="38">
        <v>9</v>
      </c>
      <c r="E1742" s="37" t="s">
        <v>1036</v>
      </c>
      <c r="F1742" s="37" t="e">
        <v>#N/A</v>
      </c>
      <c r="G1742" s="37" t="s">
        <v>40</v>
      </c>
      <c r="H1742" s="38">
        <v>4</v>
      </c>
      <c r="I1742" s="37" t="s">
        <v>37</v>
      </c>
      <c r="J1742" s="37" t="s">
        <v>37</v>
      </c>
      <c r="K1742">
        <v>0</v>
      </c>
      <c r="L1742">
        <v>0</v>
      </c>
      <c r="M1742">
        <v>0</v>
      </c>
      <c r="N1742">
        <v>0</v>
      </c>
      <c r="O1742">
        <v>0</v>
      </c>
      <c r="P1742">
        <v>0</v>
      </c>
      <c r="Q1742">
        <f t="shared" si="27"/>
        <v>0</v>
      </c>
    </row>
    <row r="1743" spans="1:17" x14ac:dyDescent="0.25">
      <c r="A1743" s="39">
        <v>42634</v>
      </c>
      <c r="B1743" s="37" t="s">
        <v>2289</v>
      </c>
      <c r="C1743" s="37">
        <v>2016</v>
      </c>
      <c r="D1743" s="38">
        <v>9</v>
      </c>
      <c r="E1743" s="37" t="s">
        <v>1847</v>
      </c>
      <c r="F1743" s="37" t="e">
        <v>#N/A</v>
      </c>
      <c r="G1743" s="37" t="s">
        <v>32</v>
      </c>
      <c r="H1743" s="38">
        <v>1</v>
      </c>
      <c r="I1743" s="37" t="s">
        <v>37</v>
      </c>
      <c r="J1743" s="37" t="s">
        <v>37</v>
      </c>
      <c r="K1743">
        <v>0</v>
      </c>
      <c r="L1743">
        <v>0</v>
      </c>
      <c r="M1743">
        <v>0</v>
      </c>
      <c r="N1743">
        <v>0</v>
      </c>
      <c r="O1743">
        <v>0</v>
      </c>
      <c r="P1743">
        <v>0</v>
      </c>
      <c r="Q1743">
        <f t="shared" si="27"/>
        <v>0</v>
      </c>
    </row>
    <row r="1744" spans="1:17" x14ac:dyDescent="0.25">
      <c r="A1744" s="39">
        <v>42634</v>
      </c>
      <c r="B1744" s="37" t="s">
        <v>2288</v>
      </c>
      <c r="C1744" s="37">
        <v>2016</v>
      </c>
      <c r="D1744" s="38">
        <v>9</v>
      </c>
      <c r="E1744" s="37" t="s">
        <v>2287</v>
      </c>
      <c r="F1744" s="37" t="e">
        <v>#N/A</v>
      </c>
      <c r="G1744" s="37" t="s">
        <v>32</v>
      </c>
      <c r="H1744" s="38">
        <v>1</v>
      </c>
      <c r="I1744" s="37" t="s">
        <v>37</v>
      </c>
      <c r="J1744" s="37" t="s">
        <v>37</v>
      </c>
      <c r="K1744">
        <v>0</v>
      </c>
      <c r="L1744">
        <v>0</v>
      </c>
      <c r="M1744">
        <v>0</v>
      </c>
      <c r="N1744">
        <v>0</v>
      </c>
      <c r="O1744">
        <v>0</v>
      </c>
      <c r="P1744">
        <v>0</v>
      </c>
      <c r="Q1744">
        <f t="shared" si="27"/>
        <v>0</v>
      </c>
    </row>
    <row r="1745" spans="1:17" x14ac:dyDescent="0.25">
      <c r="A1745" s="39">
        <v>42634</v>
      </c>
      <c r="B1745" s="37" t="s">
        <v>2286</v>
      </c>
      <c r="C1745" s="37">
        <v>2016</v>
      </c>
      <c r="D1745" s="38">
        <v>9</v>
      </c>
      <c r="E1745" s="37" t="s">
        <v>37</v>
      </c>
      <c r="F1745" s="37" t="e">
        <v>#N/A</v>
      </c>
      <c r="G1745" s="37" t="s">
        <v>40</v>
      </c>
      <c r="H1745" s="38">
        <v>3</v>
      </c>
      <c r="I1745" s="37" t="s">
        <v>37</v>
      </c>
      <c r="J1745" s="37" t="s">
        <v>37</v>
      </c>
      <c r="K1745">
        <v>0</v>
      </c>
      <c r="L1745">
        <v>0</v>
      </c>
      <c r="M1745">
        <v>0</v>
      </c>
      <c r="N1745">
        <v>0</v>
      </c>
      <c r="O1745">
        <v>0</v>
      </c>
      <c r="P1745">
        <v>0</v>
      </c>
      <c r="Q1745">
        <f t="shared" si="27"/>
        <v>0</v>
      </c>
    </row>
    <row r="1746" spans="1:17" x14ac:dyDescent="0.25">
      <c r="A1746" s="39">
        <v>42634</v>
      </c>
      <c r="B1746" s="37" t="s">
        <v>2285</v>
      </c>
      <c r="C1746" s="37">
        <v>2016</v>
      </c>
      <c r="D1746" s="38">
        <v>9</v>
      </c>
      <c r="E1746" s="37" t="s">
        <v>153</v>
      </c>
      <c r="F1746" s="37" t="s">
        <v>4672</v>
      </c>
      <c r="G1746" s="37" t="s">
        <v>32</v>
      </c>
      <c r="H1746" s="38">
        <v>0</v>
      </c>
      <c r="I1746" s="37" t="s">
        <v>37</v>
      </c>
      <c r="J1746" s="37" t="s">
        <v>37</v>
      </c>
      <c r="K1746">
        <v>0</v>
      </c>
      <c r="L1746">
        <v>0</v>
      </c>
      <c r="M1746">
        <v>0</v>
      </c>
      <c r="N1746">
        <v>0</v>
      </c>
      <c r="O1746">
        <v>0</v>
      </c>
      <c r="P1746">
        <v>0</v>
      </c>
      <c r="Q1746" t="e">
        <f t="shared" si="27"/>
        <v>#DIV/0!</v>
      </c>
    </row>
    <row r="1747" spans="1:17" x14ac:dyDescent="0.25">
      <c r="A1747" s="39">
        <v>42634</v>
      </c>
      <c r="B1747" s="37" t="s">
        <v>1327</v>
      </c>
      <c r="C1747" s="37">
        <v>2016</v>
      </c>
      <c r="D1747" s="38">
        <v>9</v>
      </c>
      <c r="E1747" s="37" t="s">
        <v>55</v>
      </c>
      <c r="F1747" s="37" t="s">
        <v>4672</v>
      </c>
      <c r="G1747" s="37" t="s">
        <v>32</v>
      </c>
      <c r="H1747" s="38">
        <v>337</v>
      </c>
      <c r="I1747" s="37" t="s">
        <v>2031</v>
      </c>
      <c r="J1747" s="37" t="s">
        <v>37</v>
      </c>
      <c r="K1747">
        <v>1</v>
      </c>
      <c r="L1747">
        <v>1</v>
      </c>
      <c r="M1747">
        <v>0</v>
      </c>
      <c r="N1747">
        <v>1</v>
      </c>
      <c r="O1747">
        <v>1</v>
      </c>
      <c r="P1747">
        <v>2.967359050445104E-3</v>
      </c>
      <c r="Q1747">
        <f t="shared" si="27"/>
        <v>2.967359050445104E-3</v>
      </c>
    </row>
    <row r="1748" spans="1:17" x14ac:dyDescent="0.25">
      <c r="A1748" s="39">
        <v>42634</v>
      </c>
      <c r="B1748" s="37" t="s">
        <v>2284</v>
      </c>
      <c r="C1748" s="37">
        <v>2016</v>
      </c>
      <c r="D1748" s="38">
        <v>9</v>
      </c>
      <c r="E1748" s="37" t="s">
        <v>55</v>
      </c>
      <c r="F1748" s="37" t="s">
        <v>4672</v>
      </c>
      <c r="G1748" s="37" t="s">
        <v>40</v>
      </c>
      <c r="H1748" s="38">
        <v>901</v>
      </c>
      <c r="I1748" s="37" t="s">
        <v>37</v>
      </c>
      <c r="J1748" s="37" t="s">
        <v>37</v>
      </c>
      <c r="K1748">
        <v>0</v>
      </c>
      <c r="L1748">
        <v>0</v>
      </c>
      <c r="M1748">
        <v>0</v>
      </c>
      <c r="N1748">
        <v>0</v>
      </c>
      <c r="O1748">
        <v>0</v>
      </c>
      <c r="P1748">
        <v>0</v>
      </c>
      <c r="Q1748">
        <f t="shared" si="27"/>
        <v>0</v>
      </c>
    </row>
    <row r="1749" spans="1:17" x14ac:dyDescent="0.25">
      <c r="A1749" s="39">
        <v>42634</v>
      </c>
      <c r="B1749" s="37" t="s">
        <v>2283</v>
      </c>
      <c r="C1749" s="37">
        <v>2016</v>
      </c>
      <c r="D1749" s="38">
        <v>9</v>
      </c>
      <c r="E1749" s="37" t="s">
        <v>24</v>
      </c>
      <c r="F1749" s="37" t="s">
        <v>4672</v>
      </c>
      <c r="G1749" s="37" t="s">
        <v>32</v>
      </c>
      <c r="H1749" s="38">
        <v>2</v>
      </c>
      <c r="I1749" s="37" t="s">
        <v>37</v>
      </c>
      <c r="J1749" s="37" t="s">
        <v>37</v>
      </c>
      <c r="K1749">
        <v>0</v>
      </c>
      <c r="L1749">
        <v>0</v>
      </c>
      <c r="M1749">
        <v>0</v>
      </c>
      <c r="N1749">
        <v>0</v>
      </c>
      <c r="O1749">
        <v>0</v>
      </c>
      <c r="P1749">
        <v>0</v>
      </c>
      <c r="Q1749">
        <f t="shared" si="27"/>
        <v>0</v>
      </c>
    </row>
    <row r="1750" spans="1:17" x14ac:dyDescent="0.25">
      <c r="A1750" s="39">
        <v>42634</v>
      </c>
      <c r="B1750" s="37" t="s">
        <v>2282</v>
      </c>
      <c r="C1750" s="37">
        <v>2016</v>
      </c>
      <c r="D1750" s="38">
        <v>9</v>
      </c>
      <c r="E1750" s="37" t="s">
        <v>587</v>
      </c>
      <c r="F1750" s="37" t="e">
        <v>#N/A</v>
      </c>
      <c r="G1750" s="37" t="s">
        <v>32</v>
      </c>
      <c r="H1750" s="38">
        <v>0</v>
      </c>
      <c r="I1750" s="37" t="s">
        <v>37</v>
      </c>
      <c r="J1750" s="37" t="s">
        <v>37</v>
      </c>
      <c r="K1750">
        <v>0</v>
      </c>
      <c r="L1750">
        <v>0</v>
      </c>
      <c r="M1750">
        <v>0</v>
      </c>
      <c r="N1750">
        <v>0</v>
      </c>
      <c r="O1750">
        <v>0</v>
      </c>
      <c r="P1750">
        <v>0</v>
      </c>
      <c r="Q1750" t="e">
        <f t="shared" si="27"/>
        <v>#DIV/0!</v>
      </c>
    </row>
    <row r="1751" spans="1:17" x14ac:dyDescent="0.25">
      <c r="A1751" s="39">
        <v>42634</v>
      </c>
      <c r="B1751" s="37" t="s">
        <v>1330</v>
      </c>
      <c r="C1751" s="37">
        <v>2016</v>
      </c>
      <c r="D1751" s="38">
        <v>9</v>
      </c>
      <c r="E1751" s="37" t="s">
        <v>36</v>
      </c>
      <c r="F1751" s="37" t="s">
        <v>36</v>
      </c>
      <c r="G1751" s="37" t="s">
        <v>32</v>
      </c>
      <c r="H1751" s="38">
        <v>226</v>
      </c>
      <c r="I1751" s="37" t="s">
        <v>2281</v>
      </c>
      <c r="J1751" s="37" t="s">
        <v>37</v>
      </c>
      <c r="K1751">
        <v>1</v>
      </c>
      <c r="L1751">
        <v>1</v>
      </c>
      <c r="M1751">
        <v>0</v>
      </c>
      <c r="N1751">
        <v>1</v>
      </c>
      <c r="O1751">
        <v>1</v>
      </c>
      <c r="P1751">
        <v>4.4247787610619468E-3</v>
      </c>
      <c r="Q1751">
        <f t="shared" si="27"/>
        <v>4.4247787610619468E-3</v>
      </c>
    </row>
    <row r="1752" spans="1:17" x14ac:dyDescent="0.25">
      <c r="A1752" s="39">
        <v>42634</v>
      </c>
      <c r="B1752" s="37" t="s">
        <v>2280</v>
      </c>
      <c r="C1752" s="37">
        <v>2016</v>
      </c>
      <c r="D1752" s="38">
        <v>9</v>
      </c>
      <c r="E1752" s="37" t="s">
        <v>36</v>
      </c>
      <c r="F1752" s="37" t="s">
        <v>36</v>
      </c>
      <c r="G1752" s="37" t="s">
        <v>40</v>
      </c>
      <c r="H1752" s="38">
        <v>10</v>
      </c>
      <c r="I1752" s="37" t="s">
        <v>37</v>
      </c>
      <c r="J1752" s="37" t="s">
        <v>37</v>
      </c>
      <c r="K1752">
        <v>0</v>
      </c>
      <c r="L1752">
        <v>0</v>
      </c>
      <c r="M1752">
        <v>0</v>
      </c>
      <c r="N1752">
        <v>0</v>
      </c>
      <c r="O1752">
        <v>0</v>
      </c>
      <c r="P1752">
        <v>0</v>
      </c>
      <c r="Q1752">
        <f t="shared" si="27"/>
        <v>0</v>
      </c>
    </row>
    <row r="1753" spans="1:17" x14ac:dyDescent="0.25">
      <c r="A1753" s="39">
        <v>42634</v>
      </c>
      <c r="B1753" s="37" t="s">
        <v>1332</v>
      </c>
      <c r="C1753" s="37">
        <v>2016</v>
      </c>
      <c r="D1753" s="38">
        <v>9</v>
      </c>
      <c r="E1753" s="37" t="s">
        <v>50</v>
      </c>
      <c r="F1753" s="37" t="s">
        <v>50</v>
      </c>
      <c r="G1753" s="37" t="s">
        <v>32</v>
      </c>
      <c r="H1753" s="38">
        <v>202</v>
      </c>
      <c r="I1753" s="37" t="s">
        <v>1927</v>
      </c>
      <c r="J1753" s="37" t="s">
        <v>37</v>
      </c>
      <c r="K1753">
        <v>2</v>
      </c>
      <c r="L1753">
        <v>2</v>
      </c>
      <c r="M1753">
        <v>0</v>
      </c>
      <c r="N1753">
        <v>1</v>
      </c>
      <c r="O1753">
        <v>1</v>
      </c>
      <c r="P1753">
        <v>9.9009900990099011E-3</v>
      </c>
      <c r="Q1753">
        <f t="shared" si="27"/>
        <v>4.9504950495049506E-3</v>
      </c>
    </row>
    <row r="1754" spans="1:17" x14ac:dyDescent="0.25">
      <c r="A1754" s="39">
        <v>42634</v>
      </c>
      <c r="B1754" s="37" t="s">
        <v>2279</v>
      </c>
      <c r="C1754" s="37">
        <v>2016</v>
      </c>
      <c r="D1754" s="38">
        <v>9</v>
      </c>
      <c r="E1754" s="37" t="s">
        <v>2114</v>
      </c>
      <c r="F1754" s="37" t="e">
        <v>#N/A</v>
      </c>
      <c r="G1754" s="37" t="s">
        <v>40</v>
      </c>
      <c r="H1754" s="38">
        <v>1</v>
      </c>
      <c r="I1754" s="37" t="s">
        <v>37</v>
      </c>
      <c r="J1754" s="37" t="s">
        <v>37</v>
      </c>
      <c r="K1754">
        <v>0</v>
      </c>
      <c r="L1754">
        <v>0</v>
      </c>
      <c r="M1754">
        <v>0</v>
      </c>
      <c r="N1754">
        <v>0</v>
      </c>
      <c r="O1754">
        <v>0</v>
      </c>
      <c r="P1754">
        <v>0</v>
      </c>
      <c r="Q1754">
        <f t="shared" si="27"/>
        <v>0</v>
      </c>
    </row>
    <row r="1755" spans="1:17" x14ac:dyDescent="0.25">
      <c r="A1755" s="39">
        <v>42634</v>
      </c>
      <c r="B1755" s="37" t="s">
        <v>2278</v>
      </c>
      <c r="C1755" s="37">
        <v>2016</v>
      </c>
      <c r="D1755" s="38">
        <v>9</v>
      </c>
      <c r="E1755" s="37" t="s">
        <v>76</v>
      </c>
      <c r="F1755" s="37" t="s">
        <v>1827</v>
      </c>
      <c r="G1755" s="37" t="s">
        <v>32</v>
      </c>
      <c r="H1755" s="38">
        <v>75</v>
      </c>
      <c r="I1755" s="37" t="s">
        <v>37</v>
      </c>
      <c r="J1755" s="37" t="s">
        <v>37</v>
      </c>
      <c r="K1755">
        <v>0</v>
      </c>
      <c r="L1755">
        <v>0</v>
      </c>
      <c r="M1755">
        <v>0</v>
      </c>
      <c r="N1755">
        <v>0</v>
      </c>
      <c r="O1755">
        <v>0</v>
      </c>
      <c r="P1755">
        <v>0</v>
      </c>
      <c r="Q1755">
        <f t="shared" si="27"/>
        <v>0</v>
      </c>
    </row>
    <row r="1756" spans="1:17" x14ac:dyDescent="0.25">
      <c r="A1756" s="39">
        <v>42634</v>
      </c>
      <c r="B1756" s="37" t="s">
        <v>2277</v>
      </c>
      <c r="C1756" s="37">
        <v>2016</v>
      </c>
      <c r="D1756" s="38">
        <v>9</v>
      </c>
      <c r="E1756" s="37" t="s">
        <v>76</v>
      </c>
      <c r="F1756" s="37" t="s">
        <v>1827</v>
      </c>
      <c r="G1756" s="37" t="s">
        <v>40</v>
      </c>
      <c r="H1756" s="38">
        <v>7</v>
      </c>
      <c r="I1756" s="37" t="s">
        <v>37</v>
      </c>
      <c r="J1756" s="37" t="s">
        <v>2276</v>
      </c>
      <c r="K1756">
        <v>0</v>
      </c>
      <c r="L1756">
        <v>0</v>
      </c>
      <c r="M1756">
        <v>0</v>
      </c>
      <c r="N1756">
        <v>0</v>
      </c>
      <c r="O1756">
        <v>0</v>
      </c>
      <c r="P1756">
        <v>0</v>
      </c>
      <c r="Q1756">
        <f t="shared" si="27"/>
        <v>0</v>
      </c>
    </row>
    <row r="1757" spans="1:17" x14ac:dyDescent="0.25">
      <c r="A1757" s="39">
        <v>42634</v>
      </c>
      <c r="B1757" s="37" t="s">
        <v>2275</v>
      </c>
      <c r="C1757" s="37">
        <v>2016</v>
      </c>
      <c r="D1757" s="38">
        <v>9</v>
      </c>
      <c r="E1757" s="37" t="s">
        <v>1827</v>
      </c>
      <c r="F1757" s="37" t="s">
        <v>1827</v>
      </c>
      <c r="G1757" s="37" t="s">
        <v>32</v>
      </c>
      <c r="H1757" s="38">
        <v>1</v>
      </c>
      <c r="I1757" s="37" t="s">
        <v>37</v>
      </c>
      <c r="J1757" s="37" t="s">
        <v>37</v>
      </c>
      <c r="K1757">
        <v>0</v>
      </c>
      <c r="L1757">
        <v>0</v>
      </c>
      <c r="M1757">
        <v>0</v>
      </c>
      <c r="N1757">
        <v>0</v>
      </c>
      <c r="O1757">
        <v>0</v>
      </c>
      <c r="P1757">
        <v>0</v>
      </c>
      <c r="Q1757">
        <f t="shared" si="27"/>
        <v>0</v>
      </c>
    </row>
    <row r="1758" spans="1:17" x14ac:dyDescent="0.25">
      <c r="A1758" s="39">
        <v>42635</v>
      </c>
      <c r="B1758" s="37" t="s">
        <v>2274</v>
      </c>
      <c r="C1758" s="37">
        <v>2016</v>
      </c>
      <c r="D1758" s="38">
        <v>9</v>
      </c>
      <c r="E1758" s="37" t="s">
        <v>37</v>
      </c>
      <c r="F1758" s="37" t="e">
        <v>#N/A</v>
      </c>
      <c r="G1758" s="37" t="s">
        <v>32</v>
      </c>
      <c r="H1758" s="38">
        <v>1</v>
      </c>
      <c r="I1758" s="37" t="s">
        <v>37</v>
      </c>
      <c r="J1758" s="37" t="s">
        <v>37</v>
      </c>
      <c r="K1758">
        <v>0</v>
      </c>
      <c r="L1758">
        <v>0</v>
      </c>
      <c r="M1758">
        <v>0</v>
      </c>
      <c r="N1758">
        <v>0</v>
      </c>
      <c r="O1758">
        <v>0</v>
      </c>
      <c r="P1758">
        <v>0</v>
      </c>
      <c r="Q1758">
        <f t="shared" si="27"/>
        <v>0</v>
      </c>
    </row>
    <row r="1759" spans="1:17" x14ac:dyDescent="0.25">
      <c r="A1759" s="39">
        <v>42645</v>
      </c>
      <c r="B1759" s="37" t="s">
        <v>2273</v>
      </c>
      <c r="C1759" s="37">
        <v>2016</v>
      </c>
      <c r="D1759" s="38">
        <v>10</v>
      </c>
      <c r="E1759" s="37" t="s">
        <v>1036</v>
      </c>
      <c r="F1759" s="37" t="e">
        <v>#N/A</v>
      </c>
      <c r="G1759" s="37" t="s">
        <v>40</v>
      </c>
      <c r="H1759" s="38">
        <v>5</v>
      </c>
      <c r="I1759" s="37" t="s">
        <v>37</v>
      </c>
      <c r="J1759" s="37" t="s">
        <v>37</v>
      </c>
      <c r="K1759">
        <v>0</v>
      </c>
      <c r="L1759">
        <v>0</v>
      </c>
      <c r="M1759">
        <v>0</v>
      </c>
      <c r="N1759">
        <v>0</v>
      </c>
      <c r="O1759">
        <v>0</v>
      </c>
      <c r="P1759">
        <v>0</v>
      </c>
      <c r="Q1759">
        <f t="shared" si="27"/>
        <v>0</v>
      </c>
    </row>
    <row r="1760" spans="1:17" x14ac:dyDescent="0.25">
      <c r="A1760" s="39">
        <v>42645</v>
      </c>
      <c r="B1760" s="37" t="s">
        <v>2272</v>
      </c>
      <c r="C1760" s="37">
        <v>2016</v>
      </c>
      <c r="D1760" s="38">
        <v>10</v>
      </c>
      <c r="E1760" s="37" t="s">
        <v>76</v>
      </c>
      <c r="F1760" s="37" t="s">
        <v>1827</v>
      </c>
      <c r="G1760" s="37" t="s">
        <v>32</v>
      </c>
      <c r="H1760" s="38">
        <v>94</v>
      </c>
      <c r="I1760" s="37" t="s">
        <v>37</v>
      </c>
      <c r="J1760" s="37" t="s">
        <v>37</v>
      </c>
      <c r="K1760">
        <v>0</v>
      </c>
      <c r="L1760">
        <v>0</v>
      </c>
      <c r="M1760">
        <v>0</v>
      </c>
      <c r="N1760">
        <v>0</v>
      </c>
      <c r="O1760">
        <v>0</v>
      </c>
      <c r="P1760">
        <v>0</v>
      </c>
      <c r="Q1760">
        <f t="shared" si="27"/>
        <v>0</v>
      </c>
    </row>
    <row r="1761" spans="1:17" x14ac:dyDescent="0.25">
      <c r="A1761" s="39">
        <v>42645</v>
      </c>
      <c r="B1761" s="37" t="s">
        <v>2271</v>
      </c>
      <c r="C1761" s="37">
        <v>2016</v>
      </c>
      <c r="D1761" s="38">
        <v>10</v>
      </c>
      <c r="E1761" s="37" t="s">
        <v>76</v>
      </c>
      <c r="F1761" s="37" t="s">
        <v>1827</v>
      </c>
      <c r="G1761" s="37" t="s">
        <v>40</v>
      </c>
      <c r="H1761" s="38">
        <v>1</v>
      </c>
      <c r="I1761" s="37" t="s">
        <v>37</v>
      </c>
      <c r="J1761" s="37" t="s">
        <v>37</v>
      </c>
      <c r="K1761">
        <v>0</v>
      </c>
      <c r="L1761">
        <v>0</v>
      </c>
      <c r="M1761">
        <v>0</v>
      </c>
      <c r="N1761">
        <v>0</v>
      </c>
      <c r="O1761">
        <v>0</v>
      </c>
      <c r="P1761">
        <v>0</v>
      </c>
      <c r="Q1761">
        <f t="shared" si="27"/>
        <v>0</v>
      </c>
    </row>
    <row r="1762" spans="1:17" x14ac:dyDescent="0.25">
      <c r="A1762" s="39">
        <v>42645</v>
      </c>
      <c r="B1762" s="37" t="s">
        <v>2270</v>
      </c>
      <c r="C1762" s="37">
        <v>2016</v>
      </c>
      <c r="D1762" s="38">
        <v>10</v>
      </c>
      <c r="E1762" s="37" t="s">
        <v>1827</v>
      </c>
      <c r="F1762" s="37" t="s">
        <v>1827</v>
      </c>
      <c r="G1762" s="37" t="s">
        <v>40</v>
      </c>
      <c r="H1762" s="38">
        <v>2</v>
      </c>
      <c r="I1762" s="37" t="s">
        <v>37</v>
      </c>
      <c r="J1762" s="37" t="s">
        <v>37</v>
      </c>
      <c r="K1762">
        <v>0</v>
      </c>
      <c r="L1762">
        <v>0</v>
      </c>
      <c r="M1762">
        <v>0</v>
      </c>
      <c r="N1762">
        <v>0</v>
      </c>
      <c r="O1762">
        <v>0</v>
      </c>
      <c r="P1762">
        <v>0</v>
      </c>
      <c r="Q1762">
        <f t="shared" si="27"/>
        <v>0</v>
      </c>
    </row>
    <row r="1763" spans="1:17" x14ac:dyDescent="0.25">
      <c r="A1763" s="39">
        <v>42645</v>
      </c>
      <c r="B1763" s="37" t="s">
        <v>1339</v>
      </c>
      <c r="C1763" s="37">
        <v>2016</v>
      </c>
      <c r="D1763" s="38">
        <v>10</v>
      </c>
      <c r="E1763" s="37" t="s">
        <v>55</v>
      </c>
      <c r="F1763" s="37" t="s">
        <v>4672</v>
      </c>
      <c r="G1763" s="37" t="s">
        <v>40</v>
      </c>
      <c r="H1763" s="38">
        <v>1947</v>
      </c>
      <c r="I1763" s="37" t="s">
        <v>37</v>
      </c>
      <c r="J1763" s="37" t="s">
        <v>2269</v>
      </c>
      <c r="K1763">
        <v>9</v>
      </c>
      <c r="L1763">
        <v>9</v>
      </c>
      <c r="M1763">
        <v>0</v>
      </c>
      <c r="N1763">
        <v>9</v>
      </c>
      <c r="O1763">
        <v>9</v>
      </c>
      <c r="P1763">
        <v>4.6224961479198771E-3</v>
      </c>
      <c r="Q1763">
        <f t="shared" si="27"/>
        <v>4.6224961479198771E-3</v>
      </c>
    </row>
    <row r="1764" spans="1:17" x14ac:dyDescent="0.25">
      <c r="A1764" s="39">
        <v>42645</v>
      </c>
      <c r="B1764" s="37" t="s">
        <v>1361</v>
      </c>
      <c r="C1764" s="37">
        <v>2016</v>
      </c>
      <c r="D1764" s="38">
        <v>10</v>
      </c>
      <c r="E1764" s="37" t="s">
        <v>55</v>
      </c>
      <c r="F1764" s="37" t="s">
        <v>4672</v>
      </c>
      <c r="G1764" s="37" t="s">
        <v>32</v>
      </c>
      <c r="H1764" s="38">
        <v>603</v>
      </c>
      <c r="I1764" s="37" t="s">
        <v>2268</v>
      </c>
      <c r="J1764" s="37" t="s">
        <v>37</v>
      </c>
      <c r="K1764">
        <v>1</v>
      </c>
      <c r="L1764">
        <v>1</v>
      </c>
      <c r="M1764">
        <v>1</v>
      </c>
      <c r="N1764">
        <v>0</v>
      </c>
      <c r="O1764">
        <v>1</v>
      </c>
      <c r="P1764">
        <v>1.658374792703151E-3</v>
      </c>
      <c r="Q1764">
        <f t="shared" si="27"/>
        <v>0</v>
      </c>
    </row>
    <row r="1765" spans="1:17" x14ac:dyDescent="0.25">
      <c r="A1765" s="39">
        <v>42645</v>
      </c>
      <c r="B1765" s="37" t="s">
        <v>2267</v>
      </c>
      <c r="C1765" s="37">
        <v>2016</v>
      </c>
      <c r="D1765" s="38">
        <v>10</v>
      </c>
      <c r="E1765" s="37" t="s">
        <v>36</v>
      </c>
      <c r="F1765" s="37" t="s">
        <v>36</v>
      </c>
      <c r="G1765" s="37" t="s">
        <v>32</v>
      </c>
      <c r="H1765" s="38">
        <v>104</v>
      </c>
      <c r="I1765" s="37" t="s">
        <v>2266</v>
      </c>
      <c r="J1765" s="37" t="s">
        <v>37</v>
      </c>
      <c r="K1765">
        <v>0</v>
      </c>
      <c r="L1765">
        <v>0</v>
      </c>
      <c r="M1765">
        <v>0</v>
      </c>
      <c r="N1765">
        <v>0</v>
      </c>
      <c r="O1765">
        <v>0</v>
      </c>
      <c r="P1765">
        <v>0</v>
      </c>
      <c r="Q1765">
        <f t="shared" si="27"/>
        <v>0</v>
      </c>
    </row>
    <row r="1766" spans="1:17" x14ac:dyDescent="0.25">
      <c r="A1766" s="39">
        <v>42645</v>
      </c>
      <c r="B1766" s="37" t="s">
        <v>2265</v>
      </c>
      <c r="C1766" s="37">
        <v>2016</v>
      </c>
      <c r="D1766" s="38">
        <v>10</v>
      </c>
      <c r="E1766" s="37" t="s">
        <v>36</v>
      </c>
      <c r="F1766" s="37" t="s">
        <v>36</v>
      </c>
      <c r="G1766" s="37" t="s">
        <v>40</v>
      </c>
      <c r="H1766" s="38">
        <v>25</v>
      </c>
      <c r="I1766" s="37" t="s">
        <v>37</v>
      </c>
      <c r="J1766" s="37" t="s">
        <v>37</v>
      </c>
      <c r="K1766">
        <v>0</v>
      </c>
      <c r="L1766">
        <v>0</v>
      </c>
      <c r="M1766">
        <v>0</v>
      </c>
      <c r="N1766">
        <v>0</v>
      </c>
      <c r="O1766">
        <v>0</v>
      </c>
      <c r="P1766">
        <v>0</v>
      </c>
      <c r="Q1766">
        <f t="shared" si="27"/>
        <v>0</v>
      </c>
    </row>
    <row r="1767" spans="1:17" x14ac:dyDescent="0.25">
      <c r="A1767" s="39">
        <v>42645</v>
      </c>
      <c r="B1767" s="37" t="s">
        <v>1363</v>
      </c>
      <c r="C1767" s="37">
        <v>2016</v>
      </c>
      <c r="D1767" s="38">
        <v>10</v>
      </c>
      <c r="E1767" s="37" t="s">
        <v>50</v>
      </c>
      <c r="F1767" s="37" t="s">
        <v>50</v>
      </c>
      <c r="G1767" s="37" t="s">
        <v>32</v>
      </c>
      <c r="H1767" s="38">
        <v>119</v>
      </c>
      <c r="I1767" s="37" t="s">
        <v>2121</v>
      </c>
      <c r="J1767" s="37" t="s">
        <v>37</v>
      </c>
      <c r="K1767">
        <v>1</v>
      </c>
      <c r="L1767">
        <v>1</v>
      </c>
      <c r="M1767">
        <v>0</v>
      </c>
      <c r="N1767">
        <v>1</v>
      </c>
      <c r="O1767">
        <v>1</v>
      </c>
      <c r="P1767">
        <v>8.4033613445378148E-3</v>
      </c>
      <c r="Q1767">
        <f t="shared" si="27"/>
        <v>8.4033613445378148E-3</v>
      </c>
    </row>
    <row r="1768" spans="1:17" x14ac:dyDescent="0.25">
      <c r="A1768" s="39">
        <v>42645</v>
      </c>
      <c r="B1768" s="37" t="s">
        <v>2264</v>
      </c>
      <c r="C1768" s="37">
        <v>2016</v>
      </c>
      <c r="D1768" s="38">
        <v>10</v>
      </c>
      <c r="E1768" s="37" t="s">
        <v>50</v>
      </c>
      <c r="F1768" s="37" t="s">
        <v>50</v>
      </c>
      <c r="G1768" s="37" t="s">
        <v>40</v>
      </c>
      <c r="H1768" s="38">
        <v>6</v>
      </c>
      <c r="I1768" s="37" t="s">
        <v>37</v>
      </c>
      <c r="J1768" s="37" t="s">
        <v>37</v>
      </c>
      <c r="K1768">
        <v>0</v>
      </c>
      <c r="L1768">
        <v>0</v>
      </c>
      <c r="M1768">
        <v>0</v>
      </c>
      <c r="N1768">
        <v>0</v>
      </c>
      <c r="O1768">
        <v>0</v>
      </c>
      <c r="P1768">
        <v>0</v>
      </c>
      <c r="Q1768">
        <f t="shared" si="27"/>
        <v>0</v>
      </c>
    </row>
    <row r="1769" spans="1:17" x14ac:dyDescent="0.25">
      <c r="A1769" s="39">
        <v>42646</v>
      </c>
      <c r="B1769" s="37" t="s">
        <v>2263</v>
      </c>
      <c r="C1769" s="37">
        <v>2016</v>
      </c>
      <c r="D1769" s="38">
        <v>10</v>
      </c>
      <c r="E1769" s="37" t="s">
        <v>76</v>
      </c>
      <c r="F1769" s="37" t="s">
        <v>1827</v>
      </c>
      <c r="G1769" s="37" t="s">
        <v>32</v>
      </c>
      <c r="H1769" s="38">
        <v>68</v>
      </c>
      <c r="I1769" s="37" t="s">
        <v>37</v>
      </c>
      <c r="J1769" s="37" t="s">
        <v>37</v>
      </c>
      <c r="K1769">
        <v>0</v>
      </c>
      <c r="L1769">
        <v>0</v>
      </c>
      <c r="M1769">
        <v>0</v>
      </c>
      <c r="N1769">
        <v>0</v>
      </c>
      <c r="O1769">
        <v>0</v>
      </c>
      <c r="P1769">
        <v>0</v>
      </c>
      <c r="Q1769">
        <f t="shared" si="27"/>
        <v>0</v>
      </c>
    </row>
    <row r="1770" spans="1:17" x14ac:dyDescent="0.25">
      <c r="A1770" s="39">
        <v>42646</v>
      </c>
      <c r="B1770" s="37" t="s">
        <v>2262</v>
      </c>
      <c r="C1770" s="37">
        <v>2016</v>
      </c>
      <c r="D1770" s="38">
        <v>10</v>
      </c>
      <c r="E1770" s="37" t="s">
        <v>76</v>
      </c>
      <c r="F1770" s="37" t="s">
        <v>1827</v>
      </c>
      <c r="G1770" s="37" t="s">
        <v>40</v>
      </c>
      <c r="H1770" s="41">
        <v>1</v>
      </c>
      <c r="I1770" s="37" t="s">
        <v>37</v>
      </c>
      <c r="J1770" s="37" t="s">
        <v>37</v>
      </c>
      <c r="K1770">
        <v>0</v>
      </c>
      <c r="L1770">
        <v>0</v>
      </c>
      <c r="M1770">
        <v>0</v>
      </c>
      <c r="N1770">
        <v>0</v>
      </c>
      <c r="O1770">
        <v>0</v>
      </c>
      <c r="P1770">
        <v>0</v>
      </c>
      <c r="Q1770">
        <f t="shared" si="27"/>
        <v>0</v>
      </c>
    </row>
    <row r="1771" spans="1:17" x14ac:dyDescent="0.25">
      <c r="A1771" s="39">
        <v>42646</v>
      </c>
      <c r="B1771" s="37" t="s">
        <v>2261</v>
      </c>
      <c r="C1771" s="37">
        <v>2016</v>
      </c>
      <c r="D1771" s="38">
        <v>10</v>
      </c>
      <c r="E1771" s="37" t="s">
        <v>1827</v>
      </c>
      <c r="F1771" s="37" t="s">
        <v>1827</v>
      </c>
      <c r="G1771" s="37" t="s">
        <v>32</v>
      </c>
      <c r="H1771" s="38">
        <v>2</v>
      </c>
      <c r="I1771" s="37" t="s">
        <v>37</v>
      </c>
      <c r="J1771" s="37" t="s">
        <v>37</v>
      </c>
      <c r="K1771">
        <v>0</v>
      </c>
      <c r="L1771">
        <v>0</v>
      </c>
      <c r="M1771">
        <v>0</v>
      </c>
      <c r="N1771">
        <v>0</v>
      </c>
      <c r="O1771">
        <v>0</v>
      </c>
      <c r="P1771">
        <v>0</v>
      </c>
      <c r="Q1771">
        <f t="shared" si="27"/>
        <v>0</v>
      </c>
    </row>
    <row r="1772" spans="1:17" x14ac:dyDescent="0.25">
      <c r="A1772" s="39">
        <v>42646</v>
      </c>
      <c r="B1772" s="37" t="s">
        <v>2260</v>
      </c>
      <c r="C1772" s="37">
        <v>2016</v>
      </c>
      <c r="D1772" s="38">
        <v>10</v>
      </c>
      <c r="E1772" s="37" t="s">
        <v>1827</v>
      </c>
      <c r="F1772" s="37" t="s">
        <v>1827</v>
      </c>
      <c r="G1772" s="37" t="s">
        <v>40</v>
      </c>
      <c r="H1772" s="38">
        <v>1</v>
      </c>
      <c r="I1772" s="37" t="s">
        <v>37</v>
      </c>
      <c r="J1772" s="37" t="s">
        <v>37</v>
      </c>
      <c r="K1772">
        <v>0</v>
      </c>
      <c r="L1772">
        <v>0</v>
      </c>
      <c r="M1772">
        <v>0</v>
      </c>
      <c r="N1772">
        <v>0</v>
      </c>
      <c r="O1772">
        <v>0</v>
      </c>
      <c r="P1772">
        <v>0</v>
      </c>
      <c r="Q1772">
        <f t="shared" si="27"/>
        <v>0</v>
      </c>
    </row>
    <row r="1773" spans="1:17" x14ac:dyDescent="0.25">
      <c r="A1773" s="39">
        <v>42646</v>
      </c>
      <c r="B1773" s="37" t="s">
        <v>1366</v>
      </c>
      <c r="C1773" s="37">
        <v>2016</v>
      </c>
      <c r="D1773" s="38">
        <v>10</v>
      </c>
      <c r="E1773" s="37" t="s">
        <v>55</v>
      </c>
      <c r="F1773" s="37" t="s">
        <v>4672</v>
      </c>
      <c r="G1773" s="37" t="s">
        <v>40</v>
      </c>
      <c r="H1773" s="41">
        <v>1375</v>
      </c>
      <c r="I1773" s="37" t="s">
        <v>37</v>
      </c>
      <c r="J1773" s="37" t="s">
        <v>37</v>
      </c>
      <c r="K1773">
        <v>4</v>
      </c>
      <c r="L1773">
        <v>4</v>
      </c>
      <c r="M1773">
        <v>0</v>
      </c>
      <c r="N1773">
        <v>4</v>
      </c>
      <c r="O1773">
        <v>4</v>
      </c>
      <c r="P1773">
        <v>2.9090909090909089E-3</v>
      </c>
      <c r="Q1773">
        <f t="shared" si="27"/>
        <v>2.9090909090909089E-3</v>
      </c>
    </row>
    <row r="1774" spans="1:17" x14ac:dyDescent="0.25">
      <c r="A1774" s="39">
        <v>42646</v>
      </c>
      <c r="B1774" s="37" t="s">
        <v>1378</v>
      </c>
      <c r="C1774" s="37">
        <v>2016</v>
      </c>
      <c r="D1774" s="38">
        <v>10</v>
      </c>
      <c r="E1774" s="37" t="s">
        <v>55</v>
      </c>
      <c r="F1774" s="37" t="s">
        <v>4672</v>
      </c>
      <c r="G1774" s="37" t="s">
        <v>32</v>
      </c>
      <c r="H1774" s="41">
        <v>340</v>
      </c>
      <c r="I1774" s="37" t="s">
        <v>37</v>
      </c>
      <c r="J1774" s="37" t="s">
        <v>37</v>
      </c>
      <c r="K1774">
        <v>3</v>
      </c>
      <c r="L1774">
        <v>3</v>
      </c>
      <c r="M1774">
        <v>2</v>
      </c>
      <c r="N1774">
        <v>1</v>
      </c>
      <c r="O1774">
        <v>3</v>
      </c>
      <c r="P1774">
        <v>8.8235294117647058E-3</v>
      </c>
      <c r="Q1774">
        <f t="shared" si="27"/>
        <v>2.9411764705882353E-3</v>
      </c>
    </row>
    <row r="1775" spans="1:17" x14ac:dyDescent="0.25">
      <c r="A1775" s="39">
        <v>42674</v>
      </c>
      <c r="B1775" s="37" t="s">
        <v>2259</v>
      </c>
      <c r="C1775" s="37">
        <v>2016</v>
      </c>
      <c r="D1775" s="38">
        <v>10</v>
      </c>
      <c r="E1775" s="37" t="s">
        <v>2258</v>
      </c>
      <c r="F1775" s="37" t="e">
        <v>#N/A</v>
      </c>
      <c r="G1775" s="37" t="s">
        <v>40</v>
      </c>
      <c r="H1775" s="38">
        <v>2</v>
      </c>
      <c r="I1775" s="37" t="s">
        <v>37</v>
      </c>
      <c r="J1775" s="37" t="s">
        <v>37</v>
      </c>
      <c r="K1775">
        <v>0</v>
      </c>
      <c r="L1775">
        <v>0</v>
      </c>
      <c r="M1775">
        <v>0</v>
      </c>
      <c r="N1775">
        <v>0</v>
      </c>
      <c r="O1775">
        <v>0</v>
      </c>
      <c r="P1775">
        <v>0</v>
      </c>
      <c r="Q1775">
        <f t="shared" si="27"/>
        <v>0</v>
      </c>
    </row>
    <row r="1776" spans="1:17" x14ac:dyDescent="0.25">
      <c r="A1776" s="39">
        <v>42674</v>
      </c>
      <c r="B1776" s="37" t="s">
        <v>2257</v>
      </c>
      <c r="C1776" s="37">
        <v>2016</v>
      </c>
      <c r="D1776" s="38">
        <v>10</v>
      </c>
      <c r="E1776" s="37" t="s">
        <v>37</v>
      </c>
      <c r="F1776" s="37" t="e">
        <v>#N/A</v>
      </c>
      <c r="G1776" s="37" t="s">
        <v>32</v>
      </c>
      <c r="H1776" s="38">
        <v>2</v>
      </c>
      <c r="I1776" s="37" t="s">
        <v>37</v>
      </c>
      <c r="J1776" s="37" t="s">
        <v>37</v>
      </c>
      <c r="K1776">
        <v>0</v>
      </c>
      <c r="L1776">
        <v>0</v>
      </c>
      <c r="M1776">
        <v>0</v>
      </c>
      <c r="N1776">
        <v>0</v>
      </c>
      <c r="O1776">
        <v>0</v>
      </c>
      <c r="P1776">
        <v>0</v>
      </c>
      <c r="Q1776">
        <f t="shared" si="27"/>
        <v>0</v>
      </c>
    </row>
    <row r="1777" spans="1:17" x14ac:dyDescent="0.25">
      <c r="A1777" s="39">
        <v>42674</v>
      </c>
      <c r="B1777" s="37" t="s">
        <v>2256</v>
      </c>
      <c r="C1777" s="37">
        <v>2016</v>
      </c>
      <c r="D1777" s="38">
        <v>10</v>
      </c>
      <c r="E1777" s="37" t="s">
        <v>2074</v>
      </c>
      <c r="F1777" s="37" t="e">
        <v>#N/A</v>
      </c>
      <c r="G1777" s="37" t="s">
        <v>32</v>
      </c>
      <c r="H1777" s="38">
        <v>1</v>
      </c>
      <c r="I1777" s="37" t="s">
        <v>37</v>
      </c>
      <c r="J1777" s="37" t="s">
        <v>37</v>
      </c>
      <c r="K1777">
        <v>0</v>
      </c>
      <c r="L1777">
        <v>0</v>
      </c>
      <c r="M1777">
        <v>0</v>
      </c>
      <c r="N1777">
        <v>0</v>
      </c>
      <c r="O1777">
        <v>0</v>
      </c>
      <c r="P1777">
        <v>0</v>
      </c>
      <c r="Q1777">
        <f t="shared" si="27"/>
        <v>0</v>
      </c>
    </row>
    <row r="1778" spans="1:17" x14ac:dyDescent="0.25">
      <c r="A1778" s="39">
        <v>42674</v>
      </c>
      <c r="B1778" s="37" t="s">
        <v>2255</v>
      </c>
      <c r="C1778" s="37">
        <v>2016</v>
      </c>
      <c r="D1778" s="38">
        <v>10</v>
      </c>
      <c r="E1778" s="37" t="s">
        <v>76</v>
      </c>
      <c r="F1778" s="37" t="s">
        <v>1827</v>
      </c>
      <c r="G1778" s="37" t="s">
        <v>32</v>
      </c>
      <c r="H1778" s="38">
        <v>45</v>
      </c>
      <c r="I1778" s="37" t="s">
        <v>37</v>
      </c>
      <c r="J1778" s="37" t="s">
        <v>2254</v>
      </c>
      <c r="K1778">
        <v>0</v>
      </c>
      <c r="L1778">
        <v>0</v>
      </c>
      <c r="M1778">
        <v>0</v>
      </c>
      <c r="N1778">
        <v>0</v>
      </c>
      <c r="O1778">
        <v>0</v>
      </c>
      <c r="P1778">
        <v>0</v>
      </c>
      <c r="Q1778">
        <f t="shared" si="27"/>
        <v>0</v>
      </c>
    </row>
    <row r="1779" spans="1:17" x14ac:dyDescent="0.25">
      <c r="A1779" s="39">
        <v>42674</v>
      </c>
      <c r="B1779" s="37" t="s">
        <v>2253</v>
      </c>
      <c r="C1779" s="37">
        <v>2016</v>
      </c>
      <c r="D1779" s="38">
        <v>10</v>
      </c>
      <c r="E1779" s="37" t="s">
        <v>1827</v>
      </c>
      <c r="F1779" s="37" t="s">
        <v>1827</v>
      </c>
      <c r="G1779" s="37" t="s">
        <v>40</v>
      </c>
      <c r="H1779" s="38">
        <v>1</v>
      </c>
      <c r="I1779" s="37" t="s">
        <v>37</v>
      </c>
      <c r="J1779" s="37" t="s">
        <v>37</v>
      </c>
      <c r="K1779">
        <v>0</v>
      </c>
      <c r="L1779">
        <v>0</v>
      </c>
      <c r="M1779">
        <v>0</v>
      </c>
      <c r="N1779">
        <v>0</v>
      </c>
      <c r="O1779">
        <v>0</v>
      </c>
      <c r="P1779">
        <v>0</v>
      </c>
      <c r="Q1779">
        <f t="shared" si="27"/>
        <v>0</v>
      </c>
    </row>
    <row r="1780" spans="1:17" x14ac:dyDescent="0.25">
      <c r="A1780" s="39">
        <v>42674</v>
      </c>
      <c r="B1780" s="37" t="s">
        <v>2252</v>
      </c>
      <c r="C1780" s="37">
        <v>2016</v>
      </c>
      <c r="D1780" s="38">
        <v>10</v>
      </c>
      <c r="E1780" s="37" t="s">
        <v>37</v>
      </c>
      <c r="F1780" s="37" t="e">
        <v>#N/A</v>
      </c>
      <c r="G1780" s="37" t="s">
        <v>40</v>
      </c>
      <c r="H1780" s="38">
        <v>1</v>
      </c>
      <c r="I1780" s="37" t="s">
        <v>37</v>
      </c>
      <c r="J1780" s="37" t="s">
        <v>37</v>
      </c>
      <c r="K1780">
        <v>0</v>
      </c>
      <c r="L1780">
        <v>0</v>
      </c>
      <c r="M1780">
        <v>0</v>
      </c>
      <c r="N1780">
        <v>0</v>
      </c>
      <c r="O1780">
        <v>0</v>
      </c>
      <c r="P1780">
        <v>0</v>
      </c>
      <c r="Q1780">
        <f t="shared" si="27"/>
        <v>0</v>
      </c>
    </row>
    <row r="1781" spans="1:17" x14ac:dyDescent="0.25">
      <c r="A1781" s="39">
        <v>42674</v>
      </c>
      <c r="B1781" s="37" t="s">
        <v>2251</v>
      </c>
      <c r="C1781" s="37">
        <v>2016</v>
      </c>
      <c r="D1781" s="38">
        <v>10</v>
      </c>
      <c r="E1781" s="37" t="s">
        <v>37</v>
      </c>
      <c r="F1781" s="37" t="e">
        <v>#N/A</v>
      </c>
      <c r="G1781" s="37" t="s">
        <v>32</v>
      </c>
      <c r="H1781" s="38">
        <v>1</v>
      </c>
      <c r="I1781" s="37" t="s">
        <v>37</v>
      </c>
      <c r="J1781" s="37" t="s">
        <v>37</v>
      </c>
      <c r="K1781">
        <v>0</v>
      </c>
      <c r="L1781">
        <v>0</v>
      </c>
      <c r="M1781">
        <v>0</v>
      </c>
      <c r="N1781">
        <v>0</v>
      </c>
      <c r="O1781">
        <v>0</v>
      </c>
      <c r="P1781">
        <v>0</v>
      </c>
      <c r="Q1781">
        <f t="shared" si="27"/>
        <v>0</v>
      </c>
    </row>
    <row r="1782" spans="1:17" x14ac:dyDescent="0.25">
      <c r="A1782" s="39">
        <v>42674</v>
      </c>
      <c r="B1782" s="37" t="s">
        <v>2250</v>
      </c>
      <c r="C1782" s="37">
        <v>2016</v>
      </c>
      <c r="D1782" s="38">
        <v>10</v>
      </c>
      <c r="E1782" s="37" t="s">
        <v>37</v>
      </c>
      <c r="F1782" s="37" t="e">
        <v>#N/A</v>
      </c>
      <c r="G1782" s="37" t="s">
        <v>40</v>
      </c>
      <c r="H1782" s="38">
        <v>1</v>
      </c>
      <c r="I1782" s="37" t="s">
        <v>37</v>
      </c>
      <c r="J1782" s="37" t="s">
        <v>37</v>
      </c>
      <c r="K1782">
        <v>0</v>
      </c>
      <c r="L1782">
        <v>0</v>
      </c>
      <c r="M1782">
        <v>0</v>
      </c>
      <c r="N1782">
        <v>0</v>
      </c>
      <c r="O1782">
        <v>0</v>
      </c>
      <c r="P1782">
        <v>0</v>
      </c>
      <c r="Q1782">
        <f t="shared" si="27"/>
        <v>0</v>
      </c>
    </row>
    <row r="1783" spans="1:17" x14ac:dyDescent="0.25">
      <c r="A1783" s="39">
        <v>42684</v>
      </c>
      <c r="B1783" s="37" t="s">
        <v>2249</v>
      </c>
      <c r="C1783" s="37">
        <v>2016</v>
      </c>
      <c r="D1783" s="38">
        <v>11</v>
      </c>
      <c r="E1783" s="37" t="s">
        <v>1036</v>
      </c>
      <c r="F1783" s="37" t="e">
        <v>#N/A</v>
      </c>
      <c r="G1783" s="37" t="s">
        <v>32</v>
      </c>
      <c r="H1783" s="38">
        <v>1</v>
      </c>
      <c r="I1783" s="37" t="s">
        <v>37</v>
      </c>
      <c r="J1783" s="37" t="s">
        <v>37</v>
      </c>
      <c r="K1783">
        <v>0</v>
      </c>
      <c r="L1783">
        <v>0</v>
      </c>
      <c r="M1783">
        <v>0</v>
      </c>
      <c r="N1783">
        <v>0</v>
      </c>
      <c r="O1783">
        <v>0</v>
      </c>
      <c r="P1783">
        <v>0</v>
      </c>
      <c r="Q1783">
        <f t="shared" si="27"/>
        <v>0</v>
      </c>
    </row>
    <row r="1784" spans="1:17" x14ac:dyDescent="0.25">
      <c r="A1784" s="39">
        <v>42684</v>
      </c>
      <c r="B1784" s="37" t="s">
        <v>2248</v>
      </c>
      <c r="C1784" s="37">
        <v>2016</v>
      </c>
      <c r="D1784" s="38">
        <v>11</v>
      </c>
      <c r="E1784" s="37" t="s">
        <v>37</v>
      </c>
      <c r="F1784" s="37" t="e">
        <v>#N/A</v>
      </c>
      <c r="G1784" s="37" t="s">
        <v>32</v>
      </c>
      <c r="H1784" s="38">
        <v>1</v>
      </c>
      <c r="I1784" s="37" t="s">
        <v>37</v>
      </c>
      <c r="J1784" s="37" t="s">
        <v>37</v>
      </c>
      <c r="K1784">
        <v>0</v>
      </c>
      <c r="L1784">
        <v>0</v>
      </c>
      <c r="M1784">
        <v>0</v>
      </c>
      <c r="N1784">
        <v>0</v>
      </c>
      <c r="O1784">
        <v>0</v>
      </c>
      <c r="P1784">
        <v>0</v>
      </c>
      <c r="Q1784">
        <f t="shared" si="27"/>
        <v>0</v>
      </c>
    </row>
    <row r="1785" spans="1:17" x14ac:dyDescent="0.25">
      <c r="A1785" s="39">
        <v>42695</v>
      </c>
      <c r="B1785" s="37" t="s">
        <v>2247</v>
      </c>
      <c r="C1785" s="37">
        <v>2016</v>
      </c>
      <c r="D1785" s="38">
        <v>11</v>
      </c>
      <c r="E1785" s="37" t="s">
        <v>1036</v>
      </c>
      <c r="F1785" s="37" t="e">
        <v>#N/A</v>
      </c>
      <c r="G1785" s="37" t="s">
        <v>40</v>
      </c>
      <c r="H1785" s="38">
        <v>3</v>
      </c>
      <c r="I1785" s="37" t="s">
        <v>37</v>
      </c>
      <c r="J1785" s="37" t="s">
        <v>2246</v>
      </c>
      <c r="K1785">
        <v>0</v>
      </c>
      <c r="L1785">
        <v>0</v>
      </c>
      <c r="M1785">
        <v>0</v>
      </c>
      <c r="N1785">
        <v>0</v>
      </c>
      <c r="O1785">
        <v>0</v>
      </c>
      <c r="P1785">
        <v>0</v>
      </c>
      <c r="Q1785">
        <f t="shared" si="27"/>
        <v>0</v>
      </c>
    </row>
    <row r="1786" spans="1:17" x14ac:dyDescent="0.25">
      <c r="A1786" s="39">
        <v>42695</v>
      </c>
      <c r="B1786" s="37" t="s">
        <v>2245</v>
      </c>
      <c r="C1786" s="37">
        <v>2016</v>
      </c>
      <c r="D1786" s="38">
        <v>11</v>
      </c>
      <c r="E1786" s="37" t="s">
        <v>37</v>
      </c>
      <c r="F1786" s="37" t="e">
        <v>#N/A</v>
      </c>
      <c r="G1786" s="37" t="s">
        <v>40</v>
      </c>
      <c r="H1786" s="38">
        <v>3</v>
      </c>
      <c r="I1786" s="37" t="s">
        <v>37</v>
      </c>
      <c r="J1786" s="37" t="s">
        <v>37</v>
      </c>
      <c r="K1786">
        <v>0</v>
      </c>
      <c r="L1786">
        <v>0</v>
      </c>
      <c r="M1786">
        <v>0</v>
      </c>
      <c r="N1786">
        <v>0</v>
      </c>
      <c r="O1786">
        <v>0</v>
      </c>
      <c r="P1786">
        <v>0</v>
      </c>
      <c r="Q1786">
        <f t="shared" si="27"/>
        <v>0</v>
      </c>
    </row>
    <row r="1787" spans="1:17" x14ac:dyDescent="0.25">
      <c r="A1787" s="39">
        <v>42719</v>
      </c>
      <c r="B1787" s="37" t="s">
        <v>2244</v>
      </c>
      <c r="C1787" s="37">
        <v>2016</v>
      </c>
      <c r="D1787" s="38">
        <v>12</v>
      </c>
      <c r="E1787" s="37" t="s">
        <v>37</v>
      </c>
      <c r="F1787" s="37" t="e">
        <v>#N/A</v>
      </c>
      <c r="G1787" s="37" t="s">
        <v>32</v>
      </c>
      <c r="H1787" s="38">
        <v>1</v>
      </c>
      <c r="I1787" s="37" t="s">
        <v>37</v>
      </c>
      <c r="J1787" s="37" t="s">
        <v>37</v>
      </c>
      <c r="K1787">
        <v>0</v>
      </c>
      <c r="L1787">
        <v>0</v>
      </c>
      <c r="M1787">
        <v>0</v>
      </c>
      <c r="N1787">
        <v>0</v>
      </c>
      <c r="O1787">
        <v>0</v>
      </c>
      <c r="P1787">
        <v>0</v>
      </c>
      <c r="Q1787">
        <f t="shared" si="27"/>
        <v>0</v>
      </c>
    </row>
    <row r="1788" spans="1:17" x14ac:dyDescent="0.25">
      <c r="A1788" s="39">
        <v>42719</v>
      </c>
      <c r="B1788" s="37" t="s">
        <v>2243</v>
      </c>
      <c r="C1788" s="37">
        <v>2016</v>
      </c>
      <c r="D1788" s="38">
        <v>12</v>
      </c>
      <c r="E1788" s="37" t="s">
        <v>50</v>
      </c>
      <c r="F1788" s="37" t="s">
        <v>50</v>
      </c>
      <c r="G1788" s="37" t="s">
        <v>32</v>
      </c>
      <c r="H1788" s="38">
        <v>99</v>
      </c>
      <c r="I1788" s="37" t="s">
        <v>37</v>
      </c>
      <c r="J1788" s="37" t="s">
        <v>37</v>
      </c>
      <c r="K1788">
        <v>0</v>
      </c>
      <c r="L1788">
        <v>0</v>
      </c>
      <c r="M1788">
        <v>0</v>
      </c>
      <c r="N1788">
        <v>0</v>
      </c>
      <c r="O1788">
        <v>0</v>
      </c>
      <c r="P1788">
        <v>0</v>
      </c>
      <c r="Q1788">
        <f t="shared" si="27"/>
        <v>0</v>
      </c>
    </row>
    <row r="1789" spans="1:17" x14ac:dyDescent="0.25">
      <c r="A1789" s="39">
        <v>42719</v>
      </c>
      <c r="B1789" s="37" t="s">
        <v>2242</v>
      </c>
      <c r="C1789" s="37">
        <v>2016</v>
      </c>
      <c r="D1789" s="38">
        <v>12</v>
      </c>
      <c r="E1789" s="37" t="s">
        <v>50</v>
      </c>
      <c r="F1789" s="37" t="s">
        <v>50</v>
      </c>
      <c r="G1789" s="37" t="s">
        <v>40</v>
      </c>
      <c r="H1789" s="38">
        <v>4</v>
      </c>
      <c r="I1789" s="37" t="s">
        <v>37</v>
      </c>
      <c r="J1789" s="37" t="s">
        <v>37</v>
      </c>
      <c r="K1789">
        <v>0</v>
      </c>
      <c r="L1789">
        <v>0</v>
      </c>
      <c r="M1789">
        <v>0</v>
      </c>
      <c r="N1789">
        <v>0</v>
      </c>
      <c r="O1789">
        <v>0</v>
      </c>
      <c r="P1789">
        <v>0</v>
      </c>
      <c r="Q1789">
        <f t="shared" si="27"/>
        <v>0</v>
      </c>
    </row>
    <row r="1790" spans="1:17" x14ac:dyDescent="0.25">
      <c r="A1790" s="39">
        <v>42719</v>
      </c>
      <c r="B1790" s="37" t="s">
        <v>2241</v>
      </c>
      <c r="C1790" s="37">
        <v>2016</v>
      </c>
      <c r="D1790" s="38">
        <v>12</v>
      </c>
      <c r="E1790" s="37" t="s">
        <v>36</v>
      </c>
      <c r="F1790" s="37" t="s">
        <v>36</v>
      </c>
      <c r="G1790" s="37" t="s">
        <v>32</v>
      </c>
      <c r="H1790" s="38">
        <v>16</v>
      </c>
      <c r="I1790" s="37" t="s">
        <v>37</v>
      </c>
      <c r="J1790" s="37" t="s">
        <v>37</v>
      </c>
      <c r="K1790">
        <v>0</v>
      </c>
      <c r="L1790">
        <v>0</v>
      </c>
      <c r="M1790">
        <v>0</v>
      </c>
      <c r="N1790">
        <v>0</v>
      </c>
      <c r="O1790">
        <v>0</v>
      </c>
      <c r="P1790">
        <v>0</v>
      </c>
      <c r="Q1790">
        <f t="shared" si="27"/>
        <v>0</v>
      </c>
    </row>
    <row r="1791" spans="1:17" x14ac:dyDescent="0.25">
      <c r="A1791" s="39">
        <v>42719</v>
      </c>
      <c r="B1791" s="37" t="s">
        <v>2240</v>
      </c>
      <c r="C1791" s="37">
        <v>2016</v>
      </c>
      <c r="D1791" s="38">
        <v>12</v>
      </c>
      <c r="E1791" s="37" t="s">
        <v>36</v>
      </c>
      <c r="F1791" s="37" t="s">
        <v>36</v>
      </c>
      <c r="G1791" s="37" t="s">
        <v>40</v>
      </c>
      <c r="H1791" s="38">
        <v>14</v>
      </c>
      <c r="I1791" s="37" t="s">
        <v>37</v>
      </c>
      <c r="J1791" s="37" t="s">
        <v>37</v>
      </c>
      <c r="K1791">
        <v>0</v>
      </c>
      <c r="L1791">
        <v>0</v>
      </c>
      <c r="M1791">
        <v>0</v>
      </c>
      <c r="N1791">
        <v>0</v>
      </c>
      <c r="O1791">
        <v>0</v>
      </c>
      <c r="P1791">
        <v>0</v>
      </c>
      <c r="Q1791">
        <f t="shared" si="27"/>
        <v>0</v>
      </c>
    </row>
    <row r="1792" spans="1:17" x14ac:dyDescent="0.25">
      <c r="A1792" s="39">
        <v>42719</v>
      </c>
      <c r="B1792" s="37" t="s">
        <v>2239</v>
      </c>
      <c r="C1792" s="37">
        <v>2016</v>
      </c>
      <c r="D1792" s="38">
        <v>12</v>
      </c>
      <c r="E1792" s="37" t="s">
        <v>55</v>
      </c>
      <c r="F1792" s="37" t="s">
        <v>4672</v>
      </c>
      <c r="G1792" s="37" t="s">
        <v>32</v>
      </c>
      <c r="H1792" s="38">
        <v>496</v>
      </c>
      <c r="I1792" s="37" t="s">
        <v>37</v>
      </c>
      <c r="J1792" s="37" t="s">
        <v>37</v>
      </c>
      <c r="K1792">
        <v>0</v>
      </c>
      <c r="L1792">
        <v>0</v>
      </c>
      <c r="M1792">
        <v>0</v>
      </c>
      <c r="N1792">
        <v>0</v>
      </c>
      <c r="O1792">
        <v>0</v>
      </c>
      <c r="P1792">
        <v>0</v>
      </c>
      <c r="Q1792">
        <f t="shared" si="27"/>
        <v>0</v>
      </c>
    </row>
    <row r="1793" spans="1:17" x14ac:dyDescent="0.25">
      <c r="A1793" s="39">
        <v>42719</v>
      </c>
      <c r="B1793" s="37" t="s">
        <v>1384</v>
      </c>
      <c r="C1793" s="37">
        <v>2016</v>
      </c>
      <c r="D1793" s="38">
        <v>12</v>
      </c>
      <c r="E1793" s="37" t="s">
        <v>55</v>
      </c>
      <c r="F1793" s="37" t="s">
        <v>4672</v>
      </c>
      <c r="G1793" s="37" t="s">
        <v>40</v>
      </c>
      <c r="H1793" s="38">
        <v>1000</v>
      </c>
      <c r="I1793" s="37" t="s">
        <v>37</v>
      </c>
      <c r="J1793" s="37" t="s">
        <v>37</v>
      </c>
      <c r="K1793">
        <v>1</v>
      </c>
      <c r="L1793">
        <v>1</v>
      </c>
      <c r="M1793">
        <v>0</v>
      </c>
      <c r="N1793">
        <v>1</v>
      </c>
      <c r="O1793">
        <v>1</v>
      </c>
      <c r="P1793">
        <v>1E-3</v>
      </c>
      <c r="Q1793">
        <f t="shared" si="27"/>
        <v>1E-3</v>
      </c>
    </row>
    <row r="1794" spans="1:17" x14ac:dyDescent="0.25">
      <c r="A1794" s="39">
        <v>42719</v>
      </c>
      <c r="B1794" s="37" t="s">
        <v>2238</v>
      </c>
      <c r="C1794" s="37">
        <v>2016</v>
      </c>
      <c r="D1794" s="38">
        <v>12</v>
      </c>
      <c r="E1794" s="37" t="s">
        <v>24</v>
      </c>
      <c r="F1794" s="37" t="s">
        <v>4672</v>
      </c>
      <c r="G1794" s="37" t="s">
        <v>32</v>
      </c>
      <c r="H1794" s="38">
        <v>31</v>
      </c>
      <c r="I1794" s="37" t="s">
        <v>37</v>
      </c>
      <c r="J1794" s="37" t="s">
        <v>37</v>
      </c>
      <c r="K1794">
        <v>0</v>
      </c>
      <c r="L1794">
        <v>0</v>
      </c>
      <c r="M1794">
        <v>0</v>
      </c>
      <c r="N1794">
        <v>0</v>
      </c>
      <c r="O1794">
        <v>0</v>
      </c>
      <c r="P1794">
        <v>0</v>
      </c>
      <c r="Q1794">
        <f t="shared" si="27"/>
        <v>0</v>
      </c>
    </row>
    <row r="1795" spans="1:17" x14ac:dyDescent="0.25">
      <c r="A1795" s="39">
        <v>42719</v>
      </c>
      <c r="B1795" s="37" t="s">
        <v>2237</v>
      </c>
      <c r="C1795" s="37">
        <v>2016</v>
      </c>
      <c r="D1795" s="38">
        <v>12</v>
      </c>
      <c r="E1795" s="37" t="s">
        <v>153</v>
      </c>
      <c r="F1795" s="37" t="s">
        <v>4672</v>
      </c>
      <c r="G1795" s="37" t="s">
        <v>32</v>
      </c>
      <c r="H1795" s="38">
        <v>9</v>
      </c>
      <c r="I1795" s="37" t="s">
        <v>37</v>
      </c>
      <c r="J1795" s="37" t="s">
        <v>37</v>
      </c>
      <c r="K1795">
        <v>0</v>
      </c>
      <c r="L1795">
        <v>0</v>
      </c>
      <c r="M1795">
        <v>0</v>
      </c>
      <c r="N1795">
        <v>0</v>
      </c>
      <c r="O1795">
        <v>0</v>
      </c>
      <c r="P1795">
        <v>0</v>
      </c>
      <c r="Q1795">
        <f t="shared" ref="Q1795:Q1858" si="28">N1795/H1795</f>
        <v>0</v>
      </c>
    </row>
    <row r="1796" spans="1:17" x14ac:dyDescent="0.25">
      <c r="A1796" s="39">
        <v>42719</v>
      </c>
      <c r="B1796" s="37" t="s">
        <v>2236</v>
      </c>
      <c r="C1796" s="37">
        <v>2016</v>
      </c>
      <c r="D1796" s="38">
        <v>12</v>
      </c>
      <c r="E1796" s="37" t="s">
        <v>37</v>
      </c>
      <c r="F1796" s="37" t="e">
        <v>#N/A</v>
      </c>
      <c r="G1796" s="37" t="s">
        <v>32</v>
      </c>
      <c r="H1796" s="38">
        <v>1</v>
      </c>
      <c r="I1796" s="37" t="s">
        <v>37</v>
      </c>
      <c r="J1796" s="37" t="s">
        <v>37</v>
      </c>
      <c r="K1796">
        <v>0</v>
      </c>
      <c r="L1796">
        <v>0</v>
      </c>
      <c r="M1796">
        <v>0</v>
      </c>
      <c r="N1796">
        <v>0</v>
      </c>
      <c r="O1796">
        <v>0</v>
      </c>
      <c r="P1796">
        <v>0</v>
      </c>
      <c r="Q1796">
        <f t="shared" si="28"/>
        <v>0</v>
      </c>
    </row>
    <row r="1797" spans="1:17" x14ac:dyDescent="0.25">
      <c r="A1797" s="39">
        <v>42719</v>
      </c>
      <c r="B1797" s="37" t="s">
        <v>2235</v>
      </c>
      <c r="C1797" s="37">
        <v>2016</v>
      </c>
      <c r="D1797" s="38">
        <v>12</v>
      </c>
      <c r="E1797" s="37" t="s">
        <v>76</v>
      </c>
      <c r="F1797" s="37" t="s">
        <v>1827</v>
      </c>
      <c r="G1797" s="37" t="s">
        <v>32</v>
      </c>
      <c r="H1797" s="38">
        <v>28</v>
      </c>
      <c r="I1797" s="37" t="s">
        <v>37</v>
      </c>
      <c r="J1797" s="37" t="s">
        <v>37</v>
      </c>
      <c r="K1797">
        <v>0</v>
      </c>
      <c r="L1797">
        <v>0</v>
      </c>
      <c r="M1797">
        <v>0</v>
      </c>
      <c r="N1797">
        <v>0</v>
      </c>
      <c r="O1797">
        <v>0</v>
      </c>
      <c r="P1797">
        <v>0</v>
      </c>
      <c r="Q1797">
        <f t="shared" si="28"/>
        <v>0</v>
      </c>
    </row>
    <row r="1798" spans="1:17" x14ac:dyDescent="0.25">
      <c r="A1798" s="39">
        <v>42719</v>
      </c>
      <c r="B1798" s="37" t="s">
        <v>1386</v>
      </c>
      <c r="C1798" s="37">
        <v>2016</v>
      </c>
      <c r="D1798" s="38">
        <v>12</v>
      </c>
      <c r="E1798" s="37" t="s">
        <v>1827</v>
      </c>
      <c r="F1798" s="37" t="s">
        <v>1827</v>
      </c>
      <c r="G1798" s="37" t="s">
        <v>32</v>
      </c>
      <c r="H1798" s="38">
        <v>69</v>
      </c>
      <c r="I1798" s="37" t="s">
        <v>37</v>
      </c>
      <c r="J1798" s="37" t="s">
        <v>37</v>
      </c>
      <c r="K1798">
        <v>2</v>
      </c>
      <c r="L1798">
        <v>2</v>
      </c>
      <c r="M1798">
        <v>2</v>
      </c>
      <c r="N1798">
        <v>0</v>
      </c>
      <c r="O1798">
        <v>2</v>
      </c>
      <c r="P1798">
        <v>2.8985507246376812E-2</v>
      </c>
      <c r="Q1798">
        <f t="shared" si="28"/>
        <v>0</v>
      </c>
    </row>
    <row r="1799" spans="1:17" x14ac:dyDescent="0.25">
      <c r="A1799" s="39">
        <v>42719</v>
      </c>
      <c r="B1799" s="37" t="s">
        <v>2234</v>
      </c>
      <c r="C1799" s="37">
        <v>2016</v>
      </c>
      <c r="D1799" s="38">
        <v>12</v>
      </c>
      <c r="E1799" s="37" t="s">
        <v>37</v>
      </c>
      <c r="F1799" s="37" t="e">
        <v>#N/A</v>
      </c>
      <c r="G1799" s="37" t="s">
        <v>32</v>
      </c>
      <c r="H1799" s="38">
        <v>1</v>
      </c>
      <c r="I1799" s="37" t="s">
        <v>37</v>
      </c>
      <c r="J1799" s="37" t="s">
        <v>37</v>
      </c>
      <c r="K1799">
        <v>0</v>
      </c>
      <c r="L1799">
        <v>0</v>
      </c>
      <c r="M1799">
        <v>0</v>
      </c>
      <c r="N1799">
        <v>0</v>
      </c>
      <c r="O1799">
        <v>0</v>
      </c>
      <c r="P1799">
        <v>0</v>
      </c>
      <c r="Q1799">
        <f t="shared" si="28"/>
        <v>0</v>
      </c>
    </row>
    <row r="1800" spans="1:17" x14ac:dyDescent="0.25">
      <c r="A1800" s="39">
        <v>42740</v>
      </c>
      <c r="B1800" s="37" t="s">
        <v>2233</v>
      </c>
      <c r="C1800" s="37">
        <v>2017</v>
      </c>
      <c r="D1800" s="38">
        <v>1</v>
      </c>
      <c r="E1800" s="37" t="s">
        <v>232</v>
      </c>
      <c r="F1800" s="37" t="e">
        <v>#N/A</v>
      </c>
      <c r="G1800" s="37" t="s">
        <v>40</v>
      </c>
      <c r="H1800" s="38">
        <v>0</v>
      </c>
      <c r="I1800" s="37" t="s">
        <v>37</v>
      </c>
      <c r="J1800" s="37" t="s">
        <v>37</v>
      </c>
      <c r="K1800">
        <v>0</v>
      </c>
      <c r="L1800">
        <v>0</v>
      </c>
      <c r="M1800">
        <v>0</v>
      </c>
      <c r="N1800">
        <v>0</v>
      </c>
      <c r="O1800">
        <v>0</v>
      </c>
      <c r="P1800">
        <v>0</v>
      </c>
      <c r="Q1800" t="e">
        <f t="shared" si="28"/>
        <v>#DIV/0!</v>
      </c>
    </row>
    <row r="1801" spans="1:17" x14ac:dyDescent="0.25">
      <c r="A1801" s="39">
        <v>42740</v>
      </c>
      <c r="B1801" s="37" t="s">
        <v>2232</v>
      </c>
      <c r="C1801" s="37">
        <v>2017</v>
      </c>
      <c r="D1801" s="38">
        <v>1</v>
      </c>
      <c r="E1801" s="37" t="s">
        <v>2074</v>
      </c>
      <c r="F1801" s="37" t="e">
        <v>#N/A</v>
      </c>
      <c r="G1801" s="37" t="s">
        <v>32</v>
      </c>
      <c r="H1801" s="38">
        <v>1</v>
      </c>
      <c r="I1801" s="37" t="s">
        <v>37</v>
      </c>
      <c r="J1801" s="37" t="s">
        <v>37</v>
      </c>
      <c r="K1801">
        <v>0</v>
      </c>
      <c r="L1801">
        <v>0</v>
      </c>
      <c r="M1801">
        <v>0</v>
      </c>
      <c r="N1801">
        <v>0</v>
      </c>
      <c r="O1801">
        <v>0</v>
      </c>
      <c r="P1801">
        <v>0</v>
      </c>
      <c r="Q1801">
        <f t="shared" si="28"/>
        <v>0</v>
      </c>
    </row>
    <row r="1802" spans="1:17" x14ac:dyDescent="0.25">
      <c r="A1802" s="39">
        <v>42740</v>
      </c>
      <c r="B1802" s="37" t="s">
        <v>2231</v>
      </c>
      <c r="C1802" s="37">
        <v>2017</v>
      </c>
      <c r="D1802" s="38">
        <v>1</v>
      </c>
      <c r="E1802" s="37" t="s">
        <v>37</v>
      </c>
      <c r="F1802" s="37" t="e">
        <v>#N/A</v>
      </c>
      <c r="G1802" s="37" t="s">
        <v>32</v>
      </c>
      <c r="H1802" s="38">
        <v>1</v>
      </c>
      <c r="I1802" s="37" t="s">
        <v>37</v>
      </c>
      <c r="J1802" s="37" t="s">
        <v>37</v>
      </c>
      <c r="K1802">
        <v>0</v>
      </c>
      <c r="L1802">
        <v>0</v>
      </c>
      <c r="M1802">
        <v>0</v>
      </c>
      <c r="N1802">
        <v>0</v>
      </c>
      <c r="O1802">
        <v>0</v>
      </c>
      <c r="P1802">
        <v>0</v>
      </c>
      <c r="Q1802">
        <f t="shared" si="28"/>
        <v>0</v>
      </c>
    </row>
    <row r="1803" spans="1:17" x14ac:dyDescent="0.25">
      <c r="A1803" s="39">
        <v>42740</v>
      </c>
      <c r="B1803" s="37" t="s">
        <v>1389</v>
      </c>
      <c r="C1803" s="37">
        <v>2017</v>
      </c>
      <c r="D1803" s="38">
        <v>1</v>
      </c>
      <c r="E1803" s="37" t="s">
        <v>76</v>
      </c>
      <c r="F1803" s="37" t="s">
        <v>1827</v>
      </c>
      <c r="G1803" s="37" t="s">
        <v>32</v>
      </c>
      <c r="H1803" s="38">
        <v>13</v>
      </c>
      <c r="I1803" s="37" t="s">
        <v>37</v>
      </c>
      <c r="J1803" s="37" t="s">
        <v>37</v>
      </c>
      <c r="K1803">
        <v>1</v>
      </c>
      <c r="L1803">
        <v>1</v>
      </c>
      <c r="M1803">
        <v>1</v>
      </c>
      <c r="N1803">
        <v>0</v>
      </c>
      <c r="O1803">
        <v>0</v>
      </c>
      <c r="P1803">
        <v>7.6923076923076927E-2</v>
      </c>
      <c r="Q1803">
        <f t="shared" si="28"/>
        <v>0</v>
      </c>
    </row>
    <row r="1804" spans="1:17" x14ac:dyDescent="0.25">
      <c r="A1804" s="39">
        <v>42740</v>
      </c>
      <c r="B1804" s="37" t="s">
        <v>2230</v>
      </c>
      <c r="C1804" s="37">
        <v>2017</v>
      </c>
      <c r="D1804" s="38">
        <v>1</v>
      </c>
      <c r="E1804" s="37" t="s">
        <v>76</v>
      </c>
      <c r="F1804" s="37" t="s">
        <v>1827</v>
      </c>
      <c r="G1804" s="37" t="s">
        <v>40</v>
      </c>
      <c r="H1804" s="38">
        <v>4</v>
      </c>
      <c r="I1804" s="37" t="s">
        <v>37</v>
      </c>
      <c r="J1804" s="37" t="s">
        <v>37</v>
      </c>
      <c r="K1804">
        <v>0</v>
      </c>
      <c r="L1804">
        <v>0</v>
      </c>
      <c r="M1804">
        <v>0</v>
      </c>
      <c r="N1804">
        <v>0</v>
      </c>
      <c r="O1804">
        <v>0</v>
      </c>
      <c r="P1804">
        <v>0</v>
      </c>
      <c r="Q1804">
        <f t="shared" si="28"/>
        <v>0</v>
      </c>
    </row>
    <row r="1805" spans="1:17" x14ac:dyDescent="0.25">
      <c r="A1805" s="39">
        <v>42740</v>
      </c>
      <c r="B1805" s="37" t="s">
        <v>1392</v>
      </c>
      <c r="C1805" s="37">
        <v>2017</v>
      </c>
      <c r="D1805" s="38">
        <v>1</v>
      </c>
      <c r="E1805" s="37" t="s">
        <v>1827</v>
      </c>
      <c r="F1805" s="37" t="s">
        <v>1827</v>
      </c>
      <c r="G1805" s="37" t="s">
        <v>32</v>
      </c>
      <c r="H1805" s="38">
        <v>143</v>
      </c>
      <c r="I1805" s="37" t="s">
        <v>37</v>
      </c>
      <c r="J1805" s="37" t="s">
        <v>2229</v>
      </c>
      <c r="K1805">
        <v>1</v>
      </c>
      <c r="L1805">
        <v>1</v>
      </c>
      <c r="M1805">
        <v>1</v>
      </c>
      <c r="N1805">
        <v>0</v>
      </c>
      <c r="O1805">
        <v>1</v>
      </c>
      <c r="P1805">
        <v>6.993006993006993E-3</v>
      </c>
      <c r="Q1805">
        <f t="shared" si="28"/>
        <v>0</v>
      </c>
    </row>
    <row r="1806" spans="1:17" x14ac:dyDescent="0.25">
      <c r="A1806" s="39">
        <v>42740</v>
      </c>
      <c r="B1806" s="37" t="s">
        <v>2228</v>
      </c>
      <c r="C1806" s="37">
        <v>2017</v>
      </c>
      <c r="D1806" s="38">
        <v>1</v>
      </c>
      <c r="E1806" s="37" t="s">
        <v>1827</v>
      </c>
      <c r="F1806" s="37" t="s">
        <v>1827</v>
      </c>
      <c r="G1806" s="37" t="s">
        <v>40</v>
      </c>
      <c r="H1806" s="38">
        <v>42</v>
      </c>
      <c r="I1806" s="37" t="s">
        <v>37</v>
      </c>
      <c r="J1806" s="37" t="s">
        <v>37</v>
      </c>
      <c r="K1806">
        <v>0</v>
      </c>
      <c r="L1806">
        <v>0</v>
      </c>
      <c r="M1806">
        <v>0</v>
      </c>
      <c r="N1806">
        <v>0</v>
      </c>
      <c r="O1806">
        <v>0</v>
      </c>
      <c r="P1806">
        <v>0</v>
      </c>
      <c r="Q1806">
        <f t="shared" si="28"/>
        <v>0</v>
      </c>
    </row>
    <row r="1807" spans="1:17" x14ac:dyDescent="0.25">
      <c r="A1807" s="39">
        <v>42740</v>
      </c>
      <c r="B1807" s="37" t="s">
        <v>2227</v>
      </c>
      <c r="C1807" s="37">
        <v>2017</v>
      </c>
      <c r="D1807" s="38">
        <v>1</v>
      </c>
      <c r="E1807" s="37" t="s">
        <v>37</v>
      </c>
      <c r="F1807" s="37" t="e">
        <v>#N/A</v>
      </c>
      <c r="G1807" s="37" t="s">
        <v>40</v>
      </c>
      <c r="H1807" s="38">
        <v>1</v>
      </c>
      <c r="I1807" s="37" t="s">
        <v>37</v>
      </c>
      <c r="J1807" s="37" t="s">
        <v>37</v>
      </c>
      <c r="K1807">
        <v>0</v>
      </c>
      <c r="L1807">
        <v>0</v>
      </c>
      <c r="M1807">
        <v>0</v>
      </c>
      <c r="N1807">
        <v>0</v>
      </c>
      <c r="O1807">
        <v>0</v>
      </c>
      <c r="P1807">
        <v>0</v>
      </c>
      <c r="Q1807">
        <f t="shared" si="28"/>
        <v>0</v>
      </c>
    </row>
    <row r="1808" spans="1:17" x14ac:dyDescent="0.25">
      <c r="A1808" s="39">
        <v>42740</v>
      </c>
      <c r="B1808" s="37" t="s">
        <v>2226</v>
      </c>
      <c r="C1808" s="37">
        <v>2017</v>
      </c>
      <c r="D1808" s="38">
        <v>1</v>
      </c>
      <c r="E1808" s="37" t="s">
        <v>50</v>
      </c>
      <c r="F1808" s="37" t="s">
        <v>50</v>
      </c>
      <c r="G1808" s="37" t="s">
        <v>32</v>
      </c>
      <c r="H1808" s="38">
        <v>185</v>
      </c>
      <c r="I1808" s="37" t="s">
        <v>37</v>
      </c>
      <c r="J1808" s="37" t="s">
        <v>37</v>
      </c>
      <c r="K1808">
        <v>0</v>
      </c>
      <c r="L1808">
        <v>0</v>
      </c>
      <c r="M1808">
        <v>0</v>
      </c>
      <c r="N1808">
        <v>0</v>
      </c>
      <c r="O1808">
        <v>0</v>
      </c>
      <c r="P1808">
        <v>0</v>
      </c>
      <c r="Q1808">
        <f t="shared" si="28"/>
        <v>0</v>
      </c>
    </row>
    <row r="1809" spans="1:17" x14ac:dyDescent="0.25">
      <c r="A1809" s="39">
        <v>42740</v>
      </c>
      <c r="B1809" s="37" t="s">
        <v>2225</v>
      </c>
      <c r="C1809" s="37">
        <v>2017</v>
      </c>
      <c r="D1809" s="38">
        <v>1</v>
      </c>
      <c r="E1809" s="37" t="s">
        <v>50</v>
      </c>
      <c r="F1809" s="37" t="s">
        <v>50</v>
      </c>
      <c r="G1809" s="37" t="s">
        <v>40</v>
      </c>
      <c r="H1809" s="38">
        <v>9</v>
      </c>
      <c r="I1809" s="37" t="s">
        <v>37</v>
      </c>
      <c r="J1809" s="37" t="s">
        <v>37</v>
      </c>
      <c r="K1809">
        <v>0</v>
      </c>
      <c r="L1809">
        <v>0</v>
      </c>
      <c r="M1809">
        <v>0</v>
      </c>
      <c r="N1809">
        <v>0</v>
      </c>
      <c r="O1809">
        <v>0</v>
      </c>
      <c r="P1809">
        <v>0</v>
      </c>
      <c r="Q1809">
        <f t="shared" si="28"/>
        <v>0</v>
      </c>
    </row>
    <row r="1810" spans="1:17" x14ac:dyDescent="0.25">
      <c r="A1810" s="39">
        <v>42740</v>
      </c>
      <c r="B1810" s="37" t="s">
        <v>2224</v>
      </c>
      <c r="C1810" s="37">
        <v>2017</v>
      </c>
      <c r="D1810" s="38">
        <v>1</v>
      </c>
      <c r="E1810" s="37" t="s">
        <v>36</v>
      </c>
      <c r="F1810" s="37" t="s">
        <v>36</v>
      </c>
      <c r="G1810" s="37" t="s">
        <v>32</v>
      </c>
      <c r="H1810" s="38">
        <v>61</v>
      </c>
      <c r="I1810" s="37" t="s">
        <v>37</v>
      </c>
      <c r="J1810" s="37" t="s">
        <v>37</v>
      </c>
      <c r="K1810">
        <v>0</v>
      </c>
      <c r="L1810">
        <v>0</v>
      </c>
      <c r="M1810">
        <v>0</v>
      </c>
      <c r="N1810">
        <v>0</v>
      </c>
      <c r="O1810">
        <v>0</v>
      </c>
      <c r="P1810">
        <v>0</v>
      </c>
      <c r="Q1810">
        <f t="shared" si="28"/>
        <v>0</v>
      </c>
    </row>
    <row r="1811" spans="1:17" x14ac:dyDescent="0.25">
      <c r="A1811" s="39">
        <v>42740</v>
      </c>
      <c r="B1811" s="37" t="s">
        <v>2223</v>
      </c>
      <c r="C1811" s="37">
        <v>2017</v>
      </c>
      <c r="D1811" s="38">
        <v>1</v>
      </c>
      <c r="E1811" s="37" t="s">
        <v>36</v>
      </c>
      <c r="F1811" s="37" t="s">
        <v>36</v>
      </c>
      <c r="G1811" s="37" t="s">
        <v>40</v>
      </c>
      <c r="H1811" s="38">
        <v>17</v>
      </c>
      <c r="I1811" s="37" t="s">
        <v>37</v>
      </c>
      <c r="J1811" s="37" t="s">
        <v>37</v>
      </c>
      <c r="K1811">
        <v>0</v>
      </c>
      <c r="L1811">
        <v>0</v>
      </c>
      <c r="M1811">
        <v>0</v>
      </c>
      <c r="N1811">
        <v>0</v>
      </c>
      <c r="O1811">
        <v>0</v>
      </c>
      <c r="P1811">
        <v>0</v>
      </c>
      <c r="Q1811">
        <f t="shared" si="28"/>
        <v>0</v>
      </c>
    </row>
    <row r="1812" spans="1:17" x14ac:dyDescent="0.25">
      <c r="A1812" s="39">
        <v>42740</v>
      </c>
      <c r="B1812" s="37" t="s">
        <v>2222</v>
      </c>
      <c r="C1812" s="37">
        <v>2017</v>
      </c>
      <c r="D1812" s="38">
        <v>1</v>
      </c>
      <c r="E1812" s="37" t="s">
        <v>55</v>
      </c>
      <c r="F1812" s="37" t="s">
        <v>4672</v>
      </c>
      <c r="G1812" s="37" t="s">
        <v>32</v>
      </c>
      <c r="H1812" s="38">
        <v>314</v>
      </c>
      <c r="I1812" s="37" t="s">
        <v>37</v>
      </c>
      <c r="J1812" s="37" t="s">
        <v>2221</v>
      </c>
      <c r="K1812">
        <v>0</v>
      </c>
      <c r="L1812">
        <v>0</v>
      </c>
      <c r="M1812">
        <v>0</v>
      </c>
      <c r="N1812">
        <v>0</v>
      </c>
      <c r="O1812">
        <v>0</v>
      </c>
      <c r="P1812">
        <v>0</v>
      </c>
      <c r="Q1812">
        <f t="shared" si="28"/>
        <v>0</v>
      </c>
    </row>
    <row r="1813" spans="1:17" x14ac:dyDescent="0.25">
      <c r="A1813" s="39">
        <v>42740</v>
      </c>
      <c r="B1813" s="37" t="s">
        <v>2220</v>
      </c>
      <c r="C1813" s="37">
        <v>2017</v>
      </c>
      <c r="D1813" s="38">
        <v>1</v>
      </c>
      <c r="E1813" s="37" t="s">
        <v>55</v>
      </c>
      <c r="F1813" s="37" t="s">
        <v>4672</v>
      </c>
      <c r="G1813" s="37" t="s">
        <v>40</v>
      </c>
      <c r="H1813" s="38">
        <v>926</v>
      </c>
      <c r="I1813" s="37" t="s">
        <v>37</v>
      </c>
      <c r="J1813" s="37" t="s">
        <v>2219</v>
      </c>
      <c r="K1813">
        <v>0</v>
      </c>
      <c r="L1813">
        <v>0</v>
      </c>
      <c r="M1813">
        <v>0</v>
      </c>
      <c r="N1813">
        <v>0</v>
      </c>
      <c r="O1813">
        <v>0</v>
      </c>
      <c r="P1813">
        <v>0</v>
      </c>
      <c r="Q1813">
        <f t="shared" si="28"/>
        <v>0</v>
      </c>
    </row>
    <row r="1814" spans="1:17" x14ac:dyDescent="0.25">
      <c r="A1814" s="39">
        <v>42740</v>
      </c>
      <c r="B1814" s="37" t="s">
        <v>2218</v>
      </c>
      <c r="C1814" s="37">
        <v>2017</v>
      </c>
      <c r="D1814" s="38">
        <v>1</v>
      </c>
      <c r="E1814" s="37" t="s">
        <v>24</v>
      </c>
      <c r="F1814" s="37" t="s">
        <v>4672</v>
      </c>
      <c r="G1814" s="37" t="s">
        <v>32</v>
      </c>
      <c r="H1814" s="38">
        <v>47</v>
      </c>
      <c r="I1814" s="37" t="s">
        <v>37</v>
      </c>
      <c r="J1814" s="37" t="s">
        <v>37</v>
      </c>
      <c r="K1814">
        <v>0</v>
      </c>
      <c r="L1814">
        <v>0</v>
      </c>
      <c r="M1814">
        <v>0</v>
      </c>
      <c r="N1814">
        <v>0</v>
      </c>
      <c r="O1814">
        <v>0</v>
      </c>
      <c r="P1814">
        <v>0</v>
      </c>
      <c r="Q1814">
        <f t="shared" si="28"/>
        <v>0</v>
      </c>
    </row>
    <row r="1815" spans="1:17" x14ac:dyDescent="0.25">
      <c r="A1815" s="39">
        <v>42740</v>
      </c>
      <c r="B1815" s="37" t="s">
        <v>2217</v>
      </c>
      <c r="C1815" s="37">
        <v>2017</v>
      </c>
      <c r="D1815" s="38">
        <v>1</v>
      </c>
      <c r="E1815" s="37" t="s">
        <v>24</v>
      </c>
      <c r="F1815" s="37" t="s">
        <v>4672</v>
      </c>
      <c r="G1815" s="37" t="s">
        <v>40</v>
      </c>
      <c r="H1815" s="38">
        <v>1</v>
      </c>
      <c r="I1815" s="37" t="s">
        <v>37</v>
      </c>
      <c r="J1815" s="37" t="s">
        <v>37</v>
      </c>
      <c r="K1815">
        <v>0</v>
      </c>
      <c r="L1815">
        <v>0</v>
      </c>
      <c r="M1815">
        <v>0</v>
      </c>
      <c r="N1815">
        <v>0</v>
      </c>
      <c r="O1815">
        <v>0</v>
      </c>
      <c r="P1815">
        <v>0</v>
      </c>
      <c r="Q1815">
        <f t="shared" si="28"/>
        <v>0</v>
      </c>
    </row>
    <row r="1816" spans="1:17" x14ac:dyDescent="0.25">
      <c r="A1816" s="39">
        <v>42740</v>
      </c>
      <c r="B1816" s="37" t="s">
        <v>2216</v>
      </c>
      <c r="C1816" s="37">
        <v>2017</v>
      </c>
      <c r="D1816" s="38">
        <v>1</v>
      </c>
      <c r="E1816" s="37" t="s">
        <v>153</v>
      </c>
      <c r="F1816" s="37" t="s">
        <v>4672</v>
      </c>
      <c r="G1816" s="37" t="s">
        <v>32</v>
      </c>
      <c r="H1816" s="38">
        <v>0</v>
      </c>
      <c r="I1816" s="37" t="s">
        <v>37</v>
      </c>
      <c r="J1816" s="37" t="s">
        <v>37</v>
      </c>
      <c r="K1816">
        <v>0</v>
      </c>
      <c r="L1816">
        <v>0</v>
      </c>
      <c r="M1816">
        <v>0</v>
      </c>
      <c r="N1816">
        <v>0</v>
      </c>
      <c r="O1816">
        <v>0</v>
      </c>
      <c r="P1816">
        <v>0</v>
      </c>
      <c r="Q1816" t="e">
        <f t="shared" si="28"/>
        <v>#DIV/0!</v>
      </c>
    </row>
    <row r="1817" spans="1:17" x14ac:dyDescent="0.25">
      <c r="A1817" s="39">
        <v>42747</v>
      </c>
      <c r="B1817" s="37" t="s">
        <v>2215</v>
      </c>
      <c r="C1817" s="37">
        <v>2017</v>
      </c>
      <c r="D1817" s="38">
        <v>1</v>
      </c>
      <c r="E1817" s="37" t="s">
        <v>2214</v>
      </c>
      <c r="F1817" s="37" t="e">
        <v>#N/A</v>
      </c>
      <c r="G1817" s="37" t="s">
        <v>40</v>
      </c>
      <c r="H1817" s="38">
        <v>1</v>
      </c>
      <c r="I1817" s="37" t="s">
        <v>37</v>
      </c>
      <c r="J1817" s="37" t="s">
        <v>37</v>
      </c>
      <c r="K1817">
        <v>0</v>
      </c>
      <c r="L1817">
        <v>0</v>
      </c>
      <c r="M1817">
        <v>0</v>
      </c>
      <c r="N1817">
        <v>0</v>
      </c>
      <c r="O1817">
        <v>0</v>
      </c>
      <c r="P1817">
        <v>0</v>
      </c>
      <c r="Q1817">
        <f t="shared" si="28"/>
        <v>0</v>
      </c>
    </row>
    <row r="1818" spans="1:17" x14ac:dyDescent="0.25">
      <c r="A1818" s="39">
        <v>42747</v>
      </c>
      <c r="B1818" s="37" t="s">
        <v>2213</v>
      </c>
      <c r="C1818" s="37">
        <v>2017</v>
      </c>
      <c r="D1818" s="38">
        <v>1</v>
      </c>
      <c r="E1818" s="37" t="s">
        <v>2212</v>
      </c>
      <c r="F1818" s="37" t="e">
        <v>#N/A</v>
      </c>
      <c r="G1818" s="37" t="s">
        <v>32</v>
      </c>
      <c r="H1818" s="38">
        <v>1</v>
      </c>
      <c r="I1818" s="37" t="s">
        <v>37</v>
      </c>
      <c r="J1818" s="37" t="s">
        <v>37</v>
      </c>
      <c r="K1818">
        <v>0</v>
      </c>
      <c r="L1818">
        <v>0</v>
      </c>
      <c r="M1818">
        <v>0</v>
      </c>
      <c r="N1818">
        <v>0</v>
      </c>
      <c r="O1818">
        <v>0</v>
      </c>
      <c r="P1818">
        <v>0</v>
      </c>
      <c r="Q1818">
        <f t="shared" si="28"/>
        <v>0</v>
      </c>
    </row>
    <row r="1819" spans="1:17" x14ac:dyDescent="0.25">
      <c r="A1819" s="39">
        <v>42788</v>
      </c>
      <c r="B1819" s="37" t="s">
        <v>2211</v>
      </c>
      <c r="C1819" s="37">
        <v>2017</v>
      </c>
      <c r="D1819" s="38">
        <v>2</v>
      </c>
      <c r="E1819" s="37" t="s">
        <v>37</v>
      </c>
      <c r="F1819" s="37" t="e">
        <v>#N/A</v>
      </c>
      <c r="G1819" s="37" t="s">
        <v>32</v>
      </c>
      <c r="H1819" s="38">
        <v>4</v>
      </c>
      <c r="I1819" s="37" t="s">
        <v>37</v>
      </c>
      <c r="J1819" s="37" t="s">
        <v>37</v>
      </c>
      <c r="K1819">
        <v>0</v>
      </c>
      <c r="L1819">
        <v>0</v>
      </c>
      <c r="M1819">
        <v>0</v>
      </c>
      <c r="N1819">
        <v>0</v>
      </c>
      <c r="O1819">
        <v>0</v>
      </c>
      <c r="P1819">
        <v>0</v>
      </c>
      <c r="Q1819">
        <f t="shared" si="28"/>
        <v>0</v>
      </c>
    </row>
    <row r="1820" spans="1:17" x14ac:dyDescent="0.25">
      <c r="A1820" s="39">
        <v>42788</v>
      </c>
      <c r="B1820" s="37" t="s">
        <v>1394</v>
      </c>
      <c r="C1820" s="37">
        <v>2017</v>
      </c>
      <c r="D1820" s="38">
        <v>2</v>
      </c>
      <c r="E1820" s="37" t="s">
        <v>76</v>
      </c>
      <c r="F1820" s="37" t="s">
        <v>1827</v>
      </c>
      <c r="G1820" s="37" t="s">
        <v>32</v>
      </c>
      <c r="H1820" s="38">
        <v>27</v>
      </c>
      <c r="I1820" s="37" t="s">
        <v>37</v>
      </c>
      <c r="J1820" s="37" t="s">
        <v>37</v>
      </c>
      <c r="K1820">
        <v>1</v>
      </c>
      <c r="L1820">
        <v>1</v>
      </c>
      <c r="M1820">
        <v>0</v>
      </c>
      <c r="N1820">
        <v>1</v>
      </c>
      <c r="O1820">
        <v>1</v>
      </c>
      <c r="P1820">
        <v>3.7037037037037035E-2</v>
      </c>
      <c r="Q1820">
        <f t="shared" si="28"/>
        <v>3.7037037037037035E-2</v>
      </c>
    </row>
    <row r="1821" spans="1:17" x14ac:dyDescent="0.25">
      <c r="A1821" s="39">
        <v>42788</v>
      </c>
      <c r="B1821" s="37" t="s">
        <v>2210</v>
      </c>
      <c r="C1821" s="37">
        <v>2017</v>
      </c>
      <c r="D1821" s="38">
        <v>2</v>
      </c>
      <c r="E1821" s="37" t="s">
        <v>1827</v>
      </c>
      <c r="F1821" s="37" t="s">
        <v>1827</v>
      </c>
      <c r="G1821" s="37" t="s">
        <v>32</v>
      </c>
      <c r="H1821" s="38">
        <v>27</v>
      </c>
      <c r="I1821" s="37" t="s">
        <v>37</v>
      </c>
      <c r="J1821" s="37" t="s">
        <v>37</v>
      </c>
      <c r="K1821">
        <v>0</v>
      </c>
      <c r="L1821">
        <v>0</v>
      </c>
      <c r="M1821">
        <v>0</v>
      </c>
      <c r="N1821">
        <v>0</v>
      </c>
      <c r="O1821">
        <v>0</v>
      </c>
      <c r="P1821">
        <v>0</v>
      </c>
      <c r="Q1821">
        <f t="shared" si="28"/>
        <v>0</v>
      </c>
    </row>
    <row r="1822" spans="1:17" x14ac:dyDescent="0.25">
      <c r="A1822" s="39">
        <v>42788</v>
      </c>
      <c r="B1822" s="37" t="s">
        <v>2209</v>
      </c>
      <c r="C1822" s="37">
        <v>2017</v>
      </c>
      <c r="D1822" s="38">
        <v>2</v>
      </c>
      <c r="E1822" s="37" t="s">
        <v>587</v>
      </c>
      <c r="F1822" s="37" t="e">
        <v>#N/A</v>
      </c>
      <c r="G1822" s="37" t="s">
        <v>32</v>
      </c>
      <c r="H1822" s="38">
        <v>0</v>
      </c>
      <c r="I1822" s="37" t="s">
        <v>37</v>
      </c>
      <c r="J1822" s="37" t="s">
        <v>37</v>
      </c>
      <c r="K1822">
        <v>0</v>
      </c>
      <c r="L1822">
        <v>0</v>
      </c>
      <c r="M1822">
        <v>0</v>
      </c>
      <c r="N1822">
        <v>0</v>
      </c>
      <c r="O1822">
        <v>0</v>
      </c>
      <c r="P1822">
        <v>0</v>
      </c>
      <c r="Q1822" t="e">
        <f t="shared" si="28"/>
        <v>#DIV/0!</v>
      </c>
    </row>
    <row r="1823" spans="1:17" x14ac:dyDescent="0.25">
      <c r="A1823" s="39">
        <v>42788</v>
      </c>
      <c r="B1823" s="37" t="s">
        <v>2208</v>
      </c>
      <c r="C1823" s="37">
        <v>2017</v>
      </c>
      <c r="D1823" s="38">
        <v>2</v>
      </c>
      <c r="E1823" s="37" t="s">
        <v>24</v>
      </c>
      <c r="F1823" s="37" t="s">
        <v>4672</v>
      </c>
      <c r="G1823" s="37" t="s">
        <v>32</v>
      </c>
      <c r="H1823" s="38">
        <v>90</v>
      </c>
      <c r="I1823" s="37" t="s">
        <v>37</v>
      </c>
      <c r="J1823" s="37" t="s">
        <v>37</v>
      </c>
      <c r="K1823">
        <v>0</v>
      </c>
      <c r="L1823">
        <v>0</v>
      </c>
      <c r="M1823">
        <v>0</v>
      </c>
      <c r="N1823">
        <v>0</v>
      </c>
      <c r="O1823">
        <v>0</v>
      </c>
      <c r="P1823">
        <v>0</v>
      </c>
      <c r="Q1823">
        <f t="shared" si="28"/>
        <v>0</v>
      </c>
    </row>
    <row r="1824" spans="1:17" x14ac:dyDescent="0.25">
      <c r="A1824" s="39">
        <v>42788</v>
      </c>
      <c r="B1824" s="37" t="s">
        <v>2207</v>
      </c>
      <c r="C1824" s="37">
        <v>2017</v>
      </c>
      <c r="D1824" s="38">
        <v>2</v>
      </c>
      <c r="E1824" s="37" t="s">
        <v>24</v>
      </c>
      <c r="F1824" s="37" t="s">
        <v>4672</v>
      </c>
      <c r="G1824" s="37" t="s">
        <v>40</v>
      </c>
      <c r="H1824" s="38">
        <v>2</v>
      </c>
      <c r="I1824" s="37" t="s">
        <v>37</v>
      </c>
      <c r="J1824" s="37" t="s">
        <v>37</v>
      </c>
      <c r="K1824">
        <v>0</v>
      </c>
      <c r="L1824">
        <v>0</v>
      </c>
      <c r="M1824">
        <v>0</v>
      </c>
      <c r="N1824">
        <v>0</v>
      </c>
      <c r="O1824">
        <v>0</v>
      </c>
      <c r="P1824">
        <v>0</v>
      </c>
      <c r="Q1824">
        <f t="shared" si="28"/>
        <v>0</v>
      </c>
    </row>
    <row r="1825" spans="1:17" x14ac:dyDescent="0.25">
      <c r="A1825" s="39">
        <v>42788</v>
      </c>
      <c r="B1825" s="37" t="s">
        <v>2206</v>
      </c>
      <c r="C1825" s="37">
        <v>2017</v>
      </c>
      <c r="D1825" s="38">
        <v>2</v>
      </c>
      <c r="E1825" s="37" t="s">
        <v>55</v>
      </c>
      <c r="F1825" s="37" t="s">
        <v>4672</v>
      </c>
      <c r="G1825" s="37" t="s">
        <v>40</v>
      </c>
      <c r="H1825" s="38">
        <v>257</v>
      </c>
      <c r="I1825" s="37" t="s">
        <v>37</v>
      </c>
      <c r="J1825" s="37" t="s">
        <v>37</v>
      </c>
      <c r="K1825">
        <v>0</v>
      </c>
      <c r="L1825">
        <v>0</v>
      </c>
      <c r="M1825">
        <v>0</v>
      </c>
      <c r="N1825">
        <v>0</v>
      </c>
      <c r="O1825">
        <v>0</v>
      </c>
      <c r="P1825">
        <v>0</v>
      </c>
      <c r="Q1825">
        <f t="shared" si="28"/>
        <v>0</v>
      </c>
    </row>
    <row r="1826" spans="1:17" x14ac:dyDescent="0.25">
      <c r="A1826" s="39">
        <v>42788</v>
      </c>
      <c r="B1826" s="37" t="s">
        <v>2205</v>
      </c>
      <c r="C1826" s="37">
        <v>2017</v>
      </c>
      <c r="D1826" s="38">
        <v>2</v>
      </c>
      <c r="E1826" s="37" t="s">
        <v>55</v>
      </c>
      <c r="F1826" s="37" t="s">
        <v>4672</v>
      </c>
      <c r="G1826" s="37" t="s">
        <v>32</v>
      </c>
      <c r="H1826" s="38">
        <v>236</v>
      </c>
      <c r="I1826" s="37" t="s">
        <v>2121</v>
      </c>
      <c r="J1826" s="37" t="s">
        <v>37</v>
      </c>
      <c r="K1826">
        <v>0</v>
      </c>
      <c r="L1826">
        <v>0</v>
      </c>
      <c r="M1826">
        <v>0</v>
      </c>
      <c r="N1826">
        <v>0</v>
      </c>
      <c r="O1826">
        <v>0</v>
      </c>
      <c r="P1826">
        <v>0</v>
      </c>
      <c r="Q1826">
        <f t="shared" si="28"/>
        <v>0</v>
      </c>
    </row>
    <row r="1827" spans="1:17" x14ac:dyDescent="0.25">
      <c r="A1827" s="39">
        <v>42788</v>
      </c>
      <c r="B1827" s="37" t="s">
        <v>2204</v>
      </c>
      <c r="C1827" s="37">
        <v>2017</v>
      </c>
      <c r="D1827" s="38">
        <v>2</v>
      </c>
      <c r="E1827" s="37" t="s">
        <v>36</v>
      </c>
      <c r="F1827" s="37" t="s">
        <v>36</v>
      </c>
      <c r="G1827" s="37" t="s">
        <v>40</v>
      </c>
      <c r="H1827" s="38">
        <v>38</v>
      </c>
      <c r="I1827" s="37" t="s">
        <v>37</v>
      </c>
      <c r="J1827" s="37" t="s">
        <v>37</v>
      </c>
      <c r="K1827">
        <v>0</v>
      </c>
      <c r="L1827">
        <v>0</v>
      </c>
      <c r="M1827">
        <v>0</v>
      </c>
      <c r="N1827">
        <v>0</v>
      </c>
      <c r="O1827">
        <v>0</v>
      </c>
      <c r="P1827">
        <v>0</v>
      </c>
      <c r="Q1827">
        <f t="shared" si="28"/>
        <v>0</v>
      </c>
    </row>
    <row r="1828" spans="1:17" x14ac:dyDescent="0.25">
      <c r="A1828" s="39">
        <v>42788</v>
      </c>
      <c r="B1828" s="37" t="s">
        <v>1398</v>
      </c>
      <c r="C1828" s="37">
        <v>2017</v>
      </c>
      <c r="D1828" s="38">
        <v>2</v>
      </c>
      <c r="E1828" s="37" t="s">
        <v>36</v>
      </c>
      <c r="F1828" s="37" t="s">
        <v>36</v>
      </c>
      <c r="G1828" s="37" t="s">
        <v>32</v>
      </c>
      <c r="H1828" s="38">
        <v>77</v>
      </c>
      <c r="I1828" s="37" t="s">
        <v>2203</v>
      </c>
      <c r="J1828" s="37" t="s">
        <v>37</v>
      </c>
      <c r="K1828">
        <v>1</v>
      </c>
      <c r="L1828">
        <v>1</v>
      </c>
      <c r="M1828">
        <v>0</v>
      </c>
      <c r="N1828">
        <v>1</v>
      </c>
      <c r="O1828">
        <v>1</v>
      </c>
      <c r="P1828">
        <v>1.2987012987012988E-2</v>
      </c>
      <c r="Q1828">
        <f t="shared" si="28"/>
        <v>1.2987012987012988E-2</v>
      </c>
    </row>
    <row r="1829" spans="1:17" x14ac:dyDescent="0.25">
      <c r="A1829" s="39">
        <v>42788</v>
      </c>
      <c r="B1829" s="37" t="s">
        <v>2202</v>
      </c>
      <c r="C1829" s="37">
        <v>2017</v>
      </c>
      <c r="D1829" s="38">
        <v>2</v>
      </c>
      <c r="E1829" s="37" t="s">
        <v>50</v>
      </c>
      <c r="F1829" s="37" t="s">
        <v>50</v>
      </c>
      <c r="G1829" s="37" t="s">
        <v>40</v>
      </c>
      <c r="H1829" s="38">
        <v>4</v>
      </c>
      <c r="I1829" s="37" t="s">
        <v>37</v>
      </c>
      <c r="J1829" s="37" t="s">
        <v>37</v>
      </c>
      <c r="K1829">
        <v>0</v>
      </c>
      <c r="L1829">
        <v>0</v>
      </c>
      <c r="M1829">
        <v>0</v>
      </c>
      <c r="N1829">
        <v>0</v>
      </c>
      <c r="O1829">
        <v>0</v>
      </c>
      <c r="P1829">
        <v>0</v>
      </c>
      <c r="Q1829">
        <f t="shared" si="28"/>
        <v>0</v>
      </c>
    </row>
    <row r="1830" spans="1:17" x14ac:dyDescent="0.25">
      <c r="A1830" s="39">
        <v>42788</v>
      </c>
      <c r="B1830" s="37" t="s">
        <v>1402</v>
      </c>
      <c r="C1830" s="37">
        <v>2017</v>
      </c>
      <c r="D1830" s="38">
        <v>2</v>
      </c>
      <c r="E1830" s="37" t="s">
        <v>50</v>
      </c>
      <c r="F1830" s="37" t="s">
        <v>50</v>
      </c>
      <c r="G1830" s="37" t="s">
        <v>32</v>
      </c>
      <c r="H1830" s="38">
        <v>200</v>
      </c>
      <c r="I1830" s="37" t="s">
        <v>2121</v>
      </c>
      <c r="J1830" s="37" t="s">
        <v>37</v>
      </c>
      <c r="K1830">
        <v>1</v>
      </c>
      <c r="L1830">
        <v>1</v>
      </c>
      <c r="M1830">
        <v>0</v>
      </c>
      <c r="N1830">
        <v>1</v>
      </c>
      <c r="O1830">
        <v>1</v>
      </c>
      <c r="P1830">
        <v>5.0000000000000001E-3</v>
      </c>
      <c r="Q1830">
        <f t="shared" si="28"/>
        <v>5.0000000000000001E-3</v>
      </c>
    </row>
    <row r="1831" spans="1:17" x14ac:dyDescent="0.25">
      <c r="A1831" s="39">
        <v>42788</v>
      </c>
      <c r="B1831" s="37" t="s">
        <v>2201</v>
      </c>
      <c r="C1831" s="37">
        <v>2017</v>
      </c>
      <c r="D1831" s="38">
        <v>2</v>
      </c>
      <c r="E1831" s="37" t="s">
        <v>153</v>
      </c>
      <c r="F1831" s="37" t="s">
        <v>4672</v>
      </c>
      <c r="G1831" s="37" t="s">
        <v>32</v>
      </c>
      <c r="H1831" s="38">
        <v>92</v>
      </c>
      <c r="I1831" s="37" t="s">
        <v>2200</v>
      </c>
      <c r="J1831" s="37" t="s">
        <v>37</v>
      </c>
      <c r="K1831">
        <v>0</v>
      </c>
      <c r="L1831">
        <v>0</v>
      </c>
      <c r="M1831">
        <v>0</v>
      </c>
      <c r="N1831">
        <v>0</v>
      </c>
      <c r="O1831">
        <v>0</v>
      </c>
      <c r="P1831">
        <v>0</v>
      </c>
      <c r="Q1831">
        <f t="shared" si="28"/>
        <v>0</v>
      </c>
    </row>
    <row r="1832" spans="1:17" x14ac:dyDescent="0.25">
      <c r="A1832" s="39">
        <v>42788</v>
      </c>
      <c r="B1832" s="37" t="s">
        <v>2199</v>
      </c>
      <c r="C1832" s="37">
        <v>2017</v>
      </c>
      <c r="D1832" s="38">
        <v>2</v>
      </c>
      <c r="E1832" s="37" t="s">
        <v>37</v>
      </c>
      <c r="F1832" s="37" t="e">
        <v>#N/A</v>
      </c>
      <c r="G1832" s="37" t="s">
        <v>32</v>
      </c>
      <c r="H1832" s="38">
        <v>1</v>
      </c>
      <c r="I1832" s="37" t="s">
        <v>37</v>
      </c>
      <c r="J1832" s="37" t="s">
        <v>37</v>
      </c>
      <c r="K1832">
        <v>0</v>
      </c>
      <c r="L1832">
        <v>0</v>
      </c>
      <c r="M1832">
        <v>0</v>
      </c>
      <c r="N1832">
        <v>0</v>
      </c>
      <c r="O1832">
        <v>0</v>
      </c>
      <c r="P1832">
        <v>0</v>
      </c>
      <c r="Q1832">
        <f t="shared" si="28"/>
        <v>0</v>
      </c>
    </row>
    <row r="1833" spans="1:17" x14ac:dyDescent="0.25">
      <c r="A1833" s="39">
        <v>42790</v>
      </c>
      <c r="B1833" s="37" t="s">
        <v>2198</v>
      </c>
      <c r="C1833" s="37">
        <v>2017</v>
      </c>
      <c r="D1833" s="38">
        <v>2</v>
      </c>
      <c r="E1833" s="37" t="s">
        <v>232</v>
      </c>
      <c r="F1833" s="37" t="e">
        <v>#N/A</v>
      </c>
      <c r="G1833" s="37" t="s">
        <v>40</v>
      </c>
      <c r="H1833" s="38">
        <v>1</v>
      </c>
      <c r="I1833" s="37" t="s">
        <v>37</v>
      </c>
      <c r="J1833" s="37" t="s">
        <v>37</v>
      </c>
      <c r="K1833">
        <v>0</v>
      </c>
      <c r="L1833">
        <v>0</v>
      </c>
      <c r="M1833">
        <v>0</v>
      </c>
      <c r="N1833">
        <v>0</v>
      </c>
      <c r="O1833">
        <v>0</v>
      </c>
      <c r="P1833">
        <v>0</v>
      </c>
      <c r="Q1833">
        <f t="shared" si="28"/>
        <v>0</v>
      </c>
    </row>
    <row r="1834" spans="1:17" x14ac:dyDescent="0.25">
      <c r="A1834" s="39">
        <v>42790</v>
      </c>
      <c r="B1834" s="37" t="s">
        <v>2197</v>
      </c>
      <c r="C1834" s="37">
        <v>2017</v>
      </c>
      <c r="D1834" s="38">
        <v>2</v>
      </c>
      <c r="E1834" s="37" t="s">
        <v>232</v>
      </c>
      <c r="F1834" s="37" t="e">
        <v>#N/A</v>
      </c>
      <c r="G1834" s="37" t="s">
        <v>32</v>
      </c>
      <c r="H1834" s="38">
        <v>5</v>
      </c>
      <c r="I1834" s="37" t="s">
        <v>37</v>
      </c>
      <c r="J1834" s="37" t="s">
        <v>37</v>
      </c>
      <c r="K1834">
        <v>0</v>
      </c>
      <c r="L1834">
        <v>0</v>
      </c>
      <c r="M1834">
        <v>0</v>
      </c>
      <c r="N1834">
        <v>0</v>
      </c>
      <c r="O1834">
        <v>0</v>
      </c>
      <c r="P1834">
        <v>0</v>
      </c>
      <c r="Q1834">
        <f t="shared" si="28"/>
        <v>0</v>
      </c>
    </row>
    <row r="1835" spans="1:17" x14ac:dyDescent="0.25">
      <c r="A1835" s="39">
        <v>42790</v>
      </c>
      <c r="B1835" s="37" t="s">
        <v>2196</v>
      </c>
      <c r="C1835" s="37">
        <v>2017</v>
      </c>
      <c r="D1835" s="38">
        <v>2</v>
      </c>
      <c r="E1835" s="37" t="s">
        <v>37</v>
      </c>
      <c r="F1835" s="37" t="e">
        <v>#N/A</v>
      </c>
      <c r="G1835" s="37" t="s">
        <v>40</v>
      </c>
      <c r="H1835" s="38">
        <v>1</v>
      </c>
      <c r="I1835" s="37" t="s">
        <v>37</v>
      </c>
      <c r="J1835" s="37" t="s">
        <v>37</v>
      </c>
      <c r="K1835">
        <v>0</v>
      </c>
      <c r="L1835">
        <v>0</v>
      </c>
      <c r="M1835">
        <v>0</v>
      </c>
      <c r="N1835">
        <v>0</v>
      </c>
      <c r="O1835">
        <v>0</v>
      </c>
      <c r="P1835">
        <v>0</v>
      </c>
      <c r="Q1835">
        <f t="shared" si="28"/>
        <v>0</v>
      </c>
    </row>
    <row r="1836" spans="1:17" x14ac:dyDescent="0.25">
      <c r="A1836" s="39">
        <v>42790</v>
      </c>
      <c r="B1836" s="37" t="s">
        <v>2195</v>
      </c>
      <c r="C1836" s="37">
        <v>2017</v>
      </c>
      <c r="D1836" s="38">
        <v>2</v>
      </c>
      <c r="E1836" s="37" t="s">
        <v>76</v>
      </c>
      <c r="F1836" s="37" t="s">
        <v>1827</v>
      </c>
      <c r="G1836" s="37" t="s">
        <v>32</v>
      </c>
      <c r="H1836" s="38">
        <v>18</v>
      </c>
      <c r="I1836" s="37" t="s">
        <v>37</v>
      </c>
      <c r="J1836" s="37" t="s">
        <v>37</v>
      </c>
      <c r="K1836">
        <v>0</v>
      </c>
      <c r="L1836">
        <v>0</v>
      </c>
      <c r="M1836">
        <v>0</v>
      </c>
      <c r="N1836">
        <v>0</v>
      </c>
      <c r="O1836">
        <v>0</v>
      </c>
      <c r="P1836">
        <v>0</v>
      </c>
      <c r="Q1836">
        <f t="shared" si="28"/>
        <v>0</v>
      </c>
    </row>
    <row r="1837" spans="1:17" x14ac:dyDescent="0.25">
      <c r="A1837" s="39">
        <v>42790</v>
      </c>
      <c r="B1837" s="37" t="s">
        <v>2194</v>
      </c>
      <c r="C1837" s="37">
        <v>2017</v>
      </c>
      <c r="D1837" s="38">
        <v>2</v>
      </c>
      <c r="E1837" s="37" t="s">
        <v>76</v>
      </c>
      <c r="F1837" s="37" t="s">
        <v>1827</v>
      </c>
      <c r="G1837" s="37" t="s">
        <v>40</v>
      </c>
      <c r="H1837" s="38">
        <v>1</v>
      </c>
      <c r="I1837" s="37" t="s">
        <v>37</v>
      </c>
      <c r="J1837" s="37" t="s">
        <v>37</v>
      </c>
      <c r="K1837">
        <v>0</v>
      </c>
      <c r="L1837">
        <v>0</v>
      </c>
      <c r="M1837">
        <v>0</v>
      </c>
      <c r="N1837">
        <v>0</v>
      </c>
      <c r="O1837">
        <v>0</v>
      </c>
      <c r="P1837">
        <v>0</v>
      </c>
      <c r="Q1837">
        <f t="shared" si="28"/>
        <v>0</v>
      </c>
    </row>
    <row r="1838" spans="1:17" x14ac:dyDescent="0.25">
      <c r="A1838" s="39">
        <v>42790</v>
      </c>
      <c r="B1838" s="37" t="s">
        <v>2193</v>
      </c>
      <c r="C1838" s="37">
        <v>2017</v>
      </c>
      <c r="D1838" s="38">
        <v>2</v>
      </c>
      <c r="E1838" s="37" t="s">
        <v>1827</v>
      </c>
      <c r="F1838" s="37" t="s">
        <v>1827</v>
      </c>
      <c r="G1838" s="37" t="s">
        <v>32</v>
      </c>
      <c r="H1838" s="38">
        <v>111</v>
      </c>
      <c r="I1838" s="37" t="s">
        <v>2192</v>
      </c>
      <c r="J1838" s="37" t="s">
        <v>37</v>
      </c>
      <c r="K1838">
        <v>0</v>
      </c>
      <c r="L1838">
        <v>0</v>
      </c>
      <c r="M1838">
        <v>0</v>
      </c>
      <c r="N1838">
        <v>0</v>
      </c>
      <c r="O1838">
        <v>0</v>
      </c>
      <c r="P1838">
        <v>0</v>
      </c>
      <c r="Q1838">
        <f t="shared" si="28"/>
        <v>0</v>
      </c>
    </row>
    <row r="1839" spans="1:17" x14ac:dyDescent="0.25">
      <c r="A1839" s="39">
        <v>42790</v>
      </c>
      <c r="B1839" s="37" t="s">
        <v>2191</v>
      </c>
      <c r="C1839" s="37">
        <v>2017</v>
      </c>
      <c r="D1839" s="38">
        <v>2</v>
      </c>
      <c r="E1839" s="37" t="s">
        <v>1827</v>
      </c>
      <c r="F1839" s="37" t="s">
        <v>1827</v>
      </c>
      <c r="G1839" s="37" t="s">
        <v>40</v>
      </c>
      <c r="H1839" s="38">
        <v>70</v>
      </c>
      <c r="I1839" s="37" t="s">
        <v>37</v>
      </c>
      <c r="J1839" s="37" t="s">
        <v>37</v>
      </c>
      <c r="K1839">
        <v>0</v>
      </c>
      <c r="L1839">
        <v>0</v>
      </c>
      <c r="M1839">
        <v>0</v>
      </c>
      <c r="N1839">
        <v>0</v>
      </c>
      <c r="O1839">
        <v>0</v>
      </c>
      <c r="P1839">
        <v>0</v>
      </c>
      <c r="Q1839">
        <f t="shared" si="28"/>
        <v>0</v>
      </c>
    </row>
    <row r="1840" spans="1:17" x14ac:dyDescent="0.25">
      <c r="A1840" s="39">
        <v>42790</v>
      </c>
      <c r="B1840" s="37" t="s">
        <v>2190</v>
      </c>
      <c r="C1840" s="37">
        <v>2017</v>
      </c>
      <c r="D1840" s="38">
        <v>2</v>
      </c>
      <c r="E1840" s="37" t="s">
        <v>1836</v>
      </c>
      <c r="F1840" s="37" t="e">
        <v>#N/A</v>
      </c>
      <c r="G1840" s="37" t="s">
        <v>32</v>
      </c>
      <c r="H1840" s="38">
        <v>2</v>
      </c>
      <c r="I1840" s="37" t="s">
        <v>37</v>
      </c>
      <c r="J1840" s="37" t="s">
        <v>37</v>
      </c>
      <c r="K1840">
        <v>0</v>
      </c>
      <c r="L1840">
        <v>0</v>
      </c>
      <c r="M1840">
        <v>0</v>
      </c>
      <c r="N1840">
        <v>0</v>
      </c>
      <c r="O1840">
        <v>0</v>
      </c>
      <c r="P1840">
        <v>0</v>
      </c>
      <c r="Q1840">
        <f t="shared" si="28"/>
        <v>0</v>
      </c>
    </row>
    <row r="1841" spans="1:17" x14ac:dyDescent="0.25">
      <c r="A1841" s="39">
        <v>42825</v>
      </c>
      <c r="B1841" s="37" t="s">
        <v>2189</v>
      </c>
      <c r="C1841" s="37">
        <v>2017</v>
      </c>
      <c r="D1841" s="38">
        <v>3</v>
      </c>
      <c r="E1841" s="37" t="s">
        <v>1036</v>
      </c>
      <c r="F1841" s="37" t="e">
        <v>#N/A</v>
      </c>
      <c r="G1841" s="37" t="s">
        <v>40</v>
      </c>
      <c r="H1841" s="38">
        <v>2</v>
      </c>
      <c r="I1841" s="37" t="s">
        <v>37</v>
      </c>
      <c r="J1841" s="37" t="s">
        <v>37</v>
      </c>
      <c r="K1841">
        <v>0</v>
      </c>
      <c r="L1841">
        <v>0</v>
      </c>
      <c r="M1841">
        <v>0</v>
      </c>
      <c r="N1841">
        <v>0</v>
      </c>
      <c r="O1841">
        <v>0</v>
      </c>
      <c r="P1841">
        <v>0</v>
      </c>
      <c r="Q1841">
        <f t="shared" si="28"/>
        <v>0</v>
      </c>
    </row>
    <row r="1842" spans="1:17" x14ac:dyDescent="0.25">
      <c r="A1842" s="39">
        <v>42825</v>
      </c>
      <c r="B1842" s="37" t="s">
        <v>2188</v>
      </c>
      <c r="C1842" s="37">
        <v>2017</v>
      </c>
      <c r="D1842" s="38">
        <v>3</v>
      </c>
      <c r="E1842" s="37" t="s">
        <v>1036</v>
      </c>
      <c r="F1842" s="37" t="e">
        <v>#N/A</v>
      </c>
      <c r="G1842" s="37" t="s">
        <v>32</v>
      </c>
      <c r="H1842" s="38">
        <v>2</v>
      </c>
      <c r="I1842" s="37" t="s">
        <v>37</v>
      </c>
      <c r="J1842" s="37" t="s">
        <v>37</v>
      </c>
      <c r="K1842">
        <v>0</v>
      </c>
      <c r="L1842">
        <v>0</v>
      </c>
      <c r="M1842">
        <v>0</v>
      </c>
      <c r="N1842">
        <v>0</v>
      </c>
      <c r="O1842">
        <v>0</v>
      </c>
      <c r="P1842">
        <v>0</v>
      </c>
      <c r="Q1842">
        <f t="shared" si="28"/>
        <v>0</v>
      </c>
    </row>
    <row r="1843" spans="1:17" x14ac:dyDescent="0.25">
      <c r="A1843" s="39">
        <v>42825</v>
      </c>
      <c r="B1843" s="37" t="s">
        <v>2187</v>
      </c>
      <c r="C1843" s="37">
        <v>2017</v>
      </c>
      <c r="D1843" s="38">
        <v>3</v>
      </c>
      <c r="E1843" s="37" t="s">
        <v>76</v>
      </c>
      <c r="F1843" s="37" t="s">
        <v>1827</v>
      </c>
      <c r="G1843" s="37" t="s">
        <v>32</v>
      </c>
      <c r="H1843" s="38">
        <v>98</v>
      </c>
      <c r="I1843" s="37" t="s">
        <v>37</v>
      </c>
      <c r="J1843" s="37" t="s">
        <v>2186</v>
      </c>
      <c r="K1843">
        <v>0</v>
      </c>
      <c r="L1843">
        <v>0</v>
      </c>
      <c r="M1843">
        <v>0</v>
      </c>
      <c r="N1843">
        <v>0</v>
      </c>
      <c r="O1843">
        <v>0</v>
      </c>
      <c r="P1843">
        <v>0</v>
      </c>
      <c r="Q1843">
        <f t="shared" si="28"/>
        <v>0</v>
      </c>
    </row>
    <row r="1844" spans="1:17" x14ac:dyDescent="0.25">
      <c r="A1844" s="39">
        <v>42825</v>
      </c>
      <c r="B1844" s="37" t="s">
        <v>2185</v>
      </c>
      <c r="C1844" s="37">
        <v>2017</v>
      </c>
      <c r="D1844" s="38">
        <v>3</v>
      </c>
      <c r="E1844" s="37" t="s">
        <v>1827</v>
      </c>
      <c r="F1844" s="37" t="s">
        <v>1827</v>
      </c>
      <c r="G1844" s="37" t="s">
        <v>32</v>
      </c>
      <c r="H1844" s="38">
        <v>32</v>
      </c>
      <c r="I1844" s="37" t="s">
        <v>37</v>
      </c>
      <c r="J1844" s="37" t="s">
        <v>37</v>
      </c>
      <c r="K1844">
        <v>0</v>
      </c>
      <c r="L1844">
        <v>0</v>
      </c>
      <c r="M1844">
        <v>0</v>
      </c>
      <c r="N1844">
        <v>0</v>
      </c>
      <c r="O1844">
        <v>0</v>
      </c>
      <c r="P1844">
        <v>0</v>
      </c>
      <c r="Q1844">
        <f t="shared" si="28"/>
        <v>0</v>
      </c>
    </row>
    <row r="1845" spans="1:17" x14ac:dyDescent="0.25">
      <c r="A1845" s="39">
        <v>42893</v>
      </c>
      <c r="B1845" s="37" t="s">
        <v>2184</v>
      </c>
      <c r="C1845" s="37">
        <v>2017</v>
      </c>
      <c r="D1845" s="38">
        <v>6</v>
      </c>
      <c r="E1845" s="37" t="s">
        <v>76</v>
      </c>
      <c r="F1845" s="37" t="s">
        <v>1827</v>
      </c>
      <c r="G1845" s="37" t="s">
        <v>32</v>
      </c>
      <c r="H1845" s="38">
        <v>0</v>
      </c>
      <c r="I1845" s="37" t="s">
        <v>37</v>
      </c>
      <c r="J1845" s="37" t="s">
        <v>37</v>
      </c>
      <c r="K1845">
        <v>0</v>
      </c>
      <c r="L1845">
        <v>0</v>
      </c>
      <c r="M1845">
        <v>0</v>
      </c>
      <c r="N1845">
        <v>0</v>
      </c>
      <c r="O1845">
        <v>0</v>
      </c>
      <c r="P1845">
        <v>0</v>
      </c>
      <c r="Q1845" t="e">
        <f t="shared" si="28"/>
        <v>#DIV/0!</v>
      </c>
    </row>
    <row r="1846" spans="1:17" x14ac:dyDescent="0.25">
      <c r="A1846" s="39">
        <v>42893</v>
      </c>
      <c r="B1846" s="37" t="s">
        <v>2183</v>
      </c>
      <c r="C1846" s="37">
        <v>2017</v>
      </c>
      <c r="D1846" s="38">
        <v>6</v>
      </c>
      <c r="E1846" s="37" t="s">
        <v>1827</v>
      </c>
      <c r="F1846" s="37" t="s">
        <v>1827</v>
      </c>
      <c r="G1846" s="37" t="s">
        <v>32</v>
      </c>
      <c r="H1846" s="38">
        <v>67</v>
      </c>
      <c r="I1846" s="37" t="s">
        <v>37</v>
      </c>
      <c r="J1846" s="37" t="s">
        <v>2182</v>
      </c>
      <c r="K1846">
        <v>0</v>
      </c>
      <c r="L1846">
        <v>0</v>
      </c>
      <c r="M1846">
        <v>0</v>
      </c>
      <c r="N1846">
        <v>0</v>
      </c>
      <c r="O1846">
        <v>0</v>
      </c>
      <c r="P1846">
        <v>0</v>
      </c>
      <c r="Q1846">
        <f t="shared" si="28"/>
        <v>0</v>
      </c>
    </row>
    <row r="1847" spans="1:17" x14ac:dyDescent="0.25">
      <c r="A1847" s="39">
        <v>42893</v>
      </c>
      <c r="B1847" s="37" t="s">
        <v>2181</v>
      </c>
      <c r="C1847" s="37">
        <v>2017</v>
      </c>
      <c r="D1847" s="38">
        <v>6</v>
      </c>
      <c r="E1847" s="37" t="s">
        <v>1827</v>
      </c>
      <c r="F1847" s="37" t="s">
        <v>1827</v>
      </c>
      <c r="G1847" s="37" t="s">
        <v>40</v>
      </c>
      <c r="H1847" s="38">
        <v>4</v>
      </c>
      <c r="I1847" s="37" t="s">
        <v>37</v>
      </c>
      <c r="J1847" s="37" t="s">
        <v>37</v>
      </c>
      <c r="K1847">
        <v>0</v>
      </c>
      <c r="L1847">
        <v>0</v>
      </c>
      <c r="M1847">
        <v>0</v>
      </c>
      <c r="N1847">
        <v>0</v>
      </c>
      <c r="O1847">
        <v>0</v>
      </c>
      <c r="P1847">
        <v>0</v>
      </c>
      <c r="Q1847">
        <f t="shared" si="28"/>
        <v>0</v>
      </c>
    </row>
    <row r="1848" spans="1:17" x14ac:dyDescent="0.25">
      <c r="A1848" s="39">
        <v>42893</v>
      </c>
      <c r="B1848" s="37" t="s">
        <v>2180</v>
      </c>
      <c r="C1848" s="37">
        <v>2017</v>
      </c>
      <c r="D1848" s="38">
        <v>6</v>
      </c>
      <c r="E1848" s="37" t="s">
        <v>153</v>
      </c>
      <c r="F1848" s="37" t="s">
        <v>4672</v>
      </c>
      <c r="G1848" s="37" t="s">
        <v>32</v>
      </c>
      <c r="H1848" s="38">
        <v>0</v>
      </c>
      <c r="I1848" s="37" t="s">
        <v>37</v>
      </c>
      <c r="J1848" s="37" t="s">
        <v>37</v>
      </c>
      <c r="K1848">
        <v>0</v>
      </c>
      <c r="L1848">
        <v>0</v>
      </c>
      <c r="M1848">
        <v>0</v>
      </c>
      <c r="N1848">
        <v>0</v>
      </c>
      <c r="O1848">
        <v>0</v>
      </c>
      <c r="P1848">
        <v>0</v>
      </c>
      <c r="Q1848" t="e">
        <f t="shared" si="28"/>
        <v>#DIV/0!</v>
      </c>
    </row>
    <row r="1849" spans="1:17" x14ac:dyDescent="0.25">
      <c r="A1849" s="39">
        <v>42893</v>
      </c>
      <c r="B1849" s="37" t="s">
        <v>2179</v>
      </c>
      <c r="C1849" s="37">
        <v>2017</v>
      </c>
      <c r="D1849" s="38">
        <v>6</v>
      </c>
      <c r="E1849" s="37" t="s">
        <v>55</v>
      </c>
      <c r="F1849" s="37" t="s">
        <v>4672</v>
      </c>
      <c r="G1849" s="37" t="s">
        <v>32</v>
      </c>
      <c r="H1849" s="38">
        <v>343</v>
      </c>
      <c r="I1849" s="37" t="s">
        <v>37</v>
      </c>
      <c r="J1849" s="37" t="s">
        <v>37</v>
      </c>
      <c r="K1849">
        <v>0</v>
      </c>
      <c r="L1849">
        <v>0</v>
      </c>
      <c r="M1849">
        <v>0</v>
      </c>
      <c r="N1849">
        <v>0</v>
      </c>
      <c r="O1849">
        <v>0</v>
      </c>
      <c r="P1849">
        <v>0</v>
      </c>
      <c r="Q1849">
        <f t="shared" si="28"/>
        <v>0</v>
      </c>
    </row>
    <row r="1850" spans="1:17" x14ac:dyDescent="0.25">
      <c r="A1850" s="39">
        <v>42893</v>
      </c>
      <c r="B1850" s="37" t="s">
        <v>1407</v>
      </c>
      <c r="C1850" s="37">
        <v>2017</v>
      </c>
      <c r="D1850" s="38">
        <v>6</v>
      </c>
      <c r="E1850" s="37" t="s">
        <v>55</v>
      </c>
      <c r="F1850" s="37" t="s">
        <v>4672</v>
      </c>
      <c r="G1850" s="37" t="s">
        <v>40</v>
      </c>
      <c r="H1850" s="38">
        <v>52</v>
      </c>
      <c r="I1850" s="37" t="s">
        <v>37</v>
      </c>
      <c r="J1850" s="37" t="s">
        <v>37</v>
      </c>
      <c r="K1850">
        <v>6</v>
      </c>
      <c r="L1850">
        <v>6</v>
      </c>
      <c r="M1850">
        <v>0</v>
      </c>
      <c r="N1850">
        <v>6</v>
      </c>
      <c r="O1850">
        <v>6</v>
      </c>
      <c r="P1850">
        <v>0.11538461538461539</v>
      </c>
      <c r="Q1850">
        <f t="shared" si="28"/>
        <v>0.11538461538461539</v>
      </c>
    </row>
    <row r="1851" spans="1:17" x14ac:dyDescent="0.25">
      <c r="A1851" s="39">
        <v>42893</v>
      </c>
      <c r="B1851" s="37" t="s">
        <v>2178</v>
      </c>
      <c r="C1851" s="37">
        <v>2017</v>
      </c>
      <c r="D1851" s="38">
        <v>6</v>
      </c>
      <c r="E1851" s="37" t="s">
        <v>587</v>
      </c>
      <c r="F1851" s="37" t="e">
        <v>#N/A</v>
      </c>
      <c r="G1851" s="37" t="s">
        <v>32</v>
      </c>
      <c r="H1851" s="38">
        <v>0</v>
      </c>
      <c r="I1851" s="37" t="s">
        <v>37</v>
      </c>
      <c r="J1851" s="37" t="s">
        <v>37</v>
      </c>
      <c r="K1851">
        <v>0</v>
      </c>
      <c r="L1851">
        <v>0</v>
      </c>
      <c r="M1851">
        <v>0</v>
      </c>
      <c r="N1851">
        <v>0</v>
      </c>
      <c r="O1851">
        <v>0</v>
      </c>
      <c r="P1851">
        <v>0</v>
      </c>
      <c r="Q1851" t="e">
        <f t="shared" si="28"/>
        <v>#DIV/0!</v>
      </c>
    </row>
    <row r="1852" spans="1:17" x14ac:dyDescent="0.25">
      <c r="A1852" s="39">
        <v>42893</v>
      </c>
      <c r="B1852" s="37" t="s">
        <v>2177</v>
      </c>
      <c r="C1852" s="37">
        <v>2017</v>
      </c>
      <c r="D1852" s="38">
        <v>6</v>
      </c>
      <c r="E1852" s="37" t="s">
        <v>24</v>
      </c>
      <c r="F1852" s="37" t="s">
        <v>4672</v>
      </c>
      <c r="G1852" s="37" t="s">
        <v>32</v>
      </c>
      <c r="H1852" s="38">
        <v>71</v>
      </c>
      <c r="I1852" s="37" t="s">
        <v>37</v>
      </c>
      <c r="J1852" s="37" t="s">
        <v>2176</v>
      </c>
      <c r="K1852">
        <v>0</v>
      </c>
      <c r="L1852">
        <v>0</v>
      </c>
      <c r="M1852">
        <v>0</v>
      </c>
      <c r="N1852">
        <v>0</v>
      </c>
      <c r="O1852">
        <v>0</v>
      </c>
      <c r="P1852">
        <v>0</v>
      </c>
      <c r="Q1852">
        <f t="shared" si="28"/>
        <v>0</v>
      </c>
    </row>
    <row r="1853" spans="1:17" x14ac:dyDescent="0.25">
      <c r="A1853" s="39">
        <v>42893</v>
      </c>
      <c r="B1853" s="37" t="s">
        <v>2175</v>
      </c>
      <c r="C1853" s="37">
        <v>2017</v>
      </c>
      <c r="D1853" s="38">
        <v>6</v>
      </c>
      <c r="E1853" s="37" t="s">
        <v>37</v>
      </c>
      <c r="F1853" s="37" t="e">
        <v>#N/A</v>
      </c>
      <c r="G1853" s="37" t="s">
        <v>32</v>
      </c>
      <c r="H1853" s="38">
        <v>3</v>
      </c>
      <c r="I1853" s="37" t="s">
        <v>37</v>
      </c>
      <c r="J1853" s="37" t="s">
        <v>37</v>
      </c>
      <c r="K1853">
        <v>0</v>
      </c>
      <c r="L1853">
        <v>0</v>
      </c>
      <c r="M1853">
        <v>0</v>
      </c>
      <c r="N1853">
        <v>0</v>
      </c>
      <c r="O1853">
        <v>0</v>
      </c>
      <c r="P1853">
        <v>0</v>
      </c>
      <c r="Q1853">
        <f t="shared" si="28"/>
        <v>0</v>
      </c>
    </row>
    <row r="1854" spans="1:17" x14ac:dyDescent="0.25">
      <c r="A1854" s="39">
        <v>42893</v>
      </c>
      <c r="B1854" s="37" t="s">
        <v>1420</v>
      </c>
      <c r="C1854" s="37">
        <v>2017</v>
      </c>
      <c r="D1854" s="38">
        <v>6</v>
      </c>
      <c r="E1854" s="37" t="s">
        <v>50</v>
      </c>
      <c r="F1854" s="37" t="s">
        <v>50</v>
      </c>
      <c r="G1854" s="37" t="s">
        <v>32</v>
      </c>
      <c r="H1854" s="38">
        <v>304</v>
      </c>
      <c r="I1854" s="37" t="s">
        <v>1927</v>
      </c>
      <c r="J1854" s="37" t="s">
        <v>2174</v>
      </c>
      <c r="K1854">
        <v>2</v>
      </c>
      <c r="L1854">
        <v>3</v>
      </c>
      <c r="M1854">
        <v>2</v>
      </c>
      <c r="N1854">
        <v>1</v>
      </c>
      <c r="O1854">
        <v>3</v>
      </c>
      <c r="P1854">
        <v>9.8684210526315784E-3</v>
      </c>
      <c r="Q1854">
        <f t="shared" si="28"/>
        <v>3.2894736842105261E-3</v>
      </c>
    </row>
    <row r="1855" spans="1:17" x14ac:dyDescent="0.25">
      <c r="A1855" s="39">
        <v>42893</v>
      </c>
      <c r="B1855" s="37" t="s">
        <v>2173</v>
      </c>
      <c r="C1855" s="37">
        <v>2017</v>
      </c>
      <c r="D1855" s="38">
        <v>6</v>
      </c>
      <c r="E1855" s="37" t="s">
        <v>50</v>
      </c>
      <c r="F1855" s="37" t="s">
        <v>50</v>
      </c>
      <c r="G1855" s="37" t="s">
        <v>40</v>
      </c>
      <c r="H1855" s="38">
        <v>2</v>
      </c>
      <c r="I1855" s="37" t="s">
        <v>37</v>
      </c>
      <c r="J1855" s="37" t="s">
        <v>37</v>
      </c>
      <c r="K1855">
        <v>0</v>
      </c>
      <c r="L1855">
        <v>0</v>
      </c>
      <c r="M1855">
        <v>0</v>
      </c>
      <c r="N1855">
        <v>0</v>
      </c>
      <c r="O1855">
        <v>0</v>
      </c>
      <c r="P1855">
        <v>0</v>
      </c>
      <c r="Q1855">
        <f t="shared" si="28"/>
        <v>0</v>
      </c>
    </row>
    <row r="1856" spans="1:17" x14ac:dyDescent="0.25">
      <c r="A1856" s="39">
        <v>42893</v>
      </c>
      <c r="B1856" s="37" t="s">
        <v>1427</v>
      </c>
      <c r="C1856" s="37">
        <v>2017</v>
      </c>
      <c r="D1856" s="38">
        <v>6</v>
      </c>
      <c r="E1856" s="37" t="s">
        <v>36</v>
      </c>
      <c r="F1856" s="37" t="s">
        <v>36</v>
      </c>
      <c r="G1856" s="37" t="s">
        <v>32</v>
      </c>
      <c r="H1856" s="38">
        <v>187</v>
      </c>
      <c r="I1856" s="37" t="s">
        <v>1999</v>
      </c>
      <c r="J1856" s="37" t="s">
        <v>37</v>
      </c>
      <c r="K1856">
        <v>2</v>
      </c>
      <c r="L1856">
        <v>2</v>
      </c>
      <c r="M1856">
        <v>1</v>
      </c>
      <c r="N1856">
        <v>1</v>
      </c>
      <c r="O1856">
        <v>2</v>
      </c>
      <c r="P1856">
        <v>1.06951871657754E-2</v>
      </c>
      <c r="Q1856">
        <f t="shared" si="28"/>
        <v>5.3475935828877002E-3</v>
      </c>
    </row>
    <row r="1857" spans="1:17" x14ac:dyDescent="0.25">
      <c r="A1857" s="39">
        <v>42893</v>
      </c>
      <c r="B1857" s="37" t="s">
        <v>2172</v>
      </c>
      <c r="C1857" s="37">
        <v>2017</v>
      </c>
      <c r="D1857" s="38">
        <v>6</v>
      </c>
      <c r="E1857" s="37" t="s">
        <v>36</v>
      </c>
      <c r="F1857" s="37" t="s">
        <v>36</v>
      </c>
      <c r="G1857" s="37" t="s">
        <v>40</v>
      </c>
      <c r="H1857" s="38">
        <v>4</v>
      </c>
      <c r="I1857" s="37" t="s">
        <v>37</v>
      </c>
      <c r="J1857" s="37" t="s">
        <v>37</v>
      </c>
      <c r="K1857">
        <v>0</v>
      </c>
      <c r="L1857">
        <v>0</v>
      </c>
      <c r="M1857">
        <v>0</v>
      </c>
      <c r="N1857">
        <v>0</v>
      </c>
      <c r="O1857">
        <v>0</v>
      </c>
      <c r="P1857">
        <v>0</v>
      </c>
      <c r="Q1857">
        <f t="shared" si="28"/>
        <v>0</v>
      </c>
    </row>
    <row r="1858" spans="1:17" x14ac:dyDescent="0.25">
      <c r="A1858" s="39">
        <v>42893</v>
      </c>
      <c r="B1858" s="37" t="s">
        <v>2171</v>
      </c>
      <c r="C1858" s="37">
        <v>2017</v>
      </c>
      <c r="D1858" s="38">
        <v>6</v>
      </c>
      <c r="E1858" s="37" t="s">
        <v>37</v>
      </c>
      <c r="F1858" s="37" t="e">
        <v>#N/A</v>
      </c>
      <c r="G1858" s="37" t="s">
        <v>32</v>
      </c>
      <c r="H1858" s="38">
        <v>1</v>
      </c>
      <c r="I1858" s="37" t="s">
        <v>37</v>
      </c>
      <c r="J1858" s="37" t="s">
        <v>37</v>
      </c>
      <c r="K1858">
        <v>0</v>
      </c>
      <c r="L1858">
        <v>0</v>
      </c>
      <c r="M1858">
        <v>0</v>
      </c>
      <c r="N1858">
        <v>0</v>
      </c>
      <c r="O1858">
        <v>0</v>
      </c>
      <c r="P1858">
        <v>0</v>
      </c>
      <c r="Q1858">
        <f t="shared" si="28"/>
        <v>0</v>
      </c>
    </row>
    <row r="1859" spans="1:17" x14ac:dyDescent="0.25">
      <c r="A1859" s="39">
        <v>42893</v>
      </c>
      <c r="B1859" s="37" t="s">
        <v>2170</v>
      </c>
      <c r="C1859" s="37">
        <v>2017</v>
      </c>
      <c r="D1859" s="38">
        <v>6</v>
      </c>
      <c r="E1859" s="37" t="s">
        <v>37</v>
      </c>
      <c r="F1859" s="37" t="e">
        <v>#N/A</v>
      </c>
      <c r="G1859" s="37" t="s">
        <v>40</v>
      </c>
      <c r="H1859" s="38">
        <v>1</v>
      </c>
      <c r="I1859" s="37" t="s">
        <v>37</v>
      </c>
      <c r="J1859" s="37" t="s">
        <v>37</v>
      </c>
      <c r="K1859">
        <v>0</v>
      </c>
      <c r="L1859">
        <v>0</v>
      </c>
      <c r="M1859">
        <v>0</v>
      </c>
      <c r="N1859">
        <v>0</v>
      </c>
      <c r="O1859">
        <v>0</v>
      </c>
      <c r="P1859">
        <v>0</v>
      </c>
      <c r="Q1859">
        <f t="shared" ref="Q1859:Q1922" si="29">N1859/H1859</f>
        <v>0</v>
      </c>
    </row>
    <row r="1860" spans="1:17" x14ac:dyDescent="0.25">
      <c r="A1860" s="39">
        <v>42893</v>
      </c>
      <c r="B1860" s="37" t="s">
        <v>2169</v>
      </c>
      <c r="C1860" s="37">
        <v>2017</v>
      </c>
      <c r="D1860" s="38">
        <v>6</v>
      </c>
      <c r="E1860" s="37" t="s">
        <v>37</v>
      </c>
      <c r="F1860" s="37" t="e">
        <v>#N/A</v>
      </c>
      <c r="G1860" s="37" t="s">
        <v>32</v>
      </c>
      <c r="H1860" s="38">
        <v>1</v>
      </c>
      <c r="I1860" s="37" t="s">
        <v>37</v>
      </c>
      <c r="J1860" s="37" t="s">
        <v>37</v>
      </c>
      <c r="K1860">
        <v>0</v>
      </c>
      <c r="L1860">
        <v>0</v>
      </c>
      <c r="M1860">
        <v>0</v>
      </c>
      <c r="N1860">
        <v>0</v>
      </c>
      <c r="O1860">
        <v>0</v>
      </c>
      <c r="P1860">
        <v>0</v>
      </c>
      <c r="Q1860">
        <f t="shared" si="29"/>
        <v>0</v>
      </c>
    </row>
    <row r="1861" spans="1:17" x14ac:dyDescent="0.25">
      <c r="A1861" s="39">
        <v>42905</v>
      </c>
      <c r="B1861" s="37" t="s">
        <v>2168</v>
      </c>
      <c r="C1861" s="37">
        <v>2017</v>
      </c>
      <c r="D1861" s="38">
        <v>6</v>
      </c>
      <c r="E1861" s="37" t="s">
        <v>76</v>
      </c>
      <c r="F1861" s="37" t="s">
        <v>1827</v>
      </c>
      <c r="G1861" s="37" t="s">
        <v>32</v>
      </c>
      <c r="H1861" s="38">
        <v>1</v>
      </c>
      <c r="I1861" s="37" t="s">
        <v>37</v>
      </c>
      <c r="J1861" s="37" t="s">
        <v>37</v>
      </c>
      <c r="K1861">
        <v>0</v>
      </c>
      <c r="L1861">
        <v>0</v>
      </c>
      <c r="M1861">
        <v>0</v>
      </c>
      <c r="N1861">
        <v>0</v>
      </c>
      <c r="O1861">
        <v>0</v>
      </c>
      <c r="P1861">
        <v>0</v>
      </c>
      <c r="Q1861">
        <f t="shared" si="29"/>
        <v>0</v>
      </c>
    </row>
    <row r="1862" spans="1:17" x14ac:dyDescent="0.25">
      <c r="A1862" s="39">
        <v>42905</v>
      </c>
      <c r="B1862" s="37" t="s">
        <v>2167</v>
      </c>
      <c r="C1862" s="37">
        <v>2017</v>
      </c>
      <c r="D1862" s="38">
        <v>6</v>
      </c>
      <c r="E1862" s="37" t="s">
        <v>76</v>
      </c>
      <c r="F1862" s="37" t="s">
        <v>1827</v>
      </c>
      <c r="G1862" s="37" t="s">
        <v>40</v>
      </c>
      <c r="H1862" s="38">
        <v>1</v>
      </c>
      <c r="I1862" s="37" t="s">
        <v>37</v>
      </c>
      <c r="J1862" s="37" t="s">
        <v>37</v>
      </c>
      <c r="K1862">
        <v>0</v>
      </c>
      <c r="L1862">
        <v>0</v>
      </c>
      <c r="M1862">
        <v>0</v>
      </c>
      <c r="N1862">
        <v>0</v>
      </c>
      <c r="O1862">
        <v>0</v>
      </c>
      <c r="P1862">
        <v>0</v>
      </c>
      <c r="Q1862">
        <f t="shared" si="29"/>
        <v>0</v>
      </c>
    </row>
    <row r="1863" spans="1:17" x14ac:dyDescent="0.25">
      <c r="A1863" s="39">
        <v>42905</v>
      </c>
      <c r="B1863" s="37" t="s">
        <v>1435</v>
      </c>
      <c r="C1863" s="37">
        <v>2017</v>
      </c>
      <c r="D1863" s="38">
        <v>6</v>
      </c>
      <c r="E1863" s="37" t="s">
        <v>1827</v>
      </c>
      <c r="F1863" s="37" t="s">
        <v>1827</v>
      </c>
      <c r="G1863" s="37" t="s">
        <v>32</v>
      </c>
      <c r="H1863" s="38">
        <v>41</v>
      </c>
      <c r="I1863" s="37" t="s">
        <v>37</v>
      </c>
      <c r="J1863" s="37" t="s">
        <v>37</v>
      </c>
      <c r="K1863">
        <v>1</v>
      </c>
      <c r="L1863">
        <v>1</v>
      </c>
      <c r="M1863">
        <v>0</v>
      </c>
      <c r="N1863">
        <v>1</v>
      </c>
      <c r="O1863">
        <v>1</v>
      </c>
      <c r="P1863">
        <v>2.4390243902439025E-2</v>
      </c>
      <c r="Q1863">
        <f t="shared" si="29"/>
        <v>2.4390243902439025E-2</v>
      </c>
    </row>
    <row r="1864" spans="1:17" x14ac:dyDescent="0.25">
      <c r="A1864" s="39">
        <v>42905</v>
      </c>
      <c r="B1864" s="37" t="s">
        <v>2166</v>
      </c>
      <c r="C1864" s="37">
        <v>2017</v>
      </c>
      <c r="D1864" s="38">
        <v>6</v>
      </c>
      <c r="E1864" s="37" t="s">
        <v>153</v>
      </c>
      <c r="F1864" s="37" t="s">
        <v>4672</v>
      </c>
      <c r="G1864" s="37" t="s">
        <v>32</v>
      </c>
      <c r="H1864" s="38">
        <v>0</v>
      </c>
      <c r="I1864" s="37" t="s">
        <v>37</v>
      </c>
      <c r="J1864" s="37" t="s">
        <v>37</v>
      </c>
      <c r="K1864">
        <v>0</v>
      </c>
      <c r="L1864">
        <v>0</v>
      </c>
      <c r="M1864">
        <v>0</v>
      </c>
      <c r="N1864">
        <v>0</v>
      </c>
      <c r="O1864">
        <v>0</v>
      </c>
      <c r="P1864">
        <v>0</v>
      </c>
      <c r="Q1864" t="e">
        <f t="shared" si="29"/>
        <v>#DIV/0!</v>
      </c>
    </row>
    <row r="1865" spans="1:17" x14ac:dyDescent="0.25">
      <c r="A1865" s="39">
        <v>42905</v>
      </c>
      <c r="B1865" s="37" t="s">
        <v>2165</v>
      </c>
      <c r="C1865" s="37">
        <v>2017</v>
      </c>
      <c r="D1865" s="38">
        <v>6</v>
      </c>
      <c r="E1865" s="37" t="s">
        <v>55</v>
      </c>
      <c r="F1865" s="37" t="s">
        <v>4672</v>
      </c>
      <c r="G1865" s="37" t="s">
        <v>32</v>
      </c>
      <c r="H1865" s="38">
        <v>60</v>
      </c>
      <c r="I1865" s="37" t="s">
        <v>37</v>
      </c>
      <c r="J1865" s="37" t="s">
        <v>37</v>
      </c>
      <c r="K1865">
        <v>0</v>
      </c>
      <c r="L1865">
        <v>0</v>
      </c>
      <c r="M1865">
        <v>0</v>
      </c>
      <c r="N1865">
        <v>0</v>
      </c>
      <c r="O1865">
        <v>0</v>
      </c>
      <c r="P1865">
        <v>0</v>
      </c>
      <c r="Q1865">
        <f t="shared" si="29"/>
        <v>0</v>
      </c>
    </row>
    <row r="1866" spans="1:17" x14ac:dyDescent="0.25">
      <c r="A1866" s="39">
        <v>42905</v>
      </c>
      <c r="B1866" s="37" t="s">
        <v>1438</v>
      </c>
      <c r="C1866" s="37">
        <v>2017</v>
      </c>
      <c r="D1866" s="38">
        <v>6</v>
      </c>
      <c r="E1866" s="37" t="s">
        <v>55</v>
      </c>
      <c r="F1866" s="37" t="s">
        <v>4672</v>
      </c>
      <c r="G1866" s="37" t="s">
        <v>40</v>
      </c>
      <c r="H1866" s="38">
        <v>26</v>
      </c>
      <c r="I1866" s="37" t="s">
        <v>37</v>
      </c>
      <c r="J1866" s="37" t="s">
        <v>37</v>
      </c>
      <c r="K1866">
        <v>1</v>
      </c>
      <c r="L1866">
        <v>1</v>
      </c>
      <c r="M1866">
        <v>0</v>
      </c>
      <c r="N1866">
        <v>1</v>
      </c>
      <c r="O1866">
        <v>1</v>
      </c>
      <c r="P1866">
        <v>3.8461538461538464E-2</v>
      </c>
      <c r="Q1866">
        <f t="shared" si="29"/>
        <v>3.8461538461538464E-2</v>
      </c>
    </row>
    <row r="1867" spans="1:17" x14ac:dyDescent="0.25">
      <c r="A1867" s="39">
        <v>42905</v>
      </c>
      <c r="B1867" s="37" t="s">
        <v>2164</v>
      </c>
      <c r="C1867" s="37">
        <v>2017</v>
      </c>
      <c r="D1867" s="38">
        <v>6</v>
      </c>
      <c r="E1867" s="37" t="s">
        <v>24</v>
      </c>
      <c r="F1867" s="37" t="s">
        <v>4672</v>
      </c>
      <c r="G1867" s="37" t="s">
        <v>32</v>
      </c>
      <c r="H1867" s="38">
        <v>63</v>
      </c>
      <c r="I1867" s="37" t="s">
        <v>37</v>
      </c>
      <c r="J1867" s="37" t="s">
        <v>37</v>
      </c>
      <c r="K1867">
        <v>0</v>
      </c>
      <c r="L1867">
        <v>0</v>
      </c>
      <c r="M1867">
        <v>0</v>
      </c>
      <c r="N1867">
        <v>0</v>
      </c>
      <c r="O1867">
        <v>0</v>
      </c>
      <c r="P1867">
        <v>0</v>
      </c>
      <c r="Q1867">
        <f t="shared" si="29"/>
        <v>0</v>
      </c>
    </row>
    <row r="1868" spans="1:17" x14ac:dyDescent="0.25">
      <c r="A1868" s="39">
        <v>42905</v>
      </c>
      <c r="B1868" s="37" t="s">
        <v>2163</v>
      </c>
      <c r="C1868" s="37">
        <v>2017</v>
      </c>
      <c r="D1868" s="38">
        <v>6</v>
      </c>
      <c r="E1868" s="37" t="s">
        <v>36</v>
      </c>
      <c r="F1868" s="37" t="s">
        <v>36</v>
      </c>
      <c r="G1868" s="37" t="s">
        <v>32</v>
      </c>
      <c r="H1868" s="38">
        <v>241</v>
      </c>
      <c r="I1868" s="37" t="s">
        <v>2162</v>
      </c>
      <c r="J1868" s="37" t="s">
        <v>2161</v>
      </c>
      <c r="K1868">
        <v>0</v>
      </c>
      <c r="L1868">
        <v>0</v>
      </c>
      <c r="M1868">
        <v>0</v>
      </c>
      <c r="N1868">
        <v>0</v>
      </c>
      <c r="O1868">
        <v>0</v>
      </c>
      <c r="P1868">
        <v>0</v>
      </c>
      <c r="Q1868">
        <f t="shared" si="29"/>
        <v>0</v>
      </c>
    </row>
    <row r="1869" spans="1:17" x14ac:dyDescent="0.25">
      <c r="A1869" s="39">
        <v>42905</v>
      </c>
      <c r="B1869" s="37" t="s">
        <v>2160</v>
      </c>
      <c r="C1869" s="37">
        <v>2017</v>
      </c>
      <c r="D1869" s="38">
        <v>6</v>
      </c>
      <c r="E1869" s="37" t="s">
        <v>36</v>
      </c>
      <c r="F1869" s="37" t="s">
        <v>36</v>
      </c>
      <c r="G1869" s="37" t="s">
        <v>40</v>
      </c>
      <c r="H1869" s="38">
        <v>1</v>
      </c>
      <c r="I1869" s="37" t="s">
        <v>37</v>
      </c>
      <c r="J1869" s="37" t="s">
        <v>2159</v>
      </c>
      <c r="K1869">
        <v>0</v>
      </c>
      <c r="L1869">
        <v>0</v>
      </c>
      <c r="M1869">
        <v>0</v>
      </c>
      <c r="N1869">
        <v>0</v>
      </c>
      <c r="O1869">
        <v>0</v>
      </c>
      <c r="P1869">
        <v>0</v>
      </c>
      <c r="Q1869">
        <f t="shared" si="29"/>
        <v>0</v>
      </c>
    </row>
    <row r="1870" spans="1:17" x14ac:dyDescent="0.25">
      <c r="A1870" s="39">
        <v>42905</v>
      </c>
      <c r="B1870" s="37" t="s">
        <v>1443</v>
      </c>
      <c r="C1870" s="37">
        <v>2017</v>
      </c>
      <c r="D1870" s="38">
        <v>6</v>
      </c>
      <c r="E1870" s="37" t="s">
        <v>50</v>
      </c>
      <c r="F1870" s="37" t="s">
        <v>50</v>
      </c>
      <c r="G1870" s="37" t="s">
        <v>32</v>
      </c>
      <c r="H1870" s="38">
        <v>286</v>
      </c>
      <c r="I1870" s="37" t="s">
        <v>2158</v>
      </c>
      <c r="J1870" s="37" t="s">
        <v>2157</v>
      </c>
      <c r="K1870">
        <v>1</v>
      </c>
      <c r="L1870">
        <v>1</v>
      </c>
      <c r="M1870">
        <v>1</v>
      </c>
      <c r="N1870">
        <v>0</v>
      </c>
      <c r="O1870">
        <v>1</v>
      </c>
      <c r="P1870">
        <v>3.4965034965034965E-3</v>
      </c>
      <c r="Q1870">
        <f t="shared" si="29"/>
        <v>0</v>
      </c>
    </row>
    <row r="1871" spans="1:17" x14ac:dyDescent="0.25">
      <c r="A1871" s="39">
        <v>42910</v>
      </c>
      <c r="B1871" s="37" t="s">
        <v>2156</v>
      </c>
      <c r="C1871" s="37">
        <v>2017</v>
      </c>
      <c r="D1871" s="38">
        <v>6</v>
      </c>
      <c r="E1871" s="37" t="s">
        <v>76</v>
      </c>
      <c r="F1871" s="37" t="s">
        <v>1827</v>
      </c>
      <c r="G1871" s="37" t="s">
        <v>32</v>
      </c>
      <c r="H1871" s="38">
        <v>0</v>
      </c>
      <c r="I1871" s="37" t="s">
        <v>37</v>
      </c>
      <c r="J1871" s="37" t="s">
        <v>37</v>
      </c>
      <c r="K1871">
        <v>0</v>
      </c>
      <c r="L1871">
        <v>0</v>
      </c>
      <c r="M1871">
        <v>0</v>
      </c>
      <c r="N1871">
        <v>0</v>
      </c>
      <c r="O1871">
        <v>0</v>
      </c>
      <c r="P1871">
        <v>0</v>
      </c>
      <c r="Q1871" t="e">
        <f t="shared" si="29"/>
        <v>#DIV/0!</v>
      </c>
    </row>
    <row r="1872" spans="1:17" x14ac:dyDescent="0.25">
      <c r="A1872" s="39">
        <v>42910</v>
      </c>
      <c r="B1872" s="37" t="s">
        <v>2155</v>
      </c>
      <c r="C1872" s="37">
        <v>2017</v>
      </c>
      <c r="D1872" s="38">
        <v>6</v>
      </c>
      <c r="E1872" s="37" t="s">
        <v>1827</v>
      </c>
      <c r="F1872" s="37" t="s">
        <v>1827</v>
      </c>
      <c r="G1872" s="37" t="s">
        <v>32</v>
      </c>
      <c r="H1872" s="38">
        <v>66</v>
      </c>
      <c r="I1872" s="37" t="s">
        <v>37</v>
      </c>
      <c r="J1872" s="37" t="s">
        <v>37</v>
      </c>
      <c r="K1872">
        <v>0</v>
      </c>
      <c r="L1872">
        <v>0</v>
      </c>
      <c r="M1872">
        <v>0</v>
      </c>
      <c r="N1872">
        <v>0</v>
      </c>
      <c r="O1872">
        <v>0</v>
      </c>
      <c r="P1872">
        <v>0</v>
      </c>
      <c r="Q1872">
        <f t="shared" si="29"/>
        <v>0</v>
      </c>
    </row>
    <row r="1873" spans="1:17" x14ac:dyDescent="0.25">
      <c r="A1873" s="39">
        <v>42910</v>
      </c>
      <c r="B1873" s="37" t="s">
        <v>2154</v>
      </c>
      <c r="C1873" s="37">
        <v>2017</v>
      </c>
      <c r="D1873" s="38">
        <v>6</v>
      </c>
      <c r="E1873" s="37" t="s">
        <v>153</v>
      </c>
      <c r="F1873" s="37" t="s">
        <v>4672</v>
      </c>
      <c r="G1873" s="37" t="s">
        <v>32</v>
      </c>
      <c r="H1873" s="38">
        <v>0</v>
      </c>
      <c r="I1873" s="37" t="s">
        <v>37</v>
      </c>
      <c r="J1873" s="37" t="s">
        <v>37</v>
      </c>
      <c r="K1873">
        <v>0</v>
      </c>
      <c r="L1873">
        <v>0</v>
      </c>
      <c r="M1873">
        <v>0</v>
      </c>
      <c r="N1873">
        <v>0</v>
      </c>
      <c r="O1873">
        <v>0</v>
      </c>
      <c r="P1873">
        <v>0</v>
      </c>
      <c r="Q1873" t="e">
        <f t="shared" si="29"/>
        <v>#DIV/0!</v>
      </c>
    </row>
    <row r="1874" spans="1:17" x14ac:dyDescent="0.25">
      <c r="A1874" s="39">
        <v>42910</v>
      </c>
      <c r="B1874" s="37" t="s">
        <v>2153</v>
      </c>
      <c r="C1874" s="37">
        <v>2017</v>
      </c>
      <c r="D1874" s="38">
        <v>6</v>
      </c>
      <c r="E1874" s="37" t="s">
        <v>55</v>
      </c>
      <c r="F1874" s="37" t="s">
        <v>4672</v>
      </c>
      <c r="G1874" s="37" t="s">
        <v>32</v>
      </c>
      <c r="H1874" s="38">
        <v>51</v>
      </c>
      <c r="I1874" s="37" t="s">
        <v>37</v>
      </c>
      <c r="J1874" s="37" t="s">
        <v>37</v>
      </c>
      <c r="K1874">
        <v>0</v>
      </c>
      <c r="L1874">
        <v>0</v>
      </c>
      <c r="M1874">
        <v>0</v>
      </c>
      <c r="N1874">
        <v>0</v>
      </c>
      <c r="O1874">
        <v>0</v>
      </c>
      <c r="P1874">
        <v>0</v>
      </c>
      <c r="Q1874">
        <f t="shared" si="29"/>
        <v>0</v>
      </c>
    </row>
    <row r="1875" spans="1:17" x14ac:dyDescent="0.25">
      <c r="A1875" s="39">
        <v>42910</v>
      </c>
      <c r="B1875" s="37" t="s">
        <v>2152</v>
      </c>
      <c r="C1875" s="37">
        <v>2017</v>
      </c>
      <c r="D1875" s="38">
        <v>6</v>
      </c>
      <c r="E1875" s="37" t="s">
        <v>55</v>
      </c>
      <c r="F1875" s="37" t="s">
        <v>4672</v>
      </c>
      <c r="G1875" s="37" t="s">
        <v>40</v>
      </c>
      <c r="H1875" s="38">
        <v>12</v>
      </c>
      <c r="I1875" s="37" t="s">
        <v>1841</v>
      </c>
      <c r="J1875" s="37" t="s">
        <v>2151</v>
      </c>
      <c r="K1875">
        <v>0</v>
      </c>
      <c r="L1875">
        <v>0</v>
      </c>
      <c r="M1875">
        <v>0</v>
      </c>
      <c r="N1875">
        <v>0</v>
      </c>
      <c r="O1875">
        <v>0</v>
      </c>
      <c r="P1875">
        <v>0</v>
      </c>
      <c r="Q1875">
        <f t="shared" si="29"/>
        <v>0</v>
      </c>
    </row>
    <row r="1876" spans="1:17" x14ac:dyDescent="0.25">
      <c r="A1876" s="39">
        <v>42910</v>
      </c>
      <c r="B1876" s="37" t="s">
        <v>2150</v>
      </c>
      <c r="C1876" s="37">
        <v>2017</v>
      </c>
      <c r="D1876" s="38">
        <v>6</v>
      </c>
      <c r="E1876" s="37" t="s">
        <v>24</v>
      </c>
      <c r="F1876" s="37" t="s">
        <v>4672</v>
      </c>
      <c r="G1876" s="37" t="s">
        <v>32</v>
      </c>
      <c r="H1876" s="38">
        <v>70</v>
      </c>
      <c r="I1876" s="37" t="s">
        <v>37</v>
      </c>
      <c r="J1876" s="37" t="s">
        <v>2149</v>
      </c>
      <c r="K1876">
        <v>0</v>
      </c>
      <c r="L1876">
        <v>0</v>
      </c>
      <c r="M1876">
        <v>0</v>
      </c>
      <c r="N1876">
        <v>0</v>
      </c>
      <c r="O1876">
        <v>0</v>
      </c>
      <c r="P1876">
        <v>0</v>
      </c>
      <c r="Q1876">
        <f t="shared" si="29"/>
        <v>0</v>
      </c>
    </row>
    <row r="1877" spans="1:17" x14ac:dyDescent="0.25">
      <c r="A1877" s="39">
        <v>42910</v>
      </c>
      <c r="B1877" s="37" t="s">
        <v>2148</v>
      </c>
      <c r="C1877" s="37">
        <v>2017</v>
      </c>
      <c r="D1877" s="38">
        <v>6</v>
      </c>
      <c r="E1877" s="37" t="s">
        <v>587</v>
      </c>
      <c r="F1877" s="37" t="e">
        <v>#N/A</v>
      </c>
      <c r="G1877" s="37" t="s">
        <v>32</v>
      </c>
      <c r="H1877" s="38">
        <v>18</v>
      </c>
      <c r="I1877" s="37" t="s">
        <v>37</v>
      </c>
      <c r="J1877" s="37" t="s">
        <v>37</v>
      </c>
      <c r="K1877">
        <v>0</v>
      </c>
      <c r="L1877">
        <v>0</v>
      </c>
      <c r="M1877">
        <v>0</v>
      </c>
      <c r="N1877">
        <v>0</v>
      </c>
      <c r="O1877">
        <v>0</v>
      </c>
      <c r="P1877">
        <v>0</v>
      </c>
      <c r="Q1877">
        <f t="shared" si="29"/>
        <v>0</v>
      </c>
    </row>
    <row r="1878" spans="1:17" x14ac:dyDescent="0.25">
      <c r="A1878" s="39">
        <v>42910</v>
      </c>
      <c r="B1878" s="37" t="s">
        <v>2147</v>
      </c>
      <c r="C1878" s="37">
        <v>2017</v>
      </c>
      <c r="D1878" s="38">
        <v>6</v>
      </c>
      <c r="E1878" s="37" t="s">
        <v>36</v>
      </c>
      <c r="F1878" s="37" t="s">
        <v>36</v>
      </c>
      <c r="G1878" s="37" t="s">
        <v>32</v>
      </c>
      <c r="H1878" s="38">
        <v>327</v>
      </c>
      <c r="I1878" s="37" t="s">
        <v>1817</v>
      </c>
      <c r="J1878" s="37" t="s">
        <v>2146</v>
      </c>
      <c r="K1878">
        <v>0</v>
      </c>
      <c r="L1878">
        <v>0</v>
      </c>
      <c r="M1878">
        <v>0</v>
      </c>
      <c r="N1878">
        <v>0</v>
      </c>
      <c r="O1878">
        <v>0</v>
      </c>
      <c r="P1878">
        <v>0</v>
      </c>
      <c r="Q1878">
        <f t="shared" si="29"/>
        <v>0</v>
      </c>
    </row>
    <row r="1879" spans="1:17" x14ac:dyDescent="0.25">
      <c r="A1879" s="39">
        <v>42910</v>
      </c>
      <c r="B1879" s="37" t="s">
        <v>1446</v>
      </c>
      <c r="C1879" s="37">
        <v>2017</v>
      </c>
      <c r="D1879" s="38">
        <v>6</v>
      </c>
      <c r="E1879" s="37" t="s">
        <v>50</v>
      </c>
      <c r="F1879" s="37" t="s">
        <v>50</v>
      </c>
      <c r="G1879" s="37" t="s">
        <v>32</v>
      </c>
      <c r="H1879" s="38">
        <v>331</v>
      </c>
      <c r="I1879" s="37" t="s">
        <v>2145</v>
      </c>
      <c r="J1879" s="37" t="s">
        <v>2144</v>
      </c>
      <c r="K1879">
        <v>2</v>
      </c>
      <c r="L1879">
        <v>2</v>
      </c>
      <c r="M1879">
        <v>0</v>
      </c>
      <c r="N1879">
        <v>2</v>
      </c>
      <c r="O1879">
        <v>2</v>
      </c>
      <c r="P1879">
        <v>6.0422960725075529E-3</v>
      </c>
      <c r="Q1879">
        <f t="shared" si="29"/>
        <v>6.0422960725075529E-3</v>
      </c>
    </row>
    <row r="1880" spans="1:17" x14ac:dyDescent="0.25">
      <c r="A1880" s="39">
        <v>42910</v>
      </c>
      <c r="B1880" s="37" t="s">
        <v>2143</v>
      </c>
      <c r="C1880" s="37">
        <v>2017</v>
      </c>
      <c r="D1880" s="38">
        <v>6</v>
      </c>
      <c r="E1880" s="37" t="s">
        <v>50</v>
      </c>
      <c r="F1880" s="37" t="s">
        <v>50</v>
      </c>
      <c r="G1880" s="37" t="s">
        <v>40</v>
      </c>
      <c r="H1880" s="38">
        <v>1</v>
      </c>
      <c r="I1880" s="37" t="s">
        <v>37</v>
      </c>
      <c r="J1880" s="37" t="s">
        <v>37</v>
      </c>
      <c r="K1880">
        <v>0</v>
      </c>
      <c r="L1880">
        <v>0</v>
      </c>
      <c r="M1880">
        <v>0</v>
      </c>
      <c r="N1880">
        <v>0</v>
      </c>
      <c r="O1880">
        <v>0</v>
      </c>
      <c r="P1880">
        <v>0</v>
      </c>
      <c r="Q1880">
        <f t="shared" si="29"/>
        <v>0</v>
      </c>
    </row>
    <row r="1881" spans="1:17" x14ac:dyDescent="0.25">
      <c r="A1881" s="39">
        <v>42936</v>
      </c>
      <c r="B1881" s="37" t="s">
        <v>2142</v>
      </c>
      <c r="C1881" s="37">
        <v>2017</v>
      </c>
      <c r="D1881" s="38">
        <v>7</v>
      </c>
      <c r="E1881" s="37" t="s">
        <v>76</v>
      </c>
      <c r="F1881" s="37" t="s">
        <v>1827</v>
      </c>
      <c r="G1881" s="37" t="s">
        <v>32</v>
      </c>
      <c r="H1881" s="38">
        <v>2</v>
      </c>
      <c r="I1881" s="37" t="s">
        <v>37</v>
      </c>
      <c r="J1881" s="37" t="s">
        <v>37</v>
      </c>
      <c r="K1881">
        <v>0</v>
      </c>
      <c r="L1881">
        <v>0</v>
      </c>
      <c r="M1881">
        <v>0</v>
      </c>
      <c r="N1881">
        <v>0</v>
      </c>
      <c r="O1881">
        <v>0</v>
      </c>
      <c r="P1881">
        <v>0</v>
      </c>
      <c r="Q1881">
        <f t="shared" si="29"/>
        <v>0</v>
      </c>
    </row>
    <row r="1882" spans="1:17" x14ac:dyDescent="0.25">
      <c r="A1882" s="39">
        <v>42936</v>
      </c>
      <c r="B1882" s="37" t="s">
        <v>1450</v>
      </c>
      <c r="C1882" s="37">
        <v>2017</v>
      </c>
      <c r="D1882" s="38">
        <v>7</v>
      </c>
      <c r="E1882" s="37" t="s">
        <v>1827</v>
      </c>
      <c r="F1882" s="37" t="s">
        <v>1827</v>
      </c>
      <c r="G1882" s="37" t="s">
        <v>32</v>
      </c>
      <c r="H1882" s="38">
        <v>210</v>
      </c>
      <c r="I1882" s="37" t="s">
        <v>37</v>
      </c>
      <c r="J1882" s="37" t="s">
        <v>37</v>
      </c>
      <c r="K1882">
        <v>3</v>
      </c>
      <c r="L1882">
        <v>3</v>
      </c>
      <c r="M1882">
        <v>2</v>
      </c>
      <c r="N1882">
        <v>0</v>
      </c>
      <c r="O1882">
        <v>2</v>
      </c>
      <c r="P1882">
        <v>1.4285714285714285E-2</v>
      </c>
      <c r="Q1882">
        <f t="shared" si="29"/>
        <v>0</v>
      </c>
    </row>
    <row r="1883" spans="1:17" x14ac:dyDescent="0.25">
      <c r="A1883" s="39">
        <v>42936</v>
      </c>
      <c r="B1883" s="37" t="s">
        <v>1458</v>
      </c>
      <c r="C1883" s="37">
        <v>2017</v>
      </c>
      <c r="D1883" s="38">
        <v>7</v>
      </c>
      <c r="E1883" s="37" t="s">
        <v>1827</v>
      </c>
      <c r="F1883" s="37" t="s">
        <v>1827</v>
      </c>
      <c r="G1883" s="37" t="s">
        <v>40</v>
      </c>
      <c r="H1883" s="38">
        <v>1</v>
      </c>
      <c r="I1883" s="37" t="s">
        <v>37</v>
      </c>
      <c r="J1883" s="37" t="s">
        <v>37</v>
      </c>
      <c r="K1883">
        <v>1</v>
      </c>
      <c r="L1883">
        <v>1</v>
      </c>
      <c r="M1883">
        <v>0</v>
      </c>
      <c r="N1883">
        <v>1</v>
      </c>
      <c r="O1883">
        <v>1</v>
      </c>
      <c r="P1883">
        <v>1</v>
      </c>
      <c r="Q1883">
        <f t="shared" si="29"/>
        <v>1</v>
      </c>
    </row>
    <row r="1884" spans="1:17" x14ac:dyDescent="0.25">
      <c r="A1884" s="39">
        <v>42936</v>
      </c>
      <c r="B1884" s="37" t="s">
        <v>2141</v>
      </c>
      <c r="C1884" s="37">
        <v>2017</v>
      </c>
      <c r="D1884" s="38">
        <v>7</v>
      </c>
      <c r="E1884" s="37" t="s">
        <v>153</v>
      </c>
      <c r="F1884" s="37" t="s">
        <v>4672</v>
      </c>
      <c r="G1884" s="37" t="s">
        <v>32</v>
      </c>
      <c r="H1884" s="38">
        <v>0</v>
      </c>
      <c r="I1884" s="37" t="s">
        <v>37</v>
      </c>
      <c r="J1884" s="37" t="s">
        <v>37</v>
      </c>
      <c r="K1884">
        <v>0</v>
      </c>
      <c r="L1884">
        <v>0</v>
      </c>
      <c r="M1884">
        <v>0</v>
      </c>
      <c r="N1884">
        <v>0</v>
      </c>
      <c r="O1884">
        <v>0</v>
      </c>
      <c r="P1884">
        <v>0</v>
      </c>
      <c r="Q1884" t="e">
        <f t="shared" si="29"/>
        <v>#DIV/0!</v>
      </c>
    </row>
    <row r="1885" spans="1:17" x14ac:dyDescent="0.25">
      <c r="A1885" s="39">
        <v>42936</v>
      </c>
      <c r="B1885" s="37" t="s">
        <v>2140</v>
      </c>
      <c r="C1885" s="37">
        <v>2017</v>
      </c>
      <c r="D1885" s="38">
        <v>7</v>
      </c>
      <c r="E1885" s="37" t="s">
        <v>55</v>
      </c>
      <c r="F1885" s="37" t="s">
        <v>4672</v>
      </c>
      <c r="G1885" s="37" t="s">
        <v>32</v>
      </c>
      <c r="H1885" s="38">
        <v>165</v>
      </c>
      <c r="I1885" s="37" t="s">
        <v>37</v>
      </c>
      <c r="J1885" s="37" t="s">
        <v>37</v>
      </c>
      <c r="K1885">
        <v>0</v>
      </c>
      <c r="L1885">
        <v>0</v>
      </c>
      <c r="M1885">
        <v>0</v>
      </c>
      <c r="N1885">
        <v>0</v>
      </c>
      <c r="O1885">
        <v>0</v>
      </c>
      <c r="P1885">
        <v>0</v>
      </c>
      <c r="Q1885">
        <f t="shared" si="29"/>
        <v>0</v>
      </c>
    </row>
    <row r="1886" spans="1:17" x14ac:dyDescent="0.25">
      <c r="A1886" s="39">
        <v>42936</v>
      </c>
      <c r="B1886" s="37" t="s">
        <v>2139</v>
      </c>
      <c r="C1886" s="37">
        <v>2017</v>
      </c>
      <c r="D1886" s="38">
        <v>7</v>
      </c>
      <c r="E1886" s="37" t="s">
        <v>55</v>
      </c>
      <c r="F1886" s="37" t="s">
        <v>4672</v>
      </c>
      <c r="G1886" s="37" t="s">
        <v>40</v>
      </c>
      <c r="H1886" s="38">
        <v>8</v>
      </c>
      <c r="I1886" s="37" t="s">
        <v>37</v>
      </c>
      <c r="J1886" s="37" t="s">
        <v>2138</v>
      </c>
      <c r="K1886">
        <v>0</v>
      </c>
      <c r="L1886">
        <v>0</v>
      </c>
      <c r="M1886">
        <v>0</v>
      </c>
      <c r="N1886">
        <v>0</v>
      </c>
      <c r="O1886">
        <v>0</v>
      </c>
      <c r="P1886">
        <v>0</v>
      </c>
      <c r="Q1886">
        <f t="shared" si="29"/>
        <v>0</v>
      </c>
    </row>
    <row r="1887" spans="1:17" x14ac:dyDescent="0.25">
      <c r="A1887" s="39">
        <v>42936</v>
      </c>
      <c r="B1887" s="37" t="s">
        <v>2137</v>
      </c>
      <c r="C1887" s="37">
        <v>2017</v>
      </c>
      <c r="D1887" s="38">
        <v>7</v>
      </c>
      <c r="E1887" s="37" t="s">
        <v>24</v>
      </c>
      <c r="F1887" s="37" t="s">
        <v>4672</v>
      </c>
      <c r="G1887" s="37" t="s">
        <v>32</v>
      </c>
      <c r="H1887" s="38">
        <v>3</v>
      </c>
      <c r="I1887" s="37" t="s">
        <v>37</v>
      </c>
      <c r="J1887" s="37" t="s">
        <v>37</v>
      </c>
      <c r="K1887">
        <v>0</v>
      </c>
      <c r="L1887">
        <v>0</v>
      </c>
      <c r="M1887">
        <v>0</v>
      </c>
      <c r="N1887">
        <v>0</v>
      </c>
      <c r="O1887">
        <v>0</v>
      </c>
      <c r="P1887">
        <v>0</v>
      </c>
      <c r="Q1887">
        <f t="shared" si="29"/>
        <v>0</v>
      </c>
    </row>
    <row r="1888" spans="1:17" x14ac:dyDescent="0.25">
      <c r="A1888" s="39">
        <v>42936</v>
      </c>
      <c r="B1888" s="37" t="s">
        <v>2136</v>
      </c>
      <c r="C1888" s="37">
        <v>2017</v>
      </c>
      <c r="D1888" s="38">
        <v>7</v>
      </c>
      <c r="E1888" s="37" t="s">
        <v>587</v>
      </c>
      <c r="F1888" s="37" t="e">
        <v>#N/A</v>
      </c>
      <c r="G1888" s="37" t="s">
        <v>32</v>
      </c>
      <c r="H1888" s="38">
        <v>40</v>
      </c>
      <c r="I1888" s="37" t="s">
        <v>37</v>
      </c>
      <c r="J1888" s="37" t="s">
        <v>37</v>
      </c>
      <c r="K1888">
        <v>0</v>
      </c>
      <c r="L1888">
        <v>0</v>
      </c>
      <c r="M1888">
        <v>0</v>
      </c>
      <c r="N1888">
        <v>0</v>
      </c>
      <c r="O1888">
        <v>0</v>
      </c>
      <c r="P1888">
        <v>0</v>
      </c>
      <c r="Q1888">
        <f t="shared" si="29"/>
        <v>0</v>
      </c>
    </row>
    <row r="1889" spans="1:17" x14ac:dyDescent="0.25">
      <c r="A1889" s="39">
        <v>42936</v>
      </c>
      <c r="B1889" s="37" t="s">
        <v>2135</v>
      </c>
      <c r="C1889" s="37">
        <v>2017</v>
      </c>
      <c r="D1889" s="38">
        <v>7</v>
      </c>
      <c r="E1889" s="37" t="s">
        <v>37</v>
      </c>
      <c r="F1889" s="37" t="e">
        <v>#N/A</v>
      </c>
      <c r="G1889" s="37" t="s">
        <v>32</v>
      </c>
      <c r="H1889" s="38">
        <v>1</v>
      </c>
      <c r="I1889" s="37" t="s">
        <v>37</v>
      </c>
      <c r="J1889" s="37" t="s">
        <v>37</v>
      </c>
      <c r="K1889">
        <v>0</v>
      </c>
      <c r="L1889">
        <v>0</v>
      </c>
      <c r="M1889">
        <v>0</v>
      </c>
      <c r="N1889">
        <v>0</v>
      </c>
      <c r="O1889">
        <v>0</v>
      </c>
      <c r="P1889">
        <v>0</v>
      </c>
      <c r="Q1889">
        <f t="shared" si="29"/>
        <v>0</v>
      </c>
    </row>
    <row r="1890" spans="1:17" x14ac:dyDescent="0.25">
      <c r="A1890" s="39">
        <v>42936</v>
      </c>
      <c r="B1890" s="37" t="s">
        <v>2134</v>
      </c>
      <c r="C1890" s="37">
        <v>2017</v>
      </c>
      <c r="D1890" s="38">
        <v>7</v>
      </c>
      <c r="E1890" s="37" t="s">
        <v>36</v>
      </c>
      <c r="F1890" s="37" t="s">
        <v>36</v>
      </c>
      <c r="G1890" s="37" t="s">
        <v>32</v>
      </c>
      <c r="H1890" s="38">
        <v>376</v>
      </c>
      <c r="I1890" s="37" t="s">
        <v>2133</v>
      </c>
      <c r="J1890" s="37" t="s">
        <v>37</v>
      </c>
      <c r="K1890">
        <v>0</v>
      </c>
      <c r="L1890">
        <v>0</v>
      </c>
      <c r="M1890">
        <v>0</v>
      </c>
      <c r="N1890">
        <v>0</v>
      </c>
      <c r="O1890">
        <v>0</v>
      </c>
      <c r="P1890">
        <v>0</v>
      </c>
      <c r="Q1890">
        <f t="shared" si="29"/>
        <v>0</v>
      </c>
    </row>
    <row r="1891" spans="1:17" x14ac:dyDescent="0.25">
      <c r="A1891" s="39">
        <v>42936</v>
      </c>
      <c r="B1891" s="37" t="s">
        <v>2132</v>
      </c>
      <c r="C1891" s="37">
        <v>2017</v>
      </c>
      <c r="D1891" s="38">
        <v>7</v>
      </c>
      <c r="E1891" s="37" t="s">
        <v>50</v>
      </c>
      <c r="F1891" s="37" t="s">
        <v>50</v>
      </c>
      <c r="G1891" s="37" t="s">
        <v>32</v>
      </c>
      <c r="H1891" s="38">
        <v>363</v>
      </c>
      <c r="I1891" s="37" t="s">
        <v>2131</v>
      </c>
      <c r="J1891" s="37" t="s">
        <v>2130</v>
      </c>
      <c r="K1891">
        <v>0</v>
      </c>
      <c r="L1891">
        <v>0</v>
      </c>
      <c r="M1891">
        <v>0</v>
      </c>
      <c r="N1891">
        <v>0</v>
      </c>
      <c r="O1891">
        <v>0</v>
      </c>
      <c r="P1891">
        <v>0</v>
      </c>
      <c r="Q1891">
        <f t="shared" si="29"/>
        <v>0</v>
      </c>
    </row>
    <row r="1892" spans="1:17" x14ac:dyDescent="0.25">
      <c r="A1892" s="39">
        <v>42948</v>
      </c>
      <c r="B1892" s="37" t="s">
        <v>2129</v>
      </c>
      <c r="C1892" s="37">
        <v>2017</v>
      </c>
      <c r="D1892" s="38">
        <v>8</v>
      </c>
      <c r="E1892" s="37" t="s">
        <v>76</v>
      </c>
      <c r="F1892" s="37" t="s">
        <v>1827</v>
      </c>
      <c r="G1892" s="37" t="s">
        <v>32</v>
      </c>
      <c r="H1892" s="38">
        <v>68</v>
      </c>
      <c r="I1892" s="37" t="s">
        <v>37</v>
      </c>
      <c r="J1892" s="37" t="s">
        <v>37</v>
      </c>
      <c r="K1892">
        <v>0</v>
      </c>
      <c r="L1892">
        <v>0</v>
      </c>
      <c r="M1892">
        <v>0</v>
      </c>
      <c r="N1892">
        <v>0</v>
      </c>
      <c r="O1892">
        <v>0</v>
      </c>
      <c r="P1892">
        <v>0</v>
      </c>
      <c r="Q1892">
        <f t="shared" si="29"/>
        <v>0</v>
      </c>
    </row>
    <row r="1893" spans="1:17" x14ac:dyDescent="0.25">
      <c r="A1893" s="39">
        <v>42948</v>
      </c>
      <c r="B1893" s="37" t="s">
        <v>2128</v>
      </c>
      <c r="C1893" s="37">
        <v>2017</v>
      </c>
      <c r="D1893" s="38">
        <v>8</v>
      </c>
      <c r="E1893" s="37" t="s">
        <v>1827</v>
      </c>
      <c r="F1893" s="37" t="s">
        <v>1827</v>
      </c>
      <c r="G1893" s="37" t="s">
        <v>32</v>
      </c>
      <c r="H1893" s="38">
        <v>87</v>
      </c>
      <c r="I1893" s="37" t="s">
        <v>37</v>
      </c>
      <c r="J1893" s="37" t="s">
        <v>37</v>
      </c>
      <c r="K1893">
        <v>0</v>
      </c>
      <c r="L1893">
        <v>0</v>
      </c>
      <c r="M1893">
        <v>0</v>
      </c>
      <c r="N1893">
        <v>0</v>
      </c>
      <c r="O1893">
        <v>0</v>
      </c>
      <c r="P1893">
        <v>0</v>
      </c>
      <c r="Q1893">
        <f t="shared" si="29"/>
        <v>0</v>
      </c>
    </row>
    <row r="1894" spans="1:17" x14ac:dyDescent="0.25">
      <c r="A1894" s="39">
        <v>42948</v>
      </c>
      <c r="B1894" s="37" t="s">
        <v>2127</v>
      </c>
      <c r="C1894" s="37">
        <v>2017</v>
      </c>
      <c r="D1894" s="38">
        <v>8</v>
      </c>
      <c r="E1894" s="37" t="s">
        <v>153</v>
      </c>
      <c r="F1894" s="37" t="s">
        <v>4672</v>
      </c>
      <c r="G1894" s="37" t="s">
        <v>32</v>
      </c>
      <c r="H1894" s="38">
        <v>0</v>
      </c>
      <c r="I1894" s="37" t="s">
        <v>37</v>
      </c>
      <c r="J1894" s="37" t="s">
        <v>37</v>
      </c>
      <c r="K1894">
        <v>0</v>
      </c>
      <c r="L1894">
        <v>0</v>
      </c>
      <c r="M1894">
        <v>0</v>
      </c>
      <c r="N1894">
        <v>0</v>
      </c>
      <c r="O1894">
        <v>0</v>
      </c>
      <c r="P1894">
        <v>0</v>
      </c>
      <c r="Q1894" t="e">
        <f t="shared" si="29"/>
        <v>#DIV/0!</v>
      </c>
    </row>
    <row r="1895" spans="1:17" x14ac:dyDescent="0.25">
      <c r="A1895" s="39">
        <v>42948</v>
      </c>
      <c r="B1895" s="37" t="s">
        <v>1462</v>
      </c>
      <c r="C1895" s="37">
        <v>2017</v>
      </c>
      <c r="D1895" s="38">
        <v>8</v>
      </c>
      <c r="E1895" s="37" t="s">
        <v>55</v>
      </c>
      <c r="F1895" s="37" t="s">
        <v>4672</v>
      </c>
      <c r="G1895" s="37" t="s">
        <v>32</v>
      </c>
      <c r="H1895" s="38">
        <v>119</v>
      </c>
      <c r="I1895" s="37" t="s">
        <v>37</v>
      </c>
      <c r="J1895" s="37" t="s">
        <v>37</v>
      </c>
      <c r="K1895">
        <v>1</v>
      </c>
      <c r="L1895">
        <v>1</v>
      </c>
      <c r="M1895">
        <v>0</v>
      </c>
      <c r="N1895">
        <v>0</v>
      </c>
      <c r="O1895">
        <v>1</v>
      </c>
      <c r="P1895">
        <v>8.4033613445378148E-3</v>
      </c>
      <c r="Q1895">
        <f t="shared" si="29"/>
        <v>0</v>
      </c>
    </row>
    <row r="1896" spans="1:17" x14ac:dyDescent="0.25">
      <c r="A1896" s="39">
        <v>42948</v>
      </c>
      <c r="B1896" s="37" t="s">
        <v>2126</v>
      </c>
      <c r="C1896" s="37">
        <v>2017</v>
      </c>
      <c r="D1896" s="38">
        <v>8</v>
      </c>
      <c r="E1896" s="37" t="s">
        <v>55</v>
      </c>
      <c r="F1896" s="37" t="s">
        <v>4672</v>
      </c>
      <c r="G1896" s="37" t="s">
        <v>40</v>
      </c>
      <c r="H1896" s="38">
        <v>70</v>
      </c>
      <c r="I1896" s="37" t="s">
        <v>37</v>
      </c>
      <c r="J1896" s="37" t="s">
        <v>37</v>
      </c>
      <c r="K1896">
        <v>0</v>
      </c>
      <c r="L1896">
        <v>0</v>
      </c>
      <c r="M1896">
        <v>0</v>
      </c>
      <c r="N1896">
        <v>0</v>
      </c>
      <c r="O1896">
        <v>0</v>
      </c>
      <c r="P1896">
        <v>0</v>
      </c>
      <c r="Q1896">
        <f t="shared" si="29"/>
        <v>0</v>
      </c>
    </row>
    <row r="1897" spans="1:17" x14ac:dyDescent="0.25">
      <c r="A1897" s="39">
        <v>42948</v>
      </c>
      <c r="B1897" s="37" t="s">
        <v>2125</v>
      </c>
      <c r="C1897" s="37">
        <v>2017</v>
      </c>
      <c r="D1897" s="38">
        <v>8</v>
      </c>
      <c r="E1897" s="37" t="s">
        <v>24</v>
      </c>
      <c r="F1897" s="37" t="s">
        <v>4672</v>
      </c>
      <c r="G1897" s="37" t="s">
        <v>32</v>
      </c>
      <c r="H1897" s="38">
        <v>33</v>
      </c>
      <c r="I1897" s="37" t="s">
        <v>37</v>
      </c>
      <c r="J1897" s="37" t="s">
        <v>37</v>
      </c>
      <c r="K1897">
        <v>0</v>
      </c>
      <c r="L1897">
        <v>0</v>
      </c>
      <c r="M1897">
        <v>0</v>
      </c>
      <c r="N1897">
        <v>0</v>
      </c>
      <c r="O1897">
        <v>0</v>
      </c>
      <c r="P1897">
        <v>0</v>
      </c>
      <c r="Q1897">
        <f t="shared" si="29"/>
        <v>0</v>
      </c>
    </row>
    <row r="1898" spans="1:17" x14ac:dyDescent="0.25">
      <c r="A1898" s="39">
        <v>42948</v>
      </c>
      <c r="B1898" s="37" t="s">
        <v>2124</v>
      </c>
      <c r="C1898" s="37">
        <v>2017</v>
      </c>
      <c r="D1898" s="38">
        <v>8</v>
      </c>
      <c r="E1898" s="37" t="s">
        <v>24</v>
      </c>
      <c r="F1898" s="37" t="s">
        <v>4672</v>
      </c>
      <c r="G1898" s="37" t="s">
        <v>32</v>
      </c>
      <c r="H1898" s="38">
        <v>6</v>
      </c>
      <c r="I1898" s="37" t="s">
        <v>37</v>
      </c>
      <c r="J1898" s="37" t="s">
        <v>37</v>
      </c>
      <c r="K1898">
        <v>0</v>
      </c>
      <c r="L1898">
        <v>0</v>
      </c>
      <c r="M1898">
        <v>0</v>
      </c>
      <c r="N1898">
        <v>0</v>
      </c>
      <c r="O1898">
        <v>0</v>
      </c>
      <c r="P1898">
        <v>0</v>
      </c>
      <c r="Q1898">
        <f t="shared" si="29"/>
        <v>0</v>
      </c>
    </row>
    <row r="1899" spans="1:17" x14ac:dyDescent="0.25">
      <c r="A1899" s="39">
        <v>42948</v>
      </c>
      <c r="B1899" s="37" t="s">
        <v>2123</v>
      </c>
      <c r="C1899" s="37">
        <v>2017</v>
      </c>
      <c r="D1899" s="38">
        <v>8</v>
      </c>
      <c r="E1899" s="37" t="s">
        <v>587</v>
      </c>
      <c r="F1899" s="37" t="e">
        <v>#N/A</v>
      </c>
      <c r="G1899" s="37" t="s">
        <v>32</v>
      </c>
      <c r="H1899" s="38">
        <v>22</v>
      </c>
      <c r="I1899" s="37" t="s">
        <v>37</v>
      </c>
      <c r="J1899" s="37" t="s">
        <v>37</v>
      </c>
      <c r="K1899">
        <v>0</v>
      </c>
      <c r="L1899">
        <v>0</v>
      </c>
      <c r="M1899">
        <v>0</v>
      </c>
      <c r="N1899">
        <v>0</v>
      </c>
      <c r="O1899">
        <v>0</v>
      </c>
      <c r="P1899">
        <v>0</v>
      </c>
      <c r="Q1899">
        <f t="shared" si="29"/>
        <v>0</v>
      </c>
    </row>
    <row r="1900" spans="1:17" x14ac:dyDescent="0.25">
      <c r="A1900" s="39">
        <v>42948</v>
      </c>
      <c r="B1900" s="37" t="s">
        <v>1465</v>
      </c>
      <c r="C1900" s="37">
        <v>2017</v>
      </c>
      <c r="D1900" s="38">
        <v>8</v>
      </c>
      <c r="E1900" s="37" t="s">
        <v>36</v>
      </c>
      <c r="F1900" s="37" t="s">
        <v>36</v>
      </c>
      <c r="G1900" s="37" t="s">
        <v>32</v>
      </c>
      <c r="H1900" s="38">
        <v>545</v>
      </c>
      <c r="I1900" s="37" t="s">
        <v>2122</v>
      </c>
      <c r="J1900" s="37" t="s">
        <v>37</v>
      </c>
      <c r="K1900">
        <v>1</v>
      </c>
      <c r="L1900">
        <v>1</v>
      </c>
      <c r="M1900">
        <v>0</v>
      </c>
      <c r="N1900">
        <v>0</v>
      </c>
      <c r="O1900">
        <v>0</v>
      </c>
      <c r="P1900">
        <v>1.834862385321101E-3</v>
      </c>
      <c r="Q1900">
        <f t="shared" si="29"/>
        <v>0</v>
      </c>
    </row>
    <row r="1901" spans="1:17" x14ac:dyDescent="0.25">
      <c r="A1901" s="39">
        <v>42948</v>
      </c>
      <c r="B1901" s="37" t="s">
        <v>1468</v>
      </c>
      <c r="C1901" s="37">
        <v>2017</v>
      </c>
      <c r="D1901" s="38">
        <v>8</v>
      </c>
      <c r="E1901" s="37" t="s">
        <v>50</v>
      </c>
      <c r="F1901" s="37" t="s">
        <v>50</v>
      </c>
      <c r="G1901" s="37" t="s">
        <v>32</v>
      </c>
      <c r="H1901" s="38">
        <v>460</v>
      </c>
      <c r="I1901" s="37" t="s">
        <v>2121</v>
      </c>
      <c r="J1901" s="37" t="s">
        <v>37</v>
      </c>
      <c r="K1901">
        <v>1</v>
      </c>
      <c r="L1901">
        <v>1</v>
      </c>
      <c r="M1901">
        <v>1</v>
      </c>
      <c r="N1901">
        <v>0</v>
      </c>
      <c r="O1901">
        <v>1</v>
      </c>
      <c r="P1901">
        <v>2.1739130434782609E-3</v>
      </c>
      <c r="Q1901">
        <f t="shared" si="29"/>
        <v>0</v>
      </c>
    </row>
    <row r="1902" spans="1:17" x14ac:dyDescent="0.25">
      <c r="A1902" s="39">
        <v>42951</v>
      </c>
      <c r="B1902" s="37" t="s">
        <v>2120</v>
      </c>
      <c r="C1902" s="37">
        <v>2017</v>
      </c>
      <c r="D1902" s="38">
        <v>8</v>
      </c>
      <c r="E1902" s="37" t="s">
        <v>37</v>
      </c>
      <c r="F1902" s="37" t="e">
        <v>#N/A</v>
      </c>
      <c r="G1902" s="37" t="s">
        <v>32</v>
      </c>
      <c r="H1902" s="38">
        <v>1</v>
      </c>
      <c r="I1902" s="37" t="s">
        <v>37</v>
      </c>
      <c r="J1902" s="37" t="s">
        <v>37</v>
      </c>
      <c r="K1902">
        <v>0</v>
      </c>
      <c r="L1902">
        <v>0</v>
      </c>
      <c r="M1902">
        <v>0</v>
      </c>
      <c r="N1902">
        <v>0</v>
      </c>
      <c r="O1902">
        <v>0</v>
      </c>
      <c r="P1902">
        <v>0</v>
      </c>
      <c r="Q1902">
        <f t="shared" si="29"/>
        <v>0</v>
      </c>
    </row>
    <row r="1903" spans="1:17" x14ac:dyDescent="0.25">
      <c r="A1903" s="39">
        <v>42952</v>
      </c>
      <c r="B1903" s="37" t="s">
        <v>2119</v>
      </c>
      <c r="C1903" s="37">
        <v>2017</v>
      </c>
      <c r="D1903" s="38">
        <v>8</v>
      </c>
      <c r="E1903" s="37" t="s">
        <v>1036</v>
      </c>
      <c r="F1903" s="37" t="e">
        <v>#N/A</v>
      </c>
      <c r="G1903" s="37" t="s">
        <v>40</v>
      </c>
      <c r="H1903" s="38">
        <v>2</v>
      </c>
      <c r="I1903" s="37" t="s">
        <v>37</v>
      </c>
      <c r="J1903" s="37" t="s">
        <v>37</v>
      </c>
      <c r="K1903">
        <v>0</v>
      </c>
      <c r="L1903">
        <v>0</v>
      </c>
      <c r="M1903">
        <v>0</v>
      </c>
      <c r="N1903">
        <v>0</v>
      </c>
      <c r="O1903">
        <v>0</v>
      </c>
      <c r="P1903">
        <v>0</v>
      </c>
      <c r="Q1903">
        <f t="shared" si="29"/>
        <v>0</v>
      </c>
    </row>
    <row r="1904" spans="1:17" x14ac:dyDescent="0.25">
      <c r="A1904" s="39">
        <v>42952</v>
      </c>
      <c r="B1904" s="37" t="s">
        <v>2118</v>
      </c>
      <c r="C1904" s="37">
        <v>2017</v>
      </c>
      <c r="D1904" s="38">
        <v>8</v>
      </c>
      <c r="E1904" s="37" t="s">
        <v>1808</v>
      </c>
      <c r="F1904" s="37" t="e">
        <v>#N/A</v>
      </c>
      <c r="G1904" s="37" t="s">
        <v>40</v>
      </c>
      <c r="H1904" s="38">
        <v>2</v>
      </c>
      <c r="I1904" s="37" t="s">
        <v>37</v>
      </c>
      <c r="J1904" s="37" t="s">
        <v>37</v>
      </c>
      <c r="K1904">
        <v>0</v>
      </c>
      <c r="L1904">
        <v>0</v>
      </c>
      <c r="M1904">
        <v>0</v>
      </c>
      <c r="N1904">
        <v>0</v>
      </c>
      <c r="O1904">
        <v>0</v>
      </c>
      <c r="P1904">
        <v>0</v>
      </c>
      <c r="Q1904">
        <f t="shared" si="29"/>
        <v>0</v>
      </c>
    </row>
    <row r="1905" spans="1:17" x14ac:dyDescent="0.25">
      <c r="A1905" s="39">
        <v>42968</v>
      </c>
      <c r="B1905" s="37" t="s">
        <v>2117</v>
      </c>
      <c r="C1905" s="37">
        <v>2017</v>
      </c>
      <c r="D1905" s="38">
        <v>8</v>
      </c>
      <c r="E1905" s="37" t="s">
        <v>1036</v>
      </c>
      <c r="F1905" s="37" t="e">
        <v>#N/A</v>
      </c>
      <c r="G1905" s="37" t="s">
        <v>40</v>
      </c>
      <c r="H1905" s="38">
        <v>4</v>
      </c>
      <c r="I1905" s="37" t="s">
        <v>37</v>
      </c>
      <c r="J1905" s="37" t="s">
        <v>2116</v>
      </c>
      <c r="K1905">
        <v>0</v>
      </c>
      <c r="L1905">
        <v>0</v>
      </c>
      <c r="M1905">
        <v>0</v>
      </c>
      <c r="N1905">
        <v>0</v>
      </c>
      <c r="O1905">
        <v>0</v>
      </c>
      <c r="P1905">
        <v>0</v>
      </c>
      <c r="Q1905">
        <f t="shared" si="29"/>
        <v>0</v>
      </c>
    </row>
    <row r="1906" spans="1:17" x14ac:dyDescent="0.25">
      <c r="A1906" s="39">
        <v>42971</v>
      </c>
      <c r="B1906" s="37" t="s">
        <v>2115</v>
      </c>
      <c r="C1906" s="37">
        <v>2017</v>
      </c>
      <c r="D1906" s="38">
        <v>8</v>
      </c>
      <c r="E1906" s="37" t="s">
        <v>2114</v>
      </c>
      <c r="F1906" s="37" t="e">
        <v>#N/A</v>
      </c>
      <c r="G1906" s="37" t="s">
        <v>32</v>
      </c>
      <c r="H1906" s="38">
        <v>1</v>
      </c>
      <c r="I1906" s="37" t="s">
        <v>37</v>
      </c>
      <c r="J1906" s="37" t="s">
        <v>37</v>
      </c>
      <c r="K1906">
        <v>0</v>
      </c>
      <c r="L1906">
        <v>0</v>
      </c>
      <c r="M1906">
        <v>0</v>
      </c>
      <c r="N1906">
        <v>0</v>
      </c>
      <c r="O1906">
        <v>0</v>
      </c>
      <c r="P1906">
        <v>0</v>
      </c>
      <c r="Q1906">
        <f t="shared" si="29"/>
        <v>0</v>
      </c>
    </row>
    <row r="1907" spans="1:17" x14ac:dyDescent="0.25">
      <c r="A1907" s="39">
        <v>42971</v>
      </c>
      <c r="B1907" s="37" t="s">
        <v>2113</v>
      </c>
      <c r="C1907" s="37">
        <v>2017</v>
      </c>
      <c r="D1907" s="38">
        <v>8</v>
      </c>
      <c r="E1907" s="37" t="s">
        <v>76</v>
      </c>
      <c r="F1907" s="37" t="s">
        <v>1827</v>
      </c>
      <c r="G1907" s="37" t="s">
        <v>32</v>
      </c>
      <c r="H1907" s="38">
        <v>65</v>
      </c>
      <c r="I1907" s="37" t="s">
        <v>37</v>
      </c>
      <c r="J1907" s="37" t="s">
        <v>37</v>
      </c>
      <c r="K1907">
        <v>0</v>
      </c>
      <c r="L1907">
        <v>0</v>
      </c>
      <c r="M1907">
        <v>0</v>
      </c>
      <c r="N1907">
        <v>0</v>
      </c>
      <c r="O1907">
        <v>0</v>
      </c>
      <c r="P1907">
        <v>0</v>
      </c>
      <c r="Q1907">
        <f t="shared" si="29"/>
        <v>0</v>
      </c>
    </row>
    <row r="1908" spans="1:17" x14ac:dyDescent="0.25">
      <c r="A1908" s="39">
        <v>42971</v>
      </c>
      <c r="B1908" s="37" t="s">
        <v>2112</v>
      </c>
      <c r="C1908" s="37">
        <v>2017</v>
      </c>
      <c r="D1908" s="38">
        <v>8</v>
      </c>
      <c r="E1908" s="37" t="s">
        <v>1827</v>
      </c>
      <c r="F1908" s="37" t="s">
        <v>1827</v>
      </c>
      <c r="G1908" s="37" t="s">
        <v>32</v>
      </c>
      <c r="H1908" s="38">
        <v>12</v>
      </c>
      <c r="I1908" s="37" t="s">
        <v>37</v>
      </c>
      <c r="J1908" s="37" t="s">
        <v>37</v>
      </c>
      <c r="K1908">
        <v>0</v>
      </c>
      <c r="L1908">
        <v>0</v>
      </c>
      <c r="M1908">
        <v>0</v>
      </c>
      <c r="N1908">
        <v>0</v>
      </c>
      <c r="O1908">
        <v>0</v>
      </c>
      <c r="P1908">
        <v>0</v>
      </c>
      <c r="Q1908">
        <f t="shared" si="29"/>
        <v>0</v>
      </c>
    </row>
    <row r="1909" spans="1:17" x14ac:dyDescent="0.25">
      <c r="A1909" s="39">
        <v>42971</v>
      </c>
      <c r="B1909" s="37" t="s">
        <v>2111</v>
      </c>
      <c r="C1909" s="37">
        <v>2017</v>
      </c>
      <c r="D1909" s="38">
        <v>8</v>
      </c>
      <c r="E1909" s="37" t="s">
        <v>1961</v>
      </c>
      <c r="F1909" s="37" t="e">
        <v>#N/A</v>
      </c>
      <c r="G1909" s="37" t="s">
        <v>40</v>
      </c>
      <c r="H1909" s="38">
        <v>1</v>
      </c>
      <c r="I1909" s="37" t="s">
        <v>37</v>
      </c>
      <c r="J1909" s="37" t="s">
        <v>37</v>
      </c>
      <c r="K1909">
        <v>0</v>
      </c>
      <c r="L1909">
        <v>0</v>
      </c>
      <c r="M1909">
        <v>0</v>
      </c>
      <c r="N1909">
        <v>0</v>
      </c>
      <c r="O1909">
        <v>0</v>
      </c>
      <c r="P1909">
        <v>0</v>
      </c>
      <c r="Q1909">
        <f t="shared" si="29"/>
        <v>0</v>
      </c>
    </row>
    <row r="1910" spans="1:17" x14ac:dyDescent="0.25">
      <c r="A1910" s="39">
        <v>42971</v>
      </c>
      <c r="B1910" s="37" t="s">
        <v>2110</v>
      </c>
      <c r="C1910" s="37">
        <v>2017</v>
      </c>
      <c r="D1910" s="38">
        <v>8</v>
      </c>
      <c r="E1910" s="37" t="s">
        <v>1847</v>
      </c>
      <c r="F1910" s="37" t="e">
        <v>#N/A</v>
      </c>
      <c r="G1910" s="37" t="s">
        <v>32</v>
      </c>
      <c r="H1910" s="38">
        <v>2</v>
      </c>
      <c r="I1910" s="37" t="s">
        <v>37</v>
      </c>
      <c r="J1910" s="37" t="s">
        <v>37</v>
      </c>
      <c r="K1910">
        <v>0</v>
      </c>
      <c r="L1910">
        <v>0</v>
      </c>
      <c r="M1910">
        <v>0</v>
      </c>
      <c r="N1910">
        <v>0</v>
      </c>
      <c r="O1910">
        <v>0</v>
      </c>
      <c r="P1910">
        <v>0</v>
      </c>
      <c r="Q1910">
        <f t="shared" si="29"/>
        <v>0</v>
      </c>
    </row>
    <row r="1911" spans="1:17" x14ac:dyDescent="0.25">
      <c r="A1911" s="39">
        <v>42971</v>
      </c>
      <c r="B1911" s="37" t="s">
        <v>2109</v>
      </c>
      <c r="C1911" s="37">
        <v>2017</v>
      </c>
      <c r="D1911" s="38">
        <v>8</v>
      </c>
      <c r="E1911" s="37" t="s">
        <v>37</v>
      </c>
      <c r="F1911" s="37" t="e">
        <v>#N/A</v>
      </c>
      <c r="G1911" s="37" t="s">
        <v>32</v>
      </c>
      <c r="H1911" s="38">
        <v>6</v>
      </c>
      <c r="I1911" s="37" t="s">
        <v>37</v>
      </c>
      <c r="J1911" s="37" t="s">
        <v>37</v>
      </c>
      <c r="K1911">
        <v>0</v>
      </c>
      <c r="L1911">
        <v>0</v>
      </c>
      <c r="M1911">
        <v>0</v>
      </c>
      <c r="N1911">
        <v>0</v>
      </c>
      <c r="O1911">
        <v>0</v>
      </c>
      <c r="P1911">
        <v>0</v>
      </c>
      <c r="Q1911">
        <f t="shared" si="29"/>
        <v>0</v>
      </c>
    </row>
    <row r="1912" spans="1:17" x14ac:dyDescent="0.25">
      <c r="A1912" s="39">
        <v>42971</v>
      </c>
      <c r="B1912" s="37" t="s">
        <v>2108</v>
      </c>
      <c r="C1912" s="37">
        <v>2017</v>
      </c>
      <c r="D1912" s="38">
        <v>8</v>
      </c>
      <c r="E1912" s="37" t="s">
        <v>153</v>
      </c>
      <c r="F1912" s="37" t="s">
        <v>4672</v>
      </c>
      <c r="G1912" s="37" t="s">
        <v>32</v>
      </c>
      <c r="H1912" s="38">
        <v>0</v>
      </c>
      <c r="I1912" s="37" t="s">
        <v>37</v>
      </c>
      <c r="J1912" s="37" t="s">
        <v>37</v>
      </c>
      <c r="K1912">
        <v>0</v>
      </c>
      <c r="L1912">
        <v>0</v>
      </c>
      <c r="M1912">
        <v>0</v>
      </c>
      <c r="N1912">
        <v>0</v>
      </c>
      <c r="O1912">
        <v>0</v>
      </c>
      <c r="P1912">
        <v>0</v>
      </c>
      <c r="Q1912" t="e">
        <f t="shared" si="29"/>
        <v>#DIV/0!</v>
      </c>
    </row>
    <row r="1913" spans="1:17" x14ac:dyDescent="0.25">
      <c r="A1913" s="39">
        <v>42971</v>
      </c>
      <c r="B1913" s="37" t="s">
        <v>1471</v>
      </c>
      <c r="C1913" s="37">
        <v>2017</v>
      </c>
      <c r="D1913" s="38">
        <v>8</v>
      </c>
      <c r="E1913" s="37" t="s">
        <v>55</v>
      </c>
      <c r="F1913" s="37" t="s">
        <v>4672</v>
      </c>
      <c r="G1913" s="37" t="s">
        <v>32</v>
      </c>
      <c r="H1913" s="38">
        <v>442</v>
      </c>
      <c r="I1913" s="37" t="s">
        <v>1841</v>
      </c>
      <c r="J1913" s="37" t="s">
        <v>2107</v>
      </c>
      <c r="K1913">
        <v>3</v>
      </c>
      <c r="L1913">
        <v>3</v>
      </c>
      <c r="M1913">
        <v>0</v>
      </c>
      <c r="N1913">
        <v>1</v>
      </c>
      <c r="O1913">
        <v>1</v>
      </c>
      <c r="P1913">
        <v>6.7873303167420816E-3</v>
      </c>
      <c r="Q1913">
        <f t="shared" si="29"/>
        <v>2.2624434389140274E-3</v>
      </c>
    </row>
    <row r="1914" spans="1:17" x14ac:dyDescent="0.25">
      <c r="A1914" s="39">
        <v>42971</v>
      </c>
      <c r="B1914" s="37" t="s">
        <v>2106</v>
      </c>
      <c r="C1914" s="37">
        <v>2017</v>
      </c>
      <c r="D1914" s="38">
        <v>8</v>
      </c>
      <c r="E1914" s="37" t="s">
        <v>55</v>
      </c>
      <c r="F1914" s="37" t="s">
        <v>4672</v>
      </c>
      <c r="G1914" s="37" t="s">
        <v>40</v>
      </c>
      <c r="H1914" s="38">
        <v>815</v>
      </c>
      <c r="I1914" s="37" t="s">
        <v>37</v>
      </c>
      <c r="J1914" s="37" t="s">
        <v>2105</v>
      </c>
      <c r="K1914">
        <v>0</v>
      </c>
      <c r="L1914">
        <v>0</v>
      </c>
      <c r="M1914">
        <v>0</v>
      </c>
      <c r="N1914">
        <v>0</v>
      </c>
      <c r="O1914">
        <v>0</v>
      </c>
      <c r="P1914">
        <v>0</v>
      </c>
      <c r="Q1914">
        <f t="shared" si="29"/>
        <v>0</v>
      </c>
    </row>
    <row r="1915" spans="1:17" x14ac:dyDescent="0.25">
      <c r="A1915" s="39">
        <v>42971</v>
      </c>
      <c r="B1915" s="37" t="s">
        <v>2104</v>
      </c>
      <c r="C1915" s="37">
        <v>2017</v>
      </c>
      <c r="D1915" s="38">
        <v>8</v>
      </c>
      <c r="E1915" s="37" t="s">
        <v>24</v>
      </c>
      <c r="F1915" s="37" t="s">
        <v>4672</v>
      </c>
      <c r="G1915" s="37" t="s">
        <v>32</v>
      </c>
      <c r="H1915" s="38">
        <v>5</v>
      </c>
      <c r="I1915" s="37" t="s">
        <v>37</v>
      </c>
      <c r="J1915" s="37" t="s">
        <v>37</v>
      </c>
      <c r="K1915">
        <v>0</v>
      </c>
      <c r="L1915">
        <v>0</v>
      </c>
      <c r="M1915">
        <v>0</v>
      </c>
      <c r="N1915">
        <v>0</v>
      </c>
      <c r="O1915">
        <v>0</v>
      </c>
      <c r="P1915">
        <v>0</v>
      </c>
      <c r="Q1915">
        <f t="shared" si="29"/>
        <v>0</v>
      </c>
    </row>
    <row r="1916" spans="1:17" x14ac:dyDescent="0.25">
      <c r="A1916" s="39">
        <v>42971</v>
      </c>
      <c r="B1916" s="37" t="s">
        <v>2103</v>
      </c>
      <c r="C1916" s="37">
        <v>2017</v>
      </c>
      <c r="D1916" s="38">
        <v>8</v>
      </c>
      <c r="E1916" s="37" t="s">
        <v>587</v>
      </c>
      <c r="F1916" s="37" t="e">
        <v>#N/A</v>
      </c>
      <c r="G1916" s="37" t="s">
        <v>32</v>
      </c>
      <c r="H1916" s="38">
        <v>0</v>
      </c>
      <c r="I1916" s="37" t="s">
        <v>37</v>
      </c>
      <c r="J1916" s="37" t="s">
        <v>37</v>
      </c>
      <c r="K1916">
        <v>0</v>
      </c>
      <c r="L1916">
        <v>0</v>
      </c>
      <c r="M1916">
        <v>0</v>
      </c>
      <c r="N1916">
        <v>0</v>
      </c>
      <c r="O1916">
        <v>0</v>
      </c>
      <c r="P1916">
        <v>0</v>
      </c>
      <c r="Q1916" t="e">
        <f t="shared" si="29"/>
        <v>#DIV/0!</v>
      </c>
    </row>
    <row r="1917" spans="1:17" x14ac:dyDescent="0.25">
      <c r="A1917" s="39">
        <v>42971</v>
      </c>
      <c r="B1917" s="37" t="s">
        <v>2102</v>
      </c>
      <c r="C1917" s="37">
        <v>2017</v>
      </c>
      <c r="D1917" s="38">
        <v>8</v>
      </c>
      <c r="E1917" s="37" t="s">
        <v>2101</v>
      </c>
      <c r="F1917" s="37" t="e">
        <v>#N/A</v>
      </c>
      <c r="G1917" s="37" t="s">
        <v>40</v>
      </c>
      <c r="H1917" s="38">
        <v>1</v>
      </c>
      <c r="I1917" s="37" t="s">
        <v>37</v>
      </c>
      <c r="J1917" s="37" t="s">
        <v>37</v>
      </c>
      <c r="K1917">
        <v>0</v>
      </c>
      <c r="L1917">
        <v>0</v>
      </c>
      <c r="M1917">
        <v>0</v>
      </c>
      <c r="N1917">
        <v>0</v>
      </c>
      <c r="O1917">
        <v>0</v>
      </c>
      <c r="P1917">
        <v>0</v>
      </c>
      <c r="Q1917">
        <f t="shared" si="29"/>
        <v>0</v>
      </c>
    </row>
    <row r="1918" spans="1:17" x14ac:dyDescent="0.25">
      <c r="A1918" s="39">
        <v>42971</v>
      </c>
      <c r="B1918" s="37" t="s">
        <v>2100</v>
      </c>
      <c r="C1918" s="37">
        <v>2017</v>
      </c>
      <c r="D1918" s="38">
        <v>8</v>
      </c>
      <c r="E1918" s="37" t="s">
        <v>36</v>
      </c>
      <c r="F1918" s="37" t="s">
        <v>36</v>
      </c>
      <c r="G1918" s="37" t="s">
        <v>32</v>
      </c>
      <c r="H1918" s="38">
        <v>269</v>
      </c>
      <c r="I1918" s="37" t="s">
        <v>1893</v>
      </c>
      <c r="J1918" s="37" t="s">
        <v>37</v>
      </c>
      <c r="K1918">
        <v>0</v>
      </c>
      <c r="L1918">
        <v>0</v>
      </c>
      <c r="M1918">
        <v>0</v>
      </c>
      <c r="N1918">
        <v>0</v>
      </c>
      <c r="O1918">
        <v>0</v>
      </c>
      <c r="P1918">
        <v>0</v>
      </c>
      <c r="Q1918">
        <f t="shared" si="29"/>
        <v>0</v>
      </c>
    </row>
    <row r="1919" spans="1:17" x14ac:dyDescent="0.25">
      <c r="A1919" s="39">
        <v>42971</v>
      </c>
      <c r="B1919" s="37" t="s">
        <v>2099</v>
      </c>
      <c r="C1919" s="37">
        <v>2017</v>
      </c>
      <c r="D1919" s="38">
        <v>8</v>
      </c>
      <c r="E1919" s="37" t="s">
        <v>36</v>
      </c>
      <c r="F1919" s="37" t="s">
        <v>36</v>
      </c>
      <c r="G1919" s="37" t="s">
        <v>40</v>
      </c>
      <c r="H1919" s="38">
        <v>14</v>
      </c>
      <c r="I1919" s="37" t="s">
        <v>37</v>
      </c>
      <c r="J1919" s="37" t="s">
        <v>37</v>
      </c>
      <c r="K1919">
        <v>0</v>
      </c>
      <c r="L1919">
        <v>0</v>
      </c>
      <c r="M1919">
        <v>0</v>
      </c>
      <c r="N1919">
        <v>0</v>
      </c>
      <c r="O1919">
        <v>0</v>
      </c>
      <c r="P1919">
        <v>0</v>
      </c>
      <c r="Q1919">
        <f t="shared" si="29"/>
        <v>0</v>
      </c>
    </row>
    <row r="1920" spans="1:17" x14ac:dyDescent="0.25">
      <c r="A1920" s="39">
        <v>42971</v>
      </c>
      <c r="B1920" s="37" t="s">
        <v>1478</v>
      </c>
      <c r="C1920" s="37">
        <v>2017</v>
      </c>
      <c r="D1920" s="38">
        <v>8</v>
      </c>
      <c r="E1920" s="37" t="s">
        <v>50</v>
      </c>
      <c r="F1920" s="37" t="s">
        <v>50</v>
      </c>
      <c r="G1920" s="37" t="s">
        <v>32</v>
      </c>
      <c r="H1920" s="38">
        <v>194</v>
      </c>
      <c r="I1920" s="37" t="s">
        <v>2098</v>
      </c>
      <c r="J1920" s="37" t="s">
        <v>37</v>
      </c>
      <c r="K1920">
        <v>2</v>
      </c>
      <c r="L1920">
        <v>2</v>
      </c>
      <c r="M1920">
        <v>2</v>
      </c>
      <c r="N1920">
        <v>0</v>
      </c>
      <c r="O1920">
        <v>2</v>
      </c>
      <c r="P1920">
        <v>1.0309278350515464E-2</v>
      </c>
      <c r="Q1920">
        <f t="shared" si="29"/>
        <v>0</v>
      </c>
    </row>
    <row r="1921" spans="1:17" x14ac:dyDescent="0.25">
      <c r="A1921" s="39">
        <v>42977</v>
      </c>
      <c r="B1921" s="37" t="s">
        <v>2097</v>
      </c>
      <c r="C1921" s="37">
        <v>2017</v>
      </c>
      <c r="D1921" s="38">
        <v>8</v>
      </c>
      <c r="E1921" s="37" t="s">
        <v>76</v>
      </c>
      <c r="F1921" s="37" t="s">
        <v>1827</v>
      </c>
      <c r="G1921" s="37" t="s">
        <v>32</v>
      </c>
      <c r="H1921" s="38">
        <v>76</v>
      </c>
      <c r="I1921" s="37" t="s">
        <v>37</v>
      </c>
      <c r="J1921" s="37" t="s">
        <v>37</v>
      </c>
      <c r="K1921">
        <v>0</v>
      </c>
      <c r="L1921">
        <v>0</v>
      </c>
      <c r="M1921">
        <v>0</v>
      </c>
      <c r="N1921">
        <v>0</v>
      </c>
      <c r="O1921">
        <v>0</v>
      </c>
      <c r="P1921">
        <v>0</v>
      </c>
      <c r="Q1921">
        <f t="shared" si="29"/>
        <v>0</v>
      </c>
    </row>
    <row r="1922" spans="1:17" x14ac:dyDescent="0.25">
      <c r="A1922" s="39">
        <v>42977</v>
      </c>
      <c r="B1922" s="37" t="s">
        <v>2096</v>
      </c>
      <c r="C1922" s="37">
        <v>2017</v>
      </c>
      <c r="D1922" s="38">
        <v>8</v>
      </c>
      <c r="E1922" s="37" t="s">
        <v>76</v>
      </c>
      <c r="F1922" s="37" t="s">
        <v>1827</v>
      </c>
      <c r="G1922" s="37" t="s">
        <v>40</v>
      </c>
      <c r="H1922" s="38">
        <v>21</v>
      </c>
      <c r="I1922" s="37" t="s">
        <v>37</v>
      </c>
      <c r="J1922" s="37" t="s">
        <v>37</v>
      </c>
      <c r="K1922">
        <v>0</v>
      </c>
      <c r="L1922">
        <v>0</v>
      </c>
      <c r="M1922">
        <v>0</v>
      </c>
      <c r="N1922">
        <v>0</v>
      </c>
      <c r="O1922">
        <v>0</v>
      </c>
      <c r="P1922">
        <v>0</v>
      </c>
      <c r="Q1922">
        <f t="shared" si="29"/>
        <v>0</v>
      </c>
    </row>
    <row r="1923" spans="1:17" x14ac:dyDescent="0.25">
      <c r="A1923" s="39">
        <v>42977</v>
      </c>
      <c r="B1923" s="37" t="s">
        <v>1483</v>
      </c>
      <c r="C1923" s="37">
        <v>2017</v>
      </c>
      <c r="D1923" s="38">
        <v>8</v>
      </c>
      <c r="E1923" s="37" t="s">
        <v>1827</v>
      </c>
      <c r="F1923" s="37" t="s">
        <v>1827</v>
      </c>
      <c r="G1923" s="37" t="s">
        <v>32</v>
      </c>
      <c r="H1923" s="38">
        <v>31</v>
      </c>
      <c r="I1923" s="37" t="s">
        <v>37</v>
      </c>
      <c r="J1923" s="37" t="s">
        <v>37</v>
      </c>
      <c r="K1923">
        <v>1</v>
      </c>
      <c r="L1923">
        <v>1</v>
      </c>
      <c r="M1923">
        <v>0</v>
      </c>
      <c r="N1923">
        <v>1</v>
      </c>
      <c r="O1923">
        <v>0</v>
      </c>
      <c r="P1923">
        <v>3.2258064516129031E-2</v>
      </c>
      <c r="Q1923">
        <f t="shared" ref="Q1923:Q1986" si="30">N1923/H1923</f>
        <v>3.2258064516129031E-2</v>
      </c>
    </row>
    <row r="1924" spans="1:17" x14ac:dyDescent="0.25">
      <c r="A1924" s="39">
        <v>42977</v>
      </c>
      <c r="B1924" s="37" t="s">
        <v>2095</v>
      </c>
      <c r="C1924" s="37">
        <v>2017</v>
      </c>
      <c r="D1924" s="38">
        <v>8</v>
      </c>
      <c r="E1924" s="37" t="s">
        <v>1827</v>
      </c>
      <c r="F1924" s="37" t="s">
        <v>1827</v>
      </c>
      <c r="G1924" s="37" t="s">
        <v>40</v>
      </c>
      <c r="H1924" s="38">
        <v>2</v>
      </c>
      <c r="I1924" s="37" t="s">
        <v>37</v>
      </c>
      <c r="J1924" s="37" t="s">
        <v>37</v>
      </c>
      <c r="K1924">
        <v>0</v>
      </c>
      <c r="L1924">
        <v>0</v>
      </c>
      <c r="M1924">
        <v>0</v>
      </c>
      <c r="N1924">
        <v>0</v>
      </c>
      <c r="O1924">
        <v>0</v>
      </c>
      <c r="P1924">
        <v>0</v>
      </c>
      <c r="Q1924">
        <f t="shared" si="30"/>
        <v>0</v>
      </c>
    </row>
    <row r="1925" spans="1:17" x14ac:dyDescent="0.25">
      <c r="A1925" s="39">
        <v>42977</v>
      </c>
      <c r="B1925" s="37" t="s">
        <v>2094</v>
      </c>
      <c r="C1925" s="37">
        <v>2017</v>
      </c>
      <c r="D1925" s="38">
        <v>8</v>
      </c>
      <c r="E1925" s="37" t="s">
        <v>37</v>
      </c>
      <c r="F1925" s="37" t="e">
        <v>#N/A</v>
      </c>
      <c r="G1925" s="37" t="s">
        <v>40</v>
      </c>
      <c r="H1925" s="38">
        <v>2</v>
      </c>
      <c r="I1925" s="37" t="s">
        <v>37</v>
      </c>
      <c r="J1925" s="37" t="s">
        <v>37</v>
      </c>
      <c r="K1925">
        <v>0</v>
      </c>
      <c r="L1925">
        <v>0</v>
      </c>
      <c r="M1925">
        <v>0</v>
      </c>
      <c r="N1925">
        <v>0</v>
      </c>
      <c r="O1925">
        <v>0</v>
      </c>
      <c r="P1925">
        <v>0</v>
      </c>
      <c r="Q1925">
        <f t="shared" si="30"/>
        <v>0</v>
      </c>
    </row>
    <row r="1926" spans="1:17" x14ac:dyDescent="0.25">
      <c r="A1926" s="39">
        <v>42977</v>
      </c>
      <c r="B1926" s="37" t="s">
        <v>2093</v>
      </c>
      <c r="C1926" s="37">
        <v>2017</v>
      </c>
      <c r="D1926" s="38">
        <v>8</v>
      </c>
      <c r="E1926" s="37" t="s">
        <v>153</v>
      </c>
      <c r="F1926" s="37" t="s">
        <v>4672</v>
      </c>
      <c r="G1926" s="37" t="s">
        <v>32</v>
      </c>
      <c r="H1926" s="38">
        <v>0</v>
      </c>
      <c r="I1926" s="37" t="s">
        <v>37</v>
      </c>
      <c r="J1926" s="37" t="s">
        <v>37</v>
      </c>
      <c r="K1926">
        <v>0</v>
      </c>
      <c r="L1926">
        <v>0</v>
      </c>
      <c r="M1926">
        <v>0</v>
      </c>
      <c r="N1926">
        <v>0</v>
      </c>
      <c r="O1926">
        <v>0</v>
      </c>
      <c r="P1926">
        <v>0</v>
      </c>
      <c r="Q1926" t="e">
        <f t="shared" si="30"/>
        <v>#DIV/0!</v>
      </c>
    </row>
    <row r="1927" spans="1:17" x14ac:dyDescent="0.25">
      <c r="A1927" s="39">
        <v>42977</v>
      </c>
      <c r="B1927" s="37" t="s">
        <v>2092</v>
      </c>
      <c r="C1927" s="37">
        <v>2017</v>
      </c>
      <c r="D1927" s="38">
        <v>8</v>
      </c>
      <c r="E1927" s="37" t="s">
        <v>55</v>
      </c>
      <c r="F1927" s="37" t="s">
        <v>4672</v>
      </c>
      <c r="G1927" s="37" t="s">
        <v>32</v>
      </c>
      <c r="H1927" s="38">
        <v>494</v>
      </c>
      <c r="I1927" s="37" t="s">
        <v>37</v>
      </c>
      <c r="J1927" s="37" t="s">
        <v>37</v>
      </c>
      <c r="K1927">
        <v>0</v>
      </c>
      <c r="L1927">
        <v>0</v>
      </c>
      <c r="M1927">
        <v>0</v>
      </c>
      <c r="N1927">
        <v>0</v>
      </c>
      <c r="O1927">
        <v>0</v>
      </c>
      <c r="P1927">
        <v>0</v>
      </c>
      <c r="Q1927">
        <f t="shared" si="30"/>
        <v>0</v>
      </c>
    </row>
    <row r="1928" spans="1:17" x14ac:dyDescent="0.25">
      <c r="A1928" s="39">
        <v>42977</v>
      </c>
      <c r="B1928" s="37" t="s">
        <v>2091</v>
      </c>
      <c r="C1928" s="37">
        <v>2017</v>
      </c>
      <c r="D1928" s="38">
        <v>8</v>
      </c>
      <c r="E1928" s="37" t="s">
        <v>55</v>
      </c>
      <c r="F1928" s="37" t="s">
        <v>4672</v>
      </c>
      <c r="G1928" s="37" t="s">
        <v>40</v>
      </c>
      <c r="H1928" s="38">
        <v>1095</v>
      </c>
      <c r="I1928" s="37" t="s">
        <v>37</v>
      </c>
      <c r="J1928" s="37" t="s">
        <v>37</v>
      </c>
      <c r="K1928">
        <v>0</v>
      </c>
      <c r="L1928">
        <v>0</v>
      </c>
      <c r="M1928">
        <v>0</v>
      </c>
      <c r="N1928">
        <v>0</v>
      </c>
      <c r="O1928">
        <v>0</v>
      </c>
      <c r="P1928">
        <v>0</v>
      </c>
      <c r="Q1928">
        <f t="shared" si="30"/>
        <v>0</v>
      </c>
    </row>
    <row r="1929" spans="1:17" x14ac:dyDescent="0.25">
      <c r="A1929" s="39">
        <v>42977</v>
      </c>
      <c r="B1929" s="37" t="s">
        <v>2090</v>
      </c>
      <c r="C1929" s="37">
        <v>2017</v>
      </c>
      <c r="D1929" s="38">
        <v>8</v>
      </c>
      <c r="E1929" s="37" t="s">
        <v>24</v>
      </c>
      <c r="F1929" s="37" t="s">
        <v>4672</v>
      </c>
      <c r="G1929" s="37" t="s">
        <v>32</v>
      </c>
      <c r="H1929" s="38">
        <v>5</v>
      </c>
      <c r="I1929" s="37" t="s">
        <v>37</v>
      </c>
      <c r="J1929" s="37" t="s">
        <v>37</v>
      </c>
      <c r="K1929">
        <v>0</v>
      </c>
      <c r="L1929">
        <v>0</v>
      </c>
      <c r="M1929">
        <v>0</v>
      </c>
      <c r="N1929">
        <v>0</v>
      </c>
      <c r="O1929">
        <v>0</v>
      </c>
      <c r="P1929">
        <v>0</v>
      </c>
      <c r="Q1929">
        <f t="shared" si="30"/>
        <v>0</v>
      </c>
    </row>
    <row r="1930" spans="1:17" x14ac:dyDescent="0.25">
      <c r="A1930" s="39">
        <v>42977</v>
      </c>
      <c r="B1930" s="37" t="s">
        <v>2089</v>
      </c>
      <c r="C1930" s="37">
        <v>2017</v>
      </c>
      <c r="D1930" s="38">
        <v>8</v>
      </c>
      <c r="E1930" s="37" t="s">
        <v>36</v>
      </c>
      <c r="F1930" s="37" t="s">
        <v>36</v>
      </c>
      <c r="G1930" s="37" t="s">
        <v>32</v>
      </c>
      <c r="H1930" s="38">
        <v>410</v>
      </c>
      <c r="I1930" s="37" t="s">
        <v>2088</v>
      </c>
      <c r="J1930" s="37" t="s">
        <v>37</v>
      </c>
      <c r="K1930">
        <v>0</v>
      </c>
      <c r="L1930">
        <v>0</v>
      </c>
      <c r="M1930">
        <v>0</v>
      </c>
      <c r="N1930">
        <v>0</v>
      </c>
      <c r="O1930">
        <v>0</v>
      </c>
      <c r="P1930">
        <v>0</v>
      </c>
      <c r="Q1930">
        <f t="shared" si="30"/>
        <v>0</v>
      </c>
    </row>
    <row r="1931" spans="1:17" x14ac:dyDescent="0.25">
      <c r="A1931" s="39">
        <v>42977</v>
      </c>
      <c r="B1931" s="37" t="s">
        <v>2087</v>
      </c>
      <c r="C1931" s="37">
        <v>2017</v>
      </c>
      <c r="D1931" s="38">
        <v>8</v>
      </c>
      <c r="E1931" s="37" t="s">
        <v>36</v>
      </c>
      <c r="F1931" s="37" t="s">
        <v>36</v>
      </c>
      <c r="G1931" s="37" t="s">
        <v>40</v>
      </c>
      <c r="H1931" s="38">
        <v>24</v>
      </c>
      <c r="I1931" s="37" t="s">
        <v>37</v>
      </c>
      <c r="J1931" s="37" t="s">
        <v>37</v>
      </c>
      <c r="K1931">
        <v>0</v>
      </c>
      <c r="L1931">
        <v>0</v>
      </c>
      <c r="M1931">
        <v>0</v>
      </c>
      <c r="N1931">
        <v>0</v>
      </c>
      <c r="O1931">
        <v>0</v>
      </c>
      <c r="P1931">
        <v>0</v>
      </c>
      <c r="Q1931">
        <f t="shared" si="30"/>
        <v>0</v>
      </c>
    </row>
    <row r="1932" spans="1:17" x14ac:dyDescent="0.25">
      <c r="A1932" s="39">
        <v>42977</v>
      </c>
      <c r="B1932" s="37" t="s">
        <v>1488</v>
      </c>
      <c r="C1932" s="37">
        <v>2017</v>
      </c>
      <c r="D1932" s="38">
        <v>8</v>
      </c>
      <c r="E1932" s="37" t="s">
        <v>50</v>
      </c>
      <c r="F1932" s="37" t="s">
        <v>50</v>
      </c>
      <c r="G1932" s="37" t="s">
        <v>32</v>
      </c>
      <c r="H1932" s="38">
        <v>275</v>
      </c>
      <c r="I1932" s="37" t="s">
        <v>1999</v>
      </c>
      <c r="J1932" s="37" t="s">
        <v>2086</v>
      </c>
      <c r="K1932">
        <v>1</v>
      </c>
      <c r="L1932">
        <v>1</v>
      </c>
      <c r="M1932">
        <v>0</v>
      </c>
      <c r="N1932">
        <v>1</v>
      </c>
      <c r="O1932">
        <v>0</v>
      </c>
      <c r="P1932">
        <v>3.6363636363636364E-3</v>
      </c>
      <c r="Q1932">
        <f t="shared" si="30"/>
        <v>3.6363636363636364E-3</v>
      </c>
    </row>
    <row r="1933" spans="1:17" x14ac:dyDescent="0.25">
      <c r="A1933" s="39">
        <v>42977</v>
      </c>
      <c r="B1933" s="37" t="s">
        <v>2085</v>
      </c>
      <c r="C1933" s="37">
        <v>2017</v>
      </c>
      <c r="D1933" s="38">
        <v>8</v>
      </c>
      <c r="E1933" s="37" t="s">
        <v>50</v>
      </c>
      <c r="F1933" s="37" t="s">
        <v>50</v>
      </c>
      <c r="G1933" s="37" t="s">
        <v>40</v>
      </c>
      <c r="H1933" s="38">
        <v>12</v>
      </c>
      <c r="I1933" s="37" t="s">
        <v>37</v>
      </c>
      <c r="J1933" s="37" t="s">
        <v>37</v>
      </c>
      <c r="K1933">
        <v>0</v>
      </c>
      <c r="L1933">
        <v>0</v>
      </c>
      <c r="M1933">
        <v>0</v>
      </c>
      <c r="N1933">
        <v>0</v>
      </c>
      <c r="O1933">
        <v>0</v>
      </c>
      <c r="P1933">
        <v>0</v>
      </c>
      <c r="Q1933">
        <f t="shared" si="30"/>
        <v>0</v>
      </c>
    </row>
    <row r="1934" spans="1:17" x14ac:dyDescent="0.25">
      <c r="A1934" s="39">
        <v>42978</v>
      </c>
      <c r="B1934" s="37" t="s">
        <v>2084</v>
      </c>
      <c r="C1934" s="37">
        <v>2017</v>
      </c>
      <c r="D1934" s="38">
        <v>8</v>
      </c>
      <c r="E1934" s="37" t="s">
        <v>76</v>
      </c>
      <c r="F1934" s="37" t="s">
        <v>1827</v>
      </c>
      <c r="G1934" s="37" t="s">
        <v>32</v>
      </c>
      <c r="H1934" s="38">
        <v>52</v>
      </c>
      <c r="I1934" s="37" t="s">
        <v>37</v>
      </c>
      <c r="J1934" s="37" t="s">
        <v>37</v>
      </c>
      <c r="K1934">
        <v>0</v>
      </c>
      <c r="L1934">
        <v>0</v>
      </c>
      <c r="M1934">
        <v>0</v>
      </c>
      <c r="N1934">
        <v>0</v>
      </c>
      <c r="O1934">
        <v>0</v>
      </c>
      <c r="P1934">
        <v>0</v>
      </c>
      <c r="Q1934">
        <f t="shared" si="30"/>
        <v>0</v>
      </c>
    </row>
    <row r="1935" spans="1:17" x14ac:dyDescent="0.25">
      <c r="A1935" s="39">
        <v>42978</v>
      </c>
      <c r="B1935" s="37" t="s">
        <v>2083</v>
      </c>
      <c r="C1935" s="37">
        <v>2017</v>
      </c>
      <c r="D1935" s="38">
        <v>8</v>
      </c>
      <c r="E1935" s="37" t="s">
        <v>76</v>
      </c>
      <c r="F1935" s="37" t="s">
        <v>1827</v>
      </c>
      <c r="G1935" s="37" t="s">
        <v>40</v>
      </c>
      <c r="H1935" s="38">
        <v>3</v>
      </c>
      <c r="I1935" s="37" t="s">
        <v>37</v>
      </c>
      <c r="J1935" s="37" t="s">
        <v>37</v>
      </c>
      <c r="K1935">
        <v>0</v>
      </c>
      <c r="L1935">
        <v>0</v>
      </c>
      <c r="M1935">
        <v>0</v>
      </c>
      <c r="N1935">
        <v>0</v>
      </c>
      <c r="O1935">
        <v>0</v>
      </c>
      <c r="P1935">
        <v>0</v>
      </c>
      <c r="Q1935">
        <f t="shared" si="30"/>
        <v>0</v>
      </c>
    </row>
    <row r="1936" spans="1:17" x14ac:dyDescent="0.25">
      <c r="A1936" s="39">
        <v>42978</v>
      </c>
      <c r="B1936" s="37" t="s">
        <v>2082</v>
      </c>
      <c r="C1936" s="37">
        <v>2017</v>
      </c>
      <c r="D1936" s="38">
        <v>8</v>
      </c>
      <c r="E1936" s="37" t="s">
        <v>1827</v>
      </c>
      <c r="F1936" s="37" t="s">
        <v>1827</v>
      </c>
      <c r="G1936" s="37" t="s">
        <v>32</v>
      </c>
      <c r="H1936" s="38">
        <v>41</v>
      </c>
      <c r="I1936" s="37" t="s">
        <v>37</v>
      </c>
      <c r="J1936" s="37" t="s">
        <v>37</v>
      </c>
      <c r="K1936">
        <v>0</v>
      </c>
      <c r="L1936">
        <v>0</v>
      </c>
      <c r="M1936">
        <v>0</v>
      </c>
      <c r="N1936">
        <v>0</v>
      </c>
      <c r="O1936">
        <v>0</v>
      </c>
      <c r="P1936">
        <v>0</v>
      </c>
      <c r="Q1936">
        <f t="shared" si="30"/>
        <v>0</v>
      </c>
    </row>
    <row r="1937" spans="1:17" x14ac:dyDescent="0.25">
      <c r="A1937" s="39">
        <v>42978</v>
      </c>
      <c r="B1937" s="37" t="s">
        <v>2081</v>
      </c>
      <c r="C1937" s="37">
        <v>2017</v>
      </c>
      <c r="D1937" s="38">
        <v>8</v>
      </c>
      <c r="E1937" s="37" t="s">
        <v>1827</v>
      </c>
      <c r="F1937" s="37" t="s">
        <v>1827</v>
      </c>
      <c r="G1937" s="37" t="s">
        <v>40</v>
      </c>
      <c r="H1937" s="38">
        <v>1</v>
      </c>
      <c r="I1937" s="37" t="s">
        <v>37</v>
      </c>
      <c r="J1937" s="37" t="s">
        <v>37</v>
      </c>
      <c r="K1937">
        <v>0</v>
      </c>
      <c r="L1937">
        <v>0</v>
      </c>
      <c r="M1937">
        <v>0</v>
      </c>
      <c r="N1937">
        <v>0</v>
      </c>
      <c r="O1937">
        <v>0</v>
      </c>
      <c r="P1937">
        <v>0</v>
      </c>
      <c r="Q1937">
        <f t="shared" si="30"/>
        <v>0</v>
      </c>
    </row>
    <row r="1938" spans="1:17" x14ac:dyDescent="0.25">
      <c r="A1938" s="39">
        <v>42978</v>
      </c>
      <c r="B1938" s="37" t="s">
        <v>2080</v>
      </c>
      <c r="C1938" s="37">
        <v>2017</v>
      </c>
      <c r="D1938" s="38">
        <v>8</v>
      </c>
      <c r="E1938" s="37" t="s">
        <v>37</v>
      </c>
      <c r="F1938" s="37" t="e">
        <v>#N/A</v>
      </c>
      <c r="G1938" s="37" t="s">
        <v>32</v>
      </c>
      <c r="H1938" s="38">
        <v>1</v>
      </c>
      <c r="I1938" s="37" t="s">
        <v>37</v>
      </c>
      <c r="J1938" s="37" t="s">
        <v>37</v>
      </c>
      <c r="K1938">
        <v>0</v>
      </c>
      <c r="L1938">
        <v>0</v>
      </c>
      <c r="M1938">
        <v>0</v>
      </c>
      <c r="N1938">
        <v>0</v>
      </c>
      <c r="O1938">
        <v>0</v>
      </c>
      <c r="P1938">
        <v>0</v>
      </c>
      <c r="Q1938">
        <f t="shared" si="30"/>
        <v>0</v>
      </c>
    </row>
    <row r="1939" spans="1:17" x14ac:dyDescent="0.25">
      <c r="A1939" s="39">
        <v>42989</v>
      </c>
      <c r="B1939" s="37" t="s">
        <v>2079</v>
      </c>
      <c r="C1939" s="37">
        <v>2017</v>
      </c>
      <c r="D1939" s="38">
        <v>9</v>
      </c>
      <c r="E1939" s="37" t="s">
        <v>1036</v>
      </c>
      <c r="F1939" s="37" t="e">
        <v>#N/A</v>
      </c>
      <c r="G1939" s="37" t="s">
        <v>40</v>
      </c>
      <c r="H1939" s="38">
        <v>2</v>
      </c>
      <c r="I1939" s="37" t="s">
        <v>37</v>
      </c>
      <c r="J1939" s="37" t="s">
        <v>37</v>
      </c>
      <c r="K1939">
        <v>0</v>
      </c>
      <c r="L1939">
        <v>0</v>
      </c>
      <c r="M1939">
        <v>0</v>
      </c>
      <c r="N1939">
        <v>0</v>
      </c>
      <c r="O1939">
        <v>0</v>
      </c>
      <c r="P1939">
        <v>0</v>
      </c>
      <c r="Q1939">
        <f t="shared" si="30"/>
        <v>0</v>
      </c>
    </row>
    <row r="1940" spans="1:17" x14ac:dyDescent="0.25">
      <c r="A1940" s="39">
        <v>42989</v>
      </c>
      <c r="B1940" s="37" t="s">
        <v>2078</v>
      </c>
      <c r="C1940" s="37">
        <v>2017</v>
      </c>
      <c r="D1940" s="38">
        <v>9</v>
      </c>
      <c r="E1940" s="37" t="s">
        <v>2077</v>
      </c>
      <c r="F1940" s="37" t="e">
        <v>#N/A</v>
      </c>
      <c r="G1940" s="37" t="s">
        <v>32</v>
      </c>
      <c r="H1940" s="38">
        <v>1</v>
      </c>
      <c r="I1940" s="37" t="s">
        <v>37</v>
      </c>
      <c r="J1940" s="37" t="s">
        <v>2076</v>
      </c>
      <c r="K1940">
        <v>0</v>
      </c>
      <c r="L1940">
        <v>0</v>
      </c>
      <c r="M1940">
        <v>0</v>
      </c>
      <c r="N1940">
        <v>0</v>
      </c>
      <c r="O1940">
        <v>0</v>
      </c>
      <c r="P1940">
        <v>0</v>
      </c>
      <c r="Q1940">
        <f t="shared" si="30"/>
        <v>0</v>
      </c>
    </row>
    <row r="1941" spans="1:17" x14ac:dyDescent="0.25">
      <c r="A1941" s="39">
        <v>42992</v>
      </c>
      <c r="B1941" s="37" t="s">
        <v>2075</v>
      </c>
      <c r="C1941" s="37">
        <v>2017</v>
      </c>
      <c r="D1941" s="38">
        <v>9</v>
      </c>
      <c r="E1941" s="37" t="s">
        <v>2074</v>
      </c>
      <c r="F1941" s="37" t="e">
        <v>#N/A</v>
      </c>
      <c r="G1941" s="37" t="s">
        <v>40</v>
      </c>
      <c r="H1941" s="38">
        <v>1</v>
      </c>
      <c r="I1941" s="37" t="s">
        <v>37</v>
      </c>
      <c r="J1941" s="37" t="s">
        <v>37</v>
      </c>
      <c r="K1941">
        <v>0</v>
      </c>
      <c r="L1941">
        <v>0</v>
      </c>
      <c r="M1941">
        <v>0</v>
      </c>
      <c r="N1941">
        <v>0</v>
      </c>
      <c r="O1941">
        <v>0</v>
      </c>
      <c r="P1941">
        <v>0</v>
      </c>
      <c r="Q1941">
        <f t="shared" si="30"/>
        <v>0</v>
      </c>
    </row>
    <row r="1942" spans="1:17" x14ac:dyDescent="0.25">
      <c r="A1942" s="39">
        <v>42992</v>
      </c>
      <c r="B1942" s="37" t="s">
        <v>2073</v>
      </c>
      <c r="C1942" s="37">
        <v>2017</v>
      </c>
      <c r="D1942" s="38">
        <v>9</v>
      </c>
      <c r="E1942" s="37" t="s">
        <v>37</v>
      </c>
      <c r="F1942" s="37" t="e">
        <v>#N/A</v>
      </c>
      <c r="G1942" s="37" t="s">
        <v>40</v>
      </c>
      <c r="H1942" s="38">
        <v>1</v>
      </c>
      <c r="I1942" s="37" t="s">
        <v>37</v>
      </c>
      <c r="J1942" s="37" t="s">
        <v>37</v>
      </c>
      <c r="K1942">
        <v>0</v>
      </c>
      <c r="L1942">
        <v>0</v>
      </c>
      <c r="M1942">
        <v>0</v>
      </c>
      <c r="N1942">
        <v>0</v>
      </c>
      <c r="O1942">
        <v>0</v>
      </c>
      <c r="P1942">
        <v>0</v>
      </c>
      <c r="Q1942">
        <f t="shared" si="30"/>
        <v>0</v>
      </c>
    </row>
    <row r="1943" spans="1:17" x14ac:dyDescent="0.25">
      <c r="A1943" s="39">
        <v>42992</v>
      </c>
      <c r="B1943" s="37" t="s">
        <v>2072</v>
      </c>
      <c r="C1943" s="37">
        <v>2017</v>
      </c>
      <c r="D1943" s="38">
        <v>9</v>
      </c>
      <c r="E1943" s="37" t="s">
        <v>76</v>
      </c>
      <c r="F1943" s="37" t="s">
        <v>1827</v>
      </c>
      <c r="G1943" s="37" t="s">
        <v>32</v>
      </c>
      <c r="H1943" s="38">
        <v>91</v>
      </c>
      <c r="I1943" s="37" t="s">
        <v>37</v>
      </c>
      <c r="J1943" s="37" t="s">
        <v>37</v>
      </c>
      <c r="K1943">
        <v>0</v>
      </c>
      <c r="L1943">
        <v>0</v>
      </c>
      <c r="M1943">
        <v>0</v>
      </c>
      <c r="N1943">
        <v>0</v>
      </c>
      <c r="O1943">
        <v>0</v>
      </c>
      <c r="P1943">
        <v>0</v>
      </c>
      <c r="Q1943">
        <f t="shared" si="30"/>
        <v>0</v>
      </c>
    </row>
    <row r="1944" spans="1:17" x14ac:dyDescent="0.25">
      <c r="A1944" s="39">
        <v>42992</v>
      </c>
      <c r="B1944" s="37" t="s">
        <v>2071</v>
      </c>
      <c r="C1944" s="37">
        <v>2017</v>
      </c>
      <c r="D1944" s="38">
        <v>9</v>
      </c>
      <c r="E1944" s="37" t="s">
        <v>1827</v>
      </c>
      <c r="F1944" s="37" t="s">
        <v>1827</v>
      </c>
      <c r="G1944" s="37" t="s">
        <v>32</v>
      </c>
      <c r="H1944" s="38">
        <v>11</v>
      </c>
      <c r="I1944" s="37" t="s">
        <v>37</v>
      </c>
      <c r="J1944" s="37" t="s">
        <v>37</v>
      </c>
      <c r="K1944">
        <v>0</v>
      </c>
      <c r="L1944">
        <v>0</v>
      </c>
      <c r="M1944">
        <v>0</v>
      </c>
      <c r="N1944">
        <v>0</v>
      </c>
      <c r="O1944">
        <v>0</v>
      </c>
      <c r="P1944">
        <v>0</v>
      </c>
      <c r="Q1944">
        <f t="shared" si="30"/>
        <v>0</v>
      </c>
    </row>
    <row r="1945" spans="1:17" x14ac:dyDescent="0.25">
      <c r="A1945" s="39">
        <v>42992</v>
      </c>
      <c r="B1945" s="37" t="s">
        <v>2070</v>
      </c>
      <c r="C1945" s="37">
        <v>2017</v>
      </c>
      <c r="D1945" s="38">
        <v>9</v>
      </c>
      <c r="E1945" s="37" t="s">
        <v>1827</v>
      </c>
      <c r="F1945" s="37" t="s">
        <v>1827</v>
      </c>
      <c r="G1945" s="37" t="s">
        <v>40</v>
      </c>
      <c r="H1945" s="38">
        <v>4</v>
      </c>
      <c r="I1945" s="37" t="s">
        <v>37</v>
      </c>
      <c r="J1945" s="37" t="s">
        <v>37</v>
      </c>
      <c r="K1945">
        <v>0</v>
      </c>
      <c r="L1945">
        <v>0</v>
      </c>
      <c r="M1945">
        <v>0</v>
      </c>
      <c r="N1945">
        <v>0</v>
      </c>
      <c r="O1945">
        <v>0</v>
      </c>
      <c r="P1945">
        <v>0</v>
      </c>
      <c r="Q1945">
        <f t="shared" si="30"/>
        <v>0</v>
      </c>
    </row>
    <row r="1946" spans="1:17" x14ac:dyDescent="0.25">
      <c r="A1946" s="39">
        <v>42992</v>
      </c>
      <c r="B1946" s="37" t="s">
        <v>2069</v>
      </c>
      <c r="C1946" s="37">
        <v>2017</v>
      </c>
      <c r="D1946" s="38">
        <v>9</v>
      </c>
      <c r="E1946" s="37" t="s">
        <v>37</v>
      </c>
      <c r="F1946" s="37" t="e">
        <v>#N/A</v>
      </c>
      <c r="G1946" s="37" t="s">
        <v>40</v>
      </c>
      <c r="H1946" s="38">
        <v>1</v>
      </c>
      <c r="I1946" s="37" t="s">
        <v>37</v>
      </c>
      <c r="J1946" s="37" t="s">
        <v>37</v>
      </c>
      <c r="K1946">
        <v>0</v>
      </c>
      <c r="L1946">
        <v>0</v>
      </c>
      <c r="M1946">
        <v>0</v>
      </c>
      <c r="N1946">
        <v>0</v>
      </c>
      <c r="O1946">
        <v>0</v>
      </c>
      <c r="P1946">
        <v>0</v>
      </c>
      <c r="Q1946">
        <f t="shared" si="30"/>
        <v>0</v>
      </c>
    </row>
    <row r="1947" spans="1:17" x14ac:dyDescent="0.25">
      <c r="A1947" s="39">
        <v>42992</v>
      </c>
      <c r="B1947" s="37" t="s">
        <v>2068</v>
      </c>
      <c r="C1947" s="37">
        <v>2017</v>
      </c>
      <c r="D1947" s="38">
        <v>9</v>
      </c>
      <c r="E1947" s="37" t="s">
        <v>37</v>
      </c>
      <c r="F1947" s="37" t="e">
        <v>#N/A</v>
      </c>
      <c r="G1947" s="37" t="s">
        <v>40</v>
      </c>
      <c r="H1947" s="38">
        <v>3</v>
      </c>
      <c r="I1947" s="37" t="s">
        <v>37</v>
      </c>
      <c r="J1947" s="37" t="s">
        <v>37</v>
      </c>
      <c r="K1947">
        <v>0</v>
      </c>
      <c r="L1947">
        <v>0</v>
      </c>
      <c r="M1947">
        <v>0</v>
      </c>
      <c r="N1947">
        <v>0</v>
      </c>
      <c r="O1947">
        <v>0</v>
      </c>
      <c r="P1947">
        <v>0</v>
      </c>
      <c r="Q1947">
        <f t="shared" si="30"/>
        <v>0</v>
      </c>
    </row>
    <row r="1948" spans="1:17" x14ac:dyDescent="0.25">
      <c r="A1948" s="39">
        <v>42992</v>
      </c>
      <c r="B1948" s="37" t="s">
        <v>2067</v>
      </c>
      <c r="C1948" s="37">
        <v>2017</v>
      </c>
      <c r="D1948" s="38">
        <v>9</v>
      </c>
      <c r="E1948" s="37" t="s">
        <v>153</v>
      </c>
      <c r="F1948" s="37" t="s">
        <v>4672</v>
      </c>
      <c r="G1948" s="37" t="s">
        <v>32</v>
      </c>
      <c r="H1948" s="38">
        <v>0</v>
      </c>
      <c r="I1948" s="37" t="s">
        <v>37</v>
      </c>
      <c r="J1948" s="37" t="s">
        <v>37</v>
      </c>
      <c r="K1948">
        <v>0</v>
      </c>
      <c r="L1948">
        <v>0</v>
      </c>
      <c r="M1948">
        <v>0</v>
      </c>
      <c r="N1948">
        <v>0</v>
      </c>
      <c r="O1948">
        <v>0</v>
      </c>
      <c r="P1948">
        <v>0</v>
      </c>
      <c r="Q1948" t="e">
        <f t="shared" si="30"/>
        <v>#DIV/0!</v>
      </c>
    </row>
    <row r="1949" spans="1:17" x14ac:dyDescent="0.25">
      <c r="A1949" s="39">
        <v>42992</v>
      </c>
      <c r="B1949" s="37" t="s">
        <v>1492</v>
      </c>
      <c r="C1949" s="37">
        <v>2017</v>
      </c>
      <c r="D1949" s="38">
        <v>9</v>
      </c>
      <c r="E1949" s="37" t="s">
        <v>55</v>
      </c>
      <c r="F1949" s="37" t="s">
        <v>4672</v>
      </c>
      <c r="G1949" s="37" t="s">
        <v>40</v>
      </c>
      <c r="H1949" s="38">
        <v>2985</v>
      </c>
      <c r="I1949" s="37" t="s">
        <v>1841</v>
      </c>
      <c r="J1949" s="37" t="s">
        <v>37</v>
      </c>
      <c r="K1949">
        <v>6</v>
      </c>
      <c r="L1949">
        <v>6</v>
      </c>
      <c r="M1949">
        <v>0</v>
      </c>
      <c r="N1949">
        <v>6</v>
      </c>
      <c r="O1949">
        <v>6</v>
      </c>
      <c r="P1949">
        <v>2.0100502512562816E-3</v>
      </c>
      <c r="Q1949">
        <f t="shared" si="30"/>
        <v>2.0100502512562816E-3</v>
      </c>
    </row>
    <row r="1950" spans="1:17" x14ac:dyDescent="0.25">
      <c r="A1950" s="39">
        <v>42992</v>
      </c>
      <c r="B1950" s="37" t="s">
        <v>1510</v>
      </c>
      <c r="C1950" s="37">
        <v>2017</v>
      </c>
      <c r="D1950" s="38">
        <v>9</v>
      </c>
      <c r="E1950" s="37" t="s">
        <v>37</v>
      </c>
      <c r="F1950" s="37" t="s">
        <v>4672</v>
      </c>
      <c r="G1950" s="37" t="s">
        <v>32</v>
      </c>
      <c r="H1950" s="38">
        <v>1254</v>
      </c>
      <c r="I1950" s="37" t="s">
        <v>2066</v>
      </c>
      <c r="J1950" s="37" t="s">
        <v>37</v>
      </c>
      <c r="K1950">
        <v>6</v>
      </c>
      <c r="L1950">
        <v>6</v>
      </c>
      <c r="M1950">
        <v>1</v>
      </c>
      <c r="N1950">
        <v>5</v>
      </c>
      <c r="O1950">
        <v>5</v>
      </c>
      <c r="P1950">
        <v>4.7846889952153108E-3</v>
      </c>
      <c r="Q1950">
        <f t="shared" si="30"/>
        <v>3.9872408293460922E-3</v>
      </c>
    </row>
    <row r="1951" spans="1:17" x14ac:dyDescent="0.25">
      <c r="A1951" s="39">
        <v>42992</v>
      </c>
      <c r="B1951" s="37" t="s">
        <v>2065</v>
      </c>
      <c r="C1951" s="37">
        <v>2017</v>
      </c>
      <c r="D1951" s="38">
        <v>9</v>
      </c>
      <c r="E1951" s="37" t="s">
        <v>24</v>
      </c>
      <c r="F1951" s="37" t="s">
        <v>4672</v>
      </c>
      <c r="G1951" s="37" t="s">
        <v>32</v>
      </c>
      <c r="H1951" s="38">
        <v>8</v>
      </c>
      <c r="I1951" s="37" t="s">
        <v>37</v>
      </c>
      <c r="J1951" s="37" t="s">
        <v>37</v>
      </c>
      <c r="K1951">
        <v>0</v>
      </c>
      <c r="L1951">
        <v>0</v>
      </c>
      <c r="M1951">
        <v>0</v>
      </c>
      <c r="N1951">
        <v>0</v>
      </c>
      <c r="O1951">
        <v>0</v>
      </c>
      <c r="P1951">
        <v>0</v>
      </c>
      <c r="Q1951">
        <f t="shared" si="30"/>
        <v>0</v>
      </c>
    </row>
    <row r="1952" spans="1:17" x14ac:dyDescent="0.25">
      <c r="A1952" s="39">
        <v>42992</v>
      </c>
      <c r="B1952" s="37" t="s">
        <v>2064</v>
      </c>
      <c r="C1952" s="37">
        <v>2017</v>
      </c>
      <c r="D1952" s="38">
        <v>9</v>
      </c>
      <c r="E1952" s="37" t="s">
        <v>587</v>
      </c>
      <c r="F1952" s="37" t="e">
        <v>#N/A</v>
      </c>
      <c r="G1952" s="37" t="s">
        <v>32</v>
      </c>
      <c r="H1952" s="38">
        <v>0</v>
      </c>
      <c r="I1952" s="37" t="s">
        <v>37</v>
      </c>
      <c r="J1952" s="37" t="s">
        <v>37</v>
      </c>
      <c r="K1952">
        <v>0</v>
      </c>
      <c r="L1952">
        <v>0</v>
      </c>
      <c r="M1952">
        <v>0</v>
      </c>
      <c r="N1952">
        <v>0</v>
      </c>
      <c r="O1952">
        <v>0</v>
      </c>
      <c r="P1952">
        <v>0</v>
      </c>
      <c r="Q1952" t="e">
        <f t="shared" si="30"/>
        <v>#DIV/0!</v>
      </c>
    </row>
    <row r="1953" spans="1:17" x14ac:dyDescent="0.25">
      <c r="A1953" s="39">
        <v>43005</v>
      </c>
      <c r="B1953" s="37" t="s">
        <v>2063</v>
      </c>
      <c r="C1953" s="37">
        <v>2017</v>
      </c>
      <c r="D1953" s="38">
        <v>9</v>
      </c>
      <c r="E1953" s="37" t="s">
        <v>76</v>
      </c>
      <c r="F1953" s="37" t="s">
        <v>1827</v>
      </c>
      <c r="G1953" s="37" t="s">
        <v>32</v>
      </c>
      <c r="H1953" s="38">
        <v>60</v>
      </c>
      <c r="I1953" s="37" t="s">
        <v>37</v>
      </c>
      <c r="J1953" s="37" t="s">
        <v>37</v>
      </c>
      <c r="K1953">
        <v>0</v>
      </c>
      <c r="L1953">
        <v>0</v>
      </c>
      <c r="M1953">
        <v>0</v>
      </c>
      <c r="N1953">
        <v>0</v>
      </c>
      <c r="O1953">
        <v>0</v>
      </c>
      <c r="P1953">
        <v>0</v>
      </c>
      <c r="Q1953">
        <f t="shared" si="30"/>
        <v>0</v>
      </c>
    </row>
    <row r="1954" spans="1:17" x14ac:dyDescent="0.25">
      <c r="A1954" s="39">
        <v>43005</v>
      </c>
      <c r="B1954" s="37" t="s">
        <v>2062</v>
      </c>
      <c r="C1954" s="37">
        <v>2017</v>
      </c>
      <c r="D1954" s="38">
        <v>9</v>
      </c>
      <c r="E1954" s="37" t="s">
        <v>76</v>
      </c>
      <c r="F1954" s="37" t="s">
        <v>1827</v>
      </c>
      <c r="G1954" s="37" t="s">
        <v>40</v>
      </c>
      <c r="H1954" s="38">
        <v>1</v>
      </c>
      <c r="I1954" s="37" t="s">
        <v>37</v>
      </c>
      <c r="J1954" s="37" t="s">
        <v>37</v>
      </c>
      <c r="K1954">
        <v>0</v>
      </c>
      <c r="L1954">
        <v>0</v>
      </c>
      <c r="M1954">
        <v>0</v>
      </c>
      <c r="N1954">
        <v>0</v>
      </c>
      <c r="O1954">
        <v>0</v>
      </c>
      <c r="P1954">
        <v>0</v>
      </c>
      <c r="Q1954">
        <f t="shared" si="30"/>
        <v>0</v>
      </c>
    </row>
    <row r="1955" spans="1:17" x14ac:dyDescent="0.25">
      <c r="A1955" s="39">
        <v>43005</v>
      </c>
      <c r="B1955" s="37" t="s">
        <v>2061</v>
      </c>
      <c r="C1955" s="37">
        <v>2017</v>
      </c>
      <c r="D1955" s="38">
        <v>9</v>
      </c>
      <c r="E1955" s="37" t="s">
        <v>1827</v>
      </c>
      <c r="F1955" s="37" t="s">
        <v>1827</v>
      </c>
      <c r="G1955" s="37" t="s">
        <v>40</v>
      </c>
      <c r="H1955" s="38">
        <v>2</v>
      </c>
      <c r="I1955" s="37" t="s">
        <v>37</v>
      </c>
      <c r="J1955" s="37" t="s">
        <v>37</v>
      </c>
      <c r="K1955">
        <v>0</v>
      </c>
      <c r="L1955">
        <v>0</v>
      </c>
      <c r="M1955">
        <v>0</v>
      </c>
      <c r="N1955">
        <v>0</v>
      </c>
      <c r="O1955">
        <v>0</v>
      </c>
      <c r="P1955">
        <v>0</v>
      </c>
      <c r="Q1955">
        <f t="shared" si="30"/>
        <v>0</v>
      </c>
    </row>
    <row r="1956" spans="1:17" x14ac:dyDescent="0.25">
      <c r="A1956" s="39">
        <v>43005</v>
      </c>
      <c r="B1956" s="37" t="s">
        <v>2060</v>
      </c>
      <c r="C1956" s="37">
        <v>2017</v>
      </c>
      <c r="D1956" s="38">
        <v>9</v>
      </c>
      <c r="E1956" s="37" t="s">
        <v>1827</v>
      </c>
      <c r="F1956" s="37" t="s">
        <v>1827</v>
      </c>
      <c r="G1956" s="37" t="s">
        <v>32</v>
      </c>
      <c r="H1956" s="38">
        <v>10</v>
      </c>
      <c r="I1956" s="37" t="s">
        <v>37</v>
      </c>
      <c r="J1956" s="37" t="s">
        <v>37</v>
      </c>
      <c r="K1956">
        <v>0</v>
      </c>
      <c r="L1956">
        <v>0</v>
      </c>
      <c r="M1956">
        <v>0</v>
      </c>
      <c r="N1956">
        <v>0</v>
      </c>
      <c r="O1956">
        <v>0</v>
      </c>
      <c r="P1956">
        <v>0</v>
      </c>
      <c r="Q1956">
        <f t="shared" si="30"/>
        <v>0</v>
      </c>
    </row>
    <row r="1957" spans="1:17" x14ac:dyDescent="0.25">
      <c r="A1957" s="39">
        <v>43005</v>
      </c>
      <c r="B1957" s="37" t="s">
        <v>2059</v>
      </c>
      <c r="C1957" s="37">
        <v>2017</v>
      </c>
      <c r="D1957" s="38">
        <v>9</v>
      </c>
      <c r="E1957" s="37" t="s">
        <v>153</v>
      </c>
      <c r="F1957" s="37" t="s">
        <v>4672</v>
      </c>
      <c r="G1957" s="37" t="s">
        <v>32</v>
      </c>
      <c r="H1957" s="38">
        <v>0</v>
      </c>
      <c r="I1957" s="37" t="s">
        <v>37</v>
      </c>
      <c r="J1957" s="37" t="s">
        <v>2058</v>
      </c>
      <c r="K1957">
        <v>0</v>
      </c>
      <c r="L1957">
        <v>0</v>
      </c>
      <c r="M1957">
        <v>0</v>
      </c>
      <c r="N1957">
        <v>0</v>
      </c>
      <c r="O1957">
        <v>0</v>
      </c>
      <c r="P1957">
        <v>0</v>
      </c>
      <c r="Q1957" t="e">
        <f t="shared" si="30"/>
        <v>#DIV/0!</v>
      </c>
    </row>
    <row r="1958" spans="1:17" x14ac:dyDescent="0.25">
      <c r="A1958" s="39">
        <v>43005</v>
      </c>
      <c r="B1958" s="37" t="s">
        <v>1522</v>
      </c>
      <c r="C1958" s="37">
        <v>2017</v>
      </c>
      <c r="D1958" s="38">
        <v>9</v>
      </c>
      <c r="E1958" s="37" t="s">
        <v>55</v>
      </c>
      <c r="F1958" s="37" t="s">
        <v>4672</v>
      </c>
      <c r="G1958" s="37" t="s">
        <v>32</v>
      </c>
      <c r="H1958" s="38">
        <v>449</v>
      </c>
      <c r="I1958" s="37" t="s">
        <v>1928</v>
      </c>
      <c r="J1958" s="37" t="s">
        <v>37</v>
      </c>
      <c r="K1958">
        <v>1</v>
      </c>
      <c r="L1958">
        <v>1</v>
      </c>
      <c r="M1958">
        <v>0</v>
      </c>
      <c r="N1958">
        <v>0</v>
      </c>
      <c r="O1958">
        <v>0</v>
      </c>
      <c r="P1958">
        <v>2.2271714922048997E-3</v>
      </c>
      <c r="Q1958">
        <f t="shared" si="30"/>
        <v>0</v>
      </c>
    </row>
    <row r="1959" spans="1:17" x14ac:dyDescent="0.25">
      <c r="A1959" s="39">
        <v>43005</v>
      </c>
      <c r="B1959" s="37" t="s">
        <v>1524</v>
      </c>
      <c r="C1959" s="37">
        <v>2017</v>
      </c>
      <c r="D1959" s="38">
        <v>9</v>
      </c>
      <c r="E1959" s="37" t="s">
        <v>55</v>
      </c>
      <c r="F1959" s="37" t="s">
        <v>4672</v>
      </c>
      <c r="G1959" s="37" t="s">
        <v>40</v>
      </c>
      <c r="H1959" s="38">
        <v>490</v>
      </c>
      <c r="I1959" s="37" t="s">
        <v>37</v>
      </c>
      <c r="J1959" s="37" t="s">
        <v>37</v>
      </c>
      <c r="K1959">
        <v>1</v>
      </c>
      <c r="L1959">
        <v>1</v>
      </c>
      <c r="M1959">
        <v>0</v>
      </c>
      <c r="N1959">
        <v>1</v>
      </c>
      <c r="O1959">
        <v>1</v>
      </c>
      <c r="P1959">
        <v>2.0408163265306124E-3</v>
      </c>
      <c r="Q1959">
        <f t="shared" si="30"/>
        <v>2.0408163265306124E-3</v>
      </c>
    </row>
    <row r="1960" spans="1:17" x14ac:dyDescent="0.25">
      <c r="A1960" s="39">
        <v>43005</v>
      </c>
      <c r="B1960" s="37" t="s">
        <v>2057</v>
      </c>
      <c r="C1960" s="37">
        <v>2017</v>
      </c>
      <c r="D1960" s="38">
        <v>9</v>
      </c>
      <c r="E1960" s="37" t="s">
        <v>24</v>
      </c>
      <c r="F1960" s="37" t="s">
        <v>4672</v>
      </c>
      <c r="G1960" s="37" t="s">
        <v>32</v>
      </c>
      <c r="H1960" s="38">
        <v>0</v>
      </c>
      <c r="I1960" s="37" t="s">
        <v>37</v>
      </c>
      <c r="J1960" s="37" t="s">
        <v>37</v>
      </c>
      <c r="K1960">
        <v>0</v>
      </c>
      <c r="L1960">
        <v>0</v>
      </c>
      <c r="M1960">
        <v>0</v>
      </c>
      <c r="N1960">
        <v>0</v>
      </c>
      <c r="O1960">
        <v>0</v>
      </c>
      <c r="P1960">
        <v>0</v>
      </c>
      <c r="Q1960" t="e">
        <f t="shared" si="30"/>
        <v>#DIV/0!</v>
      </c>
    </row>
    <row r="1961" spans="1:17" x14ac:dyDescent="0.25">
      <c r="A1961" s="39">
        <v>43005</v>
      </c>
      <c r="B1961" s="37" t="s">
        <v>2056</v>
      </c>
      <c r="C1961" s="37">
        <v>2017</v>
      </c>
      <c r="D1961" s="38">
        <v>9</v>
      </c>
      <c r="E1961" s="37" t="s">
        <v>37</v>
      </c>
      <c r="F1961" s="37" t="e">
        <v>#N/A</v>
      </c>
      <c r="G1961" s="37" t="s">
        <v>40</v>
      </c>
      <c r="H1961" s="38">
        <v>1</v>
      </c>
      <c r="I1961" s="37" t="s">
        <v>37</v>
      </c>
      <c r="J1961" s="37" t="s">
        <v>37</v>
      </c>
      <c r="K1961">
        <v>0</v>
      </c>
      <c r="L1961">
        <v>0</v>
      </c>
      <c r="M1961">
        <v>0</v>
      </c>
      <c r="N1961">
        <v>0</v>
      </c>
      <c r="O1961">
        <v>0</v>
      </c>
      <c r="P1961">
        <v>0</v>
      </c>
      <c r="Q1961">
        <f t="shared" si="30"/>
        <v>0</v>
      </c>
    </row>
    <row r="1962" spans="1:17" x14ac:dyDescent="0.25">
      <c r="A1962" s="39">
        <v>43005</v>
      </c>
      <c r="B1962" s="37" t="s">
        <v>1527</v>
      </c>
      <c r="C1962" s="37">
        <v>2017</v>
      </c>
      <c r="D1962" s="38">
        <v>9</v>
      </c>
      <c r="E1962" s="37" t="s">
        <v>36</v>
      </c>
      <c r="F1962" s="37" t="s">
        <v>36</v>
      </c>
      <c r="G1962" s="37" t="s">
        <v>32</v>
      </c>
      <c r="H1962" s="38">
        <v>261</v>
      </c>
      <c r="I1962" s="37" t="s">
        <v>2055</v>
      </c>
      <c r="J1962" s="37" t="s">
        <v>37</v>
      </c>
      <c r="K1962">
        <v>1</v>
      </c>
      <c r="L1962">
        <v>1</v>
      </c>
      <c r="M1962">
        <v>1</v>
      </c>
      <c r="N1962">
        <v>0</v>
      </c>
      <c r="O1962">
        <v>1</v>
      </c>
      <c r="P1962">
        <v>3.8314176245210726E-3</v>
      </c>
      <c r="Q1962">
        <f t="shared" si="30"/>
        <v>0</v>
      </c>
    </row>
    <row r="1963" spans="1:17" x14ac:dyDescent="0.25">
      <c r="A1963" s="39">
        <v>43005</v>
      </c>
      <c r="B1963" s="37" t="s">
        <v>2054</v>
      </c>
      <c r="C1963" s="37">
        <v>2017</v>
      </c>
      <c r="D1963" s="38">
        <v>9</v>
      </c>
      <c r="E1963" s="37" t="s">
        <v>36</v>
      </c>
      <c r="F1963" s="37" t="s">
        <v>36</v>
      </c>
      <c r="G1963" s="37" t="s">
        <v>40</v>
      </c>
      <c r="H1963" s="38">
        <v>14</v>
      </c>
      <c r="I1963" s="37" t="s">
        <v>37</v>
      </c>
      <c r="J1963" s="37" t="s">
        <v>37</v>
      </c>
      <c r="K1963">
        <v>0</v>
      </c>
      <c r="L1963">
        <v>0</v>
      </c>
      <c r="M1963">
        <v>0</v>
      </c>
      <c r="N1963">
        <v>0</v>
      </c>
      <c r="O1963">
        <v>0</v>
      </c>
      <c r="P1963">
        <v>0</v>
      </c>
      <c r="Q1963">
        <f t="shared" si="30"/>
        <v>0</v>
      </c>
    </row>
    <row r="1964" spans="1:17" x14ac:dyDescent="0.25">
      <c r="A1964" s="39">
        <v>43005</v>
      </c>
      <c r="B1964" s="37" t="s">
        <v>2053</v>
      </c>
      <c r="C1964" s="37">
        <v>2017</v>
      </c>
      <c r="D1964" s="38">
        <v>9</v>
      </c>
      <c r="E1964" s="37" t="s">
        <v>50</v>
      </c>
      <c r="F1964" s="37" t="s">
        <v>50</v>
      </c>
      <c r="G1964" s="37" t="s">
        <v>32</v>
      </c>
      <c r="H1964" s="38">
        <v>437</v>
      </c>
      <c r="I1964" s="37" t="s">
        <v>2024</v>
      </c>
      <c r="J1964" s="37" t="s">
        <v>37</v>
      </c>
      <c r="K1964">
        <v>0</v>
      </c>
      <c r="L1964">
        <v>0</v>
      </c>
      <c r="M1964">
        <v>0</v>
      </c>
      <c r="N1964">
        <v>0</v>
      </c>
      <c r="O1964">
        <v>0</v>
      </c>
      <c r="P1964">
        <v>0</v>
      </c>
      <c r="Q1964">
        <f t="shared" si="30"/>
        <v>0</v>
      </c>
    </row>
    <row r="1965" spans="1:17" x14ac:dyDescent="0.25">
      <c r="A1965" s="39">
        <v>43005</v>
      </c>
      <c r="B1965" s="37" t="s">
        <v>2052</v>
      </c>
      <c r="C1965" s="37">
        <v>2017</v>
      </c>
      <c r="D1965" s="38">
        <v>9</v>
      </c>
      <c r="E1965" s="37" t="s">
        <v>50</v>
      </c>
      <c r="F1965" s="37" t="s">
        <v>50</v>
      </c>
      <c r="G1965" s="37" t="s">
        <v>40</v>
      </c>
      <c r="H1965" s="38">
        <v>2</v>
      </c>
      <c r="I1965" s="37" t="s">
        <v>37</v>
      </c>
      <c r="J1965" s="37" t="s">
        <v>37</v>
      </c>
      <c r="K1965">
        <v>0</v>
      </c>
      <c r="L1965">
        <v>0</v>
      </c>
      <c r="M1965">
        <v>0</v>
      </c>
      <c r="N1965">
        <v>0</v>
      </c>
      <c r="O1965">
        <v>0</v>
      </c>
      <c r="P1965">
        <v>0</v>
      </c>
      <c r="Q1965">
        <f t="shared" si="30"/>
        <v>0</v>
      </c>
    </row>
    <row r="1966" spans="1:17" x14ac:dyDescent="0.25">
      <c r="A1966" s="39">
        <v>43006</v>
      </c>
      <c r="B1966" s="37" t="s">
        <v>2051</v>
      </c>
      <c r="C1966" s="37">
        <v>2017</v>
      </c>
      <c r="D1966" s="38">
        <v>9</v>
      </c>
      <c r="E1966" s="37" t="s">
        <v>76</v>
      </c>
      <c r="F1966" s="37" t="s">
        <v>1827</v>
      </c>
      <c r="G1966" s="37" t="s">
        <v>32</v>
      </c>
      <c r="H1966" s="38">
        <v>46</v>
      </c>
      <c r="I1966" s="37" t="s">
        <v>37</v>
      </c>
      <c r="J1966" s="37" t="s">
        <v>37</v>
      </c>
      <c r="K1966">
        <v>0</v>
      </c>
      <c r="L1966">
        <v>0</v>
      </c>
      <c r="M1966">
        <v>0</v>
      </c>
      <c r="N1966">
        <v>0</v>
      </c>
      <c r="O1966">
        <v>0</v>
      </c>
      <c r="P1966">
        <v>0</v>
      </c>
      <c r="Q1966">
        <f t="shared" si="30"/>
        <v>0</v>
      </c>
    </row>
    <row r="1967" spans="1:17" x14ac:dyDescent="0.25">
      <c r="A1967" s="39">
        <v>43006</v>
      </c>
      <c r="B1967" s="37" t="s">
        <v>2050</v>
      </c>
      <c r="C1967" s="37">
        <v>2017</v>
      </c>
      <c r="D1967" s="38">
        <v>9</v>
      </c>
      <c r="E1967" s="37" t="s">
        <v>1827</v>
      </c>
      <c r="F1967" s="37" t="s">
        <v>1827</v>
      </c>
      <c r="G1967" s="37" t="s">
        <v>40</v>
      </c>
      <c r="H1967" s="38">
        <v>2</v>
      </c>
      <c r="I1967" s="37" t="s">
        <v>37</v>
      </c>
      <c r="J1967" s="37" t="s">
        <v>37</v>
      </c>
      <c r="K1967">
        <v>0</v>
      </c>
      <c r="L1967">
        <v>0</v>
      </c>
      <c r="M1967">
        <v>0</v>
      </c>
      <c r="N1967">
        <v>0</v>
      </c>
      <c r="O1967">
        <v>0</v>
      </c>
      <c r="P1967">
        <v>0</v>
      </c>
      <c r="Q1967">
        <f t="shared" si="30"/>
        <v>0</v>
      </c>
    </row>
    <row r="1968" spans="1:17" x14ac:dyDescent="0.25">
      <c r="A1968" s="39">
        <v>43006</v>
      </c>
      <c r="B1968" s="37" t="s">
        <v>2049</v>
      </c>
      <c r="C1968" s="37">
        <v>2017</v>
      </c>
      <c r="D1968" s="38">
        <v>9</v>
      </c>
      <c r="E1968" s="37" t="s">
        <v>1827</v>
      </c>
      <c r="F1968" s="37" t="s">
        <v>1827</v>
      </c>
      <c r="G1968" s="37" t="s">
        <v>32</v>
      </c>
      <c r="H1968" s="38">
        <v>18</v>
      </c>
      <c r="I1968" s="37" t="s">
        <v>37</v>
      </c>
      <c r="J1968" s="37" t="s">
        <v>37</v>
      </c>
      <c r="K1968">
        <v>0</v>
      </c>
      <c r="L1968">
        <v>0</v>
      </c>
      <c r="M1968">
        <v>0</v>
      </c>
      <c r="N1968">
        <v>0</v>
      </c>
      <c r="O1968">
        <v>0</v>
      </c>
      <c r="P1968">
        <v>0</v>
      </c>
      <c r="Q1968">
        <f t="shared" si="30"/>
        <v>0</v>
      </c>
    </row>
    <row r="1969" spans="1:17" x14ac:dyDescent="0.25">
      <c r="A1969" s="39">
        <v>43006</v>
      </c>
      <c r="B1969" s="37" t="s">
        <v>2048</v>
      </c>
      <c r="C1969" s="37">
        <v>2017</v>
      </c>
      <c r="D1969" s="38">
        <v>9</v>
      </c>
      <c r="E1969" s="37" t="s">
        <v>37</v>
      </c>
      <c r="F1969" s="37" t="e">
        <v>#N/A</v>
      </c>
      <c r="G1969" s="37" t="s">
        <v>40</v>
      </c>
      <c r="H1969" s="38">
        <v>1</v>
      </c>
      <c r="I1969" s="37" t="s">
        <v>37</v>
      </c>
      <c r="J1969" s="37" t="s">
        <v>37</v>
      </c>
      <c r="K1969">
        <v>0</v>
      </c>
      <c r="L1969">
        <v>0</v>
      </c>
      <c r="M1969">
        <v>0</v>
      </c>
      <c r="N1969">
        <v>0</v>
      </c>
      <c r="O1969">
        <v>0</v>
      </c>
      <c r="P1969">
        <v>0</v>
      </c>
      <c r="Q1969">
        <f t="shared" si="30"/>
        <v>0</v>
      </c>
    </row>
    <row r="1970" spans="1:17" x14ac:dyDescent="0.25">
      <c r="A1970" s="39">
        <v>43006</v>
      </c>
      <c r="B1970" s="37" t="s">
        <v>2047</v>
      </c>
      <c r="C1970" s="37">
        <v>2017</v>
      </c>
      <c r="D1970" s="38">
        <v>9</v>
      </c>
      <c r="E1970" s="37" t="s">
        <v>24</v>
      </c>
      <c r="F1970" s="37" t="s">
        <v>4672</v>
      </c>
      <c r="G1970" s="37" t="s">
        <v>32</v>
      </c>
      <c r="H1970" s="38">
        <v>10</v>
      </c>
      <c r="I1970" s="37" t="s">
        <v>37</v>
      </c>
      <c r="J1970" s="37" t="s">
        <v>37</v>
      </c>
      <c r="K1970">
        <v>0</v>
      </c>
      <c r="L1970">
        <v>0</v>
      </c>
      <c r="M1970">
        <v>0</v>
      </c>
      <c r="N1970">
        <v>0</v>
      </c>
      <c r="O1970">
        <v>0</v>
      </c>
      <c r="P1970">
        <v>0</v>
      </c>
      <c r="Q1970">
        <f t="shared" si="30"/>
        <v>0</v>
      </c>
    </row>
    <row r="1971" spans="1:17" x14ac:dyDescent="0.25">
      <c r="A1971" s="39">
        <v>43010</v>
      </c>
      <c r="B1971" s="37" t="s">
        <v>2046</v>
      </c>
      <c r="C1971" s="37">
        <v>2017</v>
      </c>
      <c r="D1971" s="38">
        <v>10</v>
      </c>
      <c r="E1971" s="37" t="s">
        <v>37</v>
      </c>
      <c r="F1971" s="37" t="e">
        <v>#N/A</v>
      </c>
      <c r="G1971" s="37" t="s">
        <v>40</v>
      </c>
      <c r="H1971" s="38">
        <v>1</v>
      </c>
      <c r="I1971" s="37" t="s">
        <v>37</v>
      </c>
      <c r="J1971" s="37" t="s">
        <v>37</v>
      </c>
      <c r="K1971">
        <v>0</v>
      </c>
      <c r="L1971">
        <v>0</v>
      </c>
      <c r="M1971">
        <v>0</v>
      </c>
      <c r="N1971">
        <v>0</v>
      </c>
      <c r="O1971">
        <v>0</v>
      </c>
      <c r="P1971">
        <v>0</v>
      </c>
      <c r="Q1971">
        <f t="shared" si="30"/>
        <v>0</v>
      </c>
    </row>
    <row r="1972" spans="1:17" x14ac:dyDescent="0.25">
      <c r="A1972" s="39">
        <v>43010</v>
      </c>
      <c r="B1972" s="37" t="s">
        <v>2045</v>
      </c>
      <c r="C1972" s="37">
        <v>2017</v>
      </c>
      <c r="D1972" s="38">
        <v>10</v>
      </c>
      <c r="E1972" s="37" t="s">
        <v>37</v>
      </c>
      <c r="F1972" s="37" t="e">
        <v>#N/A</v>
      </c>
      <c r="G1972" s="37" t="s">
        <v>40</v>
      </c>
      <c r="H1972" s="38">
        <v>1</v>
      </c>
      <c r="I1972" s="37" t="s">
        <v>37</v>
      </c>
      <c r="J1972" s="37" t="s">
        <v>37</v>
      </c>
      <c r="K1972">
        <v>0</v>
      </c>
      <c r="L1972">
        <v>0</v>
      </c>
      <c r="M1972">
        <v>0</v>
      </c>
      <c r="N1972">
        <v>0</v>
      </c>
      <c r="O1972">
        <v>0</v>
      </c>
      <c r="P1972">
        <v>0</v>
      </c>
      <c r="Q1972">
        <f t="shared" si="30"/>
        <v>0</v>
      </c>
    </row>
    <row r="1973" spans="1:17" x14ac:dyDescent="0.25">
      <c r="A1973" s="39">
        <v>43032</v>
      </c>
      <c r="B1973" s="37" t="s">
        <v>2044</v>
      </c>
      <c r="C1973" s="37">
        <v>2017</v>
      </c>
      <c r="D1973" s="38">
        <v>10</v>
      </c>
      <c r="E1973" s="37" t="s">
        <v>1036</v>
      </c>
      <c r="F1973" s="37" t="e">
        <v>#N/A</v>
      </c>
      <c r="G1973" s="37" t="s">
        <v>40</v>
      </c>
      <c r="H1973" s="38">
        <v>1</v>
      </c>
      <c r="I1973" s="37" t="s">
        <v>37</v>
      </c>
      <c r="J1973" s="37" t="s">
        <v>37</v>
      </c>
      <c r="K1973">
        <v>0</v>
      </c>
      <c r="L1973">
        <v>0</v>
      </c>
      <c r="M1973">
        <v>0</v>
      </c>
      <c r="N1973">
        <v>0</v>
      </c>
      <c r="O1973">
        <v>0</v>
      </c>
      <c r="P1973">
        <v>0</v>
      </c>
      <c r="Q1973">
        <f t="shared" si="30"/>
        <v>0</v>
      </c>
    </row>
    <row r="1974" spans="1:17" x14ac:dyDescent="0.25">
      <c r="A1974" s="39">
        <v>43034</v>
      </c>
      <c r="B1974" s="37" t="s">
        <v>2043</v>
      </c>
      <c r="C1974" s="37">
        <v>2017</v>
      </c>
      <c r="D1974" s="38">
        <v>10</v>
      </c>
      <c r="E1974" s="37" t="s">
        <v>76</v>
      </c>
      <c r="F1974" s="37" t="s">
        <v>1827</v>
      </c>
      <c r="G1974" s="37" t="s">
        <v>32</v>
      </c>
      <c r="H1974" s="38">
        <v>78</v>
      </c>
      <c r="I1974" s="37" t="s">
        <v>37</v>
      </c>
      <c r="J1974" s="37" t="s">
        <v>37</v>
      </c>
      <c r="K1974">
        <v>0</v>
      </c>
      <c r="L1974">
        <v>0</v>
      </c>
      <c r="M1974">
        <v>0</v>
      </c>
      <c r="N1974">
        <v>0</v>
      </c>
      <c r="O1974">
        <v>0</v>
      </c>
      <c r="P1974">
        <v>0</v>
      </c>
      <c r="Q1974">
        <f t="shared" si="30"/>
        <v>0</v>
      </c>
    </row>
    <row r="1975" spans="1:17" x14ac:dyDescent="0.25">
      <c r="A1975" s="39">
        <v>43034</v>
      </c>
      <c r="B1975" s="37" t="s">
        <v>2042</v>
      </c>
      <c r="C1975" s="37">
        <v>2017</v>
      </c>
      <c r="D1975" s="38">
        <v>10</v>
      </c>
      <c r="E1975" s="37" t="s">
        <v>1827</v>
      </c>
      <c r="F1975" s="37" t="s">
        <v>1827</v>
      </c>
      <c r="G1975" s="37" t="s">
        <v>40</v>
      </c>
      <c r="H1975" s="38">
        <v>1</v>
      </c>
      <c r="I1975" s="37" t="s">
        <v>37</v>
      </c>
      <c r="J1975" s="37" t="s">
        <v>2041</v>
      </c>
      <c r="K1975">
        <v>0</v>
      </c>
      <c r="L1975">
        <v>0</v>
      </c>
      <c r="M1975">
        <v>0</v>
      </c>
      <c r="N1975">
        <v>0</v>
      </c>
      <c r="O1975">
        <v>0</v>
      </c>
      <c r="P1975">
        <v>0</v>
      </c>
      <c r="Q1975">
        <f t="shared" si="30"/>
        <v>0</v>
      </c>
    </row>
    <row r="1976" spans="1:17" x14ac:dyDescent="0.25">
      <c r="A1976" s="39">
        <v>43034</v>
      </c>
      <c r="B1976" s="37" t="s">
        <v>2040</v>
      </c>
      <c r="C1976" s="37">
        <v>2017</v>
      </c>
      <c r="D1976" s="38">
        <v>10</v>
      </c>
      <c r="E1976" s="37" t="s">
        <v>153</v>
      </c>
      <c r="F1976" s="37" t="s">
        <v>4672</v>
      </c>
      <c r="G1976" s="37" t="s">
        <v>32</v>
      </c>
      <c r="H1976" s="38">
        <v>0</v>
      </c>
      <c r="I1976" s="37" t="s">
        <v>37</v>
      </c>
      <c r="J1976" s="37" t="s">
        <v>37</v>
      </c>
      <c r="K1976">
        <v>0</v>
      </c>
      <c r="L1976">
        <v>0</v>
      </c>
      <c r="M1976">
        <v>0</v>
      </c>
      <c r="N1976">
        <v>0</v>
      </c>
      <c r="O1976">
        <v>0</v>
      </c>
      <c r="P1976">
        <v>0</v>
      </c>
      <c r="Q1976" t="e">
        <f t="shared" si="30"/>
        <v>#DIV/0!</v>
      </c>
    </row>
    <row r="1977" spans="1:17" x14ac:dyDescent="0.25">
      <c r="A1977" s="39">
        <v>43034</v>
      </c>
      <c r="B1977" s="37" t="s">
        <v>1530</v>
      </c>
      <c r="C1977" s="37">
        <v>2017</v>
      </c>
      <c r="D1977" s="38">
        <v>10</v>
      </c>
      <c r="E1977" s="37" t="s">
        <v>55</v>
      </c>
      <c r="F1977" s="37" t="s">
        <v>4672</v>
      </c>
      <c r="G1977" s="37" t="s">
        <v>32</v>
      </c>
      <c r="H1977" s="38">
        <v>1314</v>
      </c>
      <c r="I1977" s="37" t="s">
        <v>2039</v>
      </c>
      <c r="J1977" s="37" t="s">
        <v>2038</v>
      </c>
      <c r="K1977">
        <v>8</v>
      </c>
      <c r="L1977">
        <v>8</v>
      </c>
      <c r="M1977">
        <v>3</v>
      </c>
      <c r="N1977">
        <v>4</v>
      </c>
      <c r="O1977">
        <v>7</v>
      </c>
      <c r="P1977">
        <v>6.0882800608828003E-3</v>
      </c>
      <c r="Q1977">
        <f t="shared" si="30"/>
        <v>3.0441400304414001E-3</v>
      </c>
    </row>
    <row r="1978" spans="1:17" x14ac:dyDescent="0.25">
      <c r="A1978" s="39">
        <v>43034</v>
      </c>
      <c r="B1978" s="37" t="s">
        <v>1553</v>
      </c>
      <c r="C1978" s="37">
        <v>2017</v>
      </c>
      <c r="D1978" s="38">
        <v>10</v>
      </c>
      <c r="E1978" s="37" t="s">
        <v>55</v>
      </c>
      <c r="F1978" s="37" t="s">
        <v>4672</v>
      </c>
      <c r="G1978" s="37" t="s">
        <v>40</v>
      </c>
      <c r="H1978" s="38">
        <v>1513</v>
      </c>
      <c r="I1978" s="37" t="s">
        <v>37</v>
      </c>
      <c r="J1978" s="37" t="s">
        <v>37</v>
      </c>
      <c r="K1978">
        <v>11</v>
      </c>
      <c r="L1978">
        <v>11</v>
      </c>
      <c r="M1978">
        <v>0</v>
      </c>
      <c r="N1978">
        <v>11</v>
      </c>
      <c r="O1978">
        <v>11</v>
      </c>
      <c r="P1978">
        <v>7.2703238598810314E-3</v>
      </c>
      <c r="Q1978">
        <f t="shared" si="30"/>
        <v>7.2703238598810314E-3</v>
      </c>
    </row>
    <row r="1979" spans="1:17" x14ac:dyDescent="0.25">
      <c r="A1979" s="39">
        <v>43034</v>
      </c>
      <c r="B1979" s="37" t="s">
        <v>2037</v>
      </c>
      <c r="C1979" s="37">
        <v>2017</v>
      </c>
      <c r="D1979" s="38">
        <v>10</v>
      </c>
      <c r="E1979" s="37" t="s">
        <v>24</v>
      </c>
      <c r="F1979" s="37" t="s">
        <v>4672</v>
      </c>
      <c r="G1979" s="37" t="s">
        <v>32</v>
      </c>
      <c r="H1979" s="38">
        <v>0</v>
      </c>
      <c r="I1979" s="37" t="s">
        <v>37</v>
      </c>
      <c r="J1979" s="37" t="s">
        <v>37</v>
      </c>
      <c r="K1979">
        <v>0</v>
      </c>
      <c r="L1979">
        <v>0</v>
      </c>
      <c r="M1979">
        <v>0</v>
      </c>
      <c r="N1979">
        <v>0</v>
      </c>
      <c r="O1979">
        <v>0</v>
      </c>
      <c r="P1979">
        <v>0</v>
      </c>
      <c r="Q1979" t="e">
        <f t="shared" si="30"/>
        <v>#DIV/0!</v>
      </c>
    </row>
    <row r="1980" spans="1:17" x14ac:dyDescent="0.25">
      <c r="A1980" s="39">
        <v>43034</v>
      </c>
      <c r="B1980" s="37" t="s">
        <v>2036</v>
      </c>
      <c r="C1980" s="37">
        <v>2017</v>
      </c>
      <c r="D1980" s="38">
        <v>10</v>
      </c>
      <c r="E1980" s="37" t="s">
        <v>55</v>
      </c>
      <c r="F1980" s="37" t="s">
        <v>4672</v>
      </c>
      <c r="G1980" s="37" t="s">
        <v>40</v>
      </c>
      <c r="H1980" s="38">
        <v>26</v>
      </c>
      <c r="I1980" s="37" t="s">
        <v>37</v>
      </c>
      <c r="J1980" s="37" t="s">
        <v>37</v>
      </c>
      <c r="K1980">
        <v>0</v>
      </c>
      <c r="L1980">
        <v>0</v>
      </c>
      <c r="M1980">
        <v>0</v>
      </c>
      <c r="N1980">
        <v>0</v>
      </c>
      <c r="O1980">
        <v>0</v>
      </c>
      <c r="P1980">
        <v>0</v>
      </c>
      <c r="Q1980">
        <f t="shared" si="30"/>
        <v>0</v>
      </c>
    </row>
    <row r="1981" spans="1:17" x14ac:dyDescent="0.25">
      <c r="A1981" s="39">
        <v>43034</v>
      </c>
      <c r="B1981" s="37" t="s">
        <v>2035</v>
      </c>
      <c r="C1981" s="37">
        <v>2017</v>
      </c>
      <c r="D1981" s="38">
        <v>10</v>
      </c>
      <c r="E1981" s="37" t="s">
        <v>55</v>
      </c>
      <c r="F1981" s="37" t="s">
        <v>4672</v>
      </c>
      <c r="G1981" s="37" t="s">
        <v>32</v>
      </c>
      <c r="H1981" s="38">
        <v>15</v>
      </c>
      <c r="I1981" s="37" t="s">
        <v>37</v>
      </c>
      <c r="J1981" s="37" t="s">
        <v>37</v>
      </c>
      <c r="K1981">
        <v>0</v>
      </c>
      <c r="L1981">
        <v>0</v>
      </c>
      <c r="M1981">
        <v>0</v>
      </c>
      <c r="N1981">
        <v>0</v>
      </c>
      <c r="O1981">
        <v>0</v>
      </c>
      <c r="P1981">
        <v>0</v>
      </c>
      <c r="Q1981">
        <f t="shared" si="30"/>
        <v>0</v>
      </c>
    </row>
    <row r="1982" spans="1:17" x14ac:dyDescent="0.25">
      <c r="A1982" s="39">
        <v>43034</v>
      </c>
      <c r="B1982" s="37" t="s">
        <v>2034</v>
      </c>
      <c r="C1982" s="37">
        <v>2017</v>
      </c>
      <c r="D1982" s="38">
        <v>10</v>
      </c>
      <c r="E1982" s="37" t="s">
        <v>36</v>
      </c>
      <c r="F1982" s="37" t="s">
        <v>36</v>
      </c>
      <c r="G1982" s="37" t="s">
        <v>40</v>
      </c>
      <c r="H1982" s="38">
        <v>12</v>
      </c>
      <c r="I1982" s="37" t="s">
        <v>37</v>
      </c>
      <c r="J1982" s="37" t="s">
        <v>2029</v>
      </c>
      <c r="K1982">
        <v>0</v>
      </c>
      <c r="L1982">
        <v>0</v>
      </c>
      <c r="M1982">
        <v>0</v>
      </c>
      <c r="N1982">
        <v>0</v>
      </c>
      <c r="O1982">
        <v>0</v>
      </c>
      <c r="P1982">
        <v>0</v>
      </c>
      <c r="Q1982">
        <f t="shared" si="30"/>
        <v>0</v>
      </c>
    </row>
    <row r="1983" spans="1:17" x14ac:dyDescent="0.25">
      <c r="A1983" s="39">
        <v>43034</v>
      </c>
      <c r="B1983" s="37" t="s">
        <v>2033</v>
      </c>
      <c r="C1983" s="37">
        <v>2017</v>
      </c>
      <c r="D1983" s="38">
        <v>10</v>
      </c>
      <c r="E1983" s="37" t="s">
        <v>36</v>
      </c>
      <c r="F1983" s="37" t="s">
        <v>36</v>
      </c>
      <c r="G1983" s="37" t="s">
        <v>32</v>
      </c>
      <c r="H1983" s="38">
        <v>49</v>
      </c>
      <c r="I1983" s="37" t="s">
        <v>1864</v>
      </c>
      <c r="J1983" s="37" t="s">
        <v>2029</v>
      </c>
      <c r="K1983">
        <v>0</v>
      </c>
      <c r="L1983">
        <v>0</v>
      </c>
      <c r="M1983">
        <v>0</v>
      </c>
      <c r="N1983">
        <v>0</v>
      </c>
      <c r="O1983">
        <v>0</v>
      </c>
      <c r="P1983">
        <v>0</v>
      </c>
      <c r="Q1983">
        <f t="shared" si="30"/>
        <v>0</v>
      </c>
    </row>
    <row r="1984" spans="1:17" x14ac:dyDescent="0.25">
      <c r="A1984" s="39">
        <v>43034</v>
      </c>
      <c r="B1984" s="37" t="s">
        <v>2032</v>
      </c>
      <c r="C1984" s="37">
        <v>2017</v>
      </c>
      <c r="D1984" s="38">
        <v>10</v>
      </c>
      <c r="E1984" s="37" t="s">
        <v>50</v>
      </c>
      <c r="F1984" s="37" t="s">
        <v>50</v>
      </c>
      <c r="G1984" s="37" t="s">
        <v>32</v>
      </c>
      <c r="H1984" s="38">
        <v>64</v>
      </c>
      <c r="I1984" s="37" t="s">
        <v>2031</v>
      </c>
      <c r="J1984" s="37" t="s">
        <v>2029</v>
      </c>
      <c r="K1984">
        <v>0</v>
      </c>
      <c r="L1984">
        <v>0</v>
      </c>
      <c r="M1984">
        <v>0</v>
      </c>
      <c r="N1984">
        <v>0</v>
      </c>
      <c r="O1984">
        <v>0</v>
      </c>
      <c r="P1984">
        <v>0</v>
      </c>
      <c r="Q1984">
        <f t="shared" si="30"/>
        <v>0</v>
      </c>
    </row>
    <row r="1985" spans="1:17" x14ac:dyDescent="0.25">
      <c r="A1985" s="39">
        <v>43034</v>
      </c>
      <c r="B1985" s="37" t="s">
        <v>2030</v>
      </c>
      <c r="C1985" s="37">
        <v>2017</v>
      </c>
      <c r="D1985" s="38">
        <v>10</v>
      </c>
      <c r="E1985" s="37" t="s">
        <v>50</v>
      </c>
      <c r="F1985" s="37" t="s">
        <v>50</v>
      </c>
      <c r="G1985" s="37" t="s">
        <v>40</v>
      </c>
      <c r="H1985" s="38">
        <v>8</v>
      </c>
      <c r="I1985" s="37" t="s">
        <v>37</v>
      </c>
      <c r="J1985" s="37" t="s">
        <v>2029</v>
      </c>
      <c r="K1985">
        <v>0</v>
      </c>
      <c r="L1985">
        <v>0</v>
      </c>
      <c r="M1985">
        <v>0</v>
      </c>
      <c r="N1985">
        <v>0</v>
      </c>
      <c r="O1985">
        <v>0</v>
      </c>
      <c r="P1985">
        <v>0</v>
      </c>
      <c r="Q1985">
        <f t="shared" si="30"/>
        <v>0</v>
      </c>
    </row>
    <row r="1986" spans="1:17" x14ac:dyDescent="0.25">
      <c r="A1986" s="39">
        <v>43143</v>
      </c>
      <c r="B1986" s="37" t="s">
        <v>2028</v>
      </c>
      <c r="C1986" s="37">
        <v>2018</v>
      </c>
      <c r="D1986" s="38">
        <v>2</v>
      </c>
      <c r="E1986" s="37" t="s">
        <v>76</v>
      </c>
      <c r="F1986" s="37" t="s">
        <v>1827</v>
      </c>
      <c r="G1986" s="37" t="s">
        <v>40</v>
      </c>
      <c r="H1986" s="38">
        <v>1</v>
      </c>
      <c r="I1986" s="37" t="s">
        <v>37</v>
      </c>
      <c r="J1986" s="37" t="s">
        <v>37</v>
      </c>
      <c r="K1986">
        <v>0</v>
      </c>
      <c r="L1986">
        <v>0</v>
      </c>
      <c r="M1986">
        <v>0</v>
      </c>
      <c r="N1986">
        <v>0</v>
      </c>
      <c r="O1986">
        <v>0</v>
      </c>
      <c r="P1986">
        <v>0</v>
      </c>
      <c r="Q1986">
        <f t="shared" si="30"/>
        <v>0</v>
      </c>
    </row>
    <row r="1987" spans="1:17" x14ac:dyDescent="0.25">
      <c r="A1987" s="39">
        <v>43143</v>
      </c>
      <c r="B1987" s="37" t="s">
        <v>2027</v>
      </c>
      <c r="C1987" s="37">
        <v>2018</v>
      </c>
      <c r="D1987" s="38">
        <v>2</v>
      </c>
      <c r="E1987" s="37" t="s">
        <v>76</v>
      </c>
      <c r="F1987" s="37" t="s">
        <v>1827</v>
      </c>
      <c r="G1987" s="37" t="s">
        <v>32</v>
      </c>
      <c r="H1987" s="38">
        <v>27</v>
      </c>
      <c r="I1987" s="37" t="s">
        <v>37</v>
      </c>
      <c r="J1987" s="37" t="s">
        <v>37</v>
      </c>
      <c r="K1987">
        <v>0</v>
      </c>
      <c r="L1987">
        <v>0</v>
      </c>
      <c r="M1987">
        <v>0</v>
      </c>
      <c r="N1987">
        <v>0</v>
      </c>
      <c r="O1987">
        <v>0</v>
      </c>
      <c r="P1987">
        <v>0</v>
      </c>
      <c r="Q1987">
        <f t="shared" ref="Q1987:Q2050" si="31">N1987/H1987</f>
        <v>0</v>
      </c>
    </row>
    <row r="1988" spans="1:17" x14ac:dyDescent="0.25">
      <c r="A1988" s="39">
        <v>43143</v>
      </c>
      <c r="B1988" s="37" t="s">
        <v>2026</v>
      </c>
      <c r="C1988" s="37">
        <v>2018</v>
      </c>
      <c r="D1988" s="38">
        <v>2</v>
      </c>
      <c r="E1988" s="37" t="s">
        <v>1827</v>
      </c>
      <c r="F1988" s="37" t="s">
        <v>1827</v>
      </c>
      <c r="G1988" s="37" t="s">
        <v>40</v>
      </c>
      <c r="H1988" s="38">
        <v>16</v>
      </c>
      <c r="I1988" s="37" t="s">
        <v>37</v>
      </c>
      <c r="J1988" s="37" t="s">
        <v>37</v>
      </c>
      <c r="K1988">
        <v>0</v>
      </c>
      <c r="L1988">
        <v>0</v>
      </c>
      <c r="M1988">
        <v>0</v>
      </c>
      <c r="N1988">
        <v>0</v>
      </c>
      <c r="O1988">
        <v>0</v>
      </c>
      <c r="P1988">
        <v>0</v>
      </c>
      <c r="Q1988">
        <f t="shared" si="31"/>
        <v>0</v>
      </c>
    </row>
    <row r="1989" spans="1:17" x14ac:dyDescent="0.25">
      <c r="A1989" s="39">
        <v>43143</v>
      </c>
      <c r="B1989" s="37" t="s">
        <v>2025</v>
      </c>
      <c r="C1989" s="37">
        <v>2018</v>
      </c>
      <c r="D1989" s="38">
        <v>2</v>
      </c>
      <c r="E1989" s="37" t="s">
        <v>1827</v>
      </c>
      <c r="F1989" s="37" t="s">
        <v>1827</v>
      </c>
      <c r="G1989" s="37" t="s">
        <v>32</v>
      </c>
      <c r="H1989" s="38">
        <v>122</v>
      </c>
      <c r="I1989" s="37" t="s">
        <v>2024</v>
      </c>
      <c r="J1989" s="37" t="s">
        <v>37</v>
      </c>
      <c r="K1989">
        <v>0</v>
      </c>
      <c r="L1989">
        <v>0</v>
      </c>
      <c r="M1989">
        <v>0</v>
      </c>
      <c r="N1989">
        <v>0</v>
      </c>
      <c r="O1989">
        <v>0</v>
      </c>
      <c r="P1989">
        <v>0</v>
      </c>
      <c r="Q1989">
        <f t="shared" si="31"/>
        <v>0</v>
      </c>
    </row>
    <row r="1990" spans="1:17" x14ac:dyDescent="0.25">
      <c r="A1990" s="39">
        <v>43143</v>
      </c>
      <c r="B1990" s="37" t="s">
        <v>1588</v>
      </c>
      <c r="C1990" s="37">
        <v>2018</v>
      </c>
      <c r="D1990" s="38">
        <v>2</v>
      </c>
      <c r="E1990" s="37" t="s">
        <v>153</v>
      </c>
      <c r="F1990" s="37" t="s">
        <v>4672</v>
      </c>
      <c r="G1990" s="37" t="s">
        <v>32</v>
      </c>
      <c r="H1990" s="38">
        <v>52</v>
      </c>
      <c r="I1990" s="37" t="s">
        <v>2023</v>
      </c>
      <c r="J1990" s="37" t="s">
        <v>37</v>
      </c>
      <c r="K1990">
        <v>1</v>
      </c>
      <c r="L1990">
        <v>1</v>
      </c>
      <c r="M1990">
        <v>0</v>
      </c>
      <c r="N1990">
        <v>0</v>
      </c>
      <c r="O1990">
        <v>0</v>
      </c>
      <c r="P1990">
        <v>1.9230769230769232E-2</v>
      </c>
      <c r="Q1990">
        <f t="shared" si="31"/>
        <v>0</v>
      </c>
    </row>
    <row r="1991" spans="1:17" x14ac:dyDescent="0.25">
      <c r="A1991" s="39">
        <v>43143</v>
      </c>
      <c r="B1991" s="37" t="s">
        <v>2022</v>
      </c>
      <c r="C1991" s="37">
        <v>2018</v>
      </c>
      <c r="D1991" s="38">
        <v>2</v>
      </c>
      <c r="E1991" s="37" t="s">
        <v>55</v>
      </c>
      <c r="F1991" s="37" t="s">
        <v>4672</v>
      </c>
      <c r="G1991" s="37" t="s">
        <v>40</v>
      </c>
      <c r="H1991" s="38">
        <v>160</v>
      </c>
      <c r="I1991" s="37" t="s">
        <v>37</v>
      </c>
      <c r="J1991" s="37" t="s">
        <v>37</v>
      </c>
      <c r="K1991">
        <v>0</v>
      </c>
      <c r="L1991">
        <v>0</v>
      </c>
      <c r="M1991">
        <v>0</v>
      </c>
      <c r="N1991">
        <v>0</v>
      </c>
      <c r="O1991">
        <v>0</v>
      </c>
      <c r="P1991">
        <v>0</v>
      </c>
      <c r="Q1991">
        <f t="shared" si="31"/>
        <v>0</v>
      </c>
    </row>
    <row r="1992" spans="1:17" x14ac:dyDescent="0.25">
      <c r="A1992" s="39">
        <v>43143</v>
      </c>
      <c r="B1992" s="37" t="s">
        <v>1590</v>
      </c>
      <c r="C1992" s="37">
        <v>2018</v>
      </c>
      <c r="D1992" s="38">
        <v>2</v>
      </c>
      <c r="E1992" s="37" t="s">
        <v>55</v>
      </c>
      <c r="F1992" s="37" t="s">
        <v>4672</v>
      </c>
      <c r="G1992" s="37" t="s">
        <v>32</v>
      </c>
      <c r="H1992" s="38">
        <v>115</v>
      </c>
      <c r="I1992" s="37" t="s">
        <v>2021</v>
      </c>
      <c r="J1992" s="37" t="s">
        <v>37</v>
      </c>
      <c r="K1992">
        <v>1</v>
      </c>
      <c r="L1992">
        <v>1</v>
      </c>
      <c r="M1992">
        <v>1</v>
      </c>
      <c r="N1992">
        <v>0</v>
      </c>
      <c r="O1992">
        <v>1</v>
      </c>
      <c r="P1992">
        <v>8.6956521739130436E-3</v>
      </c>
      <c r="Q1992">
        <f t="shared" si="31"/>
        <v>0</v>
      </c>
    </row>
    <row r="1993" spans="1:17" x14ac:dyDescent="0.25">
      <c r="A1993" s="39">
        <v>43143</v>
      </c>
      <c r="B1993" s="37" t="s">
        <v>1593</v>
      </c>
      <c r="C1993" s="37">
        <v>2018</v>
      </c>
      <c r="D1993" s="38">
        <v>2</v>
      </c>
      <c r="E1993" s="37" t="s">
        <v>24</v>
      </c>
      <c r="F1993" s="37" t="s">
        <v>4672</v>
      </c>
      <c r="G1993" s="37" t="s">
        <v>32</v>
      </c>
      <c r="H1993" s="38">
        <v>88</v>
      </c>
      <c r="I1993" s="37" t="s">
        <v>1857</v>
      </c>
      <c r="J1993" s="37" t="s">
        <v>37</v>
      </c>
      <c r="K1993">
        <v>1</v>
      </c>
      <c r="L1993">
        <v>1</v>
      </c>
      <c r="M1993">
        <v>1</v>
      </c>
      <c r="N1993">
        <v>0</v>
      </c>
      <c r="O1993">
        <v>1</v>
      </c>
      <c r="P1993">
        <v>1.1363636363636364E-2</v>
      </c>
      <c r="Q1993">
        <f t="shared" si="31"/>
        <v>0</v>
      </c>
    </row>
    <row r="1994" spans="1:17" x14ac:dyDescent="0.25">
      <c r="A1994" s="39">
        <v>43143</v>
      </c>
      <c r="B1994" s="37" t="s">
        <v>2020</v>
      </c>
      <c r="C1994" s="37">
        <v>2018</v>
      </c>
      <c r="D1994" s="38">
        <v>2</v>
      </c>
      <c r="E1994" s="37" t="s">
        <v>24</v>
      </c>
      <c r="F1994" s="37" t="s">
        <v>4672</v>
      </c>
      <c r="G1994" s="37" t="s">
        <v>40</v>
      </c>
      <c r="H1994" s="38">
        <v>2</v>
      </c>
      <c r="I1994" s="37" t="s">
        <v>37</v>
      </c>
      <c r="J1994" s="37" t="s">
        <v>37</v>
      </c>
      <c r="K1994">
        <v>0</v>
      </c>
      <c r="L1994">
        <v>0</v>
      </c>
      <c r="M1994">
        <v>0</v>
      </c>
      <c r="N1994">
        <v>0</v>
      </c>
      <c r="O1994">
        <v>0</v>
      </c>
      <c r="P1994">
        <v>0</v>
      </c>
      <c r="Q1994">
        <f t="shared" si="31"/>
        <v>0</v>
      </c>
    </row>
    <row r="1995" spans="1:17" x14ac:dyDescent="0.25">
      <c r="A1995" s="39">
        <v>43165</v>
      </c>
      <c r="B1995" s="37" t="s">
        <v>2019</v>
      </c>
      <c r="C1995" s="37">
        <v>2018</v>
      </c>
      <c r="D1995" s="38">
        <v>3</v>
      </c>
      <c r="E1995" s="37" t="s">
        <v>76</v>
      </c>
      <c r="F1995" s="37" t="s">
        <v>1827</v>
      </c>
      <c r="G1995" s="37" t="s">
        <v>32</v>
      </c>
      <c r="H1995" s="38">
        <v>44</v>
      </c>
      <c r="I1995" s="37" t="s">
        <v>37</v>
      </c>
      <c r="J1995" s="37" t="s">
        <v>37</v>
      </c>
      <c r="K1995">
        <v>0</v>
      </c>
      <c r="L1995">
        <v>0</v>
      </c>
      <c r="M1995">
        <v>0</v>
      </c>
      <c r="N1995">
        <v>0</v>
      </c>
      <c r="O1995">
        <v>0</v>
      </c>
      <c r="P1995">
        <v>0</v>
      </c>
      <c r="Q1995">
        <f t="shared" si="31"/>
        <v>0</v>
      </c>
    </row>
    <row r="1996" spans="1:17" x14ac:dyDescent="0.25">
      <c r="A1996" s="39">
        <v>43165</v>
      </c>
      <c r="B1996" s="37" t="s">
        <v>2018</v>
      </c>
      <c r="C1996" s="37">
        <v>2018</v>
      </c>
      <c r="D1996" s="38">
        <v>3</v>
      </c>
      <c r="E1996" s="37" t="s">
        <v>76</v>
      </c>
      <c r="F1996" s="37" t="s">
        <v>1827</v>
      </c>
      <c r="G1996" s="37" t="s">
        <v>40</v>
      </c>
      <c r="H1996" s="38">
        <v>1</v>
      </c>
      <c r="I1996" s="37" t="s">
        <v>37</v>
      </c>
      <c r="J1996" s="37" t="s">
        <v>37</v>
      </c>
      <c r="K1996">
        <v>0</v>
      </c>
      <c r="L1996">
        <v>0</v>
      </c>
      <c r="M1996">
        <v>0</v>
      </c>
      <c r="N1996">
        <v>0</v>
      </c>
      <c r="O1996">
        <v>0</v>
      </c>
      <c r="P1996">
        <v>0</v>
      </c>
      <c r="Q1996">
        <f t="shared" si="31"/>
        <v>0</v>
      </c>
    </row>
    <row r="1997" spans="1:17" x14ac:dyDescent="0.25">
      <c r="A1997" s="39">
        <v>43165</v>
      </c>
      <c r="B1997" s="37" t="s">
        <v>2017</v>
      </c>
      <c r="C1997" s="37">
        <v>2018</v>
      </c>
      <c r="D1997" s="38">
        <v>3</v>
      </c>
      <c r="E1997" s="37" t="s">
        <v>1827</v>
      </c>
      <c r="F1997" s="37" t="s">
        <v>1827</v>
      </c>
      <c r="G1997" s="37" t="s">
        <v>32</v>
      </c>
      <c r="H1997" s="38">
        <v>57</v>
      </c>
      <c r="I1997" s="37" t="s">
        <v>37</v>
      </c>
      <c r="J1997" s="37" t="s">
        <v>37</v>
      </c>
      <c r="K1997">
        <v>0</v>
      </c>
      <c r="L1997">
        <v>0</v>
      </c>
      <c r="M1997">
        <v>0</v>
      </c>
      <c r="N1997">
        <v>0</v>
      </c>
      <c r="O1997">
        <v>0</v>
      </c>
      <c r="P1997">
        <v>0</v>
      </c>
      <c r="Q1997">
        <f t="shared" si="31"/>
        <v>0</v>
      </c>
    </row>
    <row r="1998" spans="1:17" x14ac:dyDescent="0.25">
      <c r="A1998" s="39">
        <v>43165</v>
      </c>
      <c r="B1998" s="37" t="s">
        <v>2016</v>
      </c>
      <c r="C1998" s="37">
        <v>2018</v>
      </c>
      <c r="D1998" s="38">
        <v>3</v>
      </c>
      <c r="E1998" s="37" t="s">
        <v>587</v>
      </c>
      <c r="F1998" s="37" t="e">
        <v>#N/A</v>
      </c>
      <c r="G1998" s="37" t="s">
        <v>32</v>
      </c>
      <c r="H1998" s="38">
        <v>0</v>
      </c>
      <c r="I1998" s="37" t="s">
        <v>37</v>
      </c>
      <c r="J1998" s="37" t="s">
        <v>37</v>
      </c>
      <c r="K1998">
        <v>0</v>
      </c>
      <c r="L1998">
        <v>0</v>
      </c>
      <c r="M1998">
        <v>0</v>
      </c>
      <c r="N1998">
        <v>0</v>
      </c>
      <c r="O1998">
        <v>0</v>
      </c>
      <c r="P1998">
        <v>0</v>
      </c>
      <c r="Q1998" t="e">
        <f t="shared" si="31"/>
        <v>#DIV/0!</v>
      </c>
    </row>
    <row r="1999" spans="1:17" x14ac:dyDescent="0.25">
      <c r="A1999" s="39">
        <v>43165</v>
      </c>
      <c r="B1999" s="37" t="s">
        <v>1596</v>
      </c>
      <c r="C1999" s="37">
        <v>2018</v>
      </c>
      <c r="D1999" s="38">
        <v>3</v>
      </c>
      <c r="E1999" s="37" t="s">
        <v>24</v>
      </c>
      <c r="F1999" s="37" t="s">
        <v>4672</v>
      </c>
      <c r="G1999" s="37" t="s">
        <v>32</v>
      </c>
      <c r="H1999" s="38">
        <v>90</v>
      </c>
      <c r="I1999" s="37" t="s">
        <v>37</v>
      </c>
      <c r="J1999" s="37" t="s">
        <v>37</v>
      </c>
      <c r="K1999">
        <v>2</v>
      </c>
      <c r="L1999">
        <v>2</v>
      </c>
      <c r="M1999">
        <v>2</v>
      </c>
      <c r="N1999">
        <v>0</v>
      </c>
      <c r="O1999">
        <v>2</v>
      </c>
      <c r="P1999">
        <v>2.2222222222222223E-2</v>
      </c>
      <c r="Q1999">
        <f t="shared" si="31"/>
        <v>0</v>
      </c>
    </row>
    <row r="2000" spans="1:17" x14ac:dyDescent="0.25">
      <c r="A2000" s="39">
        <v>43165</v>
      </c>
      <c r="B2000" s="37" t="s">
        <v>2015</v>
      </c>
      <c r="C2000" s="37">
        <v>2018</v>
      </c>
      <c r="D2000" s="38">
        <v>3</v>
      </c>
      <c r="E2000" s="37" t="s">
        <v>153</v>
      </c>
      <c r="F2000" s="37" t="s">
        <v>4672</v>
      </c>
      <c r="G2000" s="37" t="s">
        <v>32</v>
      </c>
      <c r="H2000" s="38">
        <v>1</v>
      </c>
      <c r="I2000" s="37" t="s">
        <v>1841</v>
      </c>
      <c r="J2000" s="37" t="s">
        <v>37</v>
      </c>
      <c r="K2000">
        <v>0</v>
      </c>
      <c r="L2000">
        <v>0</v>
      </c>
      <c r="M2000">
        <v>0</v>
      </c>
      <c r="N2000">
        <v>0</v>
      </c>
      <c r="O2000">
        <v>0</v>
      </c>
      <c r="P2000">
        <v>0</v>
      </c>
      <c r="Q2000">
        <f t="shared" si="31"/>
        <v>0</v>
      </c>
    </row>
    <row r="2001" spans="1:17" x14ac:dyDescent="0.25">
      <c r="A2001" s="39">
        <v>43165</v>
      </c>
      <c r="B2001" s="37" t="s">
        <v>1601</v>
      </c>
      <c r="C2001" s="37">
        <v>2018</v>
      </c>
      <c r="D2001" s="38">
        <v>3</v>
      </c>
      <c r="E2001" s="37" t="s">
        <v>55</v>
      </c>
      <c r="F2001" s="37" t="s">
        <v>4672</v>
      </c>
      <c r="G2001" s="37" t="s">
        <v>40</v>
      </c>
      <c r="H2001" s="38">
        <v>151</v>
      </c>
      <c r="I2001" s="37" t="s">
        <v>37</v>
      </c>
      <c r="J2001" s="37" t="s">
        <v>37</v>
      </c>
      <c r="K2001">
        <v>1</v>
      </c>
      <c r="L2001">
        <v>1</v>
      </c>
      <c r="M2001">
        <v>0</v>
      </c>
      <c r="N2001">
        <v>1</v>
      </c>
      <c r="O2001">
        <v>1</v>
      </c>
      <c r="P2001">
        <v>6.6225165562913907E-3</v>
      </c>
      <c r="Q2001">
        <f t="shared" si="31"/>
        <v>6.6225165562913907E-3</v>
      </c>
    </row>
    <row r="2002" spans="1:17" x14ac:dyDescent="0.25">
      <c r="A2002" s="39">
        <v>43165</v>
      </c>
      <c r="B2002" s="37" t="s">
        <v>2014</v>
      </c>
      <c r="C2002" s="37">
        <v>2018</v>
      </c>
      <c r="D2002" s="38">
        <v>3</v>
      </c>
      <c r="E2002" s="37" t="s">
        <v>55</v>
      </c>
      <c r="F2002" s="37" t="s">
        <v>4672</v>
      </c>
      <c r="G2002" s="37" t="s">
        <v>32</v>
      </c>
      <c r="H2002" s="38">
        <v>159</v>
      </c>
      <c r="I2002" s="37" t="s">
        <v>37</v>
      </c>
      <c r="J2002" s="37" t="s">
        <v>37</v>
      </c>
      <c r="K2002">
        <v>0</v>
      </c>
      <c r="L2002">
        <v>0</v>
      </c>
      <c r="M2002">
        <v>0</v>
      </c>
      <c r="N2002">
        <v>0</v>
      </c>
      <c r="O2002">
        <v>0</v>
      </c>
      <c r="P2002">
        <v>0</v>
      </c>
      <c r="Q2002">
        <f t="shared" si="31"/>
        <v>0</v>
      </c>
    </row>
    <row r="2003" spans="1:17" x14ac:dyDescent="0.25">
      <c r="A2003" s="39">
        <v>43165</v>
      </c>
      <c r="B2003" s="37" t="s">
        <v>2013</v>
      </c>
      <c r="C2003" s="37">
        <v>2018</v>
      </c>
      <c r="D2003" s="38">
        <v>3</v>
      </c>
      <c r="E2003" s="37" t="s">
        <v>36</v>
      </c>
      <c r="F2003" s="37" t="s">
        <v>36</v>
      </c>
      <c r="G2003" s="37" t="s">
        <v>32</v>
      </c>
      <c r="H2003" s="38">
        <v>274</v>
      </c>
      <c r="I2003" s="37" t="s">
        <v>37</v>
      </c>
      <c r="J2003" s="37" t="s">
        <v>37</v>
      </c>
      <c r="K2003">
        <v>0</v>
      </c>
      <c r="L2003">
        <v>0</v>
      </c>
      <c r="M2003">
        <v>0</v>
      </c>
      <c r="N2003">
        <v>0</v>
      </c>
      <c r="O2003">
        <v>0</v>
      </c>
      <c r="P2003">
        <v>0</v>
      </c>
      <c r="Q2003">
        <f t="shared" si="31"/>
        <v>0</v>
      </c>
    </row>
    <row r="2004" spans="1:17" x14ac:dyDescent="0.25">
      <c r="A2004" s="39">
        <v>43165</v>
      </c>
      <c r="B2004" s="37" t="s">
        <v>2012</v>
      </c>
      <c r="C2004" s="37">
        <v>2018</v>
      </c>
      <c r="D2004" s="38">
        <v>3</v>
      </c>
      <c r="E2004" s="37" t="s">
        <v>36</v>
      </c>
      <c r="F2004" s="37" t="s">
        <v>36</v>
      </c>
      <c r="G2004" s="37" t="s">
        <v>40</v>
      </c>
      <c r="H2004" s="38">
        <v>32</v>
      </c>
      <c r="I2004" s="37" t="s">
        <v>37</v>
      </c>
      <c r="J2004" s="37" t="s">
        <v>37</v>
      </c>
      <c r="K2004">
        <v>0</v>
      </c>
      <c r="L2004">
        <v>0</v>
      </c>
      <c r="M2004">
        <v>0</v>
      </c>
      <c r="N2004">
        <v>0</v>
      </c>
      <c r="O2004">
        <v>0</v>
      </c>
      <c r="P2004">
        <v>0</v>
      </c>
      <c r="Q2004">
        <f t="shared" si="31"/>
        <v>0</v>
      </c>
    </row>
    <row r="2005" spans="1:17" x14ac:dyDescent="0.25">
      <c r="A2005" s="39">
        <v>43165</v>
      </c>
      <c r="B2005" s="37" t="s">
        <v>1603</v>
      </c>
      <c r="C2005" s="37">
        <v>2018</v>
      </c>
      <c r="D2005" s="38">
        <v>3</v>
      </c>
      <c r="E2005" s="37" t="s">
        <v>50</v>
      </c>
      <c r="F2005" s="37" t="s">
        <v>50</v>
      </c>
      <c r="G2005" s="37" t="s">
        <v>32</v>
      </c>
      <c r="H2005" s="38">
        <v>328</v>
      </c>
      <c r="I2005" s="37" t="s">
        <v>37</v>
      </c>
      <c r="J2005" s="37" t="s">
        <v>37</v>
      </c>
      <c r="K2005">
        <v>1</v>
      </c>
      <c r="L2005">
        <v>1</v>
      </c>
      <c r="M2005">
        <v>1</v>
      </c>
      <c r="N2005">
        <v>0</v>
      </c>
      <c r="O2005">
        <v>1</v>
      </c>
      <c r="P2005">
        <v>3.0487804878048782E-3</v>
      </c>
      <c r="Q2005">
        <f t="shared" si="31"/>
        <v>0</v>
      </c>
    </row>
    <row r="2006" spans="1:17" x14ac:dyDescent="0.25">
      <c r="A2006" s="39">
        <v>43165</v>
      </c>
      <c r="B2006" s="37" t="s">
        <v>2011</v>
      </c>
      <c r="C2006" s="37">
        <v>2018</v>
      </c>
      <c r="D2006" s="38">
        <v>3</v>
      </c>
      <c r="E2006" s="37" t="s">
        <v>50</v>
      </c>
      <c r="F2006" s="37" t="s">
        <v>50</v>
      </c>
      <c r="G2006" s="37" t="s">
        <v>40</v>
      </c>
      <c r="H2006" s="38">
        <v>5</v>
      </c>
      <c r="I2006" s="37" t="s">
        <v>37</v>
      </c>
      <c r="J2006" s="37" t="s">
        <v>37</v>
      </c>
      <c r="K2006">
        <v>0</v>
      </c>
      <c r="L2006">
        <v>0</v>
      </c>
      <c r="M2006">
        <v>0</v>
      </c>
      <c r="N2006">
        <v>0</v>
      </c>
      <c r="O2006">
        <v>0</v>
      </c>
      <c r="P2006">
        <v>0</v>
      </c>
      <c r="Q2006">
        <f t="shared" si="31"/>
        <v>0</v>
      </c>
    </row>
    <row r="2007" spans="1:17" x14ac:dyDescent="0.25">
      <c r="A2007" s="39">
        <v>43175</v>
      </c>
      <c r="B2007" s="37" t="s">
        <v>2010</v>
      </c>
      <c r="C2007" s="37">
        <v>2018</v>
      </c>
      <c r="D2007" s="38">
        <v>3</v>
      </c>
      <c r="E2007" s="37" t="s">
        <v>37</v>
      </c>
      <c r="F2007" s="37" t="e">
        <v>#N/A</v>
      </c>
      <c r="G2007" s="37" t="s">
        <v>32</v>
      </c>
      <c r="H2007" s="38">
        <v>3</v>
      </c>
      <c r="I2007" s="37" t="s">
        <v>37</v>
      </c>
      <c r="J2007" s="37" t="s">
        <v>37</v>
      </c>
      <c r="K2007">
        <v>0</v>
      </c>
      <c r="L2007">
        <v>0</v>
      </c>
      <c r="M2007">
        <v>0</v>
      </c>
      <c r="N2007">
        <v>0</v>
      </c>
      <c r="O2007">
        <v>0</v>
      </c>
      <c r="P2007">
        <v>0</v>
      </c>
      <c r="Q2007">
        <f t="shared" si="31"/>
        <v>0</v>
      </c>
    </row>
    <row r="2008" spans="1:17" x14ac:dyDescent="0.25">
      <c r="A2008" s="39">
        <v>43175</v>
      </c>
      <c r="B2008" s="37" t="s">
        <v>2009</v>
      </c>
      <c r="C2008" s="37">
        <v>2018</v>
      </c>
      <c r="D2008" s="38">
        <v>3</v>
      </c>
      <c r="E2008" s="37" t="s">
        <v>76</v>
      </c>
      <c r="F2008" s="37" t="s">
        <v>1827</v>
      </c>
      <c r="G2008" s="37" t="s">
        <v>32</v>
      </c>
      <c r="H2008" s="38">
        <v>26</v>
      </c>
      <c r="I2008" s="37" t="s">
        <v>37</v>
      </c>
      <c r="J2008" s="37" t="s">
        <v>37</v>
      </c>
      <c r="K2008">
        <v>0</v>
      </c>
      <c r="L2008">
        <v>0</v>
      </c>
      <c r="M2008">
        <v>0</v>
      </c>
      <c r="N2008">
        <v>0</v>
      </c>
      <c r="O2008">
        <v>0</v>
      </c>
      <c r="P2008">
        <v>0</v>
      </c>
      <c r="Q2008">
        <f t="shared" si="31"/>
        <v>0</v>
      </c>
    </row>
    <row r="2009" spans="1:17" x14ac:dyDescent="0.25">
      <c r="A2009" s="39">
        <v>43175</v>
      </c>
      <c r="B2009" s="37" t="s">
        <v>2008</v>
      </c>
      <c r="C2009" s="37">
        <v>2018</v>
      </c>
      <c r="D2009" s="38">
        <v>3</v>
      </c>
      <c r="E2009" s="37" t="s">
        <v>1827</v>
      </c>
      <c r="F2009" s="37" t="s">
        <v>1827</v>
      </c>
      <c r="G2009" s="37" t="s">
        <v>40</v>
      </c>
      <c r="H2009" s="38">
        <v>11</v>
      </c>
      <c r="I2009" s="37" t="s">
        <v>37</v>
      </c>
      <c r="J2009" s="37" t="s">
        <v>37</v>
      </c>
      <c r="K2009">
        <v>0</v>
      </c>
      <c r="L2009">
        <v>0</v>
      </c>
      <c r="M2009">
        <v>0</v>
      </c>
      <c r="N2009">
        <v>0</v>
      </c>
      <c r="O2009">
        <v>0</v>
      </c>
      <c r="P2009">
        <v>0</v>
      </c>
      <c r="Q2009">
        <f t="shared" si="31"/>
        <v>0</v>
      </c>
    </row>
    <row r="2010" spans="1:17" x14ac:dyDescent="0.25">
      <c r="A2010" s="39">
        <v>43175</v>
      </c>
      <c r="B2010" s="37" t="s">
        <v>2007</v>
      </c>
      <c r="C2010" s="37">
        <v>2018</v>
      </c>
      <c r="D2010" s="38">
        <v>3</v>
      </c>
      <c r="E2010" s="37" t="s">
        <v>1827</v>
      </c>
      <c r="F2010" s="37" t="s">
        <v>1827</v>
      </c>
      <c r="G2010" s="37" t="s">
        <v>32</v>
      </c>
      <c r="H2010" s="38">
        <v>129</v>
      </c>
      <c r="I2010" s="37" t="s">
        <v>37</v>
      </c>
      <c r="J2010" s="37" t="s">
        <v>37</v>
      </c>
      <c r="K2010">
        <v>0</v>
      </c>
      <c r="L2010">
        <v>0</v>
      </c>
      <c r="M2010">
        <v>0</v>
      </c>
      <c r="N2010">
        <v>0</v>
      </c>
      <c r="O2010">
        <v>0</v>
      </c>
      <c r="P2010">
        <v>0</v>
      </c>
      <c r="Q2010">
        <f t="shared" si="31"/>
        <v>0</v>
      </c>
    </row>
    <row r="2011" spans="1:17" x14ac:dyDescent="0.25">
      <c r="A2011" s="39">
        <v>43179</v>
      </c>
      <c r="B2011" s="37" t="s">
        <v>2006</v>
      </c>
      <c r="C2011" s="37">
        <v>2018</v>
      </c>
      <c r="D2011" s="38">
        <v>3</v>
      </c>
      <c r="E2011" s="37" t="s">
        <v>37</v>
      </c>
      <c r="F2011" s="37" t="e">
        <v>#N/A</v>
      </c>
      <c r="G2011" s="37" t="s">
        <v>32</v>
      </c>
      <c r="H2011" s="38">
        <v>2</v>
      </c>
      <c r="I2011" s="37" t="s">
        <v>37</v>
      </c>
      <c r="J2011" s="37" t="s">
        <v>37</v>
      </c>
      <c r="K2011">
        <v>0</v>
      </c>
      <c r="L2011">
        <v>0</v>
      </c>
      <c r="M2011">
        <v>0</v>
      </c>
      <c r="N2011">
        <v>0</v>
      </c>
      <c r="O2011">
        <v>0</v>
      </c>
      <c r="P2011">
        <v>0</v>
      </c>
      <c r="Q2011">
        <f t="shared" si="31"/>
        <v>0</v>
      </c>
    </row>
    <row r="2012" spans="1:17" x14ac:dyDescent="0.25">
      <c r="A2012" s="39">
        <v>43179</v>
      </c>
      <c r="B2012" s="37" t="s">
        <v>2005</v>
      </c>
      <c r="C2012" s="37">
        <v>2018</v>
      </c>
      <c r="D2012" s="38">
        <v>3</v>
      </c>
      <c r="E2012" s="37" t="s">
        <v>76</v>
      </c>
      <c r="F2012" s="37" t="s">
        <v>1827</v>
      </c>
      <c r="G2012" s="37" t="s">
        <v>32</v>
      </c>
      <c r="H2012" s="38">
        <v>70</v>
      </c>
      <c r="I2012" s="37" t="s">
        <v>37</v>
      </c>
      <c r="J2012" s="37" t="s">
        <v>37</v>
      </c>
      <c r="K2012">
        <v>0</v>
      </c>
      <c r="L2012">
        <v>0</v>
      </c>
      <c r="M2012">
        <v>0</v>
      </c>
      <c r="N2012">
        <v>0</v>
      </c>
      <c r="O2012">
        <v>0</v>
      </c>
      <c r="P2012">
        <v>0</v>
      </c>
      <c r="Q2012">
        <f t="shared" si="31"/>
        <v>0</v>
      </c>
    </row>
    <row r="2013" spans="1:17" x14ac:dyDescent="0.25">
      <c r="A2013" s="39">
        <v>43179</v>
      </c>
      <c r="B2013" s="37" t="s">
        <v>2004</v>
      </c>
      <c r="C2013" s="37">
        <v>2018</v>
      </c>
      <c r="D2013" s="38">
        <v>3</v>
      </c>
      <c r="E2013" s="37" t="s">
        <v>153</v>
      </c>
      <c r="F2013" s="37" t="s">
        <v>4672</v>
      </c>
      <c r="G2013" s="37" t="s">
        <v>32</v>
      </c>
      <c r="H2013" s="38">
        <v>43</v>
      </c>
      <c r="I2013" s="37" t="s">
        <v>2003</v>
      </c>
      <c r="J2013" s="37" t="s">
        <v>37</v>
      </c>
      <c r="K2013">
        <v>0</v>
      </c>
      <c r="L2013">
        <v>0</v>
      </c>
      <c r="M2013">
        <v>0</v>
      </c>
      <c r="N2013">
        <v>0</v>
      </c>
      <c r="O2013">
        <v>0</v>
      </c>
      <c r="P2013">
        <v>0</v>
      </c>
      <c r="Q2013">
        <f t="shared" si="31"/>
        <v>0</v>
      </c>
    </row>
    <row r="2014" spans="1:17" x14ac:dyDescent="0.25">
      <c r="A2014" s="39">
        <v>43179</v>
      </c>
      <c r="B2014" s="37" t="s">
        <v>2002</v>
      </c>
      <c r="C2014" s="37">
        <v>2018</v>
      </c>
      <c r="D2014" s="38">
        <v>3</v>
      </c>
      <c r="E2014" s="37" t="s">
        <v>55</v>
      </c>
      <c r="F2014" s="37" t="s">
        <v>4672</v>
      </c>
      <c r="G2014" s="37" t="s">
        <v>40</v>
      </c>
      <c r="H2014" s="38">
        <v>104</v>
      </c>
      <c r="I2014" s="37" t="s">
        <v>37</v>
      </c>
      <c r="J2014" s="37" t="s">
        <v>2001</v>
      </c>
      <c r="K2014">
        <v>0</v>
      </c>
      <c r="L2014">
        <v>0</v>
      </c>
      <c r="M2014">
        <v>0</v>
      </c>
      <c r="N2014">
        <v>0</v>
      </c>
      <c r="O2014">
        <v>0</v>
      </c>
      <c r="P2014">
        <v>0</v>
      </c>
      <c r="Q2014">
        <f t="shared" si="31"/>
        <v>0</v>
      </c>
    </row>
    <row r="2015" spans="1:17" x14ac:dyDescent="0.25">
      <c r="A2015" s="39">
        <v>43179</v>
      </c>
      <c r="B2015" s="37" t="s">
        <v>2000</v>
      </c>
      <c r="C2015" s="37">
        <v>2018</v>
      </c>
      <c r="D2015" s="38">
        <v>3</v>
      </c>
      <c r="E2015" s="37" t="s">
        <v>55</v>
      </c>
      <c r="F2015" s="37" t="s">
        <v>4672</v>
      </c>
      <c r="G2015" s="37" t="s">
        <v>32</v>
      </c>
      <c r="H2015" s="38">
        <v>200</v>
      </c>
      <c r="I2015" s="37" t="s">
        <v>1999</v>
      </c>
      <c r="J2015" s="37" t="s">
        <v>1998</v>
      </c>
      <c r="K2015">
        <v>0</v>
      </c>
      <c r="L2015">
        <v>0</v>
      </c>
      <c r="M2015">
        <v>0</v>
      </c>
      <c r="N2015">
        <v>0</v>
      </c>
      <c r="O2015">
        <v>0</v>
      </c>
      <c r="P2015">
        <v>0</v>
      </c>
      <c r="Q2015">
        <f t="shared" si="31"/>
        <v>0</v>
      </c>
    </row>
    <row r="2016" spans="1:17" x14ac:dyDescent="0.25">
      <c r="A2016" s="39">
        <v>43179</v>
      </c>
      <c r="B2016" s="37" t="s">
        <v>1997</v>
      </c>
      <c r="C2016" s="37">
        <v>2018</v>
      </c>
      <c r="D2016" s="38">
        <v>3</v>
      </c>
      <c r="E2016" s="37" t="s">
        <v>24</v>
      </c>
      <c r="F2016" s="37" t="s">
        <v>4672</v>
      </c>
      <c r="G2016" s="37" t="s">
        <v>32</v>
      </c>
      <c r="H2016" s="38">
        <v>124</v>
      </c>
      <c r="I2016" s="37" t="s">
        <v>1910</v>
      </c>
      <c r="J2016" s="37" t="s">
        <v>37</v>
      </c>
      <c r="K2016">
        <v>0</v>
      </c>
      <c r="L2016">
        <v>0</v>
      </c>
      <c r="M2016">
        <v>0</v>
      </c>
      <c r="N2016">
        <v>0</v>
      </c>
      <c r="O2016">
        <v>0</v>
      </c>
      <c r="P2016">
        <v>0</v>
      </c>
      <c r="Q2016">
        <f t="shared" si="31"/>
        <v>0</v>
      </c>
    </row>
    <row r="2017" spans="1:17" x14ac:dyDescent="0.25">
      <c r="A2017" s="39">
        <v>43179</v>
      </c>
      <c r="B2017" s="37" t="s">
        <v>1996</v>
      </c>
      <c r="C2017" s="37">
        <v>2018</v>
      </c>
      <c r="D2017" s="38">
        <v>3</v>
      </c>
      <c r="E2017" s="37" t="s">
        <v>24</v>
      </c>
      <c r="F2017" s="37" t="s">
        <v>4672</v>
      </c>
      <c r="G2017" s="37" t="s">
        <v>40</v>
      </c>
      <c r="H2017" s="38">
        <v>5</v>
      </c>
      <c r="I2017" s="37" t="s">
        <v>37</v>
      </c>
      <c r="J2017" s="37" t="s">
        <v>37</v>
      </c>
      <c r="K2017">
        <v>0</v>
      </c>
      <c r="L2017">
        <v>0</v>
      </c>
      <c r="M2017">
        <v>0</v>
      </c>
      <c r="N2017">
        <v>0</v>
      </c>
      <c r="O2017">
        <v>0</v>
      </c>
      <c r="P2017">
        <v>0</v>
      </c>
      <c r="Q2017">
        <f t="shared" si="31"/>
        <v>0</v>
      </c>
    </row>
    <row r="2018" spans="1:17" x14ac:dyDescent="0.25">
      <c r="A2018" s="39">
        <v>43179</v>
      </c>
      <c r="B2018" s="37" t="s">
        <v>1995</v>
      </c>
      <c r="C2018" s="37">
        <v>2018</v>
      </c>
      <c r="D2018" s="38">
        <v>3</v>
      </c>
      <c r="E2018" s="37" t="s">
        <v>587</v>
      </c>
      <c r="F2018" s="37" t="e">
        <v>#N/A</v>
      </c>
      <c r="G2018" s="37" t="s">
        <v>32</v>
      </c>
      <c r="H2018" s="38">
        <v>4</v>
      </c>
      <c r="I2018" s="37" t="s">
        <v>37</v>
      </c>
      <c r="J2018" s="37" t="s">
        <v>37</v>
      </c>
      <c r="K2018">
        <v>0</v>
      </c>
      <c r="L2018">
        <v>0</v>
      </c>
      <c r="M2018">
        <v>0</v>
      </c>
      <c r="N2018">
        <v>0</v>
      </c>
      <c r="O2018">
        <v>0</v>
      </c>
      <c r="P2018">
        <v>0</v>
      </c>
      <c r="Q2018">
        <f t="shared" si="31"/>
        <v>0</v>
      </c>
    </row>
    <row r="2019" spans="1:17" x14ac:dyDescent="0.25">
      <c r="A2019" s="39">
        <v>43179</v>
      </c>
      <c r="B2019" s="37" t="s">
        <v>1606</v>
      </c>
      <c r="C2019" s="37">
        <v>2018</v>
      </c>
      <c r="D2019" s="38">
        <v>3</v>
      </c>
      <c r="E2019" s="37" t="s">
        <v>1827</v>
      </c>
      <c r="F2019" s="37" t="s">
        <v>1827</v>
      </c>
      <c r="G2019" s="37" t="s">
        <v>32</v>
      </c>
      <c r="H2019" s="38">
        <v>121</v>
      </c>
      <c r="I2019" s="37" t="s">
        <v>37</v>
      </c>
      <c r="J2019" s="37" t="s">
        <v>37</v>
      </c>
      <c r="K2019">
        <v>2</v>
      </c>
      <c r="L2019">
        <v>2</v>
      </c>
      <c r="M2019">
        <v>0</v>
      </c>
      <c r="N2019">
        <v>1</v>
      </c>
      <c r="O2019">
        <v>1</v>
      </c>
      <c r="P2019">
        <v>1.6528925619834711E-2</v>
      </c>
      <c r="Q2019">
        <f t="shared" si="31"/>
        <v>8.2644628099173556E-3</v>
      </c>
    </row>
    <row r="2020" spans="1:17" x14ac:dyDescent="0.25">
      <c r="A2020" s="39">
        <v>43179</v>
      </c>
      <c r="B2020" s="37" t="s">
        <v>1994</v>
      </c>
      <c r="C2020" s="37">
        <v>2018</v>
      </c>
      <c r="D2020" s="38">
        <v>3</v>
      </c>
      <c r="E2020" s="37" t="s">
        <v>1827</v>
      </c>
      <c r="F2020" s="37" t="s">
        <v>1827</v>
      </c>
      <c r="G2020" s="37" t="s">
        <v>40</v>
      </c>
      <c r="H2020" s="38">
        <v>17</v>
      </c>
      <c r="I2020" s="37" t="s">
        <v>37</v>
      </c>
      <c r="J2020" s="37" t="s">
        <v>37</v>
      </c>
      <c r="K2020">
        <v>0</v>
      </c>
      <c r="L2020">
        <v>0</v>
      </c>
      <c r="M2020">
        <v>0</v>
      </c>
      <c r="N2020">
        <v>0</v>
      </c>
      <c r="O2020">
        <v>0</v>
      </c>
      <c r="P2020">
        <v>0</v>
      </c>
      <c r="Q2020">
        <f t="shared" si="31"/>
        <v>0</v>
      </c>
    </row>
    <row r="2021" spans="1:17" x14ac:dyDescent="0.25">
      <c r="A2021" s="39">
        <v>43193</v>
      </c>
      <c r="B2021" s="37" t="s">
        <v>1993</v>
      </c>
      <c r="C2021" s="37">
        <v>2018</v>
      </c>
      <c r="D2021" s="38">
        <v>4</v>
      </c>
      <c r="E2021" s="37" t="s">
        <v>37</v>
      </c>
      <c r="F2021" s="37" t="e">
        <v>#N/A</v>
      </c>
      <c r="G2021" s="37" t="s">
        <v>32</v>
      </c>
      <c r="H2021" s="38">
        <v>1</v>
      </c>
      <c r="I2021" s="37" t="s">
        <v>37</v>
      </c>
      <c r="J2021" s="37" t="s">
        <v>37</v>
      </c>
      <c r="K2021">
        <v>0</v>
      </c>
      <c r="L2021">
        <v>0</v>
      </c>
      <c r="M2021">
        <v>0</v>
      </c>
      <c r="N2021">
        <v>0</v>
      </c>
      <c r="O2021">
        <v>0</v>
      </c>
      <c r="P2021">
        <v>0</v>
      </c>
      <c r="Q2021">
        <f t="shared" si="31"/>
        <v>0</v>
      </c>
    </row>
    <row r="2022" spans="1:17" x14ac:dyDescent="0.25">
      <c r="A2022" s="39">
        <v>43193</v>
      </c>
      <c r="B2022" s="37" t="s">
        <v>1992</v>
      </c>
      <c r="C2022" s="37">
        <v>2018</v>
      </c>
      <c r="D2022" s="38">
        <v>4</v>
      </c>
      <c r="E2022" s="37" t="s">
        <v>76</v>
      </c>
      <c r="F2022" s="37" t="s">
        <v>1827</v>
      </c>
      <c r="G2022" s="37" t="s">
        <v>40</v>
      </c>
      <c r="H2022" s="38">
        <v>1</v>
      </c>
      <c r="I2022" s="37" t="s">
        <v>37</v>
      </c>
      <c r="J2022" s="37" t="s">
        <v>37</v>
      </c>
      <c r="K2022">
        <v>0</v>
      </c>
      <c r="L2022">
        <v>0</v>
      </c>
      <c r="M2022">
        <v>0</v>
      </c>
      <c r="N2022">
        <v>0</v>
      </c>
      <c r="O2022">
        <v>0</v>
      </c>
      <c r="P2022">
        <v>0</v>
      </c>
      <c r="Q2022">
        <f t="shared" si="31"/>
        <v>0</v>
      </c>
    </row>
    <row r="2023" spans="1:17" x14ac:dyDescent="0.25">
      <c r="A2023" s="39">
        <v>43193</v>
      </c>
      <c r="B2023" s="37" t="s">
        <v>1991</v>
      </c>
      <c r="C2023" s="37">
        <v>2018</v>
      </c>
      <c r="D2023" s="38">
        <v>4</v>
      </c>
      <c r="E2023" s="37" t="s">
        <v>76</v>
      </c>
      <c r="F2023" s="37" t="s">
        <v>1827</v>
      </c>
      <c r="G2023" s="37" t="s">
        <v>32</v>
      </c>
      <c r="H2023" s="38">
        <v>156</v>
      </c>
      <c r="I2023" s="37" t="s">
        <v>37</v>
      </c>
      <c r="J2023" s="37" t="s">
        <v>37</v>
      </c>
      <c r="K2023">
        <v>0</v>
      </c>
      <c r="L2023">
        <v>0</v>
      </c>
      <c r="M2023">
        <v>0</v>
      </c>
      <c r="N2023">
        <v>0</v>
      </c>
      <c r="O2023">
        <v>0</v>
      </c>
      <c r="P2023">
        <v>0</v>
      </c>
      <c r="Q2023">
        <f t="shared" si="31"/>
        <v>0</v>
      </c>
    </row>
    <row r="2024" spans="1:17" x14ac:dyDescent="0.25">
      <c r="A2024" s="39">
        <v>43193</v>
      </c>
      <c r="B2024" s="37" t="s">
        <v>1990</v>
      </c>
      <c r="C2024" s="37">
        <v>2018</v>
      </c>
      <c r="D2024" s="38">
        <v>4</v>
      </c>
      <c r="E2024" s="37" t="s">
        <v>1827</v>
      </c>
      <c r="F2024" s="37" t="s">
        <v>1827</v>
      </c>
      <c r="G2024" s="37" t="s">
        <v>32</v>
      </c>
      <c r="H2024" s="38">
        <v>48</v>
      </c>
      <c r="I2024" s="37" t="s">
        <v>37</v>
      </c>
      <c r="J2024" s="37" t="s">
        <v>1989</v>
      </c>
      <c r="K2024">
        <v>0</v>
      </c>
      <c r="L2024">
        <v>0</v>
      </c>
      <c r="M2024">
        <v>0</v>
      </c>
      <c r="N2024">
        <v>0</v>
      </c>
      <c r="O2024">
        <v>0</v>
      </c>
      <c r="P2024">
        <v>0</v>
      </c>
      <c r="Q2024">
        <f t="shared" si="31"/>
        <v>0</v>
      </c>
    </row>
    <row r="2025" spans="1:17" x14ac:dyDescent="0.25">
      <c r="A2025" s="39">
        <v>43193</v>
      </c>
      <c r="B2025" s="37" t="s">
        <v>1988</v>
      </c>
      <c r="C2025" s="37">
        <v>2018</v>
      </c>
      <c r="D2025" s="38">
        <v>4</v>
      </c>
      <c r="E2025" s="37" t="s">
        <v>37</v>
      </c>
      <c r="F2025" s="37" t="e">
        <v>#N/A</v>
      </c>
      <c r="G2025" s="37" t="s">
        <v>32</v>
      </c>
      <c r="H2025" s="38">
        <v>4</v>
      </c>
      <c r="I2025" s="37" t="s">
        <v>37</v>
      </c>
      <c r="J2025" s="37" t="s">
        <v>37</v>
      </c>
      <c r="K2025">
        <v>0</v>
      </c>
      <c r="L2025">
        <v>0</v>
      </c>
      <c r="M2025">
        <v>0</v>
      </c>
      <c r="N2025">
        <v>0</v>
      </c>
      <c r="O2025">
        <v>0</v>
      </c>
      <c r="P2025">
        <v>0</v>
      </c>
      <c r="Q2025">
        <f t="shared" si="31"/>
        <v>0</v>
      </c>
    </row>
    <row r="2026" spans="1:17" x14ac:dyDescent="0.25">
      <c r="A2026" s="39">
        <v>43193</v>
      </c>
      <c r="B2026" s="37" t="s">
        <v>1987</v>
      </c>
      <c r="C2026" s="37">
        <v>2018</v>
      </c>
      <c r="D2026" s="38">
        <v>4</v>
      </c>
      <c r="E2026" s="37" t="s">
        <v>153</v>
      </c>
      <c r="F2026" s="37" t="s">
        <v>4672</v>
      </c>
      <c r="G2026" s="37" t="s">
        <v>32</v>
      </c>
      <c r="H2026" s="38">
        <v>64</v>
      </c>
      <c r="I2026" s="37" t="s">
        <v>37</v>
      </c>
      <c r="J2026" s="37" t="s">
        <v>37</v>
      </c>
      <c r="K2026">
        <v>0</v>
      </c>
      <c r="L2026">
        <v>0</v>
      </c>
      <c r="M2026">
        <v>0</v>
      </c>
      <c r="N2026">
        <v>0</v>
      </c>
      <c r="O2026">
        <v>0</v>
      </c>
      <c r="P2026">
        <v>0</v>
      </c>
      <c r="Q2026">
        <f t="shared" si="31"/>
        <v>0</v>
      </c>
    </row>
    <row r="2027" spans="1:17" x14ac:dyDescent="0.25">
      <c r="A2027" s="39">
        <v>43193</v>
      </c>
      <c r="B2027" s="37" t="s">
        <v>1986</v>
      </c>
      <c r="C2027" s="37">
        <v>2018</v>
      </c>
      <c r="D2027" s="38">
        <v>4</v>
      </c>
      <c r="E2027" s="37" t="s">
        <v>55</v>
      </c>
      <c r="F2027" s="37" t="s">
        <v>4672</v>
      </c>
      <c r="G2027" s="37" t="s">
        <v>32</v>
      </c>
      <c r="H2027" s="38">
        <v>130</v>
      </c>
      <c r="I2027" s="37" t="s">
        <v>37</v>
      </c>
      <c r="J2027" s="37" t="s">
        <v>37</v>
      </c>
      <c r="K2027">
        <v>0</v>
      </c>
      <c r="L2027">
        <v>0</v>
      </c>
      <c r="M2027">
        <v>0</v>
      </c>
      <c r="N2027">
        <v>0</v>
      </c>
      <c r="O2027">
        <v>0</v>
      </c>
      <c r="P2027">
        <v>0</v>
      </c>
      <c r="Q2027">
        <f t="shared" si="31"/>
        <v>0</v>
      </c>
    </row>
    <row r="2028" spans="1:17" x14ac:dyDescent="0.25">
      <c r="A2028" s="39">
        <v>43193</v>
      </c>
      <c r="B2028" s="37" t="s">
        <v>1985</v>
      </c>
      <c r="C2028" s="37">
        <v>2018</v>
      </c>
      <c r="D2028" s="38">
        <v>4</v>
      </c>
      <c r="E2028" s="37" t="s">
        <v>55</v>
      </c>
      <c r="F2028" s="37" t="s">
        <v>4672</v>
      </c>
      <c r="G2028" s="37" t="s">
        <v>40</v>
      </c>
      <c r="H2028" s="38">
        <v>151</v>
      </c>
      <c r="I2028" s="37" t="s">
        <v>37</v>
      </c>
      <c r="J2028" s="37" t="s">
        <v>37</v>
      </c>
      <c r="K2028">
        <v>0</v>
      </c>
      <c r="L2028">
        <v>0</v>
      </c>
      <c r="M2028">
        <v>0</v>
      </c>
      <c r="N2028">
        <v>0</v>
      </c>
      <c r="O2028">
        <v>0</v>
      </c>
      <c r="P2028">
        <v>0</v>
      </c>
      <c r="Q2028">
        <f t="shared" si="31"/>
        <v>0</v>
      </c>
    </row>
    <row r="2029" spans="1:17" x14ac:dyDescent="0.25">
      <c r="A2029" s="39">
        <v>43193</v>
      </c>
      <c r="B2029" s="37" t="s">
        <v>1984</v>
      </c>
      <c r="C2029" s="37">
        <v>2018</v>
      </c>
      <c r="D2029" s="38">
        <v>4</v>
      </c>
      <c r="E2029" s="37" t="s">
        <v>24</v>
      </c>
      <c r="F2029" s="37" t="s">
        <v>4672</v>
      </c>
      <c r="G2029" s="37" t="s">
        <v>32</v>
      </c>
      <c r="H2029" s="38">
        <v>135</v>
      </c>
      <c r="I2029" s="37" t="s">
        <v>37</v>
      </c>
      <c r="J2029" s="37" t="s">
        <v>37</v>
      </c>
      <c r="K2029">
        <v>0</v>
      </c>
      <c r="L2029">
        <v>0</v>
      </c>
      <c r="M2029">
        <v>0</v>
      </c>
      <c r="N2029">
        <v>0</v>
      </c>
      <c r="O2029">
        <v>0</v>
      </c>
      <c r="P2029">
        <v>0</v>
      </c>
      <c r="Q2029">
        <f t="shared" si="31"/>
        <v>0</v>
      </c>
    </row>
    <row r="2030" spans="1:17" x14ac:dyDescent="0.25">
      <c r="A2030" s="39">
        <v>43193</v>
      </c>
      <c r="B2030" s="37" t="s">
        <v>1983</v>
      </c>
      <c r="C2030" s="37">
        <v>2018</v>
      </c>
      <c r="D2030" s="38">
        <v>4</v>
      </c>
      <c r="E2030" s="37" t="s">
        <v>24</v>
      </c>
      <c r="F2030" s="37" t="s">
        <v>4672</v>
      </c>
      <c r="G2030" s="37" t="s">
        <v>40</v>
      </c>
      <c r="H2030" s="38">
        <v>1</v>
      </c>
      <c r="I2030" s="37" t="s">
        <v>37</v>
      </c>
      <c r="J2030" s="37" t="s">
        <v>37</v>
      </c>
      <c r="K2030">
        <v>0</v>
      </c>
      <c r="L2030">
        <v>0</v>
      </c>
      <c r="M2030">
        <v>0</v>
      </c>
      <c r="N2030">
        <v>0</v>
      </c>
      <c r="O2030">
        <v>0</v>
      </c>
      <c r="P2030">
        <v>0</v>
      </c>
      <c r="Q2030">
        <f t="shared" si="31"/>
        <v>0</v>
      </c>
    </row>
    <row r="2031" spans="1:17" x14ac:dyDescent="0.25">
      <c r="A2031" s="39">
        <v>43193</v>
      </c>
      <c r="B2031" s="37" t="s">
        <v>1982</v>
      </c>
      <c r="C2031" s="37">
        <v>2018</v>
      </c>
      <c r="D2031" s="38">
        <v>4</v>
      </c>
      <c r="E2031" s="37" t="s">
        <v>587</v>
      </c>
      <c r="F2031" s="37" t="e">
        <v>#N/A</v>
      </c>
      <c r="G2031" s="37" t="s">
        <v>32</v>
      </c>
      <c r="H2031" s="38">
        <v>4</v>
      </c>
      <c r="I2031" s="37" t="s">
        <v>37</v>
      </c>
      <c r="J2031" s="37" t="s">
        <v>37</v>
      </c>
      <c r="K2031">
        <v>0</v>
      </c>
      <c r="L2031">
        <v>0</v>
      </c>
      <c r="M2031">
        <v>0</v>
      </c>
      <c r="N2031">
        <v>0</v>
      </c>
      <c r="O2031">
        <v>0</v>
      </c>
      <c r="P2031">
        <v>0</v>
      </c>
      <c r="Q2031">
        <f t="shared" si="31"/>
        <v>0</v>
      </c>
    </row>
    <row r="2032" spans="1:17" x14ac:dyDescent="0.25">
      <c r="A2032" s="39">
        <v>43193</v>
      </c>
      <c r="B2032" s="37" t="s">
        <v>1981</v>
      </c>
      <c r="C2032" s="37">
        <v>2018</v>
      </c>
      <c r="D2032" s="38">
        <v>4</v>
      </c>
      <c r="E2032" s="37" t="s">
        <v>36</v>
      </c>
      <c r="F2032" s="37" t="s">
        <v>36</v>
      </c>
      <c r="G2032" s="37" t="s">
        <v>32</v>
      </c>
      <c r="H2032" s="38">
        <v>324</v>
      </c>
      <c r="I2032" s="37" t="s">
        <v>37</v>
      </c>
      <c r="J2032" s="37" t="s">
        <v>37</v>
      </c>
      <c r="K2032">
        <v>0</v>
      </c>
      <c r="L2032">
        <v>0</v>
      </c>
      <c r="M2032">
        <v>0</v>
      </c>
      <c r="N2032">
        <v>0</v>
      </c>
      <c r="O2032">
        <v>0</v>
      </c>
      <c r="P2032">
        <v>0</v>
      </c>
      <c r="Q2032">
        <f t="shared" si="31"/>
        <v>0</v>
      </c>
    </row>
    <row r="2033" spans="1:17" x14ac:dyDescent="0.25">
      <c r="A2033" s="39">
        <v>43193</v>
      </c>
      <c r="B2033" s="37" t="s">
        <v>1980</v>
      </c>
      <c r="C2033" s="37">
        <v>2018</v>
      </c>
      <c r="D2033" s="38">
        <v>4</v>
      </c>
      <c r="E2033" s="37" t="s">
        <v>36</v>
      </c>
      <c r="F2033" s="37" t="s">
        <v>36</v>
      </c>
      <c r="G2033" s="37" t="s">
        <v>40</v>
      </c>
      <c r="H2033" s="38">
        <v>39</v>
      </c>
      <c r="I2033" s="37" t="s">
        <v>37</v>
      </c>
      <c r="J2033" s="37" t="s">
        <v>37</v>
      </c>
      <c r="K2033">
        <v>0</v>
      </c>
      <c r="L2033">
        <v>0</v>
      </c>
      <c r="M2033">
        <v>0</v>
      </c>
      <c r="N2033">
        <v>0</v>
      </c>
      <c r="O2033">
        <v>0</v>
      </c>
      <c r="P2033">
        <v>0</v>
      </c>
      <c r="Q2033">
        <f t="shared" si="31"/>
        <v>0</v>
      </c>
    </row>
    <row r="2034" spans="1:17" x14ac:dyDescent="0.25">
      <c r="A2034" s="39">
        <v>43193</v>
      </c>
      <c r="B2034" s="37" t="s">
        <v>1612</v>
      </c>
      <c r="C2034" s="37">
        <v>2018</v>
      </c>
      <c r="D2034" s="38">
        <v>4</v>
      </c>
      <c r="E2034" s="37" t="s">
        <v>50</v>
      </c>
      <c r="F2034" s="37" t="s">
        <v>50</v>
      </c>
      <c r="G2034" s="37" t="s">
        <v>32</v>
      </c>
      <c r="H2034" s="38">
        <v>371</v>
      </c>
      <c r="I2034" s="37" t="s">
        <v>37</v>
      </c>
      <c r="J2034" s="37" t="s">
        <v>37</v>
      </c>
      <c r="K2034">
        <v>2</v>
      </c>
      <c r="L2034">
        <v>2</v>
      </c>
      <c r="M2034">
        <v>0</v>
      </c>
      <c r="N2034">
        <v>2</v>
      </c>
      <c r="O2034">
        <v>2</v>
      </c>
      <c r="P2034">
        <v>5.3908355795148251E-3</v>
      </c>
      <c r="Q2034">
        <f t="shared" si="31"/>
        <v>5.3908355795148251E-3</v>
      </c>
    </row>
    <row r="2035" spans="1:17" x14ac:dyDescent="0.25">
      <c r="A2035" s="39">
        <v>43193</v>
      </c>
      <c r="B2035" s="37" t="s">
        <v>1979</v>
      </c>
      <c r="C2035" s="37">
        <v>2018</v>
      </c>
      <c r="D2035" s="38">
        <v>4</v>
      </c>
      <c r="E2035" s="37" t="s">
        <v>50</v>
      </c>
      <c r="F2035" s="37" t="s">
        <v>50</v>
      </c>
      <c r="G2035" s="37" t="s">
        <v>40</v>
      </c>
      <c r="H2035" s="38">
        <v>7</v>
      </c>
      <c r="I2035" s="37" t="s">
        <v>37</v>
      </c>
      <c r="J2035" s="37" t="s">
        <v>37</v>
      </c>
      <c r="K2035">
        <v>0</v>
      </c>
      <c r="L2035">
        <v>0</v>
      </c>
      <c r="M2035">
        <v>0</v>
      </c>
      <c r="N2035">
        <v>0</v>
      </c>
      <c r="O2035">
        <v>0</v>
      </c>
      <c r="P2035">
        <v>0</v>
      </c>
      <c r="Q2035">
        <f t="shared" si="31"/>
        <v>0</v>
      </c>
    </row>
    <row r="2036" spans="1:17" x14ac:dyDescent="0.25">
      <c r="A2036" s="39">
        <v>43209</v>
      </c>
      <c r="B2036" s="37" t="s">
        <v>1978</v>
      </c>
      <c r="C2036" s="37">
        <v>2018</v>
      </c>
      <c r="D2036" s="38">
        <v>4</v>
      </c>
      <c r="E2036" s="37" t="s">
        <v>1036</v>
      </c>
      <c r="F2036" s="37" t="e">
        <v>#N/A</v>
      </c>
      <c r="G2036" s="37" t="s">
        <v>40</v>
      </c>
      <c r="H2036" s="38">
        <v>1</v>
      </c>
      <c r="I2036" s="37" t="s">
        <v>37</v>
      </c>
      <c r="J2036" s="37" t="s">
        <v>37</v>
      </c>
      <c r="K2036">
        <v>0</v>
      </c>
      <c r="L2036">
        <v>0</v>
      </c>
      <c r="M2036">
        <v>0</v>
      </c>
      <c r="N2036">
        <v>0</v>
      </c>
      <c r="O2036">
        <v>0</v>
      </c>
      <c r="P2036">
        <v>0</v>
      </c>
      <c r="Q2036">
        <f t="shared" si="31"/>
        <v>0</v>
      </c>
    </row>
    <row r="2037" spans="1:17" x14ac:dyDescent="0.25">
      <c r="A2037" s="39">
        <v>43209</v>
      </c>
      <c r="B2037" s="37" t="s">
        <v>1977</v>
      </c>
      <c r="C2037" s="37">
        <v>2018</v>
      </c>
      <c r="D2037" s="38">
        <v>4</v>
      </c>
      <c r="E2037" s="37" t="s">
        <v>37</v>
      </c>
      <c r="F2037" s="37" t="e">
        <v>#N/A</v>
      </c>
      <c r="G2037" s="37" t="s">
        <v>32</v>
      </c>
      <c r="H2037" s="40">
        <v>1</v>
      </c>
      <c r="I2037" s="37" t="s">
        <v>37</v>
      </c>
      <c r="J2037" s="37" t="s">
        <v>37</v>
      </c>
      <c r="K2037">
        <v>0</v>
      </c>
      <c r="L2037">
        <v>0</v>
      </c>
      <c r="M2037">
        <v>0</v>
      </c>
      <c r="N2037">
        <v>0</v>
      </c>
      <c r="O2037">
        <v>0</v>
      </c>
      <c r="P2037">
        <v>0</v>
      </c>
      <c r="Q2037">
        <f t="shared" si="31"/>
        <v>0</v>
      </c>
    </row>
    <row r="2038" spans="1:17" x14ac:dyDescent="0.25">
      <c r="A2038" s="39">
        <v>43209</v>
      </c>
      <c r="B2038" s="37" t="s">
        <v>1976</v>
      </c>
      <c r="C2038" s="37">
        <v>2018</v>
      </c>
      <c r="D2038" s="38">
        <v>4</v>
      </c>
      <c r="E2038" s="37" t="s">
        <v>76</v>
      </c>
      <c r="F2038" s="37" t="s">
        <v>1827</v>
      </c>
      <c r="G2038" s="37" t="s">
        <v>32</v>
      </c>
      <c r="H2038" s="38">
        <v>65</v>
      </c>
      <c r="I2038" s="37" t="s">
        <v>37</v>
      </c>
      <c r="J2038" s="37" t="s">
        <v>37</v>
      </c>
      <c r="K2038">
        <v>0</v>
      </c>
      <c r="L2038">
        <v>0</v>
      </c>
      <c r="M2038">
        <v>0</v>
      </c>
      <c r="N2038">
        <v>0</v>
      </c>
      <c r="O2038">
        <v>0</v>
      </c>
      <c r="P2038">
        <v>0</v>
      </c>
      <c r="Q2038">
        <f t="shared" si="31"/>
        <v>0</v>
      </c>
    </row>
    <row r="2039" spans="1:17" x14ac:dyDescent="0.25">
      <c r="A2039" s="39">
        <v>43209</v>
      </c>
      <c r="B2039" s="37" t="s">
        <v>1975</v>
      </c>
      <c r="C2039" s="37">
        <v>2018</v>
      </c>
      <c r="D2039" s="38">
        <v>4</v>
      </c>
      <c r="E2039" s="37" t="s">
        <v>76</v>
      </c>
      <c r="F2039" s="37" t="s">
        <v>1827</v>
      </c>
      <c r="G2039" s="37" t="s">
        <v>40</v>
      </c>
      <c r="H2039" s="38">
        <v>1</v>
      </c>
      <c r="I2039" s="37" t="s">
        <v>37</v>
      </c>
      <c r="J2039" s="37" t="s">
        <v>37</v>
      </c>
      <c r="K2039">
        <v>0</v>
      </c>
      <c r="L2039">
        <v>0</v>
      </c>
      <c r="M2039">
        <v>0</v>
      </c>
      <c r="N2039">
        <v>0</v>
      </c>
      <c r="O2039">
        <v>0</v>
      </c>
      <c r="P2039">
        <v>0</v>
      </c>
      <c r="Q2039">
        <f t="shared" si="31"/>
        <v>0</v>
      </c>
    </row>
    <row r="2040" spans="1:17" x14ac:dyDescent="0.25">
      <c r="A2040" s="39">
        <v>43209</v>
      </c>
      <c r="B2040" s="37" t="s">
        <v>1974</v>
      </c>
      <c r="C2040" s="37">
        <v>2018</v>
      </c>
      <c r="D2040" s="38">
        <v>4</v>
      </c>
      <c r="E2040" s="37" t="s">
        <v>1827</v>
      </c>
      <c r="F2040" s="37" t="s">
        <v>1827</v>
      </c>
      <c r="G2040" s="37" t="s">
        <v>32</v>
      </c>
      <c r="H2040" s="38">
        <v>105</v>
      </c>
      <c r="I2040" s="37" t="s">
        <v>37</v>
      </c>
      <c r="J2040" s="37" t="s">
        <v>37</v>
      </c>
      <c r="K2040">
        <v>0</v>
      </c>
      <c r="L2040">
        <v>0</v>
      </c>
      <c r="M2040">
        <v>0</v>
      </c>
      <c r="N2040">
        <v>0</v>
      </c>
      <c r="O2040">
        <v>0</v>
      </c>
      <c r="P2040">
        <v>0</v>
      </c>
      <c r="Q2040">
        <f t="shared" si="31"/>
        <v>0</v>
      </c>
    </row>
    <row r="2041" spans="1:17" x14ac:dyDescent="0.25">
      <c r="A2041" s="39">
        <v>43209</v>
      </c>
      <c r="B2041" s="37" t="s">
        <v>1973</v>
      </c>
      <c r="C2041" s="37">
        <v>2018</v>
      </c>
      <c r="D2041" s="38">
        <v>4</v>
      </c>
      <c r="E2041" s="37" t="s">
        <v>1827</v>
      </c>
      <c r="F2041" s="37" t="s">
        <v>1827</v>
      </c>
      <c r="G2041" s="37" t="s">
        <v>40</v>
      </c>
      <c r="H2041" s="38">
        <v>2</v>
      </c>
      <c r="I2041" s="37" t="s">
        <v>37</v>
      </c>
      <c r="J2041" s="37" t="s">
        <v>37</v>
      </c>
      <c r="K2041">
        <v>0</v>
      </c>
      <c r="L2041">
        <v>0</v>
      </c>
      <c r="M2041">
        <v>0</v>
      </c>
      <c r="N2041">
        <v>0</v>
      </c>
      <c r="O2041">
        <v>0</v>
      </c>
      <c r="P2041">
        <v>0</v>
      </c>
      <c r="Q2041">
        <f t="shared" si="31"/>
        <v>0</v>
      </c>
    </row>
    <row r="2042" spans="1:17" x14ac:dyDescent="0.25">
      <c r="A2042" s="39">
        <v>43209</v>
      </c>
      <c r="B2042" s="37" t="s">
        <v>1972</v>
      </c>
      <c r="C2042" s="37">
        <v>2018</v>
      </c>
      <c r="D2042" s="38">
        <v>4</v>
      </c>
      <c r="E2042" s="37" t="s">
        <v>587</v>
      </c>
      <c r="F2042" s="37" t="e">
        <v>#N/A</v>
      </c>
      <c r="G2042" s="37" t="s">
        <v>32</v>
      </c>
      <c r="H2042" s="38">
        <v>0</v>
      </c>
      <c r="I2042" s="37" t="s">
        <v>37</v>
      </c>
      <c r="J2042" s="37" t="s">
        <v>37</v>
      </c>
      <c r="K2042">
        <v>0</v>
      </c>
      <c r="L2042">
        <v>0</v>
      </c>
      <c r="M2042">
        <v>0</v>
      </c>
      <c r="N2042">
        <v>0</v>
      </c>
      <c r="O2042">
        <v>0</v>
      </c>
      <c r="P2042">
        <v>0</v>
      </c>
      <c r="Q2042" t="e">
        <f t="shared" si="31"/>
        <v>#DIV/0!</v>
      </c>
    </row>
    <row r="2043" spans="1:17" x14ac:dyDescent="0.25">
      <c r="A2043" s="39">
        <v>43209</v>
      </c>
      <c r="B2043" s="37" t="s">
        <v>1971</v>
      </c>
      <c r="C2043" s="37">
        <v>2018</v>
      </c>
      <c r="D2043" s="38">
        <v>4</v>
      </c>
      <c r="E2043" s="37" t="s">
        <v>37</v>
      </c>
      <c r="F2043" s="37" t="e">
        <v>#N/A</v>
      </c>
      <c r="G2043" s="37" t="s">
        <v>32</v>
      </c>
      <c r="H2043" s="38">
        <v>4</v>
      </c>
      <c r="I2043" s="37" t="s">
        <v>37</v>
      </c>
      <c r="J2043" s="37" t="s">
        <v>37</v>
      </c>
      <c r="K2043">
        <v>0</v>
      </c>
      <c r="L2043">
        <v>0</v>
      </c>
      <c r="M2043">
        <v>0</v>
      </c>
      <c r="N2043">
        <v>0</v>
      </c>
      <c r="O2043">
        <v>0</v>
      </c>
      <c r="P2043">
        <v>0</v>
      </c>
      <c r="Q2043">
        <f t="shared" si="31"/>
        <v>0</v>
      </c>
    </row>
    <row r="2044" spans="1:17" x14ac:dyDescent="0.25">
      <c r="A2044" s="39">
        <v>43209</v>
      </c>
      <c r="B2044" s="37" t="s">
        <v>1619</v>
      </c>
      <c r="C2044" s="37">
        <v>2018</v>
      </c>
      <c r="D2044" s="38">
        <v>4</v>
      </c>
      <c r="E2044" s="37" t="s">
        <v>24</v>
      </c>
      <c r="F2044" s="37" t="s">
        <v>4672</v>
      </c>
      <c r="G2044" s="37" t="s">
        <v>32</v>
      </c>
      <c r="H2044" s="38">
        <v>88</v>
      </c>
      <c r="I2044" s="37" t="s">
        <v>37</v>
      </c>
      <c r="J2044" s="37" t="s">
        <v>37</v>
      </c>
      <c r="K2044">
        <v>1</v>
      </c>
      <c r="L2044">
        <v>1</v>
      </c>
      <c r="M2044">
        <v>0</v>
      </c>
      <c r="N2044">
        <v>1</v>
      </c>
      <c r="O2044">
        <v>1</v>
      </c>
      <c r="P2044">
        <v>1.1363636363636364E-2</v>
      </c>
      <c r="Q2044">
        <f t="shared" si="31"/>
        <v>1.1363636363636364E-2</v>
      </c>
    </row>
    <row r="2045" spans="1:17" x14ac:dyDescent="0.25">
      <c r="A2045" s="39">
        <v>43209</v>
      </c>
      <c r="B2045" s="37" t="s">
        <v>1970</v>
      </c>
      <c r="C2045" s="37">
        <v>2018</v>
      </c>
      <c r="D2045" s="38">
        <v>4</v>
      </c>
      <c r="E2045" s="37" t="s">
        <v>55</v>
      </c>
      <c r="F2045" s="37" t="s">
        <v>4672</v>
      </c>
      <c r="G2045" s="37" t="s">
        <v>32</v>
      </c>
      <c r="H2045" s="38">
        <v>73</v>
      </c>
      <c r="I2045" s="37" t="s">
        <v>37</v>
      </c>
      <c r="J2045" s="37" t="s">
        <v>37</v>
      </c>
      <c r="K2045">
        <v>0</v>
      </c>
      <c r="L2045">
        <v>0</v>
      </c>
      <c r="M2045">
        <v>0</v>
      </c>
      <c r="N2045">
        <v>0</v>
      </c>
      <c r="O2045">
        <v>0</v>
      </c>
      <c r="P2045">
        <v>0</v>
      </c>
      <c r="Q2045">
        <f t="shared" si="31"/>
        <v>0</v>
      </c>
    </row>
    <row r="2046" spans="1:17" x14ac:dyDescent="0.25">
      <c r="A2046" s="39">
        <v>43209</v>
      </c>
      <c r="B2046" s="37" t="s">
        <v>1969</v>
      </c>
      <c r="C2046" s="37">
        <v>2018</v>
      </c>
      <c r="D2046" s="38">
        <v>4</v>
      </c>
      <c r="E2046" s="37" t="s">
        <v>55</v>
      </c>
      <c r="F2046" s="37" t="s">
        <v>4672</v>
      </c>
      <c r="G2046" s="37" t="s">
        <v>40</v>
      </c>
      <c r="H2046" s="38">
        <v>111</v>
      </c>
      <c r="I2046" s="37" t="s">
        <v>37</v>
      </c>
      <c r="J2046" s="37" t="s">
        <v>37</v>
      </c>
      <c r="K2046">
        <v>0</v>
      </c>
      <c r="L2046">
        <v>0</v>
      </c>
      <c r="M2046">
        <v>0</v>
      </c>
      <c r="N2046">
        <v>0</v>
      </c>
      <c r="O2046">
        <v>0</v>
      </c>
      <c r="P2046">
        <v>0</v>
      </c>
      <c r="Q2046">
        <f t="shared" si="31"/>
        <v>0</v>
      </c>
    </row>
    <row r="2047" spans="1:17" x14ac:dyDescent="0.25">
      <c r="A2047" s="39">
        <v>43209</v>
      </c>
      <c r="B2047" s="37" t="s">
        <v>1622</v>
      </c>
      <c r="C2047" s="37">
        <v>2018</v>
      </c>
      <c r="D2047" s="38">
        <v>4</v>
      </c>
      <c r="E2047" s="37" t="s">
        <v>153</v>
      </c>
      <c r="F2047" s="37" t="s">
        <v>4672</v>
      </c>
      <c r="G2047" s="37" t="s">
        <v>32</v>
      </c>
      <c r="H2047" s="38">
        <v>69</v>
      </c>
      <c r="I2047" s="37" t="s">
        <v>37</v>
      </c>
      <c r="J2047" s="37" t="s">
        <v>37</v>
      </c>
      <c r="K2047">
        <v>1</v>
      </c>
      <c r="L2047">
        <v>1</v>
      </c>
      <c r="M2047">
        <v>0</v>
      </c>
      <c r="N2047">
        <v>0</v>
      </c>
      <c r="O2047">
        <v>0</v>
      </c>
      <c r="P2047">
        <v>1.4492753623188406E-2</v>
      </c>
      <c r="Q2047">
        <f t="shared" si="31"/>
        <v>0</v>
      </c>
    </row>
    <row r="2048" spans="1:17" x14ac:dyDescent="0.25">
      <c r="A2048" s="39">
        <v>43238</v>
      </c>
      <c r="B2048" s="37" t="s">
        <v>1968</v>
      </c>
      <c r="C2048" s="37">
        <v>2018</v>
      </c>
      <c r="D2048" s="38">
        <v>5</v>
      </c>
      <c r="E2048" s="37" t="s">
        <v>1967</v>
      </c>
      <c r="F2048" s="37" t="e">
        <v>#N/A</v>
      </c>
      <c r="G2048" s="37" t="s">
        <v>32</v>
      </c>
      <c r="H2048" s="38">
        <v>1</v>
      </c>
      <c r="I2048" s="37" t="s">
        <v>37</v>
      </c>
      <c r="J2048" s="37" t="s">
        <v>37</v>
      </c>
      <c r="K2048">
        <v>0</v>
      </c>
      <c r="L2048">
        <v>0</v>
      </c>
      <c r="M2048">
        <v>0</v>
      </c>
      <c r="N2048">
        <v>0</v>
      </c>
      <c r="O2048">
        <v>0</v>
      </c>
      <c r="P2048">
        <v>0</v>
      </c>
      <c r="Q2048">
        <f t="shared" si="31"/>
        <v>0</v>
      </c>
    </row>
    <row r="2049" spans="1:17" x14ac:dyDescent="0.25">
      <c r="A2049" s="39">
        <v>43238</v>
      </c>
      <c r="B2049" s="37" t="s">
        <v>1966</v>
      </c>
      <c r="C2049" s="37">
        <v>2018</v>
      </c>
      <c r="D2049" s="38">
        <v>5</v>
      </c>
      <c r="E2049" s="37" t="s">
        <v>37</v>
      </c>
      <c r="F2049" s="37" t="e">
        <v>#N/A</v>
      </c>
      <c r="G2049" s="37" t="s">
        <v>32</v>
      </c>
      <c r="H2049" s="38">
        <v>1</v>
      </c>
      <c r="I2049" s="37" t="s">
        <v>37</v>
      </c>
      <c r="J2049" s="37" t="s">
        <v>37</v>
      </c>
      <c r="K2049">
        <v>0</v>
      </c>
      <c r="L2049">
        <v>0</v>
      </c>
      <c r="M2049">
        <v>0</v>
      </c>
      <c r="N2049">
        <v>0</v>
      </c>
      <c r="O2049">
        <v>0</v>
      </c>
      <c r="P2049">
        <v>0</v>
      </c>
      <c r="Q2049">
        <f t="shared" si="31"/>
        <v>0</v>
      </c>
    </row>
    <row r="2050" spans="1:17" x14ac:dyDescent="0.25">
      <c r="A2050" s="39">
        <v>43238</v>
      </c>
      <c r="B2050" s="37" t="s">
        <v>1965</v>
      </c>
      <c r="C2050" s="37">
        <v>2018</v>
      </c>
      <c r="D2050" s="38">
        <v>5</v>
      </c>
      <c r="E2050" s="37" t="s">
        <v>76</v>
      </c>
      <c r="F2050" s="37" t="s">
        <v>1827</v>
      </c>
      <c r="G2050" s="37" t="s">
        <v>32</v>
      </c>
      <c r="H2050" s="38">
        <v>0</v>
      </c>
      <c r="I2050" s="37" t="s">
        <v>37</v>
      </c>
      <c r="J2050" s="37" t="s">
        <v>37</v>
      </c>
      <c r="K2050">
        <v>0</v>
      </c>
      <c r="L2050">
        <v>0</v>
      </c>
      <c r="M2050">
        <v>0</v>
      </c>
      <c r="N2050">
        <v>0</v>
      </c>
      <c r="O2050">
        <v>0</v>
      </c>
      <c r="P2050">
        <v>0</v>
      </c>
      <c r="Q2050" t="e">
        <f t="shared" si="31"/>
        <v>#DIV/0!</v>
      </c>
    </row>
    <row r="2051" spans="1:17" x14ac:dyDescent="0.25">
      <c r="A2051" s="39">
        <v>43238</v>
      </c>
      <c r="B2051" s="37" t="s">
        <v>1964</v>
      </c>
      <c r="C2051" s="37">
        <v>2018</v>
      </c>
      <c r="D2051" s="38">
        <v>5</v>
      </c>
      <c r="E2051" s="37" t="s">
        <v>1827</v>
      </c>
      <c r="F2051" s="37" t="s">
        <v>1827</v>
      </c>
      <c r="G2051" s="37" t="s">
        <v>32</v>
      </c>
      <c r="H2051" s="38">
        <v>99</v>
      </c>
      <c r="I2051" s="37" t="s">
        <v>37</v>
      </c>
      <c r="J2051" s="37" t="s">
        <v>37</v>
      </c>
      <c r="K2051">
        <v>0</v>
      </c>
      <c r="L2051">
        <v>0</v>
      </c>
      <c r="M2051">
        <v>0</v>
      </c>
      <c r="N2051">
        <v>0</v>
      </c>
      <c r="O2051">
        <v>0</v>
      </c>
      <c r="P2051">
        <v>0</v>
      </c>
      <c r="Q2051">
        <f t="shared" ref="Q2051:Q2114" si="32">N2051/H2051</f>
        <v>0</v>
      </c>
    </row>
    <row r="2052" spans="1:17" x14ac:dyDescent="0.25">
      <c r="A2052" s="39">
        <v>43238</v>
      </c>
      <c r="B2052" s="37" t="s">
        <v>1963</v>
      </c>
      <c r="C2052" s="37">
        <v>2018</v>
      </c>
      <c r="D2052" s="38">
        <v>5</v>
      </c>
      <c r="E2052" s="37" t="s">
        <v>1827</v>
      </c>
      <c r="F2052" s="37" t="s">
        <v>1827</v>
      </c>
      <c r="G2052" s="37" t="s">
        <v>40</v>
      </c>
      <c r="H2052" s="38">
        <v>5</v>
      </c>
      <c r="I2052" s="37" t="s">
        <v>37</v>
      </c>
      <c r="J2052" s="37" t="s">
        <v>37</v>
      </c>
      <c r="K2052">
        <v>0</v>
      </c>
      <c r="L2052">
        <v>0</v>
      </c>
      <c r="M2052">
        <v>0</v>
      </c>
      <c r="N2052">
        <v>0</v>
      </c>
      <c r="O2052">
        <v>0</v>
      </c>
      <c r="P2052">
        <v>0</v>
      </c>
      <c r="Q2052">
        <f t="shared" si="32"/>
        <v>0</v>
      </c>
    </row>
    <row r="2053" spans="1:17" x14ac:dyDescent="0.25">
      <c r="A2053" s="39">
        <v>43238</v>
      </c>
      <c r="B2053" s="37" t="s">
        <v>1962</v>
      </c>
      <c r="C2053" s="37">
        <v>2018</v>
      </c>
      <c r="D2053" s="38">
        <v>5</v>
      </c>
      <c r="E2053" s="37" t="s">
        <v>1961</v>
      </c>
      <c r="F2053" s="37" t="e">
        <v>#N/A</v>
      </c>
      <c r="G2053" s="37" t="s">
        <v>32</v>
      </c>
      <c r="H2053" s="38">
        <v>1</v>
      </c>
      <c r="I2053" s="37" t="s">
        <v>37</v>
      </c>
      <c r="J2053" s="37" t="s">
        <v>37</v>
      </c>
      <c r="K2053">
        <v>0</v>
      </c>
      <c r="L2053">
        <v>0</v>
      </c>
      <c r="M2053">
        <v>0</v>
      </c>
      <c r="N2053">
        <v>0</v>
      </c>
      <c r="O2053">
        <v>0</v>
      </c>
      <c r="P2053">
        <v>0</v>
      </c>
      <c r="Q2053">
        <f t="shared" si="32"/>
        <v>0</v>
      </c>
    </row>
    <row r="2054" spans="1:17" x14ac:dyDescent="0.25">
      <c r="A2054" s="39">
        <v>43238</v>
      </c>
      <c r="B2054" s="37" t="s">
        <v>1960</v>
      </c>
      <c r="C2054" s="37">
        <v>2018</v>
      </c>
      <c r="D2054" s="38">
        <v>5</v>
      </c>
      <c r="E2054" s="37" t="s">
        <v>153</v>
      </c>
      <c r="F2054" s="37" t="s">
        <v>4672</v>
      </c>
      <c r="G2054" s="37" t="s">
        <v>32</v>
      </c>
      <c r="H2054" s="38">
        <v>0</v>
      </c>
      <c r="I2054" s="37" t="s">
        <v>37</v>
      </c>
      <c r="J2054" s="37" t="s">
        <v>37</v>
      </c>
      <c r="K2054">
        <v>0</v>
      </c>
      <c r="L2054">
        <v>0</v>
      </c>
      <c r="M2054">
        <v>0</v>
      </c>
      <c r="N2054">
        <v>0</v>
      </c>
      <c r="O2054">
        <v>0</v>
      </c>
      <c r="P2054">
        <v>0</v>
      </c>
      <c r="Q2054" t="e">
        <f t="shared" si="32"/>
        <v>#DIV/0!</v>
      </c>
    </row>
    <row r="2055" spans="1:17" x14ac:dyDescent="0.25">
      <c r="A2055" s="39">
        <v>43238</v>
      </c>
      <c r="B2055" s="37" t="s">
        <v>1959</v>
      </c>
      <c r="C2055" s="37">
        <v>2018</v>
      </c>
      <c r="D2055" s="38">
        <v>5</v>
      </c>
      <c r="E2055" s="37" t="s">
        <v>55</v>
      </c>
      <c r="F2055" s="37" t="s">
        <v>4672</v>
      </c>
      <c r="G2055" s="37" t="s">
        <v>40</v>
      </c>
      <c r="H2055" s="38">
        <v>294</v>
      </c>
      <c r="I2055" s="37" t="s">
        <v>37</v>
      </c>
      <c r="J2055" s="37" t="s">
        <v>37</v>
      </c>
      <c r="K2055">
        <v>0</v>
      </c>
      <c r="L2055">
        <v>0</v>
      </c>
      <c r="M2055">
        <v>0</v>
      </c>
      <c r="N2055">
        <v>0</v>
      </c>
      <c r="O2055">
        <v>0</v>
      </c>
      <c r="P2055">
        <v>0</v>
      </c>
      <c r="Q2055">
        <f t="shared" si="32"/>
        <v>0</v>
      </c>
    </row>
    <row r="2056" spans="1:17" x14ac:dyDescent="0.25">
      <c r="A2056" s="39">
        <v>43238</v>
      </c>
      <c r="B2056" s="37" t="s">
        <v>1958</v>
      </c>
      <c r="C2056" s="37">
        <v>2018</v>
      </c>
      <c r="D2056" s="38">
        <v>5</v>
      </c>
      <c r="E2056" s="37" t="s">
        <v>55</v>
      </c>
      <c r="F2056" s="37" t="s">
        <v>4672</v>
      </c>
      <c r="G2056" s="37" t="s">
        <v>32</v>
      </c>
      <c r="H2056" s="38">
        <v>52</v>
      </c>
      <c r="I2056" s="37" t="s">
        <v>37</v>
      </c>
      <c r="J2056" s="37" t="s">
        <v>37</v>
      </c>
      <c r="K2056">
        <v>0</v>
      </c>
      <c r="L2056">
        <v>0</v>
      </c>
      <c r="M2056">
        <v>0</v>
      </c>
      <c r="N2056">
        <v>0</v>
      </c>
      <c r="O2056">
        <v>0</v>
      </c>
      <c r="P2056">
        <v>0</v>
      </c>
      <c r="Q2056">
        <f t="shared" si="32"/>
        <v>0</v>
      </c>
    </row>
    <row r="2057" spans="1:17" x14ac:dyDescent="0.25">
      <c r="A2057" s="39">
        <v>43238</v>
      </c>
      <c r="B2057" s="37" t="s">
        <v>1957</v>
      </c>
      <c r="C2057" s="37">
        <v>2018</v>
      </c>
      <c r="D2057" s="38">
        <v>5</v>
      </c>
      <c r="E2057" s="37" t="s">
        <v>24</v>
      </c>
      <c r="F2057" s="37" t="s">
        <v>4672</v>
      </c>
      <c r="G2057" s="37" t="s">
        <v>32</v>
      </c>
      <c r="H2057" s="38">
        <v>37</v>
      </c>
      <c r="I2057" s="37" t="s">
        <v>37</v>
      </c>
      <c r="J2057" s="37" t="s">
        <v>37</v>
      </c>
      <c r="K2057">
        <v>0</v>
      </c>
      <c r="L2057">
        <v>0</v>
      </c>
      <c r="M2057">
        <v>0</v>
      </c>
      <c r="N2057">
        <v>0</v>
      </c>
      <c r="O2057">
        <v>0</v>
      </c>
      <c r="P2057">
        <v>0</v>
      </c>
      <c r="Q2057">
        <f t="shared" si="32"/>
        <v>0</v>
      </c>
    </row>
    <row r="2058" spans="1:17" x14ac:dyDescent="0.25">
      <c r="A2058" s="39">
        <v>43238</v>
      </c>
      <c r="B2058" s="37" t="s">
        <v>1956</v>
      </c>
      <c r="C2058" s="37">
        <v>2018</v>
      </c>
      <c r="D2058" s="38">
        <v>5</v>
      </c>
      <c r="E2058" s="37" t="s">
        <v>587</v>
      </c>
      <c r="F2058" s="37" t="e">
        <v>#N/A</v>
      </c>
      <c r="G2058" s="37" t="s">
        <v>32</v>
      </c>
      <c r="H2058" s="38">
        <v>21</v>
      </c>
      <c r="I2058" s="37" t="s">
        <v>37</v>
      </c>
      <c r="J2058" s="37" t="s">
        <v>37</v>
      </c>
      <c r="K2058">
        <v>0</v>
      </c>
      <c r="L2058">
        <v>0</v>
      </c>
      <c r="M2058">
        <v>0</v>
      </c>
      <c r="N2058">
        <v>0</v>
      </c>
      <c r="O2058">
        <v>0</v>
      </c>
      <c r="P2058">
        <v>0</v>
      </c>
      <c r="Q2058">
        <f t="shared" si="32"/>
        <v>0</v>
      </c>
    </row>
    <row r="2059" spans="1:17" x14ac:dyDescent="0.25">
      <c r="A2059" s="39">
        <v>43238</v>
      </c>
      <c r="B2059" s="37" t="s">
        <v>1955</v>
      </c>
      <c r="C2059" s="37">
        <v>2018</v>
      </c>
      <c r="D2059" s="38">
        <v>5</v>
      </c>
      <c r="E2059" s="37" t="s">
        <v>37</v>
      </c>
      <c r="F2059" s="37" t="e">
        <v>#N/A</v>
      </c>
      <c r="G2059" s="37" t="s">
        <v>32</v>
      </c>
      <c r="H2059" s="38">
        <v>1</v>
      </c>
      <c r="I2059" s="37" t="s">
        <v>37</v>
      </c>
      <c r="J2059" s="37" t="s">
        <v>37</v>
      </c>
      <c r="K2059">
        <v>0</v>
      </c>
      <c r="L2059">
        <v>0</v>
      </c>
      <c r="M2059">
        <v>0</v>
      </c>
      <c r="N2059">
        <v>0</v>
      </c>
      <c r="O2059">
        <v>0</v>
      </c>
      <c r="P2059">
        <v>0</v>
      </c>
      <c r="Q2059">
        <f t="shared" si="32"/>
        <v>0</v>
      </c>
    </row>
    <row r="2060" spans="1:17" x14ac:dyDescent="0.25">
      <c r="A2060" s="39">
        <v>43238</v>
      </c>
      <c r="B2060" s="37" t="s">
        <v>1954</v>
      </c>
      <c r="C2060" s="37">
        <v>2018</v>
      </c>
      <c r="D2060" s="38">
        <v>5</v>
      </c>
      <c r="E2060" s="37" t="s">
        <v>37</v>
      </c>
      <c r="F2060" s="37" t="e">
        <v>#N/A</v>
      </c>
      <c r="G2060" s="37" t="s">
        <v>40</v>
      </c>
      <c r="H2060" s="38">
        <v>3</v>
      </c>
      <c r="I2060" s="37" t="s">
        <v>37</v>
      </c>
      <c r="J2060" s="37" t="s">
        <v>37</v>
      </c>
      <c r="K2060">
        <v>0</v>
      </c>
      <c r="L2060">
        <v>0</v>
      </c>
      <c r="M2060">
        <v>0</v>
      </c>
      <c r="N2060">
        <v>0</v>
      </c>
      <c r="O2060">
        <v>0</v>
      </c>
      <c r="P2060">
        <v>0</v>
      </c>
      <c r="Q2060">
        <f t="shared" si="32"/>
        <v>0</v>
      </c>
    </row>
    <row r="2061" spans="1:17" x14ac:dyDescent="0.25">
      <c r="A2061" s="39">
        <v>43238</v>
      </c>
      <c r="B2061" s="37" t="s">
        <v>1626</v>
      </c>
      <c r="C2061" s="37">
        <v>2018</v>
      </c>
      <c r="D2061" s="38">
        <v>5</v>
      </c>
      <c r="E2061" s="37" t="s">
        <v>36</v>
      </c>
      <c r="F2061" s="37" t="s">
        <v>36</v>
      </c>
      <c r="G2061" s="37" t="s">
        <v>32</v>
      </c>
      <c r="H2061" s="38">
        <v>303</v>
      </c>
      <c r="I2061" s="37" t="s">
        <v>37</v>
      </c>
      <c r="J2061" s="37" t="s">
        <v>37</v>
      </c>
      <c r="K2061">
        <v>2</v>
      </c>
      <c r="L2061">
        <v>2</v>
      </c>
      <c r="M2061">
        <v>1</v>
      </c>
      <c r="N2061">
        <v>1</v>
      </c>
      <c r="O2061">
        <v>1</v>
      </c>
      <c r="P2061">
        <v>6.6006600660066007E-3</v>
      </c>
      <c r="Q2061">
        <f t="shared" si="32"/>
        <v>3.3003300330033004E-3</v>
      </c>
    </row>
    <row r="2062" spans="1:17" x14ac:dyDescent="0.25">
      <c r="A2062" s="39">
        <v>43238</v>
      </c>
      <c r="B2062" s="37" t="s">
        <v>1953</v>
      </c>
      <c r="C2062" s="37">
        <v>2018</v>
      </c>
      <c r="D2062" s="38">
        <v>5</v>
      </c>
      <c r="E2062" s="37" t="s">
        <v>36</v>
      </c>
      <c r="F2062" s="37" t="s">
        <v>36</v>
      </c>
      <c r="G2062" s="37" t="s">
        <v>40</v>
      </c>
      <c r="H2062" s="38">
        <v>24</v>
      </c>
      <c r="I2062" s="37" t="s">
        <v>37</v>
      </c>
      <c r="J2062" s="37" t="s">
        <v>37</v>
      </c>
      <c r="K2062">
        <v>0</v>
      </c>
      <c r="L2062">
        <v>0</v>
      </c>
      <c r="M2062">
        <v>0</v>
      </c>
      <c r="N2062">
        <v>0</v>
      </c>
      <c r="O2062">
        <v>0</v>
      </c>
      <c r="P2062">
        <v>0</v>
      </c>
      <c r="Q2062">
        <f t="shared" si="32"/>
        <v>0</v>
      </c>
    </row>
    <row r="2063" spans="1:17" x14ac:dyDescent="0.25">
      <c r="A2063" s="39">
        <v>43238</v>
      </c>
      <c r="B2063" s="37" t="s">
        <v>1632</v>
      </c>
      <c r="C2063" s="37">
        <v>2018</v>
      </c>
      <c r="D2063" s="38">
        <v>5</v>
      </c>
      <c r="E2063" s="37" t="s">
        <v>50</v>
      </c>
      <c r="F2063" s="37" t="s">
        <v>50</v>
      </c>
      <c r="G2063" s="37" t="s">
        <v>32</v>
      </c>
      <c r="H2063" s="38">
        <v>387</v>
      </c>
      <c r="I2063" s="37" t="s">
        <v>37</v>
      </c>
      <c r="J2063" s="37" t="s">
        <v>37</v>
      </c>
      <c r="K2063">
        <v>1</v>
      </c>
      <c r="L2063">
        <v>1</v>
      </c>
      <c r="M2063">
        <v>0</v>
      </c>
      <c r="N2063">
        <v>1</v>
      </c>
      <c r="O2063">
        <v>1</v>
      </c>
      <c r="P2063">
        <v>2.5839793281653748E-3</v>
      </c>
      <c r="Q2063">
        <f t="shared" si="32"/>
        <v>2.5839793281653748E-3</v>
      </c>
    </row>
    <row r="2064" spans="1:17" x14ac:dyDescent="0.25">
      <c r="A2064" s="39">
        <v>43238</v>
      </c>
      <c r="B2064" s="37" t="s">
        <v>1952</v>
      </c>
      <c r="C2064" s="37">
        <v>2018</v>
      </c>
      <c r="D2064" s="38">
        <v>5</v>
      </c>
      <c r="E2064" s="37" t="s">
        <v>50</v>
      </c>
      <c r="F2064" s="37" t="s">
        <v>50</v>
      </c>
      <c r="G2064" s="37" t="s">
        <v>40</v>
      </c>
      <c r="H2064" s="38">
        <v>5</v>
      </c>
      <c r="I2064" s="37" t="s">
        <v>37</v>
      </c>
      <c r="J2064" s="37" t="s">
        <v>37</v>
      </c>
      <c r="K2064">
        <v>0</v>
      </c>
      <c r="L2064">
        <v>0</v>
      </c>
      <c r="M2064">
        <v>0</v>
      </c>
      <c r="N2064">
        <v>0</v>
      </c>
      <c r="O2064">
        <v>0</v>
      </c>
      <c r="P2064">
        <v>0</v>
      </c>
      <c r="Q2064">
        <f t="shared" si="32"/>
        <v>0</v>
      </c>
    </row>
    <row r="2065" spans="1:17" x14ac:dyDescent="0.25">
      <c r="A2065" s="39">
        <v>43252</v>
      </c>
      <c r="B2065" s="37" t="s">
        <v>1951</v>
      </c>
      <c r="C2065" s="37">
        <v>2018</v>
      </c>
      <c r="D2065" s="38">
        <v>6</v>
      </c>
      <c r="E2065" s="37" t="s">
        <v>232</v>
      </c>
      <c r="F2065" s="37" t="e">
        <v>#N/A</v>
      </c>
      <c r="G2065" s="37" t="s">
        <v>40</v>
      </c>
      <c r="H2065" s="38">
        <v>8</v>
      </c>
      <c r="I2065" s="37" t="s">
        <v>37</v>
      </c>
      <c r="J2065" s="37" t="s">
        <v>37</v>
      </c>
      <c r="K2065">
        <v>0</v>
      </c>
      <c r="L2065">
        <v>0</v>
      </c>
      <c r="M2065">
        <v>0</v>
      </c>
      <c r="N2065">
        <v>0</v>
      </c>
      <c r="O2065">
        <v>0</v>
      </c>
      <c r="P2065">
        <v>0</v>
      </c>
      <c r="Q2065">
        <f t="shared" si="32"/>
        <v>0</v>
      </c>
    </row>
    <row r="2066" spans="1:17" x14ac:dyDescent="0.25">
      <c r="A2066" s="39">
        <v>43252</v>
      </c>
      <c r="B2066" s="37" t="s">
        <v>1950</v>
      </c>
      <c r="C2066" s="37">
        <v>2018</v>
      </c>
      <c r="D2066" s="38">
        <v>6</v>
      </c>
      <c r="E2066" s="37" t="s">
        <v>232</v>
      </c>
      <c r="F2066" s="37" t="e">
        <v>#N/A</v>
      </c>
      <c r="G2066" s="37" t="s">
        <v>32</v>
      </c>
      <c r="H2066" s="38">
        <v>2</v>
      </c>
      <c r="I2066" s="37" t="s">
        <v>37</v>
      </c>
      <c r="J2066" s="37" t="s">
        <v>1949</v>
      </c>
      <c r="K2066">
        <v>0</v>
      </c>
      <c r="L2066">
        <v>0</v>
      </c>
      <c r="M2066">
        <v>0</v>
      </c>
      <c r="N2066">
        <v>0</v>
      </c>
      <c r="O2066">
        <v>0</v>
      </c>
      <c r="P2066">
        <v>0</v>
      </c>
      <c r="Q2066">
        <f t="shared" si="32"/>
        <v>0</v>
      </c>
    </row>
    <row r="2067" spans="1:17" x14ac:dyDescent="0.25">
      <c r="A2067" s="39">
        <v>43252</v>
      </c>
      <c r="B2067" s="37" t="s">
        <v>1948</v>
      </c>
      <c r="C2067" s="37">
        <v>2018</v>
      </c>
      <c r="D2067" s="38">
        <v>6</v>
      </c>
      <c r="E2067" s="37" t="s">
        <v>76</v>
      </c>
      <c r="F2067" s="37" t="s">
        <v>1827</v>
      </c>
      <c r="G2067" s="37" t="s">
        <v>32</v>
      </c>
      <c r="H2067" s="40">
        <v>0</v>
      </c>
      <c r="I2067" s="37" t="s">
        <v>37</v>
      </c>
      <c r="J2067" s="37" t="s">
        <v>37</v>
      </c>
      <c r="K2067">
        <v>0</v>
      </c>
      <c r="L2067">
        <v>0</v>
      </c>
      <c r="M2067">
        <v>0</v>
      </c>
      <c r="N2067">
        <v>0</v>
      </c>
      <c r="O2067">
        <v>0</v>
      </c>
      <c r="P2067">
        <v>0</v>
      </c>
      <c r="Q2067" t="e">
        <f t="shared" si="32"/>
        <v>#DIV/0!</v>
      </c>
    </row>
    <row r="2068" spans="1:17" x14ac:dyDescent="0.25">
      <c r="A2068" s="39">
        <v>43252</v>
      </c>
      <c r="B2068" s="37" t="s">
        <v>1635</v>
      </c>
      <c r="C2068" s="37">
        <v>2018</v>
      </c>
      <c r="D2068" s="38">
        <v>6</v>
      </c>
      <c r="E2068" s="37" t="s">
        <v>1827</v>
      </c>
      <c r="F2068" s="37" t="s">
        <v>1827</v>
      </c>
      <c r="G2068" s="37" t="s">
        <v>32</v>
      </c>
      <c r="H2068" s="38">
        <v>60</v>
      </c>
      <c r="I2068" s="37" t="s">
        <v>37</v>
      </c>
      <c r="J2068" s="37" t="s">
        <v>37</v>
      </c>
      <c r="K2068">
        <v>1</v>
      </c>
      <c r="L2068">
        <v>1</v>
      </c>
      <c r="M2068">
        <v>0</v>
      </c>
      <c r="N2068">
        <v>1</v>
      </c>
      <c r="O2068">
        <v>1</v>
      </c>
      <c r="P2068">
        <v>1.6666666666666666E-2</v>
      </c>
      <c r="Q2068">
        <f t="shared" si="32"/>
        <v>1.6666666666666666E-2</v>
      </c>
    </row>
    <row r="2069" spans="1:17" x14ac:dyDescent="0.25">
      <c r="A2069" s="39">
        <v>43256</v>
      </c>
      <c r="B2069" s="37" t="s">
        <v>1947</v>
      </c>
      <c r="C2069" s="37">
        <v>2018</v>
      </c>
      <c r="D2069" s="38">
        <v>6</v>
      </c>
      <c r="E2069" s="37" t="s">
        <v>1036</v>
      </c>
      <c r="F2069" s="37" t="e">
        <v>#N/A</v>
      </c>
      <c r="G2069" s="37" t="s">
        <v>40</v>
      </c>
      <c r="H2069" s="38">
        <v>1</v>
      </c>
      <c r="I2069" s="37" t="s">
        <v>37</v>
      </c>
      <c r="J2069" s="37" t="s">
        <v>37</v>
      </c>
      <c r="K2069">
        <v>0</v>
      </c>
      <c r="L2069">
        <v>0</v>
      </c>
      <c r="M2069">
        <v>0</v>
      </c>
      <c r="N2069">
        <v>0</v>
      </c>
      <c r="O2069">
        <v>0</v>
      </c>
      <c r="P2069">
        <v>0</v>
      </c>
      <c r="Q2069">
        <f t="shared" si="32"/>
        <v>0</v>
      </c>
    </row>
    <row r="2070" spans="1:17" x14ac:dyDescent="0.25">
      <c r="A2070" s="39">
        <v>43256</v>
      </c>
      <c r="B2070" s="37" t="s">
        <v>1946</v>
      </c>
      <c r="C2070" s="37">
        <v>2018</v>
      </c>
      <c r="D2070" s="38">
        <v>6</v>
      </c>
      <c r="E2070" s="37" t="s">
        <v>37</v>
      </c>
      <c r="F2070" s="37" t="e">
        <v>#N/A</v>
      </c>
      <c r="G2070" s="37" t="s">
        <v>32</v>
      </c>
      <c r="H2070" s="38">
        <v>2</v>
      </c>
      <c r="I2070" s="37" t="s">
        <v>37</v>
      </c>
      <c r="J2070" s="37" t="s">
        <v>37</v>
      </c>
      <c r="K2070">
        <v>0</v>
      </c>
      <c r="L2070">
        <v>0</v>
      </c>
      <c r="M2070">
        <v>0</v>
      </c>
      <c r="N2070">
        <v>0</v>
      </c>
      <c r="O2070">
        <v>0</v>
      </c>
      <c r="P2070">
        <v>0</v>
      </c>
      <c r="Q2070">
        <f t="shared" si="32"/>
        <v>0</v>
      </c>
    </row>
    <row r="2071" spans="1:17" x14ac:dyDescent="0.25">
      <c r="A2071" s="39">
        <v>43258</v>
      </c>
      <c r="B2071" s="37" t="s">
        <v>1945</v>
      </c>
      <c r="C2071" s="37">
        <v>2018</v>
      </c>
      <c r="D2071" s="38">
        <v>6</v>
      </c>
      <c r="E2071" s="37" t="s">
        <v>76</v>
      </c>
      <c r="F2071" s="37" t="s">
        <v>1827</v>
      </c>
      <c r="G2071" s="37" t="s">
        <v>32</v>
      </c>
      <c r="H2071" s="38">
        <v>55</v>
      </c>
      <c r="I2071" s="37" t="s">
        <v>37</v>
      </c>
      <c r="J2071" s="37" t="s">
        <v>37</v>
      </c>
      <c r="K2071">
        <v>0</v>
      </c>
      <c r="L2071">
        <v>0</v>
      </c>
      <c r="M2071">
        <v>0</v>
      </c>
      <c r="N2071">
        <v>0</v>
      </c>
      <c r="O2071">
        <v>0</v>
      </c>
      <c r="P2071">
        <v>0</v>
      </c>
      <c r="Q2071">
        <f t="shared" si="32"/>
        <v>0</v>
      </c>
    </row>
    <row r="2072" spans="1:17" x14ac:dyDescent="0.25">
      <c r="A2072" s="39">
        <v>43258</v>
      </c>
      <c r="B2072" s="37" t="s">
        <v>1944</v>
      </c>
      <c r="C2072" s="37">
        <v>2018</v>
      </c>
      <c r="D2072" s="38">
        <v>6</v>
      </c>
      <c r="E2072" s="37" t="s">
        <v>1827</v>
      </c>
      <c r="F2072" s="37" t="s">
        <v>1827</v>
      </c>
      <c r="G2072" s="37" t="s">
        <v>32</v>
      </c>
      <c r="H2072" s="38">
        <v>46</v>
      </c>
      <c r="I2072" s="37" t="s">
        <v>37</v>
      </c>
      <c r="J2072" s="37" t="s">
        <v>37</v>
      </c>
      <c r="K2072">
        <v>0</v>
      </c>
      <c r="L2072">
        <v>0</v>
      </c>
      <c r="M2072">
        <v>0</v>
      </c>
      <c r="N2072">
        <v>0</v>
      </c>
      <c r="O2072">
        <v>0</v>
      </c>
      <c r="P2072">
        <v>0</v>
      </c>
      <c r="Q2072">
        <f t="shared" si="32"/>
        <v>0</v>
      </c>
    </row>
    <row r="2073" spans="1:17" x14ac:dyDescent="0.25">
      <c r="A2073" s="39">
        <v>43258</v>
      </c>
      <c r="B2073" s="37" t="s">
        <v>1943</v>
      </c>
      <c r="C2073" s="37">
        <v>2018</v>
      </c>
      <c r="D2073" s="38">
        <v>6</v>
      </c>
      <c r="E2073" s="37" t="s">
        <v>24</v>
      </c>
      <c r="F2073" s="37" t="s">
        <v>4672</v>
      </c>
      <c r="G2073" s="37" t="s">
        <v>32</v>
      </c>
      <c r="H2073" s="38">
        <v>95</v>
      </c>
      <c r="I2073" s="37" t="s">
        <v>37</v>
      </c>
      <c r="J2073" s="37" t="s">
        <v>37</v>
      </c>
      <c r="K2073">
        <v>0</v>
      </c>
      <c r="L2073">
        <v>0</v>
      </c>
      <c r="M2073">
        <v>0</v>
      </c>
      <c r="N2073">
        <v>0</v>
      </c>
      <c r="O2073">
        <v>0</v>
      </c>
      <c r="P2073">
        <v>0</v>
      </c>
      <c r="Q2073">
        <f t="shared" si="32"/>
        <v>0</v>
      </c>
    </row>
    <row r="2074" spans="1:17" x14ac:dyDescent="0.25">
      <c r="A2074" s="39">
        <v>43258</v>
      </c>
      <c r="B2074" s="37" t="s">
        <v>1804</v>
      </c>
      <c r="C2074" s="37">
        <v>2018</v>
      </c>
      <c r="D2074" s="38">
        <v>6</v>
      </c>
      <c r="E2074" s="37" t="s">
        <v>50</v>
      </c>
      <c r="F2074" s="37" t="s">
        <v>50</v>
      </c>
      <c r="G2074" s="37" t="s">
        <v>32</v>
      </c>
      <c r="H2074" s="38">
        <v>315</v>
      </c>
      <c r="I2074" s="37" t="s">
        <v>1864</v>
      </c>
      <c r="J2074" s="37" t="s">
        <v>37</v>
      </c>
      <c r="K2074">
        <v>0</v>
      </c>
      <c r="L2074">
        <v>0</v>
      </c>
      <c r="M2074">
        <v>0</v>
      </c>
      <c r="N2074">
        <v>0</v>
      </c>
      <c r="O2074">
        <v>1</v>
      </c>
      <c r="P2074">
        <v>0</v>
      </c>
      <c r="Q2074">
        <f t="shared" si="32"/>
        <v>0</v>
      </c>
    </row>
    <row r="2075" spans="1:17" x14ac:dyDescent="0.25">
      <c r="A2075" s="39">
        <v>43258</v>
      </c>
      <c r="B2075" s="37" t="s">
        <v>1805</v>
      </c>
      <c r="C2075" s="37">
        <v>2018</v>
      </c>
      <c r="D2075" s="38">
        <v>6</v>
      </c>
      <c r="E2075" s="37" t="s">
        <v>36</v>
      </c>
      <c r="F2075" s="37" t="s">
        <v>36</v>
      </c>
      <c r="G2075" s="37" t="s">
        <v>32</v>
      </c>
      <c r="H2075" s="38">
        <v>250</v>
      </c>
      <c r="I2075" s="37" t="s">
        <v>1942</v>
      </c>
      <c r="J2075" s="37" t="s">
        <v>37</v>
      </c>
      <c r="K2075">
        <v>0</v>
      </c>
      <c r="L2075">
        <v>0</v>
      </c>
      <c r="M2075">
        <v>0</v>
      </c>
      <c r="N2075">
        <v>0</v>
      </c>
      <c r="O2075">
        <v>0</v>
      </c>
      <c r="P2075">
        <v>0</v>
      </c>
      <c r="Q2075">
        <f t="shared" si="32"/>
        <v>0</v>
      </c>
    </row>
    <row r="2076" spans="1:17" x14ac:dyDescent="0.25">
      <c r="A2076" s="39">
        <v>43262</v>
      </c>
      <c r="B2076" s="37" t="s">
        <v>1941</v>
      </c>
      <c r="C2076" s="37">
        <v>2018</v>
      </c>
      <c r="D2076" s="38">
        <v>6</v>
      </c>
      <c r="E2076" s="37" t="s">
        <v>76</v>
      </c>
      <c r="F2076" s="37" t="s">
        <v>1827</v>
      </c>
      <c r="G2076" s="37" t="s">
        <v>32</v>
      </c>
      <c r="H2076" s="38">
        <v>1</v>
      </c>
      <c r="I2076" s="37" t="s">
        <v>37</v>
      </c>
      <c r="J2076" s="37" t="s">
        <v>37</v>
      </c>
      <c r="K2076">
        <v>0</v>
      </c>
      <c r="L2076">
        <v>0</v>
      </c>
      <c r="M2076">
        <v>0</v>
      </c>
      <c r="N2076">
        <v>0</v>
      </c>
      <c r="O2076">
        <v>0</v>
      </c>
      <c r="P2076">
        <v>0</v>
      </c>
      <c r="Q2076">
        <f t="shared" si="32"/>
        <v>0</v>
      </c>
    </row>
    <row r="2077" spans="1:17" x14ac:dyDescent="0.25">
      <c r="A2077" s="39">
        <v>43262</v>
      </c>
      <c r="B2077" s="37" t="s">
        <v>1940</v>
      </c>
      <c r="C2077" s="37">
        <v>2018</v>
      </c>
      <c r="D2077" s="38">
        <v>6</v>
      </c>
      <c r="E2077" s="37" t="s">
        <v>1827</v>
      </c>
      <c r="F2077" s="37" t="s">
        <v>1827</v>
      </c>
      <c r="G2077" s="37" t="s">
        <v>40</v>
      </c>
      <c r="H2077" s="40">
        <v>1</v>
      </c>
      <c r="I2077" s="37" t="s">
        <v>37</v>
      </c>
      <c r="J2077" s="37" t="s">
        <v>37</v>
      </c>
      <c r="K2077">
        <v>0</v>
      </c>
      <c r="L2077">
        <v>0</v>
      </c>
      <c r="M2077">
        <v>0</v>
      </c>
      <c r="N2077">
        <v>0</v>
      </c>
      <c r="O2077">
        <v>0</v>
      </c>
      <c r="P2077">
        <v>0</v>
      </c>
      <c r="Q2077">
        <f t="shared" si="32"/>
        <v>0</v>
      </c>
    </row>
    <row r="2078" spans="1:17" x14ac:dyDescent="0.25">
      <c r="A2078" s="39">
        <v>43262</v>
      </c>
      <c r="B2078" s="37" t="s">
        <v>1939</v>
      </c>
      <c r="C2078" s="37">
        <v>2018</v>
      </c>
      <c r="D2078" s="38">
        <v>6</v>
      </c>
      <c r="E2078" s="37" t="s">
        <v>1827</v>
      </c>
      <c r="F2078" s="37" t="s">
        <v>1827</v>
      </c>
      <c r="G2078" s="37" t="s">
        <v>32</v>
      </c>
      <c r="H2078" s="38">
        <v>14</v>
      </c>
      <c r="I2078" s="37" t="s">
        <v>37</v>
      </c>
      <c r="J2078" s="37" t="s">
        <v>37</v>
      </c>
      <c r="K2078">
        <v>0</v>
      </c>
      <c r="L2078">
        <v>0</v>
      </c>
      <c r="M2078">
        <v>0</v>
      </c>
      <c r="N2078">
        <v>0</v>
      </c>
      <c r="O2078">
        <v>0</v>
      </c>
      <c r="P2078">
        <v>0</v>
      </c>
      <c r="Q2078">
        <f t="shared" si="32"/>
        <v>0</v>
      </c>
    </row>
    <row r="2079" spans="1:17" x14ac:dyDescent="0.25">
      <c r="A2079" s="39">
        <v>43262</v>
      </c>
      <c r="B2079" s="37" t="s">
        <v>1938</v>
      </c>
      <c r="C2079" s="37">
        <v>2018</v>
      </c>
      <c r="D2079" s="38">
        <v>6</v>
      </c>
      <c r="E2079" s="37" t="s">
        <v>153</v>
      </c>
      <c r="F2079" s="37" t="s">
        <v>4672</v>
      </c>
      <c r="G2079" s="37" t="s">
        <v>32</v>
      </c>
      <c r="H2079" s="38">
        <v>0</v>
      </c>
      <c r="I2079" s="37" t="s">
        <v>37</v>
      </c>
      <c r="J2079" s="37" t="s">
        <v>37</v>
      </c>
      <c r="K2079">
        <v>0</v>
      </c>
      <c r="L2079">
        <v>0</v>
      </c>
      <c r="M2079">
        <v>0</v>
      </c>
      <c r="N2079">
        <v>0</v>
      </c>
      <c r="O2079">
        <v>0</v>
      </c>
      <c r="P2079">
        <v>0</v>
      </c>
      <c r="Q2079" t="e">
        <f t="shared" si="32"/>
        <v>#DIV/0!</v>
      </c>
    </row>
    <row r="2080" spans="1:17" x14ac:dyDescent="0.25">
      <c r="A2080" s="39">
        <v>43262</v>
      </c>
      <c r="B2080" s="37" t="s">
        <v>1937</v>
      </c>
      <c r="C2080" s="37">
        <v>2018</v>
      </c>
      <c r="D2080" s="38">
        <v>6</v>
      </c>
      <c r="E2080" s="37" t="s">
        <v>55</v>
      </c>
      <c r="F2080" s="37" t="s">
        <v>4672</v>
      </c>
      <c r="G2080" s="37" t="s">
        <v>32</v>
      </c>
      <c r="H2080" s="38">
        <v>19</v>
      </c>
      <c r="I2080" s="37" t="s">
        <v>37</v>
      </c>
      <c r="J2080" s="37" t="s">
        <v>37</v>
      </c>
      <c r="K2080">
        <v>0</v>
      </c>
      <c r="L2080">
        <v>0</v>
      </c>
      <c r="M2080">
        <v>0</v>
      </c>
      <c r="N2080">
        <v>0</v>
      </c>
      <c r="O2080">
        <v>0</v>
      </c>
      <c r="P2080">
        <v>0</v>
      </c>
      <c r="Q2080">
        <f t="shared" si="32"/>
        <v>0</v>
      </c>
    </row>
    <row r="2081" spans="1:17" x14ac:dyDescent="0.25">
      <c r="A2081" s="39">
        <v>43262</v>
      </c>
      <c r="B2081" s="37" t="s">
        <v>1639</v>
      </c>
      <c r="C2081" s="37">
        <v>2018</v>
      </c>
      <c r="D2081" s="38">
        <v>6</v>
      </c>
      <c r="E2081" s="37" t="s">
        <v>55</v>
      </c>
      <c r="F2081" s="37" t="s">
        <v>4672</v>
      </c>
      <c r="G2081" s="37" t="s">
        <v>40</v>
      </c>
      <c r="H2081" s="38">
        <v>44</v>
      </c>
      <c r="I2081" s="37" t="s">
        <v>37</v>
      </c>
      <c r="J2081" s="37" t="s">
        <v>37</v>
      </c>
      <c r="K2081">
        <v>1</v>
      </c>
      <c r="L2081">
        <v>1</v>
      </c>
      <c r="M2081">
        <v>0</v>
      </c>
      <c r="N2081">
        <v>0</v>
      </c>
      <c r="O2081">
        <v>0</v>
      </c>
      <c r="P2081">
        <v>2.2727272727272728E-2</v>
      </c>
      <c r="Q2081">
        <f t="shared" si="32"/>
        <v>0</v>
      </c>
    </row>
    <row r="2082" spans="1:17" x14ac:dyDescent="0.25">
      <c r="A2082" s="39">
        <v>43262</v>
      </c>
      <c r="B2082" s="37" t="s">
        <v>1936</v>
      </c>
      <c r="C2082" s="37">
        <v>2018</v>
      </c>
      <c r="D2082" s="38">
        <v>6</v>
      </c>
      <c r="E2082" s="37" t="s">
        <v>24</v>
      </c>
      <c r="F2082" s="37" t="s">
        <v>4672</v>
      </c>
      <c r="G2082" s="37" t="s">
        <v>32</v>
      </c>
      <c r="H2082" s="38">
        <v>108</v>
      </c>
      <c r="I2082" s="37" t="s">
        <v>37</v>
      </c>
      <c r="J2082" s="37" t="s">
        <v>37</v>
      </c>
      <c r="K2082">
        <v>0</v>
      </c>
      <c r="L2082">
        <v>0</v>
      </c>
      <c r="M2082">
        <v>0</v>
      </c>
      <c r="N2082">
        <v>0</v>
      </c>
      <c r="O2082">
        <v>0</v>
      </c>
      <c r="P2082">
        <v>0</v>
      </c>
      <c r="Q2082">
        <f t="shared" si="32"/>
        <v>0</v>
      </c>
    </row>
    <row r="2083" spans="1:17" x14ac:dyDescent="0.25">
      <c r="A2083" s="39">
        <v>43262</v>
      </c>
      <c r="B2083" s="37" t="s">
        <v>1935</v>
      </c>
      <c r="C2083" s="37">
        <v>2018</v>
      </c>
      <c r="D2083" s="38">
        <v>6</v>
      </c>
      <c r="E2083" s="37" t="s">
        <v>24</v>
      </c>
      <c r="F2083" s="37" t="s">
        <v>4672</v>
      </c>
      <c r="G2083" s="37" t="s">
        <v>40</v>
      </c>
      <c r="H2083" s="38">
        <v>2</v>
      </c>
      <c r="I2083" s="37" t="s">
        <v>37</v>
      </c>
      <c r="J2083" s="37" t="s">
        <v>37</v>
      </c>
      <c r="K2083">
        <v>0</v>
      </c>
      <c r="L2083">
        <v>0</v>
      </c>
      <c r="M2083">
        <v>0</v>
      </c>
      <c r="N2083">
        <v>0</v>
      </c>
      <c r="O2083">
        <v>0</v>
      </c>
      <c r="P2083">
        <v>0</v>
      </c>
      <c r="Q2083">
        <f t="shared" si="32"/>
        <v>0</v>
      </c>
    </row>
    <row r="2084" spans="1:17" x14ac:dyDescent="0.25">
      <c r="A2084" s="39">
        <v>43262</v>
      </c>
      <c r="B2084" s="37" t="s">
        <v>1934</v>
      </c>
      <c r="C2084" s="37">
        <v>2018</v>
      </c>
      <c r="D2084" s="38">
        <v>6</v>
      </c>
      <c r="E2084" s="37" t="s">
        <v>587</v>
      </c>
      <c r="F2084" s="37" t="e">
        <v>#N/A</v>
      </c>
      <c r="G2084" s="37" t="s">
        <v>32</v>
      </c>
      <c r="H2084" s="38">
        <v>14</v>
      </c>
      <c r="I2084" s="37" t="s">
        <v>37</v>
      </c>
      <c r="J2084" s="37" t="s">
        <v>37</v>
      </c>
      <c r="K2084">
        <v>0</v>
      </c>
      <c r="L2084">
        <v>0</v>
      </c>
      <c r="M2084">
        <v>0</v>
      </c>
      <c r="N2084">
        <v>0</v>
      </c>
      <c r="O2084">
        <v>0</v>
      </c>
      <c r="P2084">
        <v>0</v>
      </c>
      <c r="Q2084">
        <f t="shared" si="32"/>
        <v>0</v>
      </c>
    </row>
    <row r="2085" spans="1:17" x14ac:dyDescent="0.25">
      <c r="A2085" s="39">
        <v>43262</v>
      </c>
      <c r="B2085" s="37" t="s">
        <v>1933</v>
      </c>
      <c r="C2085" s="37">
        <v>2018</v>
      </c>
      <c r="D2085" s="38">
        <v>6</v>
      </c>
      <c r="E2085" s="37" t="s">
        <v>37</v>
      </c>
      <c r="F2085" s="37" t="e">
        <v>#N/A</v>
      </c>
      <c r="G2085" s="37" t="s">
        <v>32</v>
      </c>
      <c r="H2085" s="38">
        <v>1</v>
      </c>
      <c r="I2085" s="37" t="s">
        <v>37</v>
      </c>
      <c r="J2085" s="37" t="s">
        <v>37</v>
      </c>
      <c r="K2085">
        <v>0</v>
      </c>
      <c r="L2085">
        <v>0</v>
      </c>
      <c r="M2085">
        <v>0</v>
      </c>
      <c r="N2085">
        <v>0</v>
      </c>
      <c r="O2085">
        <v>0</v>
      </c>
      <c r="P2085">
        <v>0</v>
      </c>
      <c r="Q2085">
        <f t="shared" si="32"/>
        <v>0</v>
      </c>
    </row>
    <row r="2086" spans="1:17" x14ac:dyDescent="0.25">
      <c r="A2086" s="39">
        <v>43262</v>
      </c>
      <c r="B2086" s="37" t="s">
        <v>1932</v>
      </c>
      <c r="C2086" s="37">
        <v>2018</v>
      </c>
      <c r="D2086" s="38">
        <v>6</v>
      </c>
      <c r="E2086" s="37" t="s">
        <v>36</v>
      </c>
      <c r="F2086" s="37" t="s">
        <v>36</v>
      </c>
      <c r="G2086" s="37" t="s">
        <v>32</v>
      </c>
      <c r="H2086" s="38">
        <v>275</v>
      </c>
      <c r="I2086" s="37" t="s">
        <v>1931</v>
      </c>
      <c r="J2086" s="37" t="s">
        <v>1930</v>
      </c>
      <c r="K2086">
        <v>0</v>
      </c>
      <c r="L2086">
        <v>0</v>
      </c>
      <c r="M2086">
        <v>0</v>
      </c>
      <c r="N2086">
        <v>0</v>
      </c>
      <c r="O2086">
        <v>0</v>
      </c>
      <c r="P2086">
        <v>0</v>
      </c>
      <c r="Q2086">
        <f t="shared" si="32"/>
        <v>0</v>
      </c>
    </row>
    <row r="2087" spans="1:17" x14ac:dyDescent="0.25">
      <c r="A2087" s="39">
        <v>43262</v>
      </c>
      <c r="B2087" s="37" t="s">
        <v>1929</v>
      </c>
      <c r="C2087" s="37">
        <v>2018</v>
      </c>
      <c r="D2087" s="38">
        <v>6</v>
      </c>
      <c r="E2087" s="37" t="s">
        <v>36</v>
      </c>
      <c r="F2087" s="37" t="s">
        <v>36</v>
      </c>
      <c r="G2087" s="37" t="s">
        <v>40</v>
      </c>
      <c r="H2087" s="38">
        <v>3</v>
      </c>
      <c r="I2087" s="37" t="s">
        <v>1928</v>
      </c>
      <c r="J2087" s="37" t="s">
        <v>37</v>
      </c>
      <c r="K2087">
        <v>0</v>
      </c>
      <c r="L2087">
        <v>0</v>
      </c>
      <c r="M2087">
        <v>0</v>
      </c>
      <c r="N2087">
        <v>0</v>
      </c>
      <c r="O2087">
        <v>0</v>
      </c>
      <c r="P2087">
        <v>0</v>
      </c>
      <c r="Q2087">
        <f t="shared" si="32"/>
        <v>0</v>
      </c>
    </row>
    <row r="2088" spans="1:17" x14ac:dyDescent="0.25">
      <c r="A2088" s="39">
        <v>43262</v>
      </c>
      <c r="B2088" s="37" t="s">
        <v>1642</v>
      </c>
      <c r="C2088" s="37">
        <v>2018</v>
      </c>
      <c r="D2088" s="38">
        <v>6</v>
      </c>
      <c r="E2088" s="37" t="s">
        <v>50</v>
      </c>
      <c r="F2088" s="37" t="s">
        <v>50</v>
      </c>
      <c r="G2088" s="37" t="s">
        <v>32</v>
      </c>
      <c r="H2088" s="38">
        <v>330</v>
      </c>
      <c r="I2088" s="37" t="s">
        <v>1927</v>
      </c>
      <c r="J2088" s="37" t="s">
        <v>1926</v>
      </c>
      <c r="K2088">
        <v>2</v>
      </c>
      <c r="L2088">
        <v>2</v>
      </c>
      <c r="M2088">
        <v>0</v>
      </c>
      <c r="N2088">
        <v>2</v>
      </c>
      <c r="O2088">
        <v>2</v>
      </c>
      <c r="P2088">
        <v>6.0606060606060606E-3</v>
      </c>
      <c r="Q2088">
        <f t="shared" si="32"/>
        <v>6.0606060606060606E-3</v>
      </c>
    </row>
    <row r="2089" spans="1:17" x14ac:dyDescent="0.25">
      <c r="A2089" s="39">
        <v>43262</v>
      </c>
      <c r="B2089" s="37" t="s">
        <v>1925</v>
      </c>
      <c r="C2089" s="37">
        <v>2018</v>
      </c>
      <c r="D2089" s="38">
        <v>6</v>
      </c>
      <c r="E2089" s="37" t="s">
        <v>1924</v>
      </c>
      <c r="F2089" s="37" t="e">
        <v>#N/A</v>
      </c>
      <c r="G2089" s="37" t="s">
        <v>32</v>
      </c>
      <c r="H2089" s="38">
        <v>1</v>
      </c>
      <c r="I2089" s="37" t="s">
        <v>37</v>
      </c>
      <c r="J2089" s="37" t="s">
        <v>1923</v>
      </c>
      <c r="K2089">
        <v>0</v>
      </c>
      <c r="L2089">
        <v>0</v>
      </c>
      <c r="M2089">
        <v>0</v>
      </c>
      <c r="N2089">
        <v>0</v>
      </c>
      <c r="O2089">
        <v>0</v>
      </c>
      <c r="P2089">
        <v>0</v>
      </c>
      <c r="Q2089">
        <f t="shared" si="32"/>
        <v>0</v>
      </c>
    </row>
    <row r="2090" spans="1:17" x14ac:dyDescent="0.25">
      <c r="A2090" s="39">
        <v>43284</v>
      </c>
      <c r="B2090" s="37" t="s">
        <v>1922</v>
      </c>
      <c r="C2090" s="37">
        <v>2018</v>
      </c>
      <c r="D2090" s="38">
        <v>7</v>
      </c>
      <c r="E2090" s="37" t="s">
        <v>37</v>
      </c>
      <c r="F2090" s="37" t="e">
        <v>#N/A</v>
      </c>
      <c r="G2090" s="37" t="s">
        <v>32</v>
      </c>
      <c r="H2090" s="38">
        <v>1</v>
      </c>
      <c r="I2090" s="37" t="s">
        <v>37</v>
      </c>
      <c r="J2090" s="37" t="s">
        <v>37</v>
      </c>
      <c r="K2090">
        <v>0</v>
      </c>
      <c r="L2090">
        <v>0</v>
      </c>
      <c r="M2090">
        <v>0</v>
      </c>
      <c r="N2090">
        <v>0</v>
      </c>
      <c r="O2090">
        <v>0</v>
      </c>
      <c r="P2090">
        <v>0</v>
      </c>
      <c r="Q2090">
        <f t="shared" si="32"/>
        <v>0</v>
      </c>
    </row>
    <row r="2091" spans="1:17" x14ac:dyDescent="0.25">
      <c r="A2091" s="39">
        <v>43284</v>
      </c>
      <c r="B2091" s="37" t="s">
        <v>1921</v>
      </c>
      <c r="C2091" s="37">
        <v>2018</v>
      </c>
      <c r="D2091" s="38">
        <v>7</v>
      </c>
      <c r="E2091" s="37" t="s">
        <v>76</v>
      </c>
      <c r="F2091" s="37" t="s">
        <v>1827</v>
      </c>
      <c r="G2091" s="37" t="s">
        <v>32</v>
      </c>
      <c r="H2091" s="38">
        <v>23</v>
      </c>
      <c r="I2091" s="37" t="s">
        <v>37</v>
      </c>
      <c r="J2091" s="37" t="s">
        <v>37</v>
      </c>
      <c r="K2091">
        <v>0</v>
      </c>
      <c r="L2091">
        <v>0</v>
      </c>
      <c r="M2091">
        <v>0</v>
      </c>
      <c r="N2091">
        <v>0</v>
      </c>
      <c r="O2091">
        <v>0</v>
      </c>
      <c r="P2091">
        <v>0</v>
      </c>
      <c r="Q2091">
        <f t="shared" si="32"/>
        <v>0</v>
      </c>
    </row>
    <row r="2092" spans="1:17" x14ac:dyDescent="0.25">
      <c r="A2092" s="39">
        <v>43284</v>
      </c>
      <c r="B2092" s="37" t="s">
        <v>1920</v>
      </c>
      <c r="C2092" s="37">
        <v>2018</v>
      </c>
      <c r="D2092" s="38">
        <v>7</v>
      </c>
      <c r="E2092" s="37" t="s">
        <v>1827</v>
      </c>
      <c r="F2092" s="37" t="s">
        <v>1827</v>
      </c>
      <c r="G2092" s="37" t="s">
        <v>32</v>
      </c>
      <c r="H2092" s="38">
        <v>12</v>
      </c>
      <c r="I2092" s="37" t="s">
        <v>37</v>
      </c>
      <c r="J2092" s="37" t="s">
        <v>1919</v>
      </c>
      <c r="K2092">
        <v>0</v>
      </c>
      <c r="L2092">
        <v>0</v>
      </c>
      <c r="M2092">
        <v>0</v>
      </c>
      <c r="N2092">
        <v>0</v>
      </c>
      <c r="O2092">
        <v>0</v>
      </c>
      <c r="P2092">
        <v>0</v>
      </c>
      <c r="Q2092">
        <f t="shared" si="32"/>
        <v>0</v>
      </c>
    </row>
    <row r="2093" spans="1:17" x14ac:dyDescent="0.25">
      <c r="A2093" s="39">
        <v>43284</v>
      </c>
      <c r="B2093" s="37" t="s">
        <v>1918</v>
      </c>
      <c r="C2093" s="37">
        <v>2018</v>
      </c>
      <c r="D2093" s="38">
        <v>7</v>
      </c>
      <c r="E2093" s="37" t="s">
        <v>1845</v>
      </c>
      <c r="F2093" s="37" t="e">
        <v>#N/A</v>
      </c>
      <c r="G2093" s="37" t="s">
        <v>32</v>
      </c>
      <c r="H2093" s="38">
        <v>1</v>
      </c>
      <c r="I2093" s="37" t="s">
        <v>37</v>
      </c>
      <c r="J2093" s="37" t="s">
        <v>37</v>
      </c>
      <c r="K2093">
        <v>0</v>
      </c>
      <c r="L2093">
        <v>0</v>
      </c>
      <c r="M2093">
        <v>0</v>
      </c>
      <c r="N2093">
        <v>0</v>
      </c>
      <c r="O2093">
        <v>0</v>
      </c>
      <c r="P2093">
        <v>0</v>
      </c>
      <c r="Q2093">
        <f t="shared" si="32"/>
        <v>0</v>
      </c>
    </row>
    <row r="2094" spans="1:17" x14ac:dyDescent="0.25">
      <c r="A2094" s="39">
        <v>43284</v>
      </c>
      <c r="B2094" s="37" t="s">
        <v>1917</v>
      </c>
      <c r="C2094" s="37">
        <v>2018</v>
      </c>
      <c r="D2094" s="38">
        <v>7</v>
      </c>
      <c r="E2094" s="37" t="s">
        <v>153</v>
      </c>
      <c r="F2094" s="37" t="s">
        <v>4672</v>
      </c>
      <c r="G2094" s="37" t="s">
        <v>32</v>
      </c>
      <c r="H2094" s="38">
        <v>0</v>
      </c>
      <c r="I2094" s="37" t="s">
        <v>37</v>
      </c>
      <c r="J2094" s="37" t="s">
        <v>37</v>
      </c>
      <c r="K2094">
        <v>0</v>
      </c>
      <c r="L2094">
        <v>0</v>
      </c>
      <c r="M2094">
        <v>0</v>
      </c>
      <c r="N2094">
        <v>0</v>
      </c>
      <c r="O2094">
        <v>0</v>
      </c>
      <c r="P2094">
        <v>0</v>
      </c>
      <c r="Q2094" t="e">
        <f t="shared" si="32"/>
        <v>#DIV/0!</v>
      </c>
    </row>
    <row r="2095" spans="1:17" x14ac:dyDescent="0.25">
      <c r="A2095" s="39">
        <v>43284</v>
      </c>
      <c r="B2095" s="37" t="s">
        <v>1648</v>
      </c>
      <c r="C2095" s="37">
        <v>2018</v>
      </c>
      <c r="D2095" s="38">
        <v>7</v>
      </c>
      <c r="E2095" s="37" t="s">
        <v>55</v>
      </c>
      <c r="F2095" s="37" t="s">
        <v>4672</v>
      </c>
      <c r="G2095" s="37" t="s">
        <v>32</v>
      </c>
      <c r="H2095" s="38">
        <v>81</v>
      </c>
      <c r="I2095" s="37" t="s">
        <v>1841</v>
      </c>
      <c r="J2095" s="37" t="s">
        <v>37</v>
      </c>
      <c r="K2095">
        <v>1</v>
      </c>
      <c r="L2095">
        <v>1</v>
      </c>
      <c r="M2095">
        <v>0</v>
      </c>
      <c r="N2095">
        <v>1</v>
      </c>
      <c r="O2095">
        <v>1</v>
      </c>
      <c r="P2095">
        <v>1.2345679012345678E-2</v>
      </c>
      <c r="Q2095">
        <f t="shared" si="32"/>
        <v>1.2345679012345678E-2</v>
      </c>
    </row>
    <row r="2096" spans="1:17" x14ac:dyDescent="0.25">
      <c r="A2096" s="39">
        <v>43284</v>
      </c>
      <c r="B2096" s="37" t="s">
        <v>1916</v>
      </c>
      <c r="C2096" s="37">
        <v>2018</v>
      </c>
      <c r="D2096" s="38">
        <v>7</v>
      </c>
      <c r="E2096" s="37" t="s">
        <v>55</v>
      </c>
      <c r="F2096" s="37" t="s">
        <v>4672</v>
      </c>
      <c r="G2096" s="37" t="s">
        <v>40</v>
      </c>
      <c r="H2096" s="38">
        <v>3</v>
      </c>
      <c r="I2096" s="37" t="s">
        <v>1841</v>
      </c>
      <c r="J2096" s="37" t="s">
        <v>37</v>
      </c>
      <c r="K2096">
        <v>0</v>
      </c>
      <c r="L2096">
        <v>0</v>
      </c>
      <c r="M2096">
        <v>0</v>
      </c>
      <c r="N2096">
        <v>0</v>
      </c>
      <c r="O2096">
        <v>0</v>
      </c>
      <c r="P2096">
        <v>0</v>
      </c>
      <c r="Q2096">
        <f t="shared" si="32"/>
        <v>0</v>
      </c>
    </row>
    <row r="2097" spans="1:17" x14ac:dyDescent="0.25">
      <c r="A2097" s="39">
        <v>43284</v>
      </c>
      <c r="B2097" s="37" t="s">
        <v>1915</v>
      </c>
      <c r="C2097" s="37">
        <v>2018</v>
      </c>
      <c r="D2097" s="38">
        <v>7</v>
      </c>
      <c r="E2097" s="37" t="s">
        <v>24</v>
      </c>
      <c r="F2097" s="37" t="s">
        <v>4672</v>
      </c>
      <c r="G2097" s="37" t="s">
        <v>32</v>
      </c>
      <c r="H2097" s="38">
        <v>9</v>
      </c>
      <c r="I2097" s="37" t="s">
        <v>37</v>
      </c>
      <c r="J2097" s="37" t="s">
        <v>37</v>
      </c>
      <c r="K2097">
        <v>0</v>
      </c>
      <c r="L2097">
        <v>0</v>
      </c>
      <c r="M2097">
        <v>0</v>
      </c>
      <c r="N2097">
        <v>0</v>
      </c>
      <c r="O2097">
        <v>0</v>
      </c>
      <c r="P2097">
        <v>0</v>
      </c>
      <c r="Q2097">
        <f t="shared" si="32"/>
        <v>0</v>
      </c>
    </row>
    <row r="2098" spans="1:17" x14ac:dyDescent="0.25">
      <c r="A2098" s="39">
        <v>43284</v>
      </c>
      <c r="B2098" s="37" t="s">
        <v>1914</v>
      </c>
      <c r="C2098" s="37">
        <v>2018</v>
      </c>
      <c r="D2098" s="38">
        <v>7</v>
      </c>
      <c r="E2098" s="37" t="s">
        <v>587</v>
      </c>
      <c r="F2098" s="37" t="e">
        <v>#N/A</v>
      </c>
      <c r="G2098" s="37" t="s">
        <v>32</v>
      </c>
      <c r="H2098" s="38">
        <v>28</v>
      </c>
      <c r="I2098" s="37" t="s">
        <v>37</v>
      </c>
      <c r="J2098" s="37" t="s">
        <v>37</v>
      </c>
      <c r="K2098">
        <v>0</v>
      </c>
      <c r="L2098">
        <v>0</v>
      </c>
      <c r="M2098">
        <v>0</v>
      </c>
      <c r="N2098">
        <v>0</v>
      </c>
      <c r="O2098">
        <v>0</v>
      </c>
      <c r="P2098">
        <v>0</v>
      </c>
      <c r="Q2098">
        <f t="shared" si="32"/>
        <v>0</v>
      </c>
    </row>
    <row r="2099" spans="1:17" x14ac:dyDescent="0.25">
      <c r="A2099" s="39">
        <v>43284</v>
      </c>
      <c r="B2099" s="37" t="s">
        <v>1651</v>
      </c>
      <c r="C2099" s="37">
        <v>2018</v>
      </c>
      <c r="D2099" s="38">
        <v>7</v>
      </c>
      <c r="E2099" s="37" t="s">
        <v>36</v>
      </c>
      <c r="F2099" s="37" t="s">
        <v>36</v>
      </c>
      <c r="G2099" s="37" t="s">
        <v>32</v>
      </c>
      <c r="H2099" s="38">
        <v>218</v>
      </c>
      <c r="I2099" s="37" t="s">
        <v>1913</v>
      </c>
      <c r="J2099" s="37" t="s">
        <v>1912</v>
      </c>
      <c r="K2099">
        <v>1</v>
      </c>
      <c r="L2099">
        <v>1</v>
      </c>
      <c r="M2099">
        <v>0</v>
      </c>
      <c r="N2099">
        <v>1</v>
      </c>
      <c r="O2099">
        <v>1</v>
      </c>
      <c r="P2099">
        <v>4.5871559633027525E-3</v>
      </c>
      <c r="Q2099">
        <f t="shared" si="32"/>
        <v>4.5871559633027525E-3</v>
      </c>
    </row>
    <row r="2100" spans="1:17" x14ac:dyDescent="0.25">
      <c r="A2100" s="39">
        <v>43284</v>
      </c>
      <c r="B2100" s="37" t="s">
        <v>1911</v>
      </c>
      <c r="C2100" s="37">
        <v>2018</v>
      </c>
      <c r="D2100" s="38">
        <v>7</v>
      </c>
      <c r="E2100" s="37" t="s">
        <v>50</v>
      </c>
      <c r="F2100" s="37" t="s">
        <v>50</v>
      </c>
      <c r="G2100" s="37" t="s">
        <v>32</v>
      </c>
      <c r="H2100" s="38">
        <v>220</v>
      </c>
      <c r="I2100" s="37" t="s">
        <v>1910</v>
      </c>
      <c r="J2100" s="37" t="s">
        <v>1909</v>
      </c>
      <c r="K2100">
        <v>0</v>
      </c>
      <c r="L2100">
        <v>0</v>
      </c>
      <c r="M2100">
        <v>0</v>
      </c>
      <c r="N2100">
        <v>0</v>
      </c>
      <c r="O2100">
        <v>0</v>
      </c>
      <c r="P2100">
        <v>0</v>
      </c>
      <c r="Q2100">
        <f t="shared" si="32"/>
        <v>0</v>
      </c>
    </row>
    <row r="2101" spans="1:17" x14ac:dyDescent="0.25">
      <c r="A2101" s="39">
        <v>43291</v>
      </c>
      <c r="B2101" s="37" t="s">
        <v>1908</v>
      </c>
      <c r="C2101" s="37">
        <v>2018</v>
      </c>
      <c r="D2101" s="38">
        <v>7</v>
      </c>
      <c r="E2101" s="37" t="s">
        <v>76</v>
      </c>
      <c r="F2101" s="37" t="s">
        <v>1827</v>
      </c>
      <c r="G2101" s="37" t="s">
        <v>32</v>
      </c>
      <c r="H2101" s="38">
        <v>0</v>
      </c>
      <c r="I2101" s="37" t="s">
        <v>37</v>
      </c>
      <c r="J2101" s="37" t="s">
        <v>37</v>
      </c>
      <c r="K2101">
        <v>0</v>
      </c>
      <c r="L2101">
        <v>0</v>
      </c>
      <c r="M2101">
        <v>0</v>
      </c>
      <c r="N2101">
        <v>0</v>
      </c>
      <c r="O2101">
        <v>0</v>
      </c>
      <c r="P2101">
        <v>0</v>
      </c>
      <c r="Q2101" t="e">
        <f t="shared" si="32"/>
        <v>#DIV/0!</v>
      </c>
    </row>
    <row r="2102" spans="1:17" x14ac:dyDescent="0.25">
      <c r="A2102" s="39">
        <v>43291</v>
      </c>
      <c r="B2102" s="37" t="s">
        <v>1907</v>
      </c>
      <c r="C2102" s="37">
        <v>2018</v>
      </c>
      <c r="D2102" s="38">
        <v>7</v>
      </c>
      <c r="E2102" s="37" t="s">
        <v>1827</v>
      </c>
      <c r="F2102" s="37" t="s">
        <v>1827</v>
      </c>
      <c r="G2102" s="37" t="s">
        <v>32</v>
      </c>
      <c r="H2102" s="38">
        <v>91</v>
      </c>
      <c r="I2102" s="37" t="s">
        <v>37</v>
      </c>
      <c r="J2102" s="37" t="s">
        <v>37</v>
      </c>
      <c r="K2102">
        <v>0</v>
      </c>
      <c r="L2102">
        <v>0</v>
      </c>
      <c r="M2102">
        <v>0</v>
      </c>
      <c r="N2102">
        <v>0</v>
      </c>
      <c r="O2102">
        <v>0</v>
      </c>
      <c r="P2102">
        <v>0</v>
      </c>
      <c r="Q2102">
        <f t="shared" si="32"/>
        <v>0</v>
      </c>
    </row>
    <row r="2103" spans="1:17" x14ac:dyDescent="0.25">
      <c r="A2103" s="39">
        <v>43291</v>
      </c>
      <c r="B2103" s="37" t="s">
        <v>1906</v>
      </c>
      <c r="C2103" s="37">
        <v>2018</v>
      </c>
      <c r="D2103" s="38">
        <v>7</v>
      </c>
      <c r="E2103" s="37" t="s">
        <v>1827</v>
      </c>
      <c r="F2103" s="37" t="s">
        <v>1827</v>
      </c>
      <c r="G2103" s="37" t="s">
        <v>40</v>
      </c>
      <c r="H2103" s="38">
        <v>1</v>
      </c>
      <c r="I2103" s="37" t="s">
        <v>37</v>
      </c>
      <c r="J2103" s="37" t="s">
        <v>37</v>
      </c>
      <c r="K2103">
        <v>0</v>
      </c>
      <c r="L2103">
        <v>0</v>
      </c>
      <c r="M2103">
        <v>0</v>
      </c>
      <c r="N2103">
        <v>0</v>
      </c>
      <c r="O2103">
        <v>0</v>
      </c>
      <c r="P2103">
        <v>0</v>
      </c>
      <c r="Q2103">
        <f t="shared" si="32"/>
        <v>0</v>
      </c>
    </row>
    <row r="2104" spans="1:17" x14ac:dyDescent="0.25">
      <c r="A2104" s="39">
        <v>43291</v>
      </c>
      <c r="B2104" s="37" t="s">
        <v>1905</v>
      </c>
      <c r="C2104" s="37">
        <v>2018</v>
      </c>
      <c r="D2104" s="38">
        <v>7</v>
      </c>
      <c r="E2104" s="37" t="s">
        <v>1904</v>
      </c>
      <c r="F2104" s="37" t="e">
        <v>#N/A</v>
      </c>
      <c r="G2104" s="37" t="s">
        <v>32</v>
      </c>
      <c r="H2104" s="38">
        <v>1</v>
      </c>
      <c r="I2104" s="37" t="s">
        <v>37</v>
      </c>
      <c r="J2104" s="37" t="s">
        <v>37</v>
      </c>
      <c r="K2104">
        <v>0</v>
      </c>
      <c r="L2104">
        <v>0</v>
      </c>
      <c r="M2104">
        <v>0</v>
      </c>
      <c r="N2104">
        <v>0</v>
      </c>
      <c r="O2104">
        <v>0</v>
      </c>
      <c r="P2104">
        <v>0</v>
      </c>
      <c r="Q2104">
        <f t="shared" si="32"/>
        <v>0</v>
      </c>
    </row>
    <row r="2105" spans="1:17" x14ac:dyDescent="0.25">
      <c r="A2105" s="39">
        <v>43291</v>
      </c>
      <c r="B2105" s="37" t="s">
        <v>1903</v>
      </c>
      <c r="C2105" s="37">
        <v>2018</v>
      </c>
      <c r="D2105" s="38">
        <v>7</v>
      </c>
      <c r="E2105" s="37" t="s">
        <v>153</v>
      </c>
      <c r="F2105" s="37" t="s">
        <v>4672</v>
      </c>
      <c r="G2105" s="37" t="s">
        <v>32</v>
      </c>
      <c r="H2105" s="38">
        <v>0</v>
      </c>
      <c r="I2105" s="37" t="s">
        <v>37</v>
      </c>
      <c r="J2105" s="37" t="s">
        <v>37</v>
      </c>
      <c r="K2105">
        <v>0</v>
      </c>
      <c r="L2105">
        <v>0</v>
      </c>
      <c r="M2105">
        <v>0</v>
      </c>
      <c r="N2105">
        <v>0</v>
      </c>
      <c r="O2105">
        <v>0</v>
      </c>
      <c r="P2105">
        <v>0</v>
      </c>
      <c r="Q2105" t="e">
        <f t="shared" si="32"/>
        <v>#DIV/0!</v>
      </c>
    </row>
    <row r="2106" spans="1:17" x14ac:dyDescent="0.25">
      <c r="A2106" s="39">
        <v>43291</v>
      </c>
      <c r="B2106" s="37" t="s">
        <v>1654</v>
      </c>
      <c r="C2106" s="37">
        <v>2018</v>
      </c>
      <c r="D2106" s="38">
        <v>7</v>
      </c>
      <c r="E2106" s="37" t="s">
        <v>55</v>
      </c>
      <c r="F2106" s="37" t="s">
        <v>4672</v>
      </c>
      <c r="G2106" s="37" t="s">
        <v>32</v>
      </c>
      <c r="H2106" s="38">
        <v>88</v>
      </c>
      <c r="I2106" s="37" t="s">
        <v>37</v>
      </c>
      <c r="J2106" s="37" t="s">
        <v>37</v>
      </c>
      <c r="K2106">
        <v>1</v>
      </c>
      <c r="L2106">
        <v>1</v>
      </c>
      <c r="M2106">
        <v>0</v>
      </c>
      <c r="N2106">
        <v>1</v>
      </c>
      <c r="O2106">
        <v>1</v>
      </c>
      <c r="P2106">
        <v>1.1363636363636364E-2</v>
      </c>
      <c r="Q2106">
        <f t="shared" si="32"/>
        <v>1.1363636363636364E-2</v>
      </c>
    </row>
    <row r="2107" spans="1:17" x14ac:dyDescent="0.25">
      <c r="A2107" s="39">
        <v>43291</v>
      </c>
      <c r="B2107" s="37" t="s">
        <v>1902</v>
      </c>
      <c r="C2107" s="37">
        <v>2018</v>
      </c>
      <c r="D2107" s="38">
        <v>7</v>
      </c>
      <c r="E2107" s="37" t="s">
        <v>55</v>
      </c>
      <c r="F2107" s="37" t="s">
        <v>4672</v>
      </c>
      <c r="G2107" s="37" t="s">
        <v>40</v>
      </c>
      <c r="H2107" s="38">
        <v>5</v>
      </c>
      <c r="I2107" s="37" t="s">
        <v>37</v>
      </c>
      <c r="J2107" s="37" t="s">
        <v>37</v>
      </c>
      <c r="K2107">
        <v>0</v>
      </c>
      <c r="L2107">
        <v>0</v>
      </c>
      <c r="M2107">
        <v>0</v>
      </c>
      <c r="N2107">
        <v>0</v>
      </c>
      <c r="O2107">
        <v>0</v>
      </c>
      <c r="P2107">
        <v>0</v>
      </c>
      <c r="Q2107">
        <f t="shared" si="32"/>
        <v>0</v>
      </c>
    </row>
    <row r="2108" spans="1:17" x14ac:dyDescent="0.25">
      <c r="A2108" s="39">
        <v>43291</v>
      </c>
      <c r="B2108" s="37" t="s">
        <v>1901</v>
      </c>
      <c r="C2108" s="37">
        <v>2018</v>
      </c>
      <c r="D2108" s="38">
        <v>7</v>
      </c>
      <c r="E2108" s="37" t="s">
        <v>587</v>
      </c>
      <c r="F2108" s="37" t="e">
        <v>#N/A</v>
      </c>
      <c r="G2108" s="37" t="s">
        <v>32</v>
      </c>
      <c r="H2108" s="38">
        <v>48</v>
      </c>
      <c r="I2108" s="37" t="s">
        <v>37</v>
      </c>
      <c r="J2108" s="37" t="s">
        <v>1900</v>
      </c>
      <c r="K2108">
        <v>0</v>
      </c>
      <c r="L2108">
        <v>0</v>
      </c>
      <c r="M2108">
        <v>0</v>
      </c>
      <c r="N2108">
        <v>0</v>
      </c>
      <c r="O2108">
        <v>0</v>
      </c>
      <c r="P2108">
        <v>0</v>
      </c>
      <c r="Q2108">
        <f t="shared" si="32"/>
        <v>0</v>
      </c>
    </row>
    <row r="2109" spans="1:17" x14ac:dyDescent="0.25">
      <c r="A2109" s="39">
        <v>43291</v>
      </c>
      <c r="B2109" s="37" t="s">
        <v>1899</v>
      </c>
      <c r="C2109" s="37">
        <v>2018</v>
      </c>
      <c r="D2109" s="38">
        <v>7</v>
      </c>
      <c r="E2109" s="37" t="s">
        <v>1898</v>
      </c>
      <c r="F2109" s="37" t="e">
        <v>#N/A</v>
      </c>
      <c r="G2109" s="37" t="s">
        <v>32</v>
      </c>
      <c r="H2109" s="38">
        <v>4</v>
      </c>
      <c r="I2109" s="37" t="s">
        <v>37</v>
      </c>
      <c r="J2109" s="37" t="s">
        <v>37</v>
      </c>
      <c r="K2109">
        <v>0</v>
      </c>
      <c r="L2109">
        <v>0</v>
      </c>
      <c r="M2109">
        <v>0</v>
      </c>
      <c r="N2109">
        <v>0</v>
      </c>
      <c r="O2109">
        <v>0</v>
      </c>
      <c r="P2109">
        <v>0</v>
      </c>
      <c r="Q2109">
        <f t="shared" si="32"/>
        <v>0</v>
      </c>
    </row>
    <row r="2110" spans="1:17" x14ac:dyDescent="0.25">
      <c r="A2110" s="39">
        <v>43291</v>
      </c>
      <c r="B2110" s="37" t="s">
        <v>1897</v>
      </c>
      <c r="C2110" s="37">
        <v>2018</v>
      </c>
      <c r="D2110" s="38">
        <v>7</v>
      </c>
      <c r="E2110" s="37" t="s">
        <v>36</v>
      </c>
      <c r="F2110" s="37" t="s">
        <v>36</v>
      </c>
      <c r="G2110" s="37" t="s">
        <v>32</v>
      </c>
      <c r="H2110" s="38">
        <v>245</v>
      </c>
      <c r="I2110" s="37" t="s">
        <v>1896</v>
      </c>
      <c r="J2110" s="37" t="s">
        <v>1895</v>
      </c>
      <c r="K2110">
        <v>0</v>
      </c>
      <c r="L2110">
        <v>0</v>
      </c>
      <c r="M2110">
        <v>0</v>
      </c>
      <c r="N2110">
        <v>0</v>
      </c>
      <c r="O2110">
        <v>0</v>
      </c>
      <c r="P2110">
        <v>0</v>
      </c>
      <c r="Q2110">
        <f t="shared" si="32"/>
        <v>0</v>
      </c>
    </row>
    <row r="2111" spans="1:17" x14ac:dyDescent="0.25">
      <c r="A2111" s="39">
        <v>43291</v>
      </c>
      <c r="B2111" s="37" t="s">
        <v>1894</v>
      </c>
      <c r="C2111" s="37">
        <v>2018</v>
      </c>
      <c r="D2111" s="38">
        <v>7</v>
      </c>
      <c r="E2111" s="37" t="s">
        <v>50</v>
      </c>
      <c r="F2111" s="37" t="s">
        <v>50</v>
      </c>
      <c r="G2111" s="37" t="s">
        <v>32</v>
      </c>
      <c r="H2111" s="38">
        <v>232</v>
      </c>
      <c r="I2111" s="37" t="s">
        <v>1893</v>
      </c>
      <c r="J2111" s="37" t="s">
        <v>37</v>
      </c>
      <c r="K2111">
        <v>0</v>
      </c>
      <c r="L2111">
        <v>0</v>
      </c>
      <c r="M2111">
        <v>0</v>
      </c>
      <c r="N2111">
        <v>0</v>
      </c>
      <c r="O2111">
        <v>0</v>
      </c>
      <c r="P2111">
        <v>0</v>
      </c>
      <c r="Q2111">
        <f t="shared" si="32"/>
        <v>0</v>
      </c>
    </row>
    <row r="2112" spans="1:17" x14ac:dyDescent="0.25">
      <c r="A2112" s="39">
        <v>43291</v>
      </c>
      <c r="B2112" s="37" t="s">
        <v>1892</v>
      </c>
      <c r="C2112" s="37">
        <v>2018</v>
      </c>
      <c r="D2112" s="38">
        <v>7</v>
      </c>
      <c r="E2112" s="37" t="s">
        <v>1836</v>
      </c>
      <c r="F2112" s="37" t="e">
        <v>#N/A</v>
      </c>
      <c r="G2112" s="37" t="s">
        <v>32</v>
      </c>
      <c r="H2112" s="38">
        <v>4</v>
      </c>
      <c r="I2112" s="37" t="s">
        <v>37</v>
      </c>
      <c r="J2112" s="37" t="s">
        <v>37</v>
      </c>
      <c r="K2112">
        <v>0</v>
      </c>
      <c r="L2112">
        <v>0</v>
      </c>
      <c r="M2112">
        <v>0</v>
      </c>
      <c r="N2112">
        <v>0</v>
      </c>
      <c r="O2112">
        <v>0</v>
      </c>
      <c r="P2112">
        <v>0</v>
      </c>
      <c r="Q2112">
        <f t="shared" si="32"/>
        <v>0</v>
      </c>
    </row>
    <row r="2113" spans="1:17" x14ac:dyDescent="0.25">
      <c r="A2113" s="39">
        <v>43293</v>
      </c>
      <c r="B2113" s="37" t="s">
        <v>1891</v>
      </c>
      <c r="C2113" s="37">
        <v>2018</v>
      </c>
      <c r="D2113" s="38">
        <v>7</v>
      </c>
      <c r="E2113" s="37" t="s">
        <v>232</v>
      </c>
      <c r="F2113" s="37" t="e">
        <v>#N/A</v>
      </c>
      <c r="G2113" s="37" t="s">
        <v>32</v>
      </c>
      <c r="H2113" s="38">
        <v>1</v>
      </c>
      <c r="I2113" s="37" t="s">
        <v>37</v>
      </c>
      <c r="J2113" s="37" t="s">
        <v>37</v>
      </c>
      <c r="K2113">
        <v>0</v>
      </c>
      <c r="L2113">
        <v>0</v>
      </c>
      <c r="M2113">
        <v>0</v>
      </c>
      <c r="N2113">
        <v>0</v>
      </c>
      <c r="O2113">
        <v>0</v>
      </c>
      <c r="P2113">
        <v>0</v>
      </c>
      <c r="Q2113">
        <f t="shared" si="32"/>
        <v>0</v>
      </c>
    </row>
    <row r="2114" spans="1:17" x14ac:dyDescent="0.25">
      <c r="A2114" s="39">
        <v>43308</v>
      </c>
      <c r="B2114" s="37" t="s">
        <v>1657</v>
      </c>
      <c r="C2114" s="37">
        <v>2018</v>
      </c>
      <c r="D2114" s="38">
        <v>7</v>
      </c>
      <c r="E2114" s="37" t="s">
        <v>1827</v>
      </c>
      <c r="F2114" s="37" t="s">
        <v>1827</v>
      </c>
      <c r="G2114" s="37" t="s">
        <v>32</v>
      </c>
      <c r="H2114" s="38">
        <v>92</v>
      </c>
      <c r="I2114" s="37" t="s">
        <v>37</v>
      </c>
      <c r="J2114" s="37" t="s">
        <v>37</v>
      </c>
      <c r="K2114">
        <v>1</v>
      </c>
      <c r="L2114">
        <v>1</v>
      </c>
      <c r="M2114">
        <v>0</v>
      </c>
      <c r="N2114">
        <v>1</v>
      </c>
      <c r="O2114">
        <v>1</v>
      </c>
      <c r="P2114">
        <v>1.0869565217391304E-2</v>
      </c>
      <c r="Q2114">
        <f t="shared" si="32"/>
        <v>1.0869565217391304E-2</v>
      </c>
    </row>
    <row r="2115" spans="1:17" x14ac:dyDescent="0.25">
      <c r="A2115" s="39">
        <v>43312</v>
      </c>
      <c r="B2115" s="37" t="s">
        <v>1890</v>
      </c>
      <c r="C2115" s="37">
        <v>2018</v>
      </c>
      <c r="D2115" s="38">
        <v>7</v>
      </c>
      <c r="E2115" s="37" t="s">
        <v>37</v>
      </c>
      <c r="F2115" s="37" t="e">
        <v>#N/A</v>
      </c>
      <c r="G2115" s="37" t="s">
        <v>32</v>
      </c>
      <c r="H2115" s="38">
        <v>4</v>
      </c>
      <c r="I2115" s="37" t="s">
        <v>37</v>
      </c>
      <c r="J2115" s="37" t="s">
        <v>37</v>
      </c>
      <c r="K2115">
        <v>0</v>
      </c>
      <c r="L2115">
        <v>0</v>
      </c>
      <c r="M2115">
        <v>0</v>
      </c>
      <c r="N2115">
        <v>0</v>
      </c>
      <c r="O2115">
        <v>0</v>
      </c>
      <c r="P2115">
        <v>0</v>
      </c>
      <c r="Q2115">
        <f t="shared" ref="Q2115:Q2178" si="33">N2115/H2115</f>
        <v>0</v>
      </c>
    </row>
    <row r="2116" spans="1:17" x14ac:dyDescent="0.25">
      <c r="A2116" s="39">
        <v>43312</v>
      </c>
      <c r="B2116" s="37" t="s">
        <v>1660</v>
      </c>
      <c r="C2116" s="37">
        <v>2018</v>
      </c>
      <c r="D2116" s="38">
        <v>7</v>
      </c>
      <c r="E2116" s="37" t="s">
        <v>1827</v>
      </c>
      <c r="F2116" s="37" t="s">
        <v>1827</v>
      </c>
      <c r="G2116" s="37" t="s">
        <v>32</v>
      </c>
      <c r="H2116" s="38">
        <v>61</v>
      </c>
      <c r="I2116" s="37" t="s">
        <v>37</v>
      </c>
      <c r="J2116" s="37" t="s">
        <v>37</v>
      </c>
      <c r="K2116">
        <v>1</v>
      </c>
      <c r="L2116">
        <v>1</v>
      </c>
      <c r="M2116">
        <v>0</v>
      </c>
      <c r="N2116">
        <v>1</v>
      </c>
      <c r="O2116">
        <v>1</v>
      </c>
      <c r="P2116">
        <v>1.6393442622950821E-2</v>
      </c>
      <c r="Q2116">
        <f t="shared" si="33"/>
        <v>1.6393442622950821E-2</v>
      </c>
    </row>
    <row r="2117" spans="1:17" x14ac:dyDescent="0.25">
      <c r="A2117" s="39">
        <v>43314</v>
      </c>
      <c r="B2117" s="37" t="s">
        <v>1889</v>
      </c>
      <c r="C2117" s="37">
        <v>2018</v>
      </c>
      <c r="D2117" s="38">
        <v>8</v>
      </c>
      <c r="E2117" s="37" t="s">
        <v>76</v>
      </c>
      <c r="F2117" s="37" t="s">
        <v>1827</v>
      </c>
      <c r="G2117" s="37" t="s">
        <v>32</v>
      </c>
      <c r="H2117" s="38">
        <v>0</v>
      </c>
      <c r="I2117" s="37" t="s">
        <v>37</v>
      </c>
      <c r="J2117" s="37" t="s">
        <v>37</v>
      </c>
      <c r="K2117">
        <v>0</v>
      </c>
      <c r="L2117">
        <v>0</v>
      </c>
      <c r="M2117">
        <v>0</v>
      </c>
      <c r="N2117">
        <v>0</v>
      </c>
      <c r="O2117">
        <v>0</v>
      </c>
      <c r="P2117">
        <v>0</v>
      </c>
      <c r="Q2117" t="e">
        <f t="shared" si="33"/>
        <v>#DIV/0!</v>
      </c>
    </row>
    <row r="2118" spans="1:17" x14ac:dyDescent="0.25">
      <c r="A2118" s="39">
        <v>43314</v>
      </c>
      <c r="B2118" s="37" t="s">
        <v>1663</v>
      </c>
      <c r="C2118" s="37">
        <v>2018</v>
      </c>
      <c r="D2118" s="38">
        <v>8</v>
      </c>
      <c r="E2118" s="37" t="s">
        <v>1827</v>
      </c>
      <c r="F2118" s="37" t="s">
        <v>1827</v>
      </c>
      <c r="G2118" s="37" t="s">
        <v>32</v>
      </c>
      <c r="H2118" s="38">
        <v>163</v>
      </c>
      <c r="I2118" s="37" t="s">
        <v>37</v>
      </c>
      <c r="J2118" s="37" t="s">
        <v>37</v>
      </c>
      <c r="K2118">
        <v>2</v>
      </c>
      <c r="L2118">
        <v>2</v>
      </c>
      <c r="M2118">
        <v>0</v>
      </c>
      <c r="N2118">
        <v>1</v>
      </c>
      <c r="O2118">
        <v>1</v>
      </c>
      <c r="P2118">
        <v>1.2269938650306749E-2</v>
      </c>
      <c r="Q2118">
        <f t="shared" si="33"/>
        <v>6.1349693251533744E-3</v>
      </c>
    </row>
    <row r="2119" spans="1:17" x14ac:dyDescent="0.25">
      <c r="A2119" s="39">
        <v>43314</v>
      </c>
      <c r="B2119" s="37" t="s">
        <v>1667</v>
      </c>
      <c r="C2119" s="37">
        <v>2018</v>
      </c>
      <c r="D2119" s="38">
        <v>8</v>
      </c>
      <c r="E2119" s="37" t="s">
        <v>55</v>
      </c>
      <c r="F2119" s="37" t="s">
        <v>4672</v>
      </c>
      <c r="G2119" s="37" t="s">
        <v>32</v>
      </c>
      <c r="H2119" s="38">
        <v>50</v>
      </c>
      <c r="I2119" s="37" t="s">
        <v>37</v>
      </c>
      <c r="J2119" s="37" t="s">
        <v>37</v>
      </c>
      <c r="K2119">
        <v>1</v>
      </c>
      <c r="L2119">
        <v>1</v>
      </c>
      <c r="M2119">
        <v>1</v>
      </c>
      <c r="N2119">
        <v>0</v>
      </c>
      <c r="O2119">
        <v>1</v>
      </c>
      <c r="P2119">
        <v>0.02</v>
      </c>
      <c r="Q2119">
        <f t="shared" si="33"/>
        <v>0</v>
      </c>
    </row>
    <row r="2120" spans="1:17" x14ac:dyDescent="0.25">
      <c r="A2120" s="39">
        <v>43314</v>
      </c>
      <c r="B2120" s="37" t="s">
        <v>1888</v>
      </c>
      <c r="C2120" s="37">
        <v>2018</v>
      </c>
      <c r="D2120" s="38">
        <v>8</v>
      </c>
      <c r="E2120" s="37" t="s">
        <v>55</v>
      </c>
      <c r="F2120" s="37" t="s">
        <v>4672</v>
      </c>
      <c r="G2120" s="37" t="s">
        <v>40</v>
      </c>
      <c r="H2120" s="38">
        <v>29</v>
      </c>
      <c r="I2120" s="37" t="s">
        <v>37</v>
      </c>
      <c r="J2120" s="37" t="s">
        <v>37</v>
      </c>
      <c r="K2120">
        <v>0</v>
      </c>
      <c r="L2120">
        <v>0</v>
      </c>
      <c r="M2120">
        <v>0</v>
      </c>
      <c r="N2120">
        <v>0</v>
      </c>
      <c r="O2120">
        <v>0</v>
      </c>
      <c r="P2120">
        <v>0</v>
      </c>
      <c r="Q2120">
        <f t="shared" si="33"/>
        <v>0</v>
      </c>
    </row>
    <row r="2121" spans="1:17" x14ac:dyDescent="0.25">
      <c r="A2121" s="39">
        <v>43314</v>
      </c>
      <c r="B2121" s="37" t="s">
        <v>1887</v>
      </c>
      <c r="C2121" s="37">
        <v>2018</v>
      </c>
      <c r="D2121" s="38">
        <v>8</v>
      </c>
      <c r="E2121" s="37" t="s">
        <v>24</v>
      </c>
      <c r="F2121" s="37" t="s">
        <v>4672</v>
      </c>
      <c r="G2121" s="37" t="s">
        <v>32</v>
      </c>
      <c r="H2121" s="38">
        <v>2</v>
      </c>
      <c r="I2121" s="37" t="s">
        <v>37</v>
      </c>
      <c r="J2121" s="37" t="s">
        <v>37</v>
      </c>
      <c r="K2121">
        <v>0</v>
      </c>
      <c r="L2121">
        <v>0</v>
      </c>
      <c r="M2121">
        <v>0</v>
      </c>
      <c r="N2121">
        <v>0</v>
      </c>
      <c r="O2121">
        <v>0</v>
      </c>
      <c r="P2121">
        <v>0</v>
      </c>
      <c r="Q2121">
        <f t="shared" si="33"/>
        <v>0</v>
      </c>
    </row>
    <row r="2122" spans="1:17" x14ac:dyDescent="0.25">
      <c r="A2122" s="39">
        <v>43314</v>
      </c>
      <c r="B2122" s="37" t="s">
        <v>1886</v>
      </c>
      <c r="C2122" s="37">
        <v>2018</v>
      </c>
      <c r="D2122" s="38">
        <v>8</v>
      </c>
      <c r="E2122" s="37" t="s">
        <v>587</v>
      </c>
      <c r="F2122" s="37" t="e">
        <v>#N/A</v>
      </c>
      <c r="G2122" s="37" t="s">
        <v>32</v>
      </c>
      <c r="H2122" s="38">
        <v>61</v>
      </c>
      <c r="I2122" s="37" t="s">
        <v>37</v>
      </c>
      <c r="J2122" s="37" t="s">
        <v>37</v>
      </c>
      <c r="K2122">
        <v>0</v>
      </c>
      <c r="L2122">
        <v>0</v>
      </c>
      <c r="M2122">
        <v>0</v>
      </c>
      <c r="N2122">
        <v>0</v>
      </c>
      <c r="O2122">
        <v>0</v>
      </c>
      <c r="P2122">
        <v>0</v>
      </c>
      <c r="Q2122">
        <f t="shared" si="33"/>
        <v>0</v>
      </c>
    </row>
    <row r="2123" spans="1:17" x14ac:dyDescent="0.25">
      <c r="A2123" s="39">
        <v>43322</v>
      </c>
      <c r="B2123" s="37" t="s">
        <v>1885</v>
      </c>
      <c r="C2123" s="37">
        <v>2018</v>
      </c>
      <c r="D2123" s="38">
        <v>8</v>
      </c>
      <c r="E2123" s="37" t="s">
        <v>1036</v>
      </c>
      <c r="F2123" s="37" t="e">
        <v>#N/A</v>
      </c>
      <c r="G2123" s="37" t="s">
        <v>40</v>
      </c>
      <c r="H2123" s="38">
        <v>2</v>
      </c>
      <c r="I2123" s="37" t="s">
        <v>37</v>
      </c>
      <c r="J2123" s="37" t="s">
        <v>37</v>
      </c>
      <c r="K2123">
        <v>0</v>
      </c>
      <c r="L2123">
        <v>0</v>
      </c>
      <c r="M2123">
        <v>0</v>
      </c>
      <c r="N2123">
        <v>0</v>
      </c>
      <c r="O2123">
        <v>0</v>
      </c>
      <c r="P2123">
        <v>0</v>
      </c>
      <c r="Q2123">
        <f t="shared" si="33"/>
        <v>0</v>
      </c>
    </row>
    <row r="2124" spans="1:17" x14ac:dyDescent="0.25">
      <c r="A2124" s="39">
        <v>43322</v>
      </c>
      <c r="B2124" s="37" t="s">
        <v>1884</v>
      </c>
      <c r="C2124" s="37">
        <v>2018</v>
      </c>
      <c r="D2124" s="38">
        <v>8</v>
      </c>
      <c r="E2124" s="37" t="s">
        <v>37</v>
      </c>
      <c r="F2124" s="37" t="e">
        <v>#N/A</v>
      </c>
      <c r="G2124" s="37" t="s">
        <v>32</v>
      </c>
      <c r="H2124" s="38">
        <v>2</v>
      </c>
      <c r="I2124" s="37" t="s">
        <v>37</v>
      </c>
      <c r="J2124" s="37" t="s">
        <v>1883</v>
      </c>
      <c r="K2124">
        <v>0</v>
      </c>
      <c r="L2124">
        <v>0</v>
      </c>
      <c r="M2124">
        <v>0</v>
      </c>
      <c r="N2124">
        <v>0</v>
      </c>
      <c r="O2124">
        <v>0</v>
      </c>
      <c r="P2124">
        <v>0</v>
      </c>
      <c r="Q2124">
        <f t="shared" si="33"/>
        <v>0</v>
      </c>
    </row>
    <row r="2125" spans="1:17" x14ac:dyDescent="0.25">
      <c r="A2125" s="39">
        <v>43322</v>
      </c>
      <c r="B2125" s="37" t="s">
        <v>1670</v>
      </c>
      <c r="C2125" s="37">
        <v>2018</v>
      </c>
      <c r="D2125" s="38">
        <v>8</v>
      </c>
      <c r="E2125" s="37" t="s">
        <v>76</v>
      </c>
      <c r="F2125" s="37" t="s">
        <v>1827</v>
      </c>
      <c r="G2125" s="37" t="s">
        <v>32</v>
      </c>
      <c r="H2125" s="38">
        <v>43</v>
      </c>
      <c r="I2125" s="37" t="s">
        <v>37</v>
      </c>
      <c r="J2125" s="37" t="s">
        <v>37</v>
      </c>
      <c r="K2125">
        <v>1</v>
      </c>
      <c r="L2125">
        <v>1</v>
      </c>
      <c r="M2125">
        <v>0</v>
      </c>
      <c r="N2125">
        <v>0</v>
      </c>
      <c r="O2125">
        <v>0</v>
      </c>
      <c r="P2125">
        <v>2.3255813953488372E-2</v>
      </c>
      <c r="Q2125">
        <f t="shared" si="33"/>
        <v>0</v>
      </c>
    </row>
    <row r="2126" spans="1:17" x14ac:dyDescent="0.25">
      <c r="A2126" s="39">
        <v>43322</v>
      </c>
      <c r="B2126" s="37" t="s">
        <v>1882</v>
      </c>
      <c r="C2126" s="37">
        <v>2018</v>
      </c>
      <c r="D2126" s="38">
        <v>8</v>
      </c>
      <c r="E2126" s="37" t="s">
        <v>1827</v>
      </c>
      <c r="F2126" s="37" t="s">
        <v>1827</v>
      </c>
      <c r="G2126" s="37" t="s">
        <v>32</v>
      </c>
      <c r="H2126" s="38">
        <v>33</v>
      </c>
      <c r="I2126" s="37" t="s">
        <v>37</v>
      </c>
      <c r="J2126" s="37" t="s">
        <v>37</v>
      </c>
      <c r="K2126">
        <v>0</v>
      </c>
      <c r="L2126">
        <v>0</v>
      </c>
      <c r="M2126">
        <v>0</v>
      </c>
      <c r="N2126">
        <v>0</v>
      </c>
      <c r="O2126">
        <v>0</v>
      </c>
      <c r="P2126">
        <v>0</v>
      </c>
      <c r="Q2126">
        <f t="shared" si="33"/>
        <v>0</v>
      </c>
    </row>
    <row r="2127" spans="1:17" x14ac:dyDescent="0.25">
      <c r="A2127" s="39">
        <v>43325</v>
      </c>
      <c r="B2127" s="37" t="s">
        <v>1881</v>
      </c>
      <c r="C2127" s="37">
        <v>2018</v>
      </c>
      <c r="D2127" s="38">
        <v>8</v>
      </c>
      <c r="E2127" s="37" t="s">
        <v>1036</v>
      </c>
      <c r="F2127" s="37" t="e">
        <v>#N/A</v>
      </c>
      <c r="G2127" s="37" t="s">
        <v>40</v>
      </c>
      <c r="H2127" s="38">
        <v>2</v>
      </c>
      <c r="I2127" s="37" t="s">
        <v>37</v>
      </c>
      <c r="J2127" s="37" t="s">
        <v>37</v>
      </c>
      <c r="K2127">
        <v>0</v>
      </c>
      <c r="L2127">
        <v>0</v>
      </c>
      <c r="M2127">
        <v>0</v>
      </c>
      <c r="N2127">
        <v>0</v>
      </c>
      <c r="O2127">
        <v>0</v>
      </c>
      <c r="P2127">
        <v>0</v>
      </c>
      <c r="Q2127">
        <f t="shared" si="33"/>
        <v>0</v>
      </c>
    </row>
    <row r="2128" spans="1:17" x14ac:dyDescent="0.25">
      <c r="A2128" s="39">
        <v>43335</v>
      </c>
      <c r="B2128" s="37" t="s">
        <v>1880</v>
      </c>
      <c r="C2128" s="37">
        <v>2018</v>
      </c>
      <c r="D2128" s="38">
        <v>8</v>
      </c>
      <c r="E2128" s="37" t="s">
        <v>1036</v>
      </c>
      <c r="F2128" s="37" t="e">
        <v>#N/A</v>
      </c>
      <c r="G2128" s="37" t="s">
        <v>40</v>
      </c>
      <c r="H2128" s="38">
        <v>1</v>
      </c>
      <c r="I2128" s="37" t="s">
        <v>37</v>
      </c>
      <c r="J2128" s="37" t="s">
        <v>37</v>
      </c>
      <c r="K2128">
        <v>0</v>
      </c>
      <c r="L2128">
        <v>0</v>
      </c>
      <c r="M2128">
        <v>0</v>
      </c>
      <c r="N2128">
        <v>0</v>
      </c>
      <c r="O2128">
        <v>0</v>
      </c>
      <c r="P2128">
        <v>0</v>
      </c>
      <c r="Q2128">
        <f t="shared" si="33"/>
        <v>0</v>
      </c>
    </row>
    <row r="2129" spans="1:17" x14ac:dyDescent="0.25">
      <c r="A2129" s="39">
        <v>43335</v>
      </c>
      <c r="B2129" s="37" t="s">
        <v>1879</v>
      </c>
      <c r="C2129" s="37">
        <v>2018</v>
      </c>
      <c r="D2129" s="38">
        <v>8</v>
      </c>
      <c r="E2129" s="37" t="s">
        <v>1878</v>
      </c>
      <c r="F2129" s="37" t="e">
        <v>#N/A</v>
      </c>
      <c r="G2129" s="37" t="s">
        <v>32</v>
      </c>
      <c r="H2129" s="38">
        <v>4</v>
      </c>
      <c r="I2129" s="37" t="s">
        <v>37</v>
      </c>
      <c r="J2129" s="37" t="s">
        <v>37</v>
      </c>
      <c r="K2129">
        <v>0</v>
      </c>
      <c r="L2129">
        <v>0</v>
      </c>
      <c r="M2129">
        <v>0</v>
      </c>
      <c r="N2129">
        <v>0</v>
      </c>
      <c r="O2129">
        <v>0</v>
      </c>
      <c r="P2129">
        <v>0</v>
      </c>
      <c r="Q2129">
        <f t="shared" si="33"/>
        <v>0</v>
      </c>
    </row>
    <row r="2130" spans="1:17" x14ac:dyDescent="0.25">
      <c r="A2130" s="39">
        <v>43335</v>
      </c>
      <c r="B2130" s="37" t="s">
        <v>1877</v>
      </c>
      <c r="C2130" s="37">
        <v>2018</v>
      </c>
      <c r="D2130" s="38">
        <v>8</v>
      </c>
      <c r="E2130" s="37" t="s">
        <v>37</v>
      </c>
      <c r="F2130" s="37" t="e">
        <v>#N/A</v>
      </c>
      <c r="G2130" s="37" t="s">
        <v>32</v>
      </c>
      <c r="H2130" s="38">
        <v>1</v>
      </c>
      <c r="I2130" s="37" t="s">
        <v>37</v>
      </c>
      <c r="J2130" s="37" t="s">
        <v>37</v>
      </c>
      <c r="K2130">
        <v>0</v>
      </c>
      <c r="L2130">
        <v>0</v>
      </c>
      <c r="M2130">
        <v>0</v>
      </c>
      <c r="N2130">
        <v>0</v>
      </c>
      <c r="O2130">
        <v>0</v>
      </c>
      <c r="P2130">
        <v>0</v>
      </c>
      <c r="Q2130">
        <f t="shared" si="33"/>
        <v>0</v>
      </c>
    </row>
    <row r="2131" spans="1:17" x14ac:dyDescent="0.25">
      <c r="A2131" s="39">
        <v>43335</v>
      </c>
      <c r="B2131" s="37" t="s">
        <v>1876</v>
      </c>
      <c r="C2131" s="37">
        <v>2018</v>
      </c>
      <c r="D2131" s="38">
        <v>8</v>
      </c>
      <c r="E2131" s="37" t="s">
        <v>37</v>
      </c>
      <c r="F2131" s="37" t="e">
        <v>#N/A</v>
      </c>
      <c r="G2131" s="37" t="s">
        <v>32</v>
      </c>
      <c r="H2131" s="38">
        <v>1</v>
      </c>
      <c r="I2131" s="37" t="s">
        <v>37</v>
      </c>
      <c r="J2131" s="37" t="s">
        <v>37</v>
      </c>
      <c r="K2131">
        <v>0</v>
      </c>
      <c r="L2131">
        <v>0</v>
      </c>
      <c r="M2131">
        <v>0</v>
      </c>
      <c r="N2131">
        <v>0</v>
      </c>
      <c r="O2131">
        <v>0</v>
      </c>
      <c r="P2131">
        <v>0</v>
      </c>
      <c r="Q2131">
        <f t="shared" si="33"/>
        <v>0</v>
      </c>
    </row>
    <row r="2132" spans="1:17" x14ac:dyDescent="0.25">
      <c r="A2132" s="39">
        <v>43340</v>
      </c>
      <c r="B2132" s="37" t="s">
        <v>1875</v>
      </c>
      <c r="C2132" s="37">
        <v>2018</v>
      </c>
      <c r="D2132" s="38">
        <v>8</v>
      </c>
      <c r="E2132" s="37" t="s">
        <v>37</v>
      </c>
      <c r="F2132" s="37" t="e">
        <v>#N/A</v>
      </c>
      <c r="G2132" s="37" t="s">
        <v>40</v>
      </c>
      <c r="H2132" s="38">
        <v>1</v>
      </c>
      <c r="I2132" s="37" t="s">
        <v>37</v>
      </c>
      <c r="J2132" s="37" t="s">
        <v>37</v>
      </c>
      <c r="K2132">
        <v>0</v>
      </c>
      <c r="L2132">
        <v>0</v>
      </c>
      <c r="M2132">
        <v>0</v>
      </c>
      <c r="N2132">
        <v>0</v>
      </c>
      <c r="O2132">
        <v>0</v>
      </c>
      <c r="P2132">
        <v>0</v>
      </c>
      <c r="Q2132">
        <f t="shared" si="33"/>
        <v>0</v>
      </c>
    </row>
    <row r="2133" spans="1:17" x14ac:dyDescent="0.25">
      <c r="A2133" s="39">
        <v>43340</v>
      </c>
      <c r="B2133" s="37" t="s">
        <v>1874</v>
      </c>
      <c r="C2133" s="37">
        <v>2018</v>
      </c>
      <c r="D2133" s="38">
        <v>8</v>
      </c>
      <c r="E2133" s="37" t="s">
        <v>37</v>
      </c>
      <c r="F2133" s="37" t="e">
        <v>#N/A</v>
      </c>
      <c r="G2133" s="37" t="s">
        <v>40</v>
      </c>
      <c r="H2133" s="38">
        <v>1</v>
      </c>
      <c r="I2133" s="37" t="s">
        <v>37</v>
      </c>
      <c r="J2133" s="37" t="s">
        <v>37</v>
      </c>
      <c r="K2133">
        <v>0</v>
      </c>
      <c r="L2133">
        <v>0</v>
      </c>
      <c r="M2133">
        <v>0</v>
      </c>
      <c r="N2133">
        <v>0</v>
      </c>
      <c r="O2133">
        <v>0</v>
      </c>
      <c r="P2133">
        <v>0</v>
      </c>
      <c r="Q2133">
        <f t="shared" si="33"/>
        <v>0</v>
      </c>
    </row>
    <row r="2134" spans="1:17" x14ac:dyDescent="0.25">
      <c r="A2134" s="39">
        <v>43343</v>
      </c>
      <c r="B2134" s="37" t="s">
        <v>1873</v>
      </c>
      <c r="C2134" s="37">
        <v>2018</v>
      </c>
      <c r="D2134" s="38">
        <v>8</v>
      </c>
      <c r="E2134" s="37" t="s">
        <v>1036</v>
      </c>
      <c r="F2134" s="37" t="e">
        <v>#N/A</v>
      </c>
      <c r="G2134" s="37" t="s">
        <v>40</v>
      </c>
      <c r="H2134" s="38">
        <v>2</v>
      </c>
      <c r="I2134" s="37" t="s">
        <v>37</v>
      </c>
      <c r="J2134" s="37" t="s">
        <v>37</v>
      </c>
      <c r="K2134">
        <v>0</v>
      </c>
      <c r="L2134">
        <v>0</v>
      </c>
      <c r="M2134">
        <v>0</v>
      </c>
      <c r="N2134">
        <v>0</v>
      </c>
      <c r="O2134">
        <v>0</v>
      </c>
      <c r="P2134">
        <v>0</v>
      </c>
      <c r="Q2134">
        <f t="shared" si="33"/>
        <v>0</v>
      </c>
    </row>
    <row r="2135" spans="1:17" x14ac:dyDescent="0.25">
      <c r="A2135" s="39">
        <v>43343</v>
      </c>
      <c r="B2135" s="37" t="s">
        <v>1872</v>
      </c>
      <c r="C2135" s="37">
        <v>2018</v>
      </c>
      <c r="D2135" s="38">
        <v>8</v>
      </c>
      <c r="E2135" s="37" t="s">
        <v>37</v>
      </c>
      <c r="F2135" s="37" t="e">
        <v>#N/A</v>
      </c>
      <c r="G2135" s="37" t="s">
        <v>32</v>
      </c>
      <c r="H2135" s="38">
        <v>1</v>
      </c>
      <c r="I2135" s="37" t="s">
        <v>37</v>
      </c>
      <c r="J2135" s="37" t="s">
        <v>37</v>
      </c>
      <c r="K2135">
        <v>0</v>
      </c>
      <c r="L2135">
        <v>0</v>
      </c>
      <c r="M2135">
        <v>0</v>
      </c>
      <c r="N2135">
        <v>0</v>
      </c>
      <c r="O2135">
        <v>0</v>
      </c>
      <c r="P2135">
        <v>0</v>
      </c>
      <c r="Q2135">
        <f t="shared" si="33"/>
        <v>0</v>
      </c>
    </row>
    <row r="2136" spans="1:17" x14ac:dyDescent="0.25">
      <c r="A2136" s="39">
        <v>43343</v>
      </c>
      <c r="B2136" s="37" t="s">
        <v>1674</v>
      </c>
      <c r="C2136" s="37">
        <v>2018</v>
      </c>
      <c r="D2136" s="38">
        <v>8</v>
      </c>
      <c r="E2136" s="37" t="s">
        <v>1827</v>
      </c>
      <c r="F2136" s="37" t="s">
        <v>1827</v>
      </c>
      <c r="G2136" s="37" t="s">
        <v>32</v>
      </c>
      <c r="H2136" s="38">
        <v>43</v>
      </c>
      <c r="I2136" s="37" t="s">
        <v>37</v>
      </c>
      <c r="J2136" s="37" t="s">
        <v>37</v>
      </c>
      <c r="K2136">
        <v>1</v>
      </c>
      <c r="L2136">
        <v>1</v>
      </c>
      <c r="M2136">
        <v>0</v>
      </c>
      <c r="N2136">
        <v>0</v>
      </c>
      <c r="O2136">
        <v>0</v>
      </c>
      <c r="P2136">
        <v>2.3255813953488372E-2</v>
      </c>
      <c r="Q2136">
        <f t="shared" si="33"/>
        <v>0</v>
      </c>
    </row>
    <row r="2137" spans="1:17" x14ac:dyDescent="0.25">
      <c r="A2137" s="39">
        <v>43343</v>
      </c>
      <c r="B2137" s="37" t="s">
        <v>1871</v>
      </c>
      <c r="C2137" s="37">
        <v>2018</v>
      </c>
      <c r="D2137" s="38">
        <v>8</v>
      </c>
      <c r="E2137" s="37" t="s">
        <v>1827</v>
      </c>
      <c r="F2137" s="37" t="s">
        <v>1827</v>
      </c>
      <c r="G2137" s="37" t="s">
        <v>40</v>
      </c>
      <c r="H2137" s="38">
        <v>10</v>
      </c>
      <c r="I2137" s="37" t="s">
        <v>37</v>
      </c>
      <c r="J2137" s="37" t="s">
        <v>37</v>
      </c>
      <c r="K2137">
        <v>0</v>
      </c>
      <c r="L2137">
        <v>0</v>
      </c>
      <c r="M2137">
        <v>0</v>
      </c>
      <c r="N2137">
        <v>0</v>
      </c>
      <c r="O2137">
        <v>0</v>
      </c>
      <c r="P2137">
        <v>0</v>
      </c>
      <c r="Q2137">
        <f t="shared" si="33"/>
        <v>0</v>
      </c>
    </row>
    <row r="2138" spans="1:17" x14ac:dyDescent="0.25">
      <c r="A2138" s="39">
        <v>43343</v>
      </c>
      <c r="B2138" s="37" t="s">
        <v>1870</v>
      </c>
      <c r="C2138" s="37">
        <v>2018</v>
      </c>
      <c r="D2138" s="38">
        <v>8</v>
      </c>
      <c r="E2138" s="37" t="s">
        <v>76</v>
      </c>
      <c r="F2138" s="37" t="s">
        <v>1827</v>
      </c>
      <c r="G2138" s="37" t="s">
        <v>32</v>
      </c>
      <c r="H2138" s="38">
        <v>3</v>
      </c>
      <c r="I2138" s="37" t="s">
        <v>37</v>
      </c>
      <c r="J2138" s="37" t="s">
        <v>37</v>
      </c>
      <c r="K2138">
        <v>0</v>
      </c>
      <c r="L2138">
        <v>0</v>
      </c>
      <c r="M2138">
        <v>0</v>
      </c>
      <c r="N2138">
        <v>0</v>
      </c>
      <c r="O2138">
        <v>0</v>
      </c>
      <c r="P2138">
        <v>0</v>
      </c>
      <c r="Q2138">
        <f t="shared" si="33"/>
        <v>0</v>
      </c>
    </row>
    <row r="2139" spans="1:17" x14ac:dyDescent="0.25">
      <c r="A2139" s="39">
        <v>43343</v>
      </c>
      <c r="B2139" s="37" t="s">
        <v>1869</v>
      </c>
      <c r="C2139" s="37">
        <v>2018</v>
      </c>
      <c r="D2139" s="38">
        <v>8</v>
      </c>
      <c r="E2139" s="37" t="s">
        <v>153</v>
      </c>
      <c r="F2139" s="37" t="s">
        <v>4672</v>
      </c>
      <c r="G2139" s="37" t="s">
        <v>32</v>
      </c>
      <c r="H2139" s="38">
        <v>0</v>
      </c>
      <c r="I2139" s="37" t="s">
        <v>37</v>
      </c>
      <c r="J2139" s="37" t="s">
        <v>37</v>
      </c>
      <c r="K2139">
        <v>0</v>
      </c>
      <c r="L2139">
        <v>0</v>
      </c>
      <c r="M2139">
        <v>0</v>
      </c>
      <c r="N2139">
        <v>0</v>
      </c>
      <c r="O2139">
        <v>0</v>
      </c>
      <c r="P2139">
        <v>0</v>
      </c>
      <c r="Q2139" t="e">
        <f t="shared" si="33"/>
        <v>#DIV/0!</v>
      </c>
    </row>
    <row r="2140" spans="1:17" x14ac:dyDescent="0.25">
      <c r="A2140" s="39">
        <v>43343</v>
      </c>
      <c r="B2140" s="37" t="s">
        <v>1677</v>
      </c>
      <c r="C2140" s="37">
        <v>2018</v>
      </c>
      <c r="D2140" s="38">
        <v>8</v>
      </c>
      <c r="E2140" s="37" t="s">
        <v>55</v>
      </c>
      <c r="F2140" s="37" t="s">
        <v>4672</v>
      </c>
      <c r="G2140" s="37" t="s">
        <v>32</v>
      </c>
      <c r="H2140" s="38">
        <v>246</v>
      </c>
      <c r="I2140" s="37" t="s">
        <v>37</v>
      </c>
      <c r="J2140" s="37" t="s">
        <v>37</v>
      </c>
      <c r="K2140">
        <v>1</v>
      </c>
      <c r="L2140">
        <v>1</v>
      </c>
      <c r="M2140">
        <v>0</v>
      </c>
      <c r="N2140">
        <v>1</v>
      </c>
      <c r="O2140">
        <v>1</v>
      </c>
      <c r="P2140">
        <v>4.0650406504065045E-3</v>
      </c>
      <c r="Q2140">
        <f t="shared" si="33"/>
        <v>4.0650406504065045E-3</v>
      </c>
    </row>
    <row r="2141" spans="1:17" x14ac:dyDescent="0.25">
      <c r="A2141" s="39">
        <v>43343</v>
      </c>
      <c r="B2141" s="37" t="s">
        <v>1680</v>
      </c>
      <c r="C2141" s="37">
        <v>2018</v>
      </c>
      <c r="D2141" s="38">
        <v>8</v>
      </c>
      <c r="E2141" s="37" t="s">
        <v>55</v>
      </c>
      <c r="F2141" s="37" t="s">
        <v>4672</v>
      </c>
      <c r="G2141" s="37" t="s">
        <v>40</v>
      </c>
      <c r="H2141" s="38">
        <v>608</v>
      </c>
      <c r="I2141" s="37" t="s">
        <v>37</v>
      </c>
      <c r="J2141" s="37" t="s">
        <v>37</v>
      </c>
      <c r="K2141">
        <v>1</v>
      </c>
      <c r="L2141">
        <v>1</v>
      </c>
      <c r="M2141">
        <v>0</v>
      </c>
      <c r="N2141">
        <v>1</v>
      </c>
      <c r="O2141">
        <v>1</v>
      </c>
      <c r="P2141">
        <v>1.6447368421052631E-3</v>
      </c>
      <c r="Q2141">
        <f t="shared" si="33"/>
        <v>1.6447368421052631E-3</v>
      </c>
    </row>
    <row r="2142" spans="1:17" x14ac:dyDescent="0.25">
      <c r="A2142" s="39">
        <v>43343</v>
      </c>
      <c r="B2142" s="37" t="s">
        <v>1868</v>
      </c>
      <c r="C2142" s="37">
        <v>2018</v>
      </c>
      <c r="D2142" s="38">
        <v>8</v>
      </c>
      <c r="E2142" s="37" t="s">
        <v>24</v>
      </c>
      <c r="F2142" s="37" t="s">
        <v>4672</v>
      </c>
      <c r="G2142" s="37" t="s">
        <v>32</v>
      </c>
      <c r="H2142" s="38">
        <v>6</v>
      </c>
      <c r="I2142" s="37" t="s">
        <v>37</v>
      </c>
      <c r="J2142" s="37" t="s">
        <v>1867</v>
      </c>
      <c r="K2142">
        <v>0</v>
      </c>
      <c r="L2142">
        <v>0</v>
      </c>
      <c r="M2142">
        <v>0</v>
      </c>
      <c r="N2142">
        <v>0</v>
      </c>
      <c r="O2142">
        <v>0</v>
      </c>
      <c r="P2142">
        <v>0</v>
      </c>
      <c r="Q2142">
        <f t="shared" si="33"/>
        <v>0</v>
      </c>
    </row>
    <row r="2143" spans="1:17" x14ac:dyDescent="0.25">
      <c r="A2143" s="39">
        <v>43343</v>
      </c>
      <c r="B2143" s="37" t="s">
        <v>1683</v>
      </c>
      <c r="C2143" s="37">
        <v>2018</v>
      </c>
      <c r="D2143" s="38">
        <v>8</v>
      </c>
      <c r="E2143" s="37" t="s">
        <v>36</v>
      </c>
      <c r="F2143" s="37" t="s">
        <v>36</v>
      </c>
      <c r="G2143" s="37" t="s">
        <v>32</v>
      </c>
      <c r="H2143" s="38">
        <v>372</v>
      </c>
      <c r="I2143" s="37" t="s">
        <v>1866</v>
      </c>
      <c r="J2143" s="37" t="s">
        <v>37</v>
      </c>
      <c r="K2143">
        <v>1</v>
      </c>
      <c r="L2143">
        <v>1</v>
      </c>
      <c r="M2143">
        <v>0</v>
      </c>
      <c r="N2143">
        <v>1</v>
      </c>
      <c r="O2143">
        <v>1</v>
      </c>
      <c r="P2143">
        <v>2.6881720430107529E-3</v>
      </c>
      <c r="Q2143">
        <f t="shared" si="33"/>
        <v>2.6881720430107529E-3</v>
      </c>
    </row>
    <row r="2144" spans="1:17" x14ac:dyDescent="0.25">
      <c r="A2144" s="39">
        <v>43343</v>
      </c>
      <c r="B2144" s="37" t="s">
        <v>1865</v>
      </c>
      <c r="C2144" s="37">
        <v>2018</v>
      </c>
      <c r="D2144" s="38">
        <v>8</v>
      </c>
      <c r="E2144" s="37" t="s">
        <v>36</v>
      </c>
      <c r="F2144" s="37" t="s">
        <v>36</v>
      </c>
      <c r="G2144" s="37" t="s">
        <v>40</v>
      </c>
      <c r="H2144" s="38">
        <v>19</v>
      </c>
      <c r="I2144" s="37" t="s">
        <v>37</v>
      </c>
      <c r="J2144" s="37" t="s">
        <v>37</v>
      </c>
      <c r="K2144">
        <v>0</v>
      </c>
      <c r="L2144">
        <v>0</v>
      </c>
      <c r="M2144">
        <v>0</v>
      </c>
      <c r="N2144">
        <v>0</v>
      </c>
      <c r="O2144">
        <v>0</v>
      </c>
      <c r="P2144">
        <v>0</v>
      </c>
      <c r="Q2144">
        <f t="shared" si="33"/>
        <v>0</v>
      </c>
    </row>
    <row r="2145" spans="1:17" x14ac:dyDescent="0.25">
      <c r="A2145" s="39">
        <v>43343</v>
      </c>
      <c r="B2145" s="37" t="s">
        <v>1686</v>
      </c>
      <c r="C2145" s="37">
        <v>2018</v>
      </c>
      <c r="D2145" s="38">
        <v>8</v>
      </c>
      <c r="E2145" s="37" t="s">
        <v>50</v>
      </c>
      <c r="F2145" s="37" t="s">
        <v>50</v>
      </c>
      <c r="G2145" s="37" t="s">
        <v>32</v>
      </c>
      <c r="H2145" s="38">
        <v>232</v>
      </c>
      <c r="I2145" s="37" t="s">
        <v>1864</v>
      </c>
      <c r="J2145" s="37" t="s">
        <v>37</v>
      </c>
      <c r="K2145">
        <v>1</v>
      </c>
      <c r="L2145">
        <v>1</v>
      </c>
      <c r="M2145">
        <v>0</v>
      </c>
      <c r="N2145">
        <v>1</v>
      </c>
      <c r="O2145">
        <v>1</v>
      </c>
      <c r="P2145">
        <v>4.3103448275862068E-3</v>
      </c>
      <c r="Q2145">
        <f t="shared" si="33"/>
        <v>4.3103448275862068E-3</v>
      </c>
    </row>
    <row r="2146" spans="1:17" x14ac:dyDescent="0.25">
      <c r="A2146" s="39">
        <v>43343</v>
      </c>
      <c r="B2146" s="37" t="s">
        <v>1863</v>
      </c>
      <c r="C2146" s="37">
        <v>2018</v>
      </c>
      <c r="D2146" s="38">
        <v>8</v>
      </c>
      <c r="E2146" s="37" t="s">
        <v>50</v>
      </c>
      <c r="F2146" s="37" t="s">
        <v>50</v>
      </c>
      <c r="G2146" s="37" t="s">
        <v>40</v>
      </c>
      <c r="H2146" s="38">
        <v>2</v>
      </c>
      <c r="I2146" s="37" t="s">
        <v>37</v>
      </c>
      <c r="J2146" s="37" t="s">
        <v>37</v>
      </c>
      <c r="K2146">
        <v>0</v>
      </c>
      <c r="L2146">
        <v>0</v>
      </c>
      <c r="M2146">
        <v>0</v>
      </c>
      <c r="N2146">
        <v>0</v>
      </c>
      <c r="O2146">
        <v>0</v>
      </c>
      <c r="P2146">
        <v>0</v>
      </c>
      <c r="Q2146">
        <f t="shared" si="33"/>
        <v>0</v>
      </c>
    </row>
    <row r="2147" spans="1:17" x14ac:dyDescent="0.25">
      <c r="A2147" s="39">
        <v>43348</v>
      </c>
      <c r="B2147" s="37" t="s">
        <v>1862</v>
      </c>
      <c r="C2147" s="37">
        <v>2018</v>
      </c>
      <c r="D2147" s="38">
        <v>9</v>
      </c>
      <c r="E2147" s="37" t="s">
        <v>232</v>
      </c>
      <c r="F2147" s="37" t="e">
        <v>#N/A</v>
      </c>
      <c r="G2147" s="37" t="s">
        <v>40</v>
      </c>
      <c r="H2147" s="38">
        <v>1</v>
      </c>
      <c r="I2147" s="37" t="s">
        <v>37</v>
      </c>
      <c r="J2147" s="37" t="s">
        <v>37</v>
      </c>
      <c r="K2147">
        <v>0</v>
      </c>
      <c r="L2147">
        <v>0</v>
      </c>
      <c r="M2147">
        <v>0</v>
      </c>
      <c r="N2147">
        <v>0</v>
      </c>
      <c r="O2147">
        <v>0</v>
      </c>
      <c r="P2147">
        <v>0</v>
      </c>
      <c r="Q2147">
        <f t="shared" si="33"/>
        <v>0</v>
      </c>
    </row>
    <row r="2148" spans="1:17" x14ac:dyDescent="0.25">
      <c r="A2148" s="39">
        <v>43348</v>
      </c>
      <c r="B2148" s="37" t="s">
        <v>1689</v>
      </c>
      <c r="C2148" s="37">
        <v>2018</v>
      </c>
      <c r="D2148" s="38">
        <v>9</v>
      </c>
      <c r="E2148" s="37" t="s">
        <v>76</v>
      </c>
      <c r="F2148" s="37" t="s">
        <v>1827</v>
      </c>
      <c r="G2148" s="37" t="s">
        <v>32</v>
      </c>
      <c r="H2148" s="38">
        <v>67</v>
      </c>
      <c r="I2148" s="37" t="s">
        <v>37</v>
      </c>
      <c r="J2148" s="37" t="s">
        <v>37</v>
      </c>
      <c r="K2148">
        <v>1</v>
      </c>
      <c r="L2148">
        <v>1</v>
      </c>
      <c r="M2148">
        <v>1</v>
      </c>
      <c r="N2148">
        <v>0</v>
      </c>
      <c r="O2148">
        <v>1</v>
      </c>
      <c r="P2148">
        <v>1.4925373134328358E-2</v>
      </c>
      <c r="Q2148">
        <f t="shared" si="33"/>
        <v>0</v>
      </c>
    </row>
    <row r="2149" spans="1:17" x14ac:dyDescent="0.25">
      <c r="A2149" s="39">
        <v>43348</v>
      </c>
      <c r="B2149" s="37" t="s">
        <v>1861</v>
      </c>
      <c r="C2149" s="37">
        <v>2018</v>
      </c>
      <c r="D2149" s="38">
        <v>9</v>
      </c>
      <c r="E2149" s="37" t="s">
        <v>1827</v>
      </c>
      <c r="F2149" s="37" t="s">
        <v>1827</v>
      </c>
      <c r="G2149" s="37" t="s">
        <v>32</v>
      </c>
      <c r="H2149" s="38">
        <v>60</v>
      </c>
      <c r="I2149" s="37" t="s">
        <v>37</v>
      </c>
      <c r="J2149" s="37" t="s">
        <v>37</v>
      </c>
      <c r="K2149">
        <v>0</v>
      </c>
      <c r="L2149">
        <v>0</v>
      </c>
      <c r="M2149">
        <v>0</v>
      </c>
      <c r="N2149">
        <v>0</v>
      </c>
      <c r="O2149">
        <v>0</v>
      </c>
      <c r="P2149">
        <v>0</v>
      </c>
      <c r="Q2149">
        <f t="shared" si="33"/>
        <v>0</v>
      </c>
    </row>
    <row r="2150" spans="1:17" x14ac:dyDescent="0.25">
      <c r="A2150" s="39">
        <v>43348</v>
      </c>
      <c r="B2150" s="37" t="s">
        <v>1860</v>
      </c>
      <c r="C2150" s="37">
        <v>2018</v>
      </c>
      <c r="D2150" s="38">
        <v>9</v>
      </c>
      <c r="E2150" s="37" t="s">
        <v>1827</v>
      </c>
      <c r="F2150" s="37" t="s">
        <v>1827</v>
      </c>
      <c r="G2150" s="37" t="s">
        <v>40</v>
      </c>
      <c r="H2150" s="38">
        <v>1</v>
      </c>
      <c r="I2150" s="37" t="s">
        <v>37</v>
      </c>
      <c r="J2150" s="37" t="s">
        <v>37</v>
      </c>
      <c r="K2150">
        <v>0</v>
      </c>
      <c r="L2150">
        <v>0</v>
      </c>
      <c r="M2150">
        <v>0</v>
      </c>
      <c r="N2150">
        <v>0</v>
      </c>
      <c r="O2150">
        <v>0</v>
      </c>
      <c r="P2150">
        <v>0</v>
      </c>
      <c r="Q2150">
        <f t="shared" si="33"/>
        <v>0</v>
      </c>
    </row>
    <row r="2151" spans="1:17" x14ac:dyDescent="0.25">
      <c r="A2151" s="39">
        <v>43348</v>
      </c>
      <c r="B2151" s="37" t="s">
        <v>1859</v>
      </c>
      <c r="C2151" s="37">
        <v>2018</v>
      </c>
      <c r="D2151" s="38">
        <v>9</v>
      </c>
      <c r="E2151" s="37" t="s">
        <v>153</v>
      </c>
      <c r="F2151" s="37" t="s">
        <v>4672</v>
      </c>
      <c r="G2151" s="37" t="s">
        <v>32</v>
      </c>
      <c r="H2151" s="38">
        <v>0</v>
      </c>
      <c r="I2151" s="37" t="s">
        <v>37</v>
      </c>
      <c r="J2151" s="37" t="s">
        <v>37</v>
      </c>
      <c r="K2151">
        <v>0</v>
      </c>
      <c r="L2151">
        <v>0</v>
      </c>
      <c r="M2151">
        <v>0</v>
      </c>
      <c r="N2151">
        <v>0</v>
      </c>
      <c r="O2151">
        <v>0</v>
      </c>
      <c r="P2151">
        <v>0</v>
      </c>
      <c r="Q2151" t="e">
        <f t="shared" si="33"/>
        <v>#DIV/0!</v>
      </c>
    </row>
    <row r="2152" spans="1:17" x14ac:dyDescent="0.25">
      <c r="A2152" s="39">
        <v>43348</v>
      </c>
      <c r="B2152" s="37" t="s">
        <v>1858</v>
      </c>
      <c r="C2152" s="37">
        <v>2018</v>
      </c>
      <c r="D2152" s="38">
        <v>9</v>
      </c>
      <c r="E2152" s="37" t="s">
        <v>55</v>
      </c>
      <c r="F2152" s="37" t="s">
        <v>4672</v>
      </c>
      <c r="G2152" s="37" t="s">
        <v>40</v>
      </c>
      <c r="H2152" s="38">
        <v>795</v>
      </c>
      <c r="I2152" s="37" t="s">
        <v>37</v>
      </c>
      <c r="J2152" s="37" t="s">
        <v>37</v>
      </c>
      <c r="K2152">
        <v>0</v>
      </c>
      <c r="L2152">
        <v>0</v>
      </c>
      <c r="M2152">
        <v>0</v>
      </c>
      <c r="N2152">
        <v>0</v>
      </c>
      <c r="O2152">
        <v>0</v>
      </c>
      <c r="P2152">
        <v>0</v>
      </c>
      <c r="Q2152">
        <f t="shared" si="33"/>
        <v>0</v>
      </c>
    </row>
    <row r="2153" spans="1:17" x14ac:dyDescent="0.25">
      <c r="A2153" s="39">
        <v>43348</v>
      </c>
      <c r="B2153" s="37" t="s">
        <v>1692</v>
      </c>
      <c r="C2153" s="37">
        <v>2018</v>
      </c>
      <c r="D2153" s="38">
        <v>9</v>
      </c>
      <c r="E2153" s="37" t="s">
        <v>55</v>
      </c>
      <c r="F2153" s="37" t="s">
        <v>4672</v>
      </c>
      <c r="G2153" s="37" t="s">
        <v>32</v>
      </c>
      <c r="H2153" s="38">
        <v>611</v>
      </c>
      <c r="I2153" s="37" t="s">
        <v>1857</v>
      </c>
      <c r="J2153" s="37" t="s">
        <v>37</v>
      </c>
      <c r="K2153">
        <v>1</v>
      </c>
      <c r="L2153">
        <v>1</v>
      </c>
      <c r="M2153">
        <v>0</v>
      </c>
      <c r="N2153">
        <v>0</v>
      </c>
      <c r="O2153">
        <v>1</v>
      </c>
      <c r="P2153">
        <v>1.6366612111292963E-3</v>
      </c>
      <c r="Q2153">
        <f t="shared" si="33"/>
        <v>0</v>
      </c>
    </row>
    <row r="2154" spans="1:17" x14ac:dyDescent="0.25">
      <c r="A2154" s="39">
        <v>43348</v>
      </c>
      <c r="B2154" s="37" t="s">
        <v>1856</v>
      </c>
      <c r="C2154" s="37">
        <v>2018</v>
      </c>
      <c r="D2154" s="38">
        <v>9</v>
      </c>
      <c r="E2154" s="37" t="s">
        <v>24</v>
      </c>
      <c r="F2154" s="37" t="s">
        <v>4672</v>
      </c>
      <c r="G2154" s="37" t="s">
        <v>32</v>
      </c>
      <c r="H2154" s="38">
        <v>20</v>
      </c>
      <c r="I2154" s="37" t="s">
        <v>37</v>
      </c>
      <c r="J2154" s="37" t="s">
        <v>37</v>
      </c>
      <c r="K2154">
        <v>0</v>
      </c>
      <c r="L2154">
        <v>0</v>
      </c>
      <c r="M2154">
        <v>0</v>
      </c>
      <c r="N2154">
        <v>0</v>
      </c>
      <c r="O2154">
        <v>0</v>
      </c>
      <c r="P2154">
        <v>0</v>
      </c>
      <c r="Q2154">
        <f t="shared" si="33"/>
        <v>0</v>
      </c>
    </row>
    <row r="2155" spans="1:17" x14ac:dyDescent="0.25">
      <c r="A2155" s="39">
        <v>43348</v>
      </c>
      <c r="B2155" s="37" t="s">
        <v>1855</v>
      </c>
      <c r="C2155" s="37">
        <v>2018</v>
      </c>
      <c r="D2155" s="38">
        <v>9</v>
      </c>
      <c r="E2155" s="37" t="s">
        <v>24</v>
      </c>
      <c r="F2155" s="37" t="s">
        <v>4672</v>
      </c>
      <c r="G2155" s="37" t="s">
        <v>40</v>
      </c>
      <c r="H2155" s="38">
        <v>2</v>
      </c>
      <c r="I2155" s="37" t="s">
        <v>37</v>
      </c>
      <c r="J2155" s="37" t="s">
        <v>37</v>
      </c>
      <c r="K2155">
        <v>0</v>
      </c>
      <c r="L2155">
        <v>0</v>
      </c>
      <c r="M2155">
        <v>0</v>
      </c>
      <c r="N2155">
        <v>0</v>
      </c>
      <c r="O2155">
        <v>0</v>
      </c>
      <c r="P2155">
        <v>0</v>
      </c>
      <c r="Q2155">
        <f t="shared" si="33"/>
        <v>0</v>
      </c>
    </row>
    <row r="2156" spans="1:17" x14ac:dyDescent="0.25">
      <c r="A2156" s="39">
        <v>43348</v>
      </c>
      <c r="B2156" s="37" t="s">
        <v>1854</v>
      </c>
      <c r="C2156" s="37">
        <v>2018</v>
      </c>
      <c r="D2156" s="38">
        <v>9</v>
      </c>
      <c r="E2156" s="37" t="s">
        <v>587</v>
      </c>
      <c r="F2156" s="37" t="e">
        <v>#N/A</v>
      </c>
      <c r="G2156" s="37" t="s">
        <v>32</v>
      </c>
      <c r="H2156" s="38">
        <v>6</v>
      </c>
      <c r="I2156" s="37" t="s">
        <v>37</v>
      </c>
      <c r="J2156" s="37" t="s">
        <v>37</v>
      </c>
      <c r="K2156">
        <v>0</v>
      </c>
      <c r="L2156">
        <v>0</v>
      </c>
      <c r="M2156">
        <v>0</v>
      </c>
      <c r="N2156">
        <v>0</v>
      </c>
      <c r="O2156">
        <v>0</v>
      </c>
      <c r="P2156">
        <v>0</v>
      </c>
      <c r="Q2156">
        <f t="shared" si="33"/>
        <v>0</v>
      </c>
    </row>
    <row r="2157" spans="1:17" x14ac:dyDescent="0.25">
      <c r="A2157" s="39">
        <v>43362</v>
      </c>
      <c r="B2157" s="37" t="s">
        <v>1853</v>
      </c>
      <c r="C2157" s="37">
        <v>2018</v>
      </c>
      <c r="D2157" s="38">
        <v>9</v>
      </c>
      <c r="E2157" s="37" t="s">
        <v>1036</v>
      </c>
      <c r="F2157" s="37" t="e">
        <v>#N/A</v>
      </c>
      <c r="G2157" s="37" t="s">
        <v>40</v>
      </c>
      <c r="H2157" s="38">
        <v>1</v>
      </c>
      <c r="I2157" s="37" t="s">
        <v>37</v>
      </c>
      <c r="J2157" s="37" t="s">
        <v>37</v>
      </c>
      <c r="K2157">
        <v>0</v>
      </c>
      <c r="L2157">
        <v>0</v>
      </c>
      <c r="M2157">
        <v>0</v>
      </c>
      <c r="N2157">
        <v>0</v>
      </c>
      <c r="O2157">
        <v>0</v>
      </c>
      <c r="P2157">
        <v>0</v>
      </c>
      <c r="Q2157">
        <f t="shared" si="33"/>
        <v>0</v>
      </c>
    </row>
    <row r="2158" spans="1:17" x14ac:dyDescent="0.25">
      <c r="A2158" s="39">
        <v>43362</v>
      </c>
      <c r="B2158" s="37" t="s">
        <v>1852</v>
      </c>
      <c r="C2158" s="37">
        <v>2018</v>
      </c>
      <c r="D2158" s="38">
        <v>9</v>
      </c>
      <c r="E2158" s="37" t="s">
        <v>76</v>
      </c>
      <c r="F2158" s="37" t="s">
        <v>1827</v>
      </c>
      <c r="G2158" s="37" t="s">
        <v>32</v>
      </c>
      <c r="H2158" s="38">
        <v>83</v>
      </c>
      <c r="I2158" s="37" t="s">
        <v>37</v>
      </c>
      <c r="J2158" s="37" t="s">
        <v>1851</v>
      </c>
      <c r="K2158">
        <v>0</v>
      </c>
      <c r="L2158">
        <v>0</v>
      </c>
      <c r="M2158">
        <v>0</v>
      </c>
      <c r="N2158">
        <v>0</v>
      </c>
      <c r="O2158">
        <v>0</v>
      </c>
      <c r="P2158">
        <v>0</v>
      </c>
      <c r="Q2158">
        <f t="shared" si="33"/>
        <v>0</v>
      </c>
    </row>
    <row r="2159" spans="1:17" x14ac:dyDescent="0.25">
      <c r="A2159" s="39">
        <v>43362</v>
      </c>
      <c r="B2159" s="37" t="s">
        <v>1850</v>
      </c>
      <c r="C2159" s="37">
        <v>2018</v>
      </c>
      <c r="D2159" s="38">
        <v>9</v>
      </c>
      <c r="E2159" s="37" t="s">
        <v>1827</v>
      </c>
      <c r="F2159" s="37" t="s">
        <v>1827</v>
      </c>
      <c r="G2159" s="37" t="s">
        <v>32</v>
      </c>
      <c r="H2159" s="38">
        <v>5</v>
      </c>
      <c r="I2159" s="37" t="s">
        <v>37</v>
      </c>
      <c r="J2159" s="37" t="s">
        <v>37</v>
      </c>
      <c r="K2159">
        <v>0</v>
      </c>
      <c r="L2159">
        <v>0</v>
      </c>
      <c r="M2159">
        <v>0</v>
      </c>
      <c r="N2159">
        <v>0</v>
      </c>
      <c r="O2159">
        <v>0</v>
      </c>
      <c r="P2159">
        <v>0</v>
      </c>
      <c r="Q2159">
        <f t="shared" si="33"/>
        <v>0</v>
      </c>
    </row>
    <row r="2160" spans="1:17" x14ac:dyDescent="0.25">
      <c r="A2160" s="39">
        <v>43362</v>
      </c>
      <c r="B2160" s="37" t="s">
        <v>1849</v>
      </c>
      <c r="C2160" s="37">
        <v>2018</v>
      </c>
      <c r="D2160" s="38">
        <v>9</v>
      </c>
      <c r="E2160" s="37" t="s">
        <v>1827</v>
      </c>
      <c r="F2160" s="37" t="s">
        <v>1827</v>
      </c>
      <c r="G2160" s="37" t="s">
        <v>40</v>
      </c>
      <c r="H2160" s="38">
        <v>2</v>
      </c>
      <c r="I2160" s="37" t="s">
        <v>37</v>
      </c>
      <c r="J2160" s="37" t="s">
        <v>37</v>
      </c>
      <c r="K2160">
        <v>0</v>
      </c>
      <c r="L2160">
        <v>0</v>
      </c>
      <c r="M2160">
        <v>0</v>
      </c>
      <c r="N2160">
        <v>0</v>
      </c>
      <c r="O2160">
        <v>0</v>
      </c>
      <c r="P2160">
        <v>0</v>
      </c>
      <c r="Q2160">
        <f t="shared" si="33"/>
        <v>0</v>
      </c>
    </row>
    <row r="2161" spans="1:17" x14ac:dyDescent="0.25">
      <c r="A2161" s="39">
        <v>43362</v>
      </c>
      <c r="B2161" s="37" t="s">
        <v>1848</v>
      </c>
      <c r="C2161" s="37">
        <v>2018</v>
      </c>
      <c r="D2161" s="38">
        <v>9</v>
      </c>
      <c r="E2161" s="37" t="s">
        <v>1847</v>
      </c>
      <c r="F2161" s="37" t="e">
        <v>#N/A</v>
      </c>
      <c r="G2161" s="37" t="s">
        <v>32</v>
      </c>
      <c r="H2161" s="38">
        <v>1</v>
      </c>
      <c r="I2161" s="37" t="s">
        <v>37</v>
      </c>
      <c r="J2161" s="37" t="s">
        <v>37</v>
      </c>
      <c r="K2161">
        <v>0</v>
      </c>
      <c r="L2161">
        <v>0</v>
      </c>
      <c r="M2161">
        <v>0</v>
      </c>
      <c r="N2161">
        <v>0</v>
      </c>
      <c r="O2161">
        <v>0</v>
      </c>
      <c r="P2161">
        <v>0</v>
      </c>
      <c r="Q2161">
        <f t="shared" si="33"/>
        <v>0</v>
      </c>
    </row>
    <row r="2162" spans="1:17" x14ac:dyDescent="0.25">
      <c r="A2162" s="39">
        <v>43362</v>
      </c>
      <c r="B2162" s="37" t="s">
        <v>1846</v>
      </c>
      <c r="C2162" s="37">
        <v>2018</v>
      </c>
      <c r="D2162" s="38">
        <v>9</v>
      </c>
      <c r="E2162" s="37" t="s">
        <v>1845</v>
      </c>
      <c r="F2162" s="37" t="e">
        <v>#N/A</v>
      </c>
      <c r="G2162" s="37" t="s">
        <v>32</v>
      </c>
      <c r="H2162" s="38">
        <v>1</v>
      </c>
      <c r="I2162" s="37" t="s">
        <v>37</v>
      </c>
      <c r="J2162" s="37" t="s">
        <v>37</v>
      </c>
      <c r="K2162">
        <v>0</v>
      </c>
      <c r="L2162">
        <v>0</v>
      </c>
      <c r="M2162">
        <v>0</v>
      </c>
      <c r="N2162">
        <v>0</v>
      </c>
      <c r="O2162">
        <v>0</v>
      </c>
      <c r="P2162">
        <v>0</v>
      </c>
      <c r="Q2162">
        <f t="shared" si="33"/>
        <v>0</v>
      </c>
    </row>
    <row r="2163" spans="1:17" x14ac:dyDescent="0.25">
      <c r="A2163" s="39">
        <v>43362</v>
      </c>
      <c r="B2163" s="37" t="s">
        <v>1844</v>
      </c>
      <c r="C2163" s="37">
        <v>2018</v>
      </c>
      <c r="D2163" s="38">
        <v>9</v>
      </c>
      <c r="E2163" s="37" t="s">
        <v>37</v>
      </c>
      <c r="F2163" s="37" t="e">
        <v>#N/A</v>
      </c>
      <c r="G2163" s="37" t="s">
        <v>32</v>
      </c>
      <c r="H2163" s="38">
        <v>1</v>
      </c>
      <c r="I2163" s="37" t="s">
        <v>37</v>
      </c>
      <c r="J2163" s="37" t="s">
        <v>37</v>
      </c>
      <c r="K2163">
        <v>0</v>
      </c>
      <c r="L2163">
        <v>0</v>
      </c>
      <c r="M2163">
        <v>0</v>
      </c>
      <c r="N2163">
        <v>0</v>
      </c>
      <c r="O2163">
        <v>0</v>
      </c>
      <c r="P2163">
        <v>0</v>
      </c>
      <c r="Q2163">
        <f t="shared" si="33"/>
        <v>0</v>
      </c>
    </row>
    <row r="2164" spans="1:17" x14ac:dyDescent="0.25">
      <c r="A2164" s="39">
        <v>43362</v>
      </c>
      <c r="B2164" s="37" t="s">
        <v>1843</v>
      </c>
      <c r="C2164" s="37">
        <v>2018</v>
      </c>
      <c r="D2164" s="38">
        <v>9</v>
      </c>
      <c r="E2164" s="37" t="s">
        <v>37</v>
      </c>
      <c r="F2164" s="37" t="e">
        <v>#N/A</v>
      </c>
      <c r="G2164" s="37" t="s">
        <v>32</v>
      </c>
      <c r="H2164" s="38">
        <v>1</v>
      </c>
      <c r="I2164" s="37" t="s">
        <v>37</v>
      </c>
      <c r="J2164" s="37" t="s">
        <v>37</v>
      </c>
      <c r="K2164">
        <v>0</v>
      </c>
      <c r="L2164">
        <v>0</v>
      </c>
      <c r="M2164">
        <v>0</v>
      </c>
      <c r="N2164">
        <v>0</v>
      </c>
      <c r="O2164">
        <v>0</v>
      </c>
      <c r="P2164">
        <v>0</v>
      </c>
      <c r="Q2164">
        <f t="shared" si="33"/>
        <v>0</v>
      </c>
    </row>
    <row r="2165" spans="1:17" x14ac:dyDescent="0.25">
      <c r="A2165" s="39">
        <v>43362</v>
      </c>
      <c r="B2165" s="37" t="s">
        <v>1842</v>
      </c>
      <c r="C2165" s="37">
        <v>2018</v>
      </c>
      <c r="D2165" s="38">
        <v>9</v>
      </c>
      <c r="E2165" s="37" t="s">
        <v>153</v>
      </c>
      <c r="F2165" s="37" t="s">
        <v>4672</v>
      </c>
      <c r="G2165" s="37" t="s">
        <v>32</v>
      </c>
      <c r="H2165" s="38">
        <v>0</v>
      </c>
      <c r="I2165" s="37" t="s">
        <v>37</v>
      </c>
      <c r="J2165" s="37" t="s">
        <v>37</v>
      </c>
      <c r="K2165">
        <v>0</v>
      </c>
      <c r="L2165">
        <v>0</v>
      </c>
      <c r="M2165">
        <v>0</v>
      </c>
      <c r="N2165">
        <v>0</v>
      </c>
      <c r="O2165">
        <v>0</v>
      </c>
      <c r="P2165">
        <v>0</v>
      </c>
      <c r="Q2165" t="e">
        <f t="shared" si="33"/>
        <v>#DIV/0!</v>
      </c>
    </row>
    <row r="2166" spans="1:17" x14ac:dyDescent="0.25">
      <c r="A2166" s="39">
        <v>43362</v>
      </c>
      <c r="B2166" s="37" t="s">
        <v>1695</v>
      </c>
      <c r="C2166" s="37">
        <v>2018</v>
      </c>
      <c r="D2166" s="38">
        <v>9</v>
      </c>
      <c r="E2166" s="37" t="s">
        <v>55</v>
      </c>
      <c r="F2166" s="37" t="s">
        <v>4672</v>
      </c>
      <c r="G2166" s="37" t="s">
        <v>32</v>
      </c>
      <c r="H2166" s="38">
        <v>827</v>
      </c>
      <c r="I2166" s="37" t="s">
        <v>1841</v>
      </c>
      <c r="J2166" s="37" t="s">
        <v>37</v>
      </c>
      <c r="K2166">
        <v>5</v>
      </c>
      <c r="L2166">
        <v>5</v>
      </c>
      <c r="M2166">
        <v>0</v>
      </c>
      <c r="N2166">
        <v>3</v>
      </c>
      <c r="O2166">
        <v>3</v>
      </c>
      <c r="P2166">
        <v>6.0459492140266021E-3</v>
      </c>
      <c r="Q2166">
        <f t="shared" si="33"/>
        <v>3.6275695284159614E-3</v>
      </c>
    </row>
    <row r="2167" spans="1:17" x14ac:dyDescent="0.25">
      <c r="A2167" s="39">
        <v>43362</v>
      </c>
      <c r="B2167" s="37" t="s">
        <v>1709</v>
      </c>
      <c r="C2167" s="37">
        <v>2018</v>
      </c>
      <c r="D2167" s="38">
        <v>9</v>
      </c>
      <c r="E2167" s="37" t="s">
        <v>55</v>
      </c>
      <c r="F2167" s="37" t="s">
        <v>4672</v>
      </c>
      <c r="G2167" s="37" t="s">
        <v>40</v>
      </c>
      <c r="H2167" s="38">
        <v>772</v>
      </c>
      <c r="I2167" s="37" t="s">
        <v>37</v>
      </c>
      <c r="J2167" s="37" t="s">
        <v>37</v>
      </c>
      <c r="K2167">
        <v>1</v>
      </c>
      <c r="L2167">
        <v>1</v>
      </c>
      <c r="M2167">
        <v>0</v>
      </c>
      <c r="N2167">
        <v>0</v>
      </c>
      <c r="O2167">
        <v>0</v>
      </c>
      <c r="P2167">
        <v>1.2953367875647669E-3</v>
      </c>
      <c r="Q2167">
        <f t="shared" si="33"/>
        <v>0</v>
      </c>
    </row>
    <row r="2168" spans="1:17" x14ac:dyDescent="0.25">
      <c r="A2168" s="39">
        <v>43362</v>
      </c>
      <c r="B2168" s="37" t="s">
        <v>1840</v>
      </c>
      <c r="C2168" s="37">
        <v>2018</v>
      </c>
      <c r="D2168" s="38">
        <v>9</v>
      </c>
      <c r="E2168" s="37" t="s">
        <v>24</v>
      </c>
      <c r="F2168" s="37" t="s">
        <v>4672</v>
      </c>
      <c r="G2168" s="37" t="s">
        <v>32</v>
      </c>
      <c r="H2168" s="38">
        <v>9</v>
      </c>
      <c r="I2168" s="37" t="s">
        <v>37</v>
      </c>
      <c r="J2168" s="37" t="s">
        <v>37</v>
      </c>
      <c r="K2168">
        <v>0</v>
      </c>
      <c r="L2168">
        <v>0</v>
      </c>
      <c r="M2168">
        <v>0</v>
      </c>
      <c r="N2168">
        <v>0</v>
      </c>
      <c r="O2168">
        <v>0</v>
      </c>
      <c r="P2168">
        <v>0</v>
      </c>
      <c r="Q2168">
        <f t="shared" si="33"/>
        <v>0</v>
      </c>
    </row>
    <row r="2169" spans="1:17" x14ac:dyDescent="0.25">
      <c r="A2169" s="39">
        <v>43362</v>
      </c>
      <c r="B2169" s="37" t="s">
        <v>1839</v>
      </c>
      <c r="C2169" s="37">
        <v>2018</v>
      </c>
      <c r="D2169" s="38">
        <v>9</v>
      </c>
      <c r="E2169" s="37" t="s">
        <v>587</v>
      </c>
      <c r="F2169" s="37" t="e">
        <v>#N/A</v>
      </c>
      <c r="G2169" s="37" t="s">
        <v>32</v>
      </c>
      <c r="H2169" s="38">
        <v>0</v>
      </c>
      <c r="I2169" s="37" t="s">
        <v>37</v>
      </c>
      <c r="J2169" s="37" t="s">
        <v>37</v>
      </c>
      <c r="K2169">
        <v>0</v>
      </c>
      <c r="L2169">
        <v>0</v>
      </c>
      <c r="M2169">
        <v>0</v>
      </c>
      <c r="N2169">
        <v>0</v>
      </c>
      <c r="O2169">
        <v>0</v>
      </c>
      <c r="P2169">
        <v>0</v>
      </c>
      <c r="Q2169" t="e">
        <f t="shared" si="33"/>
        <v>#DIV/0!</v>
      </c>
    </row>
    <row r="2170" spans="1:17" x14ac:dyDescent="0.25">
      <c r="A2170" s="39">
        <v>43363</v>
      </c>
      <c r="B2170" s="37" t="s">
        <v>1838</v>
      </c>
      <c r="C2170" s="37">
        <v>2018</v>
      </c>
      <c r="D2170" s="38">
        <v>9</v>
      </c>
      <c r="E2170" s="37" t="s">
        <v>37</v>
      </c>
      <c r="F2170" s="37" t="e">
        <v>#N/A</v>
      </c>
      <c r="G2170" s="37" t="s">
        <v>32</v>
      </c>
      <c r="H2170" s="38">
        <v>2</v>
      </c>
      <c r="I2170" s="37" t="s">
        <v>37</v>
      </c>
      <c r="J2170" s="37" t="s">
        <v>37</v>
      </c>
      <c r="K2170">
        <v>0</v>
      </c>
      <c r="L2170">
        <v>0</v>
      </c>
      <c r="M2170">
        <v>0</v>
      </c>
      <c r="N2170">
        <v>0</v>
      </c>
      <c r="O2170">
        <v>0</v>
      </c>
      <c r="P2170">
        <v>0</v>
      </c>
      <c r="Q2170">
        <f t="shared" si="33"/>
        <v>0</v>
      </c>
    </row>
    <row r="2171" spans="1:17" x14ac:dyDescent="0.25">
      <c r="A2171" s="39">
        <v>43363</v>
      </c>
      <c r="B2171" s="37" t="s">
        <v>1711</v>
      </c>
      <c r="C2171" s="37">
        <v>2018</v>
      </c>
      <c r="D2171" s="38">
        <v>9</v>
      </c>
      <c r="E2171" s="37" t="s">
        <v>76</v>
      </c>
      <c r="F2171" s="37" t="s">
        <v>1827</v>
      </c>
      <c r="G2171" s="37" t="s">
        <v>32</v>
      </c>
      <c r="H2171" s="38">
        <v>37</v>
      </c>
      <c r="I2171" s="37" t="s">
        <v>37</v>
      </c>
      <c r="J2171" s="37" t="s">
        <v>37</v>
      </c>
      <c r="K2171">
        <v>1</v>
      </c>
      <c r="L2171">
        <v>1</v>
      </c>
      <c r="M2171">
        <v>0</v>
      </c>
      <c r="N2171">
        <v>1</v>
      </c>
      <c r="O2171">
        <v>1</v>
      </c>
      <c r="P2171">
        <v>2.7027027027027029E-2</v>
      </c>
      <c r="Q2171">
        <f t="shared" si="33"/>
        <v>2.7027027027027029E-2</v>
      </c>
    </row>
    <row r="2172" spans="1:17" x14ac:dyDescent="0.25">
      <c r="A2172" s="39">
        <v>43363</v>
      </c>
      <c r="B2172" s="37" t="s">
        <v>1837</v>
      </c>
      <c r="C2172" s="37">
        <v>2018</v>
      </c>
      <c r="D2172" s="38">
        <v>9</v>
      </c>
      <c r="E2172" s="37" t="s">
        <v>1836</v>
      </c>
      <c r="F2172" s="37" t="e">
        <v>#N/A</v>
      </c>
      <c r="G2172" s="37" t="s">
        <v>32</v>
      </c>
      <c r="H2172" s="38">
        <v>4</v>
      </c>
      <c r="I2172" s="37" t="s">
        <v>37</v>
      </c>
      <c r="J2172" s="37" t="s">
        <v>1835</v>
      </c>
      <c r="K2172">
        <v>0</v>
      </c>
      <c r="L2172">
        <v>0</v>
      </c>
      <c r="M2172">
        <v>0</v>
      </c>
      <c r="N2172">
        <v>0</v>
      </c>
      <c r="O2172">
        <v>0</v>
      </c>
      <c r="P2172">
        <v>0</v>
      </c>
      <c r="Q2172">
        <f t="shared" si="33"/>
        <v>0</v>
      </c>
    </row>
    <row r="2173" spans="1:17" x14ac:dyDescent="0.25">
      <c r="A2173" s="39">
        <v>43391</v>
      </c>
      <c r="B2173" s="37" t="s">
        <v>1834</v>
      </c>
      <c r="C2173" s="37">
        <v>2018</v>
      </c>
      <c r="D2173" s="38">
        <v>10</v>
      </c>
      <c r="E2173" s="37" t="s">
        <v>232</v>
      </c>
      <c r="F2173" s="37" t="e">
        <v>#N/A</v>
      </c>
      <c r="G2173" s="37" t="s">
        <v>40</v>
      </c>
      <c r="H2173" s="38">
        <v>1</v>
      </c>
      <c r="I2173" s="37" t="s">
        <v>37</v>
      </c>
      <c r="J2173" s="37" t="s">
        <v>37</v>
      </c>
      <c r="K2173">
        <v>0</v>
      </c>
      <c r="L2173">
        <v>0</v>
      </c>
      <c r="M2173">
        <v>0</v>
      </c>
      <c r="N2173">
        <v>0</v>
      </c>
      <c r="O2173">
        <v>0</v>
      </c>
      <c r="P2173">
        <v>0</v>
      </c>
      <c r="Q2173">
        <f t="shared" si="33"/>
        <v>0</v>
      </c>
    </row>
    <row r="2174" spans="1:17" x14ac:dyDescent="0.25">
      <c r="A2174" s="39">
        <v>43391</v>
      </c>
      <c r="B2174" s="37" t="s">
        <v>1833</v>
      </c>
      <c r="C2174" s="37">
        <v>2018</v>
      </c>
      <c r="D2174" s="38">
        <v>10</v>
      </c>
      <c r="E2174" s="37" t="s">
        <v>232</v>
      </c>
      <c r="F2174" s="37" t="e">
        <v>#N/A</v>
      </c>
      <c r="G2174" s="37" t="s">
        <v>32</v>
      </c>
      <c r="H2174" s="38">
        <v>2</v>
      </c>
      <c r="I2174" s="37" t="s">
        <v>37</v>
      </c>
      <c r="J2174" s="37" t="s">
        <v>37</v>
      </c>
      <c r="K2174">
        <v>0</v>
      </c>
      <c r="L2174">
        <v>0</v>
      </c>
      <c r="M2174">
        <v>0</v>
      </c>
      <c r="N2174">
        <v>0</v>
      </c>
      <c r="O2174">
        <v>0</v>
      </c>
      <c r="P2174">
        <v>0</v>
      </c>
      <c r="Q2174">
        <f t="shared" si="33"/>
        <v>0</v>
      </c>
    </row>
    <row r="2175" spans="1:17" x14ac:dyDescent="0.25">
      <c r="A2175" s="39">
        <v>43391</v>
      </c>
      <c r="B2175" s="37" t="s">
        <v>1832</v>
      </c>
      <c r="C2175" s="37">
        <v>2018</v>
      </c>
      <c r="D2175" s="38">
        <v>10</v>
      </c>
      <c r="E2175" s="37" t="s">
        <v>37</v>
      </c>
      <c r="F2175" s="37" t="e">
        <v>#N/A</v>
      </c>
      <c r="G2175" s="37" t="s">
        <v>40</v>
      </c>
      <c r="H2175" s="38">
        <v>1</v>
      </c>
      <c r="I2175" s="37" t="s">
        <v>37</v>
      </c>
      <c r="J2175" s="37" t="s">
        <v>37</v>
      </c>
      <c r="K2175">
        <v>0</v>
      </c>
      <c r="L2175">
        <v>0</v>
      </c>
      <c r="M2175">
        <v>0</v>
      </c>
      <c r="N2175">
        <v>0</v>
      </c>
      <c r="O2175">
        <v>0</v>
      </c>
      <c r="P2175">
        <v>0</v>
      </c>
      <c r="Q2175">
        <f t="shared" si="33"/>
        <v>0</v>
      </c>
    </row>
    <row r="2176" spans="1:17" x14ac:dyDescent="0.25">
      <c r="A2176" s="39">
        <v>43391</v>
      </c>
      <c r="B2176" s="37" t="s">
        <v>1831</v>
      </c>
      <c r="C2176" s="37">
        <v>2018</v>
      </c>
      <c r="D2176" s="38">
        <v>10</v>
      </c>
      <c r="E2176" s="37" t="s">
        <v>76</v>
      </c>
      <c r="F2176" s="37" t="s">
        <v>1827</v>
      </c>
      <c r="G2176" s="37" t="s">
        <v>32</v>
      </c>
      <c r="H2176" s="38">
        <v>41</v>
      </c>
      <c r="I2176" s="37" t="s">
        <v>37</v>
      </c>
      <c r="J2176" s="37" t="s">
        <v>1830</v>
      </c>
      <c r="K2176">
        <v>0</v>
      </c>
      <c r="L2176">
        <v>0</v>
      </c>
      <c r="M2176">
        <v>0</v>
      </c>
      <c r="N2176">
        <v>0</v>
      </c>
      <c r="O2176">
        <v>0</v>
      </c>
      <c r="P2176">
        <v>0</v>
      </c>
      <c r="Q2176">
        <f t="shared" si="33"/>
        <v>0</v>
      </c>
    </row>
    <row r="2177" spans="1:17" x14ac:dyDescent="0.25">
      <c r="A2177" s="39">
        <v>43391</v>
      </c>
      <c r="B2177" s="37" t="s">
        <v>1829</v>
      </c>
      <c r="C2177" s="37">
        <v>2018</v>
      </c>
      <c r="D2177" s="38">
        <v>10</v>
      </c>
      <c r="E2177" s="37" t="s">
        <v>76</v>
      </c>
      <c r="F2177" s="37" t="s">
        <v>1827</v>
      </c>
      <c r="G2177" s="37" t="s">
        <v>40</v>
      </c>
      <c r="H2177" s="38">
        <v>2</v>
      </c>
      <c r="I2177" s="37" t="s">
        <v>37</v>
      </c>
      <c r="J2177" s="37" t="s">
        <v>37</v>
      </c>
      <c r="K2177">
        <v>0</v>
      </c>
      <c r="L2177">
        <v>0</v>
      </c>
      <c r="M2177">
        <v>0</v>
      </c>
      <c r="N2177">
        <v>0</v>
      </c>
      <c r="O2177">
        <v>0</v>
      </c>
      <c r="P2177">
        <v>0</v>
      </c>
      <c r="Q2177">
        <f t="shared" si="33"/>
        <v>0</v>
      </c>
    </row>
    <row r="2178" spans="1:17" x14ac:dyDescent="0.25">
      <c r="A2178" s="39">
        <v>43391</v>
      </c>
      <c r="B2178" s="37" t="s">
        <v>1828</v>
      </c>
      <c r="C2178" s="37">
        <v>2018</v>
      </c>
      <c r="D2178" s="38">
        <v>10</v>
      </c>
      <c r="E2178" s="37" t="s">
        <v>1827</v>
      </c>
      <c r="F2178" s="37" t="s">
        <v>1827</v>
      </c>
      <c r="G2178" s="37" t="s">
        <v>32</v>
      </c>
      <c r="H2178" s="38">
        <v>3</v>
      </c>
      <c r="I2178" s="37" t="s">
        <v>37</v>
      </c>
      <c r="J2178" s="37" t="s">
        <v>1825</v>
      </c>
      <c r="K2178">
        <v>0</v>
      </c>
      <c r="L2178">
        <v>0</v>
      </c>
      <c r="M2178">
        <v>0</v>
      </c>
      <c r="N2178">
        <v>0</v>
      </c>
      <c r="O2178">
        <v>0</v>
      </c>
      <c r="P2178">
        <v>0</v>
      </c>
      <c r="Q2178">
        <f t="shared" si="33"/>
        <v>0</v>
      </c>
    </row>
    <row r="2179" spans="1:17" x14ac:dyDescent="0.25">
      <c r="A2179" s="39">
        <v>43391</v>
      </c>
      <c r="B2179" s="37" t="s">
        <v>1826</v>
      </c>
      <c r="C2179" s="37">
        <v>2018</v>
      </c>
      <c r="D2179" s="38">
        <v>10</v>
      </c>
      <c r="E2179" s="37" t="s">
        <v>37</v>
      </c>
      <c r="F2179" s="37" t="e">
        <v>#N/A</v>
      </c>
      <c r="G2179" s="37" t="s">
        <v>40</v>
      </c>
      <c r="H2179" s="38">
        <v>3</v>
      </c>
      <c r="I2179" s="37" t="s">
        <v>37</v>
      </c>
      <c r="J2179" s="37" t="s">
        <v>1825</v>
      </c>
      <c r="K2179">
        <v>0</v>
      </c>
      <c r="L2179">
        <v>0</v>
      </c>
      <c r="M2179">
        <v>0</v>
      </c>
      <c r="N2179">
        <v>0</v>
      </c>
      <c r="O2179">
        <v>0</v>
      </c>
      <c r="P2179">
        <v>0</v>
      </c>
      <c r="Q2179">
        <f t="shared" ref="Q2179:Q2194" si="34">N2179/H2179</f>
        <v>0</v>
      </c>
    </row>
    <row r="2180" spans="1:17" x14ac:dyDescent="0.25">
      <c r="A2180" s="39">
        <v>43391</v>
      </c>
      <c r="B2180" s="37" t="s">
        <v>1824</v>
      </c>
      <c r="C2180" s="37">
        <v>2018</v>
      </c>
      <c r="D2180" s="38">
        <v>10</v>
      </c>
      <c r="E2180" s="37" t="s">
        <v>37</v>
      </c>
      <c r="F2180" s="37" t="e">
        <v>#N/A</v>
      </c>
      <c r="G2180" s="37" t="s">
        <v>32</v>
      </c>
      <c r="H2180" s="38">
        <v>2</v>
      </c>
      <c r="I2180" s="37" t="s">
        <v>37</v>
      </c>
      <c r="J2180" s="37" t="s">
        <v>37</v>
      </c>
      <c r="K2180">
        <v>0</v>
      </c>
      <c r="L2180">
        <v>0</v>
      </c>
      <c r="M2180">
        <v>0</v>
      </c>
      <c r="N2180">
        <v>0</v>
      </c>
      <c r="O2180">
        <v>0</v>
      </c>
      <c r="P2180">
        <v>0</v>
      </c>
      <c r="Q2180">
        <f t="shared" si="34"/>
        <v>0</v>
      </c>
    </row>
    <row r="2181" spans="1:17" x14ac:dyDescent="0.25">
      <c r="A2181" s="39">
        <v>43391</v>
      </c>
      <c r="B2181" s="37" t="s">
        <v>1823</v>
      </c>
      <c r="C2181" s="37">
        <v>2018</v>
      </c>
      <c r="D2181" s="38">
        <v>10</v>
      </c>
      <c r="E2181" s="37" t="s">
        <v>153</v>
      </c>
      <c r="F2181" s="37" t="s">
        <v>4672</v>
      </c>
      <c r="G2181" s="37" t="s">
        <v>32</v>
      </c>
      <c r="H2181" s="38">
        <v>0</v>
      </c>
      <c r="I2181" s="37" t="s">
        <v>37</v>
      </c>
      <c r="J2181" s="37" t="s">
        <v>37</v>
      </c>
      <c r="K2181">
        <v>0</v>
      </c>
      <c r="L2181">
        <v>0</v>
      </c>
      <c r="M2181">
        <v>0</v>
      </c>
      <c r="N2181">
        <v>0</v>
      </c>
      <c r="O2181">
        <v>0</v>
      </c>
      <c r="P2181">
        <v>0</v>
      </c>
      <c r="Q2181" t="e">
        <f t="shared" si="34"/>
        <v>#DIV/0!</v>
      </c>
    </row>
    <row r="2182" spans="1:17" x14ac:dyDescent="0.25">
      <c r="A2182" s="39">
        <v>43391</v>
      </c>
      <c r="B2182" s="37" t="s">
        <v>1822</v>
      </c>
      <c r="C2182" s="37">
        <v>2018</v>
      </c>
      <c r="D2182" s="38">
        <v>10</v>
      </c>
      <c r="E2182" s="37" t="s">
        <v>55</v>
      </c>
      <c r="F2182" s="37" t="s">
        <v>4672</v>
      </c>
      <c r="G2182" s="37" t="s">
        <v>32</v>
      </c>
      <c r="H2182" s="38">
        <v>985</v>
      </c>
      <c r="I2182" s="37" t="s">
        <v>37</v>
      </c>
      <c r="J2182" s="37" t="s">
        <v>37</v>
      </c>
      <c r="K2182">
        <v>0</v>
      </c>
      <c r="L2182">
        <v>0</v>
      </c>
      <c r="M2182">
        <v>0</v>
      </c>
      <c r="N2182">
        <v>0</v>
      </c>
      <c r="O2182">
        <v>0</v>
      </c>
      <c r="P2182">
        <v>0</v>
      </c>
      <c r="Q2182">
        <f t="shared" si="34"/>
        <v>0</v>
      </c>
    </row>
    <row r="2183" spans="1:17" x14ac:dyDescent="0.25">
      <c r="A2183" s="39">
        <v>43391</v>
      </c>
      <c r="B2183" s="37" t="s">
        <v>1821</v>
      </c>
      <c r="C2183" s="37">
        <v>2018</v>
      </c>
      <c r="D2183" s="38">
        <v>10</v>
      </c>
      <c r="E2183" s="37" t="s">
        <v>55</v>
      </c>
      <c r="F2183" s="37" t="s">
        <v>4672</v>
      </c>
      <c r="G2183" s="37" t="s">
        <v>40</v>
      </c>
      <c r="H2183" s="38">
        <v>540</v>
      </c>
      <c r="I2183" s="37" t="s">
        <v>37</v>
      </c>
      <c r="J2183" s="37" t="s">
        <v>37</v>
      </c>
      <c r="K2183">
        <v>0</v>
      </c>
      <c r="L2183">
        <v>0</v>
      </c>
      <c r="M2183">
        <v>0</v>
      </c>
      <c r="N2183">
        <v>0</v>
      </c>
      <c r="O2183">
        <v>0</v>
      </c>
      <c r="P2183">
        <v>0</v>
      </c>
      <c r="Q2183">
        <f t="shared" si="34"/>
        <v>0</v>
      </c>
    </row>
    <row r="2184" spans="1:17" x14ac:dyDescent="0.25">
      <c r="A2184" s="39">
        <v>43391</v>
      </c>
      <c r="B2184" s="37" t="s">
        <v>1820</v>
      </c>
      <c r="C2184" s="37">
        <v>2018</v>
      </c>
      <c r="D2184" s="38">
        <v>10</v>
      </c>
      <c r="E2184" s="37" t="s">
        <v>24</v>
      </c>
      <c r="F2184" s="37" t="s">
        <v>4672</v>
      </c>
      <c r="G2184" s="37" t="s">
        <v>32</v>
      </c>
      <c r="H2184" s="38">
        <v>0</v>
      </c>
      <c r="I2184" s="37" t="s">
        <v>37</v>
      </c>
      <c r="J2184" s="37" t="s">
        <v>37</v>
      </c>
      <c r="K2184">
        <v>0</v>
      </c>
      <c r="L2184">
        <v>0</v>
      </c>
      <c r="M2184">
        <v>0</v>
      </c>
      <c r="N2184">
        <v>0</v>
      </c>
      <c r="O2184">
        <v>0</v>
      </c>
      <c r="P2184">
        <v>0</v>
      </c>
      <c r="Q2184" t="e">
        <f t="shared" si="34"/>
        <v>#DIV/0!</v>
      </c>
    </row>
    <row r="2185" spans="1:17" x14ac:dyDescent="0.25">
      <c r="A2185" s="39">
        <v>43391</v>
      </c>
      <c r="B2185" s="37" t="s">
        <v>1819</v>
      </c>
      <c r="C2185" s="37">
        <v>2018</v>
      </c>
      <c r="D2185" s="38">
        <v>10</v>
      </c>
      <c r="E2185" s="37" t="s">
        <v>587</v>
      </c>
      <c r="F2185" s="37" t="e">
        <v>#N/A</v>
      </c>
      <c r="G2185" s="37" t="s">
        <v>32</v>
      </c>
      <c r="H2185" s="38">
        <v>0</v>
      </c>
      <c r="I2185" s="37" t="s">
        <v>37</v>
      </c>
      <c r="J2185" s="37" t="s">
        <v>37</v>
      </c>
      <c r="K2185">
        <v>0</v>
      </c>
      <c r="L2185">
        <v>0</v>
      </c>
      <c r="M2185">
        <v>0</v>
      </c>
      <c r="N2185">
        <v>0</v>
      </c>
      <c r="O2185">
        <v>0</v>
      </c>
      <c r="P2185">
        <v>0</v>
      </c>
      <c r="Q2185" t="e">
        <f t="shared" si="34"/>
        <v>#DIV/0!</v>
      </c>
    </row>
    <row r="2186" spans="1:17" x14ac:dyDescent="0.25">
      <c r="A2186" s="39">
        <v>43391</v>
      </c>
      <c r="B2186" s="37" t="s">
        <v>1818</v>
      </c>
      <c r="C2186" s="37">
        <v>2018</v>
      </c>
      <c r="D2186" s="38">
        <v>10</v>
      </c>
      <c r="E2186" s="37" t="s">
        <v>36</v>
      </c>
      <c r="F2186" s="37" t="s">
        <v>36</v>
      </c>
      <c r="G2186" s="37" t="s">
        <v>32</v>
      </c>
      <c r="H2186" s="38">
        <v>184</v>
      </c>
      <c r="I2186" s="37" t="s">
        <v>1817</v>
      </c>
      <c r="J2186" s="37" t="s">
        <v>1816</v>
      </c>
      <c r="K2186">
        <v>0</v>
      </c>
      <c r="L2186">
        <v>0</v>
      </c>
      <c r="M2186">
        <v>0</v>
      </c>
      <c r="N2186">
        <v>0</v>
      </c>
      <c r="O2186">
        <v>0</v>
      </c>
      <c r="P2186">
        <v>0</v>
      </c>
      <c r="Q2186">
        <f t="shared" si="34"/>
        <v>0</v>
      </c>
    </row>
    <row r="2187" spans="1:17" x14ac:dyDescent="0.25">
      <c r="A2187" s="39">
        <v>43391</v>
      </c>
      <c r="B2187" s="37" t="s">
        <v>1815</v>
      </c>
      <c r="C2187" s="37">
        <v>2018</v>
      </c>
      <c r="D2187" s="38">
        <v>10</v>
      </c>
      <c r="E2187" s="37" t="s">
        <v>36</v>
      </c>
      <c r="F2187" s="37" t="s">
        <v>36</v>
      </c>
      <c r="G2187" s="37" t="s">
        <v>40</v>
      </c>
      <c r="H2187" s="38">
        <v>48</v>
      </c>
      <c r="I2187" s="37" t="s">
        <v>37</v>
      </c>
      <c r="J2187" s="37" t="s">
        <v>37</v>
      </c>
      <c r="K2187">
        <v>0</v>
      </c>
      <c r="L2187">
        <v>0</v>
      </c>
      <c r="M2187">
        <v>0</v>
      </c>
      <c r="N2187">
        <v>0</v>
      </c>
      <c r="O2187">
        <v>0</v>
      </c>
      <c r="P2187">
        <v>0</v>
      </c>
      <c r="Q2187">
        <f t="shared" si="34"/>
        <v>0</v>
      </c>
    </row>
    <row r="2188" spans="1:17" x14ac:dyDescent="0.25">
      <c r="A2188" s="39">
        <v>43391</v>
      </c>
      <c r="B2188" s="37" t="s">
        <v>1814</v>
      </c>
      <c r="C2188" s="37">
        <v>2018</v>
      </c>
      <c r="D2188" s="38">
        <v>10</v>
      </c>
      <c r="E2188" s="37" t="s">
        <v>50</v>
      </c>
      <c r="F2188" s="37" t="s">
        <v>50</v>
      </c>
      <c r="G2188" s="37" t="s">
        <v>40</v>
      </c>
      <c r="H2188" s="38">
        <v>8</v>
      </c>
      <c r="I2188" s="37" t="s">
        <v>37</v>
      </c>
      <c r="J2188" s="37" t="s">
        <v>37</v>
      </c>
      <c r="K2188">
        <v>0</v>
      </c>
      <c r="L2188">
        <v>0</v>
      </c>
      <c r="M2188">
        <v>0</v>
      </c>
      <c r="N2188">
        <v>0</v>
      </c>
      <c r="O2188">
        <v>0</v>
      </c>
      <c r="P2188">
        <v>0</v>
      </c>
      <c r="Q2188">
        <f t="shared" si="34"/>
        <v>0</v>
      </c>
    </row>
    <row r="2189" spans="1:17" x14ac:dyDescent="0.25">
      <c r="A2189" s="39">
        <v>43391</v>
      </c>
      <c r="B2189" s="37" t="s">
        <v>1813</v>
      </c>
      <c r="C2189" s="37">
        <v>2018</v>
      </c>
      <c r="D2189" s="38">
        <v>10</v>
      </c>
      <c r="E2189" s="37" t="s">
        <v>50</v>
      </c>
      <c r="F2189" s="37" t="s">
        <v>50</v>
      </c>
      <c r="G2189" s="37" t="s">
        <v>32</v>
      </c>
      <c r="H2189" s="38">
        <v>8</v>
      </c>
      <c r="I2189" s="37" t="s">
        <v>37</v>
      </c>
      <c r="J2189" s="37" t="s">
        <v>37</v>
      </c>
      <c r="K2189">
        <v>0</v>
      </c>
      <c r="L2189">
        <v>0</v>
      </c>
      <c r="M2189">
        <v>0</v>
      </c>
      <c r="N2189">
        <v>0</v>
      </c>
      <c r="O2189">
        <v>0</v>
      </c>
      <c r="P2189">
        <v>0</v>
      </c>
      <c r="Q2189">
        <f t="shared" si="34"/>
        <v>0</v>
      </c>
    </row>
    <row r="2190" spans="1:17" x14ac:dyDescent="0.25">
      <c r="A2190" s="39">
        <v>43392</v>
      </c>
      <c r="B2190" s="37" t="s">
        <v>1812</v>
      </c>
      <c r="C2190" s="37">
        <v>2018</v>
      </c>
      <c r="D2190" s="38">
        <v>10</v>
      </c>
      <c r="E2190" s="37" t="s">
        <v>37</v>
      </c>
      <c r="F2190" s="37" t="e">
        <v>#N/A</v>
      </c>
      <c r="G2190" s="37" t="s">
        <v>40</v>
      </c>
      <c r="H2190" s="38">
        <v>3</v>
      </c>
      <c r="I2190" s="37" t="s">
        <v>37</v>
      </c>
      <c r="J2190" s="37" t="s">
        <v>37</v>
      </c>
      <c r="K2190">
        <v>0</v>
      </c>
      <c r="L2190">
        <v>0</v>
      </c>
      <c r="M2190">
        <v>0</v>
      </c>
      <c r="N2190">
        <v>0</v>
      </c>
      <c r="O2190">
        <v>0</v>
      </c>
      <c r="P2190">
        <v>0</v>
      </c>
      <c r="Q2190">
        <f t="shared" si="34"/>
        <v>0</v>
      </c>
    </row>
    <row r="2191" spans="1:17" x14ac:dyDescent="0.25">
      <c r="A2191" s="39">
        <v>43392</v>
      </c>
      <c r="B2191" s="37" t="s">
        <v>1811</v>
      </c>
      <c r="C2191" s="37">
        <v>2018</v>
      </c>
      <c r="D2191" s="38">
        <v>10</v>
      </c>
      <c r="E2191" s="37" t="s">
        <v>1810</v>
      </c>
      <c r="F2191" s="37" t="e">
        <v>#N/A</v>
      </c>
      <c r="G2191" s="37" t="s">
        <v>40</v>
      </c>
      <c r="H2191" s="38">
        <v>1</v>
      </c>
      <c r="I2191" s="37" t="s">
        <v>37</v>
      </c>
      <c r="J2191" s="37" t="s">
        <v>37</v>
      </c>
      <c r="K2191">
        <v>0</v>
      </c>
      <c r="L2191">
        <v>0</v>
      </c>
      <c r="M2191">
        <v>0</v>
      </c>
      <c r="N2191">
        <v>0</v>
      </c>
      <c r="O2191">
        <v>0</v>
      </c>
      <c r="P2191">
        <v>0</v>
      </c>
      <c r="Q2191">
        <f t="shared" si="34"/>
        <v>0</v>
      </c>
    </row>
    <row r="2192" spans="1:17" x14ac:dyDescent="0.25">
      <c r="A2192" s="39">
        <v>43433</v>
      </c>
      <c r="B2192" s="37" t="s">
        <v>1809</v>
      </c>
      <c r="C2192" s="37">
        <v>2018</v>
      </c>
      <c r="D2192" s="38">
        <v>11</v>
      </c>
      <c r="E2192" s="37" t="s">
        <v>1808</v>
      </c>
      <c r="F2192" s="37" t="e">
        <v>#N/A</v>
      </c>
      <c r="G2192" s="37" t="s">
        <v>32</v>
      </c>
      <c r="H2192" s="38">
        <v>2</v>
      </c>
      <c r="I2192" s="37" t="s">
        <v>37</v>
      </c>
      <c r="J2192" s="37" t="s">
        <v>37</v>
      </c>
      <c r="K2192">
        <v>0</v>
      </c>
      <c r="L2192">
        <v>0</v>
      </c>
      <c r="M2192">
        <v>0</v>
      </c>
      <c r="N2192">
        <v>0</v>
      </c>
      <c r="O2192">
        <v>0</v>
      </c>
      <c r="P2192">
        <v>0</v>
      </c>
      <c r="Q2192">
        <f t="shared" si="34"/>
        <v>0</v>
      </c>
    </row>
    <row r="2193" spans="1:17" x14ac:dyDescent="0.25">
      <c r="A2193" s="39">
        <v>43433</v>
      </c>
      <c r="B2193" s="37" t="s">
        <v>1807</v>
      </c>
      <c r="C2193" s="37">
        <v>2018</v>
      </c>
      <c r="D2193" s="38">
        <v>11</v>
      </c>
      <c r="E2193" s="37" t="s">
        <v>37</v>
      </c>
      <c r="F2193" s="37" t="e">
        <v>#N/A</v>
      </c>
      <c r="G2193" s="37" t="s">
        <v>32</v>
      </c>
      <c r="H2193" s="38">
        <v>2</v>
      </c>
      <c r="I2193" s="37" t="s">
        <v>37</v>
      </c>
      <c r="J2193" s="37" t="s">
        <v>37</v>
      </c>
      <c r="K2193">
        <v>0</v>
      </c>
      <c r="L2193">
        <v>0</v>
      </c>
      <c r="M2193">
        <v>0</v>
      </c>
      <c r="N2193">
        <v>0</v>
      </c>
      <c r="O2193">
        <v>0</v>
      </c>
      <c r="P2193">
        <v>0</v>
      </c>
      <c r="Q2193">
        <f t="shared" si="34"/>
        <v>0</v>
      </c>
    </row>
    <row r="2194" spans="1:17" x14ac:dyDescent="0.25">
      <c r="A2194" s="39">
        <v>43433</v>
      </c>
      <c r="B2194" s="37" t="s">
        <v>1806</v>
      </c>
      <c r="C2194" s="37">
        <v>2018</v>
      </c>
      <c r="D2194" s="38">
        <v>11</v>
      </c>
      <c r="E2194" s="37" t="s">
        <v>37</v>
      </c>
      <c r="F2194" s="37" t="e">
        <v>#N/A</v>
      </c>
      <c r="G2194" s="37" t="s">
        <v>40</v>
      </c>
      <c r="H2194" s="38">
        <v>1</v>
      </c>
      <c r="I2194" s="37" t="s">
        <v>37</v>
      </c>
      <c r="J2194" s="37" t="s">
        <v>37</v>
      </c>
      <c r="K2194">
        <v>0</v>
      </c>
      <c r="L2194">
        <v>0</v>
      </c>
      <c r="M2194">
        <v>0</v>
      </c>
      <c r="N2194">
        <v>0</v>
      </c>
      <c r="O2194">
        <v>0</v>
      </c>
      <c r="P2194">
        <v>0</v>
      </c>
      <c r="Q2194">
        <f t="shared" si="34"/>
        <v>0</v>
      </c>
    </row>
    <row r="2195" spans="1:17" x14ac:dyDescent="0.25">
      <c r="K2195">
        <f>SUM(K2:K2194)</f>
        <v>605</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F357"/>
  <sheetViews>
    <sheetView workbookViewId="0">
      <selection activeCell="E1" sqref="E1:F350"/>
    </sheetView>
  </sheetViews>
  <sheetFormatPr defaultColWidth="11.42578125" defaultRowHeight="15" x14ac:dyDescent="0.25"/>
  <sheetData>
    <row r="1" spans="1:6" x14ac:dyDescent="0.25">
      <c r="A1" s="33" t="s">
        <v>1743</v>
      </c>
      <c r="B1" s="33" t="s">
        <v>6162</v>
      </c>
      <c r="E1" s="33" t="s">
        <v>1743</v>
      </c>
      <c r="F1" s="33" t="s">
        <v>1745</v>
      </c>
    </row>
    <row r="2" spans="1:6" x14ac:dyDescent="0.25">
      <c r="A2" s="27" t="s">
        <v>23</v>
      </c>
      <c r="B2">
        <v>1</v>
      </c>
      <c r="E2" s="27" t="s">
        <v>23</v>
      </c>
      <c r="F2">
        <v>1</v>
      </c>
    </row>
    <row r="3" spans="1:6" x14ac:dyDescent="0.25">
      <c r="A3" s="27" t="s">
        <v>42</v>
      </c>
      <c r="B3">
        <v>1</v>
      </c>
      <c r="E3" s="27" t="s">
        <v>42</v>
      </c>
      <c r="F3">
        <v>1</v>
      </c>
    </row>
    <row r="4" spans="1:6" x14ac:dyDescent="0.25">
      <c r="A4" s="27" t="s">
        <v>49</v>
      </c>
      <c r="B4">
        <v>1</v>
      </c>
      <c r="E4" s="27" t="s">
        <v>35</v>
      </c>
      <c r="F4">
        <v>1</v>
      </c>
    </row>
    <row r="5" spans="1:6" x14ac:dyDescent="0.25">
      <c r="A5" s="27" t="s">
        <v>60</v>
      </c>
      <c r="B5">
        <v>1</v>
      </c>
      <c r="E5" s="27" t="s">
        <v>49</v>
      </c>
      <c r="F5">
        <v>1</v>
      </c>
    </row>
    <row r="6" spans="1:6" x14ac:dyDescent="0.25">
      <c r="A6" s="27" t="s">
        <v>64</v>
      </c>
      <c r="B6">
        <v>1</v>
      </c>
      <c r="E6" s="27" t="s">
        <v>54</v>
      </c>
      <c r="F6">
        <v>1</v>
      </c>
    </row>
    <row r="7" spans="1:6" x14ac:dyDescent="0.25">
      <c r="A7" s="27" t="s">
        <v>68</v>
      </c>
      <c r="B7">
        <v>1</v>
      </c>
      <c r="E7" s="27" t="s">
        <v>60</v>
      </c>
      <c r="F7">
        <v>1</v>
      </c>
    </row>
    <row r="8" spans="1:6" x14ac:dyDescent="0.25">
      <c r="A8" s="27" t="s">
        <v>75</v>
      </c>
      <c r="E8" s="27" t="s">
        <v>64</v>
      </c>
      <c r="F8">
        <v>1</v>
      </c>
    </row>
    <row r="9" spans="1:6" x14ac:dyDescent="0.25">
      <c r="A9" s="27" t="s">
        <v>79</v>
      </c>
      <c r="E9" s="27" t="s">
        <v>68</v>
      </c>
      <c r="F9">
        <v>1</v>
      </c>
    </row>
    <row r="10" spans="1:6" x14ac:dyDescent="0.25">
      <c r="A10" s="27" t="s">
        <v>90</v>
      </c>
      <c r="B10">
        <v>1</v>
      </c>
      <c r="E10" s="27" t="s">
        <v>71</v>
      </c>
      <c r="F10">
        <v>2</v>
      </c>
    </row>
    <row r="11" spans="1:6" x14ac:dyDescent="0.25">
      <c r="A11" s="27" t="s">
        <v>86</v>
      </c>
      <c r="B11">
        <v>1</v>
      </c>
      <c r="E11" s="27" t="s">
        <v>75</v>
      </c>
      <c r="F11">
        <v>1</v>
      </c>
    </row>
    <row r="12" spans="1:6" x14ac:dyDescent="0.25">
      <c r="A12" s="27" t="s">
        <v>93</v>
      </c>
      <c r="E12" s="27" t="s">
        <v>79</v>
      </c>
      <c r="F12">
        <v>1</v>
      </c>
    </row>
    <row r="13" spans="1:6" x14ac:dyDescent="0.25">
      <c r="A13" s="27" t="s">
        <v>96</v>
      </c>
      <c r="B13">
        <v>1</v>
      </c>
      <c r="E13" s="27" t="s">
        <v>82</v>
      </c>
      <c r="F13">
        <v>1</v>
      </c>
    </row>
    <row r="14" spans="1:6" x14ac:dyDescent="0.25">
      <c r="A14" s="27" t="s">
        <v>102</v>
      </c>
      <c r="B14">
        <v>1</v>
      </c>
      <c r="E14" s="27" t="s">
        <v>90</v>
      </c>
      <c r="F14">
        <v>1</v>
      </c>
    </row>
    <row r="15" spans="1:6" x14ac:dyDescent="0.25">
      <c r="A15" s="27" t="s">
        <v>109</v>
      </c>
      <c r="B15">
        <v>1</v>
      </c>
      <c r="E15" s="27" t="s">
        <v>86</v>
      </c>
      <c r="F15">
        <v>1</v>
      </c>
    </row>
    <row r="16" spans="1:6" x14ac:dyDescent="0.25">
      <c r="A16" s="27" t="s">
        <v>99</v>
      </c>
      <c r="E16" s="27" t="s">
        <v>93</v>
      </c>
      <c r="F16">
        <v>1</v>
      </c>
    </row>
    <row r="17" spans="1:6" x14ac:dyDescent="0.25">
      <c r="A17" s="27" t="s">
        <v>112</v>
      </c>
      <c r="E17" s="27" t="s">
        <v>96</v>
      </c>
      <c r="F17">
        <v>1</v>
      </c>
    </row>
    <row r="18" spans="1:6" x14ac:dyDescent="0.25">
      <c r="A18" s="27" t="s">
        <v>116</v>
      </c>
      <c r="E18" s="27" t="s">
        <v>102</v>
      </c>
      <c r="F18">
        <v>2</v>
      </c>
    </row>
    <row r="19" spans="1:6" x14ac:dyDescent="0.25">
      <c r="A19" s="27" t="s">
        <v>120</v>
      </c>
      <c r="E19" s="27" t="s">
        <v>109</v>
      </c>
      <c r="F19">
        <v>1</v>
      </c>
    </row>
    <row r="20" spans="1:6" x14ac:dyDescent="0.25">
      <c r="A20" s="27" t="s">
        <v>129</v>
      </c>
      <c r="E20" s="27" t="s">
        <v>99</v>
      </c>
      <c r="F20">
        <v>1</v>
      </c>
    </row>
    <row r="21" spans="1:6" x14ac:dyDescent="0.25">
      <c r="A21" s="27" t="s">
        <v>124</v>
      </c>
      <c r="B21">
        <v>1</v>
      </c>
      <c r="E21" s="27" t="s">
        <v>112</v>
      </c>
      <c r="F21">
        <v>1</v>
      </c>
    </row>
    <row r="22" spans="1:6" x14ac:dyDescent="0.25">
      <c r="A22" s="27" t="s">
        <v>146</v>
      </c>
      <c r="B22">
        <v>1</v>
      </c>
      <c r="E22" s="27" t="s">
        <v>116</v>
      </c>
      <c r="F22">
        <v>1</v>
      </c>
    </row>
    <row r="23" spans="1:6" x14ac:dyDescent="0.25">
      <c r="A23" s="27" t="s">
        <v>138</v>
      </c>
      <c r="B23">
        <v>1</v>
      </c>
      <c r="E23" s="27" t="s">
        <v>120</v>
      </c>
      <c r="F23">
        <v>1</v>
      </c>
    </row>
    <row r="24" spans="1:6" x14ac:dyDescent="0.25">
      <c r="A24" s="27" t="s">
        <v>149</v>
      </c>
      <c r="B24">
        <v>1</v>
      </c>
      <c r="E24" s="27" t="s">
        <v>129</v>
      </c>
      <c r="F24">
        <v>3</v>
      </c>
    </row>
    <row r="25" spans="1:6" x14ac:dyDescent="0.25">
      <c r="A25" s="27" t="s">
        <v>152</v>
      </c>
      <c r="E25" s="27" t="s">
        <v>124</v>
      </c>
      <c r="F25">
        <v>2</v>
      </c>
    </row>
    <row r="26" spans="1:6" x14ac:dyDescent="0.25">
      <c r="A26" s="27" t="s">
        <v>159</v>
      </c>
      <c r="E26" s="27" t="s">
        <v>146</v>
      </c>
      <c r="F26">
        <v>1</v>
      </c>
    </row>
    <row r="27" spans="1:6" x14ac:dyDescent="0.25">
      <c r="A27" s="27" t="s">
        <v>163</v>
      </c>
      <c r="B27">
        <v>2</v>
      </c>
      <c r="E27" s="27" t="s">
        <v>138</v>
      </c>
      <c r="F27">
        <v>3</v>
      </c>
    </row>
    <row r="28" spans="1:6" x14ac:dyDescent="0.25">
      <c r="A28" s="27" t="s">
        <v>168</v>
      </c>
      <c r="E28" s="27" t="s">
        <v>149</v>
      </c>
      <c r="F28">
        <v>1</v>
      </c>
    </row>
    <row r="29" spans="1:6" x14ac:dyDescent="0.25">
      <c r="A29" s="27" t="s">
        <v>171</v>
      </c>
      <c r="E29" s="27" t="s">
        <v>152</v>
      </c>
      <c r="F29">
        <v>1</v>
      </c>
    </row>
    <row r="30" spans="1:6" x14ac:dyDescent="0.25">
      <c r="A30" s="27" t="s">
        <v>173</v>
      </c>
      <c r="E30" s="27" t="s">
        <v>156</v>
      </c>
      <c r="F30">
        <v>1</v>
      </c>
    </row>
    <row r="31" spans="1:6" x14ac:dyDescent="0.25">
      <c r="A31" s="27" t="s">
        <v>176</v>
      </c>
      <c r="B31">
        <v>1</v>
      </c>
      <c r="E31" s="27" t="s">
        <v>159</v>
      </c>
      <c r="F31">
        <v>1</v>
      </c>
    </row>
    <row r="32" spans="1:6" x14ac:dyDescent="0.25">
      <c r="A32" s="27" t="s">
        <v>180</v>
      </c>
      <c r="E32" s="27" t="s">
        <v>163</v>
      </c>
      <c r="F32">
        <v>2</v>
      </c>
    </row>
    <row r="33" spans="1:6" x14ac:dyDescent="0.25">
      <c r="A33" s="27" t="s">
        <v>188</v>
      </c>
      <c r="B33">
        <v>1</v>
      </c>
      <c r="E33" s="27" t="s">
        <v>168</v>
      </c>
      <c r="F33">
        <v>1</v>
      </c>
    </row>
    <row r="34" spans="1:6" x14ac:dyDescent="0.25">
      <c r="A34" s="27" t="s">
        <v>196</v>
      </c>
      <c r="B34">
        <v>1</v>
      </c>
      <c r="E34" s="27" t="s">
        <v>1794</v>
      </c>
      <c r="F34">
        <v>1</v>
      </c>
    </row>
    <row r="35" spans="1:6" x14ac:dyDescent="0.25">
      <c r="A35" s="27" t="s">
        <v>208</v>
      </c>
      <c r="E35" s="27" t="s">
        <v>171</v>
      </c>
      <c r="F35">
        <v>1</v>
      </c>
    </row>
    <row r="36" spans="1:6" x14ac:dyDescent="0.25">
      <c r="A36" s="27" t="s">
        <v>211</v>
      </c>
      <c r="E36" s="27" t="s">
        <v>173</v>
      </c>
      <c r="F36">
        <v>1</v>
      </c>
    </row>
    <row r="37" spans="1:6" x14ac:dyDescent="0.25">
      <c r="A37" s="27" t="s">
        <v>221</v>
      </c>
      <c r="B37">
        <v>1</v>
      </c>
      <c r="E37" s="27" t="s">
        <v>176</v>
      </c>
      <c r="F37">
        <v>1</v>
      </c>
    </row>
    <row r="38" spans="1:6" x14ac:dyDescent="0.25">
      <c r="A38" s="27" t="s">
        <v>204</v>
      </c>
      <c r="B38">
        <v>1</v>
      </c>
      <c r="E38" s="27" t="s">
        <v>180</v>
      </c>
      <c r="F38">
        <v>2</v>
      </c>
    </row>
    <row r="39" spans="1:6" x14ac:dyDescent="0.25">
      <c r="A39" s="27" t="s">
        <v>202</v>
      </c>
      <c r="E39" s="27" t="s">
        <v>185</v>
      </c>
      <c r="F39">
        <v>1</v>
      </c>
    </row>
    <row r="40" spans="1:6" x14ac:dyDescent="0.25">
      <c r="A40" s="27" t="s">
        <v>225</v>
      </c>
      <c r="B40">
        <v>1</v>
      </c>
      <c r="E40" s="27" t="s">
        <v>188</v>
      </c>
      <c r="F40">
        <v>2</v>
      </c>
    </row>
    <row r="41" spans="1:6" x14ac:dyDescent="0.25">
      <c r="A41" s="27" t="s">
        <v>236</v>
      </c>
      <c r="B41">
        <v>2</v>
      </c>
      <c r="E41" s="27" t="s">
        <v>193</v>
      </c>
      <c r="F41">
        <v>1</v>
      </c>
    </row>
    <row r="42" spans="1:6" x14ac:dyDescent="0.25">
      <c r="A42" s="27" t="s">
        <v>241</v>
      </c>
      <c r="B42">
        <v>1</v>
      </c>
      <c r="E42" s="27" t="s">
        <v>196</v>
      </c>
      <c r="F42">
        <v>2</v>
      </c>
    </row>
    <row r="43" spans="1:6" x14ac:dyDescent="0.25">
      <c r="A43" s="27" t="s">
        <v>244</v>
      </c>
      <c r="B43">
        <v>2</v>
      </c>
      <c r="E43" s="27" t="s">
        <v>199</v>
      </c>
      <c r="F43">
        <v>1</v>
      </c>
    </row>
    <row r="44" spans="1:6" x14ac:dyDescent="0.25">
      <c r="A44" s="27" t="s">
        <v>251</v>
      </c>
      <c r="E44" s="27" t="s">
        <v>208</v>
      </c>
      <c r="F44">
        <v>1</v>
      </c>
    </row>
    <row r="45" spans="1:6" x14ac:dyDescent="0.25">
      <c r="A45" s="27" t="s">
        <v>254</v>
      </c>
      <c r="B45">
        <v>2</v>
      </c>
      <c r="E45" s="27" t="s">
        <v>211</v>
      </c>
      <c r="F45">
        <v>4</v>
      </c>
    </row>
    <row r="46" spans="1:6" x14ac:dyDescent="0.25">
      <c r="A46" s="27" t="s">
        <v>269</v>
      </c>
      <c r="B46">
        <v>1</v>
      </c>
      <c r="E46" s="27" t="s">
        <v>218</v>
      </c>
      <c r="F46">
        <v>2</v>
      </c>
    </row>
    <row r="47" spans="1:6" x14ac:dyDescent="0.25">
      <c r="A47" s="27" t="s">
        <v>259</v>
      </c>
      <c r="B47">
        <v>1</v>
      </c>
      <c r="E47" s="27" t="s">
        <v>221</v>
      </c>
      <c r="F47">
        <v>1</v>
      </c>
    </row>
    <row r="48" spans="1:6" x14ac:dyDescent="0.25">
      <c r="A48" s="27" t="s">
        <v>262</v>
      </c>
      <c r="B48">
        <v>1</v>
      </c>
      <c r="E48" s="27" t="s">
        <v>204</v>
      </c>
      <c r="F48">
        <v>1</v>
      </c>
    </row>
    <row r="49" spans="1:6" x14ac:dyDescent="0.25">
      <c r="A49" s="27" t="s">
        <v>272</v>
      </c>
      <c r="B49">
        <v>1</v>
      </c>
      <c r="E49" s="27" t="s">
        <v>202</v>
      </c>
      <c r="F49">
        <v>1</v>
      </c>
    </row>
    <row r="50" spans="1:6" x14ac:dyDescent="0.25">
      <c r="A50" s="27" t="s">
        <v>277</v>
      </c>
      <c r="B50">
        <v>1</v>
      </c>
      <c r="E50" s="27" t="s">
        <v>225</v>
      </c>
      <c r="F50">
        <v>1</v>
      </c>
    </row>
    <row r="51" spans="1:6" x14ac:dyDescent="0.25">
      <c r="A51" s="27" t="s">
        <v>286</v>
      </c>
      <c r="B51">
        <v>2</v>
      </c>
      <c r="E51" s="27" t="s">
        <v>228</v>
      </c>
      <c r="F51">
        <v>1</v>
      </c>
    </row>
    <row r="52" spans="1:6" x14ac:dyDescent="0.25">
      <c r="A52" s="27" t="s">
        <v>296</v>
      </c>
      <c r="B52">
        <v>1</v>
      </c>
      <c r="E52" s="27" t="s">
        <v>236</v>
      </c>
      <c r="F52">
        <v>2</v>
      </c>
    </row>
    <row r="53" spans="1:6" x14ac:dyDescent="0.25">
      <c r="A53" s="27" t="s">
        <v>293</v>
      </c>
      <c r="E53" s="27" t="s">
        <v>241</v>
      </c>
      <c r="F53">
        <v>1</v>
      </c>
    </row>
    <row r="54" spans="1:6" x14ac:dyDescent="0.25">
      <c r="A54" s="27" t="s">
        <v>299</v>
      </c>
      <c r="B54">
        <v>1</v>
      </c>
      <c r="E54" s="27" t="s">
        <v>244</v>
      </c>
      <c r="F54">
        <v>3</v>
      </c>
    </row>
    <row r="55" spans="1:6" x14ac:dyDescent="0.25">
      <c r="A55" s="27" t="s">
        <v>329</v>
      </c>
      <c r="B55">
        <v>2</v>
      </c>
      <c r="E55" s="27" t="s">
        <v>251</v>
      </c>
      <c r="F55">
        <v>1</v>
      </c>
    </row>
    <row r="56" spans="1:6" x14ac:dyDescent="0.25">
      <c r="A56" s="27" t="s">
        <v>343</v>
      </c>
      <c r="E56" s="27" t="s">
        <v>254</v>
      </c>
      <c r="F56">
        <v>2</v>
      </c>
    </row>
    <row r="57" spans="1:6" x14ac:dyDescent="0.25">
      <c r="A57" s="27" t="s">
        <v>346</v>
      </c>
      <c r="E57" s="27" t="s">
        <v>269</v>
      </c>
      <c r="F57">
        <v>1</v>
      </c>
    </row>
    <row r="58" spans="1:6" x14ac:dyDescent="0.25">
      <c r="A58" s="27" t="s">
        <v>352</v>
      </c>
      <c r="B58">
        <v>2</v>
      </c>
      <c r="E58" s="27" t="s">
        <v>259</v>
      </c>
      <c r="F58">
        <v>1</v>
      </c>
    </row>
    <row r="59" spans="1:6" x14ac:dyDescent="0.25">
      <c r="A59" s="27" t="s">
        <v>357</v>
      </c>
      <c r="B59">
        <v>1</v>
      </c>
      <c r="E59" s="27" t="s">
        <v>262</v>
      </c>
      <c r="F59">
        <v>3</v>
      </c>
    </row>
    <row r="60" spans="1:6" x14ac:dyDescent="0.25">
      <c r="A60" s="27" t="s">
        <v>349</v>
      </c>
      <c r="E60" s="27" t="s">
        <v>272</v>
      </c>
      <c r="F60">
        <v>2</v>
      </c>
    </row>
    <row r="61" spans="1:6" x14ac:dyDescent="0.25">
      <c r="A61" s="27" t="s">
        <v>360</v>
      </c>
      <c r="E61" s="27" t="s">
        <v>277</v>
      </c>
      <c r="F61">
        <v>1</v>
      </c>
    </row>
    <row r="62" spans="1:6" x14ac:dyDescent="0.25">
      <c r="A62" s="27" t="s">
        <v>366</v>
      </c>
      <c r="B62">
        <v>1</v>
      </c>
      <c r="E62" s="27" t="s">
        <v>280</v>
      </c>
      <c r="F62">
        <v>2</v>
      </c>
    </row>
    <row r="63" spans="1:6" x14ac:dyDescent="0.25">
      <c r="A63" s="27" t="s">
        <v>374</v>
      </c>
      <c r="B63">
        <v>2</v>
      </c>
      <c r="E63" s="27" t="s">
        <v>286</v>
      </c>
      <c r="F63">
        <v>3</v>
      </c>
    </row>
    <row r="64" spans="1:6" x14ac:dyDescent="0.25">
      <c r="A64" s="27" t="s">
        <v>379</v>
      </c>
      <c r="B64">
        <v>1</v>
      </c>
      <c r="E64" s="27" t="s">
        <v>296</v>
      </c>
      <c r="F64">
        <v>1</v>
      </c>
    </row>
    <row r="65" spans="1:6" x14ac:dyDescent="0.25">
      <c r="A65" s="27" t="s">
        <v>383</v>
      </c>
      <c r="E65" s="27" t="s">
        <v>293</v>
      </c>
      <c r="F65">
        <v>1</v>
      </c>
    </row>
    <row r="66" spans="1:6" x14ac:dyDescent="0.25">
      <c r="A66" s="27" t="s">
        <v>393</v>
      </c>
      <c r="B66">
        <v>1</v>
      </c>
      <c r="E66" s="27" t="s">
        <v>299</v>
      </c>
      <c r="F66">
        <v>1</v>
      </c>
    </row>
    <row r="67" spans="1:6" x14ac:dyDescent="0.25">
      <c r="A67" s="27" t="s">
        <v>406</v>
      </c>
      <c r="E67" s="27" t="s">
        <v>302</v>
      </c>
      <c r="F67">
        <v>9</v>
      </c>
    </row>
    <row r="68" spans="1:6" x14ac:dyDescent="0.25">
      <c r="A68" s="27" t="s">
        <v>412</v>
      </c>
      <c r="B68">
        <v>1</v>
      </c>
      <c r="E68" s="27" t="s">
        <v>329</v>
      </c>
      <c r="F68">
        <v>4</v>
      </c>
    </row>
    <row r="69" spans="1:6" x14ac:dyDescent="0.25">
      <c r="A69" s="27" t="s">
        <v>420</v>
      </c>
      <c r="B69">
        <v>2</v>
      </c>
      <c r="E69" s="27" t="s">
        <v>338</v>
      </c>
      <c r="F69">
        <v>2</v>
      </c>
    </row>
    <row r="70" spans="1:6" x14ac:dyDescent="0.25">
      <c r="A70" s="27" t="s">
        <v>429</v>
      </c>
      <c r="E70" s="27" t="s">
        <v>343</v>
      </c>
      <c r="F70">
        <v>1</v>
      </c>
    </row>
    <row r="71" spans="1:6" x14ac:dyDescent="0.25">
      <c r="A71" s="27" t="s">
        <v>432</v>
      </c>
      <c r="E71" s="27" t="s">
        <v>346</v>
      </c>
      <c r="F71">
        <v>1</v>
      </c>
    </row>
    <row r="72" spans="1:6" x14ac:dyDescent="0.25">
      <c r="A72" s="27" t="s">
        <v>438</v>
      </c>
      <c r="E72" s="27" t="s">
        <v>352</v>
      </c>
      <c r="F72">
        <v>2</v>
      </c>
    </row>
    <row r="73" spans="1:6" x14ac:dyDescent="0.25">
      <c r="A73" s="27" t="s">
        <v>435</v>
      </c>
      <c r="B73">
        <v>1</v>
      </c>
      <c r="E73" s="27" t="s">
        <v>357</v>
      </c>
      <c r="F73">
        <v>1</v>
      </c>
    </row>
    <row r="74" spans="1:6" x14ac:dyDescent="0.25">
      <c r="A74" s="27" t="s">
        <v>441</v>
      </c>
      <c r="B74">
        <v>1</v>
      </c>
      <c r="E74" s="27" t="s">
        <v>349</v>
      </c>
      <c r="F74">
        <v>2</v>
      </c>
    </row>
    <row r="75" spans="1:6" x14ac:dyDescent="0.25">
      <c r="A75" s="27" t="s">
        <v>447</v>
      </c>
      <c r="B75">
        <v>2</v>
      </c>
      <c r="E75" s="27" t="s">
        <v>360</v>
      </c>
      <c r="F75">
        <v>3</v>
      </c>
    </row>
    <row r="76" spans="1:6" x14ac:dyDescent="0.25">
      <c r="A76" s="27" t="s">
        <v>444</v>
      </c>
      <c r="B76">
        <v>1</v>
      </c>
      <c r="E76" s="27" t="s">
        <v>366</v>
      </c>
      <c r="F76">
        <v>2</v>
      </c>
    </row>
    <row r="77" spans="1:6" x14ac:dyDescent="0.25">
      <c r="A77" s="27" t="s">
        <v>452</v>
      </c>
      <c r="B77">
        <v>3</v>
      </c>
      <c r="E77" s="27" t="s">
        <v>371</v>
      </c>
      <c r="F77">
        <v>1</v>
      </c>
    </row>
    <row r="78" spans="1:6" x14ac:dyDescent="0.25">
      <c r="A78" s="27" t="s">
        <v>500</v>
      </c>
      <c r="E78" s="27" t="s">
        <v>374</v>
      </c>
      <c r="F78">
        <v>2</v>
      </c>
    </row>
    <row r="79" spans="1:6" x14ac:dyDescent="0.25">
      <c r="A79" s="27" t="s">
        <v>504</v>
      </c>
      <c r="B79">
        <v>1</v>
      </c>
      <c r="E79" s="27" t="s">
        <v>379</v>
      </c>
      <c r="F79">
        <v>1</v>
      </c>
    </row>
    <row r="80" spans="1:6" x14ac:dyDescent="0.25">
      <c r="A80" s="27" t="s">
        <v>509</v>
      </c>
      <c r="B80">
        <v>1</v>
      </c>
      <c r="E80" s="27" t="s">
        <v>383</v>
      </c>
      <c r="F80">
        <v>7</v>
      </c>
    </row>
    <row r="81" spans="1:6" x14ac:dyDescent="0.25">
      <c r="A81" s="27" t="s">
        <v>515</v>
      </c>
      <c r="B81">
        <v>2</v>
      </c>
      <c r="E81" s="27" t="s">
        <v>396</v>
      </c>
      <c r="F81">
        <v>3</v>
      </c>
    </row>
    <row r="82" spans="1:6" x14ac:dyDescent="0.25">
      <c r="A82" s="27" t="s">
        <v>522</v>
      </c>
      <c r="B82">
        <v>2</v>
      </c>
      <c r="E82" s="27" t="s">
        <v>393</v>
      </c>
      <c r="F82">
        <v>1</v>
      </c>
    </row>
    <row r="83" spans="1:6" x14ac:dyDescent="0.25">
      <c r="A83" s="27" t="s">
        <v>547</v>
      </c>
      <c r="B83">
        <v>2</v>
      </c>
      <c r="E83" s="27" t="s">
        <v>406</v>
      </c>
      <c r="F83">
        <v>1</v>
      </c>
    </row>
    <row r="84" spans="1:6" x14ac:dyDescent="0.25">
      <c r="A84" s="27" t="s">
        <v>552</v>
      </c>
      <c r="E84" s="27" t="s">
        <v>409</v>
      </c>
      <c r="F84">
        <v>1</v>
      </c>
    </row>
    <row r="85" spans="1:6" x14ac:dyDescent="0.25">
      <c r="A85" s="27" t="s">
        <v>555</v>
      </c>
      <c r="B85">
        <v>1</v>
      </c>
      <c r="E85" s="27" t="s">
        <v>412</v>
      </c>
      <c r="F85">
        <v>1</v>
      </c>
    </row>
    <row r="86" spans="1:6" x14ac:dyDescent="0.25">
      <c r="A86" s="27" t="s">
        <v>558</v>
      </c>
      <c r="B86">
        <v>1</v>
      </c>
      <c r="E86" s="27" t="s">
        <v>415</v>
      </c>
      <c r="F86">
        <v>2</v>
      </c>
    </row>
    <row r="87" spans="1:6" x14ac:dyDescent="0.25">
      <c r="A87" s="27" t="s">
        <v>1796</v>
      </c>
      <c r="E87" s="27" t="s">
        <v>420</v>
      </c>
      <c r="F87">
        <v>2</v>
      </c>
    </row>
    <row r="88" spans="1:6" x14ac:dyDescent="0.25">
      <c r="A88" s="27" t="s">
        <v>561</v>
      </c>
      <c r="B88">
        <v>1</v>
      </c>
      <c r="E88" s="27" t="s">
        <v>426</v>
      </c>
      <c r="F88">
        <v>1</v>
      </c>
    </row>
    <row r="89" spans="1:6" x14ac:dyDescent="0.25">
      <c r="A89" s="27" t="s">
        <v>564</v>
      </c>
      <c r="E89" s="27" t="s">
        <v>429</v>
      </c>
      <c r="F89">
        <v>1</v>
      </c>
    </row>
    <row r="90" spans="1:6" x14ac:dyDescent="0.25">
      <c r="A90" s="27" t="s">
        <v>567</v>
      </c>
      <c r="B90">
        <v>1</v>
      </c>
      <c r="E90" s="27" t="s">
        <v>432</v>
      </c>
      <c r="F90">
        <v>1</v>
      </c>
    </row>
    <row r="91" spans="1:6" x14ac:dyDescent="0.25">
      <c r="A91" s="27" t="s">
        <v>570</v>
      </c>
      <c r="B91">
        <v>1</v>
      </c>
      <c r="E91" s="27" t="s">
        <v>1795</v>
      </c>
      <c r="F91">
        <v>1</v>
      </c>
    </row>
    <row r="92" spans="1:6" x14ac:dyDescent="0.25">
      <c r="A92" s="27" t="s">
        <v>573</v>
      </c>
      <c r="B92">
        <v>2</v>
      </c>
      <c r="E92" s="27" t="s">
        <v>438</v>
      </c>
      <c r="F92">
        <v>1</v>
      </c>
    </row>
    <row r="93" spans="1:6" x14ac:dyDescent="0.25">
      <c r="A93" s="27" t="s">
        <v>578</v>
      </c>
      <c r="E93" s="27" t="s">
        <v>435</v>
      </c>
      <c r="F93">
        <v>1</v>
      </c>
    </row>
    <row r="94" spans="1:6" x14ac:dyDescent="0.25">
      <c r="A94" s="27" t="s">
        <v>581</v>
      </c>
      <c r="B94">
        <v>2</v>
      </c>
      <c r="E94" s="27" t="s">
        <v>441</v>
      </c>
      <c r="F94">
        <v>1</v>
      </c>
    </row>
    <row r="95" spans="1:6" x14ac:dyDescent="0.25">
      <c r="A95" s="27" t="s">
        <v>591</v>
      </c>
      <c r="E95" s="27" t="s">
        <v>447</v>
      </c>
      <c r="F95">
        <v>2</v>
      </c>
    </row>
    <row r="96" spans="1:6" x14ac:dyDescent="0.25">
      <c r="A96" s="27" t="s">
        <v>594</v>
      </c>
      <c r="B96">
        <v>1</v>
      </c>
      <c r="E96" s="27" t="s">
        <v>444</v>
      </c>
      <c r="F96">
        <v>1</v>
      </c>
    </row>
    <row r="97" spans="1:6" x14ac:dyDescent="0.25">
      <c r="A97" s="27" t="s">
        <v>597</v>
      </c>
      <c r="B97">
        <v>1</v>
      </c>
      <c r="E97" s="27" t="s">
        <v>452</v>
      </c>
      <c r="F97">
        <v>4</v>
      </c>
    </row>
    <row r="98" spans="1:6" x14ac:dyDescent="0.25">
      <c r="A98" s="27" t="s">
        <v>600</v>
      </c>
      <c r="E98" s="27" t="s">
        <v>462</v>
      </c>
      <c r="F98">
        <v>15</v>
      </c>
    </row>
    <row r="99" spans="1:6" x14ac:dyDescent="0.25">
      <c r="A99" s="27" t="s">
        <v>603</v>
      </c>
      <c r="B99">
        <v>1</v>
      </c>
      <c r="E99" s="27" t="s">
        <v>500</v>
      </c>
      <c r="F99">
        <v>2</v>
      </c>
    </row>
    <row r="100" spans="1:6" x14ac:dyDescent="0.25">
      <c r="A100" s="27" t="s">
        <v>613</v>
      </c>
      <c r="B100">
        <v>1</v>
      </c>
      <c r="E100" s="27" t="s">
        <v>504</v>
      </c>
      <c r="F100">
        <v>2</v>
      </c>
    </row>
    <row r="101" spans="1:6" x14ac:dyDescent="0.25">
      <c r="A101" s="27" t="s">
        <v>616</v>
      </c>
      <c r="B101">
        <v>1</v>
      </c>
      <c r="E101" s="27" t="s">
        <v>509</v>
      </c>
      <c r="F101">
        <v>1</v>
      </c>
    </row>
    <row r="102" spans="1:6" x14ac:dyDescent="0.25">
      <c r="A102" s="27" t="s">
        <v>619</v>
      </c>
      <c r="B102">
        <v>3</v>
      </c>
      <c r="E102" s="27" t="s">
        <v>512</v>
      </c>
      <c r="F102">
        <v>1</v>
      </c>
    </row>
    <row r="103" spans="1:6" x14ac:dyDescent="0.25">
      <c r="A103" s="27" t="s">
        <v>1798</v>
      </c>
      <c r="E103" s="27" t="s">
        <v>515</v>
      </c>
      <c r="F103">
        <v>2</v>
      </c>
    </row>
    <row r="104" spans="1:6" x14ac:dyDescent="0.25">
      <c r="A104" s="27" t="s">
        <v>644</v>
      </c>
      <c r="E104" s="27" t="s">
        <v>522</v>
      </c>
      <c r="F104">
        <v>3</v>
      </c>
    </row>
    <row r="105" spans="1:6" x14ac:dyDescent="0.25">
      <c r="A105" s="27" t="s">
        <v>647</v>
      </c>
      <c r="B105">
        <v>4</v>
      </c>
      <c r="E105" s="27" t="s">
        <v>520</v>
      </c>
      <c r="F105">
        <v>8</v>
      </c>
    </row>
    <row r="106" spans="1:6" x14ac:dyDescent="0.25">
      <c r="A106" s="27" t="s">
        <v>628</v>
      </c>
      <c r="B106">
        <v>1</v>
      </c>
      <c r="E106" s="27" t="s">
        <v>543</v>
      </c>
      <c r="F106">
        <v>1</v>
      </c>
    </row>
    <row r="107" spans="1:6" x14ac:dyDescent="0.25">
      <c r="A107" s="27" t="s">
        <v>656</v>
      </c>
      <c r="B107">
        <v>1</v>
      </c>
      <c r="E107" s="27" t="s">
        <v>547</v>
      </c>
      <c r="F107">
        <v>2</v>
      </c>
    </row>
    <row r="108" spans="1:6" x14ac:dyDescent="0.25">
      <c r="A108" s="27" t="s">
        <v>659</v>
      </c>
      <c r="B108">
        <v>4</v>
      </c>
      <c r="E108" s="27" t="s">
        <v>552</v>
      </c>
      <c r="F108">
        <v>1</v>
      </c>
    </row>
    <row r="109" spans="1:6" x14ac:dyDescent="0.25">
      <c r="A109" s="27" t="s">
        <v>1800</v>
      </c>
      <c r="E109" s="27" t="s">
        <v>555</v>
      </c>
      <c r="F109">
        <v>1</v>
      </c>
    </row>
    <row r="110" spans="1:6" x14ac:dyDescent="0.25">
      <c r="A110" s="27" t="s">
        <v>666</v>
      </c>
      <c r="B110">
        <v>1</v>
      </c>
      <c r="E110" s="27" t="s">
        <v>558</v>
      </c>
      <c r="F110">
        <v>1</v>
      </c>
    </row>
    <row r="111" spans="1:6" x14ac:dyDescent="0.25">
      <c r="A111" s="27" t="s">
        <v>674</v>
      </c>
      <c r="E111" s="27" t="s">
        <v>1796</v>
      </c>
      <c r="F111">
        <v>2</v>
      </c>
    </row>
    <row r="112" spans="1:6" x14ac:dyDescent="0.25">
      <c r="A112" s="27" t="s">
        <v>669</v>
      </c>
      <c r="B112">
        <v>2</v>
      </c>
      <c r="E112" s="27" t="s">
        <v>561</v>
      </c>
      <c r="F112">
        <v>1</v>
      </c>
    </row>
    <row r="113" spans="1:6" x14ac:dyDescent="0.25">
      <c r="A113" s="27" t="s">
        <v>677</v>
      </c>
      <c r="B113">
        <v>2</v>
      </c>
      <c r="E113" s="27" t="s">
        <v>564</v>
      </c>
      <c r="F113">
        <v>1</v>
      </c>
    </row>
    <row r="114" spans="1:6" x14ac:dyDescent="0.25">
      <c r="A114" s="27" t="s">
        <v>682</v>
      </c>
      <c r="E114" s="27" t="s">
        <v>567</v>
      </c>
      <c r="F114">
        <v>1</v>
      </c>
    </row>
    <row r="115" spans="1:6" x14ac:dyDescent="0.25">
      <c r="A115" s="27" t="s">
        <v>685</v>
      </c>
      <c r="B115">
        <v>5</v>
      </c>
      <c r="E115" s="27" t="s">
        <v>570</v>
      </c>
      <c r="F115">
        <v>1</v>
      </c>
    </row>
    <row r="116" spans="1:6" x14ac:dyDescent="0.25">
      <c r="A116" s="27" t="s">
        <v>698</v>
      </c>
      <c r="B116">
        <v>6</v>
      </c>
      <c r="E116" s="27" t="s">
        <v>573</v>
      </c>
      <c r="F116">
        <v>2</v>
      </c>
    </row>
    <row r="117" spans="1:6" x14ac:dyDescent="0.25">
      <c r="A117" s="27" t="s">
        <v>719</v>
      </c>
      <c r="B117">
        <v>1</v>
      </c>
      <c r="E117" s="27" t="s">
        <v>578</v>
      </c>
      <c r="F117">
        <v>1</v>
      </c>
    </row>
    <row r="118" spans="1:6" x14ac:dyDescent="0.25">
      <c r="A118" s="27" t="s">
        <v>713</v>
      </c>
      <c r="B118">
        <v>2</v>
      </c>
      <c r="E118" s="27" t="s">
        <v>581</v>
      </c>
      <c r="F118">
        <v>3</v>
      </c>
    </row>
    <row r="119" spans="1:6" x14ac:dyDescent="0.25">
      <c r="A119" s="27" t="s">
        <v>725</v>
      </c>
      <c r="B119">
        <v>6</v>
      </c>
      <c r="E119" s="27" t="s">
        <v>591</v>
      </c>
      <c r="F119">
        <v>1</v>
      </c>
    </row>
    <row r="120" spans="1:6" x14ac:dyDescent="0.25">
      <c r="A120" s="27" t="s">
        <v>740</v>
      </c>
      <c r="B120">
        <v>3</v>
      </c>
      <c r="E120" s="27" t="s">
        <v>594</v>
      </c>
      <c r="F120">
        <v>1</v>
      </c>
    </row>
    <row r="121" spans="1:6" x14ac:dyDescent="0.25">
      <c r="A121" s="27" t="s">
        <v>722</v>
      </c>
      <c r="E121" s="27" t="s">
        <v>597</v>
      </c>
      <c r="F121">
        <v>1</v>
      </c>
    </row>
    <row r="122" spans="1:6" x14ac:dyDescent="0.25">
      <c r="A122" s="27" t="s">
        <v>759</v>
      </c>
      <c r="B122">
        <v>2</v>
      </c>
      <c r="E122" s="27" t="s">
        <v>600</v>
      </c>
      <c r="F122">
        <v>1</v>
      </c>
    </row>
    <row r="123" spans="1:6" x14ac:dyDescent="0.25">
      <c r="A123" s="27" t="s">
        <v>767</v>
      </c>
      <c r="B123">
        <v>2</v>
      </c>
      <c r="E123" s="27" t="s">
        <v>603</v>
      </c>
      <c r="F123">
        <v>2</v>
      </c>
    </row>
    <row r="124" spans="1:6" x14ac:dyDescent="0.25">
      <c r="A124" s="27" t="s">
        <v>772</v>
      </c>
      <c r="B124">
        <v>1</v>
      </c>
      <c r="E124" s="27" t="s">
        <v>608</v>
      </c>
      <c r="F124">
        <v>2</v>
      </c>
    </row>
    <row r="125" spans="1:6" x14ac:dyDescent="0.25">
      <c r="A125" s="27" t="s">
        <v>775</v>
      </c>
      <c r="B125">
        <v>1</v>
      </c>
      <c r="E125" s="27" t="s">
        <v>613</v>
      </c>
      <c r="F125">
        <v>1</v>
      </c>
    </row>
    <row r="126" spans="1:6" x14ac:dyDescent="0.25">
      <c r="A126" s="27" t="s">
        <v>788</v>
      </c>
      <c r="B126">
        <v>1</v>
      </c>
      <c r="E126" s="27" t="s">
        <v>616</v>
      </c>
      <c r="F126">
        <v>1</v>
      </c>
    </row>
    <row r="127" spans="1:6" x14ac:dyDescent="0.25">
      <c r="A127" s="27" t="s">
        <v>791</v>
      </c>
      <c r="E127" s="27" t="s">
        <v>619</v>
      </c>
      <c r="F127">
        <v>3</v>
      </c>
    </row>
    <row r="128" spans="1:6" x14ac:dyDescent="0.25">
      <c r="A128" s="27" t="s">
        <v>793</v>
      </c>
      <c r="B128">
        <v>1</v>
      </c>
      <c r="E128" s="27" t="s">
        <v>625</v>
      </c>
      <c r="F128">
        <v>1</v>
      </c>
    </row>
    <row r="129" spans="1:6" x14ac:dyDescent="0.25">
      <c r="A129" s="27" t="s">
        <v>803</v>
      </c>
      <c r="B129">
        <v>2</v>
      </c>
      <c r="E129" s="27" t="s">
        <v>1798</v>
      </c>
      <c r="F129">
        <v>1</v>
      </c>
    </row>
    <row r="130" spans="1:6" x14ac:dyDescent="0.25">
      <c r="A130" s="27" t="s">
        <v>808</v>
      </c>
      <c r="B130">
        <v>1</v>
      </c>
      <c r="E130" s="27" t="s">
        <v>1799</v>
      </c>
      <c r="F130">
        <v>2</v>
      </c>
    </row>
    <row r="131" spans="1:6" x14ac:dyDescent="0.25">
      <c r="A131" s="27" t="s">
        <v>814</v>
      </c>
      <c r="B131">
        <v>1</v>
      </c>
      <c r="E131" s="27" t="s">
        <v>631</v>
      </c>
      <c r="F131">
        <v>2</v>
      </c>
    </row>
    <row r="132" spans="1:6" x14ac:dyDescent="0.25">
      <c r="A132" s="27" t="s">
        <v>823</v>
      </c>
      <c r="B132">
        <v>2</v>
      </c>
      <c r="E132" s="27" t="s">
        <v>644</v>
      </c>
      <c r="F132">
        <v>1</v>
      </c>
    </row>
    <row r="133" spans="1:6" x14ac:dyDescent="0.25">
      <c r="A133" s="27" t="s">
        <v>817</v>
      </c>
      <c r="B133">
        <v>1</v>
      </c>
      <c r="E133" s="27" t="s">
        <v>647</v>
      </c>
      <c r="F133">
        <v>4</v>
      </c>
    </row>
    <row r="134" spans="1:6" x14ac:dyDescent="0.25">
      <c r="A134" s="27" t="s">
        <v>843</v>
      </c>
      <c r="B134">
        <v>2</v>
      </c>
      <c r="E134" s="27" t="s">
        <v>628</v>
      </c>
      <c r="F134">
        <v>1</v>
      </c>
    </row>
    <row r="135" spans="1:6" x14ac:dyDescent="0.25">
      <c r="A135" s="27" t="s">
        <v>832</v>
      </c>
      <c r="B135">
        <v>2</v>
      </c>
      <c r="E135" s="27" t="s">
        <v>656</v>
      </c>
      <c r="F135">
        <v>1</v>
      </c>
    </row>
    <row r="136" spans="1:6" x14ac:dyDescent="0.25">
      <c r="A136" s="27" t="s">
        <v>849</v>
      </c>
      <c r="B136">
        <v>2</v>
      </c>
      <c r="E136" s="27" t="s">
        <v>659</v>
      </c>
      <c r="F136">
        <v>4</v>
      </c>
    </row>
    <row r="137" spans="1:6" x14ac:dyDescent="0.25">
      <c r="A137" s="27" t="s">
        <v>873</v>
      </c>
      <c r="B137">
        <v>1</v>
      </c>
      <c r="E137" s="27" t="s">
        <v>1800</v>
      </c>
      <c r="F137">
        <v>1</v>
      </c>
    </row>
    <row r="138" spans="1:6" x14ac:dyDescent="0.25">
      <c r="A138" s="27" t="s">
        <v>877</v>
      </c>
      <c r="B138">
        <v>4</v>
      </c>
      <c r="E138" s="27" t="s">
        <v>666</v>
      </c>
      <c r="F138">
        <v>1</v>
      </c>
    </row>
    <row r="139" spans="1:6" x14ac:dyDescent="0.25">
      <c r="A139" s="27" t="s">
        <v>856</v>
      </c>
      <c r="B139">
        <v>2</v>
      </c>
      <c r="E139" s="27" t="s">
        <v>674</v>
      </c>
      <c r="F139">
        <v>1</v>
      </c>
    </row>
    <row r="140" spans="1:6" x14ac:dyDescent="0.25">
      <c r="A140" s="27" t="s">
        <v>892</v>
      </c>
      <c r="E140" s="27" t="s">
        <v>669</v>
      </c>
      <c r="F140">
        <v>2</v>
      </c>
    </row>
    <row r="141" spans="1:6" x14ac:dyDescent="0.25">
      <c r="A141" s="27" t="s">
        <v>889</v>
      </c>
      <c r="E141" s="27" t="s">
        <v>677</v>
      </c>
      <c r="F141">
        <v>2</v>
      </c>
    </row>
    <row r="142" spans="1:6" x14ac:dyDescent="0.25">
      <c r="A142" s="27" t="s">
        <v>900</v>
      </c>
      <c r="B142">
        <v>1</v>
      </c>
      <c r="E142" s="27" t="s">
        <v>682</v>
      </c>
      <c r="F142">
        <v>1</v>
      </c>
    </row>
    <row r="143" spans="1:6" x14ac:dyDescent="0.25">
      <c r="A143" s="27" t="s">
        <v>905</v>
      </c>
      <c r="B143">
        <v>2</v>
      </c>
      <c r="E143" s="27" t="s">
        <v>685</v>
      </c>
      <c r="F143">
        <v>5</v>
      </c>
    </row>
    <row r="144" spans="1:6" x14ac:dyDescent="0.25">
      <c r="A144" s="27" t="s">
        <v>910</v>
      </c>
      <c r="B144">
        <v>2</v>
      </c>
      <c r="E144" s="27" t="s">
        <v>698</v>
      </c>
      <c r="F144">
        <v>6</v>
      </c>
    </row>
    <row r="145" spans="1:6" x14ac:dyDescent="0.25">
      <c r="A145" s="27" t="s">
        <v>895</v>
      </c>
      <c r="E145" s="27" t="s">
        <v>719</v>
      </c>
      <c r="F145">
        <v>1</v>
      </c>
    </row>
    <row r="146" spans="1:6" x14ac:dyDescent="0.25">
      <c r="A146" s="27" t="s">
        <v>917</v>
      </c>
      <c r="B146">
        <v>1</v>
      </c>
      <c r="E146" s="27" t="s">
        <v>713</v>
      </c>
      <c r="F146">
        <v>2</v>
      </c>
    </row>
    <row r="147" spans="1:6" x14ac:dyDescent="0.25">
      <c r="A147" s="27" t="s">
        <v>920</v>
      </c>
      <c r="E147" s="27" t="s">
        <v>725</v>
      </c>
      <c r="F147">
        <v>6</v>
      </c>
    </row>
    <row r="148" spans="1:6" x14ac:dyDescent="0.25">
      <c r="A148" s="27" t="s">
        <v>924</v>
      </c>
      <c r="B148">
        <v>1</v>
      </c>
      <c r="E148" s="27" t="s">
        <v>740</v>
      </c>
      <c r="F148">
        <v>3</v>
      </c>
    </row>
    <row r="149" spans="1:6" x14ac:dyDescent="0.25">
      <c r="A149" s="27" t="s">
        <v>929</v>
      </c>
      <c r="B149">
        <v>3</v>
      </c>
      <c r="E149" s="27" t="s">
        <v>747</v>
      </c>
      <c r="F149">
        <v>1</v>
      </c>
    </row>
    <row r="150" spans="1:6" x14ac:dyDescent="0.25">
      <c r="A150" s="27" t="s">
        <v>941</v>
      </c>
      <c r="B150">
        <v>1</v>
      </c>
      <c r="E150" s="27" t="s">
        <v>722</v>
      </c>
      <c r="F150">
        <v>1</v>
      </c>
    </row>
    <row r="151" spans="1:6" x14ac:dyDescent="0.25">
      <c r="A151" s="27" t="s">
        <v>946</v>
      </c>
      <c r="E151" s="27" t="s">
        <v>750</v>
      </c>
      <c r="F151">
        <v>4</v>
      </c>
    </row>
    <row r="152" spans="1:6" x14ac:dyDescent="0.25">
      <c r="A152" s="27" t="s">
        <v>964</v>
      </c>
      <c r="B152">
        <v>1</v>
      </c>
      <c r="E152" s="27" t="s">
        <v>759</v>
      </c>
      <c r="F152">
        <v>2</v>
      </c>
    </row>
    <row r="153" spans="1:6" x14ac:dyDescent="0.25">
      <c r="A153" s="27" t="s">
        <v>971</v>
      </c>
      <c r="B153">
        <v>3</v>
      </c>
      <c r="E153" s="27" t="s">
        <v>764</v>
      </c>
      <c r="F153">
        <v>1</v>
      </c>
    </row>
    <row r="154" spans="1:6" x14ac:dyDescent="0.25">
      <c r="A154" s="27" t="s">
        <v>949</v>
      </c>
      <c r="B154">
        <v>2</v>
      </c>
      <c r="E154" s="27" t="s">
        <v>767</v>
      </c>
      <c r="F154">
        <v>2</v>
      </c>
    </row>
    <row r="155" spans="1:6" x14ac:dyDescent="0.25">
      <c r="A155" s="27" t="s">
        <v>980</v>
      </c>
      <c r="E155" s="27" t="s">
        <v>772</v>
      </c>
      <c r="F155">
        <v>1</v>
      </c>
    </row>
    <row r="156" spans="1:6" x14ac:dyDescent="0.25">
      <c r="A156" s="27" t="s">
        <v>978</v>
      </c>
      <c r="E156" s="27" t="s">
        <v>775</v>
      </c>
      <c r="F156">
        <v>1</v>
      </c>
    </row>
    <row r="157" spans="1:6" x14ac:dyDescent="0.25">
      <c r="A157" s="27" t="s">
        <v>1801</v>
      </c>
      <c r="E157" s="27" t="s">
        <v>778</v>
      </c>
      <c r="F157">
        <v>4</v>
      </c>
    </row>
    <row r="158" spans="1:6" x14ac:dyDescent="0.25">
      <c r="A158" s="27" t="s">
        <v>987</v>
      </c>
      <c r="B158">
        <v>2</v>
      </c>
      <c r="E158" s="27" t="s">
        <v>788</v>
      </c>
      <c r="F158">
        <v>1</v>
      </c>
    </row>
    <row r="159" spans="1:6" x14ac:dyDescent="0.25">
      <c r="A159" s="27" t="s">
        <v>995</v>
      </c>
      <c r="B159">
        <v>2</v>
      </c>
      <c r="E159" s="27" t="s">
        <v>791</v>
      </c>
      <c r="F159">
        <v>1</v>
      </c>
    </row>
    <row r="160" spans="1:6" x14ac:dyDescent="0.25">
      <c r="A160" s="27" t="s">
        <v>1000</v>
      </c>
      <c r="B160">
        <v>1</v>
      </c>
      <c r="E160" s="27" t="s">
        <v>793</v>
      </c>
      <c r="F160">
        <v>2</v>
      </c>
    </row>
    <row r="161" spans="1:6" x14ac:dyDescent="0.25">
      <c r="A161" s="27" t="s">
        <v>1004</v>
      </c>
      <c r="B161">
        <v>1</v>
      </c>
      <c r="E161" s="27" t="s">
        <v>798</v>
      </c>
      <c r="F161">
        <v>2</v>
      </c>
    </row>
    <row r="162" spans="1:6" x14ac:dyDescent="0.25">
      <c r="A162" s="27" t="s">
        <v>1007</v>
      </c>
      <c r="B162">
        <v>1</v>
      </c>
      <c r="E162" s="27" t="s">
        <v>803</v>
      </c>
      <c r="F162">
        <v>2</v>
      </c>
    </row>
    <row r="163" spans="1:6" x14ac:dyDescent="0.25">
      <c r="A163" s="27" t="s">
        <v>1015</v>
      </c>
      <c r="B163">
        <v>1</v>
      </c>
      <c r="E163" s="27" t="s">
        <v>808</v>
      </c>
      <c r="F163">
        <v>1</v>
      </c>
    </row>
    <row r="164" spans="1:6" x14ac:dyDescent="0.25">
      <c r="A164" s="27" t="s">
        <v>1019</v>
      </c>
      <c r="E164" s="27" t="s">
        <v>811</v>
      </c>
      <c r="F164">
        <v>1</v>
      </c>
    </row>
    <row r="165" spans="1:6" x14ac:dyDescent="0.25">
      <c r="A165" s="27" t="s">
        <v>1740</v>
      </c>
      <c r="E165" s="27" t="s">
        <v>814</v>
      </c>
      <c r="F165">
        <v>1</v>
      </c>
    </row>
    <row r="166" spans="1:6" x14ac:dyDescent="0.25">
      <c r="A166" s="27" t="s">
        <v>1025</v>
      </c>
      <c r="E166" s="27" t="s">
        <v>820</v>
      </c>
      <c r="F166">
        <v>1</v>
      </c>
    </row>
    <row r="167" spans="1:6" x14ac:dyDescent="0.25">
      <c r="A167" s="27" t="s">
        <v>1028</v>
      </c>
      <c r="B167">
        <v>1</v>
      </c>
      <c r="E167" s="27" t="s">
        <v>823</v>
      </c>
      <c r="F167">
        <v>3</v>
      </c>
    </row>
    <row r="168" spans="1:6" x14ac:dyDescent="0.25">
      <c r="A168" s="27" t="s">
        <v>1032</v>
      </c>
      <c r="B168">
        <v>1</v>
      </c>
      <c r="E168" s="27" t="s">
        <v>817</v>
      </c>
      <c r="F168">
        <v>1</v>
      </c>
    </row>
    <row r="169" spans="1:6" x14ac:dyDescent="0.25">
      <c r="A169" s="27" t="s">
        <v>1802</v>
      </c>
      <c r="B169">
        <v>1</v>
      </c>
      <c r="E169" s="27" t="s">
        <v>830</v>
      </c>
      <c r="F169">
        <v>3</v>
      </c>
    </row>
    <row r="170" spans="1:6" x14ac:dyDescent="0.25">
      <c r="A170" s="27" t="s">
        <v>1038</v>
      </c>
      <c r="B170">
        <v>1</v>
      </c>
      <c r="E170" s="27" t="s">
        <v>843</v>
      </c>
      <c r="F170">
        <v>2</v>
      </c>
    </row>
    <row r="171" spans="1:6" x14ac:dyDescent="0.25">
      <c r="A171" s="27" t="s">
        <v>1050</v>
      </c>
      <c r="B171">
        <v>1</v>
      </c>
      <c r="E171" s="27" t="s">
        <v>832</v>
      </c>
      <c r="F171">
        <v>3</v>
      </c>
    </row>
    <row r="172" spans="1:6" x14ac:dyDescent="0.25">
      <c r="A172" s="27" t="s">
        <v>1054</v>
      </c>
      <c r="B172">
        <v>3</v>
      </c>
      <c r="E172" s="27" t="s">
        <v>849</v>
      </c>
      <c r="F172">
        <v>2</v>
      </c>
    </row>
    <row r="173" spans="1:6" x14ac:dyDescent="0.25">
      <c r="A173" s="27" t="s">
        <v>1064</v>
      </c>
      <c r="B173">
        <v>1</v>
      </c>
      <c r="E173" s="27" t="s">
        <v>859</v>
      </c>
      <c r="F173">
        <v>5</v>
      </c>
    </row>
    <row r="174" spans="1:6" x14ac:dyDescent="0.25">
      <c r="A174" s="27" t="s">
        <v>1071</v>
      </c>
      <c r="B174">
        <v>2</v>
      </c>
      <c r="E174" s="27" t="s">
        <v>873</v>
      </c>
      <c r="F174">
        <v>1</v>
      </c>
    </row>
    <row r="175" spans="1:6" x14ac:dyDescent="0.25">
      <c r="A175" s="27" t="s">
        <v>1067</v>
      </c>
      <c r="B175">
        <v>1</v>
      </c>
      <c r="E175" s="27" t="s">
        <v>877</v>
      </c>
      <c r="F175">
        <v>4</v>
      </c>
    </row>
    <row r="176" spans="1:6" x14ac:dyDescent="0.25">
      <c r="A176" s="27" t="s">
        <v>1078</v>
      </c>
      <c r="B176">
        <v>2</v>
      </c>
      <c r="E176" s="27" t="s">
        <v>856</v>
      </c>
      <c r="F176">
        <v>2</v>
      </c>
    </row>
    <row r="177" spans="1:6" x14ac:dyDescent="0.25">
      <c r="A177" s="27" t="s">
        <v>1083</v>
      </c>
      <c r="E177" s="27" t="s">
        <v>892</v>
      </c>
      <c r="F177">
        <v>1</v>
      </c>
    </row>
    <row r="178" spans="1:6" x14ac:dyDescent="0.25">
      <c r="A178" s="27" t="s">
        <v>1088</v>
      </c>
      <c r="B178">
        <v>1</v>
      </c>
      <c r="E178" s="27" t="s">
        <v>889</v>
      </c>
      <c r="F178">
        <v>1</v>
      </c>
    </row>
    <row r="179" spans="1:6" x14ac:dyDescent="0.25">
      <c r="A179" s="27" t="s">
        <v>1090</v>
      </c>
      <c r="B179">
        <v>1</v>
      </c>
      <c r="E179" s="27" t="s">
        <v>900</v>
      </c>
      <c r="F179">
        <v>1</v>
      </c>
    </row>
    <row r="180" spans="1:6" x14ac:dyDescent="0.25">
      <c r="A180" s="27" t="s">
        <v>1092</v>
      </c>
      <c r="B180">
        <v>1</v>
      </c>
      <c r="E180" s="27" t="s">
        <v>897</v>
      </c>
      <c r="F180">
        <v>2</v>
      </c>
    </row>
    <row r="181" spans="1:6" x14ac:dyDescent="0.25">
      <c r="A181" s="27" t="s">
        <v>1103</v>
      </c>
      <c r="B181">
        <v>1</v>
      </c>
      <c r="E181" s="27" t="s">
        <v>905</v>
      </c>
      <c r="F181">
        <v>2</v>
      </c>
    </row>
    <row r="182" spans="1:6" x14ac:dyDescent="0.25">
      <c r="A182" s="27" t="s">
        <v>1106</v>
      </c>
      <c r="B182">
        <v>1</v>
      </c>
      <c r="E182" s="27" t="s">
        <v>910</v>
      </c>
      <c r="F182">
        <v>2</v>
      </c>
    </row>
    <row r="183" spans="1:6" x14ac:dyDescent="0.25">
      <c r="A183" s="27" t="s">
        <v>1095</v>
      </c>
      <c r="B183">
        <v>2</v>
      </c>
      <c r="E183" s="27" t="s">
        <v>895</v>
      </c>
      <c r="F183">
        <v>4</v>
      </c>
    </row>
    <row r="184" spans="1:6" x14ac:dyDescent="0.25">
      <c r="A184" s="27" t="s">
        <v>1111</v>
      </c>
      <c r="B184">
        <v>1</v>
      </c>
      <c r="E184" s="27" t="s">
        <v>917</v>
      </c>
      <c r="F184">
        <v>1</v>
      </c>
    </row>
    <row r="185" spans="1:6" x14ac:dyDescent="0.25">
      <c r="A185" s="27" t="s">
        <v>1115</v>
      </c>
      <c r="B185">
        <v>1</v>
      </c>
      <c r="E185" s="27" t="s">
        <v>920</v>
      </c>
      <c r="F185">
        <v>1</v>
      </c>
    </row>
    <row r="186" spans="1:6" x14ac:dyDescent="0.25">
      <c r="A186" s="27" t="s">
        <v>1118</v>
      </c>
      <c r="E186" s="27" t="s">
        <v>924</v>
      </c>
      <c r="F186">
        <v>2</v>
      </c>
    </row>
    <row r="187" spans="1:6" x14ac:dyDescent="0.25">
      <c r="A187" s="27" t="s">
        <v>1125</v>
      </c>
      <c r="B187">
        <v>1</v>
      </c>
      <c r="E187" s="27" t="s">
        <v>929</v>
      </c>
      <c r="F187">
        <v>6</v>
      </c>
    </row>
    <row r="188" spans="1:6" x14ac:dyDescent="0.25">
      <c r="A188" s="27" t="s">
        <v>1128</v>
      </c>
      <c r="B188">
        <v>2</v>
      </c>
      <c r="E188" s="27" t="s">
        <v>941</v>
      </c>
      <c r="F188">
        <v>2</v>
      </c>
    </row>
    <row r="189" spans="1:6" x14ac:dyDescent="0.25">
      <c r="A189" s="27" t="s">
        <v>1153</v>
      </c>
      <c r="B189">
        <v>2</v>
      </c>
      <c r="E189" s="27" t="s">
        <v>946</v>
      </c>
      <c r="F189">
        <v>1</v>
      </c>
    </row>
    <row r="190" spans="1:6" x14ac:dyDescent="0.25">
      <c r="A190" s="27" t="s">
        <v>1158</v>
      </c>
      <c r="B190">
        <v>1</v>
      </c>
      <c r="E190" s="27" t="s">
        <v>957</v>
      </c>
      <c r="F190">
        <v>3</v>
      </c>
    </row>
    <row r="191" spans="1:6" x14ac:dyDescent="0.25">
      <c r="A191" s="27" t="s">
        <v>1161</v>
      </c>
      <c r="B191">
        <v>1</v>
      </c>
      <c r="E191" s="27" t="s">
        <v>964</v>
      </c>
      <c r="F191">
        <v>1</v>
      </c>
    </row>
    <row r="192" spans="1:6" x14ac:dyDescent="0.25">
      <c r="A192" s="27" t="s">
        <v>1166</v>
      </c>
      <c r="E192" s="27" t="s">
        <v>967</v>
      </c>
      <c r="F192">
        <v>1</v>
      </c>
    </row>
    <row r="193" spans="1:6" x14ac:dyDescent="0.25">
      <c r="A193" s="27" t="s">
        <v>1170</v>
      </c>
      <c r="B193">
        <v>1</v>
      </c>
      <c r="E193" s="27" t="s">
        <v>971</v>
      </c>
      <c r="F193">
        <v>3</v>
      </c>
    </row>
    <row r="194" spans="1:6" x14ac:dyDescent="0.25">
      <c r="A194" s="27" t="s">
        <v>1173</v>
      </c>
      <c r="B194">
        <v>1</v>
      </c>
      <c r="E194" s="27" t="s">
        <v>949</v>
      </c>
      <c r="F194">
        <v>4</v>
      </c>
    </row>
    <row r="195" spans="1:6" x14ac:dyDescent="0.25">
      <c r="A195" s="27" t="s">
        <v>1176</v>
      </c>
      <c r="E195" s="27" t="s">
        <v>980</v>
      </c>
      <c r="F195">
        <v>1</v>
      </c>
    </row>
    <row r="196" spans="1:6" x14ac:dyDescent="0.25">
      <c r="A196" s="27" t="s">
        <v>1194</v>
      </c>
      <c r="B196">
        <v>1</v>
      </c>
      <c r="E196" s="27" t="s">
        <v>978</v>
      </c>
      <c r="F196">
        <v>2</v>
      </c>
    </row>
    <row r="197" spans="1:6" x14ac:dyDescent="0.25">
      <c r="A197" s="27" t="s">
        <v>1198</v>
      </c>
      <c r="B197">
        <v>1</v>
      </c>
      <c r="E197" s="27" t="s">
        <v>984</v>
      </c>
      <c r="F197">
        <v>1</v>
      </c>
    </row>
    <row r="198" spans="1:6" x14ac:dyDescent="0.25">
      <c r="A198" s="27" t="s">
        <v>1202</v>
      </c>
      <c r="B198">
        <v>1</v>
      </c>
      <c r="E198" s="27" t="s">
        <v>1801</v>
      </c>
      <c r="F198">
        <v>1</v>
      </c>
    </row>
    <row r="199" spans="1:6" x14ac:dyDescent="0.25">
      <c r="A199" s="27" t="s">
        <v>1205</v>
      </c>
      <c r="B199">
        <v>1</v>
      </c>
      <c r="E199" s="27" t="s">
        <v>987</v>
      </c>
      <c r="F199">
        <v>4</v>
      </c>
    </row>
    <row r="200" spans="1:6" x14ac:dyDescent="0.25">
      <c r="A200" s="27" t="s">
        <v>1209</v>
      </c>
      <c r="B200">
        <v>1</v>
      </c>
      <c r="E200" s="27" t="s">
        <v>992</v>
      </c>
      <c r="F200">
        <v>1</v>
      </c>
    </row>
    <row r="201" spans="1:6" x14ac:dyDescent="0.25">
      <c r="A201" s="27" t="s">
        <v>1212</v>
      </c>
      <c r="B201">
        <v>1</v>
      </c>
      <c r="E201" s="27" t="s">
        <v>995</v>
      </c>
      <c r="F201">
        <v>2</v>
      </c>
    </row>
    <row r="202" spans="1:6" x14ac:dyDescent="0.25">
      <c r="A202" s="27" t="s">
        <v>1215</v>
      </c>
      <c r="B202">
        <v>1</v>
      </c>
      <c r="E202" s="27" t="s">
        <v>1000</v>
      </c>
      <c r="F202">
        <v>1</v>
      </c>
    </row>
    <row r="203" spans="1:6" x14ac:dyDescent="0.25">
      <c r="A203" s="27" t="s">
        <v>1219</v>
      </c>
      <c r="B203">
        <v>1</v>
      </c>
      <c r="E203" s="27" t="s">
        <v>1004</v>
      </c>
      <c r="F203">
        <v>2</v>
      </c>
    </row>
    <row r="204" spans="1:6" x14ac:dyDescent="0.25">
      <c r="A204" s="27" t="s">
        <v>1223</v>
      </c>
      <c r="B204">
        <v>4</v>
      </c>
      <c r="E204" s="27" t="s">
        <v>1007</v>
      </c>
      <c r="F204">
        <v>1</v>
      </c>
    </row>
    <row r="205" spans="1:6" x14ac:dyDescent="0.25">
      <c r="A205" s="27" t="s">
        <v>1234</v>
      </c>
      <c r="E205" s="27" t="s">
        <v>1011</v>
      </c>
      <c r="F205">
        <v>1</v>
      </c>
    </row>
    <row r="206" spans="1:6" x14ac:dyDescent="0.25">
      <c r="A206" s="27" t="s">
        <v>1240</v>
      </c>
      <c r="B206">
        <v>2</v>
      </c>
      <c r="E206" s="27" t="s">
        <v>1015</v>
      </c>
      <c r="F206">
        <v>1</v>
      </c>
    </row>
    <row r="207" spans="1:6" x14ac:dyDescent="0.25">
      <c r="A207" s="27" t="s">
        <v>1246</v>
      </c>
      <c r="B207">
        <v>1</v>
      </c>
      <c r="E207" s="27" t="s">
        <v>1019</v>
      </c>
      <c r="F207">
        <v>1</v>
      </c>
    </row>
    <row r="208" spans="1:6" x14ac:dyDescent="0.25">
      <c r="A208" s="27" t="s">
        <v>1249</v>
      </c>
      <c r="E208" s="27" t="s">
        <v>1740</v>
      </c>
      <c r="F208">
        <v>1</v>
      </c>
    </row>
    <row r="209" spans="1:6" x14ac:dyDescent="0.25">
      <c r="A209" s="27" t="s">
        <v>1258</v>
      </c>
      <c r="B209">
        <v>1</v>
      </c>
      <c r="E209" s="27" t="s">
        <v>1022</v>
      </c>
      <c r="F209">
        <v>1</v>
      </c>
    </row>
    <row r="210" spans="1:6" x14ac:dyDescent="0.25">
      <c r="A210" s="27" t="s">
        <v>1251</v>
      </c>
      <c r="E210" s="27" t="s">
        <v>1025</v>
      </c>
      <c r="F210">
        <v>1</v>
      </c>
    </row>
    <row r="211" spans="1:6" x14ac:dyDescent="0.25">
      <c r="A211" s="27" t="s">
        <v>1262</v>
      </c>
      <c r="B211">
        <v>1</v>
      </c>
      <c r="E211" s="27" t="s">
        <v>1028</v>
      </c>
      <c r="F211">
        <v>1</v>
      </c>
    </row>
    <row r="212" spans="1:6" x14ac:dyDescent="0.25">
      <c r="A212" s="27" t="s">
        <v>1277</v>
      </c>
      <c r="B212">
        <v>1</v>
      </c>
      <c r="E212" s="27" t="s">
        <v>1032</v>
      </c>
      <c r="F212">
        <v>1</v>
      </c>
    </row>
    <row r="213" spans="1:6" x14ac:dyDescent="0.25">
      <c r="A213" s="27" t="s">
        <v>1280</v>
      </c>
      <c r="B213">
        <v>1</v>
      </c>
      <c r="E213" s="27" t="s">
        <v>1802</v>
      </c>
      <c r="F213">
        <v>4</v>
      </c>
    </row>
    <row r="214" spans="1:6" x14ac:dyDescent="0.25">
      <c r="A214" s="27" t="s">
        <v>1284</v>
      </c>
      <c r="B214">
        <v>1</v>
      </c>
      <c r="E214" s="27" t="s">
        <v>1803</v>
      </c>
      <c r="F214">
        <v>9</v>
      </c>
    </row>
    <row r="215" spans="1:6" x14ac:dyDescent="0.25">
      <c r="A215" s="27" t="s">
        <v>1287</v>
      </c>
      <c r="B215">
        <v>1</v>
      </c>
      <c r="E215" s="27" t="s">
        <v>1038</v>
      </c>
      <c r="F215">
        <v>1</v>
      </c>
    </row>
    <row r="216" spans="1:6" x14ac:dyDescent="0.25">
      <c r="A216" s="27" t="s">
        <v>1290</v>
      </c>
      <c r="B216">
        <v>1</v>
      </c>
      <c r="E216" s="27" t="s">
        <v>1041</v>
      </c>
      <c r="F216">
        <v>1</v>
      </c>
    </row>
    <row r="217" spans="1:6" x14ac:dyDescent="0.25">
      <c r="A217" s="27" t="s">
        <v>1294</v>
      </c>
      <c r="B217">
        <v>1</v>
      </c>
      <c r="E217" s="27" t="s">
        <v>1046</v>
      </c>
      <c r="F217">
        <v>1</v>
      </c>
    </row>
    <row r="218" spans="1:6" x14ac:dyDescent="0.25">
      <c r="A218" s="27" t="s">
        <v>1297</v>
      </c>
      <c r="B218">
        <v>4</v>
      </c>
      <c r="E218" s="27" t="s">
        <v>1050</v>
      </c>
      <c r="F218">
        <v>1</v>
      </c>
    </row>
    <row r="219" spans="1:6" x14ac:dyDescent="0.25">
      <c r="A219" s="27" t="s">
        <v>1321</v>
      </c>
      <c r="B219">
        <v>2</v>
      </c>
      <c r="E219" s="27" t="s">
        <v>1054</v>
      </c>
      <c r="F219">
        <v>4</v>
      </c>
    </row>
    <row r="220" spans="1:6" x14ac:dyDescent="0.25">
      <c r="A220" s="27" t="s">
        <v>1327</v>
      </c>
      <c r="B220">
        <v>1</v>
      </c>
      <c r="E220" s="27" t="s">
        <v>1064</v>
      </c>
      <c r="F220">
        <v>1</v>
      </c>
    </row>
    <row r="221" spans="1:6" x14ac:dyDescent="0.25">
      <c r="A221" s="27" t="s">
        <v>1330</v>
      </c>
      <c r="B221">
        <v>1</v>
      </c>
      <c r="E221" s="27" t="s">
        <v>1071</v>
      </c>
      <c r="F221">
        <v>2</v>
      </c>
    </row>
    <row r="222" spans="1:6" x14ac:dyDescent="0.25">
      <c r="A222" s="27" t="s">
        <v>1332</v>
      </c>
      <c r="B222">
        <v>1</v>
      </c>
      <c r="E222" s="27" t="s">
        <v>1067</v>
      </c>
      <c r="F222">
        <v>1</v>
      </c>
    </row>
    <row r="223" spans="1:6" x14ac:dyDescent="0.25">
      <c r="A223" s="27" t="s">
        <v>1363</v>
      </c>
      <c r="B223">
        <v>1</v>
      </c>
      <c r="E223" s="27" t="s">
        <v>1078</v>
      </c>
      <c r="F223">
        <v>2</v>
      </c>
    </row>
    <row r="224" spans="1:6" x14ac:dyDescent="0.25">
      <c r="A224" s="27" t="s">
        <v>1361</v>
      </c>
      <c r="B224">
        <v>1</v>
      </c>
      <c r="E224" s="27" t="s">
        <v>1083</v>
      </c>
      <c r="F224">
        <v>1</v>
      </c>
    </row>
    <row r="225" spans="1:6" x14ac:dyDescent="0.25">
      <c r="A225" s="27" t="s">
        <v>1378</v>
      </c>
      <c r="B225">
        <v>3</v>
      </c>
      <c r="E225" s="27" t="s">
        <v>1086</v>
      </c>
      <c r="F225">
        <v>1</v>
      </c>
    </row>
    <row r="226" spans="1:6" x14ac:dyDescent="0.25">
      <c r="A226" s="27" t="s">
        <v>1386</v>
      </c>
      <c r="B226">
        <v>2</v>
      </c>
      <c r="E226" s="27" t="s">
        <v>1088</v>
      </c>
      <c r="F226">
        <v>1</v>
      </c>
    </row>
    <row r="227" spans="1:6" x14ac:dyDescent="0.25">
      <c r="A227" s="27" t="s">
        <v>1389</v>
      </c>
      <c r="E227" s="27" t="s">
        <v>1090</v>
      </c>
      <c r="F227">
        <v>1</v>
      </c>
    </row>
    <row r="228" spans="1:6" x14ac:dyDescent="0.25">
      <c r="A228" s="27" t="s">
        <v>1392</v>
      </c>
      <c r="B228">
        <v>1</v>
      </c>
      <c r="E228" s="27" t="s">
        <v>1092</v>
      </c>
      <c r="F228">
        <v>1</v>
      </c>
    </row>
    <row r="229" spans="1:6" x14ac:dyDescent="0.25">
      <c r="A229" s="27" t="s">
        <v>1398</v>
      </c>
      <c r="B229">
        <v>1</v>
      </c>
      <c r="E229" s="27" t="s">
        <v>1099</v>
      </c>
      <c r="F229">
        <v>1</v>
      </c>
    </row>
    <row r="230" spans="1:6" x14ac:dyDescent="0.25">
      <c r="A230" s="27" t="s">
        <v>1402</v>
      </c>
      <c r="B230">
        <v>1</v>
      </c>
      <c r="E230" s="27" t="s">
        <v>1103</v>
      </c>
      <c r="F230">
        <v>1</v>
      </c>
    </row>
    <row r="231" spans="1:6" x14ac:dyDescent="0.25">
      <c r="A231" s="27" t="s">
        <v>1394</v>
      </c>
      <c r="B231">
        <v>1</v>
      </c>
      <c r="E231" s="27" t="s">
        <v>1106</v>
      </c>
      <c r="F231">
        <v>1</v>
      </c>
    </row>
    <row r="232" spans="1:6" x14ac:dyDescent="0.25">
      <c r="A232" s="27" t="s">
        <v>1420</v>
      </c>
      <c r="B232">
        <v>3</v>
      </c>
      <c r="E232" s="27" t="s">
        <v>1095</v>
      </c>
      <c r="F232">
        <v>2</v>
      </c>
    </row>
    <row r="233" spans="1:6" x14ac:dyDescent="0.25">
      <c r="A233" s="27" t="s">
        <v>1427</v>
      </c>
      <c r="B233">
        <v>2</v>
      </c>
      <c r="E233" s="27" t="s">
        <v>1111</v>
      </c>
      <c r="F233">
        <v>2</v>
      </c>
    </row>
    <row r="234" spans="1:6" x14ac:dyDescent="0.25">
      <c r="A234" s="27" t="s">
        <v>1443</v>
      </c>
      <c r="B234">
        <v>1</v>
      </c>
      <c r="E234" s="27" t="s">
        <v>1115</v>
      </c>
      <c r="F234">
        <v>1</v>
      </c>
    </row>
    <row r="235" spans="1:6" x14ac:dyDescent="0.25">
      <c r="A235" s="27" t="s">
        <v>1435</v>
      </c>
      <c r="B235">
        <v>1</v>
      </c>
      <c r="E235" s="27" t="s">
        <v>1118</v>
      </c>
      <c r="F235">
        <v>1</v>
      </c>
    </row>
    <row r="236" spans="1:6" x14ac:dyDescent="0.25">
      <c r="A236" s="27" t="s">
        <v>1446</v>
      </c>
      <c r="B236">
        <v>2</v>
      </c>
      <c r="E236" s="27" t="s">
        <v>1122</v>
      </c>
      <c r="F236">
        <v>1</v>
      </c>
    </row>
    <row r="237" spans="1:6" x14ac:dyDescent="0.25">
      <c r="A237" s="27" t="s">
        <v>1450</v>
      </c>
      <c r="B237">
        <v>2</v>
      </c>
      <c r="E237" s="27" t="s">
        <v>1125</v>
      </c>
      <c r="F237">
        <v>1</v>
      </c>
    </row>
    <row r="238" spans="1:6" x14ac:dyDescent="0.25">
      <c r="A238" s="27" t="s">
        <v>1462</v>
      </c>
      <c r="B238">
        <v>1</v>
      </c>
      <c r="E238" s="27" t="s">
        <v>1128</v>
      </c>
      <c r="F238">
        <v>3</v>
      </c>
    </row>
    <row r="239" spans="1:6" x14ac:dyDescent="0.25">
      <c r="A239" s="27" t="s">
        <v>1465</v>
      </c>
      <c r="E239" s="27" t="s">
        <v>1135</v>
      </c>
      <c r="F239">
        <v>3</v>
      </c>
    </row>
    <row r="240" spans="1:6" x14ac:dyDescent="0.25">
      <c r="A240" s="27" t="s">
        <v>1468</v>
      </c>
      <c r="B240">
        <v>1</v>
      </c>
      <c r="E240" s="27" t="s">
        <v>1145</v>
      </c>
      <c r="F240">
        <v>2</v>
      </c>
    </row>
    <row r="241" spans="1:6" x14ac:dyDescent="0.25">
      <c r="A241" s="27" t="s">
        <v>1471</v>
      </c>
      <c r="B241">
        <v>1</v>
      </c>
      <c r="E241" s="27" t="s">
        <v>1153</v>
      </c>
      <c r="F241">
        <v>2</v>
      </c>
    </row>
    <row r="242" spans="1:6" x14ac:dyDescent="0.25">
      <c r="A242" s="27" t="s">
        <v>1478</v>
      </c>
      <c r="B242">
        <v>2</v>
      </c>
      <c r="E242" s="27" t="s">
        <v>1158</v>
      </c>
      <c r="F242">
        <v>1</v>
      </c>
    </row>
    <row r="243" spans="1:6" x14ac:dyDescent="0.25">
      <c r="A243" s="27" t="s">
        <v>1488</v>
      </c>
      <c r="E243" s="27" t="s">
        <v>1161</v>
      </c>
      <c r="F243">
        <v>1</v>
      </c>
    </row>
    <row r="244" spans="1:6" x14ac:dyDescent="0.25">
      <c r="A244" s="27" t="s">
        <v>1483</v>
      </c>
      <c r="E244" s="27" t="s">
        <v>1166</v>
      </c>
      <c r="F244">
        <v>1</v>
      </c>
    </row>
    <row r="245" spans="1:6" x14ac:dyDescent="0.25">
      <c r="A245" s="27" t="s">
        <v>1510</v>
      </c>
      <c r="B245">
        <v>5</v>
      </c>
      <c r="E245" s="27" t="s">
        <v>1168</v>
      </c>
      <c r="F245">
        <v>1</v>
      </c>
    </row>
    <row r="246" spans="1:6" x14ac:dyDescent="0.25">
      <c r="A246" s="27" t="s">
        <v>1522</v>
      </c>
      <c r="E246" s="27" t="s">
        <v>1170</v>
      </c>
      <c r="F246">
        <v>1</v>
      </c>
    </row>
    <row r="247" spans="1:6" x14ac:dyDescent="0.25">
      <c r="A247" s="27" t="s">
        <v>1527</v>
      </c>
      <c r="B247">
        <v>1</v>
      </c>
      <c r="E247" s="27" t="s">
        <v>1173</v>
      </c>
      <c r="F247">
        <v>1</v>
      </c>
    </row>
    <row r="248" spans="1:6" x14ac:dyDescent="0.25">
      <c r="A248" s="27" t="s">
        <v>1530</v>
      </c>
      <c r="B248">
        <v>7</v>
      </c>
      <c r="E248" s="27" t="s">
        <v>1176</v>
      </c>
      <c r="F248">
        <v>1</v>
      </c>
    </row>
    <row r="249" spans="1:6" x14ac:dyDescent="0.25">
      <c r="A249" s="27" t="s">
        <v>1588</v>
      </c>
      <c r="E249" s="27" t="s">
        <v>1179</v>
      </c>
      <c r="F249">
        <v>5</v>
      </c>
    </row>
    <row r="250" spans="1:6" x14ac:dyDescent="0.25">
      <c r="A250" s="27" t="s">
        <v>1590</v>
      </c>
      <c r="B250">
        <v>1</v>
      </c>
      <c r="E250" s="27" t="s">
        <v>1190</v>
      </c>
      <c r="F250">
        <v>1</v>
      </c>
    </row>
    <row r="251" spans="1:6" x14ac:dyDescent="0.25">
      <c r="A251" s="27" t="s">
        <v>1593</v>
      </c>
      <c r="B251">
        <v>1</v>
      </c>
      <c r="E251" s="27" t="s">
        <v>1194</v>
      </c>
      <c r="F251">
        <v>1</v>
      </c>
    </row>
    <row r="252" spans="1:6" x14ac:dyDescent="0.25">
      <c r="A252" s="27" t="s">
        <v>1596</v>
      </c>
      <c r="B252">
        <v>2</v>
      </c>
      <c r="E252" s="27" t="s">
        <v>1198</v>
      </c>
      <c r="F252">
        <v>1</v>
      </c>
    </row>
    <row r="253" spans="1:6" x14ac:dyDescent="0.25">
      <c r="A253" s="27" t="s">
        <v>1601</v>
      </c>
      <c r="B253">
        <v>1</v>
      </c>
      <c r="E253" s="27" t="s">
        <v>1202</v>
      </c>
      <c r="F253">
        <v>1</v>
      </c>
    </row>
    <row r="254" spans="1:6" x14ac:dyDescent="0.25">
      <c r="A254" s="27" t="s">
        <v>1603</v>
      </c>
      <c r="B254">
        <v>1</v>
      </c>
      <c r="E254" s="27" t="s">
        <v>1205</v>
      </c>
      <c r="F254">
        <v>1</v>
      </c>
    </row>
    <row r="255" spans="1:6" x14ac:dyDescent="0.25">
      <c r="A255" s="27" t="s">
        <v>1606</v>
      </c>
      <c r="B255">
        <v>1</v>
      </c>
      <c r="E255" s="27" t="s">
        <v>1209</v>
      </c>
      <c r="F255">
        <v>1</v>
      </c>
    </row>
    <row r="256" spans="1:6" x14ac:dyDescent="0.25">
      <c r="A256" s="27" t="s">
        <v>1612</v>
      </c>
      <c r="B256">
        <v>2</v>
      </c>
      <c r="E256" s="27" t="s">
        <v>1212</v>
      </c>
      <c r="F256">
        <v>1</v>
      </c>
    </row>
    <row r="257" spans="1:6" x14ac:dyDescent="0.25">
      <c r="A257" s="27" t="s">
        <v>1619</v>
      </c>
      <c r="B257">
        <v>1</v>
      </c>
      <c r="E257" s="27" t="s">
        <v>1215</v>
      </c>
      <c r="F257">
        <v>1</v>
      </c>
    </row>
    <row r="258" spans="1:6" x14ac:dyDescent="0.25">
      <c r="A258" s="27" t="s">
        <v>1622</v>
      </c>
      <c r="E258" s="27" t="s">
        <v>1219</v>
      </c>
      <c r="F258">
        <v>1</v>
      </c>
    </row>
    <row r="259" spans="1:6" x14ac:dyDescent="0.25">
      <c r="A259" s="27" t="s">
        <v>1626</v>
      </c>
      <c r="B259">
        <v>1</v>
      </c>
      <c r="E259" s="27" t="s">
        <v>1223</v>
      </c>
      <c r="F259">
        <v>4</v>
      </c>
    </row>
    <row r="260" spans="1:6" x14ac:dyDescent="0.25">
      <c r="A260" s="27" t="s">
        <v>1632</v>
      </c>
      <c r="B260">
        <v>1</v>
      </c>
      <c r="E260" s="27" t="s">
        <v>1234</v>
      </c>
      <c r="F260">
        <v>1</v>
      </c>
    </row>
    <row r="261" spans="1:6" x14ac:dyDescent="0.25">
      <c r="A261" s="27" t="s">
        <v>1635</v>
      </c>
      <c r="B261">
        <v>1</v>
      </c>
      <c r="E261" s="27" t="s">
        <v>1237</v>
      </c>
      <c r="F261">
        <v>1</v>
      </c>
    </row>
    <row r="262" spans="1:6" x14ac:dyDescent="0.25">
      <c r="A262" s="27" t="s">
        <v>1805</v>
      </c>
      <c r="E262" s="27" t="s">
        <v>1240</v>
      </c>
      <c r="F262">
        <v>2</v>
      </c>
    </row>
    <row r="263" spans="1:6" x14ac:dyDescent="0.25">
      <c r="A263" s="27" t="s">
        <v>1804</v>
      </c>
      <c r="B263">
        <v>1</v>
      </c>
      <c r="E263" s="27" t="s">
        <v>1246</v>
      </c>
      <c r="F263">
        <v>2</v>
      </c>
    </row>
    <row r="264" spans="1:6" x14ac:dyDescent="0.25">
      <c r="A264" s="27" t="s">
        <v>1642</v>
      </c>
      <c r="B264">
        <v>2</v>
      </c>
      <c r="E264" s="27" t="s">
        <v>1249</v>
      </c>
      <c r="F264">
        <v>1</v>
      </c>
    </row>
    <row r="265" spans="1:6" x14ac:dyDescent="0.25">
      <c r="A265" s="27" t="s">
        <v>1648</v>
      </c>
      <c r="B265">
        <v>1</v>
      </c>
      <c r="E265" s="27" t="s">
        <v>1258</v>
      </c>
      <c r="F265">
        <v>1</v>
      </c>
    </row>
    <row r="266" spans="1:6" x14ac:dyDescent="0.25">
      <c r="A266" s="27" t="s">
        <v>1651</v>
      </c>
      <c r="B266">
        <v>1</v>
      </c>
      <c r="E266" s="27" t="s">
        <v>1251</v>
      </c>
      <c r="F266">
        <v>2</v>
      </c>
    </row>
    <row r="267" spans="1:6" x14ac:dyDescent="0.25">
      <c r="A267" s="27" t="s">
        <v>1654</v>
      </c>
      <c r="B267">
        <v>1</v>
      </c>
      <c r="E267" s="27" t="s">
        <v>1262</v>
      </c>
      <c r="F267">
        <v>2</v>
      </c>
    </row>
    <row r="268" spans="1:6" x14ac:dyDescent="0.25">
      <c r="A268" s="27" t="s">
        <v>1657</v>
      </c>
      <c r="B268">
        <v>1</v>
      </c>
      <c r="E268" s="27" t="s">
        <v>1267</v>
      </c>
      <c r="F268">
        <v>4</v>
      </c>
    </row>
    <row r="269" spans="1:6" x14ac:dyDescent="0.25">
      <c r="A269" s="27" t="s">
        <v>1660</v>
      </c>
      <c r="B269">
        <v>1</v>
      </c>
      <c r="E269" s="27" t="s">
        <v>1277</v>
      </c>
      <c r="F269">
        <v>1</v>
      </c>
    </row>
    <row r="270" spans="1:6" x14ac:dyDescent="0.25">
      <c r="A270" s="27" t="s">
        <v>1667</v>
      </c>
      <c r="B270">
        <v>1</v>
      </c>
      <c r="E270" s="27" t="s">
        <v>1280</v>
      </c>
      <c r="F270">
        <v>1</v>
      </c>
    </row>
    <row r="271" spans="1:6" x14ac:dyDescent="0.25">
      <c r="A271" s="27" t="s">
        <v>1663</v>
      </c>
      <c r="B271">
        <v>1</v>
      </c>
      <c r="E271" s="27" t="s">
        <v>1284</v>
      </c>
      <c r="F271">
        <v>1</v>
      </c>
    </row>
    <row r="272" spans="1:6" x14ac:dyDescent="0.25">
      <c r="A272" s="27" t="s">
        <v>1670</v>
      </c>
      <c r="E272" s="27" t="s">
        <v>1287</v>
      </c>
      <c r="F272">
        <v>1</v>
      </c>
    </row>
    <row r="273" spans="1:6" x14ac:dyDescent="0.25">
      <c r="A273" s="27" t="s">
        <v>1677</v>
      </c>
      <c r="B273">
        <v>1</v>
      </c>
      <c r="E273" s="27" t="s">
        <v>1290</v>
      </c>
      <c r="F273">
        <v>1</v>
      </c>
    </row>
    <row r="274" spans="1:6" x14ac:dyDescent="0.25">
      <c r="A274" s="27" t="s">
        <v>1683</v>
      </c>
      <c r="B274">
        <v>1</v>
      </c>
      <c r="E274" s="27" t="s">
        <v>1294</v>
      </c>
      <c r="F274">
        <v>1</v>
      </c>
    </row>
    <row r="275" spans="1:6" x14ac:dyDescent="0.25">
      <c r="A275" s="27" t="s">
        <v>1686</v>
      </c>
      <c r="B275">
        <v>1</v>
      </c>
      <c r="E275" s="27" t="s">
        <v>1297</v>
      </c>
      <c r="F275">
        <v>6</v>
      </c>
    </row>
    <row r="276" spans="1:6" x14ac:dyDescent="0.25">
      <c r="A276" s="27" t="s">
        <v>1674</v>
      </c>
      <c r="E276" s="27" t="s">
        <v>1305</v>
      </c>
      <c r="F276">
        <v>8</v>
      </c>
    </row>
    <row r="277" spans="1:6" x14ac:dyDescent="0.25">
      <c r="A277" s="27" t="s">
        <v>1692</v>
      </c>
      <c r="B277">
        <v>1</v>
      </c>
      <c r="E277" s="27" t="s">
        <v>1321</v>
      </c>
      <c r="F277">
        <v>2</v>
      </c>
    </row>
    <row r="278" spans="1:6" x14ac:dyDescent="0.25">
      <c r="A278" s="27" t="s">
        <v>1689</v>
      </c>
      <c r="B278">
        <v>1</v>
      </c>
      <c r="E278" s="27" t="s">
        <v>1327</v>
      </c>
      <c r="F278">
        <v>1</v>
      </c>
    </row>
    <row r="279" spans="1:6" x14ac:dyDescent="0.25">
      <c r="A279" s="27" t="s">
        <v>1695</v>
      </c>
      <c r="B279">
        <v>3</v>
      </c>
      <c r="E279" s="27" t="s">
        <v>1330</v>
      </c>
      <c r="F279">
        <v>1</v>
      </c>
    </row>
    <row r="280" spans="1:6" x14ac:dyDescent="0.25">
      <c r="A280" s="27" t="s">
        <v>1711</v>
      </c>
      <c r="B280">
        <v>1</v>
      </c>
      <c r="E280" s="27" t="s">
        <v>1332</v>
      </c>
      <c r="F280">
        <v>2</v>
      </c>
    </row>
    <row r="281" spans="1:6" x14ac:dyDescent="0.25">
      <c r="A281" s="33" t="s">
        <v>1743</v>
      </c>
      <c r="B281" s="33" t="s">
        <v>6163</v>
      </c>
      <c r="E281" s="27" t="s">
        <v>1363</v>
      </c>
      <c r="F281">
        <v>1</v>
      </c>
    </row>
    <row r="282" spans="1:6" x14ac:dyDescent="0.25">
      <c r="A282" s="27" t="s">
        <v>35</v>
      </c>
      <c r="E282" s="27" t="s">
        <v>1339</v>
      </c>
      <c r="F282">
        <v>9</v>
      </c>
    </row>
    <row r="283" spans="1:6" x14ac:dyDescent="0.25">
      <c r="A283" s="27" t="s">
        <v>54</v>
      </c>
      <c r="B283">
        <v>1</v>
      </c>
      <c r="E283" s="27" t="s">
        <v>1361</v>
      </c>
      <c r="F283">
        <v>1</v>
      </c>
    </row>
    <row r="284" spans="1:6" x14ac:dyDescent="0.25">
      <c r="A284" s="27" t="s">
        <v>71</v>
      </c>
      <c r="B284">
        <v>1</v>
      </c>
      <c r="E284" s="27" t="s">
        <v>1366</v>
      </c>
      <c r="F284">
        <v>4</v>
      </c>
    </row>
    <row r="285" spans="1:6" x14ac:dyDescent="0.25">
      <c r="A285" s="27" t="s">
        <v>82</v>
      </c>
      <c r="B285">
        <v>1</v>
      </c>
      <c r="E285" s="27" t="s">
        <v>1378</v>
      </c>
      <c r="F285">
        <v>3</v>
      </c>
    </row>
    <row r="286" spans="1:6" x14ac:dyDescent="0.25">
      <c r="A286" s="27" t="s">
        <v>129</v>
      </c>
      <c r="B286">
        <v>2</v>
      </c>
      <c r="E286" s="27" t="s">
        <v>1384</v>
      </c>
      <c r="F286">
        <v>1</v>
      </c>
    </row>
    <row r="287" spans="1:6" x14ac:dyDescent="0.25">
      <c r="A287" s="27" t="s">
        <v>156</v>
      </c>
      <c r="B287">
        <v>1</v>
      </c>
      <c r="E287" s="27" t="s">
        <v>1386</v>
      </c>
      <c r="F287">
        <v>2</v>
      </c>
    </row>
    <row r="288" spans="1:6" x14ac:dyDescent="0.25">
      <c r="A288" s="27" t="s">
        <v>1794</v>
      </c>
      <c r="E288" s="27" t="s">
        <v>1389</v>
      </c>
      <c r="F288">
        <v>1</v>
      </c>
    </row>
    <row r="289" spans="1:6" x14ac:dyDescent="0.25">
      <c r="A289" s="27" t="s">
        <v>185</v>
      </c>
      <c r="B289">
        <v>1</v>
      </c>
      <c r="E289" s="27" t="s">
        <v>1392</v>
      </c>
      <c r="F289">
        <v>1</v>
      </c>
    </row>
    <row r="290" spans="1:6" x14ac:dyDescent="0.25">
      <c r="A290" s="27" t="s">
        <v>193</v>
      </c>
      <c r="B290">
        <v>1</v>
      </c>
      <c r="E290" s="27" t="s">
        <v>1398</v>
      </c>
      <c r="F290">
        <v>1</v>
      </c>
    </row>
    <row r="291" spans="1:6" x14ac:dyDescent="0.25">
      <c r="A291" s="27" t="s">
        <v>199</v>
      </c>
      <c r="B291">
        <v>1</v>
      </c>
      <c r="E291" s="27" t="s">
        <v>1402</v>
      </c>
      <c r="F291">
        <v>1</v>
      </c>
    </row>
    <row r="292" spans="1:6" x14ac:dyDescent="0.25">
      <c r="A292" s="27" t="s">
        <v>218</v>
      </c>
      <c r="B292">
        <v>1</v>
      </c>
      <c r="E292" s="27" t="s">
        <v>1394</v>
      </c>
      <c r="F292">
        <v>1</v>
      </c>
    </row>
    <row r="293" spans="1:6" x14ac:dyDescent="0.25">
      <c r="A293" s="27" t="s">
        <v>228</v>
      </c>
      <c r="B293">
        <v>1</v>
      </c>
      <c r="E293" s="27" t="s">
        <v>1407</v>
      </c>
      <c r="F293">
        <v>6</v>
      </c>
    </row>
    <row r="294" spans="1:6" x14ac:dyDescent="0.25">
      <c r="A294" s="27" t="s">
        <v>280</v>
      </c>
      <c r="B294">
        <v>2</v>
      </c>
      <c r="E294" s="27" t="s">
        <v>1420</v>
      </c>
      <c r="F294">
        <v>3</v>
      </c>
    </row>
    <row r="295" spans="1:6" x14ac:dyDescent="0.25">
      <c r="A295" s="27" t="s">
        <v>302</v>
      </c>
      <c r="B295">
        <v>9</v>
      </c>
      <c r="E295" s="27" t="s">
        <v>1427</v>
      </c>
      <c r="F295">
        <v>2</v>
      </c>
    </row>
    <row r="296" spans="1:6" x14ac:dyDescent="0.25">
      <c r="A296" s="27" t="s">
        <v>329</v>
      </c>
      <c r="E296" s="27" t="s">
        <v>1438</v>
      </c>
      <c r="F296">
        <v>1</v>
      </c>
    </row>
    <row r="297" spans="1:6" x14ac:dyDescent="0.25">
      <c r="A297" s="27" t="s">
        <v>338</v>
      </c>
      <c r="B297">
        <v>2</v>
      </c>
      <c r="E297" s="27" t="s">
        <v>1443</v>
      </c>
      <c r="F297">
        <v>1</v>
      </c>
    </row>
    <row r="298" spans="1:6" x14ac:dyDescent="0.25">
      <c r="A298" s="27" t="s">
        <v>371</v>
      </c>
      <c r="B298">
        <v>1</v>
      </c>
      <c r="E298" s="27" t="s">
        <v>1435</v>
      </c>
      <c r="F298">
        <v>1</v>
      </c>
    </row>
    <row r="299" spans="1:6" x14ac:dyDescent="0.25">
      <c r="A299" s="27" t="s">
        <v>383</v>
      </c>
      <c r="B299">
        <v>4</v>
      </c>
      <c r="E299" s="27" t="s">
        <v>1446</v>
      </c>
      <c r="F299">
        <v>2</v>
      </c>
    </row>
    <row r="300" spans="1:6" x14ac:dyDescent="0.25">
      <c r="A300" s="27" t="s">
        <v>396</v>
      </c>
      <c r="B300">
        <v>3</v>
      </c>
      <c r="E300" s="27" t="s">
        <v>1450</v>
      </c>
      <c r="F300">
        <v>3</v>
      </c>
    </row>
    <row r="301" spans="1:6" x14ac:dyDescent="0.25">
      <c r="A301" s="27" t="s">
        <v>409</v>
      </c>
      <c r="B301">
        <v>1</v>
      </c>
      <c r="E301" s="27" t="s">
        <v>1458</v>
      </c>
      <c r="F301">
        <v>1</v>
      </c>
    </row>
    <row r="302" spans="1:6" x14ac:dyDescent="0.25">
      <c r="A302" s="27" t="s">
        <v>415</v>
      </c>
      <c r="B302">
        <v>2</v>
      </c>
      <c r="E302" s="27" t="s">
        <v>1462</v>
      </c>
      <c r="F302">
        <v>1</v>
      </c>
    </row>
    <row r="303" spans="1:6" x14ac:dyDescent="0.25">
      <c r="A303" s="27" t="s">
        <v>426</v>
      </c>
      <c r="B303">
        <v>1</v>
      </c>
      <c r="E303" s="27" t="s">
        <v>1465</v>
      </c>
      <c r="F303">
        <v>1</v>
      </c>
    </row>
    <row r="304" spans="1:6" x14ac:dyDescent="0.25">
      <c r="A304" s="27" t="s">
        <v>1795</v>
      </c>
      <c r="E304" s="27" t="s">
        <v>1468</v>
      </c>
      <c r="F304">
        <v>1</v>
      </c>
    </row>
    <row r="305" spans="1:6" x14ac:dyDescent="0.25">
      <c r="A305" s="27" t="s">
        <v>462</v>
      </c>
      <c r="B305">
        <v>14</v>
      </c>
      <c r="E305" s="27" t="s">
        <v>1471</v>
      </c>
      <c r="F305">
        <v>3</v>
      </c>
    </row>
    <row r="306" spans="1:6" x14ac:dyDescent="0.25">
      <c r="A306" s="27" t="s">
        <v>504</v>
      </c>
      <c r="B306">
        <v>1</v>
      </c>
      <c r="E306" s="27" t="s">
        <v>1478</v>
      </c>
      <c r="F306">
        <v>2</v>
      </c>
    </row>
    <row r="307" spans="1:6" x14ac:dyDescent="0.25">
      <c r="A307" s="27" t="s">
        <v>512</v>
      </c>
      <c r="B307">
        <v>1</v>
      </c>
      <c r="E307" s="27" t="s">
        <v>1488</v>
      </c>
      <c r="F307">
        <v>1</v>
      </c>
    </row>
    <row r="308" spans="1:6" x14ac:dyDescent="0.25">
      <c r="A308" s="27" t="s">
        <v>520</v>
      </c>
      <c r="B308">
        <v>7</v>
      </c>
      <c r="E308" s="27" t="s">
        <v>1483</v>
      </c>
      <c r="F308">
        <v>1</v>
      </c>
    </row>
    <row r="309" spans="1:6" x14ac:dyDescent="0.25">
      <c r="A309" s="27" t="s">
        <v>543</v>
      </c>
      <c r="B309">
        <v>1</v>
      </c>
      <c r="E309" s="27" t="s">
        <v>1492</v>
      </c>
      <c r="F309">
        <v>6</v>
      </c>
    </row>
    <row r="310" spans="1:6" x14ac:dyDescent="0.25">
      <c r="A310" s="27" t="s">
        <v>608</v>
      </c>
      <c r="B310">
        <v>2</v>
      </c>
      <c r="E310" s="27" t="s">
        <v>1510</v>
      </c>
      <c r="F310">
        <v>6</v>
      </c>
    </row>
    <row r="311" spans="1:6" x14ac:dyDescent="0.25">
      <c r="A311" s="27" t="s">
        <v>625</v>
      </c>
      <c r="B311">
        <v>1</v>
      </c>
      <c r="E311" s="27" t="s">
        <v>1522</v>
      </c>
      <c r="F311">
        <v>1</v>
      </c>
    </row>
    <row r="312" spans="1:6" x14ac:dyDescent="0.25">
      <c r="A312" s="27" t="s">
        <v>1799</v>
      </c>
      <c r="E312" s="27" t="s">
        <v>1524</v>
      </c>
      <c r="F312">
        <v>1</v>
      </c>
    </row>
    <row r="313" spans="1:6" x14ac:dyDescent="0.25">
      <c r="A313" s="27" t="s">
        <v>631</v>
      </c>
      <c r="B313">
        <v>2</v>
      </c>
      <c r="E313" s="27" t="s">
        <v>1527</v>
      </c>
      <c r="F313">
        <v>1</v>
      </c>
    </row>
    <row r="314" spans="1:6" x14ac:dyDescent="0.25">
      <c r="A314" s="27" t="s">
        <v>747</v>
      </c>
      <c r="B314">
        <v>1</v>
      </c>
      <c r="E314" s="27" t="s">
        <v>1530</v>
      </c>
      <c r="F314">
        <v>8</v>
      </c>
    </row>
    <row r="315" spans="1:6" x14ac:dyDescent="0.25">
      <c r="A315" s="27" t="s">
        <v>750</v>
      </c>
      <c r="B315">
        <v>4</v>
      </c>
      <c r="E315" s="27" t="s">
        <v>1553</v>
      </c>
      <c r="F315">
        <v>11</v>
      </c>
    </row>
    <row r="316" spans="1:6" x14ac:dyDescent="0.25">
      <c r="A316" s="27" t="s">
        <v>764</v>
      </c>
      <c r="B316">
        <v>1</v>
      </c>
      <c r="E316" s="27" t="s">
        <v>1588</v>
      </c>
      <c r="F316">
        <v>1</v>
      </c>
    </row>
    <row r="317" spans="1:6" x14ac:dyDescent="0.25">
      <c r="A317" s="27" t="s">
        <v>778</v>
      </c>
      <c r="B317">
        <v>4</v>
      </c>
      <c r="E317" s="27" t="s">
        <v>1590</v>
      </c>
      <c r="F317">
        <v>1</v>
      </c>
    </row>
    <row r="318" spans="1:6" x14ac:dyDescent="0.25">
      <c r="A318" s="27" t="s">
        <v>798</v>
      </c>
      <c r="B318">
        <v>2</v>
      </c>
      <c r="E318" s="27" t="s">
        <v>1593</v>
      </c>
      <c r="F318">
        <v>1</v>
      </c>
    </row>
    <row r="319" spans="1:6" x14ac:dyDescent="0.25">
      <c r="A319" s="27" t="s">
        <v>811</v>
      </c>
      <c r="B319">
        <v>1</v>
      </c>
      <c r="E319" s="27" t="s">
        <v>1596</v>
      </c>
      <c r="F319">
        <v>2</v>
      </c>
    </row>
    <row r="320" spans="1:6" x14ac:dyDescent="0.25">
      <c r="A320" s="27" t="s">
        <v>820</v>
      </c>
      <c r="B320">
        <v>1</v>
      </c>
      <c r="E320" s="27" t="s">
        <v>1601</v>
      </c>
      <c r="F320">
        <v>1</v>
      </c>
    </row>
    <row r="321" spans="1:6" x14ac:dyDescent="0.25">
      <c r="A321" s="27" t="s">
        <v>830</v>
      </c>
      <c r="B321">
        <v>2</v>
      </c>
      <c r="E321" s="27" t="s">
        <v>1603</v>
      </c>
      <c r="F321">
        <v>1</v>
      </c>
    </row>
    <row r="322" spans="1:6" x14ac:dyDescent="0.25">
      <c r="A322" s="27" t="s">
        <v>859</v>
      </c>
      <c r="B322">
        <v>5</v>
      </c>
      <c r="E322" s="27" t="s">
        <v>1606</v>
      </c>
      <c r="F322">
        <v>2</v>
      </c>
    </row>
    <row r="323" spans="1:6" x14ac:dyDescent="0.25">
      <c r="A323" s="27" t="s">
        <v>897</v>
      </c>
      <c r="B323">
        <v>2</v>
      </c>
      <c r="E323" s="27" t="s">
        <v>1612</v>
      </c>
      <c r="F323">
        <v>2</v>
      </c>
    </row>
    <row r="324" spans="1:6" x14ac:dyDescent="0.25">
      <c r="A324" s="27" t="s">
        <v>957</v>
      </c>
      <c r="B324">
        <v>3</v>
      </c>
      <c r="E324" s="27" t="s">
        <v>1619</v>
      </c>
      <c r="F324">
        <v>1</v>
      </c>
    </row>
    <row r="325" spans="1:6" x14ac:dyDescent="0.25">
      <c r="A325" s="27" t="s">
        <v>967</v>
      </c>
      <c r="B325">
        <v>1</v>
      </c>
      <c r="E325" s="27" t="s">
        <v>1622</v>
      </c>
      <c r="F325">
        <v>1</v>
      </c>
    </row>
    <row r="326" spans="1:6" x14ac:dyDescent="0.25">
      <c r="A326" s="27" t="s">
        <v>978</v>
      </c>
      <c r="B326">
        <v>1</v>
      </c>
      <c r="E326" s="27" t="s">
        <v>1626</v>
      </c>
      <c r="F326">
        <v>2</v>
      </c>
    </row>
    <row r="327" spans="1:6" x14ac:dyDescent="0.25">
      <c r="A327" s="27" t="s">
        <v>984</v>
      </c>
      <c r="B327">
        <v>1</v>
      </c>
      <c r="E327" s="27" t="s">
        <v>1632</v>
      </c>
      <c r="F327">
        <v>1</v>
      </c>
    </row>
    <row r="328" spans="1:6" x14ac:dyDescent="0.25">
      <c r="A328" s="27" t="s">
        <v>992</v>
      </c>
      <c r="B328">
        <v>1</v>
      </c>
      <c r="E328" s="27" t="s">
        <v>1635</v>
      </c>
      <c r="F328">
        <v>1</v>
      </c>
    </row>
    <row r="329" spans="1:6" x14ac:dyDescent="0.25">
      <c r="A329" s="27" t="s">
        <v>1011</v>
      </c>
      <c r="B329">
        <v>1</v>
      </c>
      <c r="E329" s="27" t="s">
        <v>1805</v>
      </c>
      <c r="F329">
        <v>1</v>
      </c>
    </row>
    <row r="330" spans="1:6" x14ac:dyDescent="0.25">
      <c r="A330" s="27" t="s">
        <v>1022</v>
      </c>
      <c r="B330">
        <v>1</v>
      </c>
      <c r="E330" s="27" t="s">
        <v>1804</v>
      </c>
      <c r="F330">
        <v>1</v>
      </c>
    </row>
    <row r="331" spans="1:6" x14ac:dyDescent="0.25">
      <c r="A331" s="27" t="s">
        <v>1803</v>
      </c>
      <c r="E331" s="27" t="s">
        <v>1639</v>
      </c>
      <c r="F331">
        <v>1</v>
      </c>
    </row>
    <row r="332" spans="1:6" x14ac:dyDescent="0.25">
      <c r="A332" s="27" t="s">
        <v>1041</v>
      </c>
      <c r="B332">
        <v>1</v>
      </c>
      <c r="E332" s="27" t="s">
        <v>1642</v>
      </c>
      <c r="F332">
        <v>2</v>
      </c>
    </row>
    <row r="333" spans="1:6" x14ac:dyDescent="0.25">
      <c r="A333" s="27" t="s">
        <v>1046</v>
      </c>
      <c r="B333">
        <v>1</v>
      </c>
      <c r="E333" s="27" t="s">
        <v>1648</v>
      </c>
      <c r="F333">
        <v>1</v>
      </c>
    </row>
    <row r="334" spans="1:6" x14ac:dyDescent="0.25">
      <c r="A334" s="27" t="s">
        <v>1086</v>
      </c>
      <c r="B334">
        <v>1</v>
      </c>
      <c r="E334" s="27" t="s">
        <v>1651</v>
      </c>
      <c r="F334">
        <v>1</v>
      </c>
    </row>
    <row r="335" spans="1:6" x14ac:dyDescent="0.25">
      <c r="A335" s="27" t="s">
        <v>1099</v>
      </c>
      <c r="B335">
        <v>1</v>
      </c>
      <c r="E335" s="27" t="s">
        <v>1654</v>
      </c>
      <c r="F335">
        <v>1</v>
      </c>
    </row>
    <row r="336" spans="1:6" x14ac:dyDescent="0.25">
      <c r="A336" s="27" t="s">
        <v>1122</v>
      </c>
      <c r="B336">
        <v>1</v>
      </c>
      <c r="E336" s="27" t="s">
        <v>1657</v>
      </c>
      <c r="F336">
        <v>1</v>
      </c>
    </row>
    <row r="337" spans="1:6" x14ac:dyDescent="0.25">
      <c r="A337" s="27" t="s">
        <v>1135</v>
      </c>
      <c r="B337">
        <v>3</v>
      </c>
      <c r="E337" s="27" t="s">
        <v>1660</v>
      </c>
      <c r="F337">
        <v>1</v>
      </c>
    </row>
    <row r="338" spans="1:6" x14ac:dyDescent="0.25">
      <c r="A338" s="27" t="s">
        <v>1145</v>
      </c>
      <c r="B338">
        <v>2</v>
      </c>
      <c r="E338" s="27" t="s">
        <v>1667</v>
      </c>
      <c r="F338">
        <v>1</v>
      </c>
    </row>
    <row r="339" spans="1:6" x14ac:dyDescent="0.25">
      <c r="A339" s="27" t="s">
        <v>1168</v>
      </c>
      <c r="E339" s="27" t="s">
        <v>1663</v>
      </c>
      <c r="F339">
        <v>2</v>
      </c>
    </row>
    <row r="340" spans="1:6" x14ac:dyDescent="0.25">
      <c r="A340" s="27" t="s">
        <v>1179</v>
      </c>
      <c r="B340">
        <v>4</v>
      </c>
      <c r="E340" s="27" t="s">
        <v>1670</v>
      </c>
      <c r="F340">
        <v>1</v>
      </c>
    </row>
    <row r="341" spans="1:6" x14ac:dyDescent="0.25">
      <c r="A341" s="27" t="s">
        <v>1190</v>
      </c>
      <c r="B341">
        <v>1</v>
      </c>
      <c r="E341" s="27" t="s">
        <v>1677</v>
      </c>
      <c r="F341">
        <v>1</v>
      </c>
    </row>
    <row r="342" spans="1:6" x14ac:dyDescent="0.25">
      <c r="A342" s="27" t="s">
        <v>1237</v>
      </c>
      <c r="B342">
        <v>1</v>
      </c>
      <c r="E342" s="27" t="s">
        <v>1680</v>
      </c>
      <c r="F342">
        <v>1</v>
      </c>
    </row>
    <row r="343" spans="1:6" x14ac:dyDescent="0.25">
      <c r="A343" s="27" t="s">
        <v>1267</v>
      </c>
      <c r="B343">
        <v>4</v>
      </c>
      <c r="E343" s="27" t="s">
        <v>1683</v>
      </c>
      <c r="F343">
        <v>1</v>
      </c>
    </row>
    <row r="344" spans="1:6" x14ac:dyDescent="0.25">
      <c r="A344" s="27" t="s">
        <v>1305</v>
      </c>
      <c r="B344">
        <v>8</v>
      </c>
      <c r="E344" s="27" t="s">
        <v>1686</v>
      </c>
      <c r="F344">
        <v>1</v>
      </c>
    </row>
    <row r="345" spans="1:6" x14ac:dyDescent="0.25">
      <c r="A345" s="27" t="s">
        <v>1339</v>
      </c>
      <c r="B345">
        <v>9</v>
      </c>
      <c r="E345" s="27" t="s">
        <v>1674</v>
      </c>
      <c r="F345">
        <v>1</v>
      </c>
    </row>
    <row r="346" spans="1:6" x14ac:dyDescent="0.25">
      <c r="A346" s="27" t="s">
        <v>1366</v>
      </c>
      <c r="B346">
        <v>4</v>
      </c>
      <c r="E346" s="27" t="s">
        <v>1692</v>
      </c>
      <c r="F346">
        <v>1</v>
      </c>
    </row>
    <row r="347" spans="1:6" x14ac:dyDescent="0.25">
      <c r="A347" s="27" t="s">
        <v>1384</v>
      </c>
      <c r="B347">
        <v>1</v>
      </c>
      <c r="E347" s="27" t="s">
        <v>1689</v>
      </c>
      <c r="F347">
        <v>1</v>
      </c>
    </row>
    <row r="348" spans="1:6" x14ac:dyDescent="0.25">
      <c r="A348" s="27" t="s">
        <v>1407</v>
      </c>
      <c r="B348">
        <v>6</v>
      </c>
      <c r="E348" s="27" t="s">
        <v>1695</v>
      </c>
      <c r="F348">
        <v>5</v>
      </c>
    </row>
    <row r="349" spans="1:6" x14ac:dyDescent="0.25">
      <c r="A349" s="27" t="s">
        <v>1438</v>
      </c>
      <c r="B349">
        <v>1</v>
      </c>
      <c r="E349" s="27" t="s">
        <v>1709</v>
      </c>
      <c r="F349">
        <v>1</v>
      </c>
    </row>
    <row r="350" spans="1:6" x14ac:dyDescent="0.25">
      <c r="A350" s="27" t="s">
        <v>1458</v>
      </c>
      <c r="B350">
        <v>1</v>
      </c>
      <c r="E350" s="27" t="s">
        <v>1711</v>
      </c>
      <c r="F350">
        <v>1</v>
      </c>
    </row>
    <row r="351" spans="1:6" x14ac:dyDescent="0.25">
      <c r="A351" s="27" t="s">
        <v>1492</v>
      </c>
      <c r="B351">
        <v>6</v>
      </c>
    </row>
    <row r="352" spans="1:6" x14ac:dyDescent="0.25">
      <c r="A352" s="27" t="s">
        <v>1524</v>
      </c>
      <c r="B352">
        <v>1</v>
      </c>
    </row>
    <row r="353" spans="1:2" x14ac:dyDescent="0.25">
      <c r="A353" s="27" t="s">
        <v>1553</v>
      </c>
      <c r="B353">
        <v>11</v>
      </c>
    </row>
    <row r="354" spans="1:2" x14ac:dyDescent="0.25">
      <c r="A354" s="27" t="s">
        <v>1626</v>
      </c>
    </row>
    <row r="355" spans="1:2" x14ac:dyDescent="0.25">
      <c r="A355" s="27" t="s">
        <v>1639</v>
      </c>
    </row>
    <row r="356" spans="1:2" x14ac:dyDescent="0.25">
      <c r="A356" s="27" t="s">
        <v>1680</v>
      </c>
      <c r="B356">
        <v>1</v>
      </c>
    </row>
    <row r="357" spans="1:2" x14ac:dyDescent="0.25">
      <c r="A357" s="27" t="s">
        <v>1709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C201"/>
  <sheetViews>
    <sheetView workbookViewId="0">
      <selection activeCell="A3" sqref="A3:C200"/>
    </sheetView>
  </sheetViews>
  <sheetFormatPr defaultColWidth="11.42578125" defaultRowHeight="15" x14ac:dyDescent="0.25"/>
  <cols>
    <col min="1" max="1" width="12.140625" bestFit="1" customWidth="1"/>
    <col min="2" max="2" width="11.7109375" bestFit="1" customWidth="1"/>
    <col min="3" max="4" width="23.140625" bestFit="1" customWidth="1"/>
  </cols>
  <sheetData>
    <row r="1" spans="1:3" x14ac:dyDescent="0.25">
      <c r="A1" s="26" t="s">
        <v>14</v>
      </c>
      <c r="B1" t="s">
        <v>40</v>
      </c>
    </row>
    <row r="3" spans="1:3" x14ac:dyDescent="0.25">
      <c r="A3" s="26" t="s">
        <v>1743</v>
      </c>
      <c r="B3" t="s">
        <v>6166</v>
      </c>
      <c r="C3" t="s">
        <v>6167</v>
      </c>
    </row>
    <row r="4" spans="1:3" x14ac:dyDescent="0.25">
      <c r="A4" s="27" t="s">
        <v>4783</v>
      </c>
      <c r="B4">
        <v>3</v>
      </c>
      <c r="C4">
        <v>0</v>
      </c>
    </row>
    <row r="5" spans="1:3" x14ac:dyDescent="0.25">
      <c r="A5" s="27" t="s">
        <v>4784</v>
      </c>
      <c r="B5">
        <v>2</v>
      </c>
      <c r="C5">
        <v>0</v>
      </c>
    </row>
    <row r="6" spans="1:3" x14ac:dyDescent="0.25">
      <c r="A6" s="27" t="s">
        <v>4786</v>
      </c>
      <c r="B6">
        <v>194</v>
      </c>
      <c r="C6">
        <v>0</v>
      </c>
    </row>
    <row r="7" spans="1:3" x14ac:dyDescent="0.25">
      <c r="A7" s="27" t="s">
        <v>4787</v>
      </c>
      <c r="B7">
        <v>358</v>
      </c>
      <c r="C7">
        <v>1</v>
      </c>
    </row>
    <row r="8" spans="1:3" x14ac:dyDescent="0.25">
      <c r="A8" s="27" t="s">
        <v>4788</v>
      </c>
      <c r="B8">
        <v>253</v>
      </c>
      <c r="C8">
        <v>0</v>
      </c>
    </row>
    <row r="9" spans="1:3" x14ac:dyDescent="0.25">
      <c r="A9" s="27" t="s">
        <v>4789</v>
      </c>
      <c r="B9">
        <v>142</v>
      </c>
      <c r="C9">
        <v>1</v>
      </c>
    </row>
    <row r="10" spans="1:3" x14ac:dyDescent="0.25">
      <c r="A10" s="27" t="s">
        <v>4790</v>
      </c>
      <c r="B10">
        <v>1</v>
      </c>
      <c r="C10">
        <v>0</v>
      </c>
    </row>
    <row r="11" spans="1:3" x14ac:dyDescent="0.25">
      <c r="A11" s="27" t="s">
        <v>4793</v>
      </c>
      <c r="B11">
        <v>133</v>
      </c>
      <c r="C11">
        <v>1</v>
      </c>
    </row>
    <row r="12" spans="1:3" x14ac:dyDescent="0.25">
      <c r="A12" s="27" t="s">
        <v>4794</v>
      </c>
      <c r="B12">
        <v>702</v>
      </c>
      <c r="C12">
        <v>0</v>
      </c>
    </row>
    <row r="13" spans="1:3" x14ac:dyDescent="0.25">
      <c r="A13" s="27" t="s">
        <v>4795</v>
      </c>
      <c r="B13">
        <v>721</v>
      </c>
      <c r="C13">
        <v>0</v>
      </c>
    </row>
    <row r="14" spans="1:3" x14ac:dyDescent="0.25">
      <c r="A14" s="27" t="s">
        <v>4796</v>
      </c>
      <c r="B14">
        <v>855</v>
      </c>
      <c r="C14">
        <v>0</v>
      </c>
    </row>
    <row r="15" spans="1:3" x14ac:dyDescent="0.25">
      <c r="A15" s="27" t="s">
        <v>4799</v>
      </c>
      <c r="B15">
        <v>4</v>
      </c>
      <c r="C15">
        <v>0</v>
      </c>
    </row>
    <row r="16" spans="1:3" x14ac:dyDescent="0.25">
      <c r="A16" s="27" t="s">
        <v>4800</v>
      </c>
      <c r="B16">
        <v>39</v>
      </c>
      <c r="C16">
        <v>0</v>
      </c>
    </row>
    <row r="17" spans="1:3" x14ac:dyDescent="0.25">
      <c r="A17" s="27" t="s">
        <v>4801</v>
      </c>
      <c r="B17">
        <v>2057</v>
      </c>
      <c r="C17">
        <v>0</v>
      </c>
    </row>
    <row r="18" spans="1:3" x14ac:dyDescent="0.25">
      <c r="A18" s="27" t="s">
        <v>4802</v>
      </c>
      <c r="B18">
        <v>31</v>
      </c>
      <c r="C18">
        <v>0</v>
      </c>
    </row>
    <row r="19" spans="1:3" x14ac:dyDescent="0.25">
      <c r="A19" s="27" t="s">
        <v>4803</v>
      </c>
      <c r="B19">
        <v>830</v>
      </c>
      <c r="C19">
        <v>0</v>
      </c>
    </row>
    <row r="20" spans="1:3" x14ac:dyDescent="0.25">
      <c r="A20" s="27" t="s">
        <v>4804</v>
      </c>
      <c r="B20">
        <v>69</v>
      </c>
      <c r="C20">
        <v>0</v>
      </c>
    </row>
    <row r="21" spans="1:3" x14ac:dyDescent="0.25">
      <c r="A21" s="27" t="s">
        <v>4807</v>
      </c>
      <c r="B21">
        <v>119</v>
      </c>
      <c r="C21">
        <v>0</v>
      </c>
    </row>
    <row r="22" spans="1:3" x14ac:dyDescent="0.25">
      <c r="A22" s="27" t="s">
        <v>4809</v>
      </c>
      <c r="B22">
        <v>664</v>
      </c>
      <c r="C22">
        <v>0</v>
      </c>
    </row>
    <row r="23" spans="1:3" x14ac:dyDescent="0.25">
      <c r="A23" s="27" t="s">
        <v>4810</v>
      </c>
      <c r="B23">
        <v>491</v>
      </c>
      <c r="C23">
        <v>0</v>
      </c>
    </row>
    <row r="24" spans="1:3" x14ac:dyDescent="0.25">
      <c r="A24" s="27" t="s">
        <v>4811</v>
      </c>
      <c r="B24">
        <v>593</v>
      </c>
      <c r="C24">
        <v>0</v>
      </c>
    </row>
    <row r="25" spans="1:3" x14ac:dyDescent="0.25">
      <c r="A25" s="27" t="s">
        <v>4813</v>
      </c>
      <c r="B25">
        <v>9</v>
      </c>
      <c r="C25">
        <v>0</v>
      </c>
    </row>
    <row r="26" spans="1:3" x14ac:dyDescent="0.25">
      <c r="A26" s="27" t="s">
        <v>4814</v>
      </c>
      <c r="B26">
        <v>237</v>
      </c>
      <c r="C26">
        <v>0</v>
      </c>
    </row>
    <row r="27" spans="1:3" x14ac:dyDescent="0.25">
      <c r="A27" s="27" t="s">
        <v>4816</v>
      </c>
      <c r="B27">
        <v>7</v>
      </c>
      <c r="C27">
        <v>0</v>
      </c>
    </row>
    <row r="28" spans="1:3" x14ac:dyDescent="0.25">
      <c r="A28" s="27" t="s">
        <v>4818</v>
      </c>
      <c r="B28">
        <v>350</v>
      </c>
      <c r="C28">
        <v>0</v>
      </c>
    </row>
    <row r="29" spans="1:3" x14ac:dyDescent="0.25">
      <c r="A29" s="27" t="s">
        <v>4819</v>
      </c>
      <c r="B29">
        <v>255</v>
      </c>
      <c r="C29">
        <v>0</v>
      </c>
    </row>
    <row r="30" spans="1:3" x14ac:dyDescent="0.25">
      <c r="A30" s="27" t="s">
        <v>4820</v>
      </c>
      <c r="B30">
        <v>2</v>
      </c>
      <c r="C30">
        <v>0</v>
      </c>
    </row>
    <row r="31" spans="1:3" x14ac:dyDescent="0.25">
      <c r="A31" s="27" t="s">
        <v>4821</v>
      </c>
      <c r="B31">
        <v>276</v>
      </c>
      <c r="C31">
        <v>1</v>
      </c>
    </row>
    <row r="32" spans="1:3" x14ac:dyDescent="0.25">
      <c r="A32" s="27" t="s">
        <v>4822</v>
      </c>
      <c r="B32">
        <v>277</v>
      </c>
      <c r="C32">
        <v>0</v>
      </c>
    </row>
    <row r="33" spans="1:3" x14ac:dyDescent="0.25">
      <c r="A33" s="27" t="s">
        <v>4823</v>
      </c>
      <c r="B33">
        <v>437</v>
      </c>
      <c r="C33">
        <v>1</v>
      </c>
    </row>
    <row r="34" spans="1:3" x14ac:dyDescent="0.25">
      <c r="A34" s="27" t="s">
        <v>4824</v>
      </c>
      <c r="B34">
        <v>113</v>
      </c>
      <c r="C34">
        <v>0</v>
      </c>
    </row>
    <row r="35" spans="1:3" x14ac:dyDescent="0.25">
      <c r="A35" s="27" t="s">
        <v>4825</v>
      </c>
      <c r="B35">
        <v>342</v>
      </c>
      <c r="C35">
        <v>1</v>
      </c>
    </row>
    <row r="36" spans="1:3" x14ac:dyDescent="0.25">
      <c r="A36" s="27" t="s">
        <v>4827</v>
      </c>
      <c r="B36">
        <v>602</v>
      </c>
      <c r="C36">
        <v>1</v>
      </c>
    </row>
    <row r="37" spans="1:3" x14ac:dyDescent="0.25">
      <c r="A37" s="27" t="s">
        <v>4828</v>
      </c>
      <c r="B37">
        <v>2</v>
      </c>
      <c r="C37">
        <v>0</v>
      </c>
    </row>
    <row r="38" spans="1:3" x14ac:dyDescent="0.25">
      <c r="A38" s="27" t="s">
        <v>4829</v>
      </c>
      <c r="B38">
        <v>126</v>
      </c>
      <c r="C38">
        <v>0</v>
      </c>
    </row>
    <row r="39" spans="1:3" x14ac:dyDescent="0.25">
      <c r="A39" s="27" t="s">
        <v>4830</v>
      </c>
      <c r="B39">
        <v>47</v>
      </c>
      <c r="C39">
        <v>0</v>
      </c>
    </row>
    <row r="40" spans="1:3" x14ac:dyDescent="0.25">
      <c r="A40" s="27" t="s">
        <v>4831</v>
      </c>
      <c r="B40">
        <v>3</v>
      </c>
      <c r="C40">
        <v>0</v>
      </c>
    </row>
    <row r="41" spans="1:3" x14ac:dyDescent="0.25">
      <c r="A41" s="27" t="s">
        <v>4832</v>
      </c>
      <c r="B41">
        <v>6</v>
      </c>
      <c r="C41">
        <v>0</v>
      </c>
    </row>
    <row r="42" spans="1:3" x14ac:dyDescent="0.25">
      <c r="A42" s="27" t="s">
        <v>4833</v>
      </c>
      <c r="B42">
        <v>1</v>
      </c>
      <c r="C42">
        <v>0</v>
      </c>
    </row>
    <row r="43" spans="1:3" x14ac:dyDescent="0.25">
      <c r="A43" s="27" t="s">
        <v>4834</v>
      </c>
      <c r="B43">
        <v>14</v>
      </c>
      <c r="C43">
        <v>0</v>
      </c>
    </row>
    <row r="44" spans="1:3" x14ac:dyDescent="0.25">
      <c r="A44" s="27" t="s">
        <v>4835</v>
      </c>
      <c r="B44">
        <v>87</v>
      </c>
      <c r="C44">
        <v>0</v>
      </c>
    </row>
    <row r="45" spans="1:3" x14ac:dyDescent="0.25">
      <c r="A45" s="27" t="s">
        <v>4836</v>
      </c>
      <c r="B45">
        <v>160</v>
      </c>
      <c r="C45">
        <v>0</v>
      </c>
    </row>
    <row r="46" spans="1:3" x14ac:dyDescent="0.25">
      <c r="A46" s="27" t="s">
        <v>4837</v>
      </c>
      <c r="B46">
        <v>376</v>
      </c>
      <c r="C46">
        <v>0</v>
      </c>
    </row>
    <row r="47" spans="1:3" x14ac:dyDescent="0.25">
      <c r="A47" s="27" t="s">
        <v>4838</v>
      </c>
      <c r="B47">
        <v>29</v>
      </c>
      <c r="C47">
        <v>0</v>
      </c>
    </row>
    <row r="48" spans="1:3" x14ac:dyDescent="0.25">
      <c r="A48" s="27" t="s">
        <v>4839</v>
      </c>
      <c r="B48">
        <v>617</v>
      </c>
      <c r="C48">
        <v>0</v>
      </c>
    </row>
    <row r="49" spans="1:3" x14ac:dyDescent="0.25">
      <c r="A49" s="27" t="s">
        <v>4840</v>
      </c>
      <c r="B49">
        <v>815</v>
      </c>
      <c r="C49">
        <v>2</v>
      </c>
    </row>
    <row r="50" spans="1:3" x14ac:dyDescent="0.25">
      <c r="A50" s="27" t="s">
        <v>4842</v>
      </c>
      <c r="B50">
        <v>281</v>
      </c>
      <c r="C50">
        <v>0</v>
      </c>
    </row>
    <row r="51" spans="1:3" x14ac:dyDescent="0.25">
      <c r="A51" s="27" t="s">
        <v>4844</v>
      </c>
      <c r="B51">
        <v>99</v>
      </c>
      <c r="C51">
        <v>0</v>
      </c>
    </row>
    <row r="52" spans="1:3" x14ac:dyDescent="0.25">
      <c r="A52" s="27" t="s">
        <v>4845</v>
      </c>
      <c r="B52">
        <v>3</v>
      </c>
      <c r="C52">
        <v>0</v>
      </c>
    </row>
    <row r="53" spans="1:3" x14ac:dyDescent="0.25">
      <c r="A53" s="27" t="s">
        <v>4847</v>
      </c>
      <c r="B53">
        <v>1550</v>
      </c>
      <c r="C53">
        <v>0</v>
      </c>
    </row>
    <row r="54" spans="1:3" x14ac:dyDescent="0.25">
      <c r="A54" s="27" t="s">
        <v>4850</v>
      </c>
      <c r="B54">
        <v>1</v>
      </c>
      <c r="C54">
        <v>0</v>
      </c>
    </row>
    <row r="55" spans="1:3" x14ac:dyDescent="0.25">
      <c r="A55" s="27" t="s">
        <v>4851</v>
      </c>
      <c r="B55">
        <v>1</v>
      </c>
      <c r="C55">
        <v>0</v>
      </c>
    </row>
    <row r="56" spans="1:3" x14ac:dyDescent="0.25">
      <c r="A56" s="27" t="s">
        <v>4852</v>
      </c>
      <c r="B56">
        <v>4299</v>
      </c>
      <c r="C56">
        <v>9</v>
      </c>
    </row>
    <row r="57" spans="1:3" x14ac:dyDescent="0.25">
      <c r="A57" s="27" t="s">
        <v>4853</v>
      </c>
      <c r="B57">
        <v>29</v>
      </c>
      <c r="C57">
        <v>2</v>
      </c>
    </row>
    <row r="58" spans="1:3" x14ac:dyDescent="0.25">
      <c r="A58" s="27" t="s">
        <v>4855</v>
      </c>
      <c r="B58">
        <v>135</v>
      </c>
      <c r="C58">
        <v>0</v>
      </c>
    </row>
    <row r="59" spans="1:3" x14ac:dyDescent="0.25">
      <c r="A59" s="27" t="s">
        <v>4856</v>
      </c>
      <c r="B59">
        <v>74</v>
      </c>
      <c r="C59">
        <v>0</v>
      </c>
    </row>
    <row r="60" spans="1:3" x14ac:dyDescent="0.25">
      <c r="A60" s="27" t="s">
        <v>4858</v>
      </c>
      <c r="B60">
        <v>251</v>
      </c>
      <c r="C60">
        <v>0</v>
      </c>
    </row>
    <row r="61" spans="1:3" x14ac:dyDescent="0.25">
      <c r="A61" s="27" t="s">
        <v>4859</v>
      </c>
      <c r="B61">
        <v>372</v>
      </c>
      <c r="C61">
        <v>1</v>
      </c>
    </row>
    <row r="62" spans="1:3" x14ac:dyDescent="0.25">
      <c r="A62" s="27" t="s">
        <v>4860</v>
      </c>
      <c r="B62">
        <v>628</v>
      </c>
      <c r="C62">
        <v>0</v>
      </c>
    </row>
    <row r="63" spans="1:3" x14ac:dyDescent="0.25">
      <c r="A63" s="27" t="s">
        <v>4862</v>
      </c>
      <c r="B63">
        <v>750</v>
      </c>
      <c r="C63">
        <v>0</v>
      </c>
    </row>
    <row r="64" spans="1:3" x14ac:dyDescent="0.25">
      <c r="A64" s="27" t="s">
        <v>4863</v>
      </c>
      <c r="B64">
        <v>693</v>
      </c>
      <c r="C64">
        <v>0</v>
      </c>
    </row>
    <row r="65" spans="1:3" x14ac:dyDescent="0.25">
      <c r="A65" s="27" t="s">
        <v>4864</v>
      </c>
      <c r="B65">
        <v>238</v>
      </c>
      <c r="C65">
        <v>3</v>
      </c>
    </row>
    <row r="66" spans="1:3" x14ac:dyDescent="0.25">
      <c r="A66" s="27" t="s">
        <v>4865</v>
      </c>
      <c r="B66">
        <v>263</v>
      </c>
      <c r="C66">
        <v>1</v>
      </c>
    </row>
    <row r="67" spans="1:3" x14ac:dyDescent="0.25">
      <c r="A67" s="27" t="s">
        <v>4866</v>
      </c>
      <c r="B67">
        <v>90</v>
      </c>
      <c r="C67">
        <v>2</v>
      </c>
    </row>
    <row r="68" spans="1:3" x14ac:dyDescent="0.25">
      <c r="A68" s="27" t="s">
        <v>4867</v>
      </c>
      <c r="B68">
        <v>14</v>
      </c>
      <c r="C68">
        <v>0</v>
      </c>
    </row>
    <row r="69" spans="1:3" x14ac:dyDescent="0.25">
      <c r="A69" s="27" t="s">
        <v>4873</v>
      </c>
      <c r="B69">
        <v>12</v>
      </c>
      <c r="C69">
        <v>1</v>
      </c>
    </row>
    <row r="70" spans="1:3" x14ac:dyDescent="0.25">
      <c r="A70" s="27" t="s">
        <v>4875</v>
      </c>
      <c r="B70">
        <v>42</v>
      </c>
      <c r="C70">
        <v>0</v>
      </c>
    </row>
    <row r="71" spans="1:3" x14ac:dyDescent="0.25">
      <c r="A71" s="27" t="s">
        <v>4876</v>
      </c>
      <c r="B71">
        <v>169</v>
      </c>
      <c r="C71">
        <v>0</v>
      </c>
    </row>
    <row r="72" spans="1:3" x14ac:dyDescent="0.25">
      <c r="A72" s="27" t="s">
        <v>4878</v>
      </c>
      <c r="B72">
        <v>838</v>
      </c>
      <c r="C72">
        <v>0</v>
      </c>
    </row>
    <row r="73" spans="1:3" x14ac:dyDescent="0.25">
      <c r="A73" s="27" t="s">
        <v>4879</v>
      </c>
      <c r="B73">
        <v>3330</v>
      </c>
      <c r="C73">
        <v>0</v>
      </c>
    </row>
    <row r="74" spans="1:3" x14ac:dyDescent="0.25">
      <c r="A74" s="27" t="s">
        <v>4880</v>
      </c>
      <c r="B74">
        <v>5</v>
      </c>
      <c r="C74">
        <v>0</v>
      </c>
    </row>
    <row r="75" spans="1:3" x14ac:dyDescent="0.25">
      <c r="A75" s="27" t="s">
        <v>4881</v>
      </c>
      <c r="B75">
        <v>2863</v>
      </c>
      <c r="C75">
        <v>14</v>
      </c>
    </row>
    <row r="76" spans="1:3" x14ac:dyDescent="0.25">
      <c r="A76" s="27" t="s">
        <v>4883</v>
      </c>
      <c r="B76">
        <v>1790</v>
      </c>
      <c r="C76">
        <v>2</v>
      </c>
    </row>
    <row r="77" spans="1:3" x14ac:dyDescent="0.25">
      <c r="A77" s="27" t="s">
        <v>4885</v>
      </c>
      <c r="B77">
        <v>1</v>
      </c>
      <c r="C77">
        <v>0</v>
      </c>
    </row>
    <row r="78" spans="1:3" x14ac:dyDescent="0.25">
      <c r="A78" s="27" t="s">
        <v>4886</v>
      </c>
      <c r="B78">
        <v>1142</v>
      </c>
      <c r="C78">
        <v>7</v>
      </c>
    </row>
    <row r="79" spans="1:3" x14ac:dyDescent="0.25">
      <c r="A79" s="27" t="s">
        <v>4887</v>
      </c>
      <c r="B79">
        <v>3</v>
      </c>
      <c r="C79">
        <v>0</v>
      </c>
    </row>
    <row r="80" spans="1:3" x14ac:dyDescent="0.25">
      <c r="A80" s="27" t="s">
        <v>4888</v>
      </c>
      <c r="B80">
        <v>615</v>
      </c>
      <c r="C80">
        <v>0</v>
      </c>
    </row>
    <row r="81" spans="1:3" x14ac:dyDescent="0.25">
      <c r="A81" s="27" t="s">
        <v>4889</v>
      </c>
      <c r="B81">
        <v>666</v>
      </c>
      <c r="C81">
        <v>1</v>
      </c>
    </row>
    <row r="82" spans="1:3" x14ac:dyDescent="0.25">
      <c r="A82" s="27" t="s">
        <v>4890</v>
      </c>
      <c r="B82">
        <v>97</v>
      </c>
      <c r="C82">
        <v>0</v>
      </c>
    </row>
    <row r="83" spans="1:3" x14ac:dyDescent="0.25">
      <c r="A83" s="27" t="s">
        <v>4892</v>
      </c>
      <c r="B83">
        <v>205</v>
      </c>
      <c r="C83">
        <v>0</v>
      </c>
    </row>
    <row r="84" spans="1:3" x14ac:dyDescent="0.25">
      <c r="A84" s="27" t="s">
        <v>4893</v>
      </c>
      <c r="B84">
        <v>1</v>
      </c>
      <c r="C84">
        <v>0</v>
      </c>
    </row>
    <row r="85" spans="1:3" x14ac:dyDescent="0.25">
      <c r="A85" s="27" t="s">
        <v>4894</v>
      </c>
      <c r="B85">
        <v>76</v>
      </c>
      <c r="C85">
        <v>0</v>
      </c>
    </row>
    <row r="86" spans="1:3" x14ac:dyDescent="0.25">
      <c r="A86" s="27" t="s">
        <v>4895</v>
      </c>
      <c r="B86">
        <v>101</v>
      </c>
      <c r="C86">
        <v>0</v>
      </c>
    </row>
    <row r="87" spans="1:3" x14ac:dyDescent="0.25">
      <c r="A87" s="27" t="s">
        <v>4896</v>
      </c>
      <c r="B87">
        <v>432</v>
      </c>
      <c r="C87">
        <v>0</v>
      </c>
    </row>
    <row r="88" spans="1:3" x14ac:dyDescent="0.25">
      <c r="A88" s="27" t="s">
        <v>4897</v>
      </c>
      <c r="B88">
        <v>752</v>
      </c>
      <c r="C88">
        <v>0</v>
      </c>
    </row>
    <row r="89" spans="1:3" x14ac:dyDescent="0.25">
      <c r="A89" s="27" t="s">
        <v>4898</v>
      </c>
      <c r="B89">
        <v>2</v>
      </c>
      <c r="C89">
        <v>0</v>
      </c>
    </row>
    <row r="90" spans="1:3" x14ac:dyDescent="0.25">
      <c r="A90" s="27" t="s">
        <v>4899</v>
      </c>
      <c r="B90">
        <v>504</v>
      </c>
      <c r="C90">
        <v>0</v>
      </c>
    </row>
    <row r="91" spans="1:3" x14ac:dyDescent="0.25">
      <c r="A91" s="27" t="s">
        <v>4900</v>
      </c>
      <c r="B91">
        <v>2</v>
      </c>
      <c r="C91">
        <v>0</v>
      </c>
    </row>
    <row r="92" spans="1:3" x14ac:dyDescent="0.25">
      <c r="A92" s="27" t="s">
        <v>4901</v>
      </c>
      <c r="B92">
        <v>314</v>
      </c>
      <c r="C92">
        <v>2</v>
      </c>
    </row>
    <row r="93" spans="1:3" x14ac:dyDescent="0.25">
      <c r="A93" s="27" t="s">
        <v>4902</v>
      </c>
      <c r="B93">
        <v>424</v>
      </c>
      <c r="C93">
        <v>1</v>
      </c>
    </row>
    <row r="94" spans="1:3" x14ac:dyDescent="0.25">
      <c r="A94" s="27" t="s">
        <v>4903</v>
      </c>
      <c r="B94">
        <v>22</v>
      </c>
      <c r="C94">
        <v>2</v>
      </c>
    </row>
    <row r="95" spans="1:3" x14ac:dyDescent="0.25">
      <c r="A95" s="27" t="s">
        <v>4905</v>
      </c>
      <c r="B95">
        <v>7</v>
      </c>
      <c r="C95">
        <v>0</v>
      </c>
    </row>
    <row r="96" spans="1:3" x14ac:dyDescent="0.25">
      <c r="A96" s="27" t="s">
        <v>4906</v>
      </c>
      <c r="B96">
        <v>5</v>
      </c>
      <c r="C96">
        <v>0</v>
      </c>
    </row>
    <row r="97" spans="1:3" x14ac:dyDescent="0.25">
      <c r="A97" s="27" t="s">
        <v>4907</v>
      </c>
      <c r="B97">
        <v>4</v>
      </c>
      <c r="C97">
        <v>0</v>
      </c>
    </row>
    <row r="98" spans="1:3" x14ac:dyDescent="0.25">
      <c r="A98" s="27" t="s">
        <v>4908</v>
      </c>
      <c r="B98">
        <v>10</v>
      </c>
      <c r="C98">
        <v>0</v>
      </c>
    </row>
    <row r="99" spans="1:3" x14ac:dyDescent="0.25">
      <c r="A99" s="27" t="s">
        <v>4909</v>
      </c>
      <c r="B99">
        <v>284</v>
      </c>
      <c r="C99">
        <v>1</v>
      </c>
    </row>
    <row r="100" spans="1:3" x14ac:dyDescent="0.25">
      <c r="A100" s="27" t="s">
        <v>4910</v>
      </c>
      <c r="B100">
        <v>684</v>
      </c>
      <c r="C100">
        <v>4</v>
      </c>
    </row>
    <row r="101" spans="1:3" x14ac:dyDescent="0.25">
      <c r="A101" s="27" t="s">
        <v>4911</v>
      </c>
      <c r="B101">
        <v>1058</v>
      </c>
      <c r="C101">
        <v>1</v>
      </c>
    </row>
    <row r="102" spans="1:3" x14ac:dyDescent="0.25">
      <c r="A102" s="27" t="s">
        <v>4912</v>
      </c>
      <c r="B102">
        <v>1438</v>
      </c>
      <c r="C102">
        <v>4</v>
      </c>
    </row>
    <row r="103" spans="1:3" x14ac:dyDescent="0.25">
      <c r="A103" s="27" t="s">
        <v>4913</v>
      </c>
      <c r="B103">
        <v>3</v>
      </c>
      <c r="C103">
        <v>0</v>
      </c>
    </row>
    <row r="104" spans="1:3" x14ac:dyDescent="0.25">
      <c r="A104" s="27" t="s">
        <v>4914</v>
      </c>
      <c r="B104">
        <v>1323</v>
      </c>
      <c r="C104">
        <v>2</v>
      </c>
    </row>
    <row r="105" spans="1:3" x14ac:dyDescent="0.25">
      <c r="A105" s="27" t="s">
        <v>4915</v>
      </c>
      <c r="B105">
        <v>990</v>
      </c>
      <c r="C105">
        <v>1</v>
      </c>
    </row>
    <row r="106" spans="1:3" x14ac:dyDescent="0.25">
      <c r="A106" s="27" t="s">
        <v>4916</v>
      </c>
      <c r="B106">
        <v>1</v>
      </c>
      <c r="C106">
        <v>0</v>
      </c>
    </row>
    <row r="107" spans="1:3" x14ac:dyDescent="0.25">
      <c r="A107" s="27" t="s">
        <v>4918</v>
      </c>
      <c r="B107">
        <v>3011</v>
      </c>
      <c r="C107">
        <v>0</v>
      </c>
    </row>
    <row r="108" spans="1:3" x14ac:dyDescent="0.25">
      <c r="A108" s="27" t="s">
        <v>4919</v>
      </c>
      <c r="B108">
        <v>5</v>
      </c>
      <c r="C108">
        <v>0</v>
      </c>
    </row>
    <row r="109" spans="1:3" x14ac:dyDescent="0.25">
      <c r="A109" s="27" t="s">
        <v>4920</v>
      </c>
      <c r="B109">
        <v>5</v>
      </c>
      <c r="C109">
        <v>0</v>
      </c>
    </row>
    <row r="110" spans="1:3" x14ac:dyDescent="0.25">
      <c r="A110" s="27" t="s">
        <v>4921</v>
      </c>
      <c r="B110">
        <v>17</v>
      </c>
      <c r="C110">
        <v>0</v>
      </c>
    </row>
    <row r="111" spans="1:3" x14ac:dyDescent="0.25">
      <c r="A111" s="27" t="s">
        <v>4922</v>
      </c>
      <c r="B111">
        <v>2</v>
      </c>
      <c r="C111">
        <v>0</v>
      </c>
    </row>
    <row r="112" spans="1:3" x14ac:dyDescent="0.25">
      <c r="A112" s="27" t="s">
        <v>4923</v>
      </c>
      <c r="B112">
        <v>377</v>
      </c>
      <c r="C112">
        <v>1</v>
      </c>
    </row>
    <row r="113" spans="1:3" x14ac:dyDescent="0.25">
      <c r="A113" s="27" t="s">
        <v>4924</v>
      </c>
      <c r="B113">
        <v>81</v>
      </c>
      <c r="C113">
        <v>2</v>
      </c>
    </row>
    <row r="114" spans="1:3" x14ac:dyDescent="0.25">
      <c r="A114" s="27" t="s">
        <v>4926</v>
      </c>
      <c r="B114">
        <v>28</v>
      </c>
      <c r="C114">
        <v>5</v>
      </c>
    </row>
    <row r="115" spans="1:3" x14ac:dyDescent="0.25">
      <c r="A115" s="27" t="s">
        <v>4927</v>
      </c>
      <c r="B115">
        <v>1</v>
      </c>
      <c r="C115">
        <v>0</v>
      </c>
    </row>
    <row r="116" spans="1:3" x14ac:dyDescent="0.25">
      <c r="A116" s="27" t="s">
        <v>4928</v>
      </c>
      <c r="B116">
        <v>5</v>
      </c>
      <c r="C116">
        <v>2</v>
      </c>
    </row>
    <row r="117" spans="1:3" x14ac:dyDescent="0.25">
      <c r="A117" s="27" t="s">
        <v>4930</v>
      </c>
      <c r="B117">
        <v>1</v>
      </c>
      <c r="C117">
        <v>0</v>
      </c>
    </row>
    <row r="118" spans="1:3" x14ac:dyDescent="0.25">
      <c r="A118" s="27" t="s">
        <v>4931</v>
      </c>
      <c r="B118">
        <v>1</v>
      </c>
      <c r="C118">
        <v>0</v>
      </c>
    </row>
    <row r="119" spans="1:3" x14ac:dyDescent="0.25">
      <c r="A119" s="27" t="s">
        <v>4932</v>
      </c>
      <c r="B119">
        <v>858</v>
      </c>
      <c r="C119">
        <v>4</v>
      </c>
    </row>
    <row r="120" spans="1:3" x14ac:dyDescent="0.25">
      <c r="A120" s="27" t="s">
        <v>4933</v>
      </c>
      <c r="B120">
        <v>1200</v>
      </c>
      <c r="C120">
        <v>1</v>
      </c>
    </row>
    <row r="121" spans="1:3" x14ac:dyDescent="0.25">
      <c r="A121" s="27" t="s">
        <v>4934</v>
      </c>
      <c r="B121">
        <v>741</v>
      </c>
      <c r="C121">
        <v>0</v>
      </c>
    </row>
    <row r="122" spans="1:3" x14ac:dyDescent="0.25">
      <c r="A122" s="27" t="s">
        <v>4935</v>
      </c>
      <c r="B122">
        <v>1</v>
      </c>
      <c r="C122">
        <v>0</v>
      </c>
    </row>
    <row r="123" spans="1:3" x14ac:dyDescent="0.25">
      <c r="A123" s="27" t="s">
        <v>4936</v>
      </c>
      <c r="B123">
        <v>1171</v>
      </c>
      <c r="C123">
        <v>1</v>
      </c>
    </row>
    <row r="124" spans="1:3" x14ac:dyDescent="0.25">
      <c r="A124" s="27" t="s">
        <v>4937</v>
      </c>
      <c r="B124">
        <v>1534</v>
      </c>
      <c r="C124">
        <v>1</v>
      </c>
    </row>
    <row r="125" spans="1:3" x14ac:dyDescent="0.25">
      <c r="A125" s="27" t="s">
        <v>4938</v>
      </c>
      <c r="B125">
        <v>726</v>
      </c>
      <c r="C125">
        <v>1</v>
      </c>
    </row>
    <row r="126" spans="1:3" x14ac:dyDescent="0.25">
      <c r="A126" s="27" t="s">
        <v>4939</v>
      </c>
      <c r="B126">
        <v>1671</v>
      </c>
      <c r="C126">
        <v>0</v>
      </c>
    </row>
    <row r="127" spans="1:3" x14ac:dyDescent="0.25">
      <c r="A127" s="27" t="s">
        <v>4941</v>
      </c>
      <c r="B127">
        <v>208</v>
      </c>
      <c r="C127">
        <v>1</v>
      </c>
    </row>
    <row r="128" spans="1:3" x14ac:dyDescent="0.25">
      <c r="A128" s="27" t="s">
        <v>4942</v>
      </c>
      <c r="B128">
        <v>215</v>
      </c>
      <c r="C128">
        <v>1</v>
      </c>
    </row>
    <row r="129" spans="1:3" x14ac:dyDescent="0.25">
      <c r="A129" s="27" t="s">
        <v>4943</v>
      </c>
      <c r="B129">
        <v>224</v>
      </c>
      <c r="C129">
        <v>0</v>
      </c>
    </row>
    <row r="130" spans="1:3" x14ac:dyDescent="0.25">
      <c r="A130" s="27" t="s">
        <v>4944</v>
      </c>
      <c r="B130">
        <v>313</v>
      </c>
      <c r="C130">
        <v>0</v>
      </c>
    </row>
    <row r="131" spans="1:3" x14ac:dyDescent="0.25">
      <c r="A131" s="27" t="s">
        <v>4945</v>
      </c>
      <c r="B131">
        <v>256</v>
      </c>
      <c r="C131">
        <v>0</v>
      </c>
    </row>
    <row r="132" spans="1:3" x14ac:dyDescent="0.25">
      <c r="A132" s="27" t="s">
        <v>4946</v>
      </c>
      <c r="B132">
        <v>191</v>
      </c>
      <c r="C132">
        <v>1</v>
      </c>
    </row>
    <row r="133" spans="1:3" x14ac:dyDescent="0.25">
      <c r="A133" s="27" t="s">
        <v>4947</v>
      </c>
      <c r="B133">
        <v>4</v>
      </c>
      <c r="C133">
        <v>0</v>
      </c>
    </row>
    <row r="134" spans="1:3" x14ac:dyDescent="0.25">
      <c r="A134" s="27" t="s">
        <v>4948</v>
      </c>
      <c r="B134">
        <v>9</v>
      </c>
      <c r="C134">
        <v>0</v>
      </c>
    </row>
    <row r="135" spans="1:3" x14ac:dyDescent="0.25">
      <c r="A135" s="27" t="s">
        <v>4949</v>
      </c>
      <c r="B135">
        <v>137</v>
      </c>
      <c r="C135">
        <v>0</v>
      </c>
    </row>
    <row r="136" spans="1:3" x14ac:dyDescent="0.25">
      <c r="A136" s="27" t="s">
        <v>4950</v>
      </c>
      <c r="B136">
        <v>672</v>
      </c>
      <c r="C136">
        <v>1</v>
      </c>
    </row>
    <row r="137" spans="1:3" x14ac:dyDescent="0.25">
      <c r="A137" s="27" t="s">
        <v>4951</v>
      </c>
      <c r="B137">
        <v>19</v>
      </c>
      <c r="C137">
        <v>0</v>
      </c>
    </row>
    <row r="138" spans="1:3" x14ac:dyDescent="0.25">
      <c r="A138" s="27" t="s">
        <v>4952</v>
      </c>
      <c r="B138">
        <v>47</v>
      </c>
      <c r="C138">
        <v>1</v>
      </c>
    </row>
    <row r="139" spans="1:3" x14ac:dyDescent="0.25">
      <c r="A139" s="27" t="s">
        <v>4953</v>
      </c>
      <c r="B139">
        <v>8</v>
      </c>
      <c r="C139">
        <v>3</v>
      </c>
    </row>
    <row r="140" spans="1:3" x14ac:dyDescent="0.25">
      <c r="A140" s="27" t="s">
        <v>4954</v>
      </c>
      <c r="B140">
        <v>8</v>
      </c>
      <c r="C140">
        <v>2</v>
      </c>
    </row>
    <row r="141" spans="1:3" x14ac:dyDescent="0.25">
      <c r="A141" s="27" t="s">
        <v>4956</v>
      </c>
      <c r="B141">
        <v>8</v>
      </c>
      <c r="C141">
        <v>0</v>
      </c>
    </row>
    <row r="142" spans="1:3" x14ac:dyDescent="0.25">
      <c r="A142" s="27" t="s">
        <v>4959</v>
      </c>
      <c r="B142">
        <v>930</v>
      </c>
      <c r="C142">
        <v>0</v>
      </c>
    </row>
    <row r="143" spans="1:3" x14ac:dyDescent="0.25">
      <c r="A143" s="27" t="s">
        <v>4960</v>
      </c>
      <c r="B143">
        <v>981</v>
      </c>
      <c r="C143">
        <v>0</v>
      </c>
    </row>
    <row r="144" spans="1:3" x14ac:dyDescent="0.25">
      <c r="A144" s="27" t="s">
        <v>4961</v>
      </c>
      <c r="B144">
        <v>7</v>
      </c>
      <c r="C144">
        <v>0</v>
      </c>
    </row>
    <row r="145" spans="1:3" x14ac:dyDescent="0.25">
      <c r="A145" s="27" t="s">
        <v>4962</v>
      </c>
      <c r="B145">
        <v>458</v>
      </c>
      <c r="C145">
        <v>0</v>
      </c>
    </row>
    <row r="146" spans="1:3" x14ac:dyDescent="0.25">
      <c r="A146" s="27" t="s">
        <v>4964</v>
      </c>
      <c r="B146">
        <v>1172</v>
      </c>
      <c r="C146">
        <v>4</v>
      </c>
    </row>
    <row r="147" spans="1:3" x14ac:dyDescent="0.25">
      <c r="A147" s="27" t="s">
        <v>4965</v>
      </c>
      <c r="B147">
        <v>861</v>
      </c>
      <c r="C147">
        <v>1</v>
      </c>
    </row>
    <row r="148" spans="1:3" x14ac:dyDescent="0.25">
      <c r="A148" s="27" t="s">
        <v>4966</v>
      </c>
      <c r="B148">
        <v>25</v>
      </c>
      <c r="C148">
        <v>0</v>
      </c>
    </row>
    <row r="149" spans="1:3" x14ac:dyDescent="0.25">
      <c r="A149" s="27" t="s">
        <v>4968</v>
      </c>
      <c r="B149">
        <v>17</v>
      </c>
      <c r="C149">
        <v>0</v>
      </c>
    </row>
    <row r="150" spans="1:3" x14ac:dyDescent="0.25">
      <c r="A150" s="27" t="s">
        <v>4969</v>
      </c>
      <c r="B150">
        <v>383</v>
      </c>
      <c r="C150">
        <v>0</v>
      </c>
    </row>
    <row r="151" spans="1:3" x14ac:dyDescent="0.25">
      <c r="A151" s="27" t="s">
        <v>4970</v>
      </c>
      <c r="B151">
        <v>8</v>
      </c>
      <c r="C151">
        <v>0</v>
      </c>
    </row>
    <row r="152" spans="1:3" x14ac:dyDescent="0.25">
      <c r="A152" s="27" t="s">
        <v>4971</v>
      </c>
      <c r="B152">
        <v>5</v>
      </c>
      <c r="C152">
        <v>0</v>
      </c>
    </row>
    <row r="153" spans="1:3" x14ac:dyDescent="0.25">
      <c r="A153" s="27" t="s">
        <v>4974</v>
      </c>
      <c r="B153">
        <v>44</v>
      </c>
      <c r="C153">
        <v>0</v>
      </c>
    </row>
    <row r="154" spans="1:3" x14ac:dyDescent="0.25">
      <c r="A154" s="27" t="s">
        <v>4976</v>
      </c>
      <c r="B154">
        <v>264</v>
      </c>
      <c r="C154">
        <v>0</v>
      </c>
    </row>
    <row r="155" spans="1:3" x14ac:dyDescent="0.25">
      <c r="A155" s="27" t="s">
        <v>4977</v>
      </c>
      <c r="B155">
        <v>421</v>
      </c>
      <c r="C155">
        <v>0</v>
      </c>
    </row>
    <row r="156" spans="1:3" x14ac:dyDescent="0.25">
      <c r="A156" s="27" t="s">
        <v>4978</v>
      </c>
      <c r="B156">
        <v>802</v>
      </c>
      <c r="C156">
        <v>0</v>
      </c>
    </row>
    <row r="157" spans="1:3" x14ac:dyDescent="0.25">
      <c r="A157" s="27" t="s">
        <v>4979</v>
      </c>
      <c r="B157">
        <v>392</v>
      </c>
      <c r="C157">
        <v>1</v>
      </c>
    </row>
    <row r="158" spans="1:3" x14ac:dyDescent="0.25">
      <c r="A158" s="27" t="s">
        <v>4980</v>
      </c>
      <c r="B158">
        <v>468</v>
      </c>
      <c r="C158">
        <v>0</v>
      </c>
    </row>
    <row r="159" spans="1:3" x14ac:dyDescent="0.25">
      <c r="A159" s="27" t="s">
        <v>4982</v>
      </c>
      <c r="B159">
        <v>10</v>
      </c>
      <c r="C159">
        <v>0</v>
      </c>
    </row>
    <row r="160" spans="1:3" x14ac:dyDescent="0.25">
      <c r="A160" s="27" t="s">
        <v>4984</v>
      </c>
      <c r="B160">
        <v>16</v>
      </c>
      <c r="C160">
        <v>4</v>
      </c>
    </row>
    <row r="161" spans="1:3" x14ac:dyDescent="0.25">
      <c r="A161" s="27" t="s">
        <v>4985</v>
      </c>
      <c r="B161">
        <v>3</v>
      </c>
      <c r="C161">
        <v>0</v>
      </c>
    </row>
    <row r="162" spans="1:3" x14ac:dyDescent="0.25">
      <c r="A162" s="27" t="s">
        <v>4987</v>
      </c>
      <c r="B162">
        <v>734</v>
      </c>
      <c r="C162">
        <v>0</v>
      </c>
    </row>
    <row r="163" spans="1:3" x14ac:dyDescent="0.25">
      <c r="A163" s="27" t="s">
        <v>4988</v>
      </c>
      <c r="B163">
        <v>499</v>
      </c>
      <c r="C163">
        <v>0</v>
      </c>
    </row>
    <row r="164" spans="1:3" x14ac:dyDescent="0.25">
      <c r="A164" s="27" t="s">
        <v>4989</v>
      </c>
      <c r="B164">
        <v>334</v>
      </c>
      <c r="C164">
        <v>0</v>
      </c>
    </row>
    <row r="165" spans="1:3" x14ac:dyDescent="0.25">
      <c r="A165" s="27" t="s">
        <v>4990</v>
      </c>
      <c r="B165">
        <v>1934</v>
      </c>
      <c r="C165">
        <v>8</v>
      </c>
    </row>
    <row r="166" spans="1:3" x14ac:dyDescent="0.25">
      <c r="A166" s="27" t="s">
        <v>4991</v>
      </c>
      <c r="B166">
        <v>918</v>
      </c>
      <c r="C166">
        <v>0</v>
      </c>
    </row>
    <row r="167" spans="1:3" x14ac:dyDescent="0.25">
      <c r="A167" s="27" t="s">
        <v>4992</v>
      </c>
      <c r="B167">
        <v>1981</v>
      </c>
      <c r="C167">
        <v>9</v>
      </c>
    </row>
    <row r="168" spans="1:3" x14ac:dyDescent="0.25">
      <c r="A168" s="27" t="s">
        <v>4993</v>
      </c>
      <c r="B168">
        <v>1377</v>
      </c>
      <c r="C168">
        <v>4</v>
      </c>
    </row>
    <row r="169" spans="1:3" x14ac:dyDescent="0.25">
      <c r="A169" s="27" t="s">
        <v>4994</v>
      </c>
      <c r="B169">
        <v>1</v>
      </c>
      <c r="C169">
        <v>0</v>
      </c>
    </row>
    <row r="170" spans="1:3" x14ac:dyDescent="0.25">
      <c r="A170" s="27" t="s">
        <v>4995</v>
      </c>
      <c r="B170">
        <v>1018</v>
      </c>
      <c r="C170">
        <v>1</v>
      </c>
    </row>
    <row r="171" spans="1:3" x14ac:dyDescent="0.25">
      <c r="A171" s="27" t="s">
        <v>4996</v>
      </c>
      <c r="B171">
        <v>999</v>
      </c>
      <c r="C171">
        <v>0</v>
      </c>
    </row>
    <row r="172" spans="1:3" x14ac:dyDescent="0.25">
      <c r="A172" s="27" t="s">
        <v>4997</v>
      </c>
      <c r="B172">
        <v>301</v>
      </c>
      <c r="C172">
        <v>0</v>
      </c>
    </row>
    <row r="173" spans="1:3" x14ac:dyDescent="0.25">
      <c r="A173" s="27" t="s">
        <v>4998</v>
      </c>
      <c r="B173">
        <v>71</v>
      </c>
      <c r="C173">
        <v>0</v>
      </c>
    </row>
    <row r="174" spans="1:3" x14ac:dyDescent="0.25">
      <c r="A174" s="27" t="s">
        <v>5000</v>
      </c>
      <c r="B174">
        <v>62</v>
      </c>
      <c r="C174">
        <v>6</v>
      </c>
    </row>
    <row r="175" spans="1:3" x14ac:dyDescent="0.25">
      <c r="A175" s="27" t="s">
        <v>5001</v>
      </c>
      <c r="B175">
        <v>28</v>
      </c>
      <c r="C175">
        <v>1</v>
      </c>
    </row>
    <row r="176" spans="1:3" x14ac:dyDescent="0.25">
      <c r="A176" s="27" t="s">
        <v>5002</v>
      </c>
      <c r="B176">
        <v>12</v>
      </c>
      <c r="C176">
        <v>0</v>
      </c>
    </row>
    <row r="177" spans="1:3" x14ac:dyDescent="0.25">
      <c r="A177" s="27" t="s">
        <v>5003</v>
      </c>
      <c r="B177">
        <v>9</v>
      </c>
      <c r="C177">
        <v>1</v>
      </c>
    </row>
    <row r="178" spans="1:3" x14ac:dyDescent="0.25">
      <c r="A178" s="27" t="s">
        <v>5004</v>
      </c>
      <c r="B178">
        <v>70</v>
      </c>
      <c r="C178">
        <v>0</v>
      </c>
    </row>
    <row r="179" spans="1:3" x14ac:dyDescent="0.25">
      <c r="A179" s="27" t="s">
        <v>5005</v>
      </c>
      <c r="B179">
        <v>829</v>
      </c>
      <c r="C179">
        <v>0</v>
      </c>
    </row>
    <row r="180" spans="1:3" x14ac:dyDescent="0.25">
      <c r="A180" s="27" t="s">
        <v>5006</v>
      </c>
      <c r="B180">
        <v>1154</v>
      </c>
      <c r="C180">
        <v>0</v>
      </c>
    </row>
    <row r="181" spans="1:3" x14ac:dyDescent="0.25">
      <c r="A181" s="27" t="s">
        <v>5007</v>
      </c>
      <c r="B181">
        <v>4</v>
      </c>
      <c r="C181">
        <v>0</v>
      </c>
    </row>
    <row r="182" spans="1:3" x14ac:dyDescent="0.25">
      <c r="A182" s="27" t="s">
        <v>5008</v>
      </c>
      <c r="B182">
        <v>2988</v>
      </c>
      <c r="C182">
        <v>6</v>
      </c>
    </row>
    <row r="183" spans="1:3" x14ac:dyDescent="0.25">
      <c r="A183" s="27" t="s">
        <v>5009</v>
      </c>
      <c r="B183">
        <v>509</v>
      </c>
      <c r="C183">
        <v>1</v>
      </c>
    </row>
    <row r="184" spans="1:3" x14ac:dyDescent="0.25">
      <c r="A184" s="27" t="s">
        <v>5010</v>
      </c>
      <c r="B184">
        <v>2</v>
      </c>
      <c r="C184">
        <v>0</v>
      </c>
    </row>
    <row r="185" spans="1:3" x14ac:dyDescent="0.25">
      <c r="A185" s="27" t="s">
        <v>5011</v>
      </c>
      <c r="B185">
        <v>1560</v>
      </c>
      <c r="C185">
        <v>11</v>
      </c>
    </row>
    <row r="186" spans="1:3" x14ac:dyDescent="0.25">
      <c r="A186" s="27" t="s">
        <v>5012</v>
      </c>
      <c r="B186">
        <v>179</v>
      </c>
      <c r="C186">
        <v>0</v>
      </c>
    </row>
    <row r="187" spans="1:3" x14ac:dyDescent="0.25">
      <c r="A187" s="27" t="s">
        <v>5013</v>
      </c>
      <c r="B187">
        <v>189</v>
      </c>
      <c r="C187">
        <v>1</v>
      </c>
    </row>
    <row r="188" spans="1:3" x14ac:dyDescent="0.25">
      <c r="A188" s="27" t="s">
        <v>5014</v>
      </c>
      <c r="B188">
        <v>11</v>
      </c>
      <c r="C188">
        <v>0</v>
      </c>
    </row>
    <row r="189" spans="1:3" x14ac:dyDescent="0.25">
      <c r="A189" s="27" t="s">
        <v>5015</v>
      </c>
      <c r="B189">
        <v>126</v>
      </c>
      <c r="C189">
        <v>0</v>
      </c>
    </row>
    <row r="190" spans="1:3" x14ac:dyDescent="0.25">
      <c r="A190" s="27" t="s">
        <v>5016</v>
      </c>
      <c r="B190">
        <v>199</v>
      </c>
      <c r="C190">
        <v>0</v>
      </c>
    </row>
    <row r="191" spans="1:3" x14ac:dyDescent="0.25">
      <c r="A191" s="27" t="s">
        <v>5017</v>
      </c>
      <c r="B191">
        <v>114</v>
      </c>
      <c r="C191">
        <v>0</v>
      </c>
    </row>
    <row r="192" spans="1:3" x14ac:dyDescent="0.25">
      <c r="A192" s="27" t="s">
        <v>5018</v>
      </c>
      <c r="B192">
        <v>328</v>
      </c>
      <c r="C192">
        <v>0</v>
      </c>
    </row>
    <row r="193" spans="1:3" x14ac:dyDescent="0.25">
      <c r="A193" s="27" t="s">
        <v>5021</v>
      </c>
      <c r="B193">
        <v>48</v>
      </c>
      <c r="C193">
        <v>0</v>
      </c>
    </row>
    <row r="194" spans="1:3" x14ac:dyDescent="0.25">
      <c r="A194" s="27" t="s">
        <v>5022</v>
      </c>
      <c r="B194">
        <v>2</v>
      </c>
      <c r="C194">
        <v>0</v>
      </c>
    </row>
    <row r="195" spans="1:3" x14ac:dyDescent="0.25">
      <c r="A195" s="27" t="s">
        <v>5023</v>
      </c>
      <c r="B195">
        <v>6</v>
      </c>
      <c r="C195">
        <v>0</v>
      </c>
    </row>
    <row r="196" spans="1:3" x14ac:dyDescent="0.25">
      <c r="A196" s="27" t="s">
        <v>5026</v>
      </c>
      <c r="B196">
        <v>29</v>
      </c>
      <c r="C196">
        <v>0</v>
      </c>
    </row>
    <row r="197" spans="1:3" x14ac:dyDescent="0.25">
      <c r="A197" s="27" t="s">
        <v>5028</v>
      </c>
      <c r="B197">
        <v>639</v>
      </c>
      <c r="C197">
        <v>1</v>
      </c>
    </row>
    <row r="198" spans="1:3" x14ac:dyDescent="0.25">
      <c r="A198" s="27" t="s">
        <v>5029</v>
      </c>
      <c r="B198">
        <v>798</v>
      </c>
      <c r="C198">
        <v>0</v>
      </c>
    </row>
    <row r="199" spans="1:3" x14ac:dyDescent="0.25">
      <c r="A199" s="27" t="s">
        <v>5030</v>
      </c>
      <c r="B199">
        <v>774</v>
      </c>
      <c r="C199">
        <v>0</v>
      </c>
    </row>
    <row r="200" spans="1:3" x14ac:dyDescent="0.25">
      <c r="A200" s="27" t="s">
        <v>5032</v>
      </c>
      <c r="B200">
        <v>598</v>
      </c>
      <c r="C200">
        <v>0</v>
      </c>
    </row>
    <row r="201" spans="1:3" x14ac:dyDescent="0.25">
      <c r="A201" s="27" t="s">
        <v>1745</v>
      </c>
      <c r="B201">
        <v>85893</v>
      </c>
      <c r="C201">
        <v>158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filterMode="1"/>
  <dimension ref="A1:U1596"/>
  <sheetViews>
    <sheetView topLeftCell="D1" workbookViewId="0">
      <selection activeCell="M1" sqref="M1"/>
    </sheetView>
  </sheetViews>
  <sheetFormatPr defaultColWidth="8.85546875" defaultRowHeight="15" x14ac:dyDescent="0.25"/>
  <cols>
    <col min="1" max="1" width="10.140625" bestFit="1" customWidth="1"/>
    <col min="2" max="2" width="10.140625" customWidth="1"/>
    <col min="3" max="3" width="12" bestFit="1" customWidth="1"/>
    <col min="4" max="4" width="12" customWidth="1"/>
    <col min="5" max="5" width="10.140625" bestFit="1" customWidth="1"/>
    <col min="6" max="6" width="21.140625" customWidth="1"/>
    <col min="7" max="7" width="25.28515625" customWidth="1"/>
  </cols>
  <sheetData>
    <row r="1" spans="1:21" x14ac:dyDescent="0.25">
      <c r="A1" s="43" t="s">
        <v>0</v>
      </c>
      <c r="B1" s="44" t="s">
        <v>4782</v>
      </c>
      <c r="C1" s="43" t="s">
        <v>3</v>
      </c>
      <c r="D1" s="44" t="s">
        <v>1</v>
      </c>
      <c r="E1" s="43" t="s">
        <v>4670</v>
      </c>
      <c r="F1" s="43" t="s">
        <v>4669</v>
      </c>
      <c r="G1" s="43" t="s">
        <v>4671</v>
      </c>
      <c r="H1" s="43" t="s">
        <v>14</v>
      </c>
      <c r="I1" s="43" t="s">
        <v>4668</v>
      </c>
      <c r="J1" s="43" t="s">
        <v>4667</v>
      </c>
      <c r="K1" s="44" t="s">
        <v>6165</v>
      </c>
      <c r="L1" s="43" t="s">
        <v>9</v>
      </c>
      <c r="M1" s="42" t="s">
        <v>4665</v>
      </c>
      <c r="N1" s="42" t="s">
        <v>4664</v>
      </c>
      <c r="O1" s="42" t="s">
        <v>4663</v>
      </c>
      <c r="P1" s="70" t="s">
        <v>6161</v>
      </c>
      <c r="Q1" s="42" t="s">
        <v>4662</v>
      </c>
      <c r="R1" s="70" t="s">
        <v>6157</v>
      </c>
      <c r="S1" s="70" t="s">
        <v>6164</v>
      </c>
      <c r="T1" s="70" t="s">
        <v>6172</v>
      </c>
      <c r="U1" s="70" t="s">
        <v>6173</v>
      </c>
    </row>
    <row r="2" spans="1:21" hidden="1" x14ac:dyDescent="0.25">
      <c r="A2" s="39">
        <v>40233</v>
      </c>
      <c r="B2" s="39" t="s">
        <v>4783</v>
      </c>
      <c r="C2" s="37" t="s">
        <v>4659</v>
      </c>
      <c r="D2" s="37">
        <v>2010</v>
      </c>
      <c r="E2" s="38">
        <v>2</v>
      </c>
      <c r="F2" s="37" t="s">
        <v>76</v>
      </c>
      <c r="G2" s="37" t="s">
        <v>1827</v>
      </c>
      <c r="H2" s="37" t="s">
        <v>32</v>
      </c>
      <c r="I2" s="38">
        <v>43</v>
      </c>
      <c r="J2" s="37">
        <v>0</v>
      </c>
      <c r="K2" s="37">
        <f>I2-J2</f>
        <v>43</v>
      </c>
      <c r="L2" s="37" t="s">
        <v>37</v>
      </c>
      <c r="M2">
        <v>0</v>
      </c>
      <c r="N2">
        <v>0</v>
      </c>
      <c r="O2">
        <v>0</v>
      </c>
      <c r="P2">
        <f>VLOOKUP(C2,'By Sighting'!B:O,14,FALSE)</f>
        <v>0</v>
      </c>
      <c r="Q2">
        <v>0</v>
      </c>
      <c r="R2">
        <f>O2/I2</f>
        <v>0</v>
      </c>
      <c r="S2">
        <v>0</v>
      </c>
      <c r="T2">
        <v>0</v>
      </c>
      <c r="U2" t="str">
        <f>IF(T2=M2, "", "NO")</f>
        <v/>
      </c>
    </row>
    <row r="3" spans="1:21" hidden="1" x14ac:dyDescent="0.25">
      <c r="A3" s="39">
        <v>40233</v>
      </c>
      <c r="B3" s="39" t="s">
        <v>4783</v>
      </c>
      <c r="C3" s="37" t="s">
        <v>4658</v>
      </c>
      <c r="D3" s="37">
        <v>2010</v>
      </c>
      <c r="E3" s="38">
        <v>2</v>
      </c>
      <c r="F3" s="37" t="s">
        <v>1827</v>
      </c>
      <c r="G3" s="37" t="s">
        <v>1827</v>
      </c>
      <c r="H3" s="37" t="s">
        <v>32</v>
      </c>
      <c r="I3" s="38">
        <v>35</v>
      </c>
      <c r="J3" s="37">
        <v>0</v>
      </c>
      <c r="K3" s="37">
        <f t="shared" ref="K3:K66" si="0">I3-J3</f>
        <v>35</v>
      </c>
      <c r="L3" s="37" t="s">
        <v>37</v>
      </c>
      <c r="M3">
        <v>0</v>
      </c>
      <c r="N3">
        <v>0</v>
      </c>
      <c r="O3">
        <v>0</v>
      </c>
      <c r="P3">
        <f>VLOOKUP(C3,'By Sighting'!B:O,14,FALSE)</f>
        <v>0</v>
      </c>
      <c r="Q3">
        <v>0</v>
      </c>
      <c r="R3">
        <f t="shared" ref="R3:R66" si="1">O3/I3</f>
        <v>0</v>
      </c>
      <c r="S3">
        <v>0</v>
      </c>
      <c r="T3">
        <v>0</v>
      </c>
      <c r="U3" t="str">
        <f t="shared" ref="U3:U66" si="2">IF(T3=M3, "", "NO")</f>
        <v/>
      </c>
    </row>
    <row r="4" spans="1:21" hidden="1" x14ac:dyDescent="0.25">
      <c r="A4" s="39">
        <v>40233</v>
      </c>
      <c r="B4" s="39" t="s">
        <v>4783</v>
      </c>
      <c r="C4" s="37" t="s">
        <v>4657</v>
      </c>
      <c r="D4" s="37">
        <v>2010</v>
      </c>
      <c r="E4" s="38">
        <v>2</v>
      </c>
      <c r="F4" s="37" t="s">
        <v>1827</v>
      </c>
      <c r="G4" s="37" t="s">
        <v>1827</v>
      </c>
      <c r="H4" s="37" t="s">
        <v>32</v>
      </c>
      <c r="I4" s="38">
        <v>15</v>
      </c>
      <c r="J4" s="37">
        <v>0</v>
      </c>
      <c r="K4" s="37">
        <f t="shared" si="0"/>
        <v>15</v>
      </c>
      <c r="L4" s="37" t="s">
        <v>37</v>
      </c>
      <c r="M4">
        <v>0</v>
      </c>
      <c r="N4">
        <v>0</v>
      </c>
      <c r="O4">
        <v>0</v>
      </c>
      <c r="P4">
        <f>VLOOKUP(C4,'By Sighting'!B:O,14,FALSE)</f>
        <v>0</v>
      </c>
      <c r="Q4">
        <v>0</v>
      </c>
      <c r="R4">
        <f t="shared" si="1"/>
        <v>0</v>
      </c>
      <c r="S4">
        <v>0</v>
      </c>
      <c r="T4">
        <v>0</v>
      </c>
      <c r="U4" t="str">
        <f t="shared" si="2"/>
        <v/>
      </c>
    </row>
    <row r="5" spans="1:21" hidden="1" x14ac:dyDescent="0.25">
      <c r="A5" s="39">
        <v>40233</v>
      </c>
      <c r="B5" s="39" t="s">
        <v>4783</v>
      </c>
      <c r="C5" s="37" t="s">
        <v>4655</v>
      </c>
      <c r="D5" s="37">
        <v>2010</v>
      </c>
      <c r="E5" s="38">
        <v>2</v>
      </c>
      <c r="F5" s="37" t="s">
        <v>76</v>
      </c>
      <c r="G5" s="37" t="s">
        <v>1827</v>
      </c>
      <c r="H5" s="37" t="s">
        <v>40</v>
      </c>
      <c r="I5" s="38">
        <v>2</v>
      </c>
      <c r="J5" s="37">
        <v>0</v>
      </c>
      <c r="K5" s="37">
        <f t="shared" si="0"/>
        <v>2</v>
      </c>
      <c r="L5" s="37" t="s">
        <v>37</v>
      </c>
      <c r="M5">
        <v>0</v>
      </c>
      <c r="N5">
        <v>0</v>
      </c>
      <c r="O5">
        <v>0</v>
      </c>
      <c r="P5">
        <f>VLOOKUP(C5,'By Sighting'!B:O,14,FALSE)</f>
        <v>0</v>
      </c>
      <c r="Q5">
        <v>0</v>
      </c>
      <c r="R5">
        <f t="shared" si="1"/>
        <v>0</v>
      </c>
      <c r="S5">
        <v>0</v>
      </c>
      <c r="T5">
        <v>0</v>
      </c>
      <c r="U5" t="str">
        <f t="shared" si="2"/>
        <v/>
      </c>
    </row>
    <row r="6" spans="1:21" hidden="1" x14ac:dyDescent="0.25">
      <c r="A6" s="39">
        <v>40233</v>
      </c>
      <c r="B6" s="39" t="s">
        <v>4783</v>
      </c>
      <c r="C6" s="37" t="s">
        <v>4654</v>
      </c>
      <c r="D6" s="37">
        <v>2010</v>
      </c>
      <c r="E6" s="38">
        <v>2</v>
      </c>
      <c r="F6" s="37" t="s">
        <v>1827</v>
      </c>
      <c r="G6" s="37" t="s">
        <v>1827</v>
      </c>
      <c r="H6" s="37" t="s">
        <v>40</v>
      </c>
      <c r="I6" s="38">
        <v>1</v>
      </c>
      <c r="J6" s="37">
        <v>0</v>
      </c>
      <c r="K6" s="37">
        <f t="shared" si="0"/>
        <v>1</v>
      </c>
      <c r="L6" s="37" t="s">
        <v>37</v>
      </c>
      <c r="M6">
        <v>0</v>
      </c>
      <c r="N6">
        <v>0</v>
      </c>
      <c r="O6">
        <v>0</v>
      </c>
      <c r="P6">
        <f>VLOOKUP(C6,'By Sighting'!B:O,14,FALSE)</f>
        <v>0</v>
      </c>
      <c r="Q6">
        <v>0</v>
      </c>
      <c r="R6">
        <f t="shared" si="1"/>
        <v>0</v>
      </c>
      <c r="S6">
        <v>0</v>
      </c>
      <c r="T6">
        <v>0</v>
      </c>
      <c r="U6" t="str">
        <f t="shared" si="2"/>
        <v/>
      </c>
    </row>
    <row r="7" spans="1:21" hidden="1" x14ac:dyDescent="0.25">
      <c r="A7" s="39">
        <v>40240</v>
      </c>
      <c r="B7" s="39" t="s">
        <v>4784</v>
      </c>
      <c r="C7" s="37" t="s">
        <v>4650</v>
      </c>
      <c r="D7" s="37">
        <v>2010</v>
      </c>
      <c r="E7" s="38">
        <v>3</v>
      </c>
      <c r="F7" s="37" t="s">
        <v>1827</v>
      </c>
      <c r="G7" s="37" t="s">
        <v>1827</v>
      </c>
      <c r="H7" s="37" t="s">
        <v>32</v>
      </c>
      <c r="I7" s="38">
        <v>111</v>
      </c>
      <c r="J7" s="37" t="s">
        <v>2023</v>
      </c>
      <c r="K7" s="37">
        <f t="shared" si="0"/>
        <v>84</v>
      </c>
      <c r="L7" s="37" t="s">
        <v>4649</v>
      </c>
      <c r="M7">
        <v>0</v>
      </c>
      <c r="N7">
        <v>0</v>
      </c>
      <c r="O7">
        <v>0</v>
      </c>
      <c r="P7">
        <f>VLOOKUP(C7,'By Sighting'!B:O,14,FALSE)</f>
        <v>0</v>
      </c>
      <c r="Q7">
        <v>0</v>
      </c>
      <c r="R7">
        <f t="shared" si="1"/>
        <v>0</v>
      </c>
      <c r="S7">
        <v>0</v>
      </c>
      <c r="T7">
        <v>0</v>
      </c>
      <c r="U7" t="str">
        <f t="shared" si="2"/>
        <v/>
      </c>
    </row>
    <row r="8" spans="1:21" hidden="1" x14ac:dyDescent="0.25">
      <c r="A8" s="39">
        <v>40240</v>
      </c>
      <c r="B8" s="39" t="s">
        <v>4784</v>
      </c>
      <c r="C8" s="37" t="s">
        <v>4648</v>
      </c>
      <c r="D8" s="37">
        <v>2010</v>
      </c>
      <c r="E8" s="38">
        <v>3</v>
      </c>
      <c r="F8" s="37" t="s">
        <v>153</v>
      </c>
      <c r="G8" s="37" t="s">
        <v>4672</v>
      </c>
      <c r="H8" s="37" t="s">
        <v>32</v>
      </c>
      <c r="I8" s="38">
        <v>145</v>
      </c>
      <c r="J8" s="37" t="s">
        <v>4647</v>
      </c>
      <c r="K8" s="37">
        <f t="shared" si="0"/>
        <v>98</v>
      </c>
      <c r="L8" s="37" t="s">
        <v>4646</v>
      </c>
      <c r="M8">
        <v>0</v>
      </c>
      <c r="N8">
        <v>0</v>
      </c>
      <c r="O8">
        <v>0</v>
      </c>
      <c r="P8">
        <f>VLOOKUP(C8,'By Sighting'!B:O,14,FALSE)</f>
        <v>0</v>
      </c>
      <c r="Q8">
        <v>0</v>
      </c>
      <c r="R8">
        <f t="shared" si="1"/>
        <v>0</v>
      </c>
      <c r="S8">
        <v>0</v>
      </c>
      <c r="T8">
        <v>0</v>
      </c>
      <c r="U8" t="str">
        <f t="shared" si="2"/>
        <v/>
      </c>
    </row>
    <row r="9" spans="1:21" hidden="1" x14ac:dyDescent="0.25">
      <c r="A9" s="39">
        <v>40240</v>
      </c>
      <c r="B9" s="39" t="s">
        <v>4784</v>
      </c>
      <c r="C9" s="37" t="s">
        <v>4645</v>
      </c>
      <c r="D9" s="37">
        <v>2010</v>
      </c>
      <c r="E9" s="38">
        <v>3</v>
      </c>
      <c r="F9" s="37" t="s">
        <v>37</v>
      </c>
      <c r="G9" s="37" t="s">
        <v>4672</v>
      </c>
      <c r="H9" s="37" t="s">
        <v>40</v>
      </c>
      <c r="I9" s="38">
        <v>2</v>
      </c>
      <c r="J9" s="37">
        <v>0</v>
      </c>
      <c r="K9" s="37">
        <f t="shared" si="0"/>
        <v>2</v>
      </c>
      <c r="L9" s="37" t="s">
        <v>37</v>
      </c>
      <c r="M9">
        <v>0</v>
      </c>
      <c r="N9">
        <v>0</v>
      </c>
      <c r="O9">
        <v>0</v>
      </c>
      <c r="P9">
        <f>VLOOKUP(C9,'By Sighting'!B:O,14,FALSE)</f>
        <v>0</v>
      </c>
      <c r="Q9">
        <v>0</v>
      </c>
      <c r="R9">
        <f t="shared" si="1"/>
        <v>0</v>
      </c>
      <c r="S9">
        <v>0</v>
      </c>
      <c r="T9">
        <v>0</v>
      </c>
      <c r="U9" t="str">
        <f t="shared" si="2"/>
        <v/>
      </c>
    </row>
    <row r="10" spans="1:21" hidden="1" x14ac:dyDescent="0.25">
      <c r="A10" s="39">
        <v>40240</v>
      </c>
      <c r="B10" s="39" t="s">
        <v>4784</v>
      </c>
      <c r="C10" s="37" t="s">
        <v>23</v>
      </c>
      <c r="D10" s="37">
        <v>2010</v>
      </c>
      <c r="E10" s="38">
        <v>3</v>
      </c>
      <c r="F10" s="37" t="s">
        <v>24</v>
      </c>
      <c r="G10" s="37" t="s">
        <v>4672</v>
      </c>
      <c r="H10" s="37" t="s">
        <v>32</v>
      </c>
      <c r="I10" s="38">
        <v>123</v>
      </c>
      <c r="J10" s="37">
        <v>0</v>
      </c>
      <c r="K10" s="37">
        <f t="shared" si="0"/>
        <v>123</v>
      </c>
      <c r="L10" s="37" t="s">
        <v>37</v>
      </c>
      <c r="M10">
        <v>1</v>
      </c>
      <c r="N10">
        <v>1</v>
      </c>
      <c r="O10">
        <v>0</v>
      </c>
      <c r="P10">
        <f>VLOOKUP(C10,'By Sighting'!B:O,14,FALSE)</f>
        <v>1</v>
      </c>
      <c r="Q10">
        <v>8.130081300813009E-3</v>
      </c>
      <c r="R10">
        <f t="shared" si="1"/>
        <v>0</v>
      </c>
      <c r="S10">
        <v>8.130081300813009E-3</v>
      </c>
      <c r="T10">
        <v>1</v>
      </c>
      <c r="U10" t="str">
        <f t="shared" si="2"/>
        <v/>
      </c>
    </row>
    <row r="11" spans="1:21" hidden="1" x14ac:dyDescent="0.25">
      <c r="A11" s="39">
        <v>40281</v>
      </c>
      <c r="B11" s="39" t="s">
        <v>4785</v>
      </c>
      <c r="C11" s="37" t="s">
        <v>4644</v>
      </c>
      <c r="D11" s="37">
        <v>2010</v>
      </c>
      <c r="E11" s="38">
        <v>4</v>
      </c>
      <c r="F11" s="37" t="s">
        <v>1827</v>
      </c>
      <c r="G11" s="37" t="s">
        <v>1827</v>
      </c>
      <c r="H11" s="37" t="s">
        <v>32</v>
      </c>
      <c r="I11" s="38">
        <v>144</v>
      </c>
      <c r="J11" s="37">
        <v>0</v>
      </c>
      <c r="K11" s="37">
        <f t="shared" si="0"/>
        <v>144</v>
      </c>
      <c r="L11" s="37" t="s">
        <v>4643</v>
      </c>
      <c r="M11">
        <v>0</v>
      </c>
      <c r="N11">
        <v>0</v>
      </c>
      <c r="O11">
        <v>0</v>
      </c>
      <c r="P11">
        <f>VLOOKUP(C11,'By Sighting'!B:O,14,FALSE)</f>
        <v>0</v>
      </c>
      <c r="Q11">
        <v>0</v>
      </c>
      <c r="R11">
        <f t="shared" si="1"/>
        <v>0</v>
      </c>
      <c r="S11">
        <v>0</v>
      </c>
      <c r="T11">
        <v>0</v>
      </c>
      <c r="U11" t="str">
        <f t="shared" si="2"/>
        <v/>
      </c>
    </row>
    <row r="12" spans="1:21" hidden="1" x14ac:dyDescent="0.25">
      <c r="A12" s="39">
        <v>40281</v>
      </c>
      <c r="B12" s="39" t="s">
        <v>4785</v>
      </c>
      <c r="C12" s="37" t="s">
        <v>4642</v>
      </c>
      <c r="D12" s="37">
        <v>2010</v>
      </c>
      <c r="E12" s="38">
        <v>4</v>
      </c>
      <c r="F12" s="37" t="s">
        <v>1827</v>
      </c>
      <c r="G12" s="37" t="s">
        <v>1827</v>
      </c>
      <c r="H12" s="37" t="s">
        <v>32</v>
      </c>
      <c r="I12" s="38">
        <v>2</v>
      </c>
      <c r="J12" s="37">
        <v>0</v>
      </c>
      <c r="K12" s="37">
        <f t="shared" si="0"/>
        <v>2</v>
      </c>
      <c r="L12" s="37" t="s">
        <v>37</v>
      </c>
      <c r="M12">
        <v>0</v>
      </c>
      <c r="N12">
        <v>0</v>
      </c>
      <c r="O12">
        <v>0</v>
      </c>
      <c r="P12">
        <f>VLOOKUP(C12,'By Sighting'!B:O,14,FALSE)</f>
        <v>0</v>
      </c>
      <c r="Q12">
        <v>0</v>
      </c>
      <c r="R12">
        <f t="shared" si="1"/>
        <v>0</v>
      </c>
      <c r="S12">
        <v>0</v>
      </c>
      <c r="T12">
        <v>0</v>
      </c>
      <c r="U12" t="str">
        <f t="shared" si="2"/>
        <v/>
      </c>
    </row>
    <row r="13" spans="1:21" hidden="1" x14ac:dyDescent="0.25">
      <c r="A13" s="39">
        <v>40304</v>
      </c>
      <c r="B13" s="39" t="s">
        <v>4786</v>
      </c>
      <c r="C13" s="37" t="s">
        <v>4638</v>
      </c>
      <c r="D13" s="37">
        <v>2010</v>
      </c>
      <c r="E13" s="38">
        <v>5</v>
      </c>
      <c r="F13" s="37" t="s">
        <v>76</v>
      </c>
      <c r="G13" s="37" t="s">
        <v>1827</v>
      </c>
      <c r="H13" s="37" t="s">
        <v>32</v>
      </c>
      <c r="I13" s="38">
        <v>26</v>
      </c>
      <c r="J13" s="37">
        <v>0</v>
      </c>
      <c r="K13" s="37">
        <f t="shared" si="0"/>
        <v>26</v>
      </c>
      <c r="L13" s="37" t="s">
        <v>4637</v>
      </c>
      <c r="M13">
        <v>0</v>
      </c>
      <c r="N13">
        <v>0</v>
      </c>
      <c r="O13">
        <v>0</v>
      </c>
      <c r="P13">
        <f>VLOOKUP(C13,'By Sighting'!B:O,14,FALSE)</f>
        <v>0</v>
      </c>
      <c r="Q13">
        <v>0</v>
      </c>
      <c r="R13">
        <f t="shared" si="1"/>
        <v>0</v>
      </c>
      <c r="S13">
        <v>0</v>
      </c>
      <c r="T13">
        <v>0</v>
      </c>
      <c r="U13" t="str">
        <f t="shared" si="2"/>
        <v/>
      </c>
    </row>
    <row r="14" spans="1:21" hidden="1" x14ac:dyDescent="0.25">
      <c r="A14" s="39">
        <v>40304</v>
      </c>
      <c r="B14" s="39" t="s">
        <v>4786</v>
      </c>
      <c r="C14" s="37" t="s">
        <v>4636</v>
      </c>
      <c r="D14" s="37">
        <v>2010</v>
      </c>
      <c r="E14" s="38">
        <v>5</v>
      </c>
      <c r="F14" s="37" t="s">
        <v>76</v>
      </c>
      <c r="G14" s="37" t="s">
        <v>1827</v>
      </c>
      <c r="H14" s="37" t="s">
        <v>40</v>
      </c>
      <c r="I14" s="38">
        <v>3</v>
      </c>
      <c r="J14" s="37">
        <v>0</v>
      </c>
      <c r="K14" s="37">
        <f t="shared" si="0"/>
        <v>3</v>
      </c>
      <c r="L14" s="37" t="s">
        <v>37</v>
      </c>
      <c r="M14">
        <v>0</v>
      </c>
      <c r="N14">
        <v>0</v>
      </c>
      <c r="O14">
        <v>0</v>
      </c>
      <c r="P14">
        <f>VLOOKUP(C14,'By Sighting'!B:O,14,FALSE)</f>
        <v>0</v>
      </c>
      <c r="Q14">
        <v>0</v>
      </c>
      <c r="R14">
        <f t="shared" si="1"/>
        <v>0</v>
      </c>
      <c r="S14">
        <v>0</v>
      </c>
      <c r="T14">
        <v>0</v>
      </c>
      <c r="U14" t="str">
        <f t="shared" si="2"/>
        <v/>
      </c>
    </row>
    <row r="15" spans="1:21" hidden="1" x14ac:dyDescent="0.25">
      <c r="A15" s="39">
        <v>40304</v>
      </c>
      <c r="B15" s="39" t="s">
        <v>4786</v>
      </c>
      <c r="C15" s="37" t="s">
        <v>4635</v>
      </c>
      <c r="D15" s="37">
        <v>2010</v>
      </c>
      <c r="E15" s="38">
        <v>5</v>
      </c>
      <c r="F15" s="37" t="s">
        <v>1827</v>
      </c>
      <c r="G15" s="37" t="s">
        <v>1827</v>
      </c>
      <c r="H15" s="37" t="s">
        <v>32</v>
      </c>
      <c r="I15" s="38">
        <v>12</v>
      </c>
      <c r="J15" s="37">
        <v>0</v>
      </c>
      <c r="K15" s="37">
        <f t="shared" si="0"/>
        <v>12</v>
      </c>
      <c r="L15" s="37" t="s">
        <v>37</v>
      </c>
      <c r="M15">
        <v>0</v>
      </c>
      <c r="N15">
        <v>0</v>
      </c>
      <c r="O15">
        <v>0</v>
      </c>
      <c r="P15">
        <f>VLOOKUP(C15,'By Sighting'!B:O,14,FALSE)</f>
        <v>0</v>
      </c>
      <c r="Q15">
        <v>0</v>
      </c>
      <c r="R15">
        <f t="shared" si="1"/>
        <v>0</v>
      </c>
      <c r="S15">
        <v>0</v>
      </c>
      <c r="T15">
        <v>0</v>
      </c>
      <c r="U15" t="str">
        <f t="shared" si="2"/>
        <v/>
      </c>
    </row>
    <row r="16" spans="1:21" hidden="1" x14ac:dyDescent="0.25">
      <c r="A16" s="39">
        <v>40304</v>
      </c>
      <c r="B16" s="39" t="s">
        <v>4786</v>
      </c>
      <c r="C16" s="37" t="s">
        <v>4634</v>
      </c>
      <c r="D16" s="37">
        <v>2010</v>
      </c>
      <c r="E16" s="38">
        <v>5</v>
      </c>
      <c r="F16" s="37" t="s">
        <v>153</v>
      </c>
      <c r="G16" s="37" t="s">
        <v>4672</v>
      </c>
      <c r="H16" s="37" t="s">
        <v>32</v>
      </c>
      <c r="I16" s="38">
        <v>5</v>
      </c>
      <c r="J16" s="37" t="s">
        <v>1841</v>
      </c>
      <c r="K16" s="37">
        <f t="shared" si="0"/>
        <v>4</v>
      </c>
      <c r="L16" s="37" t="s">
        <v>4633</v>
      </c>
      <c r="M16">
        <v>0</v>
      </c>
      <c r="N16">
        <v>0</v>
      </c>
      <c r="O16">
        <v>0</v>
      </c>
      <c r="P16">
        <f>VLOOKUP(C16,'By Sighting'!B:O,14,FALSE)</f>
        <v>0</v>
      </c>
      <c r="Q16">
        <v>0</v>
      </c>
      <c r="R16">
        <f t="shared" si="1"/>
        <v>0</v>
      </c>
      <c r="S16">
        <v>0</v>
      </c>
      <c r="T16">
        <v>0</v>
      </c>
      <c r="U16" t="str">
        <f t="shared" si="2"/>
        <v/>
      </c>
    </row>
    <row r="17" spans="1:21" hidden="1" x14ac:dyDescent="0.25">
      <c r="A17" s="39">
        <v>40304</v>
      </c>
      <c r="B17" s="39" t="s">
        <v>4786</v>
      </c>
      <c r="C17" s="37" t="s">
        <v>4632</v>
      </c>
      <c r="D17" s="37">
        <v>2010</v>
      </c>
      <c r="E17" s="38">
        <v>5</v>
      </c>
      <c r="F17" s="37" t="s">
        <v>55</v>
      </c>
      <c r="G17" s="37" t="s">
        <v>4672</v>
      </c>
      <c r="H17" s="37" t="s">
        <v>32</v>
      </c>
      <c r="I17" s="38">
        <v>40</v>
      </c>
      <c r="J17" s="37">
        <v>0</v>
      </c>
      <c r="K17" s="37">
        <f t="shared" si="0"/>
        <v>40</v>
      </c>
      <c r="L17" s="37" t="s">
        <v>37</v>
      </c>
      <c r="M17">
        <v>0</v>
      </c>
      <c r="N17">
        <v>0</v>
      </c>
      <c r="O17">
        <v>0</v>
      </c>
      <c r="P17">
        <f>VLOOKUP(C17,'By Sighting'!B:O,14,FALSE)</f>
        <v>0</v>
      </c>
      <c r="Q17">
        <v>0</v>
      </c>
      <c r="R17">
        <f t="shared" si="1"/>
        <v>0</v>
      </c>
      <c r="S17">
        <v>0</v>
      </c>
      <c r="T17">
        <v>0</v>
      </c>
      <c r="U17" t="str">
        <f t="shared" si="2"/>
        <v/>
      </c>
    </row>
    <row r="18" spans="1:21" hidden="1" x14ac:dyDescent="0.25">
      <c r="A18" s="39">
        <v>40304</v>
      </c>
      <c r="B18" s="39" t="s">
        <v>4786</v>
      </c>
      <c r="C18" s="37" t="s">
        <v>4631</v>
      </c>
      <c r="D18" s="37">
        <v>2010</v>
      </c>
      <c r="E18" s="38">
        <v>5</v>
      </c>
      <c r="F18" s="37" t="s">
        <v>55</v>
      </c>
      <c r="G18" s="37" t="s">
        <v>4672</v>
      </c>
      <c r="H18" s="37" t="s">
        <v>40</v>
      </c>
      <c r="I18" s="38">
        <v>35</v>
      </c>
      <c r="J18" s="37">
        <v>0</v>
      </c>
      <c r="K18" s="37">
        <f t="shared" si="0"/>
        <v>35</v>
      </c>
      <c r="L18" s="37" t="s">
        <v>37</v>
      </c>
      <c r="M18">
        <v>0</v>
      </c>
      <c r="N18">
        <v>0</v>
      </c>
      <c r="O18">
        <v>0</v>
      </c>
      <c r="P18">
        <f>VLOOKUP(C18,'By Sighting'!B:O,14,FALSE)</f>
        <v>0</v>
      </c>
      <c r="Q18">
        <v>0</v>
      </c>
      <c r="R18">
        <f t="shared" si="1"/>
        <v>0</v>
      </c>
      <c r="S18">
        <v>0</v>
      </c>
      <c r="T18">
        <v>0</v>
      </c>
      <c r="U18" t="str">
        <f t="shared" si="2"/>
        <v/>
      </c>
    </row>
    <row r="19" spans="1:21" hidden="1" x14ac:dyDescent="0.25">
      <c r="A19" s="39">
        <v>40304</v>
      </c>
      <c r="B19" s="39" t="s">
        <v>4786</v>
      </c>
      <c r="C19" s="37" t="s">
        <v>4630</v>
      </c>
      <c r="D19" s="37">
        <v>2010</v>
      </c>
      <c r="E19" s="38">
        <v>5</v>
      </c>
      <c r="F19" s="37" t="s">
        <v>24</v>
      </c>
      <c r="G19" s="37" t="s">
        <v>4672</v>
      </c>
      <c r="H19" s="37" t="s">
        <v>32</v>
      </c>
      <c r="I19" s="38">
        <v>82</v>
      </c>
      <c r="J19" s="37">
        <v>0</v>
      </c>
      <c r="K19" s="37">
        <f t="shared" si="0"/>
        <v>82</v>
      </c>
      <c r="L19" s="37" t="s">
        <v>4629</v>
      </c>
      <c r="M19">
        <v>0</v>
      </c>
      <c r="N19">
        <v>0</v>
      </c>
      <c r="O19">
        <v>0</v>
      </c>
      <c r="P19">
        <f>VLOOKUP(C19,'By Sighting'!B:O,14,FALSE)</f>
        <v>0</v>
      </c>
      <c r="Q19">
        <v>0</v>
      </c>
      <c r="R19">
        <f t="shared" si="1"/>
        <v>0</v>
      </c>
      <c r="S19">
        <v>0</v>
      </c>
      <c r="T19">
        <v>0</v>
      </c>
      <c r="U19" t="str">
        <f t="shared" si="2"/>
        <v/>
      </c>
    </row>
    <row r="20" spans="1:21" hidden="1" x14ac:dyDescent="0.25">
      <c r="A20" s="39">
        <v>40304</v>
      </c>
      <c r="B20" s="39" t="s">
        <v>4786</v>
      </c>
      <c r="C20" s="37" t="s">
        <v>4628</v>
      </c>
      <c r="D20" s="37">
        <v>2010</v>
      </c>
      <c r="E20" s="38">
        <v>5</v>
      </c>
      <c r="F20" s="37" t="s">
        <v>24</v>
      </c>
      <c r="G20" s="37" t="s">
        <v>4672</v>
      </c>
      <c r="H20" s="37" t="s">
        <v>40</v>
      </c>
      <c r="I20" s="38">
        <v>4</v>
      </c>
      <c r="J20" s="37">
        <v>0</v>
      </c>
      <c r="K20" s="37">
        <f t="shared" si="0"/>
        <v>4</v>
      </c>
      <c r="L20" s="37" t="s">
        <v>37</v>
      </c>
      <c r="M20">
        <v>0</v>
      </c>
      <c r="N20">
        <v>0</v>
      </c>
      <c r="O20">
        <v>0</v>
      </c>
      <c r="P20">
        <f>VLOOKUP(C20,'By Sighting'!B:O,14,FALSE)</f>
        <v>0</v>
      </c>
      <c r="Q20">
        <v>0</v>
      </c>
      <c r="R20">
        <f t="shared" si="1"/>
        <v>0</v>
      </c>
      <c r="S20">
        <v>0</v>
      </c>
      <c r="T20">
        <v>0</v>
      </c>
      <c r="U20" t="str">
        <f t="shared" si="2"/>
        <v/>
      </c>
    </row>
    <row r="21" spans="1:21" hidden="1" x14ac:dyDescent="0.25">
      <c r="A21" s="39">
        <v>40304</v>
      </c>
      <c r="B21" s="39" t="s">
        <v>4786</v>
      </c>
      <c r="C21" s="37" t="s">
        <v>4627</v>
      </c>
      <c r="D21" s="37">
        <v>2010</v>
      </c>
      <c r="E21" s="38">
        <v>5</v>
      </c>
      <c r="F21" s="37" t="s">
        <v>55</v>
      </c>
      <c r="G21" s="37" t="s">
        <v>4672</v>
      </c>
      <c r="H21" s="37" t="s">
        <v>40</v>
      </c>
      <c r="I21" s="38">
        <v>4</v>
      </c>
      <c r="J21" s="37">
        <v>0</v>
      </c>
      <c r="K21" s="37">
        <f t="shared" si="0"/>
        <v>4</v>
      </c>
      <c r="L21" s="37" t="s">
        <v>37</v>
      </c>
      <c r="M21">
        <v>0</v>
      </c>
      <c r="N21">
        <v>0</v>
      </c>
      <c r="O21">
        <v>0</v>
      </c>
      <c r="P21">
        <f>VLOOKUP(C21,'By Sighting'!B:O,14,FALSE)</f>
        <v>0</v>
      </c>
      <c r="Q21">
        <v>0</v>
      </c>
      <c r="R21">
        <f t="shared" si="1"/>
        <v>0</v>
      </c>
      <c r="S21">
        <v>0</v>
      </c>
      <c r="T21">
        <v>0</v>
      </c>
      <c r="U21" t="str">
        <f t="shared" si="2"/>
        <v/>
      </c>
    </row>
    <row r="22" spans="1:21" hidden="1" x14ac:dyDescent="0.25">
      <c r="A22" s="39">
        <v>40304</v>
      </c>
      <c r="B22" s="39" t="s">
        <v>4786</v>
      </c>
      <c r="C22" s="37" t="s">
        <v>4626</v>
      </c>
      <c r="D22" s="37">
        <v>2010</v>
      </c>
      <c r="E22" s="38">
        <v>5</v>
      </c>
      <c r="F22" s="37" t="s">
        <v>55</v>
      </c>
      <c r="G22" s="37" t="s">
        <v>4672</v>
      </c>
      <c r="H22" s="37" t="s">
        <v>32</v>
      </c>
      <c r="I22" s="38">
        <v>5</v>
      </c>
      <c r="J22" s="37">
        <v>0</v>
      </c>
      <c r="K22" s="37">
        <f t="shared" si="0"/>
        <v>5</v>
      </c>
      <c r="L22" s="37" t="s">
        <v>37</v>
      </c>
      <c r="M22">
        <v>0</v>
      </c>
      <c r="N22">
        <v>0</v>
      </c>
      <c r="O22">
        <v>0</v>
      </c>
      <c r="P22">
        <f>VLOOKUP(C22,'By Sighting'!B:O,14,FALSE)</f>
        <v>0</v>
      </c>
      <c r="Q22">
        <v>0</v>
      </c>
      <c r="R22">
        <f t="shared" si="1"/>
        <v>0</v>
      </c>
      <c r="S22">
        <v>0</v>
      </c>
      <c r="T22">
        <v>0</v>
      </c>
      <c r="U22" t="str">
        <f t="shared" si="2"/>
        <v/>
      </c>
    </row>
    <row r="23" spans="1:21" hidden="1" x14ac:dyDescent="0.25">
      <c r="A23" s="39">
        <v>40304</v>
      </c>
      <c r="B23" s="39" t="s">
        <v>4786</v>
      </c>
      <c r="C23" s="37" t="s">
        <v>42</v>
      </c>
      <c r="D23" s="37">
        <v>2010</v>
      </c>
      <c r="E23" s="38">
        <v>5</v>
      </c>
      <c r="F23" s="37" t="s">
        <v>36</v>
      </c>
      <c r="G23" s="37" t="s">
        <v>36</v>
      </c>
      <c r="H23" s="37" t="s">
        <v>32</v>
      </c>
      <c r="I23" s="38">
        <v>210</v>
      </c>
      <c r="J23" s="37">
        <v>0</v>
      </c>
      <c r="K23" s="37">
        <f t="shared" si="0"/>
        <v>210</v>
      </c>
      <c r="L23" s="37" t="s">
        <v>4624</v>
      </c>
      <c r="M23">
        <v>1</v>
      </c>
      <c r="N23">
        <v>1</v>
      </c>
      <c r="O23">
        <v>0</v>
      </c>
      <c r="P23">
        <f>VLOOKUP(C23,'By Sighting'!B:O,14,FALSE)</f>
        <v>1</v>
      </c>
      <c r="Q23">
        <v>4.7619047619047623E-3</v>
      </c>
      <c r="R23">
        <f t="shared" si="1"/>
        <v>0</v>
      </c>
      <c r="S23">
        <v>4.7619047619047623E-3</v>
      </c>
      <c r="T23">
        <v>1</v>
      </c>
      <c r="U23" t="str">
        <f t="shared" si="2"/>
        <v/>
      </c>
    </row>
    <row r="24" spans="1:21" hidden="1" x14ac:dyDescent="0.25">
      <c r="A24" s="39">
        <v>40304</v>
      </c>
      <c r="B24" s="39" t="s">
        <v>4786</v>
      </c>
      <c r="C24" s="37" t="s">
        <v>35</v>
      </c>
      <c r="D24" s="37">
        <v>2010</v>
      </c>
      <c r="E24" s="38">
        <v>5</v>
      </c>
      <c r="F24" s="37" t="s">
        <v>36</v>
      </c>
      <c r="G24" s="37" t="s">
        <v>36</v>
      </c>
      <c r="H24" s="37" t="s">
        <v>40</v>
      </c>
      <c r="I24" s="38">
        <v>148</v>
      </c>
      <c r="J24" s="37">
        <v>0</v>
      </c>
      <c r="K24" s="37">
        <f t="shared" si="0"/>
        <v>148</v>
      </c>
      <c r="L24" s="37" t="s">
        <v>4623</v>
      </c>
      <c r="M24">
        <v>1</v>
      </c>
      <c r="N24">
        <v>0</v>
      </c>
      <c r="O24">
        <v>0</v>
      </c>
      <c r="P24">
        <f>VLOOKUP(C24,'By Sighting'!B:O,14,FALSE)</f>
        <v>0</v>
      </c>
      <c r="Q24">
        <v>6.7567567567567571E-3</v>
      </c>
      <c r="R24">
        <f t="shared" si="1"/>
        <v>0</v>
      </c>
      <c r="S24">
        <v>0</v>
      </c>
      <c r="T24">
        <v>1</v>
      </c>
      <c r="U24" t="str">
        <f t="shared" si="2"/>
        <v/>
      </c>
    </row>
    <row r="25" spans="1:21" hidden="1" x14ac:dyDescent="0.25">
      <c r="A25" s="39">
        <v>40308</v>
      </c>
      <c r="B25" s="39" t="s">
        <v>4787</v>
      </c>
      <c r="C25" s="37" t="s">
        <v>4616</v>
      </c>
      <c r="D25" s="37">
        <v>2010</v>
      </c>
      <c r="E25" s="38">
        <v>5</v>
      </c>
      <c r="F25" s="37" t="s">
        <v>1827</v>
      </c>
      <c r="G25" s="37" t="s">
        <v>1827</v>
      </c>
      <c r="H25" s="37" t="s">
        <v>32</v>
      </c>
      <c r="I25" s="38">
        <v>31</v>
      </c>
      <c r="J25" s="37">
        <v>0</v>
      </c>
      <c r="K25" s="37">
        <f t="shared" si="0"/>
        <v>31</v>
      </c>
      <c r="L25" s="37" t="s">
        <v>4615</v>
      </c>
      <c r="M25">
        <v>0</v>
      </c>
      <c r="N25">
        <v>0</v>
      </c>
      <c r="O25">
        <v>0</v>
      </c>
      <c r="P25">
        <f>VLOOKUP(C25,'By Sighting'!B:O,14,FALSE)</f>
        <v>0</v>
      </c>
      <c r="Q25">
        <v>0</v>
      </c>
      <c r="R25">
        <f t="shared" si="1"/>
        <v>0</v>
      </c>
      <c r="S25">
        <v>0</v>
      </c>
      <c r="T25">
        <v>0</v>
      </c>
      <c r="U25" t="str">
        <f t="shared" si="2"/>
        <v/>
      </c>
    </row>
    <row r="26" spans="1:21" hidden="1" x14ac:dyDescent="0.25">
      <c r="A26" s="39">
        <v>40308</v>
      </c>
      <c r="B26" s="39" t="s">
        <v>4787</v>
      </c>
      <c r="C26" s="37" t="s">
        <v>4614</v>
      </c>
      <c r="D26" s="37">
        <v>2010</v>
      </c>
      <c r="E26" s="38">
        <v>5</v>
      </c>
      <c r="F26" s="37" t="s">
        <v>1827</v>
      </c>
      <c r="G26" s="37" t="s">
        <v>1827</v>
      </c>
      <c r="H26" s="37" t="s">
        <v>40</v>
      </c>
      <c r="I26" s="38">
        <v>2</v>
      </c>
      <c r="J26" s="37">
        <v>0</v>
      </c>
      <c r="K26" s="37">
        <f t="shared" si="0"/>
        <v>2</v>
      </c>
      <c r="L26" s="37" t="s">
        <v>2276</v>
      </c>
      <c r="M26">
        <v>0</v>
      </c>
      <c r="N26">
        <v>0</v>
      </c>
      <c r="O26">
        <v>0</v>
      </c>
      <c r="P26">
        <f>VLOOKUP(C26,'By Sighting'!B:O,14,FALSE)</f>
        <v>0</v>
      </c>
      <c r="Q26">
        <v>0</v>
      </c>
      <c r="R26">
        <f t="shared" si="1"/>
        <v>0</v>
      </c>
      <c r="S26">
        <v>0</v>
      </c>
      <c r="T26">
        <v>0</v>
      </c>
      <c r="U26" t="str">
        <f t="shared" si="2"/>
        <v/>
      </c>
    </row>
    <row r="27" spans="1:21" hidden="1" x14ac:dyDescent="0.25">
      <c r="A27" s="39">
        <v>40308</v>
      </c>
      <c r="B27" s="39" t="s">
        <v>4787</v>
      </c>
      <c r="C27" s="37" t="s">
        <v>54</v>
      </c>
      <c r="D27" s="37">
        <v>2010</v>
      </c>
      <c r="E27" s="38">
        <v>5</v>
      </c>
      <c r="F27" s="37" t="s">
        <v>55</v>
      </c>
      <c r="G27" s="37" t="s">
        <v>4672</v>
      </c>
      <c r="H27" s="37" t="s">
        <v>40</v>
      </c>
      <c r="I27" s="38">
        <v>208</v>
      </c>
      <c r="J27" s="37">
        <v>0</v>
      </c>
      <c r="K27" s="37">
        <f t="shared" si="0"/>
        <v>208</v>
      </c>
      <c r="L27" s="37" t="s">
        <v>37</v>
      </c>
      <c r="M27">
        <v>1</v>
      </c>
      <c r="N27">
        <v>0</v>
      </c>
      <c r="O27">
        <v>1</v>
      </c>
      <c r="P27">
        <f>VLOOKUP(C27,'By Sighting'!B:O,14,FALSE)</f>
        <v>1</v>
      </c>
      <c r="Q27">
        <v>4.807692307692308E-3</v>
      </c>
      <c r="R27">
        <f t="shared" si="1"/>
        <v>4.807692307692308E-3</v>
      </c>
      <c r="S27">
        <v>4.807692307692308E-3</v>
      </c>
      <c r="T27">
        <v>1</v>
      </c>
      <c r="U27" t="str">
        <f t="shared" si="2"/>
        <v/>
      </c>
    </row>
    <row r="28" spans="1:21" hidden="1" x14ac:dyDescent="0.25">
      <c r="A28" s="39">
        <v>40308</v>
      </c>
      <c r="B28" s="39" t="s">
        <v>4787</v>
      </c>
      <c r="C28" s="37" t="s">
        <v>4611</v>
      </c>
      <c r="D28" s="37">
        <v>2010</v>
      </c>
      <c r="E28" s="38">
        <v>5</v>
      </c>
      <c r="F28" s="37" t="s">
        <v>55</v>
      </c>
      <c r="G28" s="37" t="s">
        <v>4672</v>
      </c>
      <c r="H28" s="37" t="s">
        <v>32</v>
      </c>
      <c r="I28" s="38">
        <v>19</v>
      </c>
      <c r="J28" s="37">
        <v>0</v>
      </c>
      <c r="K28" s="37">
        <f t="shared" si="0"/>
        <v>19</v>
      </c>
      <c r="L28" s="37" t="s">
        <v>4610</v>
      </c>
      <c r="M28">
        <v>0</v>
      </c>
      <c r="N28">
        <v>0</v>
      </c>
      <c r="O28">
        <v>0</v>
      </c>
      <c r="P28">
        <f>VLOOKUP(C28,'By Sighting'!B:O,14,FALSE)</f>
        <v>0</v>
      </c>
      <c r="Q28">
        <v>0</v>
      </c>
      <c r="R28">
        <f t="shared" si="1"/>
        <v>0</v>
      </c>
      <c r="S28">
        <v>0</v>
      </c>
      <c r="T28">
        <v>0</v>
      </c>
      <c r="U28" t="str">
        <f t="shared" si="2"/>
        <v/>
      </c>
    </row>
    <row r="29" spans="1:21" hidden="1" x14ac:dyDescent="0.25">
      <c r="A29" s="39">
        <v>40308</v>
      </c>
      <c r="B29" s="39" t="s">
        <v>4787</v>
      </c>
      <c r="C29" s="37" t="s">
        <v>4609</v>
      </c>
      <c r="D29" s="37">
        <v>2010</v>
      </c>
      <c r="E29" s="38">
        <v>5</v>
      </c>
      <c r="F29" s="37" t="s">
        <v>24</v>
      </c>
      <c r="G29" s="37" t="s">
        <v>4672</v>
      </c>
      <c r="H29" s="37" t="s">
        <v>32</v>
      </c>
      <c r="I29" s="38">
        <v>43</v>
      </c>
      <c r="J29" s="37">
        <v>0</v>
      </c>
      <c r="K29" s="37">
        <f t="shared" si="0"/>
        <v>43</v>
      </c>
      <c r="L29" s="37" t="s">
        <v>4608</v>
      </c>
      <c r="M29">
        <v>0</v>
      </c>
      <c r="N29">
        <v>0</v>
      </c>
      <c r="O29">
        <v>0</v>
      </c>
      <c r="P29">
        <f>VLOOKUP(C29,'By Sighting'!B:O,14,FALSE)</f>
        <v>0</v>
      </c>
      <c r="Q29">
        <v>0</v>
      </c>
      <c r="R29">
        <f t="shared" si="1"/>
        <v>0</v>
      </c>
      <c r="S29">
        <v>0</v>
      </c>
      <c r="T29">
        <v>0</v>
      </c>
      <c r="U29" t="str">
        <f t="shared" si="2"/>
        <v/>
      </c>
    </row>
    <row r="30" spans="1:21" hidden="1" x14ac:dyDescent="0.25">
      <c r="A30" s="39">
        <v>40308</v>
      </c>
      <c r="B30" s="39" t="s">
        <v>4787</v>
      </c>
      <c r="C30" s="37" t="s">
        <v>60</v>
      </c>
      <c r="D30" s="37">
        <v>2010</v>
      </c>
      <c r="E30" s="38">
        <v>5</v>
      </c>
      <c r="F30" s="37" t="s">
        <v>36</v>
      </c>
      <c r="G30" s="37" t="s">
        <v>36</v>
      </c>
      <c r="H30" s="37" t="s">
        <v>32</v>
      </c>
      <c r="I30" s="38">
        <v>153</v>
      </c>
      <c r="J30" s="37">
        <v>0</v>
      </c>
      <c r="K30" s="37">
        <f t="shared" si="0"/>
        <v>153</v>
      </c>
      <c r="L30" s="37" t="s">
        <v>4605</v>
      </c>
      <c r="M30">
        <v>1</v>
      </c>
      <c r="N30">
        <v>1</v>
      </c>
      <c r="O30">
        <v>0</v>
      </c>
      <c r="P30">
        <f>VLOOKUP(C30,'By Sighting'!B:O,14,FALSE)</f>
        <v>1</v>
      </c>
      <c r="Q30">
        <v>6.5359477124183009E-3</v>
      </c>
      <c r="R30">
        <f t="shared" si="1"/>
        <v>0</v>
      </c>
      <c r="S30">
        <v>6.5359477124183009E-3</v>
      </c>
      <c r="T30">
        <v>1</v>
      </c>
      <c r="U30" t="str">
        <f t="shared" si="2"/>
        <v/>
      </c>
    </row>
    <row r="31" spans="1:21" hidden="1" x14ac:dyDescent="0.25">
      <c r="A31" s="39">
        <v>40308</v>
      </c>
      <c r="B31" s="39" t="s">
        <v>4787</v>
      </c>
      <c r="C31" s="37" t="s">
        <v>4604</v>
      </c>
      <c r="D31" s="37">
        <v>2010</v>
      </c>
      <c r="E31" s="38">
        <v>5</v>
      </c>
      <c r="F31" s="37" t="s">
        <v>36</v>
      </c>
      <c r="G31" s="37" t="s">
        <v>36</v>
      </c>
      <c r="H31" s="37" t="s">
        <v>40</v>
      </c>
      <c r="I31" s="38">
        <v>132</v>
      </c>
      <c r="J31" s="37">
        <v>0</v>
      </c>
      <c r="K31" s="37">
        <f t="shared" si="0"/>
        <v>132</v>
      </c>
      <c r="L31" s="37" t="s">
        <v>37</v>
      </c>
      <c r="M31">
        <v>0</v>
      </c>
      <c r="N31">
        <v>0</v>
      </c>
      <c r="O31">
        <v>0</v>
      </c>
      <c r="P31">
        <f>VLOOKUP(C31,'By Sighting'!B:O,14,FALSE)</f>
        <v>0</v>
      </c>
      <c r="Q31">
        <v>0</v>
      </c>
      <c r="R31">
        <f t="shared" si="1"/>
        <v>0</v>
      </c>
      <c r="S31">
        <v>0</v>
      </c>
      <c r="T31">
        <v>0</v>
      </c>
      <c r="U31" t="str">
        <f t="shared" si="2"/>
        <v/>
      </c>
    </row>
    <row r="32" spans="1:21" hidden="1" x14ac:dyDescent="0.25">
      <c r="A32" s="39">
        <v>40308</v>
      </c>
      <c r="B32" s="39" t="s">
        <v>4787</v>
      </c>
      <c r="C32" s="37" t="s">
        <v>4603</v>
      </c>
      <c r="D32" s="37">
        <v>2010</v>
      </c>
      <c r="E32" s="38">
        <v>5</v>
      </c>
      <c r="F32" s="37" t="s">
        <v>50</v>
      </c>
      <c r="G32" s="37" t="s">
        <v>50</v>
      </c>
      <c r="H32" s="37" t="s">
        <v>32</v>
      </c>
      <c r="I32" s="38">
        <v>203</v>
      </c>
      <c r="J32" s="37">
        <v>0</v>
      </c>
      <c r="K32" s="37">
        <f t="shared" si="0"/>
        <v>203</v>
      </c>
      <c r="L32" s="37" t="s">
        <v>4602</v>
      </c>
      <c r="M32">
        <v>0</v>
      </c>
      <c r="N32">
        <v>0</v>
      </c>
      <c r="O32">
        <v>0</v>
      </c>
      <c r="P32">
        <f>VLOOKUP(C32,'By Sighting'!B:O,14,FALSE)</f>
        <v>0</v>
      </c>
      <c r="Q32">
        <v>0</v>
      </c>
      <c r="R32">
        <f t="shared" si="1"/>
        <v>0</v>
      </c>
      <c r="S32">
        <v>0</v>
      </c>
      <c r="T32">
        <v>0</v>
      </c>
      <c r="U32" t="str">
        <f t="shared" si="2"/>
        <v/>
      </c>
    </row>
    <row r="33" spans="1:21" hidden="1" x14ac:dyDescent="0.25">
      <c r="A33" s="39">
        <v>40308</v>
      </c>
      <c r="B33" s="39" t="s">
        <v>4787</v>
      </c>
      <c r="C33" s="37" t="s">
        <v>4601</v>
      </c>
      <c r="D33" s="37">
        <v>2010</v>
      </c>
      <c r="E33" s="38">
        <v>5</v>
      </c>
      <c r="F33" s="37" t="s">
        <v>50</v>
      </c>
      <c r="G33" s="37" t="s">
        <v>50</v>
      </c>
      <c r="H33" s="37" t="s">
        <v>40</v>
      </c>
      <c r="I33" s="38">
        <v>16</v>
      </c>
      <c r="J33" s="37">
        <v>0</v>
      </c>
      <c r="K33" s="37">
        <f t="shared" si="0"/>
        <v>16</v>
      </c>
      <c r="L33" s="37" t="s">
        <v>37</v>
      </c>
      <c r="M33">
        <v>0</v>
      </c>
      <c r="N33">
        <v>0</v>
      </c>
      <c r="O33">
        <v>0</v>
      </c>
      <c r="P33">
        <f>VLOOKUP(C33,'By Sighting'!B:O,14,FALSE)</f>
        <v>0</v>
      </c>
      <c r="Q33">
        <v>0</v>
      </c>
      <c r="R33">
        <f t="shared" si="1"/>
        <v>0</v>
      </c>
      <c r="S33">
        <v>0</v>
      </c>
      <c r="T33">
        <v>0</v>
      </c>
      <c r="U33" t="str">
        <f t="shared" si="2"/>
        <v/>
      </c>
    </row>
    <row r="34" spans="1:21" hidden="1" x14ac:dyDescent="0.25">
      <c r="A34" s="39">
        <v>40310</v>
      </c>
      <c r="B34" s="39" t="s">
        <v>4788</v>
      </c>
      <c r="C34" s="37" t="s">
        <v>4593</v>
      </c>
      <c r="D34" s="37">
        <v>2010</v>
      </c>
      <c r="E34" s="38">
        <v>5</v>
      </c>
      <c r="F34" s="37" t="s">
        <v>55</v>
      </c>
      <c r="G34" s="37" t="s">
        <v>4672</v>
      </c>
      <c r="H34" s="37" t="s">
        <v>32</v>
      </c>
      <c r="I34" s="38">
        <v>20</v>
      </c>
      <c r="J34" s="37">
        <v>0</v>
      </c>
      <c r="K34" s="37">
        <f t="shared" si="0"/>
        <v>20</v>
      </c>
      <c r="L34" s="37" t="s">
        <v>4592</v>
      </c>
      <c r="M34">
        <v>0</v>
      </c>
      <c r="N34">
        <v>0</v>
      </c>
      <c r="O34">
        <v>0</v>
      </c>
      <c r="P34">
        <f>VLOOKUP(C34,'By Sighting'!B:O,14,FALSE)</f>
        <v>0</v>
      </c>
      <c r="Q34">
        <v>0</v>
      </c>
      <c r="R34">
        <f t="shared" si="1"/>
        <v>0</v>
      </c>
      <c r="S34">
        <v>0</v>
      </c>
      <c r="T34">
        <v>0</v>
      </c>
      <c r="U34" t="str">
        <f t="shared" si="2"/>
        <v/>
      </c>
    </row>
    <row r="35" spans="1:21" hidden="1" x14ac:dyDescent="0.25">
      <c r="A35" s="39">
        <v>40310</v>
      </c>
      <c r="B35" s="39" t="s">
        <v>4788</v>
      </c>
      <c r="C35" s="37" t="s">
        <v>4591</v>
      </c>
      <c r="D35" s="37">
        <v>2010</v>
      </c>
      <c r="E35" s="38">
        <v>5</v>
      </c>
      <c r="F35" s="37" t="s">
        <v>55</v>
      </c>
      <c r="G35" s="37" t="s">
        <v>4672</v>
      </c>
      <c r="H35" s="37" t="s">
        <v>40</v>
      </c>
      <c r="I35" s="38">
        <v>144</v>
      </c>
      <c r="J35" s="37">
        <v>0</v>
      </c>
      <c r="K35" s="37">
        <f t="shared" si="0"/>
        <v>144</v>
      </c>
      <c r="L35" s="37" t="s">
        <v>37</v>
      </c>
      <c r="M35">
        <v>0</v>
      </c>
      <c r="N35">
        <v>0</v>
      </c>
      <c r="O35">
        <v>0</v>
      </c>
      <c r="P35">
        <f>VLOOKUP(C35,'By Sighting'!B:O,14,FALSE)</f>
        <v>0</v>
      </c>
      <c r="Q35">
        <v>0</v>
      </c>
      <c r="R35">
        <f t="shared" si="1"/>
        <v>0</v>
      </c>
      <c r="S35">
        <v>0</v>
      </c>
      <c r="T35">
        <v>0</v>
      </c>
      <c r="U35" t="str">
        <f t="shared" si="2"/>
        <v/>
      </c>
    </row>
    <row r="36" spans="1:21" hidden="1" x14ac:dyDescent="0.25">
      <c r="A36" s="39">
        <v>40310</v>
      </c>
      <c r="B36" s="39" t="s">
        <v>4788</v>
      </c>
      <c r="C36" s="37" t="s">
        <v>64</v>
      </c>
      <c r="D36" s="37">
        <v>2010</v>
      </c>
      <c r="E36" s="38">
        <v>5</v>
      </c>
      <c r="F36" s="37" t="s">
        <v>24</v>
      </c>
      <c r="G36" s="37" t="s">
        <v>4672</v>
      </c>
      <c r="H36" s="37" t="s">
        <v>32</v>
      </c>
      <c r="I36" s="38">
        <v>40</v>
      </c>
      <c r="J36" s="37">
        <v>0</v>
      </c>
      <c r="K36" s="37">
        <f t="shared" si="0"/>
        <v>40</v>
      </c>
      <c r="L36" s="37" t="s">
        <v>4590</v>
      </c>
      <c r="M36">
        <v>1</v>
      </c>
      <c r="N36">
        <v>1</v>
      </c>
      <c r="O36">
        <v>0</v>
      </c>
      <c r="P36">
        <f>VLOOKUP(C36,'By Sighting'!B:O,14,FALSE)</f>
        <v>1</v>
      </c>
      <c r="Q36">
        <v>2.5000000000000001E-2</v>
      </c>
      <c r="R36">
        <f t="shared" si="1"/>
        <v>0</v>
      </c>
      <c r="S36">
        <v>2.5000000000000001E-2</v>
      </c>
      <c r="T36">
        <v>1</v>
      </c>
      <c r="U36" t="str">
        <f t="shared" si="2"/>
        <v/>
      </c>
    </row>
    <row r="37" spans="1:21" hidden="1" x14ac:dyDescent="0.25">
      <c r="A37" s="39">
        <v>40310</v>
      </c>
      <c r="B37" s="39" t="s">
        <v>4788</v>
      </c>
      <c r="C37" s="37" t="s">
        <v>4589</v>
      </c>
      <c r="D37" s="37">
        <v>2010</v>
      </c>
      <c r="E37" s="38">
        <v>5</v>
      </c>
      <c r="F37" s="37" t="s">
        <v>24</v>
      </c>
      <c r="G37" s="37" t="s">
        <v>4672</v>
      </c>
      <c r="H37" s="37" t="s">
        <v>40</v>
      </c>
      <c r="I37" s="38">
        <v>2</v>
      </c>
      <c r="J37" s="37">
        <v>0</v>
      </c>
      <c r="K37" s="37">
        <f t="shared" si="0"/>
        <v>2</v>
      </c>
      <c r="L37" s="37" t="s">
        <v>37</v>
      </c>
      <c r="M37">
        <v>0</v>
      </c>
      <c r="N37">
        <v>0</v>
      </c>
      <c r="O37">
        <v>0</v>
      </c>
      <c r="P37">
        <f>VLOOKUP(C37,'By Sighting'!B:O,14,FALSE)</f>
        <v>0</v>
      </c>
      <c r="Q37">
        <v>0</v>
      </c>
      <c r="R37">
        <f t="shared" si="1"/>
        <v>0</v>
      </c>
      <c r="S37">
        <v>0</v>
      </c>
      <c r="T37">
        <v>0</v>
      </c>
      <c r="U37" t="str">
        <f t="shared" si="2"/>
        <v/>
      </c>
    </row>
    <row r="38" spans="1:21" hidden="1" x14ac:dyDescent="0.25">
      <c r="A38" s="39">
        <v>40310</v>
      </c>
      <c r="B38" s="39" t="s">
        <v>4788</v>
      </c>
      <c r="C38" s="37" t="s">
        <v>4586</v>
      </c>
      <c r="D38" s="37">
        <v>2010</v>
      </c>
      <c r="E38" s="38">
        <v>5</v>
      </c>
      <c r="F38" s="37" t="s">
        <v>36</v>
      </c>
      <c r="G38" s="37" t="s">
        <v>36</v>
      </c>
      <c r="H38" s="37" t="s">
        <v>40</v>
      </c>
      <c r="I38" s="38">
        <v>75</v>
      </c>
      <c r="J38" s="37">
        <v>0</v>
      </c>
      <c r="K38" s="37">
        <f t="shared" si="0"/>
        <v>75</v>
      </c>
      <c r="L38" s="37" t="s">
        <v>37</v>
      </c>
      <c r="M38">
        <v>0</v>
      </c>
      <c r="N38">
        <v>0</v>
      </c>
      <c r="O38">
        <v>0</v>
      </c>
      <c r="P38">
        <f>VLOOKUP(C38,'By Sighting'!B:O,14,FALSE)</f>
        <v>0</v>
      </c>
      <c r="Q38">
        <v>0</v>
      </c>
      <c r="R38">
        <f t="shared" si="1"/>
        <v>0</v>
      </c>
      <c r="S38">
        <v>0</v>
      </c>
      <c r="T38">
        <v>0</v>
      </c>
      <c r="U38" t="str">
        <f t="shared" si="2"/>
        <v/>
      </c>
    </row>
    <row r="39" spans="1:21" hidden="1" x14ac:dyDescent="0.25">
      <c r="A39" s="39">
        <v>40310</v>
      </c>
      <c r="B39" s="39" t="s">
        <v>4788</v>
      </c>
      <c r="C39" s="37" t="s">
        <v>68</v>
      </c>
      <c r="D39" s="37">
        <v>2010</v>
      </c>
      <c r="E39" s="38">
        <v>5</v>
      </c>
      <c r="F39" s="37" t="s">
        <v>36</v>
      </c>
      <c r="G39" s="37" t="s">
        <v>36</v>
      </c>
      <c r="H39" s="37" t="s">
        <v>32</v>
      </c>
      <c r="I39" s="38">
        <v>120</v>
      </c>
      <c r="J39" s="37">
        <v>0</v>
      </c>
      <c r="K39" s="37">
        <f t="shared" si="0"/>
        <v>120</v>
      </c>
      <c r="L39" s="37" t="s">
        <v>4585</v>
      </c>
      <c r="M39">
        <v>1</v>
      </c>
      <c r="N39">
        <v>0</v>
      </c>
      <c r="O39">
        <v>1</v>
      </c>
      <c r="P39">
        <f>VLOOKUP(C39,'By Sighting'!B:O,14,FALSE)</f>
        <v>1</v>
      </c>
      <c r="Q39">
        <v>8.3333333333333332E-3</v>
      </c>
      <c r="R39">
        <f t="shared" si="1"/>
        <v>8.3333333333333332E-3</v>
      </c>
      <c r="S39">
        <v>8.3333333333333332E-3</v>
      </c>
      <c r="T39">
        <v>1</v>
      </c>
      <c r="U39" t="str">
        <f t="shared" si="2"/>
        <v/>
      </c>
    </row>
    <row r="40" spans="1:21" hidden="1" x14ac:dyDescent="0.25">
      <c r="A40" s="39">
        <v>40310</v>
      </c>
      <c r="B40" s="39" t="s">
        <v>4788</v>
      </c>
      <c r="C40" s="37" t="s">
        <v>4584</v>
      </c>
      <c r="D40" s="37">
        <v>2010</v>
      </c>
      <c r="E40" s="38">
        <v>5</v>
      </c>
      <c r="F40" s="37" t="s">
        <v>50</v>
      </c>
      <c r="G40" s="37" t="s">
        <v>50</v>
      </c>
      <c r="H40" s="37" t="s">
        <v>32</v>
      </c>
      <c r="I40" s="38">
        <v>204</v>
      </c>
      <c r="J40" s="37">
        <v>0</v>
      </c>
      <c r="K40" s="37">
        <f t="shared" si="0"/>
        <v>204</v>
      </c>
      <c r="L40" s="37" t="s">
        <v>4583</v>
      </c>
      <c r="M40">
        <v>0</v>
      </c>
      <c r="N40">
        <v>0</v>
      </c>
      <c r="O40">
        <v>0</v>
      </c>
      <c r="P40">
        <f>VLOOKUP(C40,'By Sighting'!B:O,14,FALSE)</f>
        <v>0</v>
      </c>
      <c r="Q40">
        <v>0</v>
      </c>
      <c r="R40">
        <f t="shared" si="1"/>
        <v>0</v>
      </c>
      <c r="S40">
        <v>0</v>
      </c>
      <c r="T40">
        <v>0</v>
      </c>
      <c r="U40" t="str">
        <f t="shared" si="2"/>
        <v/>
      </c>
    </row>
    <row r="41" spans="1:21" hidden="1" x14ac:dyDescent="0.25">
      <c r="A41" s="39">
        <v>40310</v>
      </c>
      <c r="B41" s="39" t="s">
        <v>4788</v>
      </c>
      <c r="C41" s="37" t="s">
        <v>4582</v>
      </c>
      <c r="D41" s="37">
        <v>2010</v>
      </c>
      <c r="E41" s="38">
        <v>5</v>
      </c>
      <c r="F41" s="37" t="s">
        <v>50</v>
      </c>
      <c r="G41" s="37" t="s">
        <v>50</v>
      </c>
      <c r="H41" s="37" t="s">
        <v>40</v>
      </c>
      <c r="I41" s="38">
        <v>32</v>
      </c>
      <c r="J41" s="37">
        <v>0</v>
      </c>
      <c r="K41" s="37">
        <f t="shared" si="0"/>
        <v>32</v>
      </c>
      <c r="L41" s="37" t="s">
        <v>37</v>
      </c>
      <c r="M41">
        <v>0</v>
      </c>
      <c r="N41">
        <v>0</v>
      </c>
      <c r="O41">
        <v>0</v>
      </c>
      <c r="P41">
        <f>VLOOKUP(C41,'By Sighting'!B:O,14,FALSE)</f>
        <v>0</v>
      </c>
      <c r="Q41">
        <v>0</v>
      </c>
      <c r="R41">
        <f t="shared" si="1"/>
        <v>0</v>
      </c>
      <c r="S41">
        <v>0</v>
      </c>
      <c r="T41">
        <v>0</v>
      </c>
      <c r="U41" t="str">
        <f t="shared" si="2"/>
        <v/>
      </c>
    </row>
    <row r="42" spans="1:21" hidden="1" x14ac:dyDescent="0.25">
      <c r="A42" s="39">
        <v>40352</v>
      </c>
      <c r="B42" s="39" t="s">
        <v>4789</v>
      </c>
      <c r="C42" s="37" t="s">
        <v>4579</v>
      </c>
      <c r="D42" s="37">
        <v>2010</v>
      </c>
      <c r="E42" s="38">
        <v>6</v>
      </c>
      <c r="F42" s="37" t="s">
        <v>76</v>
      </c>
      <c r="G42" s="37" t="s">
        <v>1827</v>
      </c>
      <c r="H42" s="37" t="s">
        <v>32</v>
      </c>
      <c r="I42" s="38">
        <v>1</v>
      </c>
      <c r="J42" s="37">
        <v>0</v>
      </c>
      <c r="K42" s="37">
        <f t="shared" si="0"/>
        <v>1</v>
      </c>
      <c r="L42" s="37" t="s">
        <v>4578</v>
      </c>
      <c r="M42">
        <v>0</v>
      </c>
      <c r="N42">
        <v>0</v>
      </c>
      <c r="O42">
        <v>0</v>
      </c>
      <c r="P42">
        <f>VLOOKUP(C42,'By Sighting'!B:O,14,FALSE)</f>
        <v>0</v>
      </c>
      <c r="Q42">
        <v>0</v>
      </c>
      <c r="R42">
        <f t="shared" si="1"/>
        <v>0</v>
      </c>
      <c r="S42">
        <v>0</v>
      </c>
      <c r="T42">
        <v>0</v>
      </c>
      <c r="U42" t="str">
        <f t="shared" si="2"/>
        <v/>
      </c>
    </row>
    <row r="43" spans="1:21" hidden="1" x14ac:dyDescent="0.25">
      <c r="A43" s="39">
        <v>40352</v>
      </c>
      <c r="B43" s="39" t="s">
        <v>4789</v>
      </c>
      <c r="C43" s="37" t="s">
        <v>4577</v>
      </c>
      <c r="D43" s="37">
        <v>2010</v>
      </c>
      <c r="E43" s="38">
        <v>6</v>
      </c>
      <c r="F43" s="37" t="s">
        <v>1827</v>
      </c>
      <c r="G43" s="37" t="s">
        <v>1827</v>
      </c>
      <c r="H43" s="37" t="s">
        <v>32</v>
      </c>
      <c r="I43" s="38">
        <v>32</v>
      </c>
      <c r="J43" s="37">
        <v>0</v>
      </c>
      <c r="K43" s="37">
        <f t="shared" si="0"/>
        <v>32</v>
      </c>
      <c r="L43" s="37" t="s">
        <v>4576</v>
      </c>
      <c r="M43">
        <v>0</v>
      </c>
      <c r="N43">
        <v>0</v>
      </c>
      <c r="O43">
        <v>0</v>
      </c>
      <c r="P43">
        <f>VLOOKUP(C43,'By Sighting'!B:O,14,FALSE)</f>
        <v>0</v>
      </c>
      <c r="Q43">
        <v>0</v>
      </c>
      <c r="R43">
        <f t="shared" si="1"/>
        <v>0</v>
      </c>
      <c r="S43">
        <v>0</v>
      </c>
      <c r="T43">
        <v>0</v>
      </c>
      <c r="U43" t="str">
        <f t="shared" si="2"/>
        <v/>
      </c>
    </row>
    <row r="44" spans="1:21" hidden="1" x14ac:dyDescent="0.25">
      <c r="A44" s="39">
        <v>40352</v>
      </c>
      <c r="B44" s="39" t="s">
        <v>4789</v>
      </c>
      <c r="C44" s="37" t="s">
        <v>4575</v>
      </c>
      <c r="D44" s="37">
        <v>2010</v>
      </c>
      <c r="E44" s="38">
        <v>6</v>
      </c>
      <c r="F44" s="37" t="s">
        <v>1827</v>
      </c>
      <c r="G44" s="37" t="s">
        <v>1827</v>
      </c>
      <c r="H44" s="37" t="s">
        <v>40</v>
      </c>
      <c r="I44" s="38">
        <v>3</v>
      </c>
      <c r="J44" s="37">
        <v>0</v>
      </c>
      <c r="K44" s="37">
        <f t="shared" si="0"/>
        <v>3</v>
      </c>
      <c r="L44" s="37" t="s">
        <v>37</v>
      </c>
      <c r="M44">
        <v>0</v>
      </c>
      <c r="N44">
        <v>0</v>
      </c>
      <c r="O44">
        <v>0</v>
      </c>
      <c r="P44">
        <f>VLOOKUP(C44,'By Sighting'!B:O,14,FALSE)</f>
        <v>0</v>
      </c>
      <c r="Q44">
        <v>0</v>
      </c>
      <c r="R44">
        <f t="shared" si="1"/>
        <v>0</v>
      </c>
      <c r="S44">
        <v>0</v>
      </c>
      <c r="T44">
        <v>0</v>
      </c>
      <c r="U44" t="str">
        <f t="shared" si="2"/>
        <v/>
      </c>
    </row>
    <row r="45" spans="1:21" hidden="1" x14ac:dyDescent="0.25">
      <c r="A45" s="39">
        <v>40352</v>
      </c>
      <c r="B45" s="39" t="s">
        <v>4789</v>
      </c>
      <c r="C45" s="37" t="s">
        <v>4573</v>
      </c>
      <c r="D45" s="37">
        <v>2010</v>
      </c>
      <c r="E45" s="38">
        <v>6</v>
      </c>
      <c r="F45" s="37" t="s">
        <v>153</v>
      </c>
      <c r="G45" s="37" t="s">
        <v>4672</v>
      </c>
      <c r="H45" s="37" t="s">
        <v>32</v>
      </c>
      <c r="I45" s="38">
        <v>3</v>
      </c>
      <c r="J45" s="37">
        <v>0</v>
      </c>
      <c r="K45" s="37">
        <f t="shared" si="0"/>
        <v>3</v>
      </c>
      <c r="L45" s="37" t="s">
        <v>4572</v>
      </c>
      <c r="M45">
        <v>0</v>
      </c>
      <c r="N45">
        <v>0</v>
      </c>
      <c r="O45">
        <v>0</v>
      </c>
      <c r="P45">
        <f>VLOOKUP(C45,'By Sighting'!B:O,14,FALSE)</f>
        <v>0</v>
      </c>
      <c r="Q45">
        <v>0</v>
      </c>
      <c r="R45">
        <f t="shared" si="1"/>
        <v>0</v>
      </c>
      <c r="S45">
        <v>0</v>
      </c>
      <c r="T45">
        <v>0</v>
      </c>
      <c r="U45" t="str">
        <f t="shared" si="2"/>
        <v/>
      </c>
    </row>
    <row r="46" spans="1:21" hidden="1" x14ac:dyDescent="0.25">
      <c r="A46" s="39">
        <v>40352</v>
      </c>
      <c r="B46" s="39" t="s">
        <v>4789</v>
      </c>
      <c r="C46" s="37" t="s">
        <v>4571</v>
      </c>
      <c r="D46" s="37">
        <v>2010</v>
      </c>
      <c r="E46" s="38">
        <v>6</v>
      </c>
      <c r="F46" s="37" t="s">
        <v>55</v>
      </c>
      <c r="G46" s="37" t="s">
        <v>4672</v>
      </c>
      <c r="H46" s="37" t="s">
        <v>32</v>
      </c>
      <c r="I46" s="38">
        <v>23</v>
      </c>
      <c r="J46" s="37">
        <v>0</v>
      </c>
      <c r="K46" s="37">
        <f t="shared" si="0"/>
        <v>23</v>
      </c>
      <c r="L46" s="37" t="s">
        <v>4570</v>
      </c>
      <c r="M46">
        <v>0</v>
      </c>
      <c r="N46">
        <v>0</v>
      </c>
      <c r="O46">
        <v>0</v>
      </c>
      <c r="P46">
        <f>VLOOKUP(C46,'By Sighting'!B:O,14,FALSE)</f>
        <v>0</v>
      </c>
      <c r="Q46">
        <v>0</v>
      </c>
      <c r="R46">
        <f t="shared" si="1"/>
        <v>0</v>
      </c>
      <c r="S46">
        <v>0</v>
      </c>
      <c r="T46">
        <v>0</v>
      </c>
      <c r="U46" t="str">
        <f t="shared" si="2"/>
        <v/>
      </c>
    </row>
    <row r="47" spans="1:21" hidden="1" x14ac:dyDescent="0.25">
      <c r="A47" s="39">
        <v>40352</v>
      </c>
      <c r="B47" s="39" t="s">
        <v>4789</v>
      </c>
      <c r="C47" s="37" t="s">
        <v>71</v>
      </c>
      <c r="D47" s="37">
        <v>2010</v>
      </c>
      <c r="E47" s="38">
        <v>6</v>
      </c>
      <c r="F47" s="37" t="s">
        <v>55</v>
      </c>
      <c r="G47" s="37" t="s">
        <v>4672</v>
      </c>
      <c r="H47" s="37" t="s">
        <v>40</v>
      </c>
      <c r="I47" s="38">
        <v>129</v>
      </c>
      <c r="J47" s="37">
        <v>0</v>
      </c>
      <c r="K47" s="37">
        <f t="shared" si="0"/>
        <v>129</v>
      </c>
      <c r="L47" s="37" t="s">
        <v>4569</v>
      </c>
      <c r="M47">
        <v>2</v>
      </c>
      <c r="N47">
        <v>0</v>
      </c>
      <c r="O47">
        <v>1</v>
      </c>
      <c r="P47">
        <f>VLOOKUP(C47,'By Sighting'!B:O,14,FALSE)</f>
        <v>1</v>
      </c>
      <c r="Q47">
        <v>1.5503875968992248E-2</v>
      </c>
      <c r="R47">
        <f t="shared" si="1"/>
        <v>7.7519379844961239E-3</v>
      </c>
      <c r="S47">
        <v>7.7519379844961239E-3</v>
      </c>
      <c r="T47">
        <v>2</v>
      </c>
      <c r="U47" t="str">
        <f t="shared" si="2"/>
        <v/>
      </c>
    </row>
    <row r="48" spans="1:21" hidden="1" x14ac:dyDescent="0.25">
      <c r="A48" s="39">
        <v>40352</v>
      </c>
      <c r="B48" s="39" t="s">
        <v>4789</v>
      </c>
      <c r="C48" s="37" t="s">
        <v>4568</v>
      </c>
      <c r="D48" s="37">
        <v>2010</v>
      </c>
      <c r="E48" s="38">
        <v>6</v>
      </c>
      <c r="F48" s="37" t="s">
        <v>24</v>
      </c>
      <c r="G48" s="37" t="s">
        <v>4672</v>
      </c>
      <c r="H48" s="37" t="s">
        <v>32</v>
      </c>
      <c r="I48" s="38">
        <v>64</v>
      </c>
      <c r="J48" s="37">
        <v>0</v>
      </c>
      <c r="K48" s="37">
        <f t="shared" si="0"/>
        <v>64</v>
      </c>
      <c r="L48" s="37" t="s">
        <v>4567</v>
      </c>
      <c r="M48">
        <v>0</v>
      </c>
      <c r="N48">
        <v>0</v>
      </c>
      <c r="O48">
        <v>0</v>
      </c>
      <c r="P48">
        <f>VLOOKUP(C48,'By Sighting'!B:O,14,FALSE)</f>
        <v>0</v>
      </c>
      <c r="Q48">
        <v>0</v>
      </c>
      <c r="R48">
        <f t="shared" si="1"/>
        <v>0</v>
      </c>
      <c r="S48">
        <v>0</v>
      </c>
      <c r="T48">
        <v>0</v>
      </c>
      <c r="U48" t="str">
        <f t="shared" si="2"/>
        <v/>
      </c>
    </row>
    <row r="49" spans="1:21" hidden="1" x14ac:dyDescent="0.25">
      <c r="A49" s="39">
        <v>40352</v>
      </c>
      <c r="B49" s="39" t="s">
        <v>4789</v>
      </c>
      <c r="C49" s="37" t="s">
        <v>4566</v>
      </c>
      <c r="D49" s="37">
        <v>2010</v>
      </c>
      <c r="E49" s="38">
        <v>6</v>
      </c>
      <c r="F49" s="37" t="s">
        <v>24</v>
      </c>
      <c r="G49" s="37" t="s">
        <v>4672</v>
      </c>
      <c r="H49" s="37" t="s">
        <v>40</v>
      </c>
      <c r="I49" s="38">
        <v>10</v>
      </c>
      <c r="J49" s="37">
        <v>0</v>
      </c>
      <c r="K49" s="37">
        <f t="shared" si="0"/>
        <v>10</v>
      </c>
      <c r="L49" s="37" t="s">
        <v>37</v>
      </c>
      <c r="M49">
        <v>0</v>
      </c>
      <c r="N49">
        <v>0</v>
      </c>
      <c r="O49">
        <v>0</v>
      </c>
      <c r="P49">
        <f>VLOOKUP(C49,'By Sighting'!B:O,14,FALSE)</f>
        <v>0</v>
      </c>
      <c r="Q49">
        <v>0</v>
      </c>
      <c r="R49">
        <f t="shared" si="1"/>
        <v>0</v>
      </c>
      <c r="S49">
        <v>0</v>
      </c>
      <c r="T49">
        <v>0</v>
      </c>
      <c r="U49" t="str">
        <f t="shared" si="2"/>
        <v/>
      </c>
    </row>
    <row r="50" spans="1:21" hidden="1" x14ac:dyDescent="0.25">
      <c r="A50" s="39">
        <v>40354</v>
      </c>
      <c r="B50" s="39" t="s">
        <v>4790</v>
      </c>
      <c r="C50" s="37" t="s">
        <v>4563</v>
      </c>
      <c r="D50" s="37">
        <v>2010</v>
      </c>
      <c r="E50" s="38">
        <v>6</v>
      </c>
      <c r="F50" s="37" t="s">
        <v>76</v>
      </c>
      <c r="G50" s="37" t="s">
        <v>1827</v>
      </c>
      <c r="H50" s="37" t="s">
        <v>32</v>
      </c>
      <c r="I50" s="38">
        <v>29</v>
      </c>
      <c r="J50" s="37">
        <v>0</v>
      </c>
      <c r="K50" s="37">
        <f t="shared" si="0"/>
        <v>29</v>
      </c>
      <c r="L50" s="37" t="s">
        <v>4562</v>
      </c>
      <c r="M50">
        <v>0</v>
      </c>
      <c r="N50">
        <v>0</v>
      </c>
      <c r="O50">
        <v>0</v>
      </c>
      <c r="P50">
        <f>VLOOKUP(C50,'By Sighting'!B:O,14,FALSE)</f>
        <v>0</v>
      </c>
      <c r="Q50">
        <v>0</v>
      </c>
      <c r="R50">
        <f t="shared" si="1"/>
        <v>0</v>
      </c>
      <c r="S50">
        <v>0</v>
      </c>
      <c r="T50">
        <v>0</v>
      </c>
      <c r="U50" t="str">
        <f t="shared" si="2"/>
        <v/>
      </c>
    </row>
    <row r="51" spans="1:21" hidden="1" x14ac:dyDescent="0.25">
      <c r="A51" s="39">
        <v>40354</v>
      </c>
      <c r="B51" s="39" t="s">
        <v>4790</v>
      </c>
      <c r="C51" s="37" t="s">
        <v>4561</v>
      </c>
      <c r="D51" s="37">
        <v>2010</v>
      </c>
      <c r="E51" s="38">
        <v>6</v>
      </c>
      <c r="F51" s="37" t="s">
        <v>1827</v>
      </c>
      <c r="G51" s="37" t="s">
        <v>1827</v>
      </c>
      <c r="H51" s="37" t="s">
        <v>40</v>
      </c>
      <c r="I51" s="38">
        <v>1</v>
      </c>
      <c r="J51" s="37">
        <v>0</v>
      </c>
      <c r="K51" s="37">
        <f t="shared" si="0"/>
        <v>1</v>
      </c>
      <c r="L51" s="37" t="s">
        <v>37</v>
      </c>
      <c r="M51">
        <v>0</v>
      </c>
      <c r="N51">
        <v>0</v>
      </c>
      <c r="O51">
        <v>0</v>
      </c>
      <c r="P51">
        <f>VLOOKUP(C51,'By Sighting'!B:O,14,FALSE)</f>
        <v>0</v>
      </c>
      <c r="Q51">
        <v>0</v>
      </c>
      <c r="R51">
        <f t="shared" si="1"/>
        <v>0</v>
      </c>
      <c r="S51">
        <v>0</v>
      </c>
      <c r="T51">
        <v>0</v>
      </c>
      <c r="U51" t="str">
        <f t="shared" si="2"/>
        <v/>
      </c>
    </row>
    <row r="52" spans="1:21" hidden="1" x14ac:dyDescent="0.25">
      <c r="A52" s="39">
        <v>40354</v>
      </c>
      <c r="B52" s="39" t="s">
        <v>4790</v>
      </c>
      <c r="C52" s="37" t="s">
        <v>4560</v>
      </c>
      <c r="D52" s="37">
        <v>2010</v>
      </c>
      <c r="E52" s="38">
        <v>6</v>
      </c>
      <c r="F52" s="37" t="s">
        <v>1827</v>
      </c>
      <c r="G52" s="37" t="s">
        <v>1827</v>
      </c>
      <c r="H52" s="37" t="s">
        <v>32</v>
      </c>
      <c r="I52" s="38">
        <v>2</v>
      </c>
      <c r="J52" s="37">
        <v>0</v>
      </c>
      <c r="K52" s="37">
        <f t="shared" si="0"/>
        <v>2</v>
      </c>
      <c r="L52" s="37" t="s">
        <v>37</v>
      </c>
      <c r="M52">
        <v>0</v>
      </c>
      <c r="N52">
        <v>0</v>
      </c>
      <c r="O52">
        <v>0</v>
      </c>
      <c r="P52">
        <f>VLOOKUP(C52,'By Sighting'!B:O,14,FALSE)</f>
        <v>0</v>
      </c>
      <c r="Q52">
        <v>0</v>
      </c>
      <c r="R52">
        <f t="shared" si="1"/>
        <v>0</v>
      </c>
      <c r="S52">
        <v>0</v>
      </c>
      <c r="T52">
        <v>0</v>
      </c>
      <c r="U52" t="str">
        <f t="shared" si="2"/>
        <v/>
      </c>
    </row>
    <row r="53" spans="1:21" hidden="1" x14ac:dyDescent="0.25">
      <c r="A53" s="39">
        <v>40386</v>
      </c>
      <c r="B53" s="39" t="s">
        <v>4791</v>
      </c>
      <c r="C53" s="37" t="s">
        <v>75</v>
      </c>
      <c r="D53" s="37">
        <v>2010</v>
      </c>
      <c r="E53" s="38">
        <v>7</v>
      </c>
      <c r="F53" s="37" t="s">
        <v>1827</v>
      </c>
      <c r="G53" s="37" t="s">
        <v>1827</v>
      </c>
      <c r="H53" s="37" t="s">
        <v>32</v>
      </c>
      <c r="I53" s="38">
        <v>45</v>
      </c>
      <c r="J53" s="37">
        <v>0</v>
      </c>
      <c r="K53" s="37">
        <f t="shared" si="0"/>
        <v>45</v>
      </c>
      <c r="L53" s="37" t="s">
        <v>4558</v>
      </c>
      <c r="M53">
        <v>1</v>
      </c>
      <c r="N53">
        <v>0</v>
      </c>
      <c r="O53">
        <v>0</v>
      </c>
      <c r="P53">
        <f>VLOOKUP(C53,'By Sighting'!B:O,14,FALSE)</f>
        <v>0</v>
      </c>
      <c r="Q53">
        <v>2.2222222222222223E-2</v>
      </c>
      <c r="R53">
        <f t="shared" si="1"/>
        <v>0</v>
      </c>
      <c r="S53">
        <v>0</v>
      </c>
      <c r="T53">
        <v>1</v>
      </c>
      <c r="U53" t="str">
        <f t="shared" si="2"/>
        <v/>
      </c>
    </row>
    <row r="54" spans="1:21" hidden="1" x14ac:dyDescent="0.25">
      <c r="A54" s="39">
        <v>40386</v>
      </c>
      <c r="B54" s="39" t="s">
        <v>4791</v>
      </c>
      <c r="C54" s="37" t="s">
        <v>4557</v>
      </c>
      <c r="D54" s="37">
        <v>2010</v>
      </c>
      <c r="E54" s="38">
        <v>7</v>
      </c>
      <c r="F54" s="37" t="s">
        <v>1827</v>
      </c>
      <c r="G54" s="37" t="s">
        <v>1827</v>
      </c>
      <c r="H54" s="37" t="s">
        <v>32</v>
      </c>
      <c r="I54" s="38">
        <v>14</v>
      </c>
      <c r="J54" s="37">
        <v>0</v>
      </c>
      <c r="K54" s="37">
        <f t="shared" si="0"/>
        <v>14</v>
      </c>
      <c r="L54" s="37" t="s">
        <v>37</v>
      </c>
      <c r="M54">
        <v>0</v>
      </c>
      <c r="N54">
        <v>0</v>
      </c>
      <c r="O54">
        <v>0</v>
      </c>
      <c r="P54">
        <f>VLOOKUP(C54,'By Sighting'!B:O,14,FALSE)</f>
        <v>0</v>
      </c>
      <c r="Q54">
        <v>0</v>
      </c>
      <c r="R54">
        <f t="shared" si="1"/>
        <v>0</v>
      </c>
      <c r="S54">
        <v>0</v>
      </c>
      <c r="T54">
        <v>0</v>
      </c>
      <c r="U54" t="str">
        <f t="shared" si="2"/>
        <v/>
      </c>
    </row>
    <row r="55" spans="1:21" hidden="1" x14ac:dyDescent="0.25">
      <c r="A55" s="39">
        <v>40386</v>
      </c>
      <c r="B55" s="39" t="s">
        <v>4791</v>
      </c>
      <c r="C55" s="37" t="s">
        <v>4556</v>
      </c>
      <c r="D55" s="37">
        <v>2010</v>
      </c>
      <c r="E55" s="38">
        <v>7</v>
      </c>
      <c r="F55" s="37" t="s">
        <v>1827</v>
      </c>
      <c r="G55" s="37" t="s">
        <v>1827</v>
      </c>
      <c r="H55" s="37" t="s">
        <v>32</v>
      </c>
      <c r="I55" s="38">
        <v>40</v>
      </c>
      <c r="J55" s="37">
        <v>0</v>
      </c>
      <c r="K55" s="37">
        <f t="shared" si="0"/>
        <v>40</v>
      </c>
      <c r="L55" s="37" t="s">
        <v>4555</v>
      </c>
      <c r="M55">
        <v>0</v>
      </c>
      <c r="N55">
        <v>0</v>
      </c>
      <c r="O55">
        <v>0</v>
      </c>
      <c r="P55">
        <f>VLOOKUP(C55,'By Sighting'!B:O,14,FALSE)</f>
        <v>0</v>
      </c>
      <c r="Q55">
        <v>0</v>
      </c>
      <c r="R55">
        <f t="shared" si="1"/>
        <v>0</v>
      </c>
      <c r="S55">
        <v>0</v>
      </c>
      <c r="T55">
        <v>0</v>
      </c>
      <c r="U55" t="str">
        <f t="shared" si="2"/>
        <v/>
      </c>
    </row>
    <row r="56" spans="1:21" hidden="1" x14ac:dyDescent="0.25">
      <c r="A56" s="39">
        <v>40387</v>
      </c>
      <c r="B56" s="39" t="s">
        <v>4792</v>
      </c>
      <c r="C56" s="37" t="s">
        <v>79</v>
      </c>
      <c r="D56" s="37">
        <v>2010</v>
      </c>
      <c r="E56" s="38">
        <v>7</v>
      </c>
      <c r="F56" s="37" t="s">
        <v>76</v>
      </c>
      <c r="G56" s="37" t="s">
        <v>1827</v>
      </c>
      <c r="H56" s="37" t="s">
        <v>32</v>
      </c>
      <c r="I56" s="38">
        <v>28</v>
      </c>
      <c r="J56" s="37">
        <v>0</v>
      </c>
      <c r="K56" s="37">
        <f t="shared" si="0"/>
        <v>28</v>
      </c>
      <c r="L56" s="37" t="s">
        <v>4554</v>
      </c>
      <c r="M56">
        <v>1</v>
      </c>
      <c r="N56">
        <v>0</v>
      </c>
      <c r="O56">
        <v>0</v>
      </c>
      <c r="P56">
        <f>VLOOKUP(C56,'By Sighting'!B:O,14,FALSE)</f>
        <v>0</v>
      </c>
      <c r="Q56">
        <v>3.5714285714285712E-2</v>
      </c>
      <c r="R56">
        <f t="shared" si="1"/>
        <v>0</v>
      </c>
      <c r="S56">
        <v>0</v>
      </c>
      <c r="T56">
        <v>1</v>
      </c>
      <c r="U56" t="str">
        <f t="shared" si="2"/>
        <v/>
      </c>
    </row>
    <row r="57" spans="1:21" hidden="1" x14ac:dyDescent="0.25">
      <c r="A57" s="39">
        <v>40387</v>
      </c>
      <c r="B57" s="39" t="s">
        <v>4792</v>
      </c>
      <c r="C57" s="37" t="s">
        <v>4553</v>
      </c>
      <c r="D57" s="37">
        <v>2010</v>
      </c>
      <c r="E57" s="38">
        <v>7</v>
      </c>
      <c r="F57" s="37" t="s">
        <v>1827</v>
      </c>
      <c r="G57" s="37" t="s">
        <v>1827</v>
      </c>
      <c r="H57" s="37" t="s">
        <v>32</v>
      </c>
      <c r="I57" s="38">
        <v>49</v>
      </c>
      <c r="J57" s="37">
        <v>0</v>
      </c>
      <c r="K57" s="37">
        <f t="shared" si="0"/>
        <v>49</v>
      </c>
      <c r="L57" s="37" t="s">
        <v>4552</v>
      </c>
      <c r="M57">
        <v>0</v>
      </c>
      <c r="N57">
        <v>0</v>
      </c>
      <c r="O57">
        <v>0</v>
      </c>
      <c r="P57">
        <f>VLOOKUP(C57,'By Sighting'!B:O,14,FALSE)</f>
        <v>0</v>
      </c>
      <c r="Q57">
        <v>0</v>
      </c>
      <c r="R57">
        <f t="shared" si="1"/>
        <v>0</v>
      </c>
      <c r="S57">
        <v>0</v>
      </c>
      <c r="T57">
        <v>0</v>
      </c>
      <c r="U57" t="str">
        <f t="shared" si="2"/>
        <v/>
      </c>
    </row>
    <row r="58" spans="1:21" hidden="1" x14ac:dyDescent="0.25">
      <c r="A58" s="39">
        <v>40388</v>
      </c>
      <c r="B58" s="39" t="s">
        <v>4793</v>
      </c>
      <c r="C58" s="37" t="s">
        <v>4549</v>
      </c>
      <c r="D58" s="37">
        <v>2010</v>
      </c>
      <c r="E58" s="38">
        <v>7</v>
      </c>
      <c r="F58" s="37" t="s">
        <v>76</v>
      </c>
      <c r="G58" s="37" t="s">
        <v>1827</v>
      </c>
      <c r="H58" s="37" t="s">
        <v>32</v>
      </c>
      <c r="I58" s="38">
        <v>37</v>
      </c>
      <c r="J58" s="37">
        <v>0</v>
      </c>
      <c r="K58" s="37">
        <f t="shared" si="0"/>
        <v>37</v>
      </c>
      <c r="L58" s="37" t="s">
        <v>4548</v>
      </c>
      <c r="M58">
        <v>0</v>
      </c>
      <c r="N58">
        <v>0</v>
      </c>
      <c r="O58">
        <v>0</v>
      </c>
      <c r="P58">
        <f>VLOOKUP(C58,'By Sighting'!B:O,14,FALSE)</f>
        <v>0</v>
      </c>
      <c r="Q58">
        <v>0</v>
      </c>
      <c r="R58">
        <f t="shared" si="1"/>
        <v>0</v>
      </c>
      <c r="S58">
        <v>0</v>
      </c>
      <c r="T58">
        <v>0</v>
      </c>
      <c r="U58" t="str">
        <f t="shared" si="2"/>
        <v/>
      </c>
    </row>
    <row r="59" spans="1:21" hidden="1" x14ac:dyDescent="0.25">
      <c r="A59" s="39">
        <v>40388</v>
      </c>
      <c r="B59" s="39" t="s">
        <v>4793</v>
      </c>
      <c r="C59" s="37" t="s">
        <v>4547</v>
      </c>
      <c r="D59" s="37">
        <v>2010</v>
      </c>
      <c r="E59" s="38">
        <v>7</v>
      </c>
      <c r="F59" s="37" t="s">
        <v>1827</v>
      </c>
      <c r="G59" s="37" t="s">
        <v>1827</v>
      </c>
      <c r="H59" s="37" t="s">
        <v>32</v>
      </c>
      <c r="I59" s="38">
        <v>55</v>
      </c>
      <c r="J59" s="37">
        <v>0</v>
      </c>
      <c r="K59" s="37">
        <f t="shared" si="0"/>
        <v>55</v>
      </c>
      <c r="L59" s="37" t="s">
        <v>37</v>
      </c>
      <c r="M59">
        <v>0</v>
      </c>
      <c r="N59">
        <v>0</v>
      </c>
      <c r="O59">
        <v>0</v>
      </c>
      <c r="P59">
        <f>VLOOKUP(C59,'By Sighting'!B:O,14,FALSE)</f>
        <v>0</v>
      </c>
      <c r="Q59">
        <v>0</v>
      </c>
      <c r="R59">
        <f t="shared" si="1"/>
        <v>0</v>
      </c>
      <c r="S59">
        <v>0</v>
      </c>
      <c r="T59">
        <v>0</v>
      </c>
      <c r="U59" t="str">
        <f t="shared" si="2"/>
        <v/>
      </c>
    </row>
    <row r="60" spans="1:21" hidden="1" x14ac:dyDescent="0.25">
      <c r="A60" s="39">
        <v>40388</v>
      </c>
      <c r="B60" s="39" t="s">
        <v>4793</v>
      </c>
      <c r="C60" s="37" t="s">
        <v>4546</v>
      </c>
      <c r="D60" s="37">
        <v>2010</v>
      </c>
      <c r="E60" s="38">
        <v>7</v>
      </c>
      <c r="F60" s="37" t="s">
        <v>153</v>
      </c>
      <c r="G60" s="37" t="s">
        <v>4672</v>
      </c>
      <c r="H60" s="37" t="s">
        <v>32</v>
      </c>
      <c r="I60" s="38">
        <v>16</v>
      </c>
      <c r="J60" s="37">
        <v>0</v>
      </c>
      <c r="K60" s="37">
        <f t="shared" si="0"/>
        <v>16</v>
      </c>
      <c r="L60" s="37" t="s">
        <v>4545</v>
      </c>
      <c r="M60">
        <v>0</v>
      </c>
      <c r="N60">
        <v>0</v>
      </c>
      <c r="O60">
        <v>0</v>
      </c>
      <c r="P60">
        <f>VLOOKUP(C60,'By Sighting'!B:O,14,FALSE)</f>
        <v>0</v>
      </c>
      <c r="Q60">
        <v>0</v>
      </c>
      <c r="R60">
        <f t="shared" si="1"/>
        <v>0</v>
      </c>
      <c r="S60">
        <v>0</v>
      </c>
      <c r="T60">
        <v>0</v>
      </c>
      <c r="U60" t="str">
        <f t="shared" si="2"/>
        <v/>
      </c>
    </row>
    <row r="61" spans="1:21" hidden="1" x14ac:dyDescent="0.25">
      <c r="A61" s="39">
        <v>40388</v>
      </c>
      <c r="B61" s="39" t="s">
        <v>4793</v>
      </c>
      <c r="C61" s="37" t="s">
        <v>4544</v>
      </c>
      <c r="D61" s="37">
        <v>2010</v>
      </c>
      <c r="E61" s="38">
        <v>7</v>
      </c>
      <c r="F61" s="37" t="s">
        <v>55</v>
      </c>
      <c r="G61" s="37" t="s">
        <v>4672</v>
      </c>
      <c r="H61" s="37" t="s">
        <v>40</v>
      </c>
      <c r="I61" s="38">
        <v>100</v>
      </c>
      <c r="J61" s="37">
        <v>0</v>
      </c>
      <c r="K61" s="37">
        <f t="shared" si="0"/>
        <v>100</v>
      </c>
      <c r="L61" s="37" t="s">
        <v>37</v>
      </c>
      <c r="M61">
        <v>0</v>
      </c>
      <c r="N61">
        <v>0</v>
      </c>
      <c r="O61">
        <v>0</v>
      </c>
      <c r="P61">
        <f>VLOOKUP(C61,'By Sighting'!B:O,14,FALSE)</f>
        <v>0</v>
      </c>
      <c r="Q61">
        <v>0</v>
      </c>
      <c r="R61">
        <f t="shared" si="1"/>
        <v>0</v>
      </c>
      <c r="S61">
        <v>0</v>
      </c>
      <c r="T61">
        <v>0</v>
      </c>
      <c r="U61" t="str">
        <f t="shared" si="2"/>
        <v/>
      </c>
    </row>
    <row r="62" spans="1:21" hidden="1" x14ac:dyDescent="0.25">
      <c r="A62" s="39">
        <v>40388</v>
      </c>
      <c r="B62" s="39" t="s">
        <v>4793</v>
      </c>
      <c r="C62" s="37" t="s">
        <v>4543</v>
      </c>
      <c r="D62" s="37">
        <v>2010</v>
      </c>
      <c r="E62" s="38">
        <v>7</v>
      </c>
      <c r="F62" s="37" t="s">
        <v>55</v>
      </c>
      <c r="G62" s="37" t="s">
        <v>4672</v>
      </c>
      <c r="H62" s="37" t="s">
        <v>32</v>
      </c>
      <c r="I62" s="38">
        <v>70</v>
      </c>
      <c r="J62" s="37">
        <v>0</v>
      </c>
      <c r="K62" s="37">
        <f t="shared" si="0"/>
        <v>70</v>
      </c>
      <c r="L62" s="37" t="s">
        <v>37</v>
      </c>
      <c r="M62">
        <v>0</v>
      </c>
      <c r="N62">
        <v>0</v>
      </c>
      <c r="O62">
        <v>0</v>
      </c>
      <c r="P62">
        <f>VLOOKUP(C62,'By Sighting'!B:O,14,FALSE)</f>
        <v>0</v>
      </c>
      <c r="Q62">
        <v>0</v>
      </c>
      <c r="R62">
        <f t="shared" si="1"/>
        <v>0</v>
      </c>
      <c r="S62">
        <v>0</v>
      </c>
      <c r="T62">
        <v>0</v>
      </c>
      <c r="U62" t="str">
        <f t="shared" si="2"/>
        <v/>
      </c>
    </row>
    <row r="63" spans="1:21" hidden="1" x14ac:dyDescent="0.25">
      <c r="A63" s="39">
        <v>40388</v>
      </c>
      <c r="B63" s="39" t="s">
        <v>4793</v>
      </c>
      <c r="C63" s="37" t="s">
        <v>4542</v>
      </c>
      <c r="D63" s="37">
        <v>2010</v>
      </c>
      <c r="E63" s="38">
        <v>7</v>
      </c>
      <c r="F63" s="37" t="s">
        <v>24</v>
      </c>
      <c r="G63" s="37" t="s">
        <v>4672</v>
      </c>
      <c r="H63" s="37" t="s">
        <v>32</v>
      </c>
      <c r="I63" s="38">
        <v>84</v>
      </c>
      <c r="J63" s="37">
        <v>0</v>
      </c>
      <c r="K63" s="37">
        <f t="shared" si="0"/>
        <v>84</v>
      </c>
      <c r="L63" s="37" t="s">
        <v>4541</v>
      </c>
      <c r="M63">
        <v>0</v>
      </c>
      <c r="N63">
        <v>0</v>
      </c>
      <c r="O63">
        <v>0</v>
      </c>
      <c r="P63">
        <f>VLOOKUP(C63,'By Sighting'!B:O,14,FALSE)</f>
        <v>0</v>
      </c>
      <c r="Q63">
        <v>0</v>
      </c>
      <c r="R63">
        <f t="shared" si="1"/>
        <v>0</v>
      </c>
      <c r="S63">
        <v>0</v>
      </c>
      <c r="T63">
        <v>0</v>
      </c>
      <c r="U63" t="str">
        <f t="shared" si="2"/>
        <v/>
      </c>
    </row>
    <row r="64" spans="1:21" hidden="1" x14ac:dyDescent="0.25">
      <c r="A64" s="39">
        <v>40388</v>
      </c>
      <c r="B64" s="39" t="s">
        <v>4793</v>
      </c>
      <c r="C64" s="37" t="s">
        <v>4540</v>
      </c>
      <c r="D64" s="37">
        <v>2010</v>
      </c>
      <c r="E64" s="38">
        <v>7</v>
      </c>
      <c r="F64" s="37" t="s">
        <v>36</v>
      </c>
      <c r="G64" s="37" t="s">
        <v>36</v>
      </c>
      <c r="H64" s="37" t="s">
        <v>32</v>
      </c>
      <c r="I64" s="38">
        <v>139</v>
      </c>
      <c r="J64" s="37" t="s">
        <v>1910</v>
      </c>
      <c r="K64" s="37">
        <f t="shared" si="0"/>
        <v>126</v>
      </c>
      <c r="L64" s="37" t="s">
        <v>4539</v>
      </c>
      <c r="M64">
        <v>0</v>
      </c>
      <c r="N64">
        <v>0</v>
      </c>
      <c r="O64">
        <v>0</v>
      </c>
      <c r="P64">
        <f>VLOOKUP(C64,'By Sighting'!B:O,14,FALSE)</f>
        <v>0</v>
      </c>
      <c r="Q64">
        <v>0</v>
      </c>
      <c r="R64">
        <f t="shared" si="1"/>
        <v>0</v>
      </c>
      <c r="S64">
        <v>0</v>
      </c>
      <c r="T64">
        <v>0</v>
      </c>
      <c r="U64" t="str">
        <f t="shared" si="2"/>
        <v/>
      </c>
    </row>
    <row r="65" spans="1:21" hidden="1" x14ac:dyDescent="0.25">
      <c r="A65" s="39">
        <v>40388</v>
      </c>
      <c r="B65" s="39" t="s">
        <v>4793</v>
      </c>
      <c r="C65" s="37" t="s">
        <v>4538</v>
      </c>
      <c r="D65" s="37">
        <v>2010</v>
      </c>
      <c r="E65" s="38">
        <v>7</v>
      </c>
      <c r="F65" s="37" t="s">
        <v>36</v>
      </c>
      <c r="G65" s="37" t="s">
        <v>36</v>
      </c>
      <c r="H65" s="37" t="s">
        <v>40</v>
      </c>
      <c r="I65" s="38">
        <v>3</v>
      </c>
      <c r="J65" s="37">
        <v>0</v>
      </c>
      <c r="K65" s="37">
        <f t="shared" si="0"/>
        <v>3</v>
      </c>
      <c r="L65" s="37" t="s">
        <v>37</v>
      </c>
      <c r="M65">
        <v>0</v>
      </c>
      <c r="N65">
        <v>0</v>
      </c>
      <c r="O65">
        <v>0</v>
      </c>
      <c r="P65">
        <f>VLOOKUP(C65,'By Sighting'!B:O,14,FALSE)</f>
        <v>0</v>
      </c>
      <c r="Q65">
        <v>0</v>
      </c>
      <c r="R65">
        <f t="shared" si="1"/>
        <v>0</v>
      </c>
      <c r="S65">
        <v>0</v>
      </c>
      <c r="T65">
        <v>0</v>
      </c>
      <c r="U65" t="str">
        <f t="shared" si="2"/>
        <v/>
      </c>
    </row>
    <row r="66" spans="1:21" hidden="1" x14ac:dyDescent="0.25">
      <c r="A66" s="39">
        <v>40388</v>
      </c>
      <c r="B66" s="39" t="s">
        <v>4793</v>
      </c>
      <c r="C66" s="37" t="s">
        <v>4537</v>
      </c>
      <c r="D66" s="37">
        <v>2010</v>
      </c>
      <c r="E66" s="38">
        <v>7</v>
      </c>
      <c r="F66" s="37" t="s">
        <v>50</v>
      </c>
      <c r="G66" s="37" t="s">
        <v>50</v>
      </c>
      <c r="H66" s="37" t="s">
        <v>32</v>
      </c>
      <c r="I66" s="38">
        <v>228</v>
      </c>
      <c r="J66" s="37" t="s">
        <v>1928</v>
      </c>
      <c r="K66" s="37">
        <f t="shared" si="0"/>
        <v>226</v>
      </c>
      <c r="L66" s="37" t="s">
        <v>4536</v>
      </c>
      <c r="M66">
        <v>0</v>
      </c>
      <c r="N66">
        <v>0</v>
      </c>
      <c r="O66">
        <v>0</v>
      </c>
      <c r="P66">
        <f>VLOOKUP(C66,'By Sighting'!B:O,14,FALSE)</f>
        <v>0</v>
      </c>
      <c r="Q66">
        <v>0</v>
      </c>
      <c r="R66">
        <f t="shared" si="1"/>
        <v>0</v>
      </c>
      <c r="S66">
        <v>0</v>
      </c>
      <c r="T66">
        <v>0</v>
      </c>
      <c r="U66" t="str">
        <f t="shared" si="2"/>
        <v/>
      </c>
    </row>
    <row r="67" spans="1:21" hidden="1" x14ac:dyDescent="0.25">
      <c r="A67" s="39">
        <v>40388</v>
      </c>
      <c r="B67" s="39" t="s">
        <v>4793</v>
      </c>
      <c r="C67" s="37" t="s">
        <v>82</v>
      </c>
      <c r="D67" s="37">
        <v>2010</v>
      </c>
      <c r="E67" s="38">
        <v>7</v>
      </c>
      <c r="F67" s="37" t="s">
        <v>50</v>
      </c>
      <c r="G67" s="37" t="s">
        <v>50</v>
      </c>
      <c r="H67" s="37" t="s">
        <v>40</v>
      </c>
      <c r="I67" s="38">
        <v>30</v>
      </c>
      <c r="J67" s="37">
        <v>0</v>
      </c>
      <c r="K67" s="37">
        <f t="shared" ref="K67:K130" si="3">I67-J67</f>
        <v>30</v>
      </c>
      <c r="L67" s="37" t="s">
        <v>37</v>
      </c>
      <c r="M67">
        <v>1</v>
      </c>
      <c r="N67">
        <v>0</v>
      </c>
      <c r="O67">
        <v>1</v>
      </c>
      <c r="P67">
        <f>VLOOKUP(C67,'By Sighting'!B:O,14,FALSE)</f>
        <v>1</v>
      </c>
      <c r="Q67">
        <v>3.3333333333333333E-2</v>
      </c>
      <c r="R67">
        <f t="shared" ref="R67:R130" si="4">O67/I67</f>
        <v>3.3333333333333333E-2</v>
      </c>
      <c r="S67">
        <v>3.3333333333333333E-2</v>
      </c>
      <c r="T67">
        <v>1</v>
      </c>
      <c r="U67" t="str">
        <f t="shared" ref="U67:U130" si="5">IF(T67=M67, "", "NO")</f>
        <v/>
      </c>
    </row>
    <row r="68" spans="1:21" hidden="1" x14ac:dyDescent="0.25">
      <c r="A68" s="39">
        <v>40395</v>
      </c>
      <c r="B68" s="39" t="s">
        <v>4794</v>
      </c>
      <c r="C68" s="37" t="s">
        <v>86</v>
      </c>
      <c r="D68" s="37">
        <v>2010</v>
      </c>
      <c r="E68" s="38">
        <v>8</v>
      </c>
      <c r="F68" s="37" t="s">
        <v>76</v>
      </c>
      <c r="G68" s="37" t="s">
        <v>1827</v>
      </c>
      <c r="H68" s="37" t="s">
        <v>32</v>
      </c>
      <c r="I68" s="38">
        <v>24</v>
      </c>
      <c r="J68" s="37">
        <v>0</v>
      </c>
      <c r="K68" s="37">
        <f t="shared" si="3"/>
        <v>24</v>
      </c>
      <c r="L68" s="37" t="s">
        <v>4535</v>
      </c>
      <c r="M68">
        <v>1</v>
      </c>
      <c r="N68">
        <v>1</v>
      </c>
      <c r="O68">
        <v>0</v>
      </c>
      <c r="P68">
        <f>VLOOKUP(C68,'By Sighting'!B:O,14,FALSE)</f>
        <v>1</v>
      </c>
      <c r="Q68">
        <v>4.1666666666666664E-2</v>
      </c>
      <c r="R68">
        <f t="shared" si="4"/>
        <v>0</v>
      </c>
      <c r="S68">
        <v>4.1666666666666664E-2</v>
      </c>
      <c r="T68">
        <v>1</v>
      </c>
      <c r="U68" t="str">
        <f t="shared" si="5"/>
        <v/>
      </c>
    </row>
    <row r="69" spans="1:21" hidden="1" x14ac:dyDescent="0.25">
      <c r="A69" s="39">
        <v>40395</v>
      </c>
      <c r="B69" s="39" t="s">
        <v>4794</v>
      </c>
      <c r="C69" s="37" t="s">
        <v>4534</v>
      </c>
      <c r="D69" s="37">
        <v>2010</v>
      </c>
      <c r="E69" s="38">
        <v>8</v>
      </c>
      <c r="F69" s="37" t="s">
        <v>1827</v>
      </c>
      <c r="G69" s="37" t="s">
        <v>1827</v>
      </c>
      <c r="H69" s="37" t="s">
        <v>32</v>
      </c>
      <c r="I69" s="38">
        <v>56</v>
      </c>
      <c r="J69" s="37">
        <v>0</v>
      </c>
      <c r="K69" s="37">
        <f t="shared" si="3"/>
        <v>56</v>
      </c>
      <c r="L69" s="37" t="s">
        <v>4533</v>
      </c>
      <c r="M69">
        <v>0</v>
      </c>
      <c r="N69">
        <v>0</v>
      </c>
      <c r="O69">
        <v>0</v>
      </c>
      <c r="P69">
        <f>VLOOKUP(C69,'By Sighting'!B:O,14,FALSE)</f>
        <v>0</v>
      </c>
      <c r="Q69">
        <v>0</v>
      </c>
      <c r="R69">
        <f t="shared" si="4"/>
        <v>0</v>
      </c>
      <c r="S69">
        <v>0</v>
      </c>
      <c r="T69">
        <v>0</v>
      </c>
      <c r="U69" t="str">
        <f t="shared" si="5"/>
        <v/>
      </c>
    </row>
    <row r="70" spans="1:21" hidden="1" x14ac:dyDescent="0.25">
      <c r="A70" s="39">
        <v>40395</v>
      </c>
      <c r="B70" s="39" t="s">
        <v>4794</v>
      </c>
      <c r="C70" s="37" t="s">
        <v>4532</v>
      </c>
      <c r="D70" s="37">
        <v>2010</v>
      </c>
      <c r="E70" s="38">
        <v>8</v>
      </c>
      <c r="F70" s="37" t="s">
        <v>153</v>
      </c>
      <c r="G70" s="37" t="s">
        <v>4672</v>
      </c>
      <c r="H70" s="37" t="s">
        <v>32</v>
      </c>
      <c r="I70" s="38">
        <v>7</v>
      </c>
      <c r="J70" s="37">
        <v>0</v>
      </c>
      <c r="K70" s="37">
        <f t="shared" si="3"/>
        <v>7</v>
      </c>
      <c r="L70" s="37" t="s">
        <v>4531</v>
      </c>
      <c r="M70">
        <v>0</v>
      </c>
      <c r="N70">
        <v>0</v>
      </c>
      <c r="O70">
        <v>0</v>
      </c>
      <c r="P70">
        <f>VLOOKUP(C70,'By Sighting'!B:O,14,FALSE)</f>
        <v>0</v>
      </c>
      <c r="Q70">
        <v>0</v>
      </c>
      <c r="R70">
        <f t="shared" si="4"/>
        <v>0</v>
      </c>
      <c r="S70">
        <v>0</v>
      </c>
      <c r="T70">
        <v>0</v>
      </c>
      <c r="U70" t="str">
        <f t="shared" si="5"/>
        <v/>
      </c>
    </row>
    <row r="71" spans="1:21" hidden="1" x14ac:dyDescent="0.25">
      <c r="A71" s="39">
        <v>40395</v>
      </c>
      <c r="B71" s="39" t="s">
        <v>4794</v>
      </c>
      <c r="C71" s="37" t="s">
        <v>4530</v>
      </c>
      <c r="D71" s="37">
        <v>2010</v>
      </c>
      <c r="E71" s="38">
        <v>8</v>
      </c>
      <c r="F71" s="37" t="s">
        <v>55</v>
      </c>
      <c r="G71" s="37" t="s">
        <v>4672</v>
      </c>
      <c r="H71" s="37" t="s">
        <v>40</v>
      </c>
      <c r="I71" s="38">
        <v>456</v>
      </c>
      <c r="J71" s="37">
        <v>0</v>
      </c>
      <c r="K71" s="37">
        <f t="shared" si="3"/>
        <v>456</v>
      </c>
      <c r="L71" s="37" t="s">
        <v>4529</v>
      </c>
      <c r="M71">
        <v>0</v>
      </c>
      <c r="N71">
        <v>0</v>
      </c>
      <c r="O71">
        <v>0</v>
      </c>
      <c r="P71">
        <f>VLOOKUP(C71,'By Sighting'!B:O,14,FALSE)</f>
        <v>0</v>
      </c>
      <c r="Q71">
        <v>0</v>
      </c>
      <c r="R71">
        <f t="shared" si="4"/>
        <v>0</v>
      </c>
      <c r="S71">
        <v>0</v>
      </c>
      <c r="T71">
        <v>0</v>
      </c>
      <c r="U71" t="str">
        <f t="shared" si="5"/>
        <v/>
      </c>
    </row>
    <row r="72" spans="1:21" hidden="1" x14ac:dyDescent="0.25">
      <c r="A72" s="39">
        <v>40395</v>
      </c>
      <c r="B72" s="39" t="s">
        <v>4794</v>
      </c>
      <c r="C72" s="37" t="s">
        <v>4528</v>
      </c>
      <c r="D72" s="37">
        <v>2010</v>
      </c>
      <c r="E72" s="38">
        <v>8</v>
      </c>
      <c r="F72" s="37" t="s">
        <v>55</v>
      </c>
      <c r="G72" s="37" t="s">
        <v>4672</v>
      </c>
      <c r="H72" s="37" t="s">
        <v>32</v>
      </c>
      <c r="I72" s="38">
        <v>74</v>
      </c>
      <c r="J72" s="37">
        <v>0</v>
      </c>
      <c r="K72" s="37">
        <f t="shared" si="3"/>
        <v>74</v>
      </c>
      <c r="L72" s="37" t="s">
        <v>4527</v>
      </c>
      <c r="M72">
        <v>0</v>
      </c>
      <c r="N72">
        <v>0</v>
      </c>
      <c r="O72">
        <v>0</v>
      </c>
      <c r="P72">
        <f>VLOOKUP(C72,'By Sighting'!B:O,14,FALSE)</f>
        <v>0</v>
      </c>
      <c r="Q72">
        <v>0</v>
      </c>
      <c r="R72">
        <f t="shared" si="4"/>
        <v>0</v>
      </c>
      <c r="S72">
        <v>0</v>
      </c>
      <c r="T72">
        <v>0</v>
      </c>
      <c r="U72" t="str">
        <f t="shared" si="5"/>
        <v/>
      </c>
    </row>
    <row r="73" spans="1:21" hidden="1" x14ac:dyDescent="0.25">
      <c r="A73" s="39">
        <v>40395</v>
      </c>
      <c r="B73" s="39" t="s">
        <v>4794</v>
      </c>
      <c r="C73" s="37" t="s">
        <v>4526</v>
      </c>
      <c r="D73" s="37">
        <v>2010</v>
      </c>
      <c r="E73" s="38">
        <v>8</v>
      </c>
      <c r="F73" s="37" t="s">
        <v>24</v>
      </c>
      <c r="G73" s="37" t="s">
        <v>4672</v>
      </c>
      <c r="H73" s="37" t="s">
        <v>32</v>
      </c>
      <c r="I73" s="38">
        <v>33</v>
      </c>
      <c r="J73" s="37">
        <v>0</v>
      </c>
      <c r="K73" s="37">
        <f t="shared" si="3"/>
        <v>33</v>
      </c>
      <c r="L73" s="37" t="s">
        <v>4525</v>
      </c>
      <c r="M73">
        <v>0</v>
      </c>
      <c r="N73">
        <v>0</v>
      </c>
      <c r="O73">
        <v>0</v>
      </c>
      <c r="P73">
        <f>VLOOKUP(C73,'By Sighting'!B:O,14,FALSE)</f>
        <v>0</v>
      </c>
      <c r="Q73">
        <v>0</v>
      </c>
      <c r="R73">
        <f t="shared" si="4"/>
        <v>0</v>
      </c>
      <c r="S73">
        <v>0</v>
      </c>
      <c r="T73">
        <v>0</v>
      </c>
      <c r="U73" t="str">
        <f t="shared" si="5"/>
        <v/>
      </c>
    </row>
    <row r="74" spans="1:21" hidden="1" x14ac:dyDescent="0.25">
      <c r="A74" s="39">
        <v>40395</v>
      </c>
      <c r="B74" s="39" t="s">
        <v>4794</v>
      </c>
      <c r="C74" s="37" t="s">
        <v>4524</v>
      </c>
      <c r="D74" s="37">
        <v>2010</v>
      </c>
      <c r="E74" s="38">
        <v>8</v>
      </c>
      <c r="F74" s="37" t="s">
        <v>55</v>
      </c>
      <c r="G74" s="37" t="s">
        <v>4672</v>
      </c>
      <c r="H74" s="37" t="s">
        <v>40</v>
      </c>
      <c r="I74" s="38">
        <v>66</v>
      </c>
      <c r="J74" s="37">
        <v>0</v>
      </c>
      <c r="K74" s="37">
        <f t="shared" si="3"/>
        <v>66</v>
      </c>
      <c r="L74" s="37" t="s">
        <v>4523</v>
      </c>
      <c r="M74">
        <v>0</v>
      </c>
      <c r="N74">
        <v>0</v>
      </c>
      <c r="O74">
        <v>0</v>
      </c>
      <c r="P74">
        <f>VLOOKUP(C74,'By Sighting'!B:O,14,FALSE)</f>
        <v>0</v>
      </c>
      <c r="Q74">
        <v>0</v>
      </c>
      <c r="R74">
        <f t="shared" si="4"/>
        <v>0</v>
      </c>
      <c r="S74">
        <v>0</v>
      </c>
      <c r="T74">
        <v>0</v>
      </c>
      <c r="U74" t="str">
        <f t="shared" si="5"/>
        <v/>
      </c>
    </row>
    <row r="75" spans="1:21" hidden="1" x14ac:dyDescent="0.25">
      <c r="A75" s="39">
        <v>40395</v>
      </c>
      <c r="B75" s="39" t="s">
        <v>4794</v>
      </c>
      <c r="C75" s="37" t="s">
        <v>4522</v>
      </c>
      <c r="D75" s="37">
        <v>2010</v>
      </c>
      <c r="E75" s="38">
        <v>8</v>
      </c>
      <c r="F75" s="37" t="s">
        <v>55</v>
      </c>
      <c r="G75" s="37" t="s">
        <v>4672</v>
      </c>
      <c r="H75" s="37" t="s">
        <v>32</v>
      </c>
      <c r="I75" s="38">
        <v>29</v>
      </c>
      <c r="J75" s="37">
        <v>0</v>
      </c>
      <c r="K75" s="37">
        <f t="shared" si="3"/>
        <v>29</v>
      </c>
      <c r="L75" s="37" t="s">
        <v>4521</v>
      </c>
      <c r="M75">
        <v>0</v>
      </c>
      <c r="N75">
        <v>0</v>
      </c>
      <c r="O75">
        <v>0</v>
      </c>
      <c r="P75">
        <f>VLOOKUP(C75,'By Sighting'!B:O,14,FALSE)</f>
        <v>0</v>
      </c>
      <c r="Q75">
        <v>0</v>
      </c>
      <c r="R75">
        <f t="shared" si="4"/>
        <v>0</v>
      </c>
      <c r="S75">
        <v>0</v>
      </c>
      <c r="T75">
        <v>0</v>
      </c>
      <c r="U75" t="str">
        <f t="shared" si="5"/>
        <v/>
      </c>
    </row>
    <row r="76" spans="1:21" hidden="1" x14ac:dyDescent="0.25">
      <c r="A76" s="39">
        <v>40395</v>
      </c>
      <c r="B76" s="39" t="s">
        <v>4794</v>
      </c>
      <c r="C76" s="37" t="s">
        <v>90</v>
      </c>
      <c r="D76" s="37">
        <v>2010</v>
      </c>
      <c r="E76" s="38">
        <v>8</v>
      </c>
      <c r="F76" s="37" t="s">
        <v>36</v>
      </c>
      <c r="G76" s="37" t="s">
        <v>36</v>
      </c>
      <c r="H76" s="37" t="s">
        <v>32</v>
      </c>
      <c r="I76" s="38">
        <v>299</v>
      </c>
      <c r="J76" s="37" t="s">
        <v>1927</v>
      </c>
      <c r="K76" s="37">
        <f t="shared" si="3"/>
        <v>291</v>
      </c>
      <c r="L76" s="37" t="s">
        <v>4520</v>
      </c>
      <c r="M76">
        <v>1</v>
      </c>
      <c r="N76">
        <v>0</v>
      </c>
      <c r="O76">
        <v>1</v>
      </c>
      <c r="P76">
        <f>VLOOKUP(C76,'By Sighting'!B:O,14,FALSE)</f>
        <v>1</v>
      </c>
      <c r="Q76">
        <v>3.3444816053511705E-3</v>
      </c>
      <c r="R76">
        <f t="shared" si="4"/>
        <v>3.3444816053511705E-3</v>
      </c>
      <c r="S76">
        <v>3.4364261168384879E-3</v>
      </c>
      <c r="T76">
        <v>1</v>
      </c>
      <c r="U76" t="str">
        <f t="shared" si="5"/>
        <v/>
      </c>
    </row>
    <row r="77" spans="1:21" hidden="1" x14ac:dyDescent="0.25">
      <c r="A77" s="39">
        <v>40395</v>
      </c>
      <c r="B77" s="39" t="s">
        <v>4794</v>
      </c>
      <c r="C77" s="37" t="s">
        <v>4519</v>
      </c>
      <c r="D77" s="37">
        <v>2010</v>
      </c>
      <c r="E77" s="38">
        <v>8</v>
      </c>
      <c r="F77" s="37" t="s">
        <v>36</v>
      </c>
      <c r="G77" s="37" t="s">
        <v>36</v>
      </c>
      <c r="H77" s="37" t="s">
        <v>40</v>
      </c>
      <c r="I77" s="38">
        <v>10</v>
      </c>
      <c r="J77" s="37">
        <v>0</v>
      </c>
      <c r="K77" s="37">
        <f t="shared" si="3"/>
        <v>10</v>
      </c>
      <c r="L77" s="37" t="s">
        <v>37</v>
      </c>
      <c r="M77">
        <v>0</v>
      </c>
      <c r="N77">
        <v>0</v>
      </c>
      <c r="O77">
        <v>0</v>
      </c>
      <c r="P77">
        <f>VLOOKUP(C77,'By Sighting'!B:O,14,FALSE)</f>
        <v>0</v>
      </c>
      <c r="Q77">
        <v>0</v>
      </c>
      <c r="R77">
        <f t="shared" si="4"/>
        <v>0</v>
      </c>
      <c r="S77">
        <v>0</v>
      </c>
      <c r="T77">
        <v>0</v>
      </c>
      <c r="U77" t="str">
        <f t="shared" si="5"/>
        <v/>
      </c>
    </row>
    <row r="78" spans="1:21" hidden="1" x14ac:dyDescent="0.25">
      <c r="A78" s="39">
        <v>40395</v>
      </c>
      <c r="B78" s="39" t="s">
        <v>4794</v>
      </c>
      <c r="C78" s="37" t="s">
        <v>4518</v>
      </c>
      <c r="D78" s="37">
        <v>2010</v>
      </c>
      <c r="E78" s="38">
        <v>8</v>
      </c>
      <c r="F78" s="37" t="s">
        <v>50</v>
      </c>
      <c r="G78" s="37" t="s">
        <v>50</v>
      </c>
      <c r="H78" s="37" t="s">
        <v>32</v>
      </c>
      <c r="I78" s="38">
        <v>299</v>
      </c>
      <c r="J78" s="37" t="s">
        <v>1928</v>
      </c>
      <c r="K78" s="37">
        <f t="shared" si="3"/>
        <v>297</v>
      </c>
      <c r="L78" s="37" t="s">
        <v>4517</v>
      </c>
      <c r="M78">
        <v>0</v>
      </c>
      <c r="N78">
        <v>0</v>
      </c>
      <c r="O78">
        <v>0</v>
      </c>
      <c r="P78">
        <f>VLOOKUP(C78,'By Sighting'!B:O,14,FALSE)</f>
        <v>0</v>
      </c>
      <c r="Q78">
        <v>0</v>
      </c>
      <c r="R78">
        <f t="shared" si="4"/>
        <v>0</v>
      </c>
      <c r="S78">
        <v>0</v>
      </c>
      <c r="T78">
        <v>0</v>
      </c>
      <c r="U78" t="str">
        <f t="shared" si="5"/>
        <v/>
      </c>
    </row>
    <row r="79" spans="1:21" hidden="1" x14ac:dyDescent="0.25">
      <c r="A79" s="39">
        <v>40395</v>
      </c>
      <c r="B79" s="39" t="s">
        <v>4794</v>
      </c>
      <c r="C79" s="37" t="s">
        <v>4516</v>
      </c>
      <c r="D79" s="37">
        <v>2010</v>
      </c>
      <c r="E79" s="38">
        <v>8</v>
      </c>
      <c r="F79" s="37" t="s">
        <v>50</v>
      </c>
      <c r="G79" s="37" t="s">
        <v>50</v>
      </c>
      <c r="H79" s="37" t="s">
        <v>40</v>
      </c>
      <c r="I79" s="38">
        <v>170</v>
      </c>
      <c r="J79" s="37">
        <v>0</v>
      </c>
      <c r="K79" s="37">
        <f t="shared" si="3"/>
        <v>170</v>
      </c>
      <c r="L79" s="37" t="s">
        <v>4515</v>
      </c>
      <c r="M79">
        <v>0</v>
      </c>
      <c r="N79">
        <v>0</v>
      </c>
      <c r="O79">
        <v>0</v>
      </c>
      <c r="P79">
        <f>VLOOKUP(C79,'By Sighting'!B:O,14,FALSE)</f>
        <v>0</v>
      </c>
      <c r="Q79">
        <v>0</v>
      </c>
      <c r="R79">
        <f t="shared" si="4"/>
        <v>0</v>
      </c>
      <c r="S79">
        <v>0</v>
      </c>
      <c r="T79">
        <v>0</v>
      </c>
      <c r="U79" t="str">
        <f t="shared" si="5"/>
        <v/>
      </c>
    </row>
    <row r="80" spans="1:21" hidden="1" x14ac:dyDescent="0.25">
      <c r="A80" s="39">
        <v>40401</v>
      </c>
      <c r="B80" s="39" t="s">
        <v>4795</v>
      </c>
      <c r="C80" s="37" t="s">
        <v>93</v>
      </c>
      <c r="D80" s="37">
        <v>2010</v>
      </c>
      <c r="E80" s="38">
        <v>8</v>
      </c>
      <c r="F80" s="37" t="s">
        <v>76</v>
      </c>
      <c r="G80" s="37" t="s">
        <v>1827</v>
      </c>
      <c r="H80" s="37" t="s">
        <v>32</v>
      </c>
      <c r="I80" s="38">
        <v>55</v>
      </c>
      <c r="J80" s="37">
        <v>0</v>
      </c>
      <c r="K80" s="37">
        <f t="shared" si="3"/>
        <v>55</v>
      </c>
      <c r="L80" s="37" t="s">
        <v>4514</v>
      </c>
      <c r="M80">
        <v>1</v>
      </c>
      <c r="N80">
        <v>0</v>
      </c>
      <c r="O80">
        <v>0</v>
      </c>
      <c r="P80">
        <f>VLOOKUP(C80,'By Sighting'!B:O,14,FALSE)</f>
        <v>0</v>
      </c>
      <c r="Q80">
        <v>1.8181818181818181E-2</v>
      </c>
      <c r="R80">
        <f t="shared" si="4"/>
        <v>0</v>
      </c>
      <c r="S80">
        <v>0</v>
      </c>
      <c r="T80">
        <v>1</v>
      </c>
      <c r="U80" t="str">
        <f t="shared" si="5"/>
        <v/>
      </c>
    </row>
    <row r="81" spans="1:21" hidden="1" x14ac:dyDescent="0.25">
      <c r="A81" s="39">
        <v>40401</v>
      </c>
      <c r="B81" s="39" t="s">
        <v>4795</v>
      </c>
      <c r="C81" s="37" t="s">
        <v>4513</v>
      </c>
      <c r="D81" s="37">
        <v>2010</v>
      </c>
      <c r="E81" s="38">
        <v>8</v>
      </c>
      <c r="F81" s="37" t="s">
        <v>76</v>
      </c>
      <c r="G81" s="37" t="s">
        <v>1827</v>
      </c>
      <c r="H81" s="37" t="s">
        <v>40</v>
      </c>
      <c r="I81" s="38">
        <v>6</v>
      </c>
      <c r="J81" s="37">
        <v>0</v>
      </c>
      <c r="K81" s="37">
        <f t="shared" si="3"/>
        <v>6</v>
      </c>
      <c r="L81" s="37" t="s">
        <v>4512</v>
      </c>
      <c r="M81">
        <v>0</v>
      </c>
      <c r="N81">
        <v>0</v>
      </c>
      <c r="O81">
        <v>0</v>
      </c>
      <c r="P81">
        <f>VLOOKUP(C81,'By Sighting'!B:O,14,FALSE)</f>
        <v>0</v>
      </c>
      <c r="Q81">
        <v>0</v>
      </c>
      <c r="R81">
        <f t="shared" si="4"/>
        <v>0</v>
      </c>
      <c r="S81">
        <v>0</v>
      </c>
      <c r="T81">
        <v>0</v>
      </c>
      <c r="U81" t="str">
        <f t="shared" si="5"/>
        <v/>
      </c>
    </row>
    <row r="82" spans="1:21" hidden="1" x14ac:dyDescent="0.25">
      <c r="A82" s="39">
        <v>40401</v>
      </c>
      <c r="B82" s="39" t="s">
        <v>4795</v>
      </c>
      <c r="C82" s="37" t="s">
        <v>4511</v>
      </c>
      <c r="D82" s="37">
        <v>2010</v>
      </c>
      <c r="E82" s="38">
        <v>8</v>
      </c>
      <c r="F82" s="37" t="s">
        <v>1827</v>
      </c>
      <c r="G82" s="37" t="s">
        <v>1827</v>
      </c>
      <c r="H82" s="37" t="s">
        <v>32</v>
      </c>
      <c r="I82" s="38">
        <v>49</v>
      </c>
      <c r="J82" s="37">
        <v>0</v>
      </c>
      <c r="K82" s="37">
        <f t="shared" si="3"/>
        <v>49</v>
      </c>
      <c r="L82" s="37" t="s">
        <v>4510</v>
      </c>
      <c r="M82">
        <v>0</v>
      </c>
      <c r="N82">
        <v>0</v>
      </c>
      <c r="O82">
        <v>0</v>
      </c>
      <c r="P82">
        <f>VLOOKUP(C82,'By Sighting'!B:O,14,FALSE)</f>
        <v>0</v>
      </c>
      <c r="Q82">
        <v>0</v>
      </c>
      <c r="R82">
        <f t="shared" si="4"/>
        <v>0</v>
      </c>
      <c r="S82">
        <v>0</v>
      </c>
      <c r="T82">
        <v>0</v>
      </c>
      <c r="U82" t="str">
        <f t="shared" si="5"/>
        <v/>
      </c>
    </row>
    <row r="83" spans="1:21" hidden="1" x14ac:dyDescent="0.25">
      <c r="A83" s="39">
        <v>40401</v>
      </c>
      <c r="B83" s="39" t="s">
        <v>4795</v>
      </c>
      <c r="C83" s="37" t="s">
        <v>4509</v>
      </c>
      <c r="D83" s="37">
        <v>2010</v>
      </c>
      <c r="E83" s="38">
        <v>8</v>
      </c>
      <c r="F83" s="37" t="s">
        <v>1827</v>
      </c>
      <c r="G83" s="37" t="s">
        <v>1827</v>
      </c>
      <c r="H83" s="37" t="s">
        <v>40</v>
      </c>
      <c r="I83" s="38">
        <v>1</v>
      </c>
      <c r="J83" s="37">
        <v>0</v>
      </c>
      <c r="K83" s="37">
        <f t="shared" si="3"/>
        <v>1</v>
      </c>
      <c r="L83" s="37" t="s">
        <v>37</v>
      </c>
      <c r="M83">
        <v>0</v>
      </c>
      <c r="N83">
        <v>0</v>
      </c>
      <c r="O83">
        <v>0</v>
      </c>
      <c r="P83">
        <f>VLOOKUP(C83,'By Sighting'!B:O,14,FALSE)</f>
        <v>0</v>
      </c>
      <c r="Q83">
        <v>0</v>
      </c>
      <c r="R83">
        <f t="shared" si="4"/>
        <v>0</v>
      </c>
      <c r="S83">
        <v>0</v>
      </c>
      <c r="T83">
        <v>0</v>
      </c>
      <c r="U83" t="str">
        <f t="shared" si="5"/>
        <v/>
      </c>
    </row>
    <row r="84" spans="1:21" hidden="1" x14ac:dyDescent="0.25">
      <c r="A84" s="39">
        <v>40401</v>
      </c>
      <c r="B84" s="39" t="s">
        <v>4795</v>
      </c>
      <c r="C84" s="37" t="s">
        <v>4508</v>
      </c>
      <c r="D84" s="37">
        <v>2010</v>
      </c>
      <c r="E84" s="38">
        <v>8</v>
      </c>
      <c r="F84" s="37" t="s">
        <v>55</v>
      </c>
      <c r="G84" s="37" t="s">
        <v>4672</v>
      </c>
      <c r="H84" s="37" t="s">
        <v>32</v>
      </c>
      <c r="I84" s="38">
        <v>50</v>
      </c>
      <c r="J84" s="37">
        <v>0</v>
      </c>
      <c r="K84" s="37">
        <f t="shared" si="3"/>
        <v>50</v>
      </c>
      <c r="L84" s="37" t="s">
        <v>4507</v>
      </c>
      <c r="M84">
        <v>0</v>
      </c>
      <c r="N84">
        <v>0</v>
      </c>
      <c r="O84">
        <v>0</v>
      </c>
      <c r="P84">
        <f>VLOOKUP(C84,'By Sighting'!B:O,14,FALSE)</f>
        <v>0</v>
      </c>
      <c r="Q84">
        <v>0</v>
      </c>
      <c r="R84">
        <f t="shared" si="4"/>
        <v>0</v>
      </c>
      <c r="S84">
        <v>0</v>
      </c>
      <c r="T84">
        <v>0</v>
      </c>
      <c r="U84" t="str">
        <f t="shared" si="5"/>
        <v/>
      </c>
    </row>
    <row r="85" spans="1:21" hidden="1" x14ac:dyDescent="0.25">
      <c r="A85" s="39">
        <v>40401</v>
      </c>
      <c r="B85" s="39" t="s">
        <v>4795</v>
      </c>
      <c r="C85" s="37" t="s">
        <v>4506</v>
      </c>
      <c r="D85" s="37">
        <v>2010</v>
      </c>
      <c r="E85" s="38">
        <v>8</v>
      </c>
      <c r="F85" s="37" t="s">
        <v>55</v>
      </c>
      <c r="G85" s="37" t="s">
        <v>4672</v>
      </c>
      <c r="H85" s="37" t="s">
        <v>40</v>
      </c>
      <c r="I85" s="38">
        <v>375</v>
      </c>
      <c r="J85" s="37">
        <v>0</v>
      </c>
      <c r="K85" s="37">
        <f t="shared" si="3"/>
        <v>375</v>
      </c>
      <c r="L85" s="37" t="s">
        <v>37</v>
      </c>
      <c r="M85">
        <v>0</v>
      </c>
      <c r="N85">
        <v>0</v>
      </c>
      <c r="O85">
        <v>0</v>
      </c>
      <c r="P85">
        <f>VLOOKUP(C85,'By Sighting'!B:O,14,FALSE)</f>
        <v>0</v>
      </c>
      <c r="Q85">
        <v>0</v>
      </c>
      <c r="R85">
        <f t="shared" si="4"/>
        <v>0</v>
      </c>
      <c r="S85">
        <v>0</v>
      </c>
      <c r="T85">
        <v>0</v>
      </c>
      <c r="U85" t="str">
        <f t="shared" si="5"/>
        <v/>
      </c>
    </row>
    <row r="86" spans="1:21" hidden="1" x14ac:dyDescent="0.25">
      <c r="A86" s="39">
        <v>40401</v>
      </c>
      <c r="B86" s="39" t="s">
        <v>4795</v>
      </c>
      <c r="C86" s="37" t="s">
        <v>4505</v>
      </c>
      <c r="D86" s="37">
        <v>2010</v>
      </c>
      <c r="E86" s="38">
        <v>8</v>
      </c>
      <c r="F86" s="37" t="s">
        <v>24</v>
      </c>
      <c r="G86" s="37" t="s">
        <v>4672</v>
      </c>
      <c r="H86" s="37" t="s">
        <v>32</v>
      </c>
      <c r="I86" s="38">
        <v>2</v>
      </c>
      <c r="J86" s="37">
        <v>0</v>
      </c>
      <c r="K86" s="37">
        <f t="shared" si="3"/>
        <v>2</v>
      </c>
      <c r="L86" s="37" t="s">
        <v>3418</v>
      </c>
      <c r="M86">
        <v>0</v>
      </c>
      <c r="N86">
        <v>0</v>
      </c>
      <c r="O86">
        <v>0</v>
      </c>
      <c r="P86">
        <f>VLOOKUP(C86,'By Sighting'!B:O,14,FALSE)</f>
        <v>0</v>
      </c>
      <c r="Q86">
        <v>0</v>
      </c>
      <c r="R86">
        <f t="shared" si="4"/>
        <v>0</v>
      </c>
      <c r="S86">
        <v>0</v>
      </c>
      <c r="T86">
        <v>0</v>
      </c>
      <c r="U86" t="str">
        <f t="shared" si="5"/>
        <v/>
      </c>
    </row>
    <row r="87" spans="1:21" hidden="1" x14ac:dyDescent="0.25">
      <c r="A87" s="39">
        <v>40401</v>
      </c>
      <c r="B87" s="39" t="s">
        <v>4795</v>
      </c>
      <c r="C87" s="37" t="s">
        <v>4504</v>
      </c>
      <c r="D87" s="37">
        <v>2010</v>
      </c>
      <c r="E87" s="38">
        <v>8</v>
      </c>
      <c r="F87" s="37" t="s">
        <v>36</v>
      </c>
      <c r="G87" s="37" t="s">
        <v>36</v>
      </c>
      <c r="H87" s="37" t="s">
        <v>32</v>
      </c>
      <c r="I87" s="38">
        <v>203</v>
      </c>
      <c r="J87" s="37" t="s">
        <v>2192</v>
      </c>
      <c r="K87" s="37">
        <f t="shared" si="3"/>
        <v>191</v>
      </c>
      <c r="L87" s="37" t="s">
        <v>4503</v>
      </c>
      <c r="M87">
        <v>0</v>
      </c>
      <c r="N87">
        <v>0</v>
      </c>
      <c r="O87">
        <v>0</v>
      </c>
      <c r="P87">
        <f>VLOOKUP(C87,'By Sighting'!B:O,14,FALSE)</f>
        <v>0</v>
      </c>
      <c r="Q87">
        <v>0</v>
      </c>
      <c r="R87">
        <f t="shared" si="4"/>
        <v>0</v>
      </c>
      <c r="S87">
        <v>0</v>
      </c>
      <c r="T87">
        <v>0</v>
      </c>
      <c r="U87" t="str">
        <f t="shared" si="5"/>
        <v/>
      </c>
    </row>
    <row r="88" spans="1:21" hidden="1" x14ac:dyDescent="0.25">
      <c r="A88" s="39">
        <v>40401</v>
      </c>
      <c r="B88" s="39" t="s">
        <v>4795</v>
      </c>
      <c r="C88" s="37" t="s">
        <v>4502</v>
      </c>
      <c r="D88" s="37">
        <v>2010</v>
      </c>
      <c r="E88" s="38">
        <v>8</v>
      </c>
      <c r="F88" s="37" t="s">
        <v>36</v>
      </c>
      <c r="G88" s="37" t="s">
        <v>36</v>
      </c>
      <c r="H88" s="37" t="s">
        <v>40</v>
      </c>
      <c r="I88" s="38">
        <v>57</v>
      </c>
      <c r="J88" s="37">
        <v>0</v>
      </c>
      <c r="K88" s="37">
        <f t="shared" si="3"/>
        <v>57</v>
      </c>
      <c r="L88" s="37" t="s">
        <v>37</v>
      </c>
      <c r="M88">
        <v>0</v>
      </c>
      <c r="N88">
        <v>0</v>
      </c>
      <c r="O88">
        <v>0</v>
      </c>
      <c r="P88">
        <f>VLOOKUP(C88,'By Sighting'!B:O,14,FALSE)</f>
        <v>0</v>
      </c>
      <c r="Q88">
        <v>0</v>
      </c>
      <c r="R88">
        <f t="shared" si="4"/>
        <v>0</v>
      </c>
      <c r="S88">
        <v>0</v>
      </c>
      <c r="T88">
        <v>0</v>
      </c>
      <c r="U88" t="str">
        <f t="shared" si="5"/>
        <v/>
      </c>
    </row>
    <row r="89" spans="1:21" hidden="1" x14ac:dyDescent="0.25">
      <c r="A89" s="39">
        <v>40401</v>
      </c>
      <c r="B89" s="39" t="s">
        <v>4795</v>
      </c>
      <c r="C89" s="37" t="s">
        <v>96</v>
      </c>
      <c r="D89" s="37">
        <v>2010</v>
      </c>
      <c r="E89" s="38">
        <v>8</v>
      </c>
      <c r="F89" s="37" t="s">
        <v>50</v>
      </c>
      <c r="G89" s="37" t="s">
        <v>50</v>
      </c>
      <c r="H89" s="37" t="s">
        <v>32</v>
      </c>
      <c r="I89" s="38">
        <v>356</v>
      </c>
      <c r="J89" s="37" t="s">
        <v>1841</v>
      </c>
      <c r="K89" s="37">
        <f t="shared" si="3"/>
        <v>355</v>
      </c>
      <c r="L89" s="37" t="s">
        <v>4501</v>
      </c>
      <c r="M89">
        <v>1</v>
      </c>
      <c r="N89">
        <v>1</v>
      </c>
      <c r="O89">
        <v>0</v>
      </c>
      <c r="P89">
        <f>VLOOKUP(C89,'By Sighting'!B:O,14,FALSE)</f>
        <v>1</v>
      </c>
      <c r="Q89">
        <v>2.8089887640449437E-3</v>
      </c>
      <c r="R89">
        <f t="shared" si="4"/>
        <v>0</v>
      </c>
      <c r="S89">
        <v>2.8169014084507044E-3</v>
      </c>
      <c r="T89">
        <v>1</v>
      </c>
      <c r="U89" t="str">
        <f t="shared" si="5"/>
        <v/>
      </c>
    </row>
    <row r="90" spans="1:21" hidden="1" x14ac:dyDescent="0.25">
      <c r="A90" s="39">
        <v>40401</v>
      </c>
      <c r="B90" s="39" t="s">
        <v>4795</v>
      </c>
      <c r="C90" s="37" t="s">
        <v>4500</v>
      </c>
      <c r="D90" s="37">
        <v>2010</v>
      </c>
      <c r="E90" s="38">
        <v>8</v>
      </c>
      <c r="F90" s="37" t="s">
        <v>50</v>
      </c>
      <c r="G90" s="37" t="s">
        <v>50</v>
      </c>
      <c r="H90" s="37" t="s">
        <v>40</v>
      </c>
      <c r="I90" s="38">
        <v>282</v>
      </c>
      <c r="J90" s="37">
        <v>0</v>
      </c>
      <c r="K90" s="37">
        <f t="shared" si="3"/>
        <v>282</v>
      </c>
      <c r="L90" s="37" t="s">
        <v>4499</v>
      </c>
      <c r="M90">
        <v>0</v>
      </c>
      <c r="N90">
        <v>0</v>
      </c>
      <c r="O90">
        <v>0</v>
      </c>
      <c r="P90">
        <f>VLOOKUP(C90,'By Sighting'!B:O,14,FALSE)</f>
        <v>0</v>
      </c>
      <c r="Q90">
        <v>0</v>
      </c>
      <c r="R90">
        <f t="shared" si="4"/>
        <v>0</v>
      </c>
      <c r="S90">
        <v>0</v>
      </c>
      <c r="T90">
        <v>0</v>
      </c>
      <c r="U90" t="str">
        <f t="shared" si="5"/>
        <v/>
      </c>
    </row>
    <row r="91" spans="1:21" hidden="1" x14ac:dyDescent="0.25">
      <c r="A91" s="39">
        <v>40402</v>
      </c>
      <c r="B91" s="39" t="s">
        <v>4796</v>
      </c>
      <c r="C91" s="37" t="s">
        <v>99</v>
      </c>
      <c r="D91" s="37">
        <v>2010</v>
      </c>
      <c r="E91" s="38">
        <v>8</v>
      </c>
      <c r="F91" s="37" t="s">
        <v>76</v>
      </c>
      <c r="G91" s="37" t="s">
        <v>1827</v>
      </c>
      <c r="H91" s="37" t="s">
        <v>32</v>
      </c>
      <c r="I91" s="38">
        <v>38</v>
      </c>
      <c r="J91" s="37">
        <v>0</v>
      </c>
      <c r="K91" s="37">
        <f t="shared" si="3"/>
        <v>38</v>
      </c>
      <c r="L91" s="37" t="s">
        <v>4498</v>
      </c>
      <c r="M91">
        <v>1</v>
      </c>
      <c r="N91">
        <v>0</v>
      </c>
      <c r="O91">
        <v>0</v>
      </c>
      <c r="P91">
        <f>VLOOKUP(C91,'By Sighting'!B:O,14,FALSE)</f>
        <v>0</v>
      </c>
      <c r="Q91">
        <v>2.6315789473684209E-2</v>
      </c>
      <c r="R91">
        <f t="shared" si="4"/>
        <v>0</v>
      </c>
      <c r="S91">
        <v>0</v>
      </c>
      <c r="T91">
        <v>1</v>
      </c>
      <c r="U91" t="str">
        <f t="shared" si="5"/>
        <v/>
      </c>
    </row>
    <row r="92" spans="1:21" hidden="1" x14ac:dyDescent="0.25">
      <c r="A92" s="39">
        <v>40402</v>
      </c>
      <c r="B92" s="39" t="s">
        <v>4796</v>
      </c>
      <c r="C92" s="37" t="s">
        <v>4497</v>
      </c>
      <c r="D92" s="37">
        <v>2010</v>
      </c>
      <c r="E92" s="38">
        <v>8</v>
      </c>
      <c r="F92" s="37" t="s">
        <v>76</v>
      </c>
      <c r="G92" s="37" t="s">
        <v>1827</v>
      </c>
      <c r="H92" s="37" t="s">
        <v>40</v>
      </c>
      <c r="I92" s="38">
        <v>2</v>
      </c>
      <c r="J92" s="37">
        <v>0</v>
      </c>
      <c r="K92" s="37">
        <f t="shared" si="3"/>
        <v>2</v>
      </c>
      <c r="L92" s="37" t="s">
        <v>37</v>
      </c>
      <c r="M92">
        <v>0</v>
      </c>
      <c r="N92">
        <v>0</v>
      </c>
      <c r="O92">
        <v>0</v>
      </c>
      <c r="P92">
        <f>VLOOKUP(C92,'By Sighting'!B:O,14,FALSE)</f>
        <v>0</v>
      </c>
      <c r="Q92">
        <v>0</v>
      </c>
      <c r="R92">
        <f t="shared" si="4"/>
        <v>0</v>
      </c>
      <c r="S92">
        <v>0</v>
      </c>
      <c r="T92">
        <v>0</v>
      </c>
      <c r="U92" t="str">
        <f t="shared" si="5"/>
        <v/>
      </c>
    </row>
    <row r="93" spans="1:21" hidden="1" x14ac:dyDescent="0.25">
      <c r="A93" s="39">
        <v>40402</v>
      </c>
      <c r="B93" s="39" t="s">
        <v>4796</v>
      </c>
      <c r="C93" s="37" t="s">
        <v>4496</v>
      </c>
      <c r="D93" s="37">
        <v>2010</v>
      </c>
      <c r="E93" s="38">
        <v>8</v>
      </c>
      <c r="F93" s="37" t="s">
        <v>1827</v>
      </c>
      <c r="G93" s="37" t="s">
        <v>1827</v>
      </c>
      <c r="H93" s="37" t="s">
        <v>32</v>
      </c>
      <c r="I93" s="38">
        <v>14</v>
      </c>
      <c r="J93" s="37">
        <v>0</v>
      </c>
      <c r="K93" s="37">
        <f t="shared" si="3"/>
        <v>14</v>
      </c>
      <c r="L93" s="37" t="s">
        <v>1919</v>
      </c>
      <c r="M93">
        <v>0</v>
      </c>
      <c r="N93">
        <v>0</v>
      </c>
      <c r="O93">
        <v>0</v>
      </c>
      <c r="P93">
        <f>VLOOKUP(C93,'By Sighting'!B:O,14,FALSE)</f>
        <v>0</v>
      </c>
      <c r="Q93">
        <v>0</v>
      </c>
      <c r="R93">
        <f t="shared" si="4"/>
        <v>0</v>
      </c>
      <c r="S93">
        <v>0</v>
      </c>
      <c r="T93">
        <v>0</v>
      </c>
      <c r="U93" t="str">
        <f t="shared" si="5"/>
        <v/>
      </c>
    </row>
    <row r="94" spans="1:21" hidden="1" x14ac:dyDescent="0.25">
      <c r="A94" s="39">
        <v>40402</v>
      </c>
      <c r="B94" s="39" t="s">
        <v>4796</v>
      </c>
      <c r="C94" s="37" t="s">
        <v>4495</v>
      </c>
      <c r="D94" s="37">
        <v>2010</v>
      </c>
      <c r="E94" s="38">
        <v>8</v>
      </c>
      <c r="F94" s="37" t="s">
        <v>1827</v>
      </c>
      <c r="G94" s="37" t="s">
        <v>1827</v>
      </c>
      <c r="H94" s="37" t="s">
        <v>40</v>
      </c>
      <c r="I94" s="38">
        <v>3</v>
      </c>
      <c r="J94" s="37">
        <v>0</v>
      </c>
      <c r="K94" s="37">
        <f t="shared" si="3"/>
        <v>3</v>
      </c>
      <c r="L94" s="37" t="s">
        <v>37</v>
      </c>
      <c r="M94">
        <v>0</v>
      </c>
      <c r="N94">
        <v>0</v>
      </c>
      <c r="O94">
        <v>0</v>
      </c>
      <c r="P94">
        <f>VLOOKUP(C94,'By Sighting'!B:O,14,FALSE)</f>
        <v>0</v>
      </c>
      <c r="Q94">
        <v>0</v>
      </c>
      <c r="R94">
        <f t="shared" si="4"/>
        <v>0</v>
      </c>
      <c r="S94">
        <v>0</v>
      </c>
      <c r="T94">
        <v>0</v>
      </c>
      <c r="U94" t="str">
        <f t="shared" si="5"/>
        <v/>
      </c>
    </row>
    <row r="95" spans="1:21" hidden="1" x14ac:dyDescent="0.25">
      <c r="A95" s="39">
        <v>40402</v>
      </c>
      <c r="B95" s="39" t="s">
        <v>4796</v>
      </c>
      <c r="C95" s="37" t="s">
        <v>4494</v>
      </c>
      <c r="D95" s="37">
        <v>2010</v>
      </c>
      <c r="E95" s="38">
        <v>8</v>
      </c>
      <c r="F95" s="37" t="s">
        <v>55</v>
      </c>
      <c r="G95" s="37" t="s">
        <v>4672</v>
      </c>
      <c r="H95" s="37" t="s">
        <v>40</v>
      </c>
      <c r="I95" s="38">
        <v>540</v>
      </c>
      <c r="J95" s="37">
        <v>0</v>
      </c>
      <c r="K95" s="37">
        <f t="shared" si="3"/>
        <v>540</v>
      </c>
      <c r="L95" s="37" t="s">
        <v>37</v>
      </c>
      <c r="M95">
        <v>0</v>
      </c>
      <c r="N95">
        <v>0</v>
      </c>
      <c r="O95">
        <v>0</v>
      </c>
      <c r="P95">
        <f>VLOOKUP(C95,'By Sighting'!B:O,14,FALSE)</f>
        <v>0</v>
      </c>
      <c r="Q95">
        <v>0</v>
      </c>
      <c r="R95">
        <f t="shared" si="4"/>
        <v>0</v>
      </c>
      <c r="S95">
        <v>0</v>
      </c>
      <c r="T95">
        <v>0</v>
      </c>
      <c r="U95" t="str">
        <f t="shared" si="5"/>
        <v/>
      </c>
    </row>
    <row r="96" spans="1:21" hidden="1" x14ac:dyDescent="0.25">
      <c r="A96" s="39">
        <v>40402</v>
      </c>
      <c r="B96" s="39" t="s">
        <v>4796</v>
      </c>
      <c r="C96" s="37" t="s">
        <v>4493</v>
      </c>
      <c r="D96" s="37">
        <v>2010</v>
      </c>
      <c r="E96" s="38">
        <v>8</v>
      </c>
      <c r="F96" s="37" t="s">
        <v>55</v>
      </c>
      <c r="G96" s="37" t="s">
        <v>4672</v>
      </c>
      <c r="H96" s="37" t="s">
        <v>32</v>
      </c>
      <c r="I96" s="38">
        <v>67</v>
      </c>
      <c r="J96" s="37">
        <v>0</v>
      </c>
      <c r="K96" s="37">
        <f t="shared" si="3"/>
        <v>67</v>
      </c>
      <c r="L96" s="37" t="s">
        <v>37</v>
      </c>
      <c r="M96">
        <v>0</v>
      </c>
      <c r="N96">
        <v>0</v>
      </c>
      <c r="O96">
        <v>0</v>
      </c>
      <c r="P96">
        <f>VLOOKUP(C96,'By Sighting'!B:O,14,FALSE)</f>
        <v>0</v>
      </c>
      <c r="Q96">
        <v>0</v>
      </c>
      <c r="R96">
        <f t="shared" si="4"/>
        <v>0</v>
      </c>
      <c r="S96">
        <v>0</v>
      </c>
      <c r="T96">
        <v>0</v>
      </c>
      <c r="U96" t="str">
        <f t="shared" si="5"/>
        <v/>
      </c>
    </row>
    <row r="97" spans="1:21" hidden="1" x14ac:dyDescent="0.25">
      <c r="A97" s="39">
        <v>40402</v>
      </c>
      <c r="B97" s="39" t="s">
        <v>4796</v>
      </c>
      <c r="C97" s="37" t="s">
        <v>4492</v>
      </c>
      <c r="D97" s="37">
        <v>2010</v>
      </c>
      <c r="E97" s="38">
        <v>8</v>
      </c>
      <c r="F97" s="37" t="s">
        <v>24</v>
      </c>
      <c r="G97" s="37" t="s">
        <v>4672</v>
      </c>
      <c r="H97" s="37" t="s">
        <v>32</v>
      </c>
      <c r="I97" s="38">
        <v>8</v>
      </c>
      <c r="J97" s="37">
        <v>0</v>
      </c>
      <c r="K97" s="37">
        <f t="shared" si="3"/>
        <v>8</v>
      </c>
      <c r="L97" s="37" t="s">
        <v>37</v>
      </c>
      <c r="M97">
        <v>0</v>
      </c>
      <c r="N97">
        <v>0</v>
      </c>
      <c r="O97">
        <v>0</v>
      </c>
      <c r="P97">
        <f>VLOOKUP(C97,'By Sighting'!B:O,14,FALSE)</f>
        <v>0</v>
      </c>
      <c r="Q97">
        <v>0</v>
      </c>
      <c r="R97">
        <f t="shared" si="4"/>
        <v>0</v>
      </c>
      <c r="S97">
        <v>0</v>
      </c>
      <c r="T97">
        <v>0</v>
      </c>
      <c r="U97" t="str">
        <f t="shared" si="5"/>
        <v/>
      </c>
    </row>
    <row r="98" spans="1:21" hidden="1" x14ac:dyDescent="0.25">
      <c r="A98" s="39">
        <v>40402</v>
      </c>
      <c r="B98" s="39" t="s">
        <v>4796</v>
      </c>
      <c r="C98" s="37" t="s">
        <v>102</v>
      </c>
      <c r="D98" s="37">
        <v>2010</v>
      </c>
      <c r="E98" s="38">
        <v>8</v>
      </c>
      <c r="F98" s="37" t="s">
        <v>36</v>
      </c>
      <c r="G98" s="37" t="s">
        <v>36</v>
      </c>
      <c r="H98" s="37" t="s">
        <v>32</v>
      </c>
      <c r="I98" s="38">
        <v>152</v>
      </c>
      <c r="J98" s="37" t="s">
        <v>2845</v>
      </c>
      <c r="K98" s="37">
        <f t="shared" si="3"/>
        <v>149</v>
      </c>
      <c r="L98" s="37" t="s">
        <v>4491</v>
      </c>
      <c r="M98">
        <v>2</v>
      </c>
      <c r="N98">
        <v>1</v>
      </c>
      <c r="O98">
        <v>0</v>
      </c>
      <c r="P98">
        <f>VLOOKUP(C98,'By Sighting'!B:O,14,FALSE)</f>
        <v>1</v>
      </c>
      <c r="Q98">
        <v>1.3157894736842105E-2</v>
      </c>
      <c r="R98">
        <f t="shared" si="4"/>
        <v>0</v>
      </c>
      <c r="S98">
        <v>6.7114093959731542E-3</v>
      </c>
      <c r="T98">
        <v>2</v>
      </c>
      <c r="U98" t="str">
        <f t="shared" si="5"/>
        <v/>
      </c>
    </row>
    <row r="99" spans="1:21" hidden="1" x14ac:dyDescent="0.25">
      <c r="A99" s="39">
        <v>40402</v>
      </c>
      <c r="B99" s="39" t="s">
        <v>4796</v>
      </c>
      <c r="C99" s="37" t="s">
        <v>4490</v>
      </c>
      <c r="D99" s="37">
        <v>2010</v>
      </c>
      <c r="E99" s="38">
        <v>8</v>
      </c>
      <c r="F99" s="37" t="s">
        <v>36</v>
      </c>
      <c r="G99" s="37" t="s">
        <v>36</v>
      </c>
      <c r="H99" s="37" t="s">
        <v>40</v>
      </c>
      <c r="I99" s="38">
        <v>64</v>
      </c>
      <c r="J99" s="37">
        <v>0</v>
      </c>
      <c r="K99" s="37">
        <f t="shared" si="3"/>
        <v>64</v>
      </c>
      <c r="L99" s="37" t="s">
        <v>4489</v>
      </c>
      <c r="M99">
        <v>0</v>
      </c>
      <c r="N99">
        <v>0</v>
      </c>
      <c r="O99">
        <v>0</v>
      </c>
      <c r="P99">
        <f>VLOOKUP(C99,'By Sighting'!B:O,14,FALSE)</f>
        <v>0</v>
      </c>
      <c r="Q99">
        <v>0</v>
      </c>
      <c r="R99">
        <f t="shared" si="4"/>
        <v>0</v>
      </c>
      <c r="S99">
        <v>0</v>
      </c>
      <c r="T99">
        <v>0</v>
      </c>
      <c r="U99" t="str">
        <f t="shared" si="5"/>
        <v/>
      </c>
    </row>
    <row r="100" spans="1:21" hidden="1" x14ac:dyDescent="0.25">
      <c r="A100" s="39">
        <v>40402</v>
      </c>
      <c r="B100" s="39" t="s">
        <v>4796</v>
      </c>
      <c r="C100" s="37" t="s">
        <v>109</v>
      </c>
      <c r="D100" s="37">
        <v>2010</v>
      </c>
      <c r="E100" s="38">
        <v>8</v>
      </c>
      <c r="F100" s="37" t="s">
        <v>50</v>
      </c>
      <c r="G100" s="37" t="s">
        <v>50</v>
      </c>
      <c r="H100" s="37" t="s">
        <v>32</v>
      </c>
      <c r="I100" s="38">
        <v>218</v>
      </c>
      <c r="J100" s="37">
        <v>0</v>
      </c>
      <c r="K100" s="37">
        <f t="shared" si="3"/>
        <v>218</v>
      </c>
      <c r="L100" s="37" t="s">
        <v>4488</v>
      </c>
      <c r="M100">
        <v>1</v>
      </c>
      <c r="N100">
        <v>1</v>
      </c>
      <c r="O100">
        <v>0</v>
      </c>
      <c r="P100">
        <f>VLOOKUP(C100,'By Sighting'!B:O,14,FALSE)</f>
        <v>1</v>
      </c>
      <c r="Q100">
        <v>4.5871559633027525E-3</v>
      </c>
      <c r="R100">
        <f t="shared" si="4"/>
        <v>0</v>
      </c>
      <c r="S100">
        <v>4.5871559633027525E-3</v>
      </c>
      <c r="T100">
        <v>1</v>
      </c>
      <c r="U100" t="str">
        <f t="shared" si="5"/>
        <v/>
      </c>
    </row>
    <row r="101" spans="1:21" hidden="1" x14ac:dyDescent="0.25">
      <c r="A101" s="39">
        <v>40402</v>
      </c>
      <c r="B101" s="39" t="s">
        <v>4796</v>
      </c>
      <c r="C101" s="37" t="s">
        <v>4487</v>
      </c>
      <c r="D101" s="37">
        <v>2010</v>
      </c>
      <c r="E101" s="38">
        <v>8</v>
      </c>
      <c r="F101" s="37" t="s">
        <v>50</v>
      </c>
      <c r="G101" s="37" t="s">
        <v>50</v>
      </c>
      <c r="H101" s="37" t="s">
        <v>40</v>
      </c>
      <c r="I101" s="38">
        <v>246</v>
      </c>
      <c r="J101" s="37">
        <v>0</v>
      </c>
      <c r="K101" s="37">
        <f t="shared" si="3"/>
        <v>246</v>
      </c>
      <c r="L101" s="37" t="s">
        <v>37</v>
      </c>
      <c r="M101">
        <v>0</v>
      </c>
      <c r="N101">
        <v>0</v>
      </c>
      <c r="O101">
        <v>0</v>
      </c>
      <c r="P101">
        <f>VLOOKUP(C101,'By Sighting'!B:O,14,FALSE)</f>
        <v>0</v>
      </c>
      <c r="Q101">
        <v>0</v>
      </c>
      <c r="R101">
        <f t="shared" si="4"/>
        <v>0</v>
      </c>
      <c r="S101">
        <v>0</v>
      </c>
      <c r="T101">
        <v>0</v>
      </c>
      <c r="U101" t="str">
        <f t="shared" si="5"/>
        <v/>
      </c>
    </row>
    <row r="102" spans="1:21" hidden="1" x14ac:dyDescent="0.25">
      <c r="A102" s="39">
        <v>40403</v>
      </c>
      <c r="B102" s="39" t="s">
        <v>4797</v>
      </c>
      <c r="C102" s="37" t="s">
        <v>4486</v>
      </c>
      <c r="D102" s="37">
        <v>2010</v>
      </c>
      <c r="E102" s="38">
        <v>8</v>
      </c>
      <c r="F102" s="37" t="s">
        <v>76</v>
      </c>
      <c r="G102" s="37" t="s">
        <v>1827</v>
      </c>
      <c r="H102" s="37" t="s">
        <v>32</v>
      </c>
      <c r="I102" s="38">
        <v>30</v>
      </c>
      <c r="J102" s="37">
        <v>0</v>
      </c>
      <c r="K102" s="37">
        <f t="shared" si="3"/>
        <v>30</v>
      </c>
      <c r="L102" s="37" t="s">
        <v>37</v>
      </c>
      <c r="M102">
        <v>0</v>
      </c>
      <c r="N102">
        <v>0</v>
      </c>
      <c r="O102">
        <v>0</v>
      </c>
      <c r="P102">
        <f>VLOOKUP(C102,'By Sighting'!B:O,14,FALSE)</f>
        <v>0</v>
      </c>
      <c r="Q102">
        <v>0</v>
      </c>
      <c r="R102">
        <f t="shared" si="4"/>
        <v>0</v>
      </c>
      <c r="S102">
        <v>0</v>
      </c>
      <c r="T102">
        <v>0</v>
      </c>
      <c r="U102" t="str">
        <f t="shared" si="5"/>
        <v/>
      </c>
    </row>
    <row r="103" spans="1:21" hidden="1" x14ac:dyDescent="0.25">
      <c r="A103" s="39">
        <v>40403</v>
      </c>
      <c r="B103" s="39" t="s">
        <v>4797</v>
      </c>
      <c r="C103" s="37" t="s">
        <v>4485</v>
      </c>
      <c r="D103" s="37">
        <v>2010</v>
      </c>
      <c r="E103" s="38">
        <v>8</v>
      </c>
      <c r="F103" s="37" t="s">
        <v>1827</v>
      </c>
      <c r="G103" s="37" t="s">
        <v>1827</v>
      </c>
      <c r="H103" s="37" t="s">
        <v>32</v>
      </c>
      <c r="I103" s="38">
        <v>16</v>
      </c>
      <c r="J103" s="37">
        <v>0</v>
      </c>
      <c r="K103" s="37">
        <f t="shared" si="3"/>
        <v>16</v>
      </c>
      <c r="L103" s="37" t="s">
        <v>37</v>
      </c>
      <c r="M103">
        <v>0</v>
      </c>
      <c r="N103">
        <v>0</v>
      </c>
      <c r="O103">
        <v>0</v>
      </c>
      <c r="P103">
        <f>VLOOKUP(C103,'By Sighting'!B:O,14,FALSE)</f>
        <v>0</v>
      </c>
      <c r="Q103">
        <v>0</v>
      </c>
      <c r="R103">
        <f t="shared" si="4"/>
        <v>0</v>
      </c>
      <c r="S103">
        <v>0</v>
      </c>
      <c r="T103">
        <v>0</v>
      </c>
      <c r="U103" t="str">
        <f t="shared" si="5"/>
        <v/>
      </c>
    </row>
    <row r="104" spans="1:21" hidden="1" x14ac:dyDescent="0.25">
      <c r="A104" s="39">
        <v>40415</v>
      </c>
      <c r="B104" s="39" t="s">
        <v>4798</v>
      </c>
      <c r="C104" s="37" t="s">
        <v>112</v>
      </c>
      <c r="D104" s="37">
        <v>2010</v>
      </c>
      <c r="E104" s="38">
        <v>8</v>
      </c>
      <c r="F104" s="37" t="s">
        <v>1827</v>
      </c>
      <c r="G104" s="37" t="s">
        <v>1827</v>
      </c>
      <c r="H104" s="37" t="s">
        <v>32</v>
      </c>
      <c r="I104" s="38">
        <v>6</v>
      </c>
      <c r="J104" s="37">
        <v>0</v>
      </c>
      <c r="K104" s="37">
        <f t="shared" si="3"/>
        <v>6</v>
      </c>
      <c r="L104" s="37" t="s">
        <v>37</v>
      </c>
      <c r="M104">
        <v>1</v>
      </c>
      <c r="N104">
        <v>0</v>
      </c>
      <c r="O104">
        <v>0</v>
      </c>
      <c r="P104">
        <f>VLOOKUP(C104,'By Sighting'!B:O,14,FALSE)</f>
        <v>0</v>
      </c>
      <c r="Q104">
        <v>0.16666666666666666</v>
      </c>
      <c r="R104">
        <f t="shared" si="4"/>
        <v>0</v>
      </c>
      <c r="S104">
        <v>0</v>
      </c>
      <c r="T104">
        <v>1</v>
      </c>
      <c r="U104" t="str">
        <f t="shared" si="5"/>
        <v/>
      </c>
    </row>
    <row r="105" spans="1:21" hidden="1" x14ac:dyDescent="0.25">
      <c r="A105" s="39">
        <v>40415</v>
      </c>
      <c r="B105" s="39" t="s">
        <v>4798</v>
      </c>
      <c r="C105" s="37" t="s">
        <v>4481</v>
      </c>
      <c r="D105" s="37">
        <v>2010</v>
      </c>
      <c r="E105" s="38">
        <v>8</v>
      </c>
      <c r="F105" s="37" t="s">
        <v>76</v>
      </c>
      <c r="G105" s="37" t="s">
        <v>1827</v>
      </c>
      <c r="H105" s="37" t="s">
        <v>32</v>
      </c>
      <c r="I105" s="38">
        <v>51</v>
      </c>
      <c r="J105" s="37">
        <v>0</v>
      </c>
      <c r="K105" s="37">
        <f t="shared" si="3"/>
        <v>51</v>
      </c>
      <c r="L105" s="37" t="s">
        <v>4480</v>
      </c>
      <c r="M105">
        <v>0</v>
      </c>
      <c r="N105">
        <v>0</v>
      </c>
      <c r="O105">
        <v>0</v>
      </c>
      <c r="P105">
        <f>VLOOKUP(C105,'By Sighting'!B:O,14,FALSE)</f>
        <v>0</v>
      </c>
      <c r="Q105">
        <v>0</v>
      </c>
      <c r="R105">
        <f t="shared" si="4"/>
        <v>0</v>
      </c>
      <c r="S105">
        <v>0</v>
      </c>
      <c r="T105">
        <v>0</v>
      </c>
      <c r="U105" t="str">
        <f t="shared" si="5"/>
        <v/>
      </c>
    </row>
    <row r="106" spans="1:21" hidden="1" x14ac:dyDescent="0.25">
      <c r="A106" s="39">
        <v>40422</v>
      </c>
      <c r="B106" s="39" t="s">
        <v>4799</v>
      </c>
      <c r="C106" s="37" t="s">
        <v>4477</v>
      </c>
      <c r="D106" s="37">
        <v>2010</v>
      </c>
      <c r="E106" s="38">
        <v>9</v>
      </c>
      <c r="F106" s="37" t="s">
        <v>76</v>
      </c>
      <c r="G106" s="37" t="s">
        <v>1827</v>
      </c>
      <c r="H106" s="37" t="s">
        <v>32</v>
      </c>
      <c r="I106" s="38">
        <v>66</v>
      </c>
      <c r="J106" s="37">
        <v>0</v>
      </c>
      <c r="K106" s="37">
        <f t="shared" si="3"/>
        <v>66</v>
      </c>
      <c r="L106" s="37" t="s">
        <v>4476</v>
      </c>
      <c r="M106">
        <v>0</v>
      </c>
      <c r="N106">
        <v>0</v>
      </c>
      <c r="O106">
        <v>0</v>
      </c>
      <c r="P106">
        <f>VLOOKUP(C106,'By Sighting'!B:O,14,FALSE)</f>
        <v>0</v>
      </c>
      <c r="Q106">
        <v>0</v>
      </c>
      <c r="R106">
        <f t="shared" si="4"/>
        <v>0</v>
      </c>
      <c r="S106">
        <v>0</v>
      </c>
      <c r="T106">
        <v>0</v>
      </c>
      <c r="U106" t="str">
        <f t="shared" si="5"/>
        <v/>
      </c>
    </row>
    <row r="107" spans="1:21" hidden="1" x14ac:dyDescent="0.25">
      <c r="A107" s="39">
        <v>40422</v>
      </c>
      <c r="B107" s="39" t="s">
        <v>4799</v>
      </c>
      <c r="C107" s="37" t="s">
        <v>4475</v>
      </c>
      <c r="D107" s="37">
        <v>2010</v>
      </c>
      <c r="E107" s="38">
        <v>9</v>
      </c>
      <c r="F107" s="37" t="s">
        <v>76</v>
      </c>
      <c r="G107" s="37" t="s">
        <v>1827</v>
      </c>
      <c r="H107" s="37" t="s">
        <v>40</v>
      </c>
      <c r="I107" s="38">
        <v>4</v>
      </c>
      <c r="J107" s="37">
        <v>0</v>
      </c>
      <c r="K107" s="37">
        <f t="shared" si="3"/>
        <v>4</v>
      </c>
      <c r="L107" s="37" t="s">
        <v>37</v>
      </c>
      <c r="M107">
        <v>0</v>
      </c>
      <c r="N107">
        <v>0</v>
      </c>
      <c r="O107">
        <v>0</v>
      </c>
      <c r="P107">
        <f>VLOOKUP(C107,'By Sighting'!B:O,14,FALSE)</f>
        <v>0</v>
      </c>
      <c r="Q107">
        <v>0</v>
      </c>
      <c r="R107">
        <f t="shared" si="4"/>
        <v>0</v>
      </c>
      <c r="S107">
        <v>0</v>
      </c>
      <c r="T107">
        <v>0</v>
      </c>
      <c r="U107" t="str">
        <f t="shared" si="5"/>
        <v/>
      </c>
    </row>
    <row r="108" spans="1:21" hidden="1" x14ac:dyDescent="0.25">
      <c r="A108" s="39">
        <v>40422</v>
      </c>
      <c r="B108" s="39" t="s">
        <v>4799</v>
      </c>
      <c r="C108" s="37" t="s">
        <v>4474</v>
      </c>
      <c r="D108" s="37">
        <v>2010</v>
      </c>
      <c r="E108" s="38">
        <v>9</v>
      </c>
      <c r="F108" s="37" t="s">
        <v>1827</v>
      </c>
      <c r="G108" s="37" t="s">
        <v>1827</v>
      </c>
      <c r="H108" s="37" t="s">
        <v>32</v>
      </c>
      <c r="I108" s="38">
        <v>9</v>
      </c>
      <c r="J108" s="37">
        <v>0</v>
      </c>
      <c r="K108" s="37">
        <f t="shared" si="3"/>
        <v>9</v>
      </c>
      <c r="L108" s="37" t="s">
        <v>1919</v>
      </c>
      <c r="M108">
        <v>0</v>
      </c>
      <c r="N108">
        <v>0</v>
      </c>
      <c r="O108">
        <v>0</v>
      </c>
      <c r="P108">
        <f>VLOOKUP(C108,'By Sighting'!B:O,14,FALSE)</f>
        <v>0</v>
      </c>
      <c r="Q108">
        <v>0</v>
      </c>
      <c r="R108">
        <f t="shared" si="4"/>
        <v>0</v>
      </c>
      <c r="S108">
        <v>0</v>
      </c>
      <c r="T108">
        <v>0</v>
      </c>
      <c r="U108" t="str">
        <f t="shared" si="5"/>
        <v/>
      </c>
    </row>
    <row r="109" spans="1:21" hidden="1" x14ac:dyDescent="0.25">
      <c r="A109" s="39">
        <v>40423</v>
      </c>
      <c r="B109" s="39" t="s">
        <v>4800</v>
      </c>
      <c r="C109" s="37" t="s">
        <v>4471</v>
      </c>
      <c r="D109" s="37">
        <v>2010</v>
      </c>
      <c r="E109" s="38">
        <v>9</v>
      </c>
      <c r="F109" s="37" t="s">
        <v>76</v>
      </c>
      <c r="G109" s="37" t="s">
        <v>1827</v>
      </c>
      <c r="H109" s="37" t="s">
        <v>32</v>
      </c>
      <c r="I109" s="38">
        <v>53</v>
      </c>
      <c r="J109" s="37">
        <v>0</v>
      </c>
      <c r="K109" s="37">
        <f t="shared" si="3"/>
        <v>53</v>
      </c>
      <c r="L109" s="37" t="s">
        <v>37</v>
      </c>
      <c r="M109">
        <v>0</v>
      </c>
      <c r="N109">
        <v>0</v>
      </c>
      <c r="O109">
        <v>0</v>
      </c>
      <c r="P109">
        <f>VLOOKUP(C109,'By Sighting'!B:O,14,FALSE)</f>
        <v>0</v>
      </c>
      <c r="Q109">
        <v>0</v>
      </c>
      <c r="R109">
        <f t="shared" si="4"/>
        <v>0</v>
      </c>
      <c r="S109">
        <v>0</v>
      </c>
      <c r="T109">
        <v>0</v>
      </c>
      <c r="U109" t="str">
        <f t="shared" si="5"/>
        <v/>
      </c>
    </row>
    <row r="110" spans="1:21" hidden="1" x14ac:dyDescent="0.25">
      <c r="A110" s="39">
        <v>40423</v>
      </c>
      <c r="B110" s="39" t="s">
        <v>4800</v>
      </c>
      <c r="C110" s="37" t="s">
        <v>4470</v>
      </c>
      <c r="D110" s="37">
        <v>2010</v>
      </c>
      <c r="E110" s="38">
        <v>9</v>
      </c>
      <c r="F110" s="37" t="s">
        <v>1827</v>
      </c>
      <c r="G110" s="37" t="s">
        <v>1827</v>
      </c>
      <c r="H110" s="37" t="s">
        <v>32</v>
      </c>
      <c r="I110" s="38">
        <v>23</v>
      </c>
      <c r="J110" s="37">
        <v>0</v>
      </c>
      <c r="K110" s="37">
        <f t="shared" si="3"/>
        <v>23</v>
      </c>
      <c r="L110" s="37" t="s">
        <v>4469</v>
      </c>
      <c r="M110">
        <v>0</v>
      </c>
      <c r="N110">
        <v>0</v>
      </c>
      <c r="O110">
        <v>0</v>
      </c>
      <c r="P110">
        <f>VLOOKUP(C110,'By Sighting'!B:O,14,FALSE)</f>
        <v>0</v>
      </c>
      <c r="Q110">
        <v>0</v>
      </c>
      <c r="R110">
        <f t="shared" si="4"/>
        <v>0</v>
      </c>
      <c r="S110">
        <v>0</v>
      </c>
      <c r="T110">
        <v>0</v>
      </c>
      <c r="U110" t="str">
        <f t="shared" si="5"/>
        <v/>
      </c>
    </row>
    <row r="111" spans="1:21" hidden="1" x14ac:dyDescent="0.25">
      <c r="A111" s="39">
        <v>40423</v>
      </c>
      <c r="B111" s="39" t="s">
        <v>4800</v>
      </c>
      <c r="C111" s="37" t="s">
        <v>4467</v>
      </c>
      <c r="D111" s="37">
        <v>2010</v>
      </c>
      <c r="E111" s="38">
        <v>9</v>
      </c>
      <c r="F111" s="37" t="s">
        <v>153</v>
      </c>
      <c r="G111" s="37" t="s">
        <v>4672</v>
      </c>
      <c r="H111" s="37" t="s">
        <v>32</v>
      </c>
      <c r="I111" s="38">
        <v>5</v>
      </c>
      <c r="J111" s="37">
        <v>0</v>
      </c>
      <c r="K111" s="37">
        <f t="shared" si="3"/>
        <v>5</v>
      </c>
      <c r="L111" s="37" t="s">
        <v>37</v>
      </c>
      <c r="M111">
        <v>0</v>
      </c>
      <c r="N111">
        <v>0</v>
      </c>
      <c r="O111">
        <v>0</v>
      </c>
      <c r="P111">
        <f>VLOOKUP(C111,'By Sighting'!B:O,14,FALSE)</f>
        <v>0</v>
      </c>
      <c r="Q111">
        <v>0</v>
      </c>
      <c r="R111">
        <f t="shared" si="4"/>
        <v>0</v>
      </c>
      <c r="S111">
        <v>0</v>
      </c>
      <c r="T111">
        <v>0</v>
      </c>
      <c r="U111" t="str">
        <f t="shared" si="5"/>
        <v/>
      </c>
    </row>
    <row r="112" spans="1:21" hidden="1" x14ac:dyDescent="0.25">
      <c r="A112" s="39">
        <v>40423</v>
      </c>
      <c r="B112" s="39" t="s">
        <v>4800</v>
      </c>
      <c r="C112" s="37" t="s">
        <v>4466</v>
      </c>
      <c r="D112" s="37">
        <v>2010</v>
      </c>
      <c r="E112" s="38">
        <v>9</v>
      </c>
      <c r="F112" s="37" t="s">
        <v>24</v>
      </c>
      <c r="G112" s="37" t="s">
        <v>4672</v>
      </c>
      <c r="H112" s="37" t="s">
        <v>32</v>
      </c>
      <c r="I112" s="38">
        <v>2</v>
      </c>
      <c r="J112" s="37">
        <v>0</v>
      </c>
      <c r="K112" s="37">
        <f t="shared" si="3"/>
        <v>2</v>
      </c>
      <c r="L112" s="37" t="s">
        <v>4465</v>
      </c>
      <c r="M112">
        <v>0</v>
      </c>
      <c r="N112">
        <v>0</v>
      </c>
      <c r="O112">
        <v>0</v>
      </c>
      <c r="P112">
        <f>VLOOKUP(C112,'By Sighting'!B:O,14,FALSE)</f>
        <v>0</v>
      </c>
      <c r="Q112">
        <v>0</v>
      </c>
      <c r="R112">
        <f t="shared" si="4"/>
        <v>0</v>
      </c>
      <c r="S112">
        <v>0</v>
      </c>
      <c r="T112">
        <v>0</v>
      </c>
      <c r="U112" t="str">
        <f t="shared" si="5"/>
        <v/>
      </c>
    </row>
    <row r="113" spans="1:21" hidden="1" x14ac:dyDescent="0.25">
      <c r="A113" s="39">
        <v>40423</v>
      </c>
      <c r="B113" s="39" t="s">
        <v>4800</v>
      </c>
      <c r="C113" s="37" t="s">
        <v>116</v>
      </c>
      <c r="D113" s="37">
        <v>2010</v>
      </c>
      <c r="E113" s="38">
        <v>9</v>
      </c>
      <c r="F113" s="37" t="s">
        <v>55</v>
      </c>
      <c r="G113" s="37" t="s">
        <v>4672</v>
      </c>
      <c r="H113" s="37" t="s">
        <v>32</v>
      </c>
      <c r="I113" s="38">
        <v>30</v>
      </c>
      <c r="J113" s="37">
        <v>0</v>
      </c>
      <c r="K113" s="37">
        <f t="shared" si="3"/>
        <v>30</v>
      </c>
      <c r="L113" s="37" t="s">
        <v>4462</v>
      </c>
      <c r="M113">
        <v>1</v>
      </c>
      <c r="N113">
        <v>0</v>
      </c>
      <c r="O113">
        <v>0</v>
      </c>
      <c r="P113">
        <f>VLOOKUP(C113,'By Sighting'!B:O,14,FALSE)</f>
        <v>0</v>
      </c>
      <c r="Q113">
        <v>3.3333333333333333E-2</v>
      </c>
      <c r="R113">
        <f t="shared" si="4"/>
        <v>0</v>
      </c>
      <c r="S113">
        <v>0</v>
      </c>
      <c r="T113">
        <v>1</v>
      </c>
      <c r="U113" t="str">
        <f t="shared" si="5"/>
        <v/>
      </c>
    </row>
    <row r="114" spans="1:21" hidden="1" x14ac:dyDescent="0.25">
      <c r="A114" s="39">
        <v>40423</v>
      </c>
      <c r="B114" s="39" t="s">
        <v>4800</v>
      </c>
      <c r="C114" s="37" t="s">
        <v>4461</v>
      </c>
      <c r="D114" s="37">
        <v>2010</v>
      </c>
      <c r="E114" s="38">
        <v>9</v>
      </c>
      <c r="F114" s="37" t="s">
        <v>36</v>
      </c>
      <c r="G114" s="37" t="s">
        <v>36</v>
      </c>
      <c r="H114" s="37" t="s">
        <v>32</v>
      </c>
      <c r="I114" s="38">
        <v>112</v>
      </c>
      <c r="J114" s="37" t="s">
        <v>2098</v>
      </c>
      <c r="K114" s="37">
        <f t="shared" si="3"/>
        <v>105</v>
      </c>
      <c r="L114" s="37" t="s">
        <v>4460</v>
      </c>
      <c r="M114">
        <v>0</v>
      </c>
      <c r="N114">
        <v>0</v>
      </c>
      <c r="O114">
        <v>0</v>
      </c>
      <c r="P114">
        <f>VLOOKUP(C114,'By Sighting'!B:O,14,FALSE)</f>
        <v>0</v>
      </c>
      <c r="Q114">
        <v>0</v>
      </c>
      <c r="R114">
        <f t="shared" si="4"/>
        <v>0</v>
      </c>
      <c r="S114">
        <v>0</v>
      </c>
      <c r="T114">
        <v>0</v>
      </c>
      <c r="U114" t="str">
        <f t="shared" si="5"/>
        <v/>
      </c>
    </row>
    <row r="115" spans="1:21" hidden="1" x14ac:dyDescent="0.25">
      <c r="A115" s="39">
        <v>40423</v>
      </c>
      <c r="B115" s="39" t="s">
        <v>4800</v>
      </c>
      <c r="C115" s="37" t="s">
        <v>4459</v>
      </c>
      <c r="D115" s="37">
        <v>2010</v>
      </c>
      <c r="E115" s="38">
        <v>9</v>
      </c>
      <c r="F115" s="37" t="s">
        <v>36</v>
      </c>
      <c r="G115" s="37" t="s">
        <v>36</v>
      </c>
      <c r="H115" s="37" t="s">
        <v>40</v>
      </c>
      <c r="I115" s="38">
        <v>29</v>
      </c>
      <c r="J115" s="37">
        <v>0</v>
      </c>
      <c r="K115" s="37">
        <f t="shared" si="3"/>
        <v>29</v>
      </c>
      <c r="L115" s="37" t="s">
        <v>37</v>
      </c>
      <c r="M115">
        <v>0</v>
      </c>
      <c r="N115">
        <v>0</v>
      </c>
      <c r="O115">
        <v>0</v>
      </c>
      <c r="P115">
        <f>VLOOKUP(C115,'By Sighting'!B:O,14,FALSE)</f>
        <v>0</v>
      </c>
      <c r="Q115">
        <v>0</v>
      </c>
      <c r="R115">
        <f t="shared" si="4"/>
        <v>0</v>
      </c>
      <c r="S115">
        <v>0</v>
      </c>
      <c r="T115">
        <v>0</v>
      </c>
      <c r="U115" t="str">
        <f t="shared" si="5"/>
        <v/>
      </c>
    </row>
    <row r="116" spans="1:21" hidden="1" x14ac:dyDescent="0.25">
      <c r="A116" s="39">
        <v>40423</v>
      </c>
      <c r="B116" s="39" t="s">
        <v>4800</v>
      </c>
      <c r="C116" s="37" t="s">
        <v>4458</v>
      </c>
      <c r="D116" s="37">
        <v>2010</v>
      </c>
      <c r="E116" s="38">
        <v>9</v>
      </c>
      <c r="F116" s="37" t="s">
        <v>50</v>
      </c>
      <c r="G116" s="37" t="s">
        <v>50</v>
      </c>
      <c r="H116" s="37" t="s">
        <v>32</v>
      </c>
      <c r="I116" s="38">
        <v>104</v>
      </c>
      <c r="J116" s="37" t="s">
        <v>1841</v>
      </c>
      <c r="K116" s="37">
        <f t="shared" si="3"/>
        <v>103</v>
      </c>
      <c r="L116" s="37" t="s">
        <v>4457</v>
      </c>
      <c r="M116">
        <v>0</v>
      </c>
      <c r="N116">
        <v>0</v>
      </c>
      <c r="O116">
        <v>0</v>
      </c>
      <c r="P116">
        <f>VLOOKUP(C116,'By Sighting'!B:O,14,FALSE)</f>
        <v>0</v>
      </c>
      <c r="Q116">
        <v>0</v>
      </c>
      <c r="R116">
        <f t="shared" si="4"/>
        <v>0</v>
      </c>
      <c r="S116">
        <v>0</v>
      </c>
      <c r="T116">
        <v>0</v>
      </c>
      <c r="U116" t="str">
        <f t="shared" si="5"/>
        <v/>
      </c>
    </row>
    <row r="117" spans="1:21" hidden="1" x14ac:dyDescent="0.25">
      <c r="A117" s="39">
        <v>40423</v>
      </c>
      <c r="B117" s="39" t="s">
        <v>4800</v>
      </c>
      <c r="C117" s="37" t="s">
        <v>4456</v>
      </c>
      <c r="D117" s="37">
        <v>2010</v>
      </c>
      <c r="E117" s="38">
        <v>9</v>
      </c>
      <c r="F117" s="37" t="s">
        <v>50</v>
      </c>
      <c r="G117" s="37" t="s">
        <v>50</v>
      </c>
      <c r="H117" s="37" t="s">
        <v>40</v>
      </c>
      <c r="I117" s="38">
        <v>10</v>
      </c>
      <c r="J117" s="37">
        <v>0</v>
      </c>
      <c r="K117" s="37">
        <f t="shared" si="3"/>
        <v>10</v>
      </c>
      <c r="L117" s="37" t="s">
        <v>37</v>
      </c>
      <c r="M117">
        <v>0</v>
      </c>
      <c r="N117">
        <v>0</v>
      </c>
      <c r="O117">
        <v>0</v>
      </c>
      <c r="P117">
        <f>VLOOKUP(C117,'By Sighting'!B:O,14,FALSE)</f>
        <v>0</v>
      </c>
      <c r="Q117">
        <v>0</v>
      </c>
      <c r="R117">
        <f t="shared" si="4"/>
        <v>0</v>
      </c>
      <c r="S117">
        <v>0</v>
      </c>
      <c r="T117">
        <v>0</v>
      </c>
      <c r="U117" t="str">
        <f t="shared" si="5"/>
        <v/>
      </c>
    </row>
    <row r="118" spans="1:21" hidden="1" x14ac:dyDescent="0.25">
      <c r="A118" s="39">
        <v>40424</v>
      </c>
      <c r="B118" s="39" t="s">
        <v>4801</v>
      </c>
      <c r="C118" s="37" t="s">
        <v>4455</v>
      </c>
      <c r="D118" s="37">
        <v>2010</v>
      </c>
      <c r="E118" s="38">
        <v>9</v>
      </c>
      <c r="F118" s="37" t="s">
        <v>55</v>
      </c>
      <c r="G118" s="37" t="s">
        <v>4672</v>
      </c>
      <c r="H118" s="37" t="s">
        <v>32</v>
      </c>
      <c r="I118" s="38">
        <v>487</v>
      </c>
      <c r="J118" s="37" t="s">
        <v>2845</v>
      </c>
      <c r="K118" s="37">
        <f t="shared" si="3"/>
        <v>484</v>
      </c>
      <c r="L118" s="37" t="s">
        <v>4454</v>
      </c>
      <c r="M118">
        <v>0</v>
      </c>
      <c r="N118">
        <v>0</v>
      </c>
      <c r="O118">
        <v>0</v>
      </c>
      <c r="P118">
        <f>VLOOKUP(C118,'By Sighting'!B:O,14,FALSE)</f>
        <v>0</v>
      </c>
      <c r="Q118">
        <v>0</v>
      </c>
      <c r="R118">
        <f t="shared" si="4"/>
        <v>0</v>
      </c>
      <c r="S118">
        <v>0</v>
      </c>
      <c r="T118">
        <v>0</v>
      </c>
      <c r="U118" t="str">
        <f t="shared" si="5"/>
        <v/>
      </c>
    </row>
    <row r="119" spans="1:21" hidden="1" x14ac:dyDescent="0.25">
      <c r="A119" s="39">
        <v>40424</v>
      </c>
      <c r="B119" s="39" t="s">
        <v>4801</v>
      </c>
      <c r="C119" s="37" t="s">
        <v>4453</v>
      </c>
      <c r="D119" s="37">
        <v>2010</v>
      </c>
      <c r="E119" s="38">
        <v>9</v>
      </c>
      <c r="F119" s="37" t="s">
        <v>55</v>
      </c>
      <c r="G119" s="37" t="s">
        <v>4672</v>
      </c>
      <c r="H119" s="37" t="s">
        <v>40</v>
      </c>
      <c r="I119" s="38">
        <v>2057</v>
      </c>
      <c r="J119" s="37">
        <v>0</v>
      </c>
      <c r="K119" s="37">
        <f t="shared" si="3"/>
        <v>2057</v>
      </c>
      <c r="L119" s="37" t="s">
        <v>4452</v>
      </c>
      <c r="M119">
        <v>0</v>
      </c>
      <c r="N119">
        <v>0</v>
      </c>
      <c r="O119">
        <v>0</v>
      </c>
      <c r="P119">
        <f>VLOOKUP(C119,'By Sighting'!B:O,14,FALSE)</f>
        <v>0</v>
      </c>
      <c r="Q119">
        <v>0</v>
      </c>
      <c r="R119">
        <f t="shared" si="4"/>
        <v>0</v>
      </c>
      <c r="S119">
        <v>0</v>
      </c>
      <c r="T119">
        <v>0</v>
      </c>
      <c r="U119" t="str">
        <f t="shared" si="5"/>
        <v/>
      </c>
    </row>
    <row r="120" spans="1:21" hidden="1" x14ac:dyDescent="0.25">
      <c r="A120" s="39">
        <v>40430</v>
      </c>
      <c r="B120" s="39" t="s">
        <v>4802</v>
      </c>
      <c r="C120" s="37" t="s">
        <v>4448</v>
      </c>
      <c r="D120" s="37">
        <v>2010</v>
      </c>
      <c r="E120" s="38">
        <v>9</v>
      </c>
      <c r="F120" s="37" t="s">
        <v>76</v>
      </c>
      <c r="G120" s="37" t="s">
        <v>1827</v>
      </c>
      <c r="H120" s="37" t="s">
        <v>32</v>
      </c>
      <c r="I120" s="38">
        <v>20</v>
      </c>
      <c r="J120" s="37">
        <v>0</v>
      </c>
      <c r="K120" s="37">
        <f t="shared" si="3"/>
        <v>20</v>
      </c>
      <c r="L120" s="37" t="s">
        <v>4447</v>
      </c>
      <c r="M120">
        <v>0</v>
      </c>
      <c r="N120">
        <v>0</v>
      </c>
      <c r="O120">
        <v>0</v>
      </c>
      <c r="P120">
        <f>VLOOKUP(C120,'By Sighting'!B:O,14,FALSE)</f>
        <v>0</v>
      </c>
      <c r="Q120">
        <v>0</v>
      </c>
      <c r="R120">
        <f t="shared" si="4"/>
        <v>0</v>
      </c>
      <c r="S120">
        <v>0</v>
      </c>
      <c r="T120">
        <v>0</v>
      </c>
      <c r="U120" t="str">
        <f t="shared" si="5"/>
        <v/>
      </c>
    </row>
    <row r="121" spans="1:21" hidden="1" x14ac:dyDescent="0.25">
      <c r="A121" s="39">
        <v>40430</v>
      </c>
      <c r="B121" s="39" t="s">
        <v>4802</v>
      </c>
      <c r="C121" s="37" t="s">
        <v>4446</v>
      </c>
      <c r="D121" s="37">
        <v>2010</v>
      </c>
      <c r="E121" s="38">
        <v>9</v>
      </c>
      <c r="F121" s="37" t="s">
        <v>36</v>
      </c>
      <c r="G121" s="37" t="s">
        <v>36</v>
      </c>
      <c r="H121" s="37" t="s">
        <v>32</v>
      </c>
      <c r="I121" s="38">
        <v>82</v>
      </c>
      <c r="J121" s="37" t="s">
        <v>1857</v>
      </c>
      <c r="K121" s="37">
        <f t="shared" si="3"/>
        <v>77</v>
      </c>
      <c r="L121" s="37" t="s">
        <v>4445</v>
      </c>
      <c r="M121">
        <v>0</v>
      </c>
      <c r="N121">
        <v>0</v>
      </c>
      <c r="O121">
        <v>0</v>
      </c>
      <c r="P121">
        <f>VLOOKUP(C121,'By Sighting'!B:O,14,FALSE)</f>
        <v>0</v>
      </c>
      <c r="Q121">
        <v>0</v>
      </c>
      <c r="R121">
        <f t="shared" si="4"/>
        <v>0</v>
      </c>
      <c r="S121">
        <v>0</v>
      </c>
      <c r="T121">
        <v>0</v>
      </c>
      <c r="U121" t="str">
        <f t="shared" si="5"/>
        <v/>
      </c>
    </row>
    <row r="122" spans="1:21" hidden="1" x14ac:dyDescent="0.25">
      <c r="A122" s="39">
        <v>40430</v>
      </c>
      <c r="B122" s="39" t="s">
        <v>4802</v>
      </c>
      <c r="C122" s="37" t="s">
        <v>120</v>
      </c>
      <c r="D122" s="37">
        <v>2010</v>
      </c>
      <c r="E122" s="38">
        <v>9</v>
      </c>
      <c r="F122" s="37" t="s">
        <v>50</v>
      </c>
      <c r="G122" s="37" t="s">
        <v>50</v>
      </c>
      <c r="H122" s="37" t="s">
        <v>32</v>
      </c>
      <c r="I122" s="38">
        <v>161</v>
      </c>
      <c r="J122" s="37" t="s">
        <v>1864</v>
      </c>
      <c r="K122" s="37">
        <f t="shared" si="3"/>
        <v>157</v>
      </c>
      <c r="L122" s="37" t="s">
        <v>4444</v>
      </c>
      <c r="M122">
        <v>1</v>
      </c>
      <c r="N122">
        <v>0</v>
      </c>
      <c r="O122">
        <v>0</v>
      </c>
      <c r="P122">
        <f>VLOOKUP(C122,'By Sighting'!B:O,14,FALSE)</f>
        <v>0</v>
      </c>
      <c r="Q122">
        <v>6.2111801242236021E-3</v>
      </c>
      <c r="R122">
        <f t="shared" si="4"/>
        <v>0</v>
      </c>
      <c r="S122">
        <v>0</v>
      </c>
      <c r="T122">
        <v>1</v>
      </c>
      <c r="U122" t="str">
        <f t="shared" si="5"/>
        <v/>
      </c>
    </row>
    <row r="123" spans="1:21" hidden="1" x14ac:dyDescent="0.25">
      <c r="A123" s="39">
        <v>40430</v>
      </c>
      <c r="B123" s="39" t="s">
        <v>4802</v>
      </c>
      <c r="C123" s="37" t="s">
        <v>4443</v>
      </c>
      <c r="D123" s="37">
        <v>2010</v>
      </c>
      <c r="E123" s="38">
        <v>9</v>
      </c>
      <c r="F123" s="37" t="s">
        <v>50</v>
      </c>
      <c r="G123" s="37" t="s">
        <v>50</v>
      </c>
      <c r="H123" s="37" t="s">
        <v>40</v>
      </c>
      <c r="I123" s="38">
        <v>31</v>
      </c>
      <c r="J123" s="37">
        <v>0</v>
      </c>
      <c r="K123" s="37">
        <f t="shared" si="3"/>
        <v>31</v>
      </c>
      <c r="L123" s="37" t="s">
        <v>4442</v>
      </c>
      <c r="M123">
        <v>0</v>
      </c>
      <c r="N123">
        <v>0</v>
      </c>
      <c r="O123">
        <v>0</v>
      </c>
      <c r="P123">
        <f>VLOOKUP(C123,'By Sighting'!B:O,14,FALSE)</f>
        <v>0</v>
      </c>
      <c r="Q123">
        <v>0</v>
      </c>
      <c r="R123">
        <f t="shared" si="4"/>
        <v>0</v>
      </c>
      <c r="S123">
        <v>0</v>
      </c>
      <c r="T123">
        <v>0</v>
      </c>
      <c r="U123" t="str">
        <f t="shared" si="5"/>
        <v/>
      </c>
    </row>
    <row r="124" spans="1:21" hidden="1" x14ac:dyDescent="0.25">
      <c r="A124" s="39">
        <v>40435</v>
      </c>
      <c r="B124" s="39" t="s">
        <v>4803</v>
      </c>
      <c r="C124" s="37" t="s">
        <v>124</v>
      </c>
      <c r="D124" s="37">
        <v>2010</v>
      </c>
      <c r="E124" s="38">
        <v>9</v>
      </c>
      <c r="F124" s="37" t="s">
        <v>76</v>
      </c>
      <c r="G124" s="37" t="s">
        <v>1827</v>
      </c>
      <c r="H124" s="37" t="s">
        <v>32</v>
      </c>
      <c r="I124" s="38">
        <v>66</v>
      </c>
      <c r="J124" s="37" t="s">
        <v>2972</v>
      </c>
      <c r="K124" s="37">
        <f t="shared" si="3"/>
        <v>66</v>
      </c>
      <c r="L124" s="37" t="s">
        <v>4439</v>
      </c>
      <c r="M124">
        <v>2</v>
      </c>
      <c r="N124">
        <v>0</v>
      </c>
      <c r="O124">
        <v>1</v>
      </c>
      <c r="P124">
        <f>VLOOKUP(C124,'By Sighting'!B:O,14,FALSE)</f>
        <v>1</v>
      </c>
      <c r="Q124">
        <v>3.0303030303030304E-2</v>
      </c>
      <c r="R124">
        <f t="shared" si="4"/>
        <v>1.5151515151515152E-2</v>
      </c>
      <c r="S124">
        <v>1.5151515151515152E-2</v>
      </c>
      <c r="T124">
        <v>2</v>
      </c>
      <c r="U124" t="str">
        <f t="shared" si="5"/>
        <v/>
      </c>
    </row>
    <row r="125" spans="1:21" hidden="1" x14ac:dyDescent="0.25">
      <c r="A125" s="39">
        <v>40435</v>
      </c>
      <c r="B125" s="39" t="s">
        <v>4803</v>
      </c>
      <c r="C125" s="37" t="s">
        <v>129</v>
      </c>
      <c r="D125" s="37">
        <v>2010</v>
      </c>
      <c r="E125" s="38">
        <v>9</v>
      </c>
      <c r="F125" s="37" t="s">
        <v>55</v>
      </c>
      <c r="G125" s="37" t="s">
        <v>4672</v>
      </c>
      <c r="H125" s="37" t="s">
        <v>32</v>
      </c>
      <c r="I125" s="38">
        <v>369</v>
      </c>
      <c r="J125" s="37" t="s">
        <v>2845</v>
      </c>
      <c r="K125" s="37">
        <f t="shared" si="3"/>
        <v>366</v>
      </c>
      <c r="L125" s="37" t="s">
        <v>4438</v>
      </c>
      <c r="M125">
        <v>3</v>
      </c>
      <c r="N125">
        <v>0</v>
      </c>
      <c r="O125">
        <v>2</v>
      </c>
      <c r="P125">
        <f>VLOOKUP(C125,'By Sighting'!B:O,14,FALSE)</f>
        <v>0</v>
      </c>
      <c r="Q125">
        <v>8.130081300813009E-3</v>
      </c>
      <c r="R125">
        <f t="shared" si="4"/>
        <v>5.4200542005420054E-3</v>
      </c>
      <c r="S125">
        <v>0</v>
      </c>
      <c r="T125">
        <v>3</v>
      </c>
      <c r="U125" t="str">
        <f t="shared" si="5"/>
        <v/>
      </c>
    </row>
    <row r="126" spans="1:21" hidden="1" x14ac:dyDescent="0.25">
      <c r="A126" s="39">
        <v>40435</v>
      </c>
      <c r="B126" s="39" t="s">
        <v>4803</v>
      </c>
      <c r="C126" s="37" t="s">
        <v>4437</v>
      </c>
      <c r="D126" s="37">
        <v>2010</v>
      </c>
      <c r="E126" s="38">
        <v>9</v>
      </c>
      <c r="F126" s="37" t="s">
        <v>55</v>
      </c>
      <c r="G126" s="37" t="s">
        <v>4672</v>
      </c>
      <c r="H126" s="37" t="s">
        <v>40</v>
      </c>
      <c r="I126" s="38">
        <v>830</v>
      </c>
      <c r="J126" s="37">
        <v>0</v>
      </c>
      <c r="K126" s="37">
        <f t="shared" si="3"/>
        <v>830</v>
      </c>
      <c r="L126" s="37" t="s">
        <v>37</v>
      </c>
      <c r="M126">
        <v>0</v>
      </c>
      <c r="N126">
        <v>0</v>
      </c>
      <c r="O126">
        <v>0</v>
      </c>
      <c r="P126">
        <f>VLOOKUP(C126,'By Sighting'!B:O,14,FALSE)</f>
        <v>0</v>
      </c>
      <c r="Q126">
        <v>0</v>
      </c>
      <c r="R126">
        <f t="shared" si="4"/>
        <v>0</v>
      </c>
      <c r="S126">
        <v>0</v>
      </c>
      <c r="T126">
        <v>0</v>
      </c>
      <c r="U126" t="str">
        <f t="shared" si="5"/>
        <v/>
      </c>
    </row>
    <row r="127" spans="1:21" hidden="1" x14ac:dyDescent="0.25">
      <c r="A127" s="39">
        <v>40436</v>
      </c>
      <c r="B127" s="39" t="s">
        <v>4804</v>
      </c>
      <c r="C127" s="37" t="s">
        <v>138</v>
      </c>
      <c r="D127" s="37">
        <v>2010</v>
      </c>
      <c r="E127" s="38">
        <v>9</v>
      </c>
      <c r="F127" s="37" t="s">
        <v>76</v>
      </c>
      <c r="G127" s="37" t="s">
        <v>1827</v>
      </c>
      <c r="H127" s="37" t="s">
        <v>32</v>
      </c>
      <c r="I127" s="38">
        <v>35</v>
      </c>
      <c r="J127" s="37">
        <v>0</v>
      </c>
      <c r="K127" s="37">
        <f t="shared" si="3"/>
        <v>35</v>
      </c>
      <c r="L127" s="37" t="s">
        <v>4436</v>
      </c>
      <c r="M127">
        <v>3</v>
      </c>
      <c r="N127">
        <v>0</v>
      </c>
      <c r="O127">
        <v>0</v>
      </c>
      <c r="P127">
        <f>VLOOKUP(C127,'By Sighting'!B:O,14,FALSE)</f>
        <v>1</v>
      </c>
      <c r="Q127">
        <v>8.5714285714285715E-2</v>
      </c>
      <c r="R127">
        <f t="shared" si="4"/>
        <v>0</v>
      </c>
      <c r="S127">
        <v>2.8571428571428571E-2</v>
      </c>
      <c r="T127">
        <v>3</v>
      </c>
      <c r="U127" t="str">
        <f t="shared" si="5"/>
        <v/>
      </c>
    </row>
    <row r="128" spans="1:21" hidden="1" x14ac:dyDescent="0.25">
      <c r="A128" s="39">
        <v>40436</v>
      </c>
      <c r="B128" s="39" t="s">
        <v>4804</v>
      </c>
      <c r="C128" s="37" t="s">
        <v>4435</v>
      </c>
      <c r="D128" s="37">
        <v>2010</v>
      </c>
      <c r="E128" s="38">
        <v>9</v>
      </c>
      <c r="F128" s="37" t="s">
        <v>24</v>
      </c>
      <c r="G128" s="37" t="s">
        <v>4672</v>
      </c>
      <c r="H128" s="37" t="s">
        <v>32</v>
      </c>
      <c r="I128" s="38">
        <v>6</v>
      </c>
      <c r="J128" s="37">
        <v>0</v>
      </c>
      <c r="K128" s="37">
        <f t="shared" si="3"/>
        <v>6</v>
      </c>
      <c r="L128" s="37" t="s">
        <v>37</v>
      </c>
      <c r="M128">
        <v>0</v>
      </c>
      <c r="N128">
        <v>0</v>
      </c>
      <c r="O128">
        <v>0</v>
      </c>
      <c r="P128">
        <f>VLOOKUP(C128,'By Sighting'!B:O,14,FALSE)</f>
        <v>0</v>
      </c>
      <c r="Q128">
        <v>0</v>
      </c>
      <c r="R128">
        <f t="shared" si="4"/>
        <v>0</v>
      </c>
      <c r="S128">
        <v>0</v>
      </c>
      <c r="T128">
        <v>0</v>
      </c>
      <c r="U128" t="str">
        <f t="shared" si="5"/>
        <v/>
      </c>
    </row>
    <row r="129" spans="1:21" hidden="1" x14ac:dyDescent="0.25">
      <c r="A129" s="39">
        <v>40436</v>
      </c>
      <c r="B129" s="39" t="s">
        <v>4804</v>
      </c>
      <c r="C129" s="37" t="s">
        <v>4433</v>
      </c>
      <c r="D129" s="37">
        <v>2010</v>
      </c>
      <c r="E129" s="38">
        <v>9</v>
      </c>
      <c r="F129" s="37" t="s">
        <v>36</v>
      </c>
      <c r="G129" s="37" t="s">
        <v>36</v>
      </c>
      <c r="H129" s="37" t="s">
        <v>32</v>
      </c>
      <c r="I129" s="38">
        <v>124</v>
      </c>
      <c r="J129" s="37" t="s">
        <v>2098</v>
      </c>
      <c r="K129" s="37">
        <f t="shared" si="3"/>
        <v>117</v>
      </c>
      <c r="L129" s="37" t="s">
        <v>37</v>
      </c>
      <c r="M129">
        <v>0</v>
      </c>
      <c r="N129">
        <v>0</v>
      </c>
      <c r="O129">
        <v>0</v>
      </c>
      <c r="P129">
        <f>VLOOKUP(C129,'By Sighting'!B:O,14,FALSE)</f>
        <v>0</v>
      </c>
      <c r="Q129">
        <v>0</v>
      </c>
      <c r="R129">
        <f t="shared" si="4"/>
        <v>0</v>
      </c>
      <c r="S129">
        <v>0</v>
      </c>
      <c r="T129">
        <v>0</v>
      </c>
      <c r="U129" t="str">
        <f t="shared" si="5"/>
        <v/>
      </c>
    </row>
    <row r="130" spans="1:21" hidden="1" x14ac:dyDescent="0.25">
      <c r="A130" s="39">
        <v>40436</v>
      </c>
      <c r="B130" s="39" t="s">
        <v>4804</v>
      </c>
      <c r="C130" s="37" t="s">
        <v>4432</v>
      </c>
      <c r="D130" s="37">
        <v>2010</v>
      </c>
      <c r="E130" s="38">
        <v>9</v>
      </c>
      <c r="F130" s="37" t="s">
        <v>36</v>
      </c>
      <c r="G130" s="37" t="s">
        <v>36</v>
      </c>
      <c r="H130" s="37" t="s">
        <v>40</v>
      </c>
      <c r="I130" s="38">
        <v>26</v>
      </c>
      <c r="J130" s="37">
        <v>0</v>
      </c>
      <c r="K130" s="37">
        <f t="shared" si="3"/>
        <v>26</v>
      </c>
      <c r="L130" s="37" t="s">
        <v>37</v>
      </c>
      <c r="M130">
        <v>0</v>
      </c>
      <c r="N130">
        <v>0</v>
      </c>
      <c r="O130">
        <v>0</v>
      </c>
      <c r="P130">
        <f>VLOOKUP(C130,'By Sighting'!B:O,14,FALSE)</f>
        <v>0</v>
      </c>
      <c r="Q130">
        <v>0</v>
      </c>
      <c r="R130">
        <f t="shared" si="4"/>
        <v>0</v>
      </c>
      <c r="S130">
        <v>0</v>
      </c>
      <c r="T130">
        <v>0</v>
      </c>
      <c r="U130" t="str">
        <f t="shared" si="5"/>
        <v/>
      </c>
    </row>
    <row r="131" spans="1:21" hidden="1" x14ac:dyDescent="0.25">
      <c r="A131" s="39">
        <v>40436</v>
      </c>
      <c r="B131" s="39" t="s">
        <v>4804</v>
      </c>
      <c r="C131" s="37" t="s">
        <v>146</v>
      </c>
      <c r="D131" s="37">
        <v>2010</v>
      </c>
      <c r="E131" s="38">
        <v>9</v>
      </c>
      <c r="F131" s="37" t="s">
        <v>50</v>
      </c>
      <c r="G131" s="37" t="s">
        <v>50</v>
      </c>
      <c r="H131" s="37" t="s">
        <v>32</v>
      </c>
      <c r="I131" s="38">
        <v>151</v>
      </c>
      <c r="J131" s="37" t="s">
        <v>1857</v>
      </c>
      <c r="K131" s="37">
        <f t="shared" ref="K131:K194" si="6">I131-J131</f>
        <v>146</v>
      </c>
      <c r="L131" s="37" t="s">
        <v>4431</v>
      </c>
      <c r="M131">
        <v>1</v>
      </c>
      <c r="N131">
        <v>1</v>
      </c>
      <c r="O131">
        <v>0</v>
      </c>
      <c r="P131">
        <f>VLOOKUP(C131,'By Sighting'!B:O,14,FALSE)</f>
        <v>1</v>
      </c>
      <c r="Q131">
        <v>6.6225165562913907E-3</v>
      </c>
      <c r="R131">
        <f t="shared" ref="R131:R194" si="7">O131/I131</f>
        <v>0</v>
      </c>
      <c r="S131">
        <v>6.8493150684931503E-3</v>
      </c>
      <c r="T131">
        <v>1</v>
      </c>
      <c r="U131" t="str">
        <f t="shared" ref="U131:U194" si="8">IF(T131=M131, "", "NO")</f>
        <v/>
      </c>
    </row>
    <row r="132" spans="1:21" hidden="1" x14ac:dyDescent="0.25">
      <c r="A132" s="39">
        <v>40436</v>
      </c>
      <c r="B132" s="39" t="s">
        <v>4804</v>
      </c>
      <c r="C132" s="37" t="s">
        <v>4430</v>
      </c>
      <c r="D132" s="37">
        <v>2010</v>
      </c>
      <c r="E132" s="38">
        <v>9</v>
      </c>
      <c r="F132" s="37" t="s">
        <v>50</v>
      </c>
      <c r="G132" s="37" t="s">
        <v>50</v>
      </c>
      <c r="H132" s="37" t="s">
        <v>40</v>
      </c>
      <c r="I132" s="38">
        <v>43</v>
      </c>
      <c r="J132" s="37">
        <v>0</v>
      </c>
      <c r="K132" s="37">
        <f t="shared" si="6"/>
        <v>43</v>
      </c>
      <c r="L132" s="37" t="s">
        <v>37</v>
      </c>
      <c r="M132">
        <v>0</v>
      </c>
      <c r="N132">
        <v>0</v>
      </c>
      <c r="O132">
        <v>0</v>
      </c>
      <c r="P132">
        <f>VLOOKUP(C132,'By Sighting'!B:O,14,FALSE)</f>
        <v>0</v>
      </c>
      <c r="Q132">
        <v>0</v>
      </c>
      <c r="R132">
        <f t="shared" si="7"/>
        <v>0</v>
      </c>
      <c r="S132">
        <v>0</v>
      </c>
      <c r="T132">
        <v>0</v>
      </c>
      <c r="U132" t="str">
        <f t="shared" si="8"/>
        <v/>
      </c>
    </row>
    <row r="133" spans="1:21" hidden="1" x14ac:dyDescent="0.25">
      <c r="A133" s="39">
        <v>40441</v>
      </c>
      <c r="B133" s="39" t="s">
        <v>4805</v>
      </c>
      <c r="C133" s="37" t="s">
        <v>4428</v>
      </c>
      <c r="D133" s="37">
        <v>2010</v>
      </c>
      <c r="E133" s="38">
        <v>9</v>
      </c>
      <c r="F133" s="37" t="s">
        <v>76</v>
      </c>
      <c r="G133" s="37" t="s">
        <v>1827</v>
      </c>
      <c r="H133" s="37" t="s">
        <v>32</v>
      </c>
      <c r="I133" s="38">
        <v>1</v>
      </c>
      <c r="J133" s="37">
        <v>0</v>
      </c>
      <c r="K133" s="37">
        <f t="shared" si="6"/>
        <v>1</v>
      </c>
      <c r="L133" s="37" t="s">
        <v>4427</v>
      </c>
      <c r="M133">
        <v>0</v>
      </c>
      <c r="N133">
        <v>0</v>
      </c>
      <c r="O133">
        <v>0</v>
      </c>
      <c r="P133">
        <f>VLOOKUP(C133,'By Sighting'!B:O,14,FALSE)</f>
        <v>0</v>
      </c>
      <c r="Q133">
        <v>0</v>
      </c>
      <c r="R133">
        <f t="shared" si="7"/>
        <v>0</v>
      </c>
      <c r="S133">
        <v>0</v>
      </c>
      <c r="T133">
        <v>0</v>
      </c>
      <c r="U133" t="str">
        <f t="shared" si="8"/>
        <v/>
      </c>
    </row>
    <row r="134" spans="1:21" hidden="1" x14ac:dyDescent="0.25">
      <c r="A134" s="39">
        <v>40441</v>
      </c>
      <c r="B134" s="39" t="s">
        <v>4805</v>
      </c>
      <c r="C134" s="37" t="s">
        <v>4426</v>
      </c>
      <c r="D134" s="37">
        <v>2010</v>
      </c>
      <c r="E134" s="38">
        <v>9</v>
      </c>
      <c r="F134" s="37" t="s">
        <v>1827</v>
      </c>
      <c r="G134" s="37" t="s">
        <v>1827</v>
      </c>
      <c r="H134" s="37" t="s">
        <v>32</v>
      </c>
      <c r="I134" s="38">
        <v>6</v>
      </c>
      <c r="J134" s="37">
        <v>0</v>
      </c>
      <c r="K134" s="37">
        <f t="shared" si="6"/>
        <v>6</v>
      </c>
      <c r="L134" s="37" t="s">
        <v>3092</v>
      </c>
      <c r="M134">
        <v>0</v>
      </c>
      <c r="N134">
        <v>0</v>
      </c>
      <c r="O134">
        <v>0</v>
      </c>
      <c r="P134">
        <f>VLOOKUP(C134,'By Sighting'!B:O,14,FALSE)</f>
        <v>0</v>
      </c>
      <c r="Q134">
        <v>0</v>
      </c>
      <c r="R134">
        <f t="shared" si="7"/>
        <v>0</v>
      </c>
      <c r="S134">
        <v>0</v>
      </c>
      <c r="T134">
        <v>0</v>
      </c>
      <c r="U134" t="str">
        <f t="shared" si="8"/>
        <v/>
      </c>
    </row>
    <row r="135" spans="1:21" hidden="1" x14ac:dyDescent="0.25">
      <c r="A135" s="39">
        <v>40441</v>
      </c>
      <c r="B135" s="39" t="s">
        <v>4805</v>
      </c>
      <c r="C135" s="37" t="s">
        <v>152</v>
      </c>
      <c r="D135" s="37">
        <v>2010</v>
      </c>
      <c r="E135" s="38">
        <v>9</v>
      </c>
      <c r="F135" s="37" t="s">
        <v>153</v>
      </c>
      <c r="G135" s="37" t="s">
        <v>4672</v>
      </c>
      <c r="H135" s="37" t="s">
        <v>32</v>
      </c>
      <c r="I135" s="38">
        <v>28</v>
      </c>
      <c r="J135" s="37">
        <v>0</v>
      </c>
      <c r="K135" s="37">
        <f t="shared" si="6"/>
        <v>28</v>
      </c>
      <c r="L135" s="37" t="s">
        <v>4425</v>
      </c>
      <c r="M135">
        <v>1</v>
      </c>
      <c r="N135">
        <v>0</v>
      </c>
      <c r="O135">
        <v>0</v>
      </c>
      <c r="P135">
        <f>VLOOKUP(C135,'By Sighting'!B:O,14,FALSE)</f>
        <v>0</v>
      </c>
      <c r="Q135">
        <v>3.5714285714285712E-2</v>
      </c>
      <c r="R135">
        <f t="shared" si="7"/>
        <v>0</v>
      </c>
      <c r="S135">
        <v>0</v>
      </c>
      <c r="T135">
        <v>1</v>
      </c>
      <c r="U135" t="str">
        <f t="shared" si="8"/>
        <v/>
      </c>
    </row>
    <row r="136" spans="1:21" hidden="1" x14ac:dyDescent="0.25">
      <c r="A136" s="39">
        <v>40444</v>
      </c>
      <c r="B136" s="39" t="s">
        <v>4806</v>
      </c>
      <c r="C136" s="37" t="s">
        <v>4421</v>
      </c>
      <c r="D136" s="37">
        <v>2010</v>
      </c>
      <c r="E136" s="38">
        <v>9</v>
      </c>
      <c r="F136" s="37" t="s">
        <v>76</v>
      </c>
      <c r="G136" s="37" t="s">
        <v>1827</v>
      </c>
      <c r="H136" s="37" t="s">
        <v>32</v>
      </c>
      <c r="I136" s="38">
        <v>27</v>
      </c>
      <c r="J136" s="37">
        <v>0</v>
      </c>
      <c r="K136" s="37">
        <f t="shared" si="6"/>
        <v>27</v>
      </c>
      <c r="L136" s="37" t="s">
        <v>4420</v>
      </c>
      <c r="M136">
        <v>0</v>
      </c>
      <c r="N136">
        <v>0</v>
      </c>
      <c r="O136">
        <v>0</v>
      </c>
      <c r="P136">
        <f>VLOOKUP(C136,'By Sighting'!B:O,14,FALSE)</f>
        <v>0</v>
      </c>
      <c r="Q136">
        <v>0</v>
      </c>
      <c r="R136">
        <f t="shared" si="7"/>
        <v>0</v>
      </c>
      <c r="S136">
        <v>0</v>
      </c>
      <c r="T136">
        <v>0</v>
      </c>
      <c r="U136" t="str">
        <f t="shared" si="8"/>
        <v/>
      </c>
    </row>
    <row r="137" spans="1:21" hidden="1" x14ac:dyDescent="0.25">
      <c r="A137" s="39">
        <v>40451</v>
      </c>
      <c r="B137" s="39" t="s">
        <v>4807</v>
      </c>
      <c r="C137" s="37" t="s">
        <v>4419</v>
      </c>
      <c r="D137" s="37">
        <v>2010</v>
      </c>
      <c r="E137" s="38">
        <v>9</v>
      </c>
      <c r="F137" s="37" t="s">
        <v>76</v>
      </c>
      <c r="G137" s="37" t="s">
        <v>1827</v>
      </c>
      <c r="H137" s="37" t="s">
        <v>32</v>
      </c>
      <c r="I137" s="38">
        <v>44</v>
      </c>
      <c r="J137" s="37">
        <v>0</v>
      </c>
      <c r="K137" s="37">
        <f t="shared" si="6"/>
        <v>44</v>
      </c>
      <c r="L137" s="37" t="s">
        <v>37</v>
      </c>
      <c r="M137">
        <v>0</v>
      </c>
      <c r="N137">
        <v>0</v>
      </c>
      <c r="O137">
        <v>0</v>
      </c>
      <c r="P137">
        <f>VLOOKUP(C137,'By Sighting'!B:O,14,FALSE)</f>
        <v>0</v>
      </c>
      <c r="Q137">
        <v>0</v>
      </c>
      <c r="R137">
        <f t="shared" si="7"/>
        <v>0</v>
      </c>
      <c r="S137">
        <v>0</v>
      </c>
      <c r="T137">
        <v>0</v>
      </c>
      <c r="U137" t="str">
        <f t="shared" si="8"/>
        <v/>
      </c>
    </row>
    <row r="138" spans="1:21" hidden="1" x14ac:dyDescent="0.25">
      <c r="A138" s="39">
        <v>40451</v>
      </c>
      <c r="B138" s="39" t="s">
        <v>4807</v>
      </c>
      <c r="C138" s="37" t="s">
        <v>4418</v>
      </c>
      <c r="D138" s="37">
        <v>2010</v>
      </c>
      <c r="E138" s="38">
        <v>9</v>
      </c>
      <c r="F138" s="37" t="s">
        <v>1827</v>
      </c>
      <c r="G138" s="37" t="s">
        <v>1827</v>
      </c>
      <c r="H138" s="37" t="s">
        <v>32</v>
      </c>
      <c r="I138" s="38">
        <v>20</v>
      </c>
      <c r="J138" s="37">
        <v>0</v>
      </c>
      <c r="K138" s="37">
        <f t="shared" si="6"/>
        <v>20</v>
      </c>
      <c r="L138" s="37" t="s">
        <v>4417</v>
      </c>
      <c r="M138">
        <v>0</v>
      </c>
      <c r="N138">
        <v>0</v>
      </c>
      <c r="O138">
        <v>0</v>
      </c>
      <c r="P138">
        <f>VLOOKUP(C138,'By Sighting'!B:O,14,FALSE)</f>
        <v>0</v>
      </c>
      <c r="Q138">
        <v>0</v>
      </c>
      <c r="R138">
        <f t="shared" si="7"/>
        <v>0</v>
      </c>
      <c r="S138">
        <v>0</v>
      </c>
      <c r="T138">
        <v>0</v>
      </c>
      <c r="U138" t="str">
        <f t="shared" si="8"/>
        <v/>
      </c>
    </row>
    <row r="139" spans="1:21" hidden="1" x14ac:dyDescent="0.25">
      <c r="A139" s="39">
        <v>40451</v>
      </c>
      <c r="B139" s="39" t="s">
        <v>4807</v>
      </c>
      <c r="C139" s="37" t="s">
        <v>4415</v>
      </c>
      <c r="D139" s="37">
        <v>2010</v>
      </c>
      <c r="E139" s="38">
        <v>9</v>
      </c>
      <c r="F139" s="37" t="s">
        <v>153</v>
      </c>
      <c r="G139" s="37" t="s">
        <v>4672</v>
      </c>
      <c r="H139" s="37" t="s">
        <v>32</v>
      </c>
      <c r="I139" s="38">
        <v>30</v>
      </c>
      <c r="J139" s="37" t="s">
        <v>1841</v>
      </c>
      <c r="K139" s="37">
        <f t="shared" si="6"/>
        <v>29</v>
      </c>
      <c r="L139" s="37" t="s">
        <v>4414</v>
      </c>
      <c r="M139">
        <v>0</v>
      </c>
      <c r="N139">
        <v>0</v>
      </c>
      <c r="O139">
        <v>0</v>
      </c>
      <c r="P139">
        <f>VLOOKUP(C139,'By Sighting'!B:O,14,FALSE)</f>
        <v>0</v>
      </c>
      <c r="Q139">
        <v>0</v>
      </c>
      <c r="R139">
        <f t="shared" si="7"/>
        <v>0</v>
      </c>
      <c r="S139">
        <v>0</v>
      </c>
      <c r="T139">
        <v>0</v>
      </c>
      <c r="U139" t="str">
        <f t="shared" si="8"/>
        <v/>
      </c>
    </row>
    <row r="140" spans="1:21" hidden="1" x14ac:dyDescent="0.25">
      <c r="A140" s="39">
        <v>40451</v>
      </c>
      <c r="B140" s="39" t="s">
        <v>4807</v>
      </c>
      <c r="C140" s="37" t="s">
        <v>4413</v>
      </c>
      <c r="D140" s="37">
        <v>2010</v>
      </c>
      <c r="E140" s="38">
        <v>9</v>
      </c>
      <c r="F140" s="37" t="s">
        <v>55</v>
      </c>
      <c r="G140" s="37" t="s">
        <v>4672</v>
      </c>
      <c r="H140" s="37" t="s">
        <v>40</v>
      </c>
      <c r="I140" s="38">
        <v>77</v>
      </c>
      <c r="J140" s="37">
        <v>0</v>
      </c>
      <c r="K140" s="37">
        <f t="shared" si="6"/>
        <v>77</v>
      </c>
      <c r="L140" s="37" t="s">
        <v>37</v>
      </c>
      <c r="M140">
        <v>0</v>
      </c>
      <c r="N140">
        <v>0</v>
      </c>
      <c r="O140">
        <v>0</v>
      </c>
      <c r="P140">
        <f>VLOOKUP(C140,'By Sighting'!B:O,14,FALSE)</f>
        <v>0</v>
      </c>
      <c r="Q140">
        <v>0</v>
      </c>
      <c r="R140">
        <f t="shared" si="7"/>
        <v>0</v>
      </c>
      <c r="S140">
        <v>0</v>
      </c>
      <c r="T140">
        <v>0</v>
      </c>
      <c r="U140" t="str">
        <f t="shared" si="8"/>
        <v/>
      </c>
    </row>
    <row r="141" spans="1:21" hidden="1" x14ac:dyDescent="0.25">
      <c r="A141" s="39">
        <v>40451</v>
      </c>
      <c r="B141" s="39" t="s">
        <v>4807</v>
      </c>
      <c r="C141" s="37" t="s">
        <v>156</v>
      </c>
      <c r="D141" s="37">
        <v>2010</v>
      </c>
      <c r="E141" s="38">
        <v>9</v>
      </c>
      <c r="F141" s="37" t="s">
        <v>55</v>
      </c>
      <c r="G141" s="37" t="s">
        <v>4672</v>
      </c>
      <c r="H141" s="37" t="s">
        <v>32</v>
      </c>
      <c r="I141" s="38">
        <v>22</v>
      </c>
      <c r="J141" s="37">
        <v>0</v>
      </c>
      <c r="K141" s="37">
        <f t="shared" si="6"/>
        <v>22</v>
      </c>
      <c r="L141" s="37" t="s">
        <v>4412</v>
      </c>
      <c r="M141">
        <v>1</v>
      </c>
      <c r="N141">
        <v>0</v>
      </c>
      <c r="O141">
        <v>1</v>
      </c>
      <c r="P141">
        <f>VLOOKUP(C141,'By Sighting'!B:O,14,FALSE)</f>
        <v>1</v>
      </c>
      <c r="Q141">
        <v>4.5454545454545456E-2</v>
      </c>
      <c r="R141">
        <f t="shared" si="7"/>
        <v>4.5454545454545456E-2</v>
      </c>
      <c r="S141">
        <v>4.5454545454545456E-2</v>
      </c>
      <c r="T141">
        <v>1</v>
      </c>
      <c r="U141" t="str">
        <f t="shared" si="8"/>
        <v/>
      </c>
    </row>
    <row r="142" spans="1:21" hidden="1" x14ac:dyDescent="0.25">
      <c r="A142" s="39">
        <v>40451</v>
      </c>
      <c r="B142" s="39" t="s">
        <v>4807</v>
      </c>
      <c r="C142" s="37" t="s">
        <v>4411</v>
      </c>
      <c r="D142" s="37">
        <v>2010</v>
      </c>
      <c r="E142" s="38">
        <v>9</v>
      </c>
      <c r="F142" s="37" t="s">
        <v>24</v>
      </c>
      <c r="G142" s="37" t="s">
        <v>4672</v>
      </c>
      <c r="H142" s="37" t="s">
        <v>40</v>
      </c>
      <c r="I142" s="38">
        <v>11</v>
      </c>
      <c r="J142" s="37">
        <v>0</v>
      </c>
      <c r="K142" s="37">
        <f t="shared" si="6"/>
        <v>11</v>
      </c>
      <c r="L142" s="37" t="s">
        <v>4410</v>
      </c>
      <c r="M142">
        <v>0</v>
      </c>
      <c r="N142">
        <v>0</v>
      </c>
      <c r="O142">
        <v>0</v>
      </c>
      <c r="P142">
        <f>VLOOKUP(C142,'By Sighting'!B:O,14,FALSE)</f>
        <v>0</v>
      </c>
      <c r="Q142">
        <v>0</v>
      </c>
      <c r="R142">
        <f t="shared" si="7"/>
        <v>0</v>
      </c>
      <c r="S142">
        <v>0</v>
      </c>
      <c r="T142">
        <v>0</v>
      </c>
      <c r="U142" t="str">
        <f t="shared" si="8"/>
        <v/>
      </c>
    </row>
    <row r="143" spans="1:21" hidden="1" x14ac:dyDescent="0.25">
      <c r="A143" s="39">
        <v>40451</v>
      </c>
      <c r="B143" s="39" t="s">
        <v>4807</v>
      </c>
      <c r="C143" s="37" t="s">
        <v>159</v>
      </c>
      <c r="D143" s="37">
        <v>2010</v>
      </c>
      <c r="E143" s="38">
        <v>9</v>
      </c>
      <c r="F143" s="37" t="s">
        <v>24</v>
      </c>
      <c r="G143" s="37" t="s">
        <v>4672</v>
      </c>
      <c r="H143" s="37" t="s">
        <v>32</v>
      </c>
      <c r="I143" s="38">
        <v>81</v>
      </c>
      <c r="J143" s="37">
        <v>0</v>
      </c>
      <c r="K143" s="37">
        <f t="shared" si="6"/>
        <v>81</v>
      </c>
      <c r="L143" s="37" t="s">
        <v>4409</v>
      </c>
      <c r="M143">
        <v>1</v>
      </c>
      <c r="N143">
        <v>0</v>
      </c>
      <c r="O143">
        <v>0</v>
      </c>
      <c r="P143">
        <f>VLOOKUP(C143,'By Sighting'!B:O,14,FALSE)</f>
        <v>0</v>
      </c>
      <c r="Q143">
        <v>1.2345679012345678E-2</v>
      </c>
      <c r="R143">
        <f t="shared" si="7"/>
        <v>0</v>
      </c>
      <c r="S143">
        <v>0</v>
      </c>
      <c r="T143">
        <v>1</v>
      </c>
      <c r="U143" t="str">
        <f t="shared" si="8"/>
        <v/>
      </c>
    </row>
    <row r="144" spans="1:21" hidden="1" x14ac:dyDescent="0.25">
      <c r="A144" s="39">
        <v>40451</v>
      </c>
      <c r="B144" s="39" t="s">
        <v>4807</v>
      </c>
      <c r="C144" s="37" t="s">
        <v>4408</v>
      </c>
      <c r="D144" s="37">
        <v>2010</v>
      </c>
      <c r="E144" s="38">
        <v>9</v>
      </c>
      <c r="F144" s="37" t="s">
        <v>36</v>
      </c>
      <c r="G144" s="37" t="s">
        <v>36</v>
      </c>
      <c r="H144" s="37" t="s">
        <v>32</v>
      </c>
      <c r="I144" s="38">
        <v>74</v>
      </c>
      <c r="J144" s="37" t="s">
        <v>1864</v>
      </c>
      <c r="K144" s="37">
        <f t="shared" si="6"/>
        <v>70</v>
      </c>
      <c r="L144" s="37" t="s">
        <v>4407</v>
      </c>
      <c r="M144">
        <v>0</v>
      </c>
      <c r="N144">
        <v>0</v>
      </c>
      <c r="O144">
        <v>0</v>
      </c>
      <c r="P144">
        <f>VLOOKUP(C144,'By Sighting'!B:O,14,FALSE)</f>
        <v>0</v>
      </c>
      <c r="Q144">
        <v>0</v>
      </c>
      <c r="R144">
        <f t="shared" si="7"/>
        <v>0</v>
      </c>
      <c r="S144">
        <v>0</v>
      </c>
      <c r="T144">
        <v>0</v>
      </c>
      <c r="U144" t="str">
        <f t="shared" si="8"/>
        <v/>
      </c>
    </row>
    <row r="145" spans="1:21" hidden="1" x14ac:dyDescent="0.25">
      <c r="A145" s="39">
        <v>40451</v>
      </c>
      <c r="B145" s="39" t="s">
        <v>4807</v>
      </c>
      <c r="C145" s="37" t="s">
        <v>4406</v>
      </c>
      <c r="D145" s="37">
        <v>2010</v>
      </c>
      <c r="E145" s="38">
        <v>9</v>
      </c>
      <c r="F145" s="37" t="s">
        <v>36</v>
      </c>
      <c r="G145" s="37" t="s">
        <v>36</v>
      </c>
      <c r="H145" s="37" t="s">
        <v>40</v>
      </c>
      <c r="I145" s="38">
        <v>1</v>
      </c>
      <c r="J145" s="37">
        <v>0</v>
      </c>
      <c r="K145" s="37">
        <f t="shared" si="6"/>
        <v>1</v>
      </c>
      <c r="L145" s="37" t="s">
        <v>37</v>
      </c>
      <c r="M145">
        <v>0</v>
      </c>
      <c r="N145">
        <v>0</v>
      </c>
      <c r="O145">
        <v>0</v>
      </c>
      <c r="P145">
        <f>VLOOKUP(C145,'By Sighting'!B:O,14,FALSE)</f>
        <v>0</v>
      </c>
      <c r="Q145">
        <v>0</v>
      </c>
      <c r="R145">
        <f t="shared" si="7"/>
        <v>0</v>
      </c>
      <c r="S145">
        <v>0</v>
      </c>
      <c r="T145">
        <v>0</v>
      </c>
      <c r="U145" t="str">
        <f t="shared" si="8"/>
        <v/>
      </c>
    </row>
    <row r="146" spans="1:21" hidden="1" x14ac:dyDescent="0.25">
      <c r="A146" s="39">
        <v>40451</v>
      </c>
      <c r="B146" s="39" t="s">
        <v>4807</v>
      </c>
      <c r="C146" s="37" t="s">
        <v>163</v>
      </c>
      <c r="D146" s="37">
        <v>2010</v>
      </c>
      <c r="E146" s="38">
        <v>9</v>
      </c>
      <c r="F146" s="37" t="s">
        <v>50</v>
      </c>
      <c r="G146" s="37" t="s">
        <v>50</v>
      </c>
      <c r="H146" s="37" t="s">
        <v>32</v>
      </c>
      <c r="I146" s="38">
        <v>200</v>
      </c>
      <c r="J146" s="37">
        <v>0</v>
      </c>
      <c r="K146" s="37">
        <f t="shared" si="6"/>
        <v>200</v>
      </c>
      <c r="L146" s="37" t="s">
        <v>4405</v>
      </c>
      <c r="M146">
        <v>2</v>
      </c>
      <c r="N146">
        <v>1</v>
      </c>
      <c r="O146">
        <v>1</v>
      </c>
      <c r="P146">
        <f>VLOOKUP(C146,'By Sighting'!B:O,14,FALSE)</f>
        <v>2</v>
      </c>
      <c r="Q146">
        <v>0.01</v>
      </c>
      <c r="R146">
        <f t="shared" si="7"/>
        <v>5.0000000000000001E-3</v>
      </c>
      <c r="S146">
        <v>0.01</v>
      </c>
      <c r="T146">
        <v>2</v>
      </c>
      <c r="U146" t="str">
        <f t="shared" si="8"/>
        <v/>
      </c>
    </row>
    <row r="147" spans="1:21" hidden="1" x14ac:dyDescent="0.25">
      <c r="A147" s="39">
        <v>40451</v>
      </c>
      <c r="B147" s="39" t="s">
        <v>4807</v>
      </c>
      <c r="C147" s="37" t="s">
        <v>4404</v>
      </c>
      <c r="D147" s="37">
        <v>2010</v>
      </c>
      <c r="E147" s="38">
        <v>9</v>
      </c>
      <c r="F147" s="37" t="s">
        <v>50</v>
      </c>
      <c r="G147" s="37" t="s">
        <v>50</v>
      </c>
      <c r="H147" s="37" t="s">
        <v>40</v>
      </c>
      <c r="I147" s="38">
        <v>30</v>
      </c>
      <c r="J147" s="37">
        <v>0</v>
      </c>
      <c r="K147" s="37">
        <f t="shared" si="6"/>
        <v>30</v>
      </c>
      <c r="L147" s="37" t="s">
        <v>4403</v>
      </c>
      <c r="M147">
        <v>0</v>
      </c>
      <c r="N147">
        <v>0</v>
      </c>
      <c r="O147">
        <v>0</v>
      </c>
      <c r="P147">
        <f>VLOOKUP(C147,'By Sighting'!B:O,14,FALSE)</f>
        <v>0</v>
      </c>
      <c r="Q147">
        <v>0</v>
      </c>
      <c r="R147">
        <f t="shared" si="7"/>
        <v>0</v>
      </c>
      <c r="S147">
        <v>0</v>
      </c>
      <c r="T147">
        <v>0</v>
      </c>
      <c r="U147" t="str">
        <f t="shared" si="8"/>
        <v/>
      </c>
    </row>
    <row r="148" spans="1:21" hidden="1" x14ac:dyDescent="0.25">
      <c r="A148" s="39">
        <v>40464</v>
      </c>
      <c r="B148" s="39" t="s">
        <v>4808</v>
      </c>
      <c r="C148" s="37" t="s">
        <v>4400</v>
      </c>
      <c r="D148" s="37">
        <v>2010</v>
      </c>
      <c r="E148" s="38">
        <v>10</v>
      </c>
      <c r="F148" s="37" t="s">
        <v>76</v>
      </c>
      <c r="G148" s="37" t="s">
        <v>1827</v>
      </c>
      <c r="H148" s="37" t="s">
        <v>32</v>
      </c>
      <c r="I148" s="38">
        <v>29</v>
      </c>
      <c r="J148" s="37">
        <v>0</v>
      </c>
      <c r="K148" s="37">
        <f t="shared" si="6"/>
        <v>29</v>
      </c>
      <c r="L148" s="37" t="s">
        <v>4399</v>
      </c>
      <c r="M148">
        <v>0</v>
      </c>
      <c r="N148">
        <v>0</v>
      </c>
      <c r="O148">
        <v>0</v>
      </c>
      <c r="P148">
        <f>VLOOKUP(C148,'By Sighting'!B:O,14,FALSE)</f>
        <v>0</v>
      </c>
      <c r="Q148">
        <v>0</v>
      </c>
      <c r="R148">
        <f t="shared" si="7"/>
        <v>0</v>
      </c>
      <c r="S148">
        <v>0</v>
      </c>
      <c r="T148">
        <v>0</v>
      </c>
      <c r="U148" t="str">
        <f t="shared" si="8"/>
        <v/>
      </c>
    </row>
    <row r="149" spans="1:21" hidden="1" x14ac:dyDescent="0.25">
      <c r="A149" s="39">
        <v>40469</v>
      </c>
      <c r="B149" s="39" t="s">
        <v>4809</v>
      </c>
      <c r="C149" s="37" t="s">
        <v>4398</v>
      </c>
      <c r="D149" s="37">
        <v>2010</v>
      </c>
      <c r="E149" s="38">
        <v>10</v>
      </c>
      <c r="F149" s="37" t="s">
        <v>76</v>
      </c>
      <c r="G149" s="37" t="s">
        <v>1827</v>
      </c>
      <c r="H149" s="37" t="s">
        <v>40</v>
      </c>
      <c r="I149" s="38">
        <v>3</v>
      </c>
      <c r="J149" s="37">
        <v>0</v>
      </c>
      <c r="K149" s="37">
        <f t="shared" si="6"/>
        <v>3</v>
      </c>
      <c r="L149" s="37" t="s">
        <v>4396</v>
      </c>
      <c r="M149">
        <v>0</v>
      </c>
      <c r="N149">
        <v>0</v>
      </c>
      <c r="O149">
        <v>0</v>
      </c>
      <c r="P149">
        <f>VLOOKUP(C149,'By Sighting'!B:O,14,FALSE)</f>
        <v>0</v>
      </c>
      <c r="Q149">
        <v>0</v>
      </c>
      <c r="R149">
        <f t="shared" si="7"/>
        <v>0</v>
      </c>
      <c r="S149">
        <v>0</v>
      </c>
      <c r="T149">
        <v>0</v>
      </c>
      <c r="U149" t="str">
        <f t="shared" si="8"/>
        <v/>
      </c>
    </row>
    <row r="150" spans="1:21" hidden="1" x14ac:dyDescent="0.25">
      <c r="A150" s="39">
        <v>40469</v>
      </c>
      <c r="B150" s="39" t="s">
        <v>4809</v>
      </c>
      <c r="C150" s="37" t="s">
        <v>4397</v>
      </c>
      <c r="D150" s="37">
        <v>2010</v>
      </c>
      <c r="E150" s="38">
        <v>10</v>
      </c>
      <c r="F150" s="37" t="s">
        <v>76</v>
      </c>
      <c r="G150" s="37" t="s">
        <v>1827</v>
      </c>
      <c r="H150" s="37" t="s">
        <v>32</v>
      </c>
      <c r="I150" s="38">
        <v>1</v>
      </c>
      <c r="J150" s="37">
        <v>0</v>
      </c>
      <c r="K150" s="37">
        <f t="shared" si="6"/>
        <v>1</v>
      </c>
      <c r="L150" s="37" t="s">
        <v>4396</v>
      </c>
      <c r="M150">
        <v>0</v>
      </c>
      <c r="N150">
        <v>0</v>
      </c>
      <c r="O150">
        <v>0</v>
      </c>
      <c r="P150">
        <f>VLOOKUP(C150,'By Sighting'!B:O,14,FALSE)</f>
        <v>0</v>
      </c>
      <c r="Q150">
        <v>0</v>
      </c>
      <c r="R150">
        <f t="shared" si="7"/>
        <v>0</v>
      </c>
      <c r="S150">
        <v>0</v>
      </c>
      <c r="T150">
        <v>0</v>
      </c>
      <c r="U150" t="str">
        <f t="shared" si="8"/>
        <v/>
      </c>
    </row>
    <row r="151" spans="1:21" hidden="1" x14ac:dyDescent="0.25">
      <c r="A151" s="39">
        <v>40469</v>
      </c>
      <c r="B151" s="39" t="s">
        <v>4809</v>
      </c>
      <c r="C151" s="37" t="s">
        <v>4394</v>
      </c>
      <c r="D151" s="37">
        <v>2010</v>
      </c>
      <c r="E151" s="38">
        <v>10</v>
      </c>
      <c r="F151" s="37" t="s">
        <v>153</v>
      </c>
      <c r="G151" s="37" t="s">
        <v>4672</v>
      </c>
      <c r="H151" s="37" t="s">
        <v>32</v>
      </c>
      <c r="I151" s="38">
        <v>8</v>
      </c>
      <c r="J151" s="37">
        <v>0</v>
      </c>
      <c r="K151" s="37">
        <f t="shared" si="6"/>
        <v>8</v>
      </c>
      <c r="L151" s="37" t="s">
        <v>4393</v>
      </c>
      <c r="M151">
        <v>0</v>
      </c>
      <c r="N151">
        <v>0</v>
      </c>
      <c r="O151">
        <v>0</v>
      </c>
      <c r="P151">
        <f>VLOOKUP(C151,'By Sighting'!B:O,14,FALSE)</f>
        <v>0</v>
      </c>
      <c r="Q151">
        <v>0</v>
      </c>
      <c r="R151">
        <f t="shared" si="7"/>
        <v>0</v>
      </c>
      <c r="S151">
        <v>0</v>
      </c>
      <c r="T151">
        <v>0</v>
      </c>
      <c r="U151" t="str">
        <f t="shared" si="8"/>
        <v/>
      </c>
    </row>
    <row r="152" spans="1:21" hidden="1" x14ac:dyDescent="0.25">
      <c r="A152" s="39">
        <v>40469</v>
      </c>
      <c r="B152" s="39" t="s">
        <v>4809</v>
      </c>
      <c r="C152" s="37" t="s">
        <v>4392</v>
      </c>
      <c r="D152" s="37">
        <v>2010</v>
      </c>
      <c r="E152" s="38">
        <v>10</v>
      </c>
      <c r="F152" s="37" t="s">
        <v>55</v>
      </c>
      <c r="G152" s="37" t="s">
        <v>4672</v>
      </c>
      <c r="H152" s="37" t="s">
        <v>40</v>
      </c>
      <c r="I152" s="38">
        <v>328</v>
      </c>
      <c r="J152" s="37">
        <v>0</v>
      </c>
      <c r="K152" s="37">
        <f t="shared" si="6"/>
        <v>328</v>
      </c>
      <c r="L152" s="37" t="s">
        <v>37</v>
      </c>
      <c r="M152">
        <v>0</v>
      </c>
      <c r="N152">
        <v>0</v>
      </c>
      <c r="O152">
        <v>0</v>
      </c>
      <c r="P152">
        <f>VLOOKUP(C152,'By Sighting'!B:O,14,FALSE)</f>
        <v>0</v>
      </c>
      <c r="Q152">
        <v>0</v>
      </c>
      <c r="R152">
        <f t="shared" si="7"/>
        <v>0</v>
      </c>
      <c r="S152">
        <v>0</v>
      </c>
      <c r="T152">
        <v>0</v>
      </c>
      <c r="U152" t="str">
        <f t="shared" si="8"/>
        <v/>
      </c>
    </row>
    <row r="153" spans="1:21" hidden="1" x14ac:dyDescent="0.25">
      <c r="A153" s="39">
        <v>40469</v>
      </c>
      <c r="B153" s="39" t="s">
        <v>4809</v>
      </c>
      <c r="C153" s="37" t="s">
        <v>4391</v>
      </c>
      <c r="D153" s="37">
        <v>2010</v>
      </c>
      <c r="E153" s="38">
        <v>10</v>
      </c>
      <c r="F153" s="37" t="s">
        <v>55</v>
      </c>
      <c r="G153" s="37" t="s">
        <v>4672</v>
      </c>
      <c r="H153" s="37" t="s">
        <v>32</v>
      </c>
      <c r="I153" s="38">
        <v>128</v>
      </c>
      <c r="J153" s="37" t="s">
        <v>2203</v>
      </c>
      <c r="K153" s="37">
        <f t="shared" si="6"/>
        <v>114</v>
      </c>
      <c r="L153" s="37" t="s">
        <v>4390</v>
      </c>
      <c r="M153">
        <v>0</v>
      </c>
      <c r="N153">
        <v>0</v>
      </c>
      <c r="O153">
        <v>0</v>
      </c>
      <c r="P153">
        <f>VLOOKUP(C153,'By Sighting'!B:O,14,FALSE)</f>
        <v>0</v>
      </c>
      <c r="Q153">
        <v>0</v>
      </c>
      <c r="R153">
        <f t="shared" si="7"/>
        <v>0</v>
      </c>
      <c r="S153">
        <v>0</v>
      </c>
      <c r="T153">
        <v>0</v>
      </c>
      <c r="U153" t="str">
        <f t="shared" si="8"/>
        <v/>
      </c>
    </row>
    <row r="154" spans="1:21" hidden="1" x14ac:dyDescent="0.25">
      <c r="A154" s="39">
        <v>40469</v>
      </c>
      <c r="B154" s="39" t="s">
        <v>4809</v>
      </c>
      <c r="C154" s="37" t="s">
        <v>4389</v>
      </c>
      <c r="D154" s="37">
        <v>2010</v>
      </c>
      <c r="E154" s="38">
        <v>10</v>
      </c>
      <c r="F154" s="37" t="s">
        <v>24</v>
      </c>
      <c r="G154" s="37" t="s">
        <v>4672</v>
      </c>
      <c r="H154" s="37" t="s">
        <v>40</v>
      </c>
      <c r="I154" s="38">
        <v>137</v>
      </c>
      <c r="J154" s="37">
        <v>0</v>
      </c>
      <c r="K154" s="37">
        <f t="shared" si="6"/>
        <v>137</v>
      </c>
      <c r="L154" s="37" t="s">
        <v>37</v>
      </c>
      <c r="M154">
        <v>0</v>
      </c>
      <c r="N154">
        <v>0</v>
      </c>
      <c r="O154">
        <v>0</v>
      </c>
      <c r="P154">
        <f>VLOOKUP(C154,'By Sighting'!B:O,14,FALSE)</f>
        <v>0</v>
      </c>
      <c r="Q154">
        <v>0</v>
      </c>
      <c r="R154">
        <f t="shared" si="7"/>
        <v>0</v>
      </c>
      <c r="S154">
        <v>0</v>
      </c>
      <c r="T154">
        <v>0</v>
      </c>
      <c r="U154" t="str">
        <f t="shared" si="8"/>
        <v/>
      </c>
    </row>
    <row r="155" spans="1:21" hidden="1" x14ac:dyDescent="0.25">
      <c r="A155" s="39">
        <v>40469</v>
      </c>
      <c r="B155" s="39" t="s">
        <v>4809</v>
      </c>
      <c r="C155" s="37" t="s">
        <v>4388</v>
      </c>
      <c r="D155" s="37">
        <v>2010</v>
      </c>
      <c r="E155" s="38">
        <v>10</v>
      </c>
      <c r="F155" s="37" t="s">
        <v>24</v>
      </c>
      <c r="G155" s="37" t="s">
        <v>4672</v>
      </c>
      <c r="H155" s="37" t="s">
        <v>32</v>
      </c>
      <c r="I155" s="38">
        <v>90</v>
      </c>
      <c r="J155" s="37" t="s">
        <v>1928</v>
      </c>
      <c r="K155" s="37">
        <f t="shared" si="6"/>
        <v>88</v>
      </c>
      <c r="L155" s="37" t="s">
        <v>4387</v>
      </c>
      <c r="M155">
        <v>0</v>
      </c>
      <c r="N155">
        <v>0</v>
      </c>
      <c r="O155">
        <v>0</v>
      </c>
      <c r="P155">
        <f>VLOOKUP(C155,'By Sighting'!B:O,14,FALSE)</f>
        <v>0</v>
      </c>
      <c r="Q155">
        <v>0</v>
      </c>
      <c r="R155">
        <f t="shared" si="7"/>
        <v>0</v>
      </c>
      <c r="S155">
        <v>0</v>
      </c>
      <c r="T155">
        <v>0</v>
      </c>
      <c r="U155" t="str">
        <f t="shared" si="8"/>
        <v/>
      </c>
    </row>
    <row r="156" spans="1:21" hidden="1" x14ac:dyDescent="0.25">
      <c r="A156" s="39">
        <v>40469</v>
      </c>
      <c r="B156" s="39" t="s">
        <v>4809</v>
      </c>
      <c r="C156" s="37" t="s">
        <v>4386</v>
      </c>
      <c r="D156" s="37">
        <v>2010</v>
      </c>
      <c r="E156" s="38">
        <v>10</v>
      </c>
      <c r="F156" s="37" t="s">
        <v>36</v>
      </c>
      <c r="G156" s="37" t="s">
        <v>36</v>
      </c>
      <c r="H156" s="37" t="s">
        <v>40</v>
      </c>
      <c r="I156" s="38">
        <v>126</v>
      </c>
      <c r="J156" s="37">
        <v>0</v>
      </c>
      <c r="K156" s="37">
        <f t="shared" si="6"/>
        <v>126</v>
      </c>
      <c r="L156" s="37" t="s">
        <v>37</v>
      </c>
      <c r="M156">
        <v>0</v>
      </c>
      <c r="N156">
        <v>0</v>
      </c>
      <c r="O156">
        <v>0</v>
      </c>
      <c r="P156">
        <f>VLOOKUP(C156,'By Sighting'!B:O,14,FALSE)</f>
        <v>0</v>
      </c>
      <c r="Q156">
        <v>0</v>
      </c>
      <c r="R156">
        <f t="shared" si="7"/>
        <v>0</v>
      </c>
      <c r="S156">
        <v>0</v>
      </c>
      <c r="T156">
        <v>0</v>
      </c>
      <c r="U156" t="str">
        <f t="shared" si="8"/>
        <v/>
      </c>
    </row>
    <row r="157" spans="1:21" hidden="1" x14ac:dyDescent="0.25">
      <c r="A157" s="39">
        <v>40469</v>
      </c>
      <c r="B157" s="39" t="s">
        <v>4809</v>
      </c>
      <c r="C157" s="37" t="s">
        <v>4385</v>
      </c>
      <c r="D157" s="37">
        <v>2010</v>
      </c>
      <c r="E157" s="38">
        <v>10</v>
      </c>
      <c r="F157" s="37" t="s">
        <v>36</v>
      </c>
      <c r="G157" s="37" t="s">
        <v>36</v>
      </c>
      <c r="H157" s="37" t="s">
        <v>32</v>
      </c>
      <c r="I157" s="38">
        <v>97</v>
      </c>
      <c r="J157" s="37" t="s">
        <v>2203</v>
      </c>
      <c r="K157" s="37">
        <f t="shared" si="6"/>
        <v>83</v>
      </c>
      <c r="L157" s="37" t="s">
        <v>4384</v>
      </c>
      <c r="M157">
        <v>0</v>
      </c>
      <c r="N157">
        <v>0</v>
      </c>
      <c r="O157">
        <v>0</v>
      </c>
      <c r="P157">
        <f>VLOOKUP(C157,'By Sighting'!B:O,14,FALSE)</f>
        <v>0</v>
      </c>
      <c r="Q157">
        <v>0</v>
      </c>
      <c r="R157">
        <f t="shared" si="7"/>
        <v>0</v>
      </c>
      <c r="S157">
        <v>0</v>
      </c>
      <c r="T157">
        <v>0</v>
      </c>
      <c r="U157" t="str">
        <f t="shared" si="8"/>
        <v/>
      </c>
    </row>
    <row r="158" spans="1:21" hidden="1" x14ac:dyDescent="0.25">
      <c r="A158" s="39">
        <v>40469</v>
      </c>
      <c r="B158" s="39" t="s">
        <v>4809</v>
      </c>
      <c r="C158" s="37" t="s">
        <v>4383</v>
      </c>
      <c r="D158" s="37">
        <v>2010</v>
      </c>
      <c r="E158" s="38">
        <v>10</v>
      </c>
      <c r="F158" s="37" t="s">
        <v>50</v>
      </c>
      <c r="G158" s="37" t="s">
        <v>50</v>
      </c>
      <c r="H158" s="37" t="s">
        <v>32</v>
      </c>
      <c r="I158" s="38">
        <v>125</v>
      </c>
      <c r="J158" s="37" t="s">
        <v>2098</v>
      </c>
      <c r="K158" s="37">
        <f t="shared" si="6"/>
        <v>118</v>
      </c>
      <c r="L158" s="37" t="s">
        <v>4382</v>
      </c>
      <c r="M158">
        <v>0</v>
      </c>
      <c r="N158">
        <v>0</v>
      </c>
      <c r="O158">
        <v>0</v>
      </c>
      <c r="P158">
        <f>VLOOKUP(C158,'By Sighting'!B:O,14,FALSE)</f>
        <v>0</v>
      </c>
      <c r="Q158">
        <v>0</v>
      </c>
      <c r="R158">
        <f t="shared" si="7"/>
        <v>0</v>
      </c>
      <c r="S158">
        <v>0</v>
      </c>
      <c r="T158">
        <v>0</v>
      </c>
      <c r="U158" t="str">
        <f t="shared" si="8"/>
        <v/>
      </c>
    </row>
    <row r="159" spans="1:21" hidden="1" x14ac:dyDescent="0.25">
      <c r="A159" s="39">
        <v>40469</v>
      </c>
      <c r="B159" s="39" t="s">
        <v>4809</v>
      </c>
      <c r="C159" s="37" t="s">
        <v>4381</v>
      </c>
      <c r="D159" s="37">
        <v>2010</v>
      </c>
      <c r="E159" s="38">
        <v>10</v>
      </c>
      <c r="F159" s="37" t="s">
        <v>50</v>
      </c>
      <c r="G159" s="37" t="s">
        <v>50</v>
      </c>
      <c r="H159" s="37" t="s">
        <v>40</v>
      </c>
      <c r="I159" s="38">
        <v>70</v>
      </c>
      <c r="J159" s="37">
        <v>0</v>
      </c>
      <c r="K159" s="37">
        <f t="shared" si="6"/>
        <v>70</v>
      </c>
      <c r="L159" s="37" t="s">
        <v>37</v>
      </c>
      <c r="M159">
        <v>0</v>
      </c>
      <c r="N159">
        <v>0</v>
      </c>
      <c r="O159">
        <v>0</v>
      </c>
      <c r="P159">
        <f>VLOOKUP(C159,'By Sighting'!B:O,14,FALSE)</f>
        <v>0</v>
      </c>
      <c r="Q159">
        <v>0</v>
      </c>
      <c r="R159">
        <f t="shared" si="7"/>
        <v>0</v>
      </c>
      <c r="S159">
        <v>0</v>
      </c>
      <c r="T159">
        <v>0</v>
      </c>
      <c r="U159" t="str">
        <f t="shared" si="8"/>
        <v/>
      </c>
    </row>
    <row r="160" spans="1:21" hidden="1" x14ac:dyDescent="0.25">
      <c r="A160" s="39">
        <v>40486</v>
      </c>
      <c r="B160" s="39" t="s">
        <v>4810</v>
      </c>
      <c r="C160" s="37" t="s">
        <v>4376</v>
      </c>
      <c r="D160" s="37">
        <v>2010</v>
      </c>
      <c r="E160" s="38">
        <v>11</v>
      </c>
      <c r="F160" s="37" t="s">
        <v>76</v>
      </c>
      <c r="G160" s="37" t="s">
        <v>1827</v>
      </c>
      <c r="H160" s="37" t="s">
        <v>32</v>
      </c>
      <c r="I160" s="38">
        <v>18</v>
      </c>
      <c r="J160" s="37">
        <v>0</v>
      </c>
      <c r="K160" s="37">
        <f t="shared" si="6"/>
        <v>18</v>
      </c>
      <c r="L160" s="37" t="s">
        <v>4375</v>
      </c>
      <c r="M160">
        <v>0</v>
      </c>
      <c r="N160">
        <v>0</v>
      </c>
      <c r="O160">
        <v>0</v>
      </c>
      <c r="P160">
        <f>VLOOKUP(C160,'By Sighting'!B:O,14,FALSE)</f>
        <v>0</v>
      </c>
      <c r="Q160">
        <v>0</v>
      </c>
      <c r="R160">
        <f t="shared" si="7"/>
        <v>0</v>
      </c>
      <c r="S160">
        <v>0</v>
      </c>
      <c r="T160">
        <v>0</v>
      </c>
      <c r="U160" t="str">
        <f t="shared" si="8"/>
        <v/>
      </c>
    </row>
    <row r="161" spans="1:21" hidden="1" x14ac:dyDescent="0.25">
      <c r="A161" s="39">
        <v>40486</v>
      </c>
      <c r="B161" s="39" t="s">
        <v>4810</v>
      </c>
      <c r="C161" s="37" t="s">
        <v>4374</v>
      </c>
      <c r="D161" s="37">
        <v>2010</v>
      </c>
      <c r="E161" s="38">
        <v>11</v>
      </c>
      <c r="F161" s="37" t="s">
        <v>1827</v>
      </c>
      <c r="G161" s="37" t="s">
        <v>1827</v>
      </c>
      <c r="H161" s="37" t="s">
        <v>32</v>
      </c>
      <c r="I161" s="38">
        <v>8</v>
      </c>
      <c r="J161" s="37">
        <v>0</v>
      </c>
      <c r="K161" s="37">
        <f t="shared" si="6"/>
        <v>8</v>
      </c>
      <c r="L161" s="37" t="s">
        <v>4373</v>
      </c>
      <c r="M161">
        <v>0</v>
      </c>
      <c r="N161">
        <v>0</v>
      </c>
      <c r="O161">
        <v>0</v>
      </c>
      <c r="P161">
        <f>VLOOKUP(C161,'By Sighting'!B:O,14,FALSE)</f>
        <v>0</v>
      </c>
      <c r="Q161">
        <v>0</v>
      </c>
      <c r="R161">
        <f t="shared" si="7"/>
        <v>0</v>
      </c>
      <c r="S161">
        <v>0</v>
      </c>
      <c r="T161">
        <v>0</v>
      </c>
      <c r="U161" t="str">
        <f t="shared" si="8"/>
        <v/>
      </c>
    </row>
    <row r="162" spans="1:21" hidden="1" x14ac:dyDescent="0.25">
      <c r="A162" s="39">
        <v>40486</v>
      </c>
      <c r="B162" s="39" t="s">
        <v>4810</v>
      </c>
      <c r="C162" s="37" t="s">
        <v>4372</v>
      </c>
      <c r="D162" s="37">
        <v>2010</v>
      </c>
      <c r="E162" s="38">
        <v>11</v>
      </c>
      <c r="F162" s="37" t="s">
        <v>153</v>
      </c>
      <c r="G162" s="37" t="s">
        <v>4672</v>
      </c>
      <c r="H162" s="37" t="s">
        <v>32</v>
      </c>
      <c r="I162" s="38">
        <v>58</v>
      </c>
      <c r="J162" s="37">
        <v>0</v>
      </c>
      <c r="K162" s="37">
        <f t="shared" si="6"/>
        <v>58</v>
      </c>
      <c r="L162" s="37" t="s">
        <v>4371</v>
      </c>
      <c r="M162">
        <v>0</v>
      </c>
      <c r="N162">
        <v>0</v>
      </c>
      <c r="O162">
        <v>0</v>
      </c>
      <c r="P162">
        <f>VLOOKUP(C162,'By Sighting'!B:O,14,FALSE)</f>
        <v>0</v>
      </c>
      <c r="Q162">
        <v>0</v>
      </c>
      <c r="R162">
        <f t="shared" si="7"/>
        <v>0</v>
      </c>
      <c r="S162">
        <v>0</v>
      </c>
      <c r="T162">
        <v>0</v>
      </c>
      <c r="U162" t="str">
        <f t="shared" si="8"/>
        <v/>
      </c>
    </row>
    <row r="163" spans="1:21" hidden="1" x14ac:dyDescent="0.25">
      <c r="A163" s="39">
        <v>40486</v>
      </c>
      <c r="B163" s="39" t="s">
        <v>4810</v>
      </c>
      <c r="C163" s="37" t="s">
        <v>4370</v>
      </c>
      <c r="D163" s="37">
        <v>2010</v>
      </c>
      <c r="E163" s="38">
        <v>11</v>
      </c>
      <c r="F163" s="37" t="s">
        <v>55</v>
      </c>
      <c r="G163" s="37" t="s">
        <v>4672</v>
      </c>
      <c r="H163" s="37" t="s">
        <v>40</v>
      </c>
      <c r="I163" s="38">
        <v>491</v>
      </c>
      <c r="J163" s="37">
        <v>0</v>
      </c>
      <c r="K163" s="37">
        <f t="shared" si="6"/>
        <v>491</v>
      </c>
      <c r="L163" s="37" t="s">
        <v>4369</v>
      </c>
      <c r="M163">
        <v>0</v>
      </c>
      <c r="N163">
        <v>0</v>
      </c>
      <c r="O163">
        <v>0</v>
      </c>
      <c r="P163">
        <f>VLOOKUP(C163,'By Sighting'!B:O,14,FALSE)</f>
        <v>0</v>
      </c>
      <c r="Q163">
        <v>0</v>
      </c>
      <c r="R163">
        <f t="shared" si="7"/>
        <v>0</v>
      </c>
      <c r="S163">
        <v>0</v>
      </c>
      <c r="T163">
        <v>0</v>
      </c>
      <c r="U163" t="str">
        <f t="shared" si="8"/>
        <v/>
      </c>
    </row>
    <row r="164" spans="1:21" hidden="1" x14ac:dyDescent="0.25">
      <c r="A164" s="39">
        <v>40486</v>
      </c>
      <c r="B164" s="39" t="s">
        <v>4810</v>
      </c>
      <c r="C164" s="37" t="s">
        <v>4368</v>
      </c>
      <c r="D164" s="37">
        <v>2010</v>
      </c>
      <c r="E164" s="38">
        <v>11</v>
      </c>
      <c r="F164" s="37" t="s">
        <v>55</v>
      </c>
      <c r="G164" s="37" t="s">
        <v>4672</v>
      </c>
      <c r="H164" s="37" t="s">
        <v>32</v>
      </c>
      <c r="I164" s="38">
        <v>237</v>
      </c>
      <c r="J164" s="37" t="s">
        <v>1928</v>
      </c>
      <c r="K164" s="37">
        <f t="shared" si="6"/>
        <v>235</v>
      </c>
      <c r="L164" s="37" t="s">
        <v>4367</v>
      </c>
      <c r="M164">
        <v>0</v>
      </c>
      <c r="N164">
        <v>0</v>
      </c>
      <c r="O164">
        <v>0</v>
      </c>
      <c r="P164">
        <f>VLOOKUP(C164,'By Sighting'!B:O,14,FALSE)</f>
        <v>0</v>
      </c>
      <c r="Q164">
        <v>0</v>
      </c>
      <c r="R164">
        <f t="shared" si="7"/>
        <v>0</v>
      </c>
      <c r="S164">
        <v>0</v>
      </c>
      <c r="T164">
        <v>0</v>
      </c>
      <c r="U164" t="str">
        <f t="shared" si="8"/>
        <v/>
      </c>
    </row>
    <row r="165" spans="1:21" hidden="1" x14ac:dyDescent="0.25">
      <c r="A165" s="39">
        <v>40505</v>
      </c>
      <c r="B165" s="39" t="s">
        <v>4811</v>
      </c>
      <c r="C165" s="37" t="s">
        <v>4366</v>
      </c>
      <c r="D165" s="37">
        <v>2010</v>
      </c>
      <c r="E165" s="38">
        <v>11</v>
      </c>
      <c r="F165" s="37" t="s">
        <v>76</v>
      </c>
      <c r="G165" s="37" t="s">
        <v>1827</v>
      </c>
      <c r="H165" s="37" t="s">
        <v>32</v>
      </c>
      <c r="I165" s="38">
        <v>2</v>
      </c>
      <c r="J165" s="37">
        <v>0</v>
      </c>
      <c r="K165" s="37">
        <f t="shared" si="6"/>
        <v>2</v>
      </c>
      <c r="L165" s="37" t="s">
        <v>4365</v>
      </c>
      <c r="M165">
        <v>0</v>
      </c>
      <c r="N165">
        <v>0</v>
      </c>
      <c r="O165">
        <v>0</v>
      </c>
      <c r="P165">
        <f>VLOOKUP(C165,'By Sighting'!B:O,14,FALSE)</f>
        <v>0</v>
      </c>
      <c r="Q165">
        <v>0</v>
      </c>
      <c r="R165">
        <f t="shared" si="7"/>
        <v>0</v>
      </c>
      <c r="S165">
        <v>0</v>
      </c>
      <c r="T165">
        <v>0</v>
      </c>
      <c r="U165" t="str">
        <f t="shared" si="8"/>
        <v/>
      </c>
    </row>
    <row r="166" spans="1:21" hidden="1" x14ac:dyDescent="0.25">
      <c r="A166" s="39">
        <v>40505</v>
      </c>
      <c r="B166" s="39" t="s">
        <v>4811</v>
      </c>
      <c r="C166" s="37" t="s">
        <v>4364</v>
      </c>
      <c r="D166" s="37">
        <v>2010</v>
      </c>
      <c r="E166" s="38">
        <v>11</v>
      </c>
      <c r="F166" s="37" t="s">
        <v>1827</v>
      </c>
      <c r="G166" s="37" t="s">
        <v>1827</v>
      </c>
      <c r="H166" s="37" t="s">
        <v>32</v>
      </c>
      <c r="I166" s="38">
        <v>5</v>
      </c>
      <c r="J166" s="37">
        <v>0</v>
      </c>
      <c r="K166" s="37">
        <f t="shared" si="6"/>
        <v>5</v>
      </c>
      <c r="L166" s="37" t="s">
        <v>4363</v>
      </c>
      <c r="M166">
        <v>0</v>
      </c>
      <c r="N166">
        <v>0</v>
      </c>
      <c r="O166">
        <v>0</v>
      </c>
      <c r="P166">
        <f>VLOOKUP(C166,'By Sighting'!B:O,14,FALSE)</f>
        <v>0</v>
      </c>
      <c r="Q166">
        <v>0</v>
      </c>
      <c r="R166">
        <f t="shared" si="7"/>
        <v>0</v>
      </c>
      <c r="S166">
        <v>0</v>
      </c>
      <c r="T166">
        <v>0</v>
      </c>
      <c r="U166" t="str">
        <f t="shared" si="8"/>
        <v/>
      </c>
    </row>
    <row r="167" spans="1:21" hidden="1" x14ac:dyDescent="0.25">
      <c r="A167" s="39">
        <v>40505</v>
      </c>
      <c r="B167" s="39" t="s">
        <v>4811</v>
      </c>
      <c r="C167" s="37" t="s">
        <v>4362</v>
      </c>
      <c r="D167" s="37">
        <v>2010</v>
      </c>
      <c r="E167" s="38">
        <v>11</v>
      </c>
      <c r="F167" s="37" t="s">
        <v>153</v>
      </c>
      <c r="G167" s="37" t="s">
        <v>4672</v>
      </c>
      <c r="H167" s="37" t="s">
        <v>32</v>
      </c>
      <c r="I167" s="38">
        <v>31</v>
      </c>
      <c r="J167" s="37" t="s">
        <v>2066</v>
      </c>
      <c r="K167" s="37">
        <f t="shared" si="6"/>
        <v>21</v>
      </c>
      <c r="L167" s="37" t="s">
        <v>4361</v>
      </c>
      <c r="M167">
        <v>0</v>
      </c>
      <c r="N167">
        <v>0</v>
      </c>
      <c r="O167">
        <v>0</v>
      </c>
      <c r="P167">
        <f>VLOOKUP(C167,'By Sighting'!B:O,14,FALSE)</f>
        <v>0</v>
      </c>
      <c r="Q167">
        <v>0</v>
      </c>
      <c r="R167">
        <f t="shared" si="7"/>
        <v>0</v>
      </c>
      <c r="S167">
        <v>0</v>
      </c>
      <c r="T167">
        <v>0</v>
      </c>
      <c r="U167" t="str">
        <f t="shared" si="8"/>
        <v/>
      </c>
    </row>
    <row r="168" spans="1:21" hidden="1" x14ac:dyDescent="0.25">
      <c r="A168" s="39">
        <v>40505</v>
      </c>
      <c r="B168" s="39" t="s">
        <v>4811</v>
      </c>
      <c r="C168" s="37" t="s">
        <v>4360</v>
      </c>
      <c r="D168" s="37">
        <v>2010</v>
      </c>
      <c r="E168" s="38">
        <v>11</v>
      </c>
      <c r="F168" s="37" t="s">
        <v>55</v>
      </c>
      <c r="G168" s="37" t="s">
        <v>4672</v>
      </c>
      <c r="H168" s="37" t="s">
        <v>32</v>
      </c>
      <c r="I168" s="38">
        <v>400</v>
      </c>
      <c r="J168" s="37">
        <v>0</v>
      </c>
      <c r="K168" s="37">
        <f t="shared" si="6"/>
        <v>400</v>
      </c>
      <c r="L168" s="37" t="s">
        <v>37</v>
      </c>
      <c r="M168">
        <v>0</v>
      </c>
      <c r="N168">
        <v>0</v>
      </c>
      <c r="O168">
        <v>0</v>
      </c>
      <c r="P168">
        <f>VLOOKUP(C168,'By Sighting'!B:O,14,FALSE)</f>
        <v>0</v>
      </c>
      <c r="Q168">
        <v>0</v>
      </c>
      <c r="R168">
        <f t="shared" si="7"/>
        <v>0</v>
      </c>
      <c r="S168">
        <v>0</v>
      </c>
      <c r="T168">
        <v>0</v>
      </c>
      <c r="U168" t="str">
        <f t="shared" si="8"/>
        <v/>
      </c>
    </row>
    <row r="169" spans="1:21" hidden="1" x14ac:dyDescent="0.25">
      <c r="A169" s="39">
        <v>40505</v>
      </c>
      <c r="B169" s="39" t="s">
        <v>4811</v>
      </c>
      <c r="C169" s="37" t="s">
        <v>4359</v>
      </c>
      <c r="D169" s="37">
        <v>2010</v>
      </c>
      <c r="E169" s="38">
        <v>11</v>
      </c>
      <c r="F169" s="37" t="s">
        <v>55</v>
      </c>
      <c r="G169" s="37" t="s">
        <v>4672</v>
      </c>
      <c r="H169" s="37" t="s">
        <v>40</v>
      </c>
      <c r="I169" s="38">
        <v>550</v>
      </c>
      <c r="J169" s="37">
        <v>0</v>
      </c>
      <c r="K169" s="37">
        <f t="shared" si="6"/>
        <v>550</v>
      </c>
      <c r="L169" s="37" t="s">
        <v>37</v>
      </c>
      <c r="M169">
        <v>0</v>
      </c>
      <c r="N169">
        <v>0</v>
      </c>
      <c r="O169">
        <v>0</v>
      </c>
      <c r="P169">
        <f>VLOOKUP(C169,'By Sighting'!B:O,14,FALSE)</f>
        <v>0</v>
      </c>
      <c r="Q169">
        <v>0</v>
      </c>
      <c r="R169">
        <f t="shared" si="7"/>
        <v>0</v>
      </c>
      <c r="S169">
        <v>0</v>
      </c>
      <c r="T169">
        <v>0</v>
      </c>
      <c r="U169" t="str">
        <f t="shared" si="8"/>
        <v/>
      </c>
    </row>
    <row r="170" spans="1:21" hidden="1" x14ac:dyDescent="0.25">
      <c r="A170" s="39">
        <v>40505</v>
      </c>
      <c r="B170" s="39" t="s">
        <v>4811</v>
      </c>
      <c r="C170" s="37" t="s">
        <v>4355</v>
      </c>
      <c r="D170" s="37">
        <v>2010</v>
      </c>
      <c r="E170" s="38">
        <v>11</v>
      </c>
      <c r="F170" s="37" t="s">
        <v>36</v>
      </c>
      <c r="G170" s="37" t="s">
        <v>36</v>
      </c>
      <c r="H170" s="37" t="s">
        <v>40</v>
      </c>
      <c r="I170" s="38">
        <v>36</v>
      </c>
      <c r="J170" s="37">
        <v>0</v>
      </c>
      <c r="K170" s="37">
        <f t="shared" si="6"/>
        <v>36</v>
      </c>
      <c r="L170" s="37" t="s">
        <v>37</v>
      </c>
      <c r="M170">
        <v>0</v>
      </c>
      <c r="N170">
        <v>0</v>
      </c>
      <c r="O170">
        <v>0</v>
      </c>
      <c r="P170">
        <f>VLOOKUP(C170,'By Sighting'!B:O,14,FALSE)</f>
        <v>0</v>
      </c>
      <c r="Q170">
        <v>0</v>
      </c>
      <c r="R170">
        <f t="shared" si="7"/>
        <v>0</v>
      </c>
      <c r="S170">
        <v>0</v>
      </c>
      <c r="T170">
        <v>0</v>
      </c>
      <c r="U170" t="str">
        <f t="shared" si="8"/>
        <v/>
      </c>
    </row>
    <row r="171" spans="1:21" hidden="1" x14ac:dyDescent="0.25">
      <c r="A171" s="39">
        <v>40505</v>
      </c>
      <c r="B171" s="39" t="s">
        <v>4811</v>
      </c>
      <c r="C171" s="37" t="s">
        <v>4354</v>
      </c>
      <c r="D171" s="37">
        <v>2010</v>
      </c>
      <c r="E171" s="38">
        <v>11</v>
      </c>
      <c r="F171" s="37" t="s">
        <v>36</v>
      </c>
      <c r="G171" s="37" t="s">
        <v>36</v>
      </c>
      <c r="H171" s="37" t="s">
        <v>32</v>
      </c>
      <c r="I171" s="38">
        <v>118</v>
      </c>
      <c r="J171" s="37" t="s">
        <v>1999</v>
      </c>
      <c r="K171" s="37">
        <f t="shared" si="6"/>
        <v>102</v>
      </c>
      <c r="L171" s="37" t="s">
        <v>4353</v>
      </c>
      <c r="M171">
        <v>0</v>
      </c>
      <c r="N171">
        <v>0</v>
      </c>
      <c r="O171">
        <v>0</v>
      </c>
      <c r="P171">
        <f>VLOOKUP(C171,'By Sighting'!B:O,14,FALSE)</f>
        <v>0</v>
      </c>
      <c r="Q171">
        <v>0</v>
      </c>
      <c r="R171">
        <f t="shared" si="7"/>
        <v>0</v>
      </c>
      <c r="S171">
        <v>0</v>
      </c>
      <c r="T171">
        <v>0</v>
      </c>
      <c r="U171" t="str">
        <f t="shared" si="8"/>
        <v/>
      </c>
    </row>
    <row r="172" spans="1:21" hidden="1" x14ac:dyDescent="0.25">
      <c r="A172" s="39">
        <v>40505</v>
      </c>
      <c r="B172" s="39" t="s">
        <v>4811</v>
      </c>
      <c r="C172" s="37" t="s">
        <v>4352</v>
      </c>
      <c r="D172" s="37">
        <v>2010</v>
      </c>
      <c r="E172" s="38">
        <v>11</v>
      </c>
      <c r="F172" s="37" t="s">
        <v>50</v>
      </c>
      <c r="G172" s="37" t="s">
        <v>50</v>
      </c>
      <c r="H172" s="37" t="s">
        <v>32</v>
      </c>
      <c r="I172" s="38">
        <v>141</v>
      </c>
      <c r="J172" s="37" t="s">
        <v>2975</v>
      </c>
      <c r="K172" s="37">
        <f t="shared" si="6"/>
        <v>124</v>
      </c>
      <c r="L172" s="37" t="s">
        <v>4351</v>
      </c>
      <c r="M172">
        <v>0</v>
      </c>
      <c r="N172">
        <v>0</v>
      </c>
      <c r="O172">
        <v>0</v>
      </c>
      <c r="P172">
        <f>VLOOKUP(C172,'By Sighting'!B:O,14,FALSE)</f>
        <v>0</v>
      </c>
      <c r="Q172">
        <v>0</v>
      </c>
      <c r="R172">
        <f t="shared" si="7"/>
        <v>0</v>
      </c>
      <c r="S172">
        <v>0</v>
      </c>
      <c r="T172">
        <v>0</v>
      </c>
      <c r="U172" t="str">
        <f t="shared" si="8"/>
        <v/>
      </c>
    </row>
    <row r="173" spans="1:21" hidden="1" x14ac:dyDescent="0.25">
      <c r="A173" s="39">
        <v>40505</v>
      </c>
      <c r="B173" s="39" t="s">
        <v>4811</v>
      </c>
      <c r="C173" s="37" t="s">
        <v>4350</v>
      </c>
      <c r="D173" s="37">
        <v>2010</v>
      </c>
      <c r="E173" s="38">
        <v>11</v>
      </c>
      <c r="F173" s="37" t="s">
        <v>50</v>
      </c>
      <c r="G173" s="37" t="s">
        <v>50</v>
      </c>
      <c r="H173" s="37" t="s">
        <v>40</v>
      </c>
      <c r="I173" s="38">
        <v>7</v>
      </c>
      <c r="J173" s="37">
        <v>0</v>
      </c>
      <c r="K173" s="37">
        <f t="shared" si="6"/>
        <v>7</v>
      </c>
      <c r="L173" s="37" t="s">
        <v>37</v>
      </c>
      <c r="M173">
        <v>0</v>
      </c>
      <c r="N173">
        <v>0</v>
      </c>
      <c r="O173">
        <v>0</v>
      </c>
      <c r="P173">
        <f>VLOOKUP(C173,'By Sighting'!B:O,14,FALSE)</f>
        <v>0</v>
      </c>
      <c r="Q173">
        <v>0</v>
      </c>
      <c r="R173">
        <f t="shared" si="7"/>
        <v>0</v>
      </c>
      <c r="S173">
        <v>0</v>
      </c>
      <c r="T173">
        <v>0</v>
      </c>
      <c r="U173" t="str">
        <f t="shared" si="8"/>
        <v/>
      </c>
    </row>
    <row r="174" spans="1:21" hidden="1" x14ac:dyDescent="0.25">
      <c r="A174" s="39">
        <v>40571</v>
      </c>
      <c r="B174" s="39" t="s">
        <v>4812</v>
      </c>
      <c r="C174" s="37" t="s">
        <v>4349</v>
      </c>
      <c r="D174" s="37">
        <v>2011</v>
      </c>
      <c r="E174" s="38">
        <v>1</v>
      </c>
      <c r="F174" s="37" t="s">
        <v>1827</v>
      </c>
      <c r="G174" s="37" t="s">
        <v>1827</v>
      </c>
      <c r="H174" s="37" t="s">
        <v>32</v>
      </c>
      <c r="I174" s="38">
        <v>43</v>
      </c>
      <c r="J174" s="37" t="s">
        <v>1857</v>
      </c>
      <c r="K174" s="37">
        <f t="shared" si="6"/>
        <v>38</v>
      </c>
      <c r="L174" s="37" t="s">
        <v>4348</v>
      </c>
      <c r="M174">
        <v>0</v>
      </c>
      <c r="N174">
        <v>0</v>
      </c>
      <c r="O174">
        <v>0</v>
      </c>
      <c r="P174">
        <f>VLOOKUP(C174,'By Sighting'!B:O,14,FALSE)</f>
        <v>0</v>
      </c>
      <c r="Q174">
        <v>0</v>
      </c>
      <c r="R174">
        <f t="shared" si="7"/>
        <v>0</v>
      </c>
      <c r="S174">
        <v>0</v>
      </c>
      <c r="T174">
        <v>0</v>
      </c>
      <c r="U174" t="str">
        <f t="shared" si="8"/>
        <v/>
      </c>
    </row>
    <row r="175" spans="1:21" hidden="1" x14ac:dyDescent="0.25">
      <c r="A175" s="39">
        <v>40571</v>
      </c>
      <c r="B175" s="39" t="s">
        <v>4812</v>
      </c>
      <c r="C175" s="37" t="s">
        <v>4347</v>
      </c>
      <c r="D175" s="37">
        <v>2011</v>
      </c>
      <c r="E175" s="38">
        <v>1</v>
      </c>
      <c r="F175" s="37" t="s">
        <v>76</v>
      </c>
      <c r="G175" s="37" t="s">
        <v>1827</v>
      </c>
      <c r="H175" s="37" t="s">
        <v>32</v>
      </c>
      <c r="I175" s="38">
        <v>1</v>
      </c>
      <c r="J175" s="37">
        <v>0</v>
      </c>
      <c r="K175" s="37">
        <f t="shared" si="6"/>
        <v>1</v>
      </c>
      <c r="L175" s="37" t="s">
        <v>4346</v>
      </c>
      <c r="M175">
        <v>0</v>
      </c>
      <c r="N175">
        <v>0</v>
      </c>
      <c r="O175">
        <v>0</v>
      </c>
      <c r="P175">
        <f>VLOOKUP(C175,'By Sighting'!B:O,14,FALSE)</f>
        <v>0</v>
      </c>
      <c r="Q175">
        <v>0</v>
      </c>
      <c r="R175">
        <f t="shared" si="7"/>
        <v>0</v>
      </c>
      <c r="S175">
        <v>0</v>
      </c>
      <c r="T175">
        <v>0</v>
      </c>
      <c r="U175" t="str">
        <f t="shared" si="8"/>
        <v/>
      </c>
    </row>
    <row r="176" spans="1:21" hidden="1" x14ac:dyDescent="0.25">
      <c r="A176" s="39">
        <v>40575</v>
      </c>
      <c r="B176" s="39" t="s">
        <v>4813</v>
      </c>
      <c r="C176" s="37" t="s">
        <v>4344</v>
      </c>
      <c r="D176" s="37">
        <v>2011</v>
      </c>
      <c r="E176" s="38">
        <v>2</v>
      </c>
      <c r="F176" s="37" t="s">
        <v>76</v>
      </c>
      <c r="G176" s="37" t="s">
        <v>1827</v>
      </c>
      <c r="H176" s="37" t="s">
        <v>32</v>
      </c>
      <c r="I176" s="38">
        <v>10</v>
      </c>
      <c r="J176" s="37">
        <v>0</v>
      </c>
      <c r="K176" s="37">
        <f t="shared" si="6"/>
        <v>10</v>
      </c>
      <c r="L176" s="37" t="s">
        <v>4343</v>
      </c>
      <c r="M176">
        <v>0</v>
      </c>
      <c r="N176">
        <v>0</v>
      </c>
      <c r="O176">
        <v>0</v>
      </c>
      <c r="P176">
        <f>VLOOKUP(C176,'By Sighting'!B:O,14,FALSE)</f>
        <v>0</v>
      </c>
      <c r="Q176">
        <v>0</v>
      </c>
      <c r="R176">
        <f t="shared" si="7"/>
        <v>0</v>
      </c>
      <c r="S176">
        <v>0</v>
      </c>
      <c r="T176">
        <v>0</v>
      </c>
      <c r="U176" t="str">
        <f t="shared" si="8"/>
        <v/>
      </c>
    </row>
    <row r="177" spans="1:21" hidden="1" x14ac:dyDescent="0.25">
      <c r="A177" s="39">
        <v>40575</v>
      </c>
      <c r="B177" s="39" t="s">
        <v>4813</v>
      </c>
      <c r="C177" s="37" t="s">
        <v>4342</v>
      </c>
      <c r="D177" s="37">
        <v>2011</v>
      </c>
      <c r="E177" s="38">
        <v>2</v>
      </c>
      <c r="F177" s="37" t="s">
        <v>1827</v>
      </c>
      <c r="G177" s="37" t="s">
        <v>1827</v>
      </c>
      <c r="H177" s="37" t="s">
        <v>32</v>
      </c>
      <c r="I177" s="38">
        <v>124</v>
      </c>
      <c r="J177" s="37" t="s">
        <v>1928</v>
      </c>
      <c r="K177" s="37">
        <f t="shared" si="6"/>
        <v>122</v>
      </c>
      <c r="L177" s="37" t="s">
        <v>4341</v>
      </c>
      <c r="M177">
        <v>0</v>
      </c>
      <c r="N177">
        <v>0</v>
      </c>
      <c r="O177">
        <v>0</v>
      </c>
      <c r="P177">
        <f>VLOOKUP(C177,'By Sighting'!B:O,14,FALSE)</f>
        <v>0</v>
      </c>
      <c r="Q177">
        <v>0</v>
      </c>
      <c r="R177">
        <f t="shared" si="7"/>
        <v>0</v>
      </c>
      <c r="S177">
        <v>0</v>
      </c>
      <c r="T177">
        <v>0</v>
      </c>
      <c r="U177" t="str">
        <f t="shared" si="8"/>
        <v/>
      </c>
    </row>
    <row r="178" spans="1:21" hidden="1" x14ac:dyDescent="0.25">
      <c r="A178" s="39">
        <v>40575</v>
      </c>
      <c r="B178" s="39" t="s">
        <v>4813</v>
      </c>
      <c r="C178" s="37" t="s">
        <v>4340</v>
      </c>
      <c r="D178" s="37">
        <v>2011</v>
      </c>
      <c r="E178" s="38">
        <v>2</v>
      </c>
      <c r="F178" s="37" t="s">
        <v>1827</v>
      </c>
      <c r="G178" s="37" t="s">
        <v>1827</v>
      </c>
      <c r="H178" s="37" t="s">
        <v>40</v>
      </c>
      <c r="I178" s="38">
        <v>1</v>
      </c>
      <c r="J178" s="37">
        <v>0</v>
      </c>
      <c r="K178" s="37">
        <f t="shared" si="6"/>
        <v>1</v>
      </c>
      <c r="L178" s="37" t="s">
        <v>37</v>
      </c>
      <c r="M178">
        <v>0</v>
      </c>
      <c r="N178">
        <v>0</v>
      </c>
      <c r="O178">
        <v>0</v>
      </c>
      <c r="P178">
        <f>VLOOKUP(C178,'By Sighting'!B:O,14,FALSE)</f>
        <v>0</v>
      </c>
      <c r="Q178">
        <v>0</v>
      </c>
      <c r="R178">
        <f t="shared" si="7"/>
        <v>0</v>
      </c>
      <c r="S178">
        <v>0</v>
      </c>
      <c r="T178">
        <v>0</v>
      </c>
      <c r="U178" t="str">
        <f t="shared" si="8"/>
        <v/>
      </c>
    </row>
    <row r="179" spans="1:21" hidden="1" x14ac:dyDescent="0.25">
      <c r="A179" s="39">
        <v>40575</v>
      </c>
      <c r="B179" s="39" t="s">
        <v>4813</v>
      </c>
      <c r="C179" s="37" t="s">
        <v>4339</v>
      </c>
      <c r="D179" s="37">
        <v>2011</v>
      </c>
      <c r="E179" s="38">
        <v>2</v>
      </c>
      <c r="F179" s="37" t="s">
        <v>153</v>
      </c>
      <c r="G179" s="37" t="s">
        <v>4672</v>
      </c>
      <c r="H179" s="37" t="s">
        <v>32</v>
      </c>
      <c r="I179" s="38">
        <v>177</v>
      </c>
      <c r="J179" s="37" t="s">
        <v>4338</v>
      </c>
      <c r="K179" s="37">
        <f t="shared" si="6"/>
        <v>88</v>
      </c>
      <c r="L179" s="37" t="s">
        <v>4337</v>
      </c>
      <c r="M179">
        <v>0</v>
      </c>
      <c r="N179">
        <v>0</v>
      </c>
      <c r="O179">
        <v>0</v>
      </c>
      <c r="P179">
        <f>VLOOKUP(C179,'By Sighting'!B:O,14,FALSE)</f>
        <v>0</v>
      </c>
      <c r="Q179">
        <v>0</v>
      </c>
      <c r="R179">
        <f t="shared" si="7"/>
        <v>0</v>
      </c>
      <c r="S179">
        <v>0</v>
      </c>
      <c r="T179">
        <v>0</v>
      </c>
      <c r="U179" t="str">
        <f t="shared" si="8"/>
        <v/>
      </c>
    </row>
    <row r="180" spans="1:21" hidden="1" x14ac:dyDescent="0.25">
      <c r="A180" s="39">
        <v>40575</v>
      </c>
      <c r="B180" s="39" t="s">
        <v>4813</v>
      </c>
      <c r="C180" s="37" t="s">
        <v>4336</v>
      </c>
      <c r="D180" s="37">
        <v>2011</v>
      </c>
      <c r="E180" s="38">
        <v>2</v>
      </c>
      <c r="F180" s="37" t="s">
        <v>55</v>
      </c>
      <c r="G180" s="37" t="s">
        <v>4672</v>
      </c>
      <c r="H180" s="37" t="s">
        <v>40</v>
      </c>
      <c r="I180" s="38">
        <v>1</v>
      </c>
      <c r="J180" s="37">
        <v>0</v>
      </c>
      <c r="K180" s="37">
        <f t="shared" si="6"/>
        <v>1</v>
      </c>
      <c r="L180" s="37" t="s">
        <v>37</v>
      </c>
      <c r="M180">
        <v>0</v>
      </c>
      <c r="N180">
        <v>0</v>
      </c>
      <c r="O180">
        <v>0</v>
      </c>
      <c r="P180">
        <f>VLOOKUP(C180,'By Sighting'!B:O,14,FALSE)</f>
        <v>0</v>
      </c>
      <c r="Q180">
        <v>0</v>
      </c>
      <c r="R180">
        <f t="shared" si="7"/>
        <v>0</v>
      </c>
      <c r="S180">
        <v>0</v>
      </c>
      <c r="T180">
        <v>0</v>
      </c>
      <c r="U180" t="str">
        <f t="shared" si="8"/>
        <v/>
      </c>
    </row>
    <row r="181" spans="1:21" hidden="1" x14ac:dyDescent="0.25">
      <c r="A181" s="39">
        <v>40575</v>
      </c>
      <c r="B181" s="39" t="s">
        <v>4813</v>
      </c>
      <c r="C181" s="37" t="s">
        <v>4335</v>
      </c>
      <c r="D181" s="37">
        <v>2011</v>
      </c>
      <c r="E181" s="38">
        <v>2</v>
      </c>
      <c r="F181" s="37" t="s">
        <v>24</v>
      </c>
      <c r="G181" s="37" t="s">
        <v>4672</v>
      </c>
      <c r="H181" s="37" t="s">
        <v>32</v>
      </c>
      <c r="I181" s="38">
        <v>254</v>
      </c>
      <c r="J181" s="37" t="s">
        <v>2158</v>
      </c>
      <c r="K181" s="37">
        <f t="shared" si="6"/>
        <v>218</v>
      </c>
      <c r="L181" s="37" t="s">
        <v>4334</v>
      </c>
      <c r="M181">
        <v>0</v>
      </c>
      <c r="N181">
        <v>0</v>
      </c>
      <c r="O181">
        <v>0</v>
      </c>
      <c r="P181">
        <f>VLOOKUP(C181,'By Sighting'!B:O,14,FALSE)</f>
        <v>0</v>
      </c>
      <c r="Q181">
        <v>0</v>
      </c>
      <c r="R181">
        <f t="shared" si="7"/>
        <v>0</v>
      </c>
      <c r="S181">
        <v>0</v>
      </c>
      <c r="T181">
        <v>0</v>
      </c>
      <c r="U181" t="str">
        <f t="shared" si="8"/>
        <v/>
      </c>
    </row>
    <row r="182" spans="1:21" hidden="1" x14ac:dyDescent="0.25">
      <c r="A182" s="39">
        <v>40575</v>
      </c>
      <c r="B182" s="39" t="s">
        <v>4813</v>
      </c>
      <c r="C182" s="37" t="s">
        <v>4333</v>
      </c>
      <c r="D182" s="37">
        <v>2011</v>
      </c>
      <c r="E182" s="38">
        <v>2</v>
      </c>
      <c r="F182" s="37" t="s">
        <v>24</v>
      </c>
      <c r="G182" s="37" t="s">
        <v>4672</v>
      </c>
      <c r="H182" s="37" t="s">
        <v>40</v>
      </c>
      <c r="I182" s="38">
        <v>7</v>
      </c>
      <c r="J182" s="37">
        <v>0</v>
      </c>
      <c r="K182" s="37">
        <f t="shared" si="6"/>
        <v>7</v>
      </c>
      <c r="L182" s="37" t="s">
        <v>37</v>
      </c>
      <c r="M182">
        <v>0</v>
      </c>
      <c r="N182">
        <v>0</v>
      </c>
      <c r="O182">
        <v>0</v>
      </c>
      <c r="P182">
        <f>VLOOKUP(C182,'By Sighting'!B:O,14,FALSE)</f>
        <v>0</v>
      </c>
      <c r="Q182">
        <v>0</v>
      </c>
      <c r="R182">
        <f t="shared" si="7"/>
        <v>0</v>
      </c>
      <c r="S182">
        <v>0</v>
      </c>
      <c r="T182">
        <v>0</v>
      </c>
      <c r="U182" t="str">
        <f t="shared" si="8"/>
        <v/>
      </c>
    </row>
    <row r="183" spans="1:21" hidden="1" x14ac:dyDescent="0.25">
      <c r="A183" s="39">
        <v>40583</v>
      </c>
      <c r="B183" s="39" t="s">
        <v>4814</v>
      </c>
      <c r="C183" s="37" t="s">
        <v>4332</v>
      </c>
      <c r="D183" s="37">
        <v>2011</v>
      </c>
      <c r="E183" s="38">
        <v>2</v>
      </c>
      <c r="F183" s="37" t="s">
        <v>76</v>
      </c>
      <c r="G183" s="37" t="s">
        <v>1827</v>
      </c>
      <c r="H183" s="37" t="s">
        <v>32</v>
      </c>
      <c r="I183" s="38">
        <v>13</v>
      </c>
      <c r="J183" s="37">
        <v>0</v>
      </c>
      <c r="K183" s="37">
        <f t="shared" si="6"/>
        <v>13</v>
      </c>
      <c r="L183" s="37" t="s">
        <v>37</v>
      </c>
      <c r="M183">
        <v>0</v>
      </c>
      <c r="N183">
        <v>0</v>
      </c>
      <c r="O183">
        <v>0</v>
      </c>
      <c r="P183">
        <f>VLOOKUP(C183,'By Sighting'!B:O,14,FALSE)</f>
        <v>0</v>
      </c>
      <c r="Q183">
        <v>0</v>
      </c>
      <c r="R183">
        <f t="shared" si="7"/>
        <v>0</v>
      </c>
      <c r="S183">
        <v>0</v>
      </c>
      <c r="T183">
        <v>0</v>
      </c>
      <c r="U183" t="str">
        <f t="shared" si="8"/>
        <v/>
      </c>
    </row>
    <row r="184" spans="1:21" hidden="1" x14ac:dyDescent="0.25">
      <c r="A184" s="39">
        <v>40583</v>
      </c>
      <c r="B184" s="39" t="s">
        <v>4814</v>
      </c>
      <c r="C184" s="37" t="s">
        <v>4331</v>
      </c>
      <c r="D184" s="37">
        <v>2011</v>
      </c>
      <c r="E184" s="38">
        <v>2</v>
      </c>
      <c r="F184" s="37" t="s">
        <v>1827</v>
      </c>
      <c r="G184" s="37" t="s">
        <v>1827</v>
      </c>
      <c r="H184" s="37" t="s">
        <v>32</v>
      </c>
      <c r="I184" s="38">
        <v>103</v>
      </c>
      <c r="J184" s="37" t="s">
        <v>2845</v>
      </c>
      <c r="K184" s="37">
        <f t="shared" si="6"/>
        <v>100</v>
      </c>
      <c r="L184" s="37" t="s">
        <v>4330</v>
      </c>
      <c r="M184">
        <v>0</v>
      </c>
      <c r="N184">
        <v>0</v>
      </c>
      <c r="O184">
        <v>0</v>
      </c>
      <c r="P184">
        <f>VLOOKUP(C184,'By Sighting'!B:O,14,FALSE)</f>
        <v>0</v>
      </c>
      <c r="Q184">
        <v>0</v>
      </c>
      <c r="R184">
        <f t="shared" si="7"/>
        <v>0</v>
      </c>
      <c r="S184">
        <v>0</v>
      </c>
      <c r="T184">
        <v>0</v>
      </c>
      <c r="U184" t="str">
        <f t="shared" si="8"/>
        <v/>
      </c>
    </row>
    <row r="185" spans="1:21" hidden="1" x14ac:dyDescent="0.25">
      <c r="A185" s="39">
        <v>40583</v>
      </c>
      <c r="B185" s="39" t="s">
        <v>4814</v>
      </c>
      <c r="C185" s="37" t="s">
        <v>4329</v>
      </c>
      <c r="D185" s="37">
        <v>2011</v>
      </c>
      <c r="E185" s="38">
        <v>2</v>
      </c>
      <c r="F185" s="37" t="s">
        <v>1827</v>
      </c>
      <c r="G185" s="37" t="s">
        <v>1827</v>
      </c>
      <c r="H185" s="37" t="s">
        <v>40</v>
      </c>
      <c r="I185" s="38">
        <v>3</v>
      </c>
      <c r="J185" s="37">
        <v>0</v>
      </c>
      <c r="K185" s="37">
        <f t="shared" si="6"/>
        <v>3</v>
      </c>
      <c r="L185" s="37" t="s">
        <v>37</v>
      </c>
      <c r="M185">
        <v>0</v>
      </c>
      <c r="N185">
        <v>0</v>
      </c>
      <c r="O185">
        <v>0</v>
      </c>
      <c r="P185">
        <f>VLOOKUP(C185,'By Sighting'!B:O,14,FALSE)</f>
        <v>0</v>
      </c>
      <c r="Q185">
        <v>0</v>
      </c>
      <c r="R185">
        <f t="shared" si="7"/>
        <v>0</v>
      </c>
      <c r="S185">
        <v>0</v>
      </c>
      <c r="T185">
        <v>0</v>
      </c>
      <c r="U185" t="str">
        <f t="shared" si="8"/>
        <v/>
      </c>
    </row>
    <row r="186" spans="1:21" hidden="1" x14ac:dyDescent="0.25">
      <c r="A186" s="39">
        <v>40583</v>
      </c>
      <c r="B186" s="39" t="s">
        <v>4814</v>
      </c>
      <c r="C186" s="37" t="s">
        <v>4328</v>
      </c>
      <c r="D186" s="37">
        <v>2011</v>
      </c>
      <c r="E186" s="38">
        <v>2</v>
      </c>
      <c r="F186" s="37" t="s">
        <v>153</v>
      </c>
      <c r="G186" s="37" t="s">
        <v>4672</v>
      </c>
      <c r="H186" s="37" t="s">
        <v>32</v>
      </c>
      <c r="I186" s="38">
        <v>126</v>
      </c>
      <c r="J186" s="37" t="s">
        <v>2162</v>
      </c>
      <c r="K186" s="37">
        <f t="shared" si="6"/>
        <v>78</v>
      </c>
      <c r="L186" s="37" t="s">
        <v>4327</v>
      </c>
      <c r="M186">
        <v>0</v>
      </c>
      <c r="N186">
        <v>0</v>
      </c>
      <c r="O186">
        <v>0</v>
      </c>
      <c r="P186">
        <f>VLOOKUP(C186,'By Sighting'!B:O,14,FALSE)</f>
        <v>0</v>
      </c>
      <c r="Q186">
        <v>0</v>
      </c>
      <c r="R186">
        <f t="shared" si="7"/>
        <v>0</v>
      </c>
      <c r="S186">
        <v>0</v>
      </c>
      <c r="T186">
        <v>0</v>
      </c>
      <c r="U186" t="str">
        <f t="shared" si="8"/>
        <v/>
      </c>
    </row>
    <row r="187" spans="1:21" hidden="1" x14ac:dyDescent="0.25">
      <c r="A187" s="39">
        <v>40583</v>
      </c>
      <c r="B187" s="39" t="s">
        <v>4814</v>
      </c>
      <c r="C187" s="37" t="s">
        <v>4326</v>
      </c>
      <c r="D187" s="37">
        <v>2011</v>
      </c>
      <c r="E187" s="38">
        <v>2</v>
      </c>
      <c r="F187" s="37" t="s">
        <v>24</v>
      </c>
      <c r="G187" s="37" t="s">
        <v>4672</v>
      </c>
      <c r="H187" s="37" t="s">
        <v>32</v>
      </c>
      <c r="I187" s="38">
        <v>148</v>
      </c>
      <c r="J187" s="37" t="s">
        <v>4325</v>
      </c>
      <c r="K187" s="37">
        <f t="shared" si="6"/>
        <v>119</v>
      </c>
      <c r="L187" s="37" t="s">
        <v>4324</v>
      </c>
      <c r="M187">
        <v>0</v>
      </c>
      <c r="N187">
        <v>0</v>
      </c>
      <c r="O187">
        <v>0</v>
      </c>
      <c r="P187">
        <f>VLOOKUP(C187,'By Sighting'!B:O,14,FALSE)</f>
        <v>0</v>
      </c>
      <c r="Q187">
        <v>0</v>
      </c>
      <c r="R187">
        <f t="shared" si="7"/>
        <v>0</v>
      </c>
      <c r="S187">
        <v>0</v>
      </c>
      <c r="T187">
        <v>0</v>
      </c>
      <c r="U187" t="str">
        <f t="shared" si="8"/>
        <v/>
      </c>
    </row>
    <row r="188" spans="1:21" hidden="1" x14ac:dyDescent="0.25">
      <c r="A188" s="39">
        <v>40583</v>
      </c>
      <c r="B188" s="39" t="s">
        <v>4814</v>
      </c>
      <c r="C188" s="37" t="s">
        <v>4323</v>
      </c>
      <c r="D188" s="37">
        <v>2011</v>
      </c>
      <c r="E188" s="38">
        <v>2</v>
      </c>
      <c r="F188" s="37" t="s">
        <v>55</v>
      </c>
      <c r="G188" s="37" t="s">
        <v>4672</v>
      </c>
      <c r="H188" s="37" t="s">
        <v>32</v>
      </c>
      <c r="I188" s="38">
        <v>40</v>
      </c>
      <c r="J188" s="37">
        <v>0</v>
      </c>
      <c r="K188" s="37">
        <f t="shared" si="6"/>
        <v>40</v>
      </c>
      <c r="L188" s="37" t="s">
        <v>4322</v>
      </c>
      <c r="M188">
        <v>0</v>
      </c>
      <c r="N188">
        <v>0</v>
      </c>
      <c r="O188">
        <v>0</v>
      </c>
      <c r="P188">
        <f>VLOOKUP(C188,'By Sighting'!B:O,14,FALSE)</f>
        <v>0</v>
      </c>
      <c r="Q188">
        <v>0</v>
      </c>
      <c r="R188">
        <f t="shared" si="7"/>
        <v>0</v>
      </c>
      <c r="S188">
        <v>0</v>
      </c>
      <c r="T188">
        <v>0</v>
      </c>
      <c r="U188" t="str">
        <f t="shared" si="8"/>
        <v/>
      </c>
    </row>
    <row r="189" spans="1:21" hidden="1" x14ac:dyDescent="0.25">
      <c r="A189" s="39">
        <v>40583</v>
      </c>
      <c r="B189" s="39" t="s">
        <v>4814</v>
      </c>
      <c r="C189" s="37" t="s">
        <v>4321</v>
      </c>
      <c r="D189" s="37">
        <v>2011</v>
      </c>
      <c r="E189" s="38">
        <v>2</v>
      </c>
      <c r="F189" s="37" t="s">
        <v>55</v>
      </c>
      <c r="G189" s="37" t="s">
        <v>4672</v>
      </c>
      <c r="H189" s="37" t="s">
        <v>40</v>
      </c>
      <c r="I189" s="38">
        <v>200</v>
      </c>
      <c r="J189" s="37">
        <v>0</v>
      </c>
      <c r="K189" s="37">
        <f t="shared" si="6"/>
        <v>200</v>
      </c>
      <c r="L189" s="37" t="s">
        <v>37</v>
      </c>
      <c r="M189">
        <v>0</v>
      </c>
      <c r="N189">
        <v>0</v>
      </c>
      <c r="O189">
        <v>0</v>
      </c>
      <c r="P189">
        <f>VLOOKUP(C189,'By Sighting'!B:O,14,FALSE)</f>
        <v>0</v>
      </c>
      <c r="Q189">
        <v>0</v>
      </c>
      <c r="R189">
        <f t="shared" si="7"/>
        <v>0</v>
      </c>
      <c r="S189">
        <v>0</v>
      </c>
      <c r="T189">
        <v>0</v>
      </c>
      <c r="U189" t="str">
        <f t="shared" si="8"/>
        <v/>
      </c>
    </row>
    <row r="190" spans="1:21" hidden="1" x14ac:dyDescent="0.25">
      <c r="A190" s="39">
        <v>40583</v>
      </c>
      <c r="B190" s="39" t="s">
        <v>4814</v>
      </c>
      <c r="C190" s="37" t="s">
        <v>4317</v>
      </c>
      <c r="D190" s="37">
        <v>2011</v>
      </c>
      <c r="E190" s="38">
        <v>2</v>
      </c>
      <c r="F190" s="37" t="s">
        <v>36</v>
      </c>
      <c r="G190" s="37" t="s">
        <v>36</v>
      </c>
      <c r="H190" s="37" t="s">
        <v>32</v>
      </c>
      <c r="I190" s="38">
        <v>234</v>
      </c>
      <c r="J190" s="37" t="s">
        <v>2862</v>
      </c>
      <c r="K190" s="37">
        <f t="shared" si="6"/>
        <v>213</v>
      </c>
      <c r="L190" s="37" t="s">
        <v>4316</v>
      </c>
      <c r="M190">
        <v>0</v>
      </c>
      <c r="N190">
        <v>0</v>
      </c>
      <c r="O190">
        <v>0</v>
      </c>
      <c r="P190">
        <f>VLOOKUP(C190,'By Sighting'!B:O,14,FALSE)</f>
        <v>0</v>
      </c>
      <c r="Q190">
        <v>0</v>
      </c>
      <c r="R190">
        <f t="shared" si="7"/>
        <v>0</v>
      </c>
      <c r="S190">
        <v>0</v>
      </c>
      <c r="T190">
        <v>0</v>
      </c>
      <c r="U190" t="str">
        <f t="shared" si="8"/>
        <v/>
      </c>
    </row>
    <row r="191" spans="1:21" hidden="1" x14ac:dyDescent="0.25">
      <c r="A191" s="39">
        <v>40583</v>
      </c>
      <c r="B191" s="39" t="s">
        <v>4814</v>
      </c>
      <c r="C191" s="37" t="s">
        <v>4315</v>
      </c>
      <c r="D191" s="37">
        <v>2011</v>
      </c>
      <c r="E191" s="38">
        <v>2</v>
      </c>
      <c r="F191" s="37" t="s">
        <v>36</v>
      </c>
      <c r="G191" s="37" t="s">
        <v>36</v>
      </c>
      <c r="H191" s="37" t="s">
        <v>40</v>
      </c>
      <c r="I191" s="38">
        <v>34</v>
      </c>
      <c r="J191" s="37">
        <v>0</v>
      </c>
      <c r="K191" s="37">
        <f t="shared" si="6"/>
        <v>34</v>
      </c>
      <c r="L191" s="37" t="s">
        <v>37</v>
      </c>
      <c r="M191">
        <v>0</v>
      </c>
      <c r="N191">
        <v>0</v>
      </c>
      <c r="O191">
        <v>0</v>
      </c>
      <c r="P191">
        <f>VLOOKUP(C191,'By Sighting'!B:O,14,FALSE)</f>
        <v>0</v>
      </c>
      <c r="Q191">
        <v>0</v>
      </c>
      <c r="R191">
        <f t="shared" si="7"/>
        <v>0</v>
      </c>
      <c r="S191">
        <v>0</v>
      </c>
      <c r="T191">
        <v>0</v>
      </c>
      <c r="U191" t="str">
        <f t="shared" si="8"/>
        <v/>
      </c>
    </row>
    <row r="192" spans="1:21" hidden="1" x14ac:dyDescent="0.25">
      <c r="A192" s="39">
        <v>40583</v>
      </c>
      <c r="B192" s="39" t="s">
        <v>4814</v>
      </c>
      <c r="C192" s="37" t="s">
        <v>4314</v>
      </c>
      <c r="D192" s="37">
        <v>2011</v>
      </c>
      <c r="E192" s="38">
        <v>2</v>
      </c>
      <c r="F192" s="37" t="s">
        <v>50</v>
      </c>
      <c r="G192" s="37" t="s">
        <v>50</v>
      </c>
      <c r="H192" s="37" t="s">
        <v>32</v>
      </c>
      <c r="I192" s="38">
        <v>117</v>
      </c>
      <c r="J192" s="37" t="s">
        <v>1928</v>
      </c>
      <c r="K192" s="37">
        <f t="shared" si="6"/>
        <v>115</v>
      </c>
      <c r="L192" s="37" t="s">
        <v>4313</v>
      </c>
      <c r="M192">
        <v>0</v>
      </c>
      <c r="N192">
        <v>0</v>
      </c>
      <c r="O192">
        <v>0</v>
      </c>
      <c r="P192">
        <f>VLOOKUP(C192,'By Sighting'!B:O,14,FALSE)</f>
        <v>0</v>
      </c>
      <c r="Q192">
        <v>0</v>
      </c>
      <c r="R192">
        <f t="shared" si="7"/>
        <v>0</v>
      </c>
      <c r="S192">
        <v>0</v>
      </c>
      <c r="T192">
        <v>0</v>
      </c>
      <c r="U192" t="str">
        <f t="shared" si="8"/>
        <v/>
      </c>
    </row>
    <row r="193" spans="1:21" hidden="1" x14ac:dyDescent="0.25">
      <c r="A193" s="39">
        <v>40610</v>
      </c>
      <c r="B193" s="39" t="s">
        <v>4815</v>
      </c>
      <c r="C193" s="37" t="s">
        <v>4310</v>
      </c>
      <c r="D193" s="37">
        <v>2011</v>
      </c>
      <c r="E193" s="38">
        <v>3</v>
      </c>
      <c r="F193" s="37" t="s">
        <v>1827</v>
      </c>
      <c r="G193" s="37" t="s">
        <v>1827</v>
      </c>
      <c r="H193" s="37" t="s">
        <v>32</v>
      </c>
      <c r="I193" s="38">
        <v>34</v>
      </c>
      <c r="J193" s="37">
        <v>0</v>
      </c>
      <c r="K193" s="37">
        <f t="shared" si="6"/>
        <v>34</v>
      </c>
      <c r="L193" s="37" t="s">
        <v>4309</v>
      </c>
      <c r="M193">
        <v>0</v>
      </c>
      <c r="N193">
        <v>0</v>
      </c>
      <c r="O193">
        <v>0</v>
      </c>
      <c r="P193">
        <f>VLOOKUP(C193,'By Sighting'!B:O,14,FALSE)</f>
        <v>0</v>
      </c>
      <c r="Q193">
        <v>0</v>
      </c>
      <c r="R193">
        <f t="shared" si="7"/>
        <v>0</v>
      </c>
      <c r="S193">
        <v>0</v>
      </c>
      <c r="T193">
        <v>0</v>
      </c>
      <c r="U193" t="str">
        <f t="shared" si="8"/>
        <v/>
      </c>
    </row>
    <row r="194" spans="1:21" hidden="1" x14ac:dyDescent="0.25">
      <c r="A194" s="39">
        <v>40610</v>
      </c>
      <c r="B194" s="39" t="s">
        <v>4815</v>
      </c>
      <c r="C194" s="37" t="s">
        <v>4308</v>
      </c>
      <c r="D194" s="37">
        <v>2011</v>
      </c>
      <c r="E194" s="38">
        <v>3</v>
      </c>
      <c r="F194" s="37" t="s">
        <v>1827</v>
      </c>
      <c r="G194" s="37" t="s">
        <v>1827</v>
      </c>
      <c r="H194" s="37" t="s">
        <v>32</v>
      </c>
      <c r="I194" s="38">
        <v>40</v>
      </c>
      <c r="J194" s="37" t="s">
        <v>1928</v>
      </c>
      <c r="K194" s="37">
        <f t="shared" si="6"/>
        <v>38</v>
      </c>
      <c r="L194" s="37" t="s">
        <v>4307</v>
      </c>
      <c r="M194">
        <v>0</v>
      </c>
      <c r="N194">
        <v>0</v>
      </c>
      <c r="O194">
        <v>0</v>
      </c>
      <c r="P194">
        <f>VLOOKUP(C194,'By Sighting'!B:O,14,FALSE)</f>
        <v>0</v>
      </c>
      <c r="Q194">
        <v>0</v>
      </c>
      <c r="R194">
        <f t="shared" si="7"/>
        <v>0</v>
      </c>
      <c r="S194">
        <v>0</v>
      </c>
      <c r="T194">
        <v>0</v>
      </c>
      <c r="U194" t="str">
        <f t="shared" si="8"/>
        <v/>
      </c>
    </row>
    <row r="195" spans="1:21" hidden="1" x14ac:dyDescent="0.25">
      <c r="A195" s="39">
        <v>40626</v>
      </c>
      <c r="B195" s="39" t="s">
        <v>4816</v>
      </c>
      <c r="C195" s="37" t="s">
        <v>4302</v>
      </c>
      <c r="D195" s="37">
        <v>2011</v>
      </c>
      <c r="E195" s="38">
        <v>3</v>
      </c>
      <c r="F195" s="37" t="s">
        <v>1827</v>
      </c>
      <c r="G195" s="37" t="s">
        <v>1827</v>
      </c>
      <c r="H195" s="37" t="s">
        <v>40</v>
      </c>
      <c r="I195" s="38">
        <v>1</v>
      </c>
      <c r="J195" s="37">
        <v>0</v>
      </c>
      <c r="K195" s="37">
        <f t="shared" ref="K195:K258" si="9">I195-J195</f>
        <v>1</v>
      </c>
      <c r="L195" s="37" t="s">
        <v>37</v>
      </c>
      <c r="M195">
        <v>0</v>
      </c>
      <c r="N195">
        <v>0</v>
      </c>
      <c r="O195">
        <v>0</v>
      </c>
      <c r="P195">
        <f>VLOOKUP(C195,'By Sighting'!B:O,14,FALSE)</f>
        <v>0</v>
      </c>
      <c r="Q195">
        <v>0</v>
      </c>
      <c r="R195">
        <f t="shared" ref="R195:R258" si="10">O195/I195</f>
        <v>0</v>
      </c>
      <c r="S195">
        <v>0</v>
      </c>
      <c r="T195">
        <v>0</v>
      </c>
      <c r="U195" t="str">
        <f t="shared" ref="U195:U258" si="11">IF(T195=M195, "", "NO")</f>
        <v/>
      </c>
    </row>
    <row r="196" spans="1:21" hidden="1" x14ac:dyDescent="0.25">
      <c r="A196" s="39">
        <v>40626</v>
      </c>
      <c r="B196" s="39" t="s">
        <v>4816</v>
      </c>
      <c r="C196" s="37" t="s">
        <v>4301</v>
      </c>
      <c r="D196" s="37">
        <v>2011</v>
      </c>
      <c r="E196" s="38">
        <v>3</v>
      </c>
      <c r="F196" s="37" t="s">
        <v>1827</v>
      </c>
      <c r="G196" s="37" t="s">
        <v>1827</v>
      </c>
      <c r="H196" s="37" t="s">
        <v>32</v>
      </c>
      <c r="I196" s="38">
        <v>93</v>
      </c>
      <c r="J196" s="37" t="s">
        <v>1910</v>
      </c>
      <c r="K196" s="37">
        <f t="shared" si="9"/>
        <v>80</v>
      </c>
      <c r="L196" s="37" t="s">
        <v>4300</v>
      </c>
      <c r="M196">
        <v>0</v>
      </c>
      <c r="N196">
        <v>0</v>
      </c>
      <c r="O196">
        <v>0</v>
      </c>
      <c r="P196">
        <f>VLOOKUP(C196,'By Sighting'!B:O,14,FALSE)</f>
        <v>0</v>
      </c>
      <c r="Q196">
        <v>0</v>
      </c>
      <c r="R196">
        <f t="shared" si="10"/>
        <v>0</v>
      </c>
      <c r="S196">
        <v>0</v>
      </c>
      <c r="T196">
        <v>0</v>
      </c>
      <c r="U196" t="str">
        <f t="shared" si="11"/>
        <v/>
      </c>
    </row>
    <row r="197" spans="1:21" hidden="1" x14ac:dyDescent="0.25">
      <c r="A197" s="39">
        <v>40626</v>
      </c>
      <c r="B197" s="39" t="s">
        <v>4816</v>
      </c>
      <c r="C197" s="37" t="s">
        <v>4299</v>
      </c>
      <c r="D197" s="37">
        <v>2011</v>
      </c>
      <c r="E197" s="38">
        <v>3</v>
      </c>
      <c r="F197" s="37" t="s">
        <v>24</v>
      </c>
      <c r="G197" s="37" t="s">
        <v>4672</v>
      </c>
      <c r="H197" s="37" t="s">
        <v>32</v>
      </c>
      <c r="I197" s="38">
        <v>164</v>
      </c>
      <c r="J197" s="37" t="s">
        <v>2905</v>
      </c>
      <c r="K197" s="37">
        <f t="shared" si="9"/>
        <v>119</v>
      </c>
      <c r="L197" s="37" t="s">
        <v>4298</v>
      </c>
      <c r="M197">
        <v>0</v>
      </c>
      <c r="N197">
        <v>0</v>
      </c>
      <c r="O197">
        <v>0</v>
      </c>
      <c r="P197">
        <f>VLOOKUP(C197,'By Sighting'!B:O,14,FALSE)</f>
        <v>0</v>
      </c>
      <c r="Q197">
        <v>0</v>
      </c>
      <c r="R197">
        <f t="shared" si="10"/>
        <v>0</v>
      </c>
      <c r="S197">
        <v>0</v>
      </c>
      <c r="T197">
        <v>0</v>
      </c>
      <c r="U197" t="str">
        <f t="shared" si="11"/>
        <v/>
      </c>
    </row>
    <row r="198" spans="1:21" hidden="1" x14ac:dyDescent="0.25">
      <c r="A198" s="39">
        <v>40626</v>
      </c>
      <c r="B198" s="39" t="s">
        <v>4816</v>
      </c>
      <c r="C198" s="37" t="s">
        <v>4297</v>
      </c>
      <c r="D198" s="37">
        <v>2011</v>
      </c>
      <c r="E198" s="38">
        <v>3</v>
      </c>
      <c r="F198" s="37" t="s">
        <v>24</v>
      </c>
      <c r="G198" s="37" t="s">
        <v>4672</v>
      </c>
      <c r="H198" s="37" t="s">
        <v>40</v>
      </c>
      <c r="I198" s="38">
        <v>6</v>
      </c>
      <c r="J198" s="37">
        <v>0</v>
      </c>
      <c r="K198" s="37">
        <f t="shared" si="9"/>
        <v>6</v>
      </c>
      <c r="L198" s="37" t="s">
        <v>37</v>
      </c>
      <c r="M198">
        <v>0</v>
      </c>
      <c r="N198">
        <v>0</v>
      </c>
      <c r="O198">
        <v>0</v>
      </c>
      <c r="P198">
        <f>VLOOKUP(C198,'By Sighting'!B:O,14,FALSE)</f>
        <v>0</v>
      </c>
      <c r="Q198">
        <v>0</v>
      </c>
      <c r="R198">
        <f t="shared" si="10"/>
        <v>0</v>
      </c>
      <c r="S198">
        <v>0</v>
      </c>
      <c r="T198">
        <v>0</v>
      </c>
      <c r="U198" t="str">
        <f t="shared" si="11"/>
        <v/>
      </c>
    </row>
    <row r="199" spans="1:21" hidden="1" x14ac:dyDescent="0.25">
      <c r="A199" s="39">
        <v>40626</v>
      </c>
      <c r="B199" s="39" t="s">
        <v>4816</v>
      </c>
      <c r="C199" s="37" t="s">
        <v>4296</v>
      </c>
      <c r="D199" s="37">
        <v>2011</v>
      </c>
      <c r="E199" s="38">
        <v>3</v>
      </c>
      <c r="F199" s="37" t="s">
        <v>153</v>
      </c>
      <c r="G199" s="37" t="s">
        <v>4672</v>
      </c>
      <c r="H199" s="37" t="s">
        <v>32</v>
      </c>
      <c r="I199" s="38">
        <v>84</v>
      </c>
      <c r="J199" s="37" t="s">
        <v>2122</v>
      </c>
      <c r="K199" s="37">
        <f t="shared" si="9"/>
        <v>33</v>
      </c>
      <c r="L199" s="37" t="s">
        <v>4295</v>
      </c>
      <c r="M199">
        <v>0</v>
      </c>
      <c r="N199">
        <v>0</v>
      </c>
      <c r="O199">
        <v>0</v>
      </c>
      <c r="P199">
        <f>VLOOKUP(C199,'By Sighting'!B:O,14,FALSE)</f>
        <v>0</v>
      </c>
      <c r="Q199">
        <v>0</v>
      </c>
      <c r="R199">
        <f t="shared" si="10"/>
        <v>0</v>
      </c>
      <c r="S199">
        <v>0</v>
      </c>
      <c r="T199">
        <v>0</v>
      </c>
      <c r="U199" t="str">
        <f t="shared" si="11"/>
        <v/>
      </c>
    </row>
    <row r="200" spans="1:21" hidden="1" x14ac:dyDescent="0.25">
      <c r="A200" s="39">
        <v>40640</v>
      </c>
      <c r="B200" s="39" t="s">
        <v>4817</v>
      </c>
      <c r="C200" s="37" t="s">
        <v>4291</v>
      </c>
      <c r="D200" s="37">
        <v>2011</v>
      </c>
      <c r="E200" s="38">
        <v>4</v>
      </c>
      <c r="F200" s="37" t="s">
        <v>76</v>
      </c>
      <c r="G200" s="37" t="s">
        <v>1827</v>
      </c>
      <c r="H200" s="37" t="s">
        <v>32</v>
      </c>
      <c r="I200" s="38">
        <v>45</v>
      </c>
      <c r="J200" s="37">
        <v>0</v>
      </c>
      <c r="K200" s="37">
        <f t="shared" si="9"/>
        <v>45</v>
      </c>
      <c r="L200" s="37" t="s">
        <v>4290</v>
      </c>
      <c r="M200">
        <v>0</v>
      </c>
      <c r="N200">
        <v>0</v>
      </c>
      <c r="O200">
        <v>0</v>
      </c>
      <c r="P200">
        <f>VLOOKUP(C200,'By Sighting'!B:O,14,FALSE)</f>
        <v>0</v>
      </c>
      <c r="Q200">
        <v>0</v>
      </c>
      <c r="R200">
        <f t="shared" si="10"/>
        <v>0</v>
      </c>
      <c r="S200">
        <v>0</v>
      </c>
      <c r="T200">
        <v>0</v>
      </c>
      <c r="U200" t="str">
        <f t="shared" si="11"/>
        <v/>
      </c>
    </row>
    <row r="201" spans="1:21" hidden="1" x14ac:dyDescent="0.25">
      <c r="A201" s="39">
        <v>40640</v>
      </c>
      <c r="B201" s="39" t="s">
        <v>4817</v>
      </c>
      <c r="C201" s="37" t="s">
        <v>4289</v>
      </c>
      <c r="D201" s="37">
        <v>2011</v>
      </c>
      <c r="E201" s="38">
        <v>4</v>
      </c>
      <c r="F201" s="37" t="s">
        <v>1827</v>
      </c>
      <c r="G201" s="37" t="s">
        <v>1827</v>
      </c>
      <c r="H201" s="37" t="s">
        <v>32</v>
      </c>
      <c r="I201" s="38">
        <v>89</v>
      </c>
      <c r="J201" s="37" t="s">
        <v>1841</v>
      </c>
      <c r="K201" s="37">
        <f t="shared" si="9"/>
        <v>88</v>
      </c>
      <c r="L201" s="37" t="s">
        <v>4288</v>
      </c>
      <c r="M201">
        <v>0</v>
      </c>
      <c r="N201">
        <v>0</v>
      </c>
      <c r="O201">
        <v>0</v>
      </c>
      <c r="P201">
        <f>VLOOKUP(C201,'By Sighting'!B:O,14,FALSE)</f>
        <v>0</v>
      </c>
      <c r="Q201">
        <v>0</v>
      </c>
      <c r="R201">
        <f t="shared" si="10"/>
        <v>0</v>
      </c>
      <c r="S201">
        <v>0</v>
      </c>
      <c r="T201">
        <v>0</v>
      </c>
      <c r="U201" t="str">
        <f t="shared" si="11"/>
        <v/>
      </c>
    </row>
    <row r="202" spans="1:21" hidden="1" x14ac:dyDescent="0.25">
      <c r="A202" s="39">
        <v>40651</v>
      </c>
      <c r="B202" s="39" t="s">
        <v>4818</v>
      </c>
      <c r="C202" s="37" t="s">
        <v>4287</v>
      </c>
      <c r="D202" s="37">
        <v>2011</v>
      </c>
      <c r="E202" s="38">
        <v>4</v>
      </c>
      <c r="F202" s="37" t="s">
        <v>76</v>
      </c>
      <c r="G202" s="37" t="s">
        <v>1827</v>
      </c>
      <c r="H202" s="37" t="s">
        <v>40</v>
      </c>
      <c r="I202" s="38">
        <v>3</v>
      </c>
      <c r="J202" s="37">
        <v>0</v>
      </c>
      <c r="K202" s="37">
        <f t="shared" si="9"/>
        <v>3</v>
      </c>
      <c r="L202" s="37" t="s">
        <v>37</v>
      </c>
      <c r="M202">
        <v>0</v>
      </c>
      <c r="N202">
        <v>0</v>
      </c>
      <c r="O202">
        <v>0</v>
      </c>
      <c r="P202">
        <f>VLOOKUP(C202,'By Sighting'!B:O,14,FALSE)</f>
        <v>0</v>
      </c>
      <c r="Q202">
        <v>0</v>
      </c>
      <c r="R202">
        <f t="shared" si="10"/>
        <v>0</v>
      </c>
      <c r="S202">
        <v>0</v>
      </c>
      <c r="T202">
        <v>0</v>
      </c>
      <c r="U202" t="str">
        <f t="shared" si="11"/>
        <v/>
      </c>
    </row>
    <row r="203" spans="1:21" hidden="1" x14ac:dyDescent="0.25">
      <c r="A203" s="39">
        <v>40651</v>
      </c>
      <c r="B203" s="39" t="s">
        <v>4818</v>
      </c>
      <c r="C203" s="37" t="s">
        <v>4286</v>
      </c>
      <c r="D203" s="37">
        <v>2011</v>
      </c>
      <c r="E203" s="38">
        <v>4</v>
      </c>
      <c r="F203" s="37" t="s">
        <v>76</v>
      </c>
      <c r="G203" s="37" t="s">
        <v>1827</v>
      </c>
      <c r="H203" s="37" t="s">
        <v>32</v>
      </c>
      <c r="I203" s="38">
        <v>56</v>
      </c>
      <c r="J203" s="37">
        <v>0</v>
      </c>
      <c r="K203" s="37">
        <f t="shared" si="9"/>
        <v>56</v>
      </c>
      <c r="L203" s="37" t="s">
        <v>4285</v>
      </c>
      <c r="M203">
        <v>0</v>
      </c>
      <c r="N203">
        <v>0</v>
      </c>
      <c r="O203">
        <v>0</v>
      </c>
      <c r="P203">
        <f>VLOOKUP(C203,'By Sighting'!B:O,14,FALSE)</f>
        <v>0</v>
      </c>
      <c r="Q203">
        <v>0</v>
      </c>
      <c r="R203">
        <f t="shared" si="10"/>
        <v>0</v>
      </c>
      <c r="S203">
        <v>0</v>
      </c>
      <c r="T203">
        <v>0</v>
      </c>
      <c r="U203" t="str">
        <f t="shared" si="11"/>
        <v/>
      </c>
    </row>
    <row r="204" spans="1:21" hidden="1" x14ac:dyDescent="0.25">
      <c r="A204" s="39">
        <v>40651</v>
      </c>
      <c r="B204" s="39" t="s">
        <v>4818</v>
      </c>
      <c r="C204" s="37" t="s">
        <v>4284</v>
      </c>
      <c r="D204" s="37">
        <v>2011</v>
      </c>
      <c r="E204" s="38">
        <v>4</v>
      </c>
      <c r="F204" s="37" t="s">
        <v>1827</v>
      </c>
      <c r="G204" s="37" t="s">
        <v>1827</v>
      </c>
      <c r="H204" s="37" t="s">
        <v>32</v>
      </c>
      <c r="I204" s="38">
        <v>43</v>
      </c>
      <c r="J204" s="37" t="s">
        <v>1841</v>
      </c>
      <c r="K204" s="37">
        <f t="shared" si="9"/>
        <v>42</v>
      </c>
      <c r="L204" s="37" t="s">
        <v>4283</v>
      </c>
      <c r="M204">
        <v>0</v>
      </c>
      <c r="N204">
        <v>0</v>
      </c>
      <c r="O204">
        <v>0</v>
      </c>
      <c r="P204">
        <f>VLOOKUP(C204,'By Sighting'!B:O,14,FALSE)</f>
        <v>0</v>
      </c>
      <c r="Q204">
        <v>0</v>
      </c>
      <c r="R204">
        <f t="shared" si="10"/>
        <v>0</v>
      </c>
      <c r="S204">
        <v>0</v>
      </c>
      <c r="T204">
        <v>0</v>
      </c>
      <c r="U204" t="str">
        <f t="shared" si="11"/>
        <v/>
      </c>
    </row>
    <row r="205" spans="1:21" hidden="1" x14ac:dyDescent="0.25">
      <c r="A205" s="39">
        <v>40651</v>
      </c>
      <c r="B205" s="39" t="s">
        <v>4818</v>
      </c>
      <c r="C205" s="37" t="s">
        <v>4282</v>
      </c>
      <c r="D205" s="37">
        <v>2011</v>
      </c>
      <c r="E205" s="38">
        <v>4</v>
      </c>
      <c r="F205" s="37" t="s">
        <v>153</v>
      </c>
      <c r="G205" s="37" t="s">
        <v>4672</v>
      </c>
      <c r="H205" s="37" t="s">
        <v>32</v>
      </c>
      <c r="I205" s="38">
        <v>72</v>
      </c>
      <c r="J205" s="37" t="s">
        <v>2862</v>
      </c>
      <c r="K205" s="37">
        <f t="shared" si="9"/>
        <v>51</v>
      </c>
      <c r="L205" s="37" t="s">
        <v>4281</v>
      </c>
      <c r="M205">
        <v>0</v>
      </c>
      <c r="N205">
        <v>0</v>
      </c>
      <c r="O205">
        <v>0</v>
      </c>
      <c r="P205">
        <f>VLOOKUP(C205,'By Sighting'!B:O,14,FALSE)</f>
        <v>0</v>
      </c>
      <c r="Q205">
        <v>0</v>
      </c>
      <c r="R205">
        <f t="shared" si="10"/>
        <v>0</v>
      </c>
      <c r="S205">
        <v>0</v>
      </c>
      <c r="T205">
        <v>0</v>
      </c>
      <c r="U205" t="str">
        <f t="shared" si="11"/>
        <v/>
      </c>
    </row>
    <row r="206" spans="1:21" hidden="1" x14ac:dyDescent="0.25">
      <c r="A206" s="39">
        <v>40651</v>
      </c>
      <c r="B206" s="39" t="s">
        <v>4818</v>
      </c>
      <c r="C206" s="37" t="s">
        <v>168</v>
      </c>
      <c r="D206" s="37">
        <v>2011</v>
      </c>
      <c r="E206" s="38">
        <v>4</v>
      </c>
      <c r="F206" s="37" t="s">
        <v>55</v>
      </c>
      <c r="G206" s="37" t="s">
        <v>4672</v>
      </c>
      <c r="H206" s="37" t="s">
        <v>32</v>
      </c>
      <c r="I206" s="38">
        <v>70</v>
      </c>
      <c r="J206" s="37">
        <v>0</v>
      </c>
      <c r="K206" s="37">
        <f t="shared" si="9"/>
        <v>70</v>
      </c>
      <c r="L206" s="37" t="s">
        <v>4280</v>
      </c>
      <c r="M206">
        <v>1</v>
      </c>
      <c r="N206">
        <v>0</v>
      </c>
      <c r="O206">
        <v>0</v>
      </c>
      <c r="P206">
        <f>VLOOKUP(C206,'By Sighting'!B:O,14,FALSE)</f>
        <v>0</v>
      </c>
      <c r="Q206">
        <v>1.4285714285714285E-2</v>
      </c>
      <c r="R206">
        <f t="shared" si="10"/>
        <v>0</v>
      </c>
      <c r="S206">
        <v>0</v>
      </c>
      <c r="T206">
        <v>1</v>
      </c>
      <c r="U206" t="str">
        <f t="shared" si="11"/>
        <v/>
      </c>
    </row>
    <row r="207" spans="1:21" hidden="1" x14ac:dyDescent="0.25">
      <c r="A207" s="39">
        <v>40651</v>
      </c>
      <c r="B207" s="39" t="s">
        <v>4818</v>
      </c>
      <c r="C207" s="37" t="s">
        <v>1794</v>
      </c>
      <c r="D207" s="37">
        <v>2011</v>
      </c>
      <c r="E207" s="38">
        <v>4</v>
      </c>
      <c r="F207" s="37" t="s">
        <v>55</v>
      </c>
      <c r="G207" s="37" t="s">
        <v>4672</v>
      </c>
      <c r="H207" s="37" t="s">
        <v>40</v>
      </c>
      <c r="I207" s="38">
        <v>345</v>
      </c>
      <c r="J207" s="37">
        <v>0</v>
      </c>
      <c r="K207" s="37">
        <f t="shared" si="9"/>
        <v>345</v>
      </c>
      <c r="L207" s="37" t="s">
        <v>4279</v>
      </c>
      <c r="M207">
        <v>1</v>
      </c>
      <c r="N207">
        <v>0</v>
      </c>
      <c r="O207">
        <v>0</v>
      </c>
      <c r="P207">
        <f>VLOOKUP(C207,'By Sighting'!B:O,14,FALSE)</f>
        <v>0</v>
      </c>
      <c r="Q207">
        <v>2.8985507246376812E-3</v>
      </c>
      <c r="R207">
        <f t="shared" si="10"/>
        <v>0</v>
      </c>
      <c r="S207">
        <v>0</v>
      </c>
      <c r="T207">
        <v>1</v>
      </c>
      <c r="U207" t="str">
        <f t="shared" si="11"/>
        <v/>
      </c>
    </row>
    <row r="208" spans="1:21" hidden="1" x14ac:dyDescent="0.25">
      <c r="A208" s="39">
        <v>40651</v>
      </c>
      <c r="B208" s="39" t="s">
        <v>4818</v>
      </c>
      <c r="C208" s="37" t="s">
        <v>4278</v>
      </c>
      <c r="D208" s="37">
        <v>2011</v>
      </c>
      <c r="E208" s="38">
        <v>4</v>
      </c>
      <c r="F208" s="37" t="s">
        <v>24</v>
      </c>
      <c r="G208" s="37" t="s">
        <v>4672</v>
      </c>
      <c r="H208" s="37" t="s">
        <v>32</v>
      </c>
      <c r="I208" s="38">
        <v>229</v>
      </c>
      <c r="J208" s="37" t="s">
        <v>1999</v>
      </c>
      <c r="K208" s="37">
        <f t="shared" si="9"/>
        <v>213</v>
      </c>
      <c r="L208" s="37" t="s">
        <v>4277</v>
      </c>
      <c r="M208">
        <v>0</v>
      </c>
      <c r="N208">
        <v>0</v>
      </c>
      <c r="O208">
        <v>0</v>
      </c>
      <c r="P208">
        <f>VLOOKUP(C208,'By Sighting'!B:O,14,FALSE)</f>
        <v>0</v>
      </c>
      <c r="Q208">
        <v>0</v>
      </c>
      <c r="R208">
        <f t="shared" si="10"/>
        <v>0</v>
      </c>
      <c r="S208">
        <v>0</v>
      </c>
      <c r="T208">
        <v>0</v>
      </c>
      <c r="U208" t="str">
        <f t="shared" si="11"/>
        <v/>
      </c>
    </row>
    <row r="209" spans="1:21" hidden="1" x14ac:dyDescent="0.25">
      <c r="A209" s="39">
        <v>40651</v>
      </c>
      <c r="B209" s="39" t="s">
        <v>4818</v>
      </c>
      <c r="C209" s="37" t="s">
        <v>4276</v>
      </c>
      <c r="D209" s="37">
        <v>2011</v>
      </c>
      <c r="E209" s="38">
        <v>4</v>
      </c>
      <c r="F209" s="37" t="s">
        <v>24</v>
      </c>
      <c r="G209" s="37" t="s">
        <v>4672</v>
      </c>
      <c r="H209" s="37" t="s">
        <v>40</v>
      </c>
      <c r="I209" s="38">
        <v>2</v>
      </c>
      <c r="J209" s="37">
        <v>0</v>
      </c>
      <c r="K209" s="37">
        <f t="shared" si="9"/>
        <v>2</v>
      </c>
      <c r="L209" s="37" t="s">
        <v>37</v>
      </c>
      <c r="M209">
        <v>0</v>
      </c>
      <c r="N209">
        <v>0</v>
      </c>
      <c r="O209">
        <v>0</v>
      </c>
      <c r="P209">
        <f>VLOOKUP(C209,'By Sighting'!B:O,14,FALSE)</f>
        <v>0</v>
      </c>
      <c r="Q209">
        <v>0</v>
      </c>
      <c r="R209">
        <f t="shared" si="10"/>
        <v>0</v>
      </c>
      <c r="S209">
        <v>0</v>
      </c>
      <c r="T209">
        <v>0</v>
      </c>
      <c r="U209" t="str">
        <f t="shared" si="11"/>
        <v/>
      </c>
    </row>
    <row r="210" spans="1:21" hidden="1" x14ac:dyDescent="0.25">
      <c r="A210" s="39">
        <v>40655</v>
      </c>
      <c r="B210" s="39" t="s">
        <v>4819</v>
      </c>
      <c r="C210" s="37" t="s">
        <v>4275</v>
      </c>
      <c r="D210" s="37">
        <v>2011</v>
      </c>
      <c r="E210" s="38">
        <v>4</v>
      </c>
      <c r="F210" s="37" t="s">
        <v>76</v>
      </c>
      <c r="G210" s="37" t="s">
        <v>1827</v>
      </c>
      <c r="H210" s="37" t="s">
        <v>32</v>
      </c>
      <c r="I210" s="38">
        <v>54</v>
      </c>
      <c r="J210" s="37" t="s">
        <v>1857</v>
      </c>
      <c r="K210" s="37">
        <f t="shared" si="9"/>
        <v>49</v>
      </c>
      <c r="L210" s="37" t="s">
        <v>4274</v>
      </c>
      <c r="M210">
        <v>0</v>
      </c>
      <c r="N210">
        <v>0</v>
      </c>
      <c r="O210">
        <v>0</v>
      </c>
      <c r="P210">
        <f>VLOOKUP(C210,'By Sighting'!B:O,14,FALSE)</f>
        <v>0</v>
      </c>
      <c r="Q210">
        <v>0</v>
      </c>
      <c r="R210">
        <f t="shared" si="10"/>
        <v>0</v>
      </c>
      <c r="S210">
        <v>0</v>
      </c>
      <c r="T210">
        <v>0</v>
      </c>
      <c r="U210" t="str">
        <f t="shared" si="11"/>
        <v/>
      </c>
    </row>
    <row r="211" spans="1:21" hidden="1" x14ac:dyDescent="0.25">
      <c r="A211" s="39">
        <v>40655</v>
      </c>
      <c r="B211" s="39" t="s">
        <v>4819</v>
      </c>
      <c r="C211" s="37" t="s">
        <v>4273</v>
      </c>
      <c r="D211" s="37">
        <v>2011</v>
      </c>
      <c r="E211" s="38">
        <v>4</v>
      </c>
      <c r="F211" s="37" t="s">
        <v>1827</v>
      </c>
      <c r="G211" s="37" t="s">
        <v>1827</v>
      </c>
      <c r="H211" s="37" t="s">
        <v>32</v>
      </c>
      <c r="I211" s="38">
        <v>1</v>
      </c>
      <c r="J211" s="37">
        <v>0</v>
      </c>
      <c r="K211" s="37">
        <f t="shared" si="9"/>
        <v>1</v>
      </c>
      <c r="L211" s="37" t="s">
        <v>37</v>
      </c>
      <c r="M211">
        <v>0</v>
      </c>
      <c r="N211">
        <v>0</v>
      </c>
      <c r="O211">
        <v>0</v>
      </c>
      <c r="P211">
        <f>VLOOKUP(C211,'By Sighting'!B:O,14,FALSE)</f>
        <v>0</v>
      </c>
      <c r="Q211">
        <v>0</v>
      </c>
      <c r="R211">
        <f t="shared" si="10"/>
        <v>0</v>
      </c>
      <c r="S211">
        <v>0</v>
      </c>
      <c r="T211">
        <v>0</v>
      </c>
      <c r="U211" t="str">
        <f t="shared" si="11"/>
        <v/>
      </c>
    </row>
    <row r="212" spans="1:21" hidden="1" x14ac:dyDescent="0.25">
      <c r="A212" s="39">
        <v>40655</v>
      </c>
      <c r="B212" s="39" t="s">
        <v>4819</v>
      </c>
      <c r="C212" s="37" t="s">
        <v>171</v>
      </c>
      <c r="D212" s="37">
        <v>2011</v>
      </c>
      <c r="E212" s="38">
        <v>4</v>
      </c>
      <c r="F212" s="37" t="s">
        <v>153</v>
      </c>
      <c r="G212" s="37" t="s">
        <v>4672</v>
      </c>
      <c r="H212" s="37" t="s">
        <v>32</v>
      </c>
      <c r="I212" s="38">
        <v>72</v>
      </c>
      <c r="J212" s="37" t="s">
        <v>2660</v>
      </c>
      <c r="K212" s="37">
        <f t="shared" si="9"/>
        <v>40</v>
      </c>
      <c r="L212" s="37" t="s">
        <v>4272</v>
      </c>
      <c r="M212">
        <v>1</v>
      </c>
      <c r="N212">
        <v>0</v>
      </c>
      <c r="O212">
        <v>0</v>
      </c>
      <c r="P212">
        <f>VLOOKUP(C212,'By Sighting'!B:O,14,FALSE)</f>
        <v>0</v>
      </c>
      <c r="Q212">
        <v>1.3888888888888888E-2</v>
      </c>
      <c r="R212">
        <f t="shared" si="10"/>
        <v>0</v>
      </c>
      <c r="S212">
        <v>0</v>
      </c>
      <c r="T212">
        <v>1</v>
      </c>
      <c r="U212" t="str">
        <f t="shared" si="11"/>
        <v/>
      </c>
    </row>
    <row r="213" spans="1:21" hidden="1" x14ac:dyDescent="0.25">
      <c r="A213" s="39">
        <v>40655</v>
      </c>
      <c r="B213" s="39" t="s">
        <v>4819</v>
      </c>
      <c r="C213" s="37" t="s">
        <v>4271</v>
      </c>
      <c r="D213" s="37">
        <v>2011</v>
      </c>
      <c r="E213" s="38">
        <v>4</v>
      </c>
      <c r="F213" s="37" t="s">
        <v>55</v>
      </c>
      <c r="G213" s="37" t="s">
        <v>4672</v>
      </c>
      <c r="H213" s="37" t="s">
        <v>40</v>
      </c>
      <c r="I213" s="38">
        <v>199</v>
      </c>
      <c r="J213" s="37">
        <v>0</v>
      </c>
      <c r="K213" s="37">
        <f t="shared" si="9"/>
        <v>199</v>
      </c>
      <c r="L213" s="37" t="s">
        <v>37</v>
      </c>
      <c r="M213">
        <v>0</v>
      </c>
      <c r="N213">
        <v>0</v>
      </c>
      <c r="O213">
        <v>0</v>
      </c>
      <c r="P213">
        <f>VLOOKUP(C213,'By Sighting'!B:O,14,FALSE)</f>
        <v>0</v>
      </c>
      <c r="Q213">
        <v>0</v>
      </c>
      <c r="R213">
        <f t="shared" si="10"/>
        <v>0</v>
      </c>
      <c r="S213">
        <v>0</v>
      </c>
      <c r="T213">
        <v>0</v>
      </c>
      <c r="U213" t="str">
        <f t="shared" si="11"/>
        <v/>
      </c>
    </row>
    <row r="214" spans="1:21" hidden="1" x14ac:dyDescent="0.25">
      <c r="A214" s="39">
        <v>40655</v>
      </c>
      <c r="B214" s="39" t="s">
        <v>4819</v>
      </c>
      <c r="C214" s="37" t="s">
        <v>4270</v>
      </c>
      <c r="D214" s="37">
        <v>2011</v>
      </c>
      <c r="E214" s="38">
        <v>4</v>
      </c>
      <c r="F214" s="37" t="s">
        <v>55</v>
      </c>
      <c r="G214" s="37" t="s">
        <v>4672</v>
      </c>
      <c r="H214" s="37" t="s">
        <v>32</v>
      </c>
      <c r="I214" s="38">
        <v>37</v>
      </c>
      <c r="J214" s="37">
        <v>0</v>
      </c>
      <c r="K214" s="37">
        <f t="shared" si="9"/>
        <v>37</v>
      </c>
      <c r="L214" s="37" t="s">
        <v>4269</v>
      </c>
      <c r="M214">
        <v>0</v>
      </c>
      <c r="N214">
        <v>0</v>
      </c>
      <c r="O214">
        <v>0</v>
      </c>
      <c r="P214">
        <f>VLOOKUP(C214,'By Sighting'!B:O,14,FALSE)</f>
        <v>0</v>
      </c>
      <c r="Q214">
        <v>0</v>
      </c>
      <c r="R214">
        <f t="shared" si="10"/>
        <v>0</v>
      </c>
      <c r="S214">
        <v>0</v>
      </c>
      <c r="T214">
        <v>0</v>
      </c>
      <c r="U214" t="str">
        <f t="shared" si="11"/>
        <v/>
      </c>
    </row>
    <row r="215" spans="1:21" hidden="1" x14ac:dyDescent="0.25">
      <c r="A215" s="39">
        <v>40655</v>
      </c>
      <c r="B215" s="39" t="s">
        <v>4819</v>
      </c>
      <c r="C215" s="37" t="s">
        <v>4268</v>
      </c>
      <c r="D215" s="37">
        <v>2011</v>
      </c>
      <c r="E215" s="38">
        <v>4</v>
      </c>
      <c r="F215" s="37" t="s">
        <v>24</v>
      </c>
      <c r="G215" s="37" t="s">
        <v>4672</v>
      </c>
      <c r="H215" s="37" t="s">
        <v>32</v>
      </c>
      <c r="I215" s="38">
        <v>120</v>
      </c>
      <c r="J215" s="37" t="s">
        <v>1893</v>
      </c>
      <c r="K215" s="37">
        <f t="shared" si="9"/>
        <v>87</v>
      </c>
      <c r="L215" s="37" t="s">
        <v>4267</v>
      </c>
      <c r="M215">
        <v>0</v>
      </c>
      <c r="N215">
        <v>0</v>
      </c>
      <c r="O215">
        <v>0</v>
      </c>
      <c r="P215">
        <f>VLOOKUP(C215,'By Sighting'!B:O,14,FALSE)</f>
        <v>0</v>
      </c>
      <c r="Q215">
        <v>0</v>
      </c>
      <c r="R215">
        <f t="shared" si="10"/>
        <v>0</v>
      </c>
      <c r="S215">
        <v>0</v>
      </c>
      <c r="T215">
        <v>0</v>
      </c>
      <c r="U215" t="str">
        <f t="shared" si="11"/>
        <v/>
      </c>
    </row>
    <row r="216" spans="1:21" hidden="1" x14ac:dyDescent="0.25">
      <c r="A216" s="39">
        <v>40655</v>
      </c>
      <c r="B216" s="39" t="s">
        <v>4819</v>
      </c>
      <c r="C216" s="37" t="s">
        <v>173</v>
      </c>
      <c r="D216" s="37">
        <v>2011</v>
      </c>
      <c r="E216" s="38">
        <v>4</v>
      </c>
      <c r="F216" s="37" t="s">
        <v>36</v>
      </c>
      <c r="G216" s="37" t="s">
        <v>36</v>
      </c>
      <c r="H216" s="37" t="s">
        <v>32</v>
      </c>
      <c r="I216" s="38">
        <v>262</v>
      </c>
      <c r="J216" s="37" t="s">
        <v>4266</v>
      </c>
      <c r="K216" s="37">
        <f t="shared" si="9"/>
        <v>225</v>
      </c>
      <c r="L216" s="37" t="s">
        <v>4265</v>
      </c>
      <c r="M216">
        <v>1</v>
      </c>
      <c r="N216">
        <v>0</v>
      </c>
      <c r="O216">
        <v>0</v>
      </c>
      <c r="P216">
        <f>VLOOKUP(C216,'By Sighting'!B:O,14,FALSE)</f>
        <v>0</v>
      </c>
      <c r="Q216">
        <v>3.8167938931297708E-3</v>
      </c>
      <c r="R216">
        <f t="shared" si="10"/>
        <v>0</v>
      </c>
      <c r="S216">
        <v>0</v>
      </c>
      <c r="T216">
        <v>1</v>
      </c>
      <c r="U216" t="str">
        <f t="shared" si="11"/>
        <v/>
      </c>
    </row>
    <row r="217" spans="1:21" hidden="1" x14ac:dyDescent="0.25">
      <c r="A217" s="39">
        <v>40655</v>
      </c>
      <c r="B217" s="39" t="s">
        <v>4819</v>
      </c>
      <c r="C217" s="37" t="s">
        <v>4264</v>
      </c>
      <c r="D217" s="37">
        <v>2011</v>
      </c>
      <c r="E217" s="38">
        <v>4</v>
      </c>
      <c r="F217" s="37" t="s">
        <v>36</v>
      </c>
      <c r="G217" s="37" t="s">
        <v>36</v>
      </c>
      <c r="H217" s="37" t="s">
        <v>40</v>
      </c>
      <c r="I217" s="38">
        <v>40</v>
      </c>
      <c r="J217" s="37">
        <v>0</v>
      </c>
      <c r="K217" s="37">
        <f t="shared" si="9"/>
        <v>40</v>
      </c>
      <c r="L217" s="37" t="s">
        <v>37</v>
      </c>
      <c r="M217">
        <v>0</v>
      </c>
      <c r="N217">
        <v>0</v>
      </c>
      <c r="O217">
        <v>0</v>
      </c>
      <c r="P217">
        <f>VLOOKUP(C217,'By Sighting'!B:O,14,FALSE)</f>
        <v>0</v>
      </c>
      <c r="Q217">
        <v>0</v>
      </c>
      <c r="R217">
        <f t="shared" si="10"/>
        <v>0</v>
      </c>
      <c r="S217">
        <v>0</v>
      </c>
      <c r="T217">
        <v>0</v>
      </c>
      <c r="U217" t="str">
        <f t="shared" si="11"/>
        <v/>
      </c>
    </row>
    <row r="218" spans="1:21" hidden="1" x14ac:dyDescent="0.25">
      <c r="A218" s="39">
        <v>40655</v>
      </c>
      <c r="B218" s="39" t="s">
        <v>4819</v>
      </c>
      <c r="C218" s="37" t="s">
        <v>4263</v>
      </c>
      <c r="D218" s="37">
        <v>2011</v>
      </c>
      <c r="E218" s="38">
        <v>4</v>
      </c>
      <c r="F218" s="37" t="s">
        <v>50</v>
      </c>
      <c r="G218" s="37" t="s">
        <v>50</v>
      </c>
      <c r="H218" s="37" t="s">
        <v>40</v>
      </c>
      <c r="I218" s="38">
        <v>16</v>
      </c>
      <c r="J218" s="37">
        <v>0</v>
      </c>
      <c r="K218" s="37">
        <f t="shared" si="9"/>
        <v>16</v>
      </c>
      <c r="L218" s="37" t="s">
        <v>37</v>
      </c>
      <c r="M218">
        <v>0</v>
      </c>
      <c r="N218">
        <v>0</v>
      </c>
      <c r="O218">
        <v>0</v>
      </c>
      <c r="P218">
        <f>VLOOKUP(C218,'By Sighting'!B:O,14,FALSE)</f>
        <v>0</v>
      </c>
      <c r="Q218">
        <v>0</v>
      </c>
      <c r="R218">
        <f t="shared" si="10"/>
        <v>0</v>
      </c>
      <c r="S218">
        <v>0</v>
      </c>
      <c r="T218">
        <v>0</v>
      </c>
      <c r="U218" t="str">
        <f t="shared" si="11"/>
        <v/>
      </c>
    </row>
    <row r="219" spans="1:21" hidden="1" x14ac:dyDescent="0.25">
      <c r="A219" s="39">
        <v>40655</v>
      </c>
      <c r="B219" s="39" t="s">
        <v>4819</v>
      </c>
      <c r="C219" s="37" t="s">
        <v>176</v>
      </c>
      <c r="D219" s="37">
        <v>2011</v>
      </c>
      <c r="E219" s="38">
        <v>4</v>
      </c>
      <c r="F219" s="37" t="s">
        <v>50</v>
      </c>
      <c r="G219" s="37" t="s">
        <v>50</v>
      </c>
      <c r="H219" s="37" t="s">
        <v>32</v>
      </c>
      <c r="I219" s="38">
        <v>263</v>
      </c>
      <c r="J219" s="37" t="s">
        <v>2121</v>
      </c>
      <c r="K219" s="37">
        <f t="shared" si="9"/>
        <v>238</v>
      </c>
      <c r="L219" s="37" t="s">
        <v>4262</v>
      </c>
      <c r="M219">
        <v>1</v>
      </c>
      <c r="N219">
        <v>1</v>
      </c>
      <c r="O219">
        <v>0</v>
      </c>
      <c r="P219">
        <f>VLOOKUP(C219,'By Sighting'!B:O,14,FALSE)</f>
        <v>1</v>
      </c>
      <c r="Q219">
        <v>3.8022813688212928E-3</v>
      </c>
      <c r="R219">
        <f t="shared" si="10"/>
        <v>0</v>
      </c>
      <c r="S219">
        <v>4.2016806722689074E-3</v>
      </c>
      <c r="T219">
        <v>1</v>
      </c>
      <c r="U219" t="str">
        <f t="shared" si="11"/>
        <v/>
      </c>
    </row>
    <row r="220" spans="1:21" hidden="1" x14ac:dyDescent="0.25">
      <c r="A220" s="39">
        <v>40662</v>
      </c>
      <c r="B220" s="39" t="s">
        <v>4820</v>
      </c>
      <c r="C220" s="37" t="s">
        <v>180</v>
      </c>
      <c r="D220" s="37">
        <v>2011</v>
      </c>
      <c r="E220" s="38">
        <v>4</v>
      </c>
      <c r="F220" s="37" t="s">
        <v>76</v>
      </c>
      <c r="G220" s="37" t="s">
        <v>1827</v>
      </c>
      <c r="H220" s="37" t="s">
        <v>32</v>
      </c>
      <c r="I220" s="38">
        <v>33</v>
      </c>
      <c r="J220" s="37" t="s">
        <v>1841</v>
      </c>
      <c r="K220" s="37">
        <f t="shared" si="9"/>
        <v>32</v>
      </c>
      <c r="L220" s="37" t="s">
        <v>4261</v>
      </c>
      <c r="M220">
        <v>2</v>
      </c>
      <c r="N220">
        <v>0</v>
      </c>
      <c r="O220">
        <v>0</v>
      </c>
      <c r="P220">
        <f>VLOOKUP(C220,'By Sighting'!B:O,14,FALSE)</f>
        <v>0</v>
      </c>
      <c r="Q220">
        <v>6.0606060606060608E-2</v>
      </c>
      <c r="R220">
        <f t="shared" si="10"/>
        <v>0</v>
      </c>
      <c r="S220">
        <v>0</v>
      </c>
      <c r="T220">
        <v>2</v>
      </c>
      <c r="U220" t="str">
        <f t="shared" si="11"/>
        <v/>
      </c>
    </row>
    <row r="221" spans="1:21" hidden="1" x14ac:dyDescent="0.25">
      <c r="A221" s="39">
        <v>40662</v>
      </c>
      <c r="B221" s="39" t="s">
        <v>4820</v>
      </c>
      <c r="C221" s="37" t="s">
        <v>4260</v>
      </c>
      <c r="D221" s="37">
        <v>2011</v>
      </c>
      <c r="E221" s="38">
        <v>4</v>
      </c>
      <c r="F221" s="37" t="s">
        <v>76</v>
      </c>
      <c r="G221" s="37" t="s">
        <v>1827</v>
      </c>
      <c r="H221" s="37" t="s">
        <v>40</v>
      </c>
      <c r="I221" s="38">
        <v>2</v>
      </c>
      <c r="J221" s="37">
        <v>0</v>
      </c>
      <c r="K221" s="37">
        <f t="shared" si="9"/>
        <v>2</v>
      </c>
      <c r="L221" s="37" t="s">
        <v>37</v>
      </c>
      <c r="M221">
        <v>0</v>
      </c>
      <c r="N221">
        <v>0</v>
      </c>
      <c r="O221">
        <v>0</v>
      </c>
      <c r="P221">
        <f>VLOOKUP(C221,'By Sighting'!B:O,14,FALSE)</f>
        <v>0</v>
      </c>
      <c r="Q221">
        <v>0</v>
      </c>
      <c r="R221">
        <f t="shared" si="10"/>
        <v>0</v>
      </c>
      <c r="S221">
        <v>0</v>
      </c>
      <c r="T221">
        <v>0</v>
      </c>
      <c r="U221" t="str">
        <f t="shared" si="11"/>
        <v/>
      </c>
    </row>
    <row r="222" spans="1:21" hidden="1" x14ac:dyDescent="0.25">
      <c r="A222" s="39">
        <v>40662</v>
      </c>
      <c r="B222" s="39" t="s">
        <v>4820</v>
      </c>
      <c r="C222" s="37" t="s">
        <v>4259</v>
      </c>
      <c r="D222" s="37">
        <v>2011</v>
      </c>
      <c r="E222" s="38">
        <v>4</v>
      </c>
      <c r="F222" s="37" t="s">
        <v>1827</v>
      </c>
      <c r="G222" s="37" t="s">
        <v>1827</v>
      </c>
      <c r="H222" s="37" t="s">
        <v>32</v>
      </c>
      <c r="I222" s="38">
        <v>23</v>
      </c>
      <c r="J222" s="37">
        <v>0</v>
      </c>
      <c r="K222" s="37">
        <f t="shared" si="9"/>
        <v>23</v>
      </c>
      <c r="L222" s="37" t="s">
        <v>4258</v>
      </c>
      <c r="M222">
        <v>0</v>
      </c>
      <c r="N222">
        <v>0</v>
      </c>
      <c r="O222">
        <v>0</v>
      </c>
      <c r="P222">
        <f>VLOOKUP(C222,'By Sighting'!B:O,14,FALSE)</f>
        <v>0</v>
      </c>
      <c r="Q222">
        <v>0</v>
      </c>
      <c r="R222">
        <f t="shared" si="10"/>
        <v>0</v>
      </c>
      <c r="S222">
        <v>0</v>
      </c>
      <c r="T222">
        <v>0</v>
      </c>
      <c r="U222" t="str">
        <f t="shared" si="11"/>
        <v/>
      </c>
    </row>
    <row r="223" spans="1:21" hidden="1" x14ac:dyDescent="0.25">
      <c r="A223" s="39">
        <v>40664</v>
      </c>
      <c r="B223" s="39" t="s">
        <v>4821</v>
      </c>
      <c r="C223" s="37" t="s">
        <v>4256</v>
      </c>
      <c r="D223" s="37">
        <v>2011</v>
      </c>
      <c r="E223" s="38">
        <v>5</v>
      </c>
      <c r="F223" s="37" t="s">
        <v>76</v>
      </c>
      <c r="G223" s="37" t="s">
        <v>1827</v>
      </c>
      <c r="H223" s="37" t="s">
        <v>32</v>
      </c>
      <c r="I223" s="38">
        <v>5</v>
      </c>
      <c r="J223" s="37">
        <v>0</v>
      </c>
      <c r="K223" s="37">
        <f t="shared" si="9"/>
        <v>5</v>
      </c>
      <c r="L223" s="37" t="s">
        <v>37</v>
      </c>
      <c r="M223">
        <v>0</v>
      </c>
      <c r="N223">
        <v>0</v>
      </c>
      <c r="O223">
        <v>0</v>
      </c>
      <c r="P223">
        <f>VLOOKUP(C223,'By Sighting'!B:O,14,FALSE)</f>
        <v>0</v>
      </c>
      <c r="Q223">
        <v>0</v>
      </c>
      <c r="R223">
        <f t="shared" si="10"/>
        <v>0</v>
      </c>
      <c r="S223">
        <v>0</v>
      </c>
      <c r="T223">
        <v>0</v>
      </c>
      <c r="U223" t="str">
        <f t="shared" si="11"/>
        <v/>
      </c>
    </row>
    <row r="224" spans="1:21" hidden="1" x14ac:dyDescent="0.25">
      <c r="A224" s="39">
        <v>40664</v>
      </c>
      <c r="B224" s="39" t="s">
        <v>4821</v>
      </c>
      <c r="C224" s="37" t="s">
        <v>4255</v>
      </c>
      <c r="D224" s="37">
        <v>2011</v>
      </c>
      <c r="E224" s="38">
        <v>5</v>
      </c>
      <c r="F224" s="37" t="s">
        <v>1827</v>
      </c>
      <c r="G224" s="37" t="s">
        <v>1827</v>
      </c>
      <c r="H224" s="37" t="s">
        <v>32</v>
      </c>
      <c r="I224" s="38">
        <v>7</v>
      </c>
      <c r="J224" s="37">
        <v>0</v>
      </c>
      <c r="K224" s="37">
        <f t="shared" si="9"/>
        <v>7</v>
      </c>
      <c r="L224" s="37" t="s">
        <v>2540</v>
      </c>
      <c r="M224">
        <v>0</v>
      </c>
      <c r="N224">
        <v>0</v>
      </c>
      <c r="O224">
        <v>0</v>
      </c>
      <c r="P224">
        <f>VLOOKUP(C224,'By Sighting'!B:O,14,FALSE)</f>
        <v>0</v>
      </c>
      <c r="Q224">
        <v>0</v>
      </c>
      <c r="R224">
        <f t="shared" si="10"/>
        <v>0</v>
      </c>
      <c r="S224">
        <v>0</v>
      </c>
      <c r="T224">
        <v>0</v>
      </c>
      <c r="U224" t="str">
        <f t="shared" si="11"/>
        <v/>
      </c>
    </row>
    <row r="225" spans="1:21" hidden="1" x14ac:dyDescent="0.25">
      <c r="A225" s="39">
        <v>40664</v>
      </c>
      <c r="B225" s="39" t="s">
        <v>4821</v>
      </c>
      <c r="C225" s="37" t="s">
        <v>4254</v>
      </c>
      <c r="D225" s="37">
        <v>2011</v>
      </c>
      <c r="E225" s="38">
        <v>5</v>
      </c>
      <c r="F225" s="37" t="s">
        <v>1827</v>
      </c>
      <c r="G225" s="37" t="s">
        <v>1827</v>
      </c>
      <c r="H225" s="37" t="s">
        <v>32</v>
      </c>
      <c r="I225" s="38">
        <v>1</v>
      </c>
      <c r="J225" s="37">
        <v>0</v>
      </c>
      <c r="K225" s="37">
        <f t="shared" si="9"/>
        <v>1</v>
      </c>
      <c r="L225" s="37" t="s">
        <v>4253</v>
      </c>
      <c r="M225">
        <v>0</v>
      </c>
      <c r="N225">
        <v>0</v>
      </c>
      <c r="O225">
        <v>0</v>
      </c>
      <c r="P225">
        <f>VLOOKUP(C225,'By Sighting'!B:O,14,FALSE)</f>
        <v>0</v>
      </c>
      <c r="Q225">
        <v>0</v>
      </c>
      <c r="R225">
        <f t="shared" si="10"/>
        <v>0</v>
      </c>
      <c r="S225">
        <v>0</v>
      </c>
      <c r="T225">
        <v>0</v>
      </c>
      <c r="U225" t="str">
        <f t="shared" si="11"/>
        <v/>
      </c>
    </row>
    <row r="226" spans="1:21" hidden="1" x14ac:dyDescent="0.25">
      <c r="A226" s="39">
        <v>40664</v>
      </c>
      <c r="B226" s="39" t="s">
        <v>4821</v>
      </c>
      <c r="C226" s="37" t="s">
        <v>4252</v>
      </c>
      <c r="D226" s="37">
        <v>2011</v>
      </c>
      <c r="E226" s="38">
        <v>5</v>
      </c>
      <c r="F226" s="37" t="s">
        <v>1827</v>
      </c>
      <c r="G226" s="37" t="s">
        <v>1827</v>
      </c>
      <c r="H226" s="37" t="s">
        <v>40</v>
      </c>
      <c r="I226" s="38">
        <v>1</v>
      </c>
      <c r="J226" s="37">
        <v>0</v>
      </c>
      <c r="K226" s="37">
        <f t="shared" si="9"/>
        <v>1</v>
      </c>
      <c r="L226" s="37" t="s">
        <v>37</v>
      </c>
      <c r="M226">
        <v>0</v>
      </c>
      <c r="N226">
        <v>0</v>
      </c>
      <c r="O226">
        <v>0</v>
      </c>
      <c r="P226">
        <f>VLOOKUP(C226,'By Sighting'!B:O,14,FALSE)</f>
        <v>0</v>
      </c>
      <c r="Q226">
        <v>0</v>
      </c>
      <c r="R226">
        <f t="shared" si="10"/>
        <v>0</v>
      </c>
      <c r="S226">
        <v>0</v>
      </c>
      <c r="T226">
        <v>0</v>
      </c>
      <c r="U226" t="str">
        <f t="shared" si="11"/>
        <v/>
      </c>
    </row>
    <row r="227" spans="1:21" hidden="1" x14ac:dyDescent="0.25">
      <c r="A227" s="39">
        <v>40664</v>
      </c>
      <c r="B227" s="39" t="s">
        <v>4821</v>
      </c>
      <c r="C227" s="37" t="s">
        <v>4251</v>
      </c>
      <c r="D227" s="37">
        <v>2011</v>
      </c>
      <c r="E227" s="38">
        <v>5</v>
      </c>
      <c r="F227" s="37" t="s">
        <v>1827</v>
      </c>
      <c r="G227" s="37" t="s">
        <v>1827</v>
      </c>
      <c r="H227" s="37" t="s">
        <v>32</v>
      </c>
      <c r="I227" s="38">
        <v>8</v>
      </c>
      <c r="J227" s="37">
        <v>0</v>
      </c>
      <c r="K227" s="37">
        <f t="shared" si="9"/>
        <v>8</v>
      </c>
      <c r="L227" s="37" t="s">
        <v>4250</v>
      </c>
      <c r="M227">
        <v>0</v>
      </c>
      <c r="N227">
        <v>0</v>
      </c>
      <c r="O227">
        <v>0</v>
      </c>
      <c r="P227">
        <f>VLOOKUP(C227,'By Sighting'!B:O,14,FALSE)</f>
        <v>0</v>
      </c>
      <c r="Q227">
        <v>0</v>
      </c>
      <c r="R227">
        <f t="shared" si="10"/>
        <v>0</v>
      </c>
      <c r="S227">
        <v>0</v>
      </c>
      <c r="T227">
        <v>0</v>
      </c>
      <c r="U227" t="str">
        <f t="shared" si="11"/>
        <v/>
      </c>
    </row>
    <row r="228" spans="1:21" hidden="1" x14ac:dyDescent="0.25">
      <c r="A228" s="39">
        <v>40664</v>
      </c>
      <c r="B228" s="39" t="s">
        <v>4821</v>
      </c>
      <c r="C228" s="37" t="s">
        <v>4249</v>
      </c>
      <c r="D228" s="37">
        <v>2011</v>
      </c>
      <c r="E228" s="38">
        <v>5</v>
      </c>
      <c r="F228" s="37" t="s">
        <v>153</v>
      </c>
      <c r="G228" s="37" t="s">
        <v>4672</v>
      </c>
      <c r="H228" s="37" t="s">
        <v>32</v>
      </c>
      <c r="I228" s="38">
        <v>2</v>
      </c>
      <c r="J228" s="37" t="s">
        <v>1841</v>
      </c>
      <c r="K228" s="37">
        <f t="shared" si="9"/>
        <v>1</v>
      </c>
      <c r="L228" s="37" t="s">
        <v>4248</v>
      </c>
      <c r="M228">
        <v>0</v>
      </c>
      <c r="N228">
        <v>0</v>
      </c>
      <c r="O228">
        <v>0</v>
      </c>
      <c r="P228">
        <f>VLOOKUP(C228,'By Sighting'!B:O,14,FALSE)</f>
        <v>0</v>
      </c>
      <c r="Q228">
        <v>0</v>
      </c>
      <c r="R228">
        <f t="shared" si="10"/>
        <v>0</v>
      </c>
      <c r="S228">
        <v>0</v>
      </c>
      <c r="T228">
        <v>0</v>
      </c>
      <c r="U228" t="str">
        <f t="shared" si="11"/>
        <v/>
      </c>
    </row>
    <row r="229" spans="1:21" hidden="1" x14ac:dyDescent="0.25">
      <c r="A229" s="39">
        <v>40664</v>
      </c>
      <c r="B229" s="39" t="s">
        <v>4821</v>
      </c>
      <c r="C229" s="37" t="s">
        <v>4247</v>
      </c>
      <c r="D229" s="37">
        <v>2011</v>
      </c>
      <c r="E229" s="38">
        <v>5</v>
      </c>
      <c r="F229" s="37" t="s">
        <v>55</v>
      </c>
      <c r="G229" s="37" t="s">
        <v>4672</v>
      </c>
      <c r="H229" s="37" t="s">
        <v>32</v>
      </c>
      <c r="I229" s="38">
        <v>60</v>
      </c>
      <c r="J229" s="37">
        <v>0</v>
      </c>
      <c r="K229" s="37">
        <f t="shared" si="9"/>
        <v>60</v>
      </c>
      <c r="L229" s="37" t="s">
        <v>4246</v>
      </c>
      <c r="M229">
        <v>0</v>
      </c>
      <c r="N229">
        <v>0</v>
      </c>
      <c r="O229">
        <v>0</v>
      </c>
      <c r="P229">
        <f>VLOOKUP(C229,'By Sighting'!B:O,14,FALSE)</f>
        <v>0</v>
      </c>
      <c r="Q229">
        <v>0</v>
      </c>
      <c r="R229">
        <f t="shared" si="10"/>
        <v>0</v>
      </c>
      <c r="S229">
        <v>0</v>
      </c>
      <c r="T229">
        <v>0</v>
      </c>
      <c r="U229" t="str">
        <f t="shared" si="11"/>
        <v/>
      </c>
    </row>
    <row r="230" spans="1:21" hidden="1" x14ac:dyDescent="0.25">
      <c r="A230" s="39">
        <v>40664</v>
      </c>
      <c r="B230" s="39" t="s">
        <v>4821</v>
      </c>
      <c r="C230" s="37" t="s">
        <v>185</v>
      </c>
      <c r="D230" s="37">
        <v>2011</v>
      </c>
      <c r="E230" s="38">
        <v>5</v>
      </c>
      <c r="F230" s="37" t="s">
        <v>55</v>
      </c>
      <c r="G230" s="37" t="s">
        <v>4672</v>
      </c>
      <c r="H230" s="37" t="s">
        <v>40</v>
      </c>
      <c r="I230" s="38">
        <v>226</v>
      </c>
      <c r="J230" s="37">
        <v>0</v>
      </c>
      <c r="K230" s="37">
        <f t="shared" si="9"/>
        <v>226</v>
      </c>
      <c r="L230" s="37" t="s">
        <v>4245</v>
      </c>
      <c r="M230">
        <v>1</v>
      </c>
      <c r="N230">
        <v>0</v>
      </c>
      <c r="O230">
        <v>1</v>
      </c>
      <c r="P230">
        <f>VLOOKUP(C230,'By Sighting'!B:O,14,FALSE)</f>
        <v>1</v>
      </c>
      <c r="Q230">
        <v>4.4247787610619468E-3</v>
      </c>
      <c r="R230">
        <f t="shared" si="10"/>
        <v>4.4247787610619468E-3</v>
      </c>
      <c r="S230">
        <v>4.4247787610619468E-3</v>
      </c>
      <c r="T230">
        <v>1</v>
      </c>
      <c r="U230" t="str">
        <f t="shared" si="11"/>
        <v/>
      </c>
    </row>
    <row r="231" spans="1:21" hidden="1" x14ac:dyDescent="0.25">
      <c r="A231" s="39">
        <v>40664</v>
      </c>
      <c r="B231" s="39" t="s">
        <v>4821</v>
      </c>
      <c r="C231" s="37" t="s">
        <v>188</v>
      </c>
      <c r="D231" s="37">
        <v>2011</v>
      </c>
      <c r="E231" s="38">
        <v>5</v>
      </c>
      <c r="F231" s="37" t="s">
        <v>24</v>
      </c>
      <c r="G231" s="37" t="s">
        <v>4672</v>
      </c>
      <c r="H231" s="37" t="s">
        <v>32</v>
      </c>
      <c r="I231" s="38">
        <v>155</v>
      </c>
      <c r="J231" s="37" t="s">
        <v>2121</v>
      </c>
      <c r="K231" s="37">
        <f t="shared" si="9"/>
        <v>130</v>
      </c>
      <c r="L231" s="37" t="s">
        <v>4244</v>
      </c>
      <c r="M231">
        <v>2</v>
      </c>
      <c r="N231">
        <v>1</v>
      </c>
      <c r="O231">
        <v>0</v>
      </c>
      <c r="P231">
        <f>VLOOKUP(C231,'By Sighting'!B:O,14,FALSE)</f>
        <v>1</v>
      </c>
      <c r="Q231">
        <v>1.2903225806451613E-2</v>
      </c>
      <c r="R231">
        <f t="shared" si="10"/>
        <v>0</v>
      </c>
      <c r="S231">
        <v>7.6923076923076927E-3</v>
      </c>
      <c r="T231">
        <v>2</v>
      </c>
      <c r="U231" t="str">
        <f t="shared" si="11"/>
        <v/>
      </c>
    </row>
    <row r="232" spans="1:21" hidden="1" x14ac:dyDescent="0.25">
      <c r="A232" s="39">
        <v>40664</v>
      </c>
      <c r="B232" s="39" t="s">
        <v>4821</v>
      </c>
      <c r="C232" s="37" t="s">
        <v>4243</v>
      </c>
      <c r="D232" s="37">
        <v>2011</v>
      </c>
      <c r="E232" s="38">
        <v>5</v>
      </c>
      <c r="F232" s="37" t="s">
        <v>24</v>
      </c>
      <c r="G232" s="37" t="s">
        <v>4672</v>
      </c>
      <c r="H232" s="37" t="s">
        <v>40</v>
      </c>
      <c r="I232" s="38">
        <v>10</v>
      </c>
      <c r="J232" s="37">
        <v>0</v>
      </c>
      <c r="K232" s="37">
        <f t="shared" si="9"/>
        <v>10</v>
      </c>
      <c r="L232" s="37" t="s">
        <v>37</v>
      </c>
      <c r="M232">
        <v>0</v>
      </c>
      <c r="N232">
        <v>0</v>
      </c>
      <c r="O232">
        <v>0</v>
      </c>
      <c r="P232">
        <f>VLOOKUP(C232,'By Sighting'!B:O,14,FALSE)</f>
        <v>0</v>
      </c>
      <c r="Q232">
        <v>0</v>
      </c>
      <c r="R232">
        <f t="shared" si="10"/>
        <v>0</v>
      </c>
      <c r="S232">
        <v>0</v>
      </c>
      <c r="T232">
        <v>0</v>
      </c>
      <c r="U232" t="str">
        <f t="shared" si="11"/>
        <v/>
      </c>
    </row>
    <row r="233" spans="1:21" hidden="1" x14ac:dyDescent="0.25">
      <c r="A233" s="39">
        <v>40664</v>
      </c>
      <c r="B233" s="39" t="s">
        <v>4821</v>
      </c>
      <c r="C233" s="37" t="s">
        <v>4242</v>
      </c>
      <c r="D233" s="37">
        <v>2011</v>
      </c>
      <c r="E233" s="38">
        <v>5</v>
      </c>
      <c r="F233" s="37" t="s">
        <v>36</v>
      </c>
      <c r="G233" s="37" t="s">
        <v>36</v>
      </c>
      <c r="H233" s="37" t="s">
        <v>40</v>
      </c>
      <c r="I233" s="38">
        <v>34</v>
      </c>
      <c r="J233" s="37">
        <v>0</v>
      </c>
      <c r="K233" s="37">
        <f t="shared" si="9"/>
        <v>34</v>
      </c>
      <c r="L233" s="37" t="s">
        <v>4241</v>
      </c>
      <c r="M233">
        <v>0</v>
      </c>
      <c r="N233">
        <v>0</v>
      </c>
      <c r="O233">
        <v>0</v>
      </c>
      <c r="P233">
        <f>VLOOKUP(C233,'By Sighting'!B:O,14,FALSE)</f>
        <v>0</v>
      </c>
      <c r="Q233">
        <v>0</v>
      </c>
      <c r="R233">
        <f t="shared" si="10"/>
        <v>0</v>
      </c>
      <c r="S233">
        <v>0</v>
      </c>
      <c r="T233">
        <v>0</v>
      </c>
      <c r="U233" t="str">
        <f t="shared" si="11"/>
        <v/>
      </c>
    </row>
    <row r="234" spans="1:21" hidden="1" x14ac:dyDescent="0.25">
      <c r="A234" s="39">
        <v>40664</v>
      </c>
      <c r="B234" s="39" t="s">
        <v>4821</v>
      </c>
      <c r="C234" s="37" t="s">
        <v>4240</v>
      </c>
      <c r="D234" s="37">
        <v>2011</v>
      </c>
      <c r="E234" s="38">
        <v>5</v>
      </c>
      <c r="F234" s="37" t="s">
        <v>36</v>
      </c>
      <c r="G234" s="37" t="s">
        <v>36</v>
      </c>
      <c r="H234" s="37" t="s">
        <v>32</v>
      </c>
      <c r="I234" s="38">
        <v>262</v>
      </c>
      <c r="J234" s="37" t="s">
        <v>4239</v>
      </c>
      <c r="K234" s="37">
        <f t="shared" si="9"/>
        <v>209</v>
      </c>
      <c r="L234" s="37" t="s">
        <v>4238</v>
      </c>
      <c r="M234">
        <v>0</v>
      </c>
      <c r="N234">
        <v>0</v>
      </c>
      <c r="O234">
        <v>0</v>
      </c>
      <c r="P234">
        <f>VLOOKUP(C234,'By Sighting'!B:O,14,FALSE)</f>
        <v>0</v>
      </c>
      <c r="Q234">
        <v>0</v>
      </c>
      <c r="R234">
        <f t="shared" si="10"/>
        <v>0</v>
      </c>
      <c r="S234">
        <v>0</v>
      </c>
      <c r="T234">
        <v>0</v>
      </c>
      <c r="U234" t="str">
        <f t="shared" si="11"/>
        <v/>
      </c>
    </row>
    <row r="235" spans="1:21" hidden="1" x14ac:dyDescent="0.25">
      <c r="A235" s="39">
        <v>40664</v>
      </c>
      <c r="B235" s="39" t="s">
        <v>4821</v>
      </c>
      <c r="C235" s="37" t="s">
        <v>193</v>
      </c>
      <c r="D235" s="37">
        <v>2011</v>
      </c>
      <c r="E235" s="38">
        <v>5</v>
      </c>
      <c r="F235" s="37" t="s">
        <v>50</v>
      </c>
      <c r="G235" s="37" t="s">
        <v>50</v>
      </c>
      <c r="H235" s="37" t="s">
        <v>32</v>
      </c>
      <c r="I235" s="38">
        <v>211</v>
      </c>
      <c r="J235" s="37">
        <v>0</v>
      </c>
      <c r="K235" s="37">
        <f t="shared" si="9"/>
        <v>211</v>
      </c>
      <c r="L235" s="37" t="s">
        <v>4237</v>
      </c>
      <c r="M235">
        <v>1</v>
      </c>
      <c r="N235">
        <v>0</v>
      </c>
      <c r="O235">
        <v>1</v>
      </c>
      <c r="P235">
        <f>VLOOKUP(C235,'By Sighting'!B:O,14,FALSE)</f>
        <v>1</v>
      </c>
      <c r="Q235">
        <v>4.7393364928909956E-3</v>
      </c>
      <c r="R235">
        <f t="shared" si="10"/>
        <v>4.7393364928909956E-3</v>
      </c>
      <c r="S235">
        <v>4.7393364928909956E-3</v>
      </c>
      <c r="T235">
        <v>1</v>
      </c>
      <c r="U235" t="str">
        <f t="shared" si="11"/>
        <v/>
      </c>
    </row>
    <row r="236" spans="1:21" hidden="1" x14ac:dyDescent="0.25">
      <c r="A236" s="39">
        <v>40664</v>
      </c>
      <c r="B236" s="39" t="s">
        <v>4821</v>
      </c>
      <c r="C236" s="37" t="s">
        <v>4236</v>
      </c>
      <c r="D236" s="37">
        <v>2011</v>
      </c>
      <c r="E236" s="38">
        <v>5</v>
      </c>
      <c r="F236" s="37" t="s">
        <v>50</v>
      </c>
      <c r="G236" s="37" t="s">
        <v>50</v>
      </c>
      <c r="H236" s="37" t="s">
        <v>40</v>
      </c>
      <c r="I236" s="38">
        <v>5</v>
      </c>
      <c r="J236" s="37">
        <v>0</v>
      </c>
      <c r="K236" s="37">
        <f t="shared" si="9"/>
        <v>5</v>
      </c>
      <c r="L236" s="37" t="s">
        <v>37</v>
      </c>
      <c r="M236">
        <v>0</v>
      </c>
      <c r="N236">
        <v>0</v>
      </c>
      <c r="O236">
        <v>0</v>
      </c>
      <c r="P236">
        <f>VLOOKUP(C236,'By Sighting'!B:O,14,FALSE)</f>
        <v>0</v>
      </c>
      <c r="Q236">
        <v>0</v>
      </c>
      <c r="R236">
        <f t="shared" si="10"/>
        <v>0</v>
      </c>
      <c r="S236">
        <v>0</v>
      </c>
      <c r="T236">
        <v>0</v>
      </c>
      <c r="U236" t="str">
        <f t="shared" si="11"/>
        <v/>
      </c>
    </row>
    <row r="237" spans="1:21" hidden="1" x14ac:dyDescent="0.25">
      <c r="A237" s="39">
        <v>40667</v>
      </c>
      <c r="B237" s="39" t="s">
        <v>4822</v>
      </c>
      <c r="C237" s="37" t="s">
        <v>4234</v>
      </c>
      <c r="D237" s="37">
        <v>2011</v>
      </c>
      <c r="E237" s="38">
        <v>5</v>
      </c>
      <c r="F237" s="37" t="s">
        <v>1827</v>
      </c>
      <c r="G237" s="37" t="s">
        <v>1827</v>
      </c>
      <c r="H237" s="37" t="s">
        <v>32</v>
      </c>
      <c r="I237" s="38">
        <v>13</v>
      </c>
      <c r="J237" s="37">
        <v>0</v>
      </c>
      <c r="K237" s="37">
        <f t="shared" si="9"/>
        <v>13</v>
      </c>
      <c r="L237" s="37" t="s">
        <v>3418</v>
      </c>
      <c r="M237">
        <v>0</v>
      </c>
      <c r="N237">
        <v>0</v>
      </c>
      <c r="O237">
        <v>0</v>
      </c>
      <c r="P237">
        <f>VLOOKUP(C237,'By Sighting'!B:O,14,FALSE)</f>
        <v>0</v>
      </c>
      <c r="Q237">
        <v>0</v>
      </c>
      <c r="R237">
        <f t="shared" si="10"/>
        <v>0</v>
      </c>
      <c r="S237">
        <v>0</v>
      </c>
      <c r="T237">
        <v>0</v>
      </c>
      <c r="U237" t="str">
        <f t="shared" si="11"/>
        <v/>
      </c>
    </row>
    <row r="238" spans="1:21" hidden="1" x14ac:dyDescent="0.25">
      <c r="A238" s="39">
        <v>40667</v>
      </c>
      <c r="B238" s="39" t="s">
        <v>4822</v>
      </c>
      <c r="C238" s="37" t="s">
        <v>4233</v>
      </c>
      <c r="D238" s="37">
        <v>2011</v>
      </c>
      <c r="E238" s="38">
        <v>5</v>
      </c>
      <c r="F238" s="37" t="s">
        <v>55</v>
      </c>
      <c r="G238" s="37" t="s">
        <v>4672</v>
      </c>
      <c r="H238" s="37" t="s">
        <v>40</v>
      </c>
      <c r="I238" s="38">
        <v>276</v>
      </c>
      <c r="J238" s="37">
        <v>0</v>
      </c>
      <c r="K238" s="37">
        <f t="shared" si="9"/>
        <v>276</v>
      </c>
      <c r="L238" s="37" t="s">
        <v>37</v>
      </c>
      <c r="M238">
        <v>0</v>
      </c>
      <c r="N238">
        <v>0</v>
      </c>
      <c r="O238">
        <v>0</v>
      </c>
      <c r="P238">
        <f>VLOOKUP(C238,'By Sighting'!B:O,14,FALSE)</f>
        <v>0</v>
      </c>
      <c r="Q238">
        <v>0</v>
      </c>
      <c r="R238">
        <f t="shared" si="10"/>
        <v>0</v>
      </c>
      <c r="S238">
        <v>0</v>
      </c>
      <c r="T238">
        <v>0</v>
      </c>
      <c r="U238" t="str">
        <f t="shared" si="11"/>
        <v/>
      </c>
    </row>
    <row r="239" spans="1:21" hidden="1" x14ac:dyDescent="0.25">
      <c r="A239" s="39">
        <v>40667</v>
      </c>
      <c r="B239" s="39" t="s">
        <v>4822</v>
      </c>
      <c r="C239" s="37" t="s">
        <v>4232</v>
      </c>
      <c r="D239" s="37">
        <v>2011</v>
      </c>
      <c r="E239" s="38">
        <v>5</v>
      </c>
      <c r="F239" s="37" t="s">
        <v>55</v>
      </c>
      <c r="G239" s="37" t="s">
        <v>4672</v>
      </c>
      <c r="H239" s="37" t="s">
        <v>32</v>
      </c>
      <c r="I239" s="38">
        <v>57</v>
      </c>
      <c r="J239" s="37">
        <v>0</v>
      </c>
      <c r="K239" s="37">
        <f t="shared" si="9"/>
        <v>57</v>
      </c>
      <c r="L239" s="37" t="s">
        <v>4231</v>
      </c>
      <c r="M239">
        <v>0</v>
      </c>
      <c r="N239">
        <v>0</v>
      </c>
      <c r="O239">
        <v>0</v>
      </c>
      <c r="P239">
        <f>VLOOKUP(C239,'By Sighting'!B:O,14,FALSE)</f>
        <v>0</v>
      </c>
      <c r="Q239">
        <v>0</v>
      </c>
      <c r="R239">
        <f t="shared" si="10"/>
        <v>0</v>
      </c>
      <c r="S239">
        <v>0</v>
      </c>
      <c r="T239">
        <v>0</v>
      </c>
      <c r="U239" t="str">
        <f t="shared" si="11"/>
        <v/>
      </c>
    </row>
    <row r="240" spans="1:21" hidden="1" x14ac:dyDescent="0.25">
      <c r="A240" s="39">
        <v>40667</v>
      </c>
      <c r="B240" s="39" t="s">
        <v>4822</v>
      </c>
      <c r="C240" s="37" t="s">
        <v>4230</v>
      </c>
      <c r="D240" s="37">
        <v>2011</v>
      </c>
      <c r="E240" s="38">
        <v>5</v>
      </c>
      <c r="F240" s="37" t="s">
        <v>24</v>
      </c>
      <c r="G240" s="37" t="s">
        <v>4672</v>
      </c>
      <c r="H240" s="37" t="s">
        <v>40</v>
      </c>
      <c r="I240" s="38">
        <v>1</v>
      </c>
      <c r="J240" s="37">
        <v>0</v>
      </c>
      <c r="K240" s="37">
        <f t="shared" si="9"/>
        <v>1</v>
      </c>
      <c r="L240" s="37" t="s">
        <v>37</v>
      </c>
      <c r="M240">
        <v>0</v>
      </c>
      <c r="N240">
        <v>0</v>
      </c>
      <c r="O240">
        <v>0</v>
      </c>
      <c r="P240">
        <f>VLOOKUP(C240,'By Sighting'!B:O,14,FALSE)</f>
        <v>0</v>
      </c>
      <c r="Q240">
        <v>0</v>
      </c>
      <c r="R240">
        <f t="shared" si="10"/>
        <v>0</v>
      </c>
      <c r="S240">
        <v>0</v>
      </c>
      <c r="T240">
        <v>0</v>
      </c>
      <c r="U240" t="str">
        <f t="shared" si="11"/>
        <v/>
      </c>
    </row>
    <row r="241" spans="1:21" hidden="1" x14ac:dyDescent="0.25">
      <c r="A241" s="39">
        <v>40667</v>
      </c>
      <c r="B241" s="39" t="s">
        <v>4822</v>
      </c>
      <c r="C241" s="37" t="s">
        <v>196</v>
      </c>
      <c r="D241" s="37">
        <v>2011</v>
      </c>
      <c r="E241" s="38">
        <v>5</v>
      </c>
      <c r="F241" s="37" t="s">
        <v>24</v>
      </c>
      <c r="G241" s="37" t="s">
        <v>4672</v>
      </c>
      <c r="H241" s="37" t="s">
        <v>32</v>
      </c>
      <c r="I241" s="38">
        <v>131</v>
      </c>
      <c r="J241" s="37" t="s">
        <v>1817</v>
      </c>
      <c r="K241" s="37">
        <f t="shared" si="9"/>
        <v>82</v>
      </c>
      <c r="L241" s="37" t="s">
        <v>4229</v>
      </c>
      <c r="M241">
        <v>2</v>
      </c>
      <c r="N241">
        <v>1</v>
      </c>
      <c r="O241">
        <v>0</v>
      </c>
      <c r="P241">
        <f>VLOOKUP(C241,'By Sighting'!B:O,14,FALSE)</f>
        <v>1</v>
      </c>
      <c r="Q241">
        <v>1.5267175572519083E-2</v>
      </c>
      <c r="R241">
        <f t="shared" si="10"/>
        <v>0</v>
      </c>
      <c r="S241">
        <v>1.2195121951219513E-2</v>
      </c>
      <c r="T241">
        <v>2</v>
      </c>
      <c r="U241" t="str">
        <f t="shared" si="11"/>
        <v/>
      </c>
    </row>
    <row r="242" spans="1:21" hidden="1" x14ac:dyDescent="0.25">
      <c r="A242" s="39">
        <v>40668</v>
      </c>
      <c r="B242" s="39" t="s">
        <v>4823</v>
      </c>
      <c r="C242" s="37" t="s">
        <v>4227</v>
      </c>
      <c r="D242" s="37">
        <v>2011</v>
      </c>
      <c r="E242" s="38">
        <v>5</v>
      </c>
      <c r="F242" s="37" t="s">
        <v>76</v>
      </c>
      <c r="G242" s="37" t="s">
        <v>1827</v>
      </c>
      <c r="H242" s="37" t="s">
        <v>32</v>
      </c>
      <c r="I242" s="38">
        <v>1</v>
      </c>
      <c r="J242" s="37">
        <v>0</v>
      </c>
      <c r="K242" s="37">
        <f t="shared" si="9"/>
        <v>1</v>
      </c>
      <c r="L242" s="37" t="s">
        <v>37</v>
      </c>
      <c r="M242">
        <v>0</v>
      </c>
      <c r="N242">
        <v>0</v>
      </c>
      <c r="O242">
        <v>0</v>
      </c>
      <c r="P242">
        <f>VLOOKUP(C242,'By Sighting'!B:O,14,FALSE)</f>
        <v>0</v>
      </c>
      <c r="Q242">
        <v>0</v>
      </c>
      <c r="R242">
        <f t="shared" si="10"/>
        <v>0</v>
      </c>
      <c r="S242">
        <v>0</v>
      </c>
      <c r="T242">
        <v>0</v>
      </c>
      <c r="U242" t="str">
        <f t="shared" si="11"/>
        <v/>
      </c>
    </row>
    <row r="243" spans="1:21" hidden="1" x14ac:dyDescent="0.25">
      <c r="A243" s="39">
        <v>40668</v>
      </c>
      <c r="B243" s="39" t="s">
        <v>4823</v>
      </c>
      <c r="C243" s="37" t="s">
        <v>4226</v>
      </c>
      <c r="D243" s="37">
        <v>2011</v>
      </c>
      <c r="E243" s="38">
        <v>5</v>
      </c>
      <c r="F243" s="37" t="s">
        <v>1827</v>
      </c>
      <c r="G243" s="37" t="s">
        <v>1827</v>
      </c>
      <c r="H243" s="37" t="s">
        <v>32</v>
      </c>
      <c r="I243" s="38">
        <v>14</v>
      </c>
      <c r="J243" s="37">
        <v>0</v>
      </c>
      <c r="K243" s="37">
        <f t="shared" si="9"/>
        <v>14</v>
      </c>
      <c r="L243" s="37" t="s">
        <v>37</v>
      </c>
      <c r="M243">
        <v>0</v>
      </c>
      <c r="N243">
        <v>0</v>
      </c>
      <c r="O243">
        <v>0</v>
      </c>
      <c r="P243">
        <f>VLOOKUP(C243,'By Sighting'!B:O,14,FALSE)</f>
        <v>0</v>
      </c>
      <c r="Q243">
        <v>0</v>
      </c>
      <c r="R243">
        <f t="shared" si="10"/>
        <v>0</v>
      </c>
      <c r="S243">
        <v>0</v>
      </c>
      <c r="T243">
        <v>0</v>
      </c>
      <c r="U243" t="str">
        <f t="shared" si="11"/>
        <v/>
      </c>
    </row>
    <row r="244" spans="1:21" hidden="1" x14ac:dyDescent="0.25">
      <c r="A244" s="39">
        <v>40668</v>
      </c>
      <c r="B244" s="39" t="s">
        <v>4823</v>
      </c>
      <c r="C244" s="37" t="s">
        <v>199</v>
      </c>
      <c r="D244" s="37">
        <v>2011</v>
      </c>
      <c r="E244" s="38">
        <v>5</v>
      </c>
      <c r="F244" s="37" t="s">
        <v>55</v>
      </c>
      <c r="G244" s="37" t="s">
        <v>4672</v>
      </c>
      <c r="H244" s="37" t="s">
        <v>40</v>
      </c>
      <c r="I244" s="38">
        <v>437</v>
      </c>
      <c r="J244" s="37">
        <v>0</v>
      </c>
      <c r="K244" s="37">
        <f t="shared" si="9"/>
        <v>437</v>
      </c>
      <c r="L244" s="37" t="s">
        <v>4225</v>
      </c>
      <c r="M244">
        <v>1</v>
      </c>
      <c r="N244">
        <v>0</v>
      </c>
      <c r="O244">
        <v>1</v>
      </c>
      <c r="P244">
        <f>VLOOKUP(C244,'By Sighting'!B:O,14,FALSE)</f>
        <v>1</v>
      </c>
      <c r="Q244">
        <v>2.2883295194508009E-3</v>
      </c>
      <c r="R244">
        <f t="shared" si="10"/>
        <v>2.2883295194508009E-3</v>
      </c>
      <c r="S244">
        <v>2.2883295194508009E-3</v>
      </c>
      <c r="T244">
        <v>1</v>
      </c>
      <c r="U244" t="str">
        <f t="shared" si="11"/>
        <v/>
      </c>
    </row>
    <row r="245" spans="1:21" hidden="1" x14ac:dyDescent="0.25">
      <c r="A245" s="39">
        <v>40668</v>
      </c>
      <c r="B245" s="39" t="s">
        <v>4823</v>
      </c>
      <c r="C245" s="37" t="s">
        <v>4224</v>
      </c>
      <c r="D245" s="37">
        <v>2011</v>
      </c>
      <c r="E245" s="38">
        <v>5</v>
      </c>
      <c r="F245" s="37" t="s">
        <v>55</v>
      </c>
      <c r="G245" s="37" t="s">
        <v>4672</v>
      </c>
      <c r="H245" s="37" t="s">
        <v>32</v>
      </c>
      <c r="I245" s="38">
        <v>35</v>
      </c>
      <c r="J245" s="37">
        <v>0</v>
      </c>
      <c r="K245" s="37">
        <f t="shared" si="9"/>
        <v>35</v>
      </c>
      <c r="L245" s="37" t="s">
        <v>4223</v>
      </c>
      <c r="M245">
        <v>0</v>
      </c>
      <c r="N245">
        <v>0</v>
      </c>
      <c r="O245">
        <v>0</v>
      </c>
      <c r="P245">
        <f>VLOOKUP(C245,'By Sighting'!B:O,14,FALSE)</f>
        <v>0</v>
      </c>
      <c r="Q245">
        <v>0</v>
      </c>
      <c r="R245">
        <f t="shared" si="10"/>
        <v>0</v>
      </c>
      <c r="S245">
        <v>0</v>
      </c>
      <c r="T245">
        <v>0</v>
      </c>
      <c r="U245" t="str">
        <f t="shared" si="11"/>
        <v/>
      </c>
    </row>
    <row r="246" spans="1:21" hidden="1" x14ac:dyDescent="0.25">
      <c r="A246" s="39">
        <v>40672</v>
      </c>
      <c r="B246" s="39" t="s">
        <v>4824</v>
      </c>
      <c r="C246" s="37" t="s">
        <v>4218</v>
      </c>
      <c r="D246" s="37">
        <v>2011</v>
      </c>
      <c r="E246" s="38">
        <v>5</v>
      </c>
      <c r="F246" s="37" t="s">
        <v>76</v>
      </c>
      <c r="G246" s="37" t="s">
        <v>1827</v>
      </c>
      <c r="H246" s="37" t="s">
        <v>32</v>
      </c>
      <c r="I246" s="38">
        <v>41</v>
      </c>
      <c r="J246" s="37">
        <v>0</v>
      </c>
      <c r="K246" s="37">
        <f t="shared" si="9"/>
        <v>41</v>
      </c>
      <c r="L246" s="37" t="s">
        <v>4217</v>
      </c>
      <c r="M246">
        <v>0</v>
      </c>
      <c r="N246">
        <v>0</v>
      </c>
      <c r="O246">
        <v>0</v>
      </c>
      <c r="P246">
        <f>VLOOKUP(C246,'By Sighting'!B:O,14,FALSE)</f>
        <v>0</v>
      </c>
      <c r="Q246">
        <v>0</v>
      </c>
      <c r="R246">
        <f t="shared" si="10"/>
        <v>0</v>
      </c>
      <c r="S246">
        <v>0</v>
      </c>
      <c r="T246">
        <v>0</v>
      </c>
      <c r="U246" t="str">
        <f t="shared" si="11"/>
        <v/>
      </c>
    </row>
    <row r="247" spans="1:21" hidden="1" x14ac:dyDescent="0.25">
      <c r="A247" s="39">
        <v>40672</v>
      </c>
      <c r="B247" s="39" t="s">
        <v>4824</v>
      </c>
      <c r="C247" s="37" t="s">
        <v>4216</v>
      </c>
      <c r="D247" s="37">
        <v>2011</v>
      </c>
      <c r="E247" s="38">
        <v>5</v>
      </c>
      <c r="F247" s="37" t="s">
        <v>24</v>
      </c>
      <c r="G247" s="37" t="s">
        <v>4672</v>
      </c>
      <c r="H247" s="37" t="s">
        <v>40</v>
      </c>
      <c r="I247" s="38">
        <v>65</v>
      </c>
      <c r="J247" s="37">
        <v>0</v>
      </c>
      <c r="K247" s="37">
        <f t="shared" si="9"/>
        <v>65</v>
      </c>
      <c r="L247" s="37" t="s">
        <v>4215</v>
      </c>
      <c r="M247">
        <v>0</v>
      </c>
      <c r="N247">
        <v>0</v>
      </c>
      <c r="O247">
        <v>0</v>
      </c>
      <c r="P247">
        <f>VLOOKUP(C247,'By Sighting'!B:O,14,FALSE)</f>
        <v>0</v>
      </c>
      <c r="Q247">
        <v>0</v>
      </c>
      <c r="R247">
        <f t="shared" si="10"/>
        <v>0</v>
      </c>
      <c r="S247">
        <v>0</v>
      </c>
      <c r="T247">
        <v>0</v>
      </c>
      <c r="U247" t="str">
        <f t="shared" si="11"/>
        <v/>
      </c>
    </row>
    <row r="248" spans="1:21" hidden="1" x14ac:dyDescent="0.25">
      <c r="A248" s="39">
        <v>40672</v>
      </c>
      <c r="B248" s="39" t="s">
        <v>4824</v>
      </c>
      <c r="C248" s="37" t="s">
        <v>4214</v>
      </c>
      <c r="D248" s="37">
        <v>2011</v>
      </c>
      <c r="E248" s="38">
        <v>5</v>
      </c>
      <c r="F248" s="37" t="s">
        <v>24</v>
      </c>
      <c r="G248" s="37" t="s">
        <v>4672</v>
      </c>
      <c r="H248" s="37" t="s">
        <v>32</v>
      </c>
      <c r="I248" s="38">
        <v>180</v>
      </c>
      <c r="J248" s="37" t="s">
        <v>4213</v>
      </c>
      <c r="K248" s="37">
        <f t="shared" si="9"/>
        <v>113</v>
      </c>
      <c r="L248" s="37" t="s">
        <v>4212</v>
      </c>
      <c r="M248">
        <v>0</v>
      </c>
      <c r="N248">
        <v>0</v>
      </c>
      <c r="O248">
        <v>0</v>
      </c>
      <c r="P248">
        <f>VLOOKUP(C248,'By Sighting'!B:O,14,FALSE)</f>
        <v>0</v>
      </c>
      <c r="Q248">
        <v>0</v>
      </c>
      <c r="R248">
        <f t="shared" si="10"/>
        <v>0</v>
      </c>
      <c r="S248">
        <v>0</v>
      </c>
      <c r="T248">
        <v>0</v>
      </c>
      <c r="U248" t="str">
        <f t="shared" si="11"/>
        <v/>
      </c>
    </row>
    <row r="249" spans="1:21" hidden="1" x14ac:dyDescent="0.25">
      <c r="A249" s="39">
        <v>40672</v>
      </c>
      <c r="B249" s="39" t="s">
        <v>4824</v>
      </c>
      <c r="C249" s="37" t="s">
        <v>4211</v>
      </c>
      <c r="D249" s="37">
        <v>2011</v>
      </c>
      <c r="E249" s="38">
        <v>5</v>
      </c>
      <c r="F249" s="37" t="s">
        <v>36</v>
      </c>
      <c r="G249" s="37" t="s">
        <v>36</v>
      </c>
      <c r="H249" s="37" t="s">
        <v>32</v>
      </c>
      <c r="I249" s="38">
        <v>212</v>
      </c>
      <c r="J249" s="37" t="s">
        <v>4210</v>
      </c>
      <c r="K249" s="37">
        <f t="shared" si="9"/>
        <v>154</v>
      </c>
      <c r="L249" s="37" t="s">
        <v>4209</v>
      </c>
      <c r="M249">
        <v>0</v>
      </c>
      <c r="N249">
        <v>0</v>
      </c>
      <c r="O249">
        <v>0</v>
      </c>
      <c r="P249">
        <f>VLOOKUP(C249,'By Sighting'!B:O,14,FALSE)</f>
        <v>0</v>
      </c>
      <c r="Q249">
        <v>0</v>
      </c>
      <c r="R249">
        <f t="shared" si="10"/>
        <v>0</v>
      </c>
      <c r="S249">
        <v>0</v>
      </c>
      <c r="T249">
        <v>0</v>
      </c>
      <c r="U249" t="str">
        <f t="shared" si="11"/>
        <v/>
      </c>
    </row>
    <row r="250" spans="1:21" hidden="1" x14ac:dyDescent="0.25">
      <c r="A250" s="39">
        <v>40672</v>
      </c>
      <c r="B250" s="39" t="s">
        <v>4824</v>
      </c>
      <c r="C250" s="37" t="s">
        <v>4208</v>
      </c>
      <c r="D250" s="37">
        <v>2011</v>
      </c>
      <c r="E250" s="38">
        <v>5</v>
      </c>
      <c r="F250" s="37" t="s">
        <v>36</v>
      </c>
      <c r="G250" s="37" t="s">
        <v>36</v>
      </c>
      <c r="H250" s="37" t="s">
        <v>40</v>
      </c>
      <c r="I250" s="38">
        <v>42</v>
      </c>
      <c r="J250" s="37">
        <v>0</v>
      </c>
      <c r="K250" s="37">
        <f t="shared" si="9"/>
        <v>42</v>
      </c>
      <c r="L250" s="37" t="s">
        <v>37</v>
      </c>
      <c r="M250">
        <v>0</v>
      </c>
      <c r="N250">
        <v>0</v>
      </c>
      <c r="O250">
        <v>0</v>
      </c>
      <c r="P250">
        <f>VLOOKUP(C250,'By Sighting'!B:O,14,FALSE)</f>
        <v>0</v>
      </c>
      <c r="Q250">
        <v>0</v>
      </c>
      <c r="R250">
        <f t="shared" si="10"/>
        <v>0</v>
      </c>
      <c r="S250">
        <v>0</v>
      </c>
      <c r="T250">
        <v>0</v>
      </c>
      <c r="U250" t="str">
        <f t="shared" si="11"/>
        <v/>
      </c>
    </row>
    <row r="251" spans="1:21" hidden="1" x14ac:dyDescent="0.25">
      <c r="A251" s="39">
        <v>40672</v>
      </c>
      <c r="B251" s="39" t="s">
        <v>4824</v>
      </c>
      <c r="C251" s="37" t="s">
        <v>4207</v>
      </c>
      <c r="D251" s="37">
        <v>2011</v>
      </c>
      <c r="E251" s="38">
        <v>5</v>
      </c>
      <c r="F251" s="37" t="s">
        <v>50</v>
      </c>
      <c r="G251" s="37" t="s">
        <v>50</v>
      </c>
      <c r="H251" s="37" t="s">
        <v>32</v>
      </c>
      <c r="I251" s="38">
        <v>171</v>
      </c>
      <c r="J251" s="37" t="s">
        <v>2145</v>
      </c>
      <c r="K251" s="37">
        <f t="shared" si="9"/>
        <v>156</v>
      </c>
      <c r="L251" s="37" t="s">
        <v>4206</v>
      </c>
      <c r="M251">
        <v>0</v>
      </c>
      <c r="N251">
        <v>0</v>
      </c>
      <c r="O251">
        <v>0</v>
      </c>
      <c r="P251">
        <f>VLOOKUP(C251,'By Sighting'!B:O,14,FALSE)</f>
        <v>0</v>
      </c>
      <c r="Q251">
        <v>0</v>
      </c>
      <c r="R251">
        <f t="shared" si="10"/>
        <v>0</v>
      </c>
      <c r="S251">
        <v>0</v>
      </c>
      <c r="T251">
        <v>0</v>
      </c>
      <c r="U251" t="str">
        <f t="shared" si="11"/>
        <v/>
      </c>
    </row>
    <row r="252" spans="1:21" hidden="1" x14ac:dyDescent="0.25">
      <c r="A252" s="39">
        <v>40672</v>
      </c>
      <c r="B252" s="39" t="s">
        <v>4824</v>
      </c>
      <c r="C252" s="37" t="s">
        <v>4205</v>
      </c>
      <c r="D252" s="37">
        <v>2011</v>
      </c>
      <c r="E252" s="38">
        <v>5</v>
      </c>
      <c r="F252" s="37" t="s">
        <v>50</v>
      </c>
      <c r="G252" s="37" t="s">
        <v>50</v>
      </c>
      <c r="H252" s="37" t="s">
        <v>40</v>
      </c>
      <c r="I252" s="38">
        <v>6</v>
      </c>
      <c r="J252" s="37">
        <v>0</v>
      </c>
      <c r="K252" s="37">
        <f t="shared" si="9"/>
        <v>6</v>
      </c>
      <c r="L252" s="37" t="s">
        <v>37</v>
      </c>
      <c r="M252">
        <v>0</v>
      </c>
      <c r="N252">
        <v>0</v>
      </c>
      <c r="O252">
        <v>0</v>
      </c>
      <c r="P252">
        <f>VLOOKUP(C252,'By Sighting'!B:O,14,FALSE)</f>
        <v>0</v>
      </c>
      <c r="Q252">
        <v>0</v>
      </c>
      <c r="R252">
        <f t="shared" si="10"/>
        <v>0</v>
      </c>
      <c r="S252">
        <v>0</v>
      </c>
      <c r="T252">
        <v>0</v>
      </c>
      <c r="U252" t="str">
        <f t="shared" si="11"/>
        <v/>
      </c>
    </row>
    <row r="253" spans="1:21" hidden="1" x14ac:dyDescent="0.25">
      <c r="A253" s="39">
        <v>40681</v>
      </c>
      <c r="B253" s="39" t="s">
        <v>4825</v>
      </c>
      <c r="C253" s="37" t="s">
        <v>204</v>
      </c>
      <c r="D253" s="37">
        <v>2011</v>
      </c>
      <c r="E253" s="38">
        <v>5</v>
      </c>
      <c r="F253" s="37" t="s">
        <v>76</v>
      </c>
      <c r="G253" s="37" t="s">
        <v>1827</v>
      </c>
      <c r="H253" s="37" t="s">
        <v>32</v>
      </c>
      <c r="I253" s="38">
        <v>49</v>
      </c>
      <c r="J253" s="37">
        <v>0</v>
      </c>
      <c r="K253" s="37">
        <f t="shared" si="9"/>
        <v>49</v>
      </c>
      <c r="L253" s="37" t="s">
        <v>4202</v>
      </c>
      <c r="M253">
        <v>1</v>
      </c>
      <c r="N253">
        <v>0</v>
      </c>
      <c r="O253">
        <v>1</v>
      </c>
      <c r="P253">
        <f>VLOOKUP(C253,'By Sighting'!B:O,14,FALSE)</f>
        <v>1</v>
      </c>
      <c r="Q253">
        <v>2.0408163265306121E-2</v>
      </c>
      <c r="R253">
        <f t="shared" si="10"/>
        <v>2.0408163265306121E-2</v>
      </c>
      <c r="S253">
        <v>2.0408163265306121E-2</v>
      </c>
      <c r="T253">
        <v>1</v>
      </c>
      <c r="U253" t="str">
        <f t="shared" si="11"/>
        <v/>
      </c>
    </row>
    <row r="254" spans="1:21" hidden="1" x14ac:dyDescent="0.25">
      <c r="A254" s="39">
        <v>40681</v>
      </c>
      <c r="B254" s="39" t="s">
        <v>4825</v>
      </c>
      <c r="C254" s="37" t="s">
        <v>202</v>
      </c>
      <c r="D254" s="37">
        <v>2011</v>
      </c>
      <c r="E254" s="38">
        <v>5</v>
      </c>
      <c r="F254" s="37" t="s">
        <v>1827</v>
      </c>
      <c r="G254" s="37" t="s">
        <v>1827</v>
      </c>
      <c r="H254" s="37" t="s">
        <v>32</v>
      </c>
      <c r="I254" s="38">
        <v>27</v>
      </c>
      <c r="J254" s="37">
        <v>0</v>
      </c>
      <c r="K254" s="37">
        <f t="shared" si="9"/>
        <v>27</v>
      </c>
      <c r="L254" s="37" t="s">
        <v>4201</v>
      </c>
      <c r="M254">
        <v>1</v>
      </c>
      <c r="N254">
        <v>0</v>
      </c>
      <c r="O254">
        <v>0</v>
      </c>
      <c r="P254">
        <f>VLOOKUP(C254,'By Sighting'!B:O,14,FALSE)</f>
        <v>0</v>
      </c>
      <c r="Q254">
        <v>3.7037037037037035E-2</v>
      </c>
      <c r="R254">
        <f t="shared" si="10"/>
        <v>0</v>
      </c>
      <c r="S254">
        <v>0</v>
      </c>
      <c r="T254">
        <v>1</v>
      </c>
      <c r="U254" t="str">
        <f t="shared" si="11"/>
        <v/>
      </c>
    </row>
    <row r="255" spans="1:21" hidden="1" x14ac:dyDescent="0.25">
      <c r="A255" s="39">
        <v>40681</v>
      </c>
      <c r="B255" s="39" t="s">
        <v>4825</v>
      </c>
      <c r="C255" s="37" t="s">
        <v>4200</v>
      </c>
      <c r="D255" s="37">
        <v>2011</v>
      </c>
      <c r="E255" s="38">
        <v>5</v>
      </c>
      <c r="F255" s="37" t="s">
        <v>1827</v>
      </c>
      <c r="G255" s="37" t="s">
        <v>1827</v>
      </c>
      <c r="H255" s="37" t="s">
        <v>40</v>
      </c>
      <c r="I255" s="38">
        <v>1</v>
      </c>
      <c r="J255" s="37">
        <v>0</v>
      </c>
      <c r="K255" s="37">
        <f t="shared" si="9"/>
        <v>1</v>
      </c>
      <c r="L255" s="37" t="s">
        <v>37</v>
      </c>
      <c r="M255">
        <v>0</v>
      </c>
      <c r="N255">
        <v>0</v>
      </c>
      <c r="O255">
        <v>0</v>
      </c>
      <c r="P255">
        <f>VLOOKUP(C255,'By Sighting'!B:O,14,FALSE)</f>
        <v>0</v>
      </c>
      <c r="Q255">
        <v>0</v>
      </c>
      <c r="R255">
        <f t="shared" si="10"/>
        <v>0</v>
      </c>
      <c r="S255">
        <v>0</v>
      </c>
      <c r="T255">
        <v>0</v>
      </c>
      <c r="U255" t="str">
        <f t="shared" si="11"/>
        <v/>
      </c>
    </row>
    <row r="256" spans="1:21" hidden="1" x14ac:dyDescent="0.25">
      <c r="A256" s="39">
        <v>40681</v>
      </c>
      <c r="B256" s="39" t="s">
        <v>4825</v>
      </c>
      <c r="C256" s="37" t="s">
        <v>4199</v>
      </c>
      <c r="D256" s="37">
        <v>2011</v>
      </c>
      <c r="E256" s="38">
        <v>5</v>
      </c>
      <c r="F256" s="37" t="s">
        <v>55</v>
      </c>
      <c r="G256" s="37" t="s">
        <v>4672</v>
      </c>
      <c r="H256" s="37" t="s">
        <v>40</v>
      </c>
      <c r="I256" s="38">
        <v>224</v>
      </c>
      <c r="J256" s="37">
        <v>0</v>
      </c>
      <c r="K256" s="37">
        <f t="shared" si="9"/>
        <v>224</v>
      </c>
      <c r="L256" s="37" t="s">
        <v>37</v>
      </c>
      <c r="M256">
        <v>0</v>
      </c>
      <c r="N256">
        <v>0</v>
      </c>
      <c r="O256">
        <v>0</v>
      </c>
      <c r="P256">
        <f>VLOOKUP(C256,'By Sighting'!B:O,14,FALSE)</f>
        <v>0</v>
      </c>
      <c r="Q256">
        <v>0</v>
      </c>
      <c r="R256">
        <f t="shared" si="10"/>
        <v>0</v>
      </c>
      <c r="S256">
        <v>0</v>
      </c>
      <c r="T256">
        <v>0</v>
      </c>
      <c r="U256" t="str">
        <f t="shared" si="11"/>
        <v/>
      </c>
    </row>
    <row r="257" spans="1:21" hidden="1" x14ac:dyDescent="0.25">
      <c r="A257" s="39">
        <v>40681</v>
      </c>
      <c r="B257" s="39" t="s">
        <v>4825</v>
      </c>
      <c r="C257" s="37" t="s">
        <v>208</v>
      </c>
      <c r="D257" s="37">
        <v>2011</v>
      </c>
      <c r="E257" s="38">
        <v>5</v>
      </c>
      <c r="F257" s="37" t="s">
        <v>55</v>
      </c>
      <c r="G257" s="37" t="s">
        <v>4672</v>
      </c>
      <c r="H257" s="37" t="s">
        <v>32</v>
      </c>
      <c r="I257" s="38">
        <v>21</v>
      </c>
      <c r="J257" s="37">
        <v>0</v>
      </c>
      <c r="K257" s="37">
        <f t="shared" si="9"/>
        <v>21</v>
      </c>
      <c r="L257" s="37" t="s">
        <v>4198</v>
      </c>
      <c r="M257">
        <v>1</v>
      </c>
      <c r="N257">
        <v>0</v>
      </c>
      <c r="O257">
        <v>0</v>
      </c>
      <c r="P257">
        <f>VLOOKUP(C257,'By Sighting'!B:O,14,FALSE)</f>
        <v>0</v>
      </c>
      <c r="Q257">
        <v>4.7619047619047616E-2</v>
      </c>
      <c r="R257">
        <f t="shared" si="10"/>
        <v>0</v>
      </c>
      <c r="S257">
        <v>0</v>
      </c>
      <c r="T257">
        <v>1</v>
      </c>
      <c r="U257" t="str">
        <f t="shared" si="11"/>
        <v/>
      </c>
    </row>
    <row r="258" spans="1:21" hidden="1" x14ac:dyDescent="0.25">
      <c r="A258" s="39">
        <v>40681</v>
      </c>
      <c r="B258" s="39" t="s">
        <v>4825</v>
      </c>
      <c r="C258" s="37" t="s">
        <v>4197</v>
      </c>
      <c r="D258" s="37">
        <v>2011</v>
      </c>
      <c r="E258" s="38">
        <v>5</v>
      </c>
      <c r="F258" s="37" t="s">
        <v>24</v>
      </c>
      <c r="G258" s="37" t="s">
        <v>4672</v>
      </c>
      <c r="H258" s="37" t="s">
        <v>32</v>
      </c>
      <c r="I258" s="38">
        <v>70</v>
      </c>
      <c r="J258" s="37" t="s">
        <v>3264</v>
      </c>
      <c r="K258" s="37">
        <f t="shared" si="9"/>
        <v>46</v>
      </c>
      <c r="L258" s="37" t="s">
        <v>4196</v>
      </c>
      <c r="M258">
        <v>0</v>
      </c>
      <c r="N258">
        <v>0</v>
      </c>
      <c r="O258">
        <v>0</v>
      </c>
      <c r="P258">
        <f>VLOOKUP(C258,'By Sighting'!B:O,14,FALSE)</f>
        <v>0</v>
      </c>
      <c r="Q258">
        <v>0</v>
      </c>
      <c r="R258">
        <f t="shared" si="10"/>
        <v>0</v>
      </c>
      <c r="S258">
        <v>0</v>
      </c>
      <c r="T258">
        <v>0</v>
      </c>
      <c r="U258" t="str">
        <f t="shared" si="11"/>
        <v/>
      </c>
    </row>
    <row r="259" spans="1:21" hidden="1" x14ac:dyDescent="0.25">
      <c r="A259" s="39">
        <v>40681</v>
      </c>
      <c r="B259" s="39" t="s">
        <v>4825</v>
      </c>
      <c r="C259" s="37" t="s">
        <v>4195</v>
      </c>
      <c r="D259" s="37">
        <v>2011</v>
      </c>
      <c r="E259" s="38">
        <v>5</v>
      </c>
      <c r="F259" s="37" t="s">
        <v>24</v>
      </c>
      <c r="G259" s="37" t="s">
        <v>4672</v>
      </c>
      <c r="H259" s="37" t="s">
        <v>40</v>
      </c>
      <c r="I259" s="38">
        <v>26</v>
      </c>
      <c r="J259" s="37">
        <v>0</v>
      </c>
      <c r="K259" s="37">
        <f t="shared" ref="K259:K322" si="12">I259-J259</f>
        <v>26</v>
      </c>
      <c r="L259" s="37" t="s">
        <v>37</v>
      </c>
      <c r="M259">
        <v>0</v>
      </c>
      <c r="N259">
        <v>0</v>
      </c>
      <c r="O259">
        <v>0</v>
      </c>
      <c r="P259">
        <f>VLOOKUP(C259,'By Sighting'!B:O,14,FALSE)</f>
        <v>0</v>
      </c>
      <c r="Q259">
        <v>0</v>
      </c>
      <c r="R259">
        <f t="shared" ref="R259:R322" si="13">O259/I259</f>
        <v>0</v>
      </c>
      <c r="S259">
        <v>0</v>
      </c>
      <c r="T259">
        <v>0</v>
      </c>
      <c r="U259" t="str">
        <f t="shared" ref="U259:U322" si="14">IF(T259=M259, "", "NO")</f>
        <v/>
      </c>
    </row>
    <row r="260" spans="1:21" hidden="1" x14ac:dyDescent="0.25">
      <c r="A260" s="39">
        <v>40681</v>
      </c>
      <c r="B260" s="39" t="s">
        <v>4825</v>
      </c>
      <c r="C260" s="37" t="s">
        <v>211</v>
      </c>
      <c r="D260" s="37">
        <v>2011</v>
      </c>
      <c r="E260" s="38">
        <v>5</v>
      </c>
      <c r="F260" s="37" t="s">
        <v>36</v>
      </c>
      <c r="G260" s="37" t="s">
        <v>36</v>
      </c>
      <c r="H260" s="37" t="s">
        <v>32</v>
      </c>
      <c r="I260" s="38">
        <v>166</v>
      </c>
      <c r="J260" s="37" t="s">
        <v>1910</v>
      </c>
      <c r="K260" s="37">
        <f t="shared" si="12"/>
        <v>153</v>
      </c>
      <c r="L260" s="37" t="s">
        <v>4194</v>
      </c>
      <c r="M260">
        <v>4</v>
      </c>
      <c r="N260">
        <v>0</v>
      </c>
      <c r="O260">
        <v>1</v>
      </c>
      <c r="P260">
        <f>VLOOKUP(C260,'By Sighting'!B:O,14,FALSE)</f>
        <v>0</v>
      </c>
      <c r="Q260">
        <v>2.4096385542168676E-2</v>
      </c>
      <c r="R260">
        <f t="shared" si="13"/>
        <v>6.024096385542169E-3</v>
      </c>
      <c r="S260">
        <v>0</v>
      </c>
      <c r="T260">
        <v>4</v>
      </c>
      <c r="U260" t="str">
        <f t="shared" si="14"/>
        <v/>
      </c>
    </row>
    <row r="261" spans="1:21" hidden="1" x14ac:dyDescent="0.25">
      <c r="A261" s="39">
        <v>40681</v>
      </c>
      <c r="B261" s="39" t="s">
        <v>4825</v>
      </c>
      <c r="C261" s="37" t="s">
        <v>218</v>
      </c>
      <c r="D261" s="37">
        <v>2011</v>
      </c>
      <c r="E261" s="38">
        <v>5</v>
      </c>
      <c r="F261" s="37" t="s">
        <v>36</v>
      </c>
      <c r="G261" s="37" t="s">
        <v>36</v>
      </c>
      <c r="H261" s="37" t="s">
        <v>40</v>
      </c>
      <c r="I261" s="38">
        <v>60</v>
      </c>
      <c r="J261" s="37">
        <v>0</v>
      </c>
      <c r="K261" s="37">
        <f t="shared" si="12"/>
        <v>60</v>
      </c>
      <c r="L261" s="37" t="s">
        <v>4193</v>
      </c>
      <c r="M261">
        <v>2</v>
      </c>
      <c r="N261">
        <v>0</v>
      </c>
      <c r="O261">
        <v>1</v>
      </c>
      <c r="P261">
        <f>VLOOKUP(C261,'By Sighting'!B:O,14,FALSE)</f>
        <v>1</v>
      </c>
      <c r="Q261">
        <v>3.3333333333333333E-2</v>
      </c>
      <c r="R261">
        <f t="shared" si="13"/>
        <v>1.6666666666666666E-2</v>
      </c>
      <c r="S261">
        <v>1.6666666666666666E-2</v>
      </c>
      <c r="T261">
        <v>2</v>
      </c>
      <c r="U261" t="str">
        <f t="shared" si="14"/>
        <v/>
      </c>
    </row>
    <row r="262" spans="1:21" hidden="1" x14ac:dyDescent="0.25">
      <c r="A262" s="39">
        <v>40681</v>
      </c>
      <c r="B262" s="39" t="s">
        <v>4825</v>
      </c>
      <c r="C262" s="37" t="s">
        <v>221</v>
      </c>
      <c r="D262" s="37">
        <v>2011</v>
      </c>
      <c r="E262" s="38">
        <v>5</v>
      </c>
      <c r="F262" s="37" t="s">
        <v>50</v>
      </c>
      <c r="G262" s="37" t="s">
        <v>50</v>
      </c>
      <c r="H262" s="37" t="s">
        <v>32</v>
      </c>
      <c r="I262" s="38">
        <v>275</v>
      </c>
      <c r="J262" s="37" t="s">
        <v>2145</v>
      </c>
      <c r="K262" s="37">
        <f t="shared" si="12"/>
        <v>260</v>
      </c>
      <c r="L262" s="37" t="s">
        <v>4192</v>
      </c>
      <c r="M262">
        <v>1</v>
      </c>
      <c r="N262">
        <v>1</v>
      </c>
      <c r="O262">
        <v>0</v>
      </c>
      <c r="P262">
        <f>VLOOKUP(C262,'By Sighting'!B:O,14,FALSE)</f>
        <v>1</v>
      </c>
      <c r="Q262">
        <v>3.6363636363636364E-3</v>
      </c>
      <c r="R262">
        <f t="shared" si="13"/>
        <v>0</v>
      </c>
      <c r="S262">
        <v>3.8461538461538464E-3</v>
      </c>
      <c r="T262">
        <v>1</v>
      </c>
      <c r="U262" t="str">
        <f t="shared" si="14"/>
        <v/>
      </c>
    </row>
    <row r="263" spans="1:21" hidden="1" x14ac:dyDescent="0.25">
      <c r="A263" s="39">
        <v>40681</v>
      </c>
      <c r="B263" s="39" t="s">
        <v>4825</v>
      </c>
      <c r="C263" s="37" t="s">
        <v>4191</v>
      </c>
      <c r="D263" s="37">
        <v>2011</v>
      </c>
      <c r="E263" s="38">
        <v>5</v>
      </c>
      <c r="F263" s="37" t="s">
        <v>50</v>
      </c>
      <c r="G263" s="37" t="s">
        <v>50</v>
      </c>
      <c r="H263" s="37" t="s">
        <v>40</v>
      </c>
      <c r="I263" s="38">
        <v>31</v>
      </c>
      <c r="J263" s="37">
        <v>0</v>
      </c>
      <c r="K263" s="37">
        <f t="shared" si="12"/>
        <v>31</v>
      </c>
      <c r="L263" s="37" t="s">
        <v>37</v>
      </c>
      <c r="M263">
        <v>0</v>
      </c>
      <c r="N263">
        <v>0</v>
      </c>
      <c r="O263">
        <v>0</v>
      </c>
      <c r="P263">
        <f>VLOOKUP(C263,'By Sighting'!B:O,14,FALSE)</f>
        <v>0</v>
      </c>
      <c r="Q263">
        <v>0</v>
      </c>
      <c r="R263">
        <f t="shared" si="13"/>
        <v>0</v>
      </c>
      <c r="S263">
        <v>0</v>
      </c>
      <c r="T263">
        <v>0</v>
      </c>
      <c r="U263" t="str">
        <f t="shared" si="14"/>
        <v/>
      </c>
    </row>
    <row r="264" spans="1:21" hidden="1" x14ac:dyDescent="0.25">
      <c r="A264" s="39">
        <v>40682</v>
      </c>
      <c r="B264" s="39" t="s">
        <v>4826</v>
      </c>
      <c r="C264" s="37" t="s">
        <v>225</v>
      </c>
      <c r="D264" s="37">
        <v>2011</v>
      </c>
      <c r="E264" s="38">
        <v>5</v>
      </c>
      <c r="F264" s="37" t="s">
        <v>76</v>
      </c>
      <c r="G264" s="37" t="s">
        <v>1827</v>
      </c>
      <c r="H264" s="37" t="s">
        <v>32</v>
      </c>
      <c r="I264" s="38">
        <v>68</v>
      </c>
      <c r="J264" s="37">
        <v>0</v>
      </c>
      <c r="K264" s="37">
        <f t="shared" si="12"/>
        <v>68</v>
      </c>
      <c r="L264" s="37" t="s">
        <v>4190</v>
      </c>
      <c r="M264">
        <v>1</v>
      </c>
      <c r="N264">
        <v>0</v>
      </c>
      <c r="O264">
        <v>1</v>
      </c>
      <c r="P264">
        <f>VLOOKUP(C264,'By Sighting'!B:O,14,FALSE)</f>
        <v>1</v>
      </c>
      <c r="Q264">
        <v>1.4705882352941176E-2</v>
      </c>
      <c r="R264">
        <f t="shared" si="13"/>
        <v>1.4705882352941176E-2</v>
      </c>
      <c r="S264">
        <v>1.4705882352941176E-2</v>
      </c>
      <c r="T264">
        <v>1</v>
      </c>
      <c r="U264" t="str">
        <f t="shared" si="14"/>
        <v/>
      </c>
    </row>
    <row r="265" spans="1:21" hidden="1" x14ac:dyDescent="0.25">
      <c r="A265" s="39">
        <v>40696</v>
      </c>
      <c r="B265" s="39" t="s">
        <v>4827</v>
      </c>
      <c r="C265" s="37" t="s">
        <v>4188</v>
      </c>
      <c r="D265" s="37">
        <v>2011</v>
      </c>
      <c r="E265" s="38">
        <v>6</v>
      </c>
      <c r="F265" s="37" t="s">
        <v>76</v>
      </c>
      <c r="G265" s="37" t="s">
        <v>1827</v>
      </c>
      <c r="H265" s="37" t="s">
        <v>32</v>
      </c>
      <c r="I265" s="38">
        <v>1</v>
      </c>
      <c r="J265" s="37">
        <v>0</v>
      </c>
      <c r="K265" s="37">
        <f t="shared" si="12"/>
        <v>1</v>
      </c>
      <c r="L265" s="37" t="s">
        <v>3759</v>
      </c>
      <c r="M265">
        <v>0</v>
      </c>
      <c r="N265">
        <v>0</v>
      </c>
      <c r="O265">
        <v>0</v>
      </c>
      <c r="P265">
        <f>VLOOKUP(C265,'By Sighting'!B:O,14,FALSE)</f>
        <v>0</v>
      </c>
      <c r="Q265">
        <v>0</v>
      </c>
      <c r="R265">
        <f t="shared" si="13"/>
        <v>0</v>
      </c>
      <c r="S265">
        <v>0</v>
      </c>
      <c r="T265">
        <v>0</v>
      </c>
      <c r="U265" t="str">
        <f t="shared" si="14"/>
        <v/>
      </c>
    </row>
    <row r="266" spans="1:21" hidden="1" x14ac:dyDescent="0.25">
      <c r="A266" s="39">
        <v>40696</v>
      </c>
      <c r="B266" s="39" t="s">
        <v>4827</v>
      </c>
      <c r="C266" s="37" t="s">
        <v>4187</v>
      </c>
      <c r="D266" s="37">
        <v>2011</v>
      </c>
      <c r="E266" s="38">
        <v>6</v>
      </c>
      <c r="F266" s="37" t="s">
        <v>1827</v>
      </c>
      <c r="G266" s="37" t="s">
        <v>1827</v>
      </c>
      <c r="H266" s="37" t="s">
        <v>32</v>
      </c>
      <c r="I266" s="38">
        <v>19</v>
      </c>
      <c r="J266" s="37">
        <v>0</v>
      </c>
      <c r="K266" s="37">
        <f t="shared" si="12"/>
        <v>19</v>
      </c>
      <c r="L266" s="37" t="s">
        <v>4186</v>
      </c>
      <c r="M266">
        <v>0</v>
      </c>
      <c r="N266">
        <v>0</v>
      </c>
      <c r="O266">
        <v>0</v>
      </c>
      <c r="P266">
        <f>VLOOKUP(C266,'By Sighting'!B:O,14,FALSE)</f>
        <v>0</v>
      </c>
      <c r="Q266">
        <v>0</v>
      </c>
      <c r="R266">
        <f t="shared" si="13"/>
        <v>0</v>
      </c>
      <c r="S266">
        <v>0</v>
      </c>
      <c r="T266">
        <v>0</v>
      </c>
      <c r="U266" t="str">
        <f t="shared" si="14"/>
        <v/>
      </c>
    </row>
    <row r="267" spans="1:21" hidden="1" x14ac:dyDescent="0.25">
      <c r="A267" s="39">
        <v>40696</v>
      </c>
      <c r="B267" s="39" t="s">
        <v>4827</v>
      </c>
      <c r="C267" s="37" t="s">
        <v>4185</v>
      </c>
      <c r="D267" s="37">
        <v>2011</v>
      </c>
      <c r="E267" s="38">
        <v>6</v>
      </c>
      <c r="F267" s="37" t="s">
        <v>1827</v>
      </c>
      <c r="G267" s="37" t="s">
        <v>1827</v>
      </c>
      <c r="H267" s="37" t="s">
        <v>40</v>
      </c>
      <c r="I267" s="38">
        <v>9</v>
      </c>
      <c r="J267" s="37">
        <v>0</v>
      </c>
      <c r="K267" s="37">
        <f t="shared" si="12"/>
        <v>9</v>
      </c>
      <c r="L267" s="37" t="s">
        <v>37</v>
      </c>
      <c r="M267">
        <v>0</v>
      </c>
      <c r="N267">
        <v>0</v>
      </c>
      <c r="O267">
        <v>0</v>
      </c>
      <c r="P267">
        <f>VLOOKUP(C267,'By Sighting'!B:O,14,FALSE)</f>
        <v>0</v>
      </c>
      <c r="Q267">
        <v>0</v>
      </c>
      <c r="R267">
        <f t="shared" si="13"/>
        <v>0</v>
      </c>
      <c r="S267">
        <v>0</v>
      </c>
      <c r="T267">
        <v>0</v>
      </c>
      <c r="U267" t="str">
        <f t="shared" si="14"/>
        <v/>
      </c>
    </row>
    <row r="268" spans="1:21" hidden="1" x14ac:dyDescent="0.25">
      <c r="A268" s="39">
        <v>40696</v>
      </c>
      <c r="B268" s="39" t="s">
        <v>4827</v>
      </c>
      <c r="C268" s="37" t="s">
        <v>4183</v>
      </c>
      <c r="D268" s="37">
        <v>2011</v>
      </c>
      <c r="E268" s="38">
        <v>6</v>
      </c>
      <c r="F268" s="37" t="s">
        <v>153</v>
      </c>
      <c r="G268" s="37" t="s">
        <v>4672</v>
      </c>
      <c r="H268" s="37" t="s">
        <v>32</v>
      </c>
      <c r="I268" s="38">
        <v>1</v>
      </c>
      <c r="J268" s="37">
        <v>0</v>
      </c>
      <c r="K268" s="37">
        <f t="shared" si="12"/>
        <v>1</v>
      </c>
      <c r="L268" s="37" t="s">
        <v>4182</v>
      </c>
      <c r="M268">
        <v>0</v>
      </c>
      <c r="N268">
        <v>0</v>
      </c>
      <c r="O268">
        <v>0</v>
      </c>
      <c r="P268">
        <f>VLOOKUP(C268,'By Sighting'!B:O,14,FALSE)</f>
        <v>0</v>
      </c>
      <c r="Q268">
        <v>0</v>
      </c>
      <c r="R268">
        <f t="shared" si="13"/>
        <v>0</v>
      </c>
      <c r="S268">
        <v>0</v>
      </c>
      <c r="T268">
        <v>0</v>
      </c>
      <c r="U268" t="str">
        <f t="shared" si="14"/>
        <v/>
      </c>
    </row>
    <row r="269" spans="1:21" hidden="1" x14ac:dyDescent="0.25">
      <c r="A269" s="39">
        <v>40696</v>
      </c>
      <c r="B269" s="39" t="s">
        <v>4827</v>
      </c>
      <c r="C269" s="37" t="s">
        <v>228</v>
      </c>
      <c r="D269" s="37">
        <v>2011</v>
      </c>
      <c r="E269" s="38">
        <v>6</v>
      </c>
      <c r="F269" s="37" t="s">
        <v>55</v>
      </c>
      <c r="G269" s="37" t="s">
        <v>4672</v>
      </c>
      <c r="H269" s="37" t="s">
        <v>40</v>
      </c>
      <c r="I269" s="38">
        <v>390</v>
      </c>
      <c r="J269" s="37">
        <v>0</v>
      </c>
      <c r="K269" s="37">
        <f t="shared" si="12"/>
        <v>390</v>
      </c>
      <c r="L269" s="37" t="s">
        <v>4181</v>
      </c>
      <c r="M269">
        <v>1</v>
      </c>
      <c r="N269">
        <v>0</v>
      </c>
      <c r="O269">
        <v>1</v>
      </c>
      <c r="P269">
        <f>VLOOKUP(C269,'By Sighting'!B:O,14,FALSE)</f>
        <v>1</v>
      </c>
      <c r="Q269">
        <v>2.5641025641025641E-3</v>
      </c>
      <c r="R269">
        <f t="shared" si="13"/>
        <v>2.5641025641025641E-3</v>
      </c>
      <c r="S269">
        <v>2.5641025641025641E-3</v>
      </c>
      <c r="T269">
        <v>1</v>
      </c>
      <c r="U269" t="str">
        <f t="shared" si="14"/>
        <v/>
      </c>
    </row>
    <row r="270" spans="1:21" hidden="1" x14ac:dyDescent="0.25">
      <c r="A270" s="39">
        <v>40696</v>
      </c>
      <c r="B270" s="39" t="s">
        <v>4827</v>
      </c>
      <c r="C270" s="37" t="s">
        <v>4180</v>
      </c>
      <c r="D270" s="37">
        <v>2011</v>
      </c>
      <c r="E270" s="38">
        <v>6</v>
      </c>
      <c r="F270" s="37" t="s">
        <v>55</v>
      </c>
      <c r="G270" s="37" t="s">
        <v>4672</v>
      </c>
      <c r="H270" s="37" t="s">
        <v>32</v>
      </c>
      <c r="I270" s="38">
        <v>20</v>
      </c>
      <c r="J270" s="37">
        <v>0</v>
      </c>
      <c r="K270" s="37">
        <f t="shared" si="12"/>
        <v>20</v>
      </c>
      <c r="L270" s="37" t="s">
        <v>4179</v>
      </c>
      <c r="M270">
        <v>0</v>
      </c>
      <c r="N270">
        <v>0</v>
      </c>
      <c r="O270">
        <v>0</v>
      </c>
      <c r="P270">
        <f>VLOOKUP(C270,'By Sighting'!B:O,14,FALSE)</f>
        <v>0</v>
      </c>
      <c r="Q270">
        <v>0</v>
      </c>
      <c r="R270">
        <f t="shared" si="13"/>
        <v>0</v>
      </c>
      <c r="S270">
        <v>0</v>
      </c>
      <c r="T270">
        <v>0</v>
      </c>
      <c r="U270" t="str">
        <f t="shared" si="14"/>
        <v/>
      </c>
    </row>
    <row r="271" spans="1:21" hidden="1" x14ac:dyDescent="0.25">
      <c r="A271" s="39">
        <v>40696</v>
      </c>
      <c r="B271" s="39" t="s">
        <v>4827</v>
      </c>
      <c r="C271" s="37" t="s">
        <v>4178</v>
      </c>
      <c r="D271" s="37">
        <v>2011</v>
      </c>
      <c r="E271" s="38">
        <v>6</v>
      </c>
      <c r="F271" s="37" t="s">
        <v>24</v>
      </c>
      <c r="G271" s="37" t="s">
        <v>4672</v>
      </c>
      <c r="H271" s="37" t="s">
        <v>40</v>
      </c>
      <c r="I271" s="38">
        <v>28</v>
      </c>
      <c r="J271" s="37">
        <v>0</v>
      </c>
      <c r="K271" s="37">
        <f t="shared" si="12"/>
        <v>28</v>
      </c>
      <c r="L271" s="37" t="s">
        <v>4177</v>
      </c>
      <c r="M271">
        <v>0</v>
      </c>
      <c r="N271">
        <v>0</v>
      </c>
      <c r="O271">
        <v>0</v>
      </c>
      <c r="P271">
        <f>VLOOKUP(C271,'By Sighting'!B:O,14,FALSE)</f>
        <v>0</v>
      </c>
      <c r="Q271">
        <v>0</v>
      </c>
      <c r="R271">
        <f t="shared" si="13"/>
        <v>0</v>
      </c>
      <c r="S271">
        <v>0</v>
      </c>
      <c r="T271">
        <v>0</v>
      </c>
      <c r="U271" t="str">
        <f t="shared" si="14"/>
        <v/>
      </c>
    </row>
    <row r="272" spans="1:21" hidden="1" x14ac:dyDescent="0.25">
      <c r="A272" s="39">
        <v>40696</v>
      </c>
      <c r="B272" s="39" t="s">
        <v>4827</v>
      </c>
      <c r="C272" s="37" t="s">
        <v>4176</v>
      </c>
      <c r="D272" s="37">
        <v>2011</v>
      </c>
      <c r="E272" s="38">
        <v>6</v>
      </c>
      <c r="F272" s="37" t="s">
        <v>24</v>
      </c>
      <c r="G272" s="37" t="s">
        <v>4672</v>
      </c>
      <c r="H272" s="37" t="s">
        <v>32</v>
      </c>
      <c r="I272" s="38">
        <v>44</v>
      </c>
      <c r="J272" s="37">
        <v>0</v>
      </c>
      <c r="K272" s="37">
        <f t="shared" si="12"/>
        <v>44</v>
      </c>
      <c r="L272" s="37" t="s">
        <v>4175</v>
      </c>
      <c r="M272">
        <v>0</v>
      </c>
      <c r="N272">
        <v>0</v>
      </c>
      <c r="O272">
        <v>0</v>
      </c>
      <c r="P272">
        <f>VLOOKUP(C272,'By Sighting'!B:O,14,FALSE)</f>
        <v>0</v>
      </c>
      <c r="Q272">
        <v>0</v>
      </c>
      <c r="R272">
        <f t="shared" si="13"/>
        <v>0</v>
      </c>
      <c r="S272">
        <v>0</v>
      </c>
      <c r="T272">
        <v>0</v>
      </c>
      <c r="U272" t="str">
        <f t="shared" si="14"/>
        <v/>
      </c>
    </row>
    <row r="273" spans="1:21" hidden="1" x14ac:dyDescent="0.25">
      <c r="A273" s="39">
        <v>40696</v>
      </c>
      <c r="B273" s="39" t="s">
        <v>4827</v>
      </c>
      <c r="C273" s="37" t="s">
        <v>4174</v>
      </c>
      <c r="D273" s="37">
        <v>2011</v>
      </c>
      <c r="E273" s="38">
        <v>6</v>
      </c>
      <c r="F273" s="37" t="s">
        <v>36</v>
      </c>
      <c r="G273" s="37" t="s">
        <v>36</v>
      </c>
      <c r="H273" s="37" t="s">
        <v>32</v>
      </c>
      <c r="I273" s="38">
        <v>280</v>
      </c>
      <c r="J273" s="37">
        <v>0</v>
      </c>
      <c r="K273" s="37">
        <f t="shared" si="12"/>
        <v>280</v>
      </c>
      <c r="L273" s="37" t="s">
        <v>4173</v>
      </c>
      <c r="M273">
        <v>0</v>
      </c>
      <c r="N273">
        <v>0</v>
      </c>
      <c r="O273">
        <v>0</v>
      </c>
      <c r="P273">
        <f>VLOOKUP(C273,'By Sighting'!B:O,14,FALSE)</f>
        <v>0</v>
      </c>
      <c r="Q273">
        <v>0</v>
      </c>
      <c r="R273">
        <f t="shared" si="13"/>
        <v>0</v>
      </c>
      <c r="S273">
        <v>0</v>
      </c>
      <c r="T273">
        <v>0</v>
      </c>
      <c r="U273" t="str">
        <f t="shared" si="14"/>
        <v/>
      </c>
    </row>
    <row r="274" spans="1:21" hidden="1" x14ac:dyDescent="0.25">
      <c r="A274" s="39">
        <v>40696</v>
      </c>
      <c r="B274" s="39" t="s">
        <v>4827</v>
      </c>
      <c r="C274" s="37" t="s">
        <v>4172</v>
      </c>
      <c r="D274" s="37">
        <v>2011</v>
      </c>
      <c r="E274" s="38">
        <v>6</v>
      </c>
      <c r="F274" s="37" t="s">
        <v>36</v>
      </c>
      <c r="G274" s="37" t="s">
        <v>36</v>
      </c>
      <c r="H274" s="37" t="s">
        <v>40</v>
      </c>
      <c r="I274" s="38">
        <v>55</v>
      </c>
      <c r="J274" s="37">
        <v>0</v>
      </c>
      <c r="K274" s="37">
        <f t="shared" si="12"/>
        <v>55</v>
      </c>
      <c r="L274" s="37" t="s">
        <v>37</v>
      </c>
      <c r="M274">
        <v>0</v>
      </c>
      <c r="N274">
        <v>0</v>
      </c>
      <c r="O274">
        <v>0</v>
      </c>
      <c r="P274">
        <f>VLOOKUP(C274,'By Sighting'!B:O,14,FALSE)</f>
        <v>0</v>
      </c>
      <c r="Q274">
        <v>0</v>
      </c>
      <c r="R274">
        <f t="shared" si="13"/>
        <v>0</v>
      </c>
      <c r="S274">
        <v>0</v>
      </c>
      <c r="T274">
        <v>0</v>
      </c>
      <c r="U274" t="str">
        <f t="shared" si="14"/>
        <v/>
      </c>
    </row>
    <row r="275" spans="1:21" hidden="1" x14ac:dyDescent="0.25">
      <c r="A275" s="39">
        <v>40696</v>
      </c>
      <c r="B275" s="39" t="s">
        <v>4827</v>
      </c>
      <c r="C275" s="37" t="s">
        <v>4171</v>
      </c>
      <c r="D275" s="37">
        <v>2011</v>
      </c>
      <c r="E275" s="38">
        <v>6</v>
      </c>
      <c r="F275" s="37" t="s">
        <v>50</v>
      </c>
      <c r="G275" s="37" t="s">
        <v>50</v>
      </c>
      <c r="H275" s="37" t="s">
        <v>32</v>
      </c>
      <c r="I275" s="38">
        <v>450</v>
      </c>
      <c r="J275" s="37">
        <v>0</v>
      </c>
      <c r="K275" s="37">
        <f t="shared" si="12"/>
        <v>450</v>
      </c>
      <c r="L275" s="37" t="s">
        <v>4170</v>
      </c>
      <c r="M275">
        <v>0</v>
      </c>
      <c r="N275">
        <v>0</v>
      </c>
      <c r="O275">
        <v>0</v>
      </c>
      <c r="P275">
        <f>VLOOKUP(C275,'By Sighting'!B:O,14,FALSE)</f>
        <v>0</v>
      </c>
      <c r="Q275">
        <v>0</v>
      </c>
      <c r="R275">
        <f t="shared" si="13"/>
        <v>0</v>
      </c>
      <c r="S275">
        <v>0</v>
      </c>
      <c r="T275">
        <v>0</v>
      </c>
      <c r="U275" t="str">
        <f t="shared" si="14"/>
        <v/>
      </c>
    </row>
    <row r="276" spans="1:21" hidden="1" x14ac:dyDescent="0.25">
      <c r="A276" s="39">
        <v>40696</v>
      </c>
      <c r="B276" s="39" t="s">
        <v>4827</v>
      </c>
      <c r="C276" s="37" t="s">
        <v>4169</v>
      </c>
      <c r="D276" s="37">
        <v>2011</v>
      </c>
      <c r="E276" s="38">
        <v>6</v>
      </c>
      <c r="F276" s="37" t="s">
        <v>50</v>
      </c>
      <c r="G276" s="37" t="s">
        <v>50</v>
      </c>
      <c r="H276" s="37" t="s">
        <v>40</v>
      </c>
      <c r="I276" s="38">
        <v>120</v>
      </c>
      <c r="J276" s="37">
        <v>0</v>
      </c>
      <c r="K276" s="37">
        <f t="shared" si="12"/>
        <v>120</v>
      </c>
      <c r="L276" s="37" t="s">
        <v>4168</v>
      </c>
      <c r="M276">
        <v>0</v>
      </c>
      <c r="N276">
        <v>0</v>
      </c>
      <c r="O276">
        <v>0</v>
      </c>
      <c r="P276">
        <f>VLOOKUP(C276,'By Sighting'!B:O,14,FALSE)</f>
        <v>0</v>
      </c>
      <c r="Q276">
        <v>0</v>
      </c>
      <c r="R276">
        <f t="shared" si="13"/>
        <v>0</v>
      </c>
      <c r="S276">
        <v>0</v>
      </c>
      <c r="T276">
        <v>0</v>
      </c>
      <c r="U276" t="str">
        <f t="shared" si="14"/>
        <v/>
      </c>
    </row>
    <row r="277" spans="1:21" hidden="1" x14ac:dyDescent="0.25">
      <c r="A277" s="39">
        <v>40709</v>
      </c>
      <c r="B277" s="39" t="s">
        <v>4828</v>
      </c>
      <c r="C277" s="37" t="s">
        <v>4164</v>
      </c>
      <c r="D277" s="37">
        <v>2011</v>
      </c>
      <c r="E277" s="38">
        <v>6</v>
      </c>
      <c r="F277" s="37" t="s">
        <v>1827</v>
      </c>
      <c r="G277" s="37" t="s">
        <v>1827</v>
      </c>
      <c r="H277" s="37" t="s">
        <v>32</v>
      </c>
      <c r="I277" s="38">
        <v>25</v>
      </c>
      <c r="J277" s="37">
        <v>0</v>
      </c>
      <c r="K277" s="37">
        <f t="shared" si="12"/>
        <v>25</v>
      </c>
      <c r="L277" s="37" t="s">
        <v>4163</v>
      </c>
      <c r="M277">
        <v>0</v>
      </c>
      <c r="N277">
        <v>0</v>
      </c>
      <c r="O277">
        <v>0</v>
      </c>
      <c r="P277">
        <f>VLOOKUP(C277,'By Sighting'!B:O,14,FALSE)</f>
        <v>0</v>
      </c>
      <c r="Q277">
        <v>0</v>
      </c>
      <c r="R277">
        <f t="shared" si="13"/>
        <v>0</v>
      </c>
      <c r="S277">
        <v>0</v>
      </c>
      <c r="T277">
        <v>0</v>
      </c>
      <c r="U277" t="str">
        <f t="shared" si="14"/>
        <v/>
      </c>
    </row>
    <row r="278" spans="1:21" hidden="1" x14ac:dyDescent="0.25">
      <c r="A278" s="39">
        <v>40709</v>
      </c>
      <c r="B278" s="39" t="s">
        <v>4828</v>
      </c>
      <c r="C278" s="37" t="s">
        <v>4162</v>
      </c>
      <c r="D278" s="37">
        <v>2011</v>
      </c>
      <c r="E278" s="38">
        <v>6</v>
      </c>
      <c r="F278" s="37" t="s">
        <v>1827</v>
      </c>
      <c r="G278" s="37" t="s">
        <v>1827</v>
      </c>
      <c r="H278" s="37" t="s">
        <v>40</v>
      </c>
      <c r="I278" s="38">
        <v>2</v>
      </c>
      <c r="J278" s="37">
        <v>0</v>
      </c>
      <c r="K278" s="37">
        <f t="shared" si="12"/>
        <v>2</v>
      </c>
      <c r="L278" s="37" t="s">
        <v>37</v>
      </c>
      <c r="M278">
        <v>0</v>
      </c>
      <c r="N278">
        <v>0</v>
      </c>
      <c r="O278">
        <v>0</v>
      </c>
      <c r="P278">
        <f>VLOOKUP(C278,'By Sighting'!B:O,14,FALSE)</f>
        <v>0</v>
      </c>
      <c r="Q278">
        <v>0</v>
      </c>
      <c r="R278">
        <f t="shared" si="13"/>
        <v>0</v>
      </c>
      <c r="S278">
        <v>0</v>
      </c>
      <c r="T278">
        <v>0</v>
      </c>
      <c r="U278" t="str">
        <f t="shared" si="14"/>
        <v/>
      </c>
    </row>
    <row r="279" spans="1:21" hidden="1" x14ac:dyDescent="0.25">
      <c r="A279" s="39">
        <v>40710</v>
      </c>
      <c r="B279" s="39" t="s">
        <v>4829</v>
      </c>
      <c r="C279" s="37" t="s">
        <v>4159</v>
      </c>
      <c r="D279" s="37">
        <v>2011</v>
      </c>
      <c r="E279" s="38">
        <v>6</v>
      </c>
      <c r="F279" s="37" t="s">
        <v>1827</v>
      </c>
      <c r="G279" s="37" t="s">
        <v>1827</v>
      </c>
      <c r="H279" s="37" t="s">
        <v>32</v>
      </c>
      <c r="I279" s="38">
        <v>4</v>
      </c>
      <c r="J279" s="37">
        <v>0</v>
      </c>
      <c r="K279" s="37">
        <f t="shared" si="12"/>
        <v>4</v>
      </c>
      <c r="L279" s="37" t="s">
        <v>37</v>
      </c>
      <c r="M279">
        <v>0</v>
      </c>
      <c r="N279">
        <v>0</v>
      </c>
      <c r="O279">
        <v>0</v>
      </c>
      <c r="P279">
        <f>VLOOKUP(C279,'By Sighting'!B:O,14,FALSE)</f>
        <v>0</v>
      </c>
      <c r="Q279">
        <v>0</v>
      </c>
      <c r="R279">
        <f t="shared" si="13"/>
        <v>0</v>
      </c>
      <c r="S279">
        <v>0</v>
      </c>
      <c r="T279">
        <v>0</v>
      </c>
      <c r="U279" t="str">
        <f t="shared" si="14"/>
        <v/>
      </c>
    </row>
    <row r="280" spans="1:21" hidden="1" x14ac:dyDescent="0.25">
      <c r="A280" s="39">
        <v>40710</v>
      </c>
      <c r="B280" s="39" t="s">
        <v>4829</v>
      </c>
      <c r="C280" s="37" t="s">
        <v>4158</v>
      </c>
      <c r="D280" s="37">
        <v>2011</v>
      </c>
      <c r="E280" s="38">
        <v>6</v>
      </c>
      <c r="F280" s="37" t="s">
        <v>1827</v>
      </c>
      <c r="G280" s="37" t="s">
        <v>1827</v>
      </c>
      <c r="H280" s="37" t="s">
        <v>40</v>
      </c>
      <c r="I280" s="38">
        <v>3</v>
      </c>
      <c r="J280" s="37">
        <v>0</v>
      </c>
      <c r="K280" s="37">
        <f t="shared" si="12"/>
        <v>3</v>
      </c>
      <c r="L280" s="37" t="s">
        <v>37</v>
      </c>
      <c r="M280">
        <v>0</v>
      </c>
      <c r="N280">
        <v>0</v>
      </c>
      <c r="O280">
        <v>0</v>
      </c>
      <c r="P280">
        <f>VLOOKUP(C280,'By Sighting'!B:O,14,FALSE)</f>
        <v>0</v>
      </c>
      <c r="Q280">
        <v>0</v>
      </c>
      <c r="R280">
        <f t="shared" si="13"/>
        <v>0</v>
      </c>
      <c r="S280">
        <v>0</v>
      </c>
      <c r="T280">
        <v>0</v>
      </c>
      <c r="U280" t="str">
        <f t="shared" si="14"/>
        <v/>
      </c>
    </row>
    <row r="281" spans="1:21" hidden="1" x14ac:dyDescent="0.25">
      <c r="A281" s="39">
        <v>40710</v>
      </c>
      <c r="B281" s="39" t="s">
        <v>4829</v>
      </c>
      <c r="C281" s="37" t="s">
        <v>4155</v>
      </c>
      <c r="D281" s="37">
        <v>2011</v>
      </c>
      <c r="E281" s="38">
        <v>6</v>
      </c>
      <c r="F281" s="37" t="s">
        <v>153</v>
      </c>
      <c r="G281" s="37" t="s">
        <v>4672</v>
      </c>
      <c r="H281" s="37" t="s">
        <v>32</v>
      </c>
      <c r="I281" s="38">
        <v>1</v>
      </c>
      <c r="J281" s="37">
        <v>0</v>
      </c>
      <c r="K281" s="37">
        <f t="shared" si="12"/>
        <v>1</v>
      </c>
      <c r="L281" s="37" t="s">
        <v>3418</v>
      </c>
      <c r="M281">
        <v>0</v>
      </c>
      <c r="N281">
        <v>0</v>
      </c>
      <c r="O281">
        <v>0</v>
      </c>
      <c r="P281">
        <f>VLOOKUP(C281,'By Sighting'!B:O,14,FALSE)</f>
        <v>0</v>
      </c>
      <c r="Q281">
        <v>0</v>
      </c>
      <c r="R281">
        <f t="shared" si="13"/>
        <v>0</v>
      </c>
      <c r="S281">
        <v>0</v>
      </c>
      <c r="T281">
        <v>0</v>
      </c>
      <c r="U281" t="str">
        <f t="shared" si="14"/>
        <v/>
      </c>
    </row>
    <row r="282" spans="1:21" hidden="1" x14ac:dyDescent="0.25">
      <c r="A282" s="39">
        <v>40710</v>
      </c>
      <c r="B282" s="39" t="s">
        <v>4829</v>
      </c>
      <c r="C282" s="37" t="s">
        <v>4154</v>
      </c>
      <c r="D282" s="37">
        <v>2011</v>
      </c>
      <c r="E282" s="38">
        <v>6</v>
      </c>
      <c r="F282" s="37" t="s">
        <v>55</v>
      </c>
      <c r="G282" s="37" t="s">
        <v>4672</v>
      </c>
      <c r="H282" s="37" t="s">
        <v>32</v>
      </c>
      <c r="I282" s="38">
        <v>3</v>
      </c>
      <c r="J282" s="37">
        <v>0</v>
      </c>
      <c r="K282" s="37">
        <f t="shared" si="12"/>
        <v>3</v>
      </c>
      <c r="L282" s="37" t="s">
        <v>37</v>
      </c>
      <c r="M282">
        <v>0</v>
      </c>
      <c r="N282">
        <v>0</v>
      </c>
      <c r="O282">
        <v>0</v>
      </c>
      <c r="P282">
        <f>VLOOKUP(C282,'By Sighting'!B:O,14,FALSE)</f>
        <v>0</v>
      </c>
      <c r="Q282">
        <v>0</v>
      </c>
      <c r="R282">
        <f t="shared" si="13"/>
        <v>0</v>
      </c>
      <c r="S282">
        <v>0</v>
      </c>
      <c r="T282">
        <v>0</v>
      </c>
      <c r="U282" t="str">
        <f t="shared" si="14"/>
        <v/>
      </c>
    </row>
    <row r="283" spans="1:21" hidden="1" x14ac:dyDescent="0.25">
      <c r="A283" s="39">
        <v>40710</v>
      </c>
      <c r="B283" s="39" t="s">
        <v>4829</v>
      </c>
      <c r="C283" s="37" t="s">
        <v>4153</v>
      </c>
      <c r="D283" s="37">
        <v>2011</v>
      </c>
      <c r="E283" s="38">
        <v>6</v>
      </c>
      <c r="F283" s="37" t="s">
        <v>55</v>
      </c>
      <c r="G283" s="37" t="s">
        <v>4672</v>
      </c>
      <c r="H283" s="37" t="s">
        <v>40</v>
      </c>
      <c r="I283" s="38">
        <v>30</v>
      </c>
      <c r="J283" s="37">
        <v>0</v>
      </c>
      <c r="K283" s="37">
        <f t="shared" si="12"/>
        <v>30</v>
      </c>
      <c r="L283" s="37" t="s">
        <v>37</v>
      </c>
      <c r="M283">
        <v>0</v>
      </c>
      <c r="N283">
        <v>0</v>
      </c>
      <c r="O283">
        <v>0</v>
      </c>
      <c r="P283">
        <f>VLOOKUP(C283,'By Sighting'!B:O,14,FALSE)</f>
        <v>0</v>
      </c>
      <c r="Q283">
        <v>0</v>
      </c>
      <c r="R283">
        <f t="shared" si="13"/>
        <v>0</v>
      </c>
      <c r="S283">
        <v>0</v>
      </c>
      <c r="T283">
        <v>0</v>
      </c>
      <c r="U283" t="str">
        <f t="shared" si="14"/>
        <v/>
      </c>
    </row>
    <row r="284" spans="1:21" hidden="1" x14ac:dyDescent="0.25">
      <c r="A284" s="39">
        <v>40710</v>
      </c>
      <c r="B284" s="39" t="s">
        <v>4829</v>
      </c>
      <c r="C284" s="37" t="s">
        <v>236</v>
      </c>
      <c r="D284" s="37">
        <v>2011</v>
      </c>
      <c r="E284" s="38">
        <v>6</v>
      </c>
      <c r="F284" s="37" t="s">
        <v>24</v>
      </c>
      <c r="G284" s="37" t="s">
        <v>4672</v>
      </c>
      <c r="H284" s="37" t="s">
        <v>32</v>
      </c>
      <c r="I284" s="38">
        <v>86</v>
      </c>
      <c r="J284" s="37">
        <v>0</v>
      </c>
      <c r="K284" s="37">
        <f t="shared" si="12"/>
        <v>86</v>
      </c>
      <c r="L284" s="37" t="s">
        <v>4152</v>
      </c>
      <c r="M284">
        <v>2</v>
      </c>
      <c r="N284">
        <v>1</v>
      </c>
      <c r="O284">
        <v>1</v>
      </c>
      <c r="P284">
        <f>VLOOKUP(C284,'By Sighting'!B:O,14,FALSE)</f>
        <v>2</v>
      </c>
      <c r="Q284">
        <v>2.3255813953488372E-2</v>
      </c>
      <c r="R284">
        <f t="shared" si="13"/>
        <v>1.1627906976744186E-2</v>
      </c>
      <c r="S284">
        <v>2.3255813953488372E-2</v>
      </c>
      <c r="T284">
        <v>2</v>
      </c>
      <c r="U284" t="str">
        <f t="shared" si="14"/>
        <v/>
      </c>
    </row>
    <row r="285" spans="1:21" hidden="1" x14ac:dyDescent="0.25">
      <c r="A285" s="39">
        <v>40710</v>
      </c>
      <c r="B285" s="39" t="s">
        <v>4829</v>
      </c>
      <c r="C285" s="37" t="s">
        <v>4151</v>
      </c>
      <c r="D285" s="37">
        <v>2011</v>
      </c>
      <c r="E285" s="38">
        <v>6</v>
      </c>
      <c r="F285" s="37" t="s">
        <v>24</v>
      </c>
      <c r="G285" s="37" t="s">
        <v>4672</v>
      </c>
      <c r="H285" s="37" t="s">
        <v>40</v>
      </c>
      <c r="I285" s="38">
        <v>2</v>
      </c>
      <c r="J285" s="37">
        <v>0</v>
      </c>
      <c r="K285" s="37">
        <f t="shared" si="12"/>
        <v>2</v>
      </c>
      <c r="L285" s="37" t="s">
        <v>37</v>
      </c>
      <c r="M285">
        <v>0</v>
      </c>
      <c r="N285">
        <v>0</v>
      </c>
      <c r="O285">
        <v>0</v>
      </c>
      <c r="P285">
        <f>VLOOKUP(C285,'By Sighting'!B:O,14,FALSE)</f>
        <v>0</v>
      </c>
      <c r="Q285">
        <v>0</v>
      </c>
      <c r="R285">
        <f t="shared" si="13"/>
        <v>0</v>
      </c>
      <c r="S285">
        <v>0</v>
      </c>
      <c r="T285">
        <v>0</v>
      </c>
      <c r="U285" t="str">
        <f t="shared" si="14"/>
        <v/>
      </c>
    </row>
    <row r="286" spans="1:21" hidden="1" x14ac:dyDescent="0.25">
      <c r="A286" s="39">
        <v>40710</v>
      </c>
      <c r="B286" s="39" t="s">
        <v>4829</v>
      </c>
      <c r="C286" s="37" t="s">
        <v>4149</v>
      </c>
      <c r="D286" s="37">
        <v>2011</v>
      </c>
      <c r="E286" s="38">
        <v>6</v>
      </c>
      <c r="F286" s="37" t="s">
        <v>55</v>
      </c>
      <c r="G286" s="37" t="s">
        <v>4672</v>
      </c>
      <c r="H286" s="37" t="s">
        <v>40</v>
      </c>
      <c r="I286" s="38">
        <v>91</v>
      </c>
      <c r="J286" s="37">
        <v>0</v>
      </c>
      <c r="K286" s="37">
        <f t="shared" si="12"/>
        <v>91</v>
      </c>
      <c r="L286" s="37" t="s">
        <v>4148</v>
      </c>
      <c r="M286">
        <v>0</v>
      </c>
      <c r="N286">
        <v>0</v>
      </c>
      <c r="O286">
        <v>0</v>
      </c>
      <c r="P286">
        <f>VLOOKUP(C286,'By Sighting'!B:O,14,FALSE)</f>
        <v>0</v>
      </c>
      <c r="Q286">
        <v>0</v>
      </c>
      <c r="R286">
        <f t="shared" si="13"/>
        <v>0</v>
      </c>
      <c r="S286">
        <v>0</v>
      </c>
      <c r="T286">
        <v>0</v>
      </c>
      <c r="U286" t="str">
        <f t="shared" si="14"/>
        <v/>
      </c>
    </row>
    <row r="287" spans="1:21" hidden="1" x14ac:dyDescent="0.25">
      <c r="A287" s="39">
        <v>40710</v>
      </c>
      <c r="B287" s="39" t="s">
        <v>4829</v>
      </c>
      <c r="C287" s="37" t="s">
        <v>4147</v>
      </c>
      <c r="D287" s="37">
        <v>2011</v>
      </c>
      <c r="E287" s="38">
        <v>6</v>
      </c>
      <c r="F287" s="37" t="s">
        <v>55</v>
      </c>
      <c r="G287" s="37" t="s">
        <v>4672</v>
      </c>
      <c r="H287" s="37" t="s">
        <v>32</v>
      </c>
      <c r="I287" s="38">
        <v>13</v>
      </c>
      <c r="J287" s="37">
        <v>0</v>
      </c>
      <c r="K287" s="37">
        <f t="shared" si="12"/>
        <v>13</v>
      </c>
      <c r="L287" s="37" t="s">
        <v>4146</v>
      </c>
      <c r="M287">
        <v>0</v>
      </c>
      <c r="N287">
        <v>0</v>
      </c>
      <c r="O287">
        <v>0</v>
      </c>
      <c r="P287">
        <f>VLOOKUP(C287,'By Sighting'!B:O,14,FALSE)</f>
        <v>0</v>
      </c>
      <c r="Q287">
        <v>0</v>
      </c>
      <c r="R287">
        <f t="shared" si="13"/>
        <v>0</v>
      </c>
      <c r="S287">
        <v>0</v>
      </c>
      <c r="T287">
        <v>0</v>
      </c>
      <c r="U287" t="str">
        <f t="shared" si="14"/>
        <v/>
      </c>
    </row>
    <row r="288" spans="1:21" hidden="1" x14ac:dyDescent="0.25">
      <c r="A288" s="39">
        <v>40717</v>
      </c>
      <c r="B288" s="39" t="s">
        <v>4830</v>
      </c>
      <c r="C288" s="37" t="s">
        <v>4144</v>
      </c>
      <c r="D288" s="37">
        <v>2011</v>
      </c>
      <c r="E288" s="38">
        <v>6</v>
      </c>
      <c r="F288" s="37" t="s">
        <v>76</v>
      </c>
      <c r="G288" s="37" t="s">
        <v>1827</v>
      </c>
      <c r="H288" s="37" t="s">
        <v>32</v>
      </c>
      <c r="I288" s="38">
        <v>3</v>
      </c>
      <c r="J288" s="37">
        <v>0</v>
      </c>
      <c r="K288" s="37">
        <f t="shared" si="12"/>
        <v>3</v>
      </c>
      <c r="L288" s="37" t="s">
        <v>4143</v>
      </c>
      <c r="M288">
        <v>0</v>
      </c>
      <c r="N288">
        <v>0</v>
      </c>
      <c r="O288">
        <v>0</v>
      </c>
      <c r="P288">
        <f>VLOOKUP(C288,'By Sighting'!B:O,14,FALSE)</f>
        <v>0</v>
      </c>
      <c r="Q288">
        <v>0</v>
      </c>
      <c r="R288">
        <f t="shared" si="13"/>
        <v>0</v>
      </c>
      <c r="S288">
        <v>0</v>
      </c>
      <c r="T288">
        <v>0</v>
      </c>
      <c r="U288" t="str">
        <f t="shared" si="14"/>
        <v/>
      </c>
    </row>
    <row r="289" spans="1:21" hidden="1" x14ac:dyDescent="0.25">
      <c r="A289" s="39">
        <v>40717</v>
      </c>
      <c r="B289" s="39" t="s">
        <v>4830</v>
      </c>
      <c r="C289" s="37" t="s">
        <v>4141</v>
      </c>
      <c r="D289" s="37">
        <v>2011</v>
      </c>
      <c r="E289" s="38">
        <v>6</v>
      </c>
      <c r="F289" s="37" t="s">
        <v>153</v>
      </c>
      <c r="G289" s="37" t="s">
        <v>4672</v>
      </c>
      <c r="H289" s="37" t="s">
        <v>32</v>
      </c>
      <c r="I289" s="38">
        <v>1</v>
      </c>
      <c r="J289" s="37">
        <v>0</v>
      </c>
      <c r="K289" s="37">
        <f t="shared" si="12"/>
        <v>1</v>
      </c>
      <c r="L289" s="37" t="s">
        <v>3759</v>
      </c>
      <c r="M289">
        <v>0</v>
      </c>
      <c r="N289">
        <v>0</v>
      </c>
      <c r="O289">
        <v>0</v>
      </c>
      <c r="P289">
        <f>VLOOKUP(C289,'By Sighting'!B:O,14,FALSE)</f>
        <v>0</v>
      </c>
      <c r="Q289">
        <v>0</v>
      </c>
      <c r="R289">
        <f t="shared" si="13"/>
        <v>0</v>
      </c>
      <c r="S289">
        <v>0</v>
      </c>
      <c r="T289">
        <v>0</v>
      </c>
      <c r="U289" t="str">
        <f t="shared" si="14"/>
        <v/>
      </c>
    </row>
    <row r="290" spans="1:21" hidden="1" x14ac:dyDescent="0.25">
      <c r="A290" s="39">
        <v>40717</v>
      </c>
      <c r="B290" s="39" t="s">
        <v>4830</v>
      </c>
      <c r="C290" s="37" t="s">
        <v>4140</v>
      </c>
      <c r="D290" s="37">
        <v>2011</v>
      </c>
      <c r="E290" s="38">
        <v>6</v>
      </c>
      <c r="F290" s="37" t="s">
        <v>55</v>
      </c>
      <c r="G290" s="37" t="s">
        <v>4672</v>
      </c>
      <c r="H290" s="37" t="s">
        <v>32</v>
      </c>
      <c r="I290" s="38">
        <v>22</v>
      </c>
      <c r="J290" s="37">
        <v>0</v>
      </c>
      <c r="K290" s="37">
        <f t="shared" si="12"/>
        <v>22</v>
      </c>
      <c r="L290" s="37" t="s">
        <v>4139</v>
      </c>
      <c r="M290">
        <v>0</v>
      </c>
      <c r="N290">
        <v>0</v>
      </c>
      <c r="O290">
        <v>0</v>
      </c>
      <c r="P290">
        <f>VLOOKUP(C290,'By Sighting'!B:O,14,FALSE)</f>
        <v>0</v>
      </c>
      <c r="Q290">
        <v>0</v>
      </c>
      <c r="R290">
        <f t="shared" si="13"/>
        <v>0</v>
      </c>
      <c r="S290">
        <v>0</v>
      </c>
      <c r="T290">
        <v>0</v>
      </c>
      <c r="U290" t="str">
        <f t="shared" si="14"/>
        <v/>
      </c>
    </row>
    <row r="291" spans="1:21" hidden="1" x14ac:dyDescent="0.25">
      <c r="A291" s="39">
        <v>40717</v>
      </c>
      <c r="B291" s="39" t="s">
        <v>4830</v>
      </c>
      <c r="C291" s="37" t="s">
        <v>241</v>
      </c>
      <c r="D291" s="37">
        <v>2011</v>
      </c>
      <c r="E291" s="38">
        <v>6</v>
      </c>
      <c r="F291" s="37" t="s">
        <v>24</v>
      </c>
      <c r="G291" s="37" t="s">
        <v>4672</v>
      </c>
      <c r="H291" s="37" t="s">
        <v>32</v>
      </c>
      <c r="I291" s="38">
        <v>46</v>
      </c>
      <c r="J291" s="37">
        <v>0</v>
      </c>
      <c r="K291" s="37">
        <f t="shared" si="12"/>
        <v>46</v>
      </c>
      <c r="L291" s="37" t="s">
        <v>4138</v>
      </c>
      <c r="M291">
        <v>1</v>
      </c>
      <c r="N291">
        <v>1</v>
      </c>
      <c r="O291">
        <v>0</v>
      </c>
      <c r="P291">
        <f>VLOOKUP(C291,'By Sighting'!B:O,14,FALSE)</f>
        <v>1</v>
      </c>
      <c r="Q291">
        <v>2.1739130434782608E-2</v>
      </c>
      <c r="R291">
        <f t="shared" si="13"/>
        <v>0</v>
      </c>
      <c r="S291">
        <v>2.1739130434782608E-2</v>
      </c>
      <c r="T291">
        <v>1</v>
      </c>
      <c r="U291" t="str">
        <f t="shared" si="14"/>
        <v/>
      </c>
    </row>
    <row r="292" spans="1:21" hidden="1" x14ac:dyDescent="0.25">
      <c r="A292" s="39">
        <v>40717</v>
      </c>
      <c r="B292" s="39" t="s">
        <v>4830</v>
      </c>
      <c r="C292" s="37" t="s">
        <v>4137</v>
      </c>
      <c r="D292" s="37">
        <v>2011</v>
      </c>
      <c r="E292" s="38">
        <v>6</v>
      </c>
      <c r="F292" s="37" t="s">
        <v>55</v>
      </c>
      <c r="G292" s="37" t="s">
        <v>4672</v>
      </c>
      <c r="H292" s="37" t="s">
        <v>32</v>
      </c>
      <c r="I292" s="38">
        <v>20</v>
      </c>
      <c r="J292" s="37">
        <v>0</v>
      </c>
      <c r="K292" s="37">
        <f t="shared" si="12"/>
        <v>20</v>
      </c>
      <c r="L292" s="37" t="s">
        <v>4136</v>
      </c>
      <c r="M292">
        <v>0</v>
      </c>
      <c r="N292">
        <v>0</v>
      </c>
      <c r="O292">
        <v>0</v>
      </c>
      <c r="P292">
        <f>VLOOKUP(C292,'By Sighting'!B:O,14,FALSE)</f>
        <v>0</v>
      </c>
      <c r="Q292">
        <v>0</v>
      </c>
      <c r="R292">
        <f t="shared" si="13"/>
        <v>0</v>
      </c>
      <c r="S292">
        <v>0</v>
      </c>
      <c r="T292">
        <v>0</v>
      </c>
      <c r="U292" t="str">
        <f t="shared" si="14"/>
        <v/>
      </c>
    </row>
    <row r="293" spans="1:21" hidden="1" x14ac:dyDescent="0.25">
      <c r="A293" s="39">
        <v>40717</v>
      </c>
      <c r="B293" s="39" t="s">
        <v>4830</v>
      </c>
      <c r="C293" s="37" t="s">
        <v>4135</v>
      </c>
      <c r="D293" s="37">
        <v>2011</v>
      </c>
      <c r="E293" s="38">
        <v>6</v>
      </c>
      <c r="F293" s="37" t="s">
        <v>55</v>
      </c>
      <c r="G293" s="37" t="s">
        <v>4672</v>
      </c>
      <c r="H293" s="37" t="s">
        <v>40</v>
      </c>
      <c r="I293" s="38">
        <v>17</v>
      </c>
      <c r="J293" s="37">
        <v>0</v>
      </c>
      <c r="K293" s="37">
        <f t="shared" si="12"/>
        <v>17</v>
      </c>
      <c r="L293" s="37" t="s">
        <v>37</v>
      </c>
      <c r="M293">
        <v>0</v>
      </c>
      <c r="N293">
        <v>0</v>
      </c>
      <c r="O293">
        <v>0</v>
      </c>
      <c r="P293">
        <f>VLOOKUP(C293,'By Sighting'!B:O,14,FALSE)</f>
        <v>0</v>
      </c>
      <c r="Q293">
        <v>0</v>
      </c>
      <c r="R293">
        <f t="shared" si="13"/>
        <v>0</v>
      </c>
      <c r="S293">
        <v>0</v>
      </c>
      <c r="T293">
        <v>0</v>
      </c>
      <c r="U293" t="str">
        <f t="shared" si="14"/>
        <v/>
      </c>
    </row>
    <row r="294" spans="1:21" hidden="1" x14ac:dyDescent="0.25">
      <c r="A294" s="39">
        <v>40717</v>
      </c>
      <c r="B294" s="39" t="s">
        <v>4830</v>
      </c>
      <c r="C294" s="37" t="s">
        <v>4134</v>
      </c>
      <c r="D294" s="37">
        <v>2011</v>
      </c>
      <c r="E294" s="38">
        <v>6</v>
      </c>
      <c r="F294" s="37" t="s">
        <v>36</v>
      </c>
      <c r="G294" s="37" t="s">
        <v>36</v>
      </c>
      <c r="H294" s="37" t="s">
        <v>32</v>
      </c>
      <c r="I294" s="38">
        <v>249</v>
      </c>
      <c r="J294" s="37" t="s">
        <v>2021</v>
      </c>
      <c r="K294" s="37">
        <f t="shared" si="12"/>
        <v>240</v>
      </c>
      <c r="L294" s="37" t="s">
        <v>4133</v>
      </c>
      <c r="M294">
        <v>0</v>
      </c>
      <c r="N294">
        <v>0</v>
      </c>
      <c r="O294">
        <v>0</v>
      </c>
      <c r="P294">
        <f>VLOOKUP(C294,'By Sighting'!B:O,14,FALSE)</f>
        <v>0</v>
      </c>
      <c r="Q294">
        <v>0</v>
      </c>
      <c r="R294">
        <f t="shared" si="13"/>
        <v>0</v>
      </c>
      <c r="S294">
        <v>0</v>
      </c>
      <c r="T294">
        <v>0</v>
      </c>
      <c r="U294" t="str">
        <f t="shared" si="14"/>
        <v/>
      </c>
    </row>
    <row r="295" spans="1:21" hidden="1" x14ac:dyDescent="0.25">
      <c r="A295" s="39">
        <v>40717</v>
      </c>
      <c r="B295" s="39" t="s">
        <v>4830</v>
      </c>
      <c r="C295" s="37" t="s">
        <v>4132</v>
      </c>
      <c r="D295" s="37">
        <v>2011</v>
      </c>
      <c r="E295" s="38">
        <v>6</v>
      </c>
      <c r="F295" s="37" t="s">
        <v>36</v>
      </c>
      <c r="G295" s="37" t="s">
        <v>36</v>
      </c>
      <c r="H295" s="37" t="s">
        <v>40</v>
      </c>
      <c r="I295" s="38">
        <v>28</v>
      </c>
      <c r="J295" s="37">
        <v>0</v>
      </c>
      <c r="K295" s="37">
        <f t="shared" si="12"/>
        <v>28</v>
      </c>
      <c r="L295" s="37" t="s">
        <v>37</v>
      </c>
      <c r="M295">
        <v>0</v>
      </c>
      <c r="N295">
        <v>0</v>
      </c>
      <c r="O295">
        <v>0</v>
      </c>
      <c r="P295">
        <f>VLOOKUP(C295,'By Sighting'!B:O,14,FALSE)</f>
        <v>0</v>
      </c>
      <c r="Q295">
        <v>0</v>
      </c>
      <c r="R295">
        <f t="shared" si="13"/>
        <v>0</v>
      </c>
      <c r="S295">
        <v>0</v>
      </c>
      <c r="T295">
        <v>0</v>
      </c>
      <c r="U295" t="str">
        <f t="shared" si="14"/>
        <v/>
      </c>
    </row>
    <row r="296" spans="1:21" hidden="1" x14ac:dyDescent="0.25">
      <c r="A296" s="39">
        <v>40717</v>
      </c>
      <c r="B296" s="39" t="s">
        <v>4830</v>
      </c>
      <c r="C296" s="37" t="s">
        <v>244</v>
      </c>
      <c r="D296" s="37">
        <v>2011</v>
      </c>
      <c r="E296" s="38">
        <v>6</v>
      </c>
      <c r="F296" s="37" t="s">
        <v>50</v>
      </c>
      <c r="G296" s="37" t="s">
        <v>50</v>
      </c>
      <c r="H296" s="37" t="s">
        <v>32</v>
      </c>
      <c r="I296" s="38">
        <v>414</v>
      </c>
      <c r="J296" s="37" t="s">
        <v>1928</v>
      </c>
      <c r="K296" s="37">
        <f t="shared" si="12"/>
        <v>412</v>
      </c>
      <c r="L296" s="37" t="s">
        <v>4131</v>
      </c>
      <c r="M296">
        <v>3</v>
      </c>
      <c r="N296">
        <v>2</v>
      </c>
      <c r="O296">
        <v>0</v>
      </c>
      <c r="P296">
        <f>VLOOKUP(C296,'By Sighting'!B:O,14,FALSE)</f>
        <v>2</v>
      </c>
      <c r="Q296">
        <v>7.246376811594203E-3</v>
      </c>
      <c r="R296">
        <f t="shared" si="13"/>
        <v>0</v>
      </c>
      <c r="S296">
        <v>4.8543689320388345E-3</v>
      </c>
      <c r="T296">
        <v>3</v>
      </c>
      <c r="U296" t="str">
        <f t="shared" si="14"/>
        <v/>
      </c>
    </row>
    <row r="297" spans="1:21" hidden="1" x14ac:dyDescent="0.25">
      <c r="A297" s="39">
        <v>40717</v>
      </c>
      <c r="B297" s="39" t="s">
        <v>4830</v>
      </c>
      <c r="C297" s="37" t="s">
        <v>4130</v>
      </c>
      <c r="D297" s="37">
        <v>2011</v>
      </c>
      <c r="E297" s="38">
        <v>6</v>
      </c>
      <c r="F297" s="37" t="s">
        <v>50</v>
      </c>
      <c r="G297" s="37" t="s">
        <v>50</v>
      </c>
      <c r="H297" s="37" t="s">
        <v>40</v>
      </c>
      <c r="I297" s="38">
        <v>2</v>
      </c>
      <c r="J297" s="37">
        <v>0</v>
      </c>
      <c r="K297" s="37">
        <f t="shared" si="12"/>
        <v>2</v>
      </c>
      <c r="L297" s="37" t="s">
        <v>37</v>
      </c>
      <c r="M297">
        <v>0</v>
      </c>
      <c r="N297">
        <v>0</v>
      </c>
      <c r="O297">
        <v>0</v>
      </c>
      <c r="P297">
        <f>VLOOKUP(C297,'By Sighting'!B:O,14,FALSE)</f>
        <v>0</v>
      </c>
      <c r="Q297">
        <v>0</v>
      </c>
      <c r="R297">
        <f t="shared" si="13"/>
        <v>0</v>
      </c>
      <c r="S297">
        <v>0</v>
      </c>
      <c r="T297">
        <v>0</v>
      </c>
      <c r="U297" t="str">
        <f t="shared" si="14"/>
        <v/>
      </c>
    </row>
    <row r="298" spans="1:21" hidden="1" x14ac:dyDescent="0.25">
      <c r="A298" s="39">
        <v>40723</v>
      </c>
      <c r="B298" s="39" t="s">
        <v>4831</v>
      </c>
      <c r="C298" s="37" t="s">
        <v>4129</v>
      </c>
      <c r="D298" s="37">
        <v>2011</v>
      </c>
      <c r="E298" s="38">
        <v>6</v>
      </c>
      <c r="F298" s="37" t="s">
        <v>76</v>
      </c>
      <c r="G298" s="37" t="s">
        <v>1827</v>
      </c>
      <c r="H298" s="37" t="s">
        <v>32</v>
      </c>
      <c r="I298" s="38">
        <v>5</v>
      </c>
      <c r="J298" s="37">
        <v>0</v>
      </c>
      <c r="K298" s="37">
        <f t="shared" si="12"/>
        <v>5</v>
      </c>
      <c r="L298" s="37" t="s">
        <v>4128</v>
      </c>
      <c r="M298">
        <v>0</v>
      </c>
      <c r="N298">
        <v>0</v>
      </c>
      <c r="O298">
        <v>0</v>
      </c>
      <c r="P298">
        <f>VLOOKUP(C298,'By Sighting'!B:O,14,FALSE)</f>
        <v>0</v>
      </c>
      <c r="Q298">
        <v>0</v>
      </c>
      <c r="R298">
        <f t="shared" si="13"/>
        <v>0</v>
      </c>
      <c r="S298">
        <v>0</v>
      </c>
      <c r="T298">
        <v>0</v>
      </c>
      <c r="U298" t="str">
        <f t="shared" si="14"/>
        <v/>
      </c>
    </row>
    <row r="299" spans="1:21" hidden="1" x14ac:dyDescent="0.25">
      <c r="A299" s="39">
        <v>40723</v>
      </c>
      <c r="B299" s="39" t="s">
        <v>4831</v>
      </c>
      <c r="C299" s="37" t="s">
        <v>4127</v>
      </c>
      <c r="D299" s="37">
        <v>2011</v>
      </c>
      <c r="E299" s="38">
        <v>6</v>
      </c>
      <c r="F299" s="37" t="s">
        <v>153</v>
      </c>
      <c r="G299" s="37" t="s">
        <v>4672</v>
      </c>
      <c r="H299" s="37" t="s">
        <v>32</v>
      </c>
      <c r="I299" s="38">
        <v>5</v>
      </c>
      <c r="J299" s="37">
        <v>0</v>
      </c>
      <c r="K299" s="37">
        <f t="shared" si="12"/>
        <v>5</v>
      </c>
      <c r="L299" s="37" t="s">
        <v>4126</v>
      </c>
      <c r="M299">
        <v>0</v>
      </c>
      <c r="N299">
        <v>0</v>
      </c>
      <c r="O299">
        <v>0</v>
      </c>
      <c r="P299">
        <f>VLOOKUP(C299,'By Sighting'!B:O,14,FALSE)</f>
        <v>0</v>
      </c>
      <c r="Q299">
        <v>0</v>
      </c>
      <c r="R299">
        <f t="shared" si="13"/>
        <v>0</v>
      </c>
      <c r="S299">
        <v>0</v>
      </c>
      <c r="T299">
        <v>0</v>
      </c>
      <c r="U299" t="str">
        <f t="shared" si="14"/>
        <v/>
      </c>
    </row>
    <row r="300" spans="1:21" hidden="1" x14ac:dyDescent="0.25">
      <c r="A300" s="39">
        <v>40723</v>
      </c>
      <c r="B300" s="39" t="s">
        <v>4831</v>
      </c>
      <c r="C300" s="37" t="s">
        <v>4125</v>
      </c>
      <c r="D300" s="37">
        <v>2011</v>
      </c>
      <c r="E300" s="38">
        <v>6</v>
      </c>
      <c r="F300" s="37" t="s">
        <v>55</v>
      </c>
      <c r="G300" s="37" t="s">
        <v>4672</v>
      </c>
      <c r="H300" s="37" t="s">
        <v>32</v>
      </c>
      <c r="I300" s="38">
        <v>15</v>
      </c>
      <c r="J300" s="37">
        <v>0</v>
      </c>
      <c r="K300" s="37">
        <f t="shared" si="12"/>
        <v>15</v>
      </c>
      <c r="L300" s="37" t="s">
        <v>4124</v>
      </c>
      <c r="M300">
        <v>0</v>
      </c>
      <c r="N300">
        <v>0</v>
      </c>
      <c r="O300">
        <v>0</v>
      </c>
      <c r="P300">
        <f>VLOOKUP(C300,'By Sighting'!B:O,14,FALSE)</f>
        <v>0</v>
      </c>
      <c r="Q300">
        <v>0</v>
      </c>
      <c r="R300">
        <f t="shared" si="13"/>
        <v>0</v>
      </c>
      <c r="S300">
        <v>0</v>
      </c>
      <c r="T300">
        <v>0</v>
      </c>
      <c r="U300" t="str">
        <f t="shared" si="14"/>
        <v/>
      </c>
    </row>
    <row r="301" spans="1:21" hidden="1" x14ac:dyDescent="0.25">
      <c r="A301" s="39">
        <v>40723</v>
      </c>
      <c r="B301" s="39" t="s">
        <v>4831</v>
      </c>
      <c r="C301" s="37" t="s">
        <v>4123</v>
      </c>
      <c r="D301" s="37">
        <v>2011</v>
      </c>
      <c r="E301" s="38">
        <v>6</v>
      </c>
      <c r="F301" s="37" t="s">
        <v>55</v>
      </c>
      <c r="G301" s="37" t="s">
        <v>4672</v>
      </c>
      <c r="H301" s="37" t="s">
        <v>32</v>
      </c>
      <c r="I301" s="38">
        <v>46</v>
      </c>
      <c r="J301" s="37">
        <v>0</v>
      </c>
      <c r="K301" s="37">
        <f t="shared" si="12"/>
        <v>46</v>
      </c>
      <c r="L301" s="37" t="s">
        <v>4122</v>
      </c>
      <c r="M301">
        <v>0</v>
      </c>
      <c r="N301">
        <v>0</v>
      </c>
      <c r="O301">
        <v>0</v>
      </c>
      <c r="P301">
        <f>VLOOKUP(C301,'By Sighting'!B:O,14,FALSE)</f>
        <v>0</v>
      </c>
      <c r="Q301">
        <v>0</v>
      </c>
      <c r="R301">
        <f t="shared" si="13"/>
        <v>0</v>
      </c>
      <c r="S301">
        <v>0</v>
      </c>
      <c r="T301">
        <v>0</v>
      </c>
      <c r="U301" t="str">
        <f t="shared" si="14"/>
        <v/>
      </c>
    </row>
    <row r="302" spans="1:21" hidden="1" x14ac:dyDescent="0.25">
      <c r="A302" s="39">
        <v>40723</v>
      </c>
      <c r="B302" s="39" t="s">
        <v>4831</v>
      </c>
      <c r="C302" s="37" t="s">
        <v>4121</v>
      </c>
      <c r="D302" s="37">
        <v>2011</v>
      </c>
      <c r="E302" s="38">
        <v>6</v>
      </c>
      <c r="F302" s="37" t="s">
        <v>55</v>
      </c>
      <c r="G302" s="37" t="s">
        <v>4672</v>
      </c>
      <c r="H302" s="37" t="s">
        <v>40</v>
      </c>
      <c r="I302" s="38">
        <v>3</v>
      </c>
      <c r="J302" s="37">
        <v>0</v>
      </c>
      <c r="K302" s="37">
        <f t="shared" si="12"/>
        <v>3</v>
      </c>
      <c r="L302" s="37" t="s">
        <v>37</v>
      </c>
      <c r="M302">
        <v>0</v>
      </c>
      <c r="N302">
        <v>0</v>
      </c>
      <c r="O302">
        <v>0</v>
      </c>
      <c r="P302">
        <f>VLOOKUP(C302,'By Sighting'!B:O,14,FALSE)</f>
        <v>0</v>
      </c>
      <c r="Q302">
        <v>0</v>
      </c>
      <c r="R302">
        <f t="shared" si="13"/>
        <v>0</v>
      </c>
      <c r="S302">
        <v>0</v>
      </c>
      <c r="T302">
        <v>0</v>
      </c>
      <c r="U302" t="str">
        <f t="shared" si="14"/>
        <v/>
      </c>
    </row>
    <row r="303" spans="1:21" hidden="1" x14ac:dyDescent="0.25">
      <c r="A303" s="39">
        <v>40723</v>
      </c>
      <c r="B303" s="39" t="s">
        <v>4831</v>
      </c>
      <c r="C303" s="37" t="s">
        <v>251</v>
      </c>
      <c r="D303" s="37">
        <v>2011</v>
      </c>
      <c r="E303" s="38">
        <v>6</v>
      </c>
      <c r="F303" s="37" t="s">
        <v>24</v>
      </c>
      <c r="G303" s="37" t="s">
        <v>4672</v>
      </c>
      <c r="H303" s="37" t="s">
        <v>32</v>
      </c>
      <c r="I303" s="38">
        <v>70</v>
      </c>
      <c r="J303" s="37" t="s">
        <v>1928</v>
      </c>
      <c r="K303" s="37">
        <f t="shared" si="12"/>
        <v>68</v>
      </c>
      <c r="L303" s="37" t="s">
        <v>4120</v>
      </c>
      <c r="M303">
        <v>1</v>
      </c>
      <c r="N303">
        <v>0</v>
      </c>
      <c r="O303">
        <v>0</v>
      </c>
      <c r="P303">
        <f>VLOOKUP(C303,'By Sighting'!B:O,14,FALSE)</f>
        <v>0</v>
      </c>
      <c r="Q303">
        <v>1.4285714285714285E-2</v>
      </c>
      <c r="R303">
        <f t="shared" si="13"/>
        <v>0</v>
      </c>
      <c r="S303">
        <v>0</v>
      </c>
      <c r="T303">
        <v>1</v>
      </c>
      <c r="U303" t="str">
        <f t="shared" si="14"/>
        <v/>
      </c>
    </row>
    <row r="304" spans="1:21" hidden="1" x14ac:dyDescent="0.25">
      <c r="A304" s="39">
        <v>40743</v>
      </c>
      <c r="B304" s="39" t="s">
        <v>4832</v>
      </c>
      <c r="C304" s="37" t="s">
        <v>4117</v>
      </c>
      <c r="D304" s="37">
        <v>2011</v>
      </c>
      <c r="E304" s="38">
        <v>7</v>
      </c>
      <c r="F304" s="37" t="s">
        <v>76</v>
      </c>
      <c r="G304" s="37" t="s">
        <v>1827</v>
      </c>
      <c r="H304" s="37" t="s">
        <v>32</v>
      </c>
      <c r="I304" s="38">
        <v>15</v>
      </c>
      <c r="J304" s="37">
        <v>0</v>
      </c>
      <c r="K304" s="37">
        <f t="shared" si="12"/>
        <v>15</v>
      </c>
      <c r="L304" s="37" t="s">
        <v>4116</v>
      </c>
      <c r="M304">
        <v>0</v>
      </c>
      <c r="N304">
        <v>0</v>
      </c>
      <c r="O304">
        <v>0</v>
      </c>
      <c r="P304">
        <f>VLOOKUP(C304,'By Sighting'!B:O,14,FALSE)</f>
        <v>0</v>
      </c>
      <c r="Q304">
        <v>0</v>
      </c>
      <c r="R304">
        <f t="shared" si="13"/>
        <v>0</v>
      </c>
      <c r="S304">
        <v>0</v>
      </c>
      <c r="T304">
        <v>0</v>
      </c>
      <c r="U304" t="str">
        <f t="shared" si="14"/>
        <v/>
      </c>
    </row>
    <row r="305" spans="1:21" hidden="1" x14ac:dyDescent="0.25">
      <c r="A305" s="39">
        <v>40743</v>
      </c>
      <c r="B305" s="39" t="s">
        <v>4832</v>
      </c>
      <c r="C305" s="37" t="s">
        <v>4115</v>
      </c>
      <c r="D305" s="37">
        <v>2011</v>
      </c>
      <c r="E305" s="38">
        <v>7</v>
      </c>
      <c r="F305" s="37" t="s">
        <v>1827</v>
      </c>
      <c r="G305" s="37" t="s">
        <v>1827</v>
      </c>
      <c r="H305" s="37" t="s">
        <v>32</v>
      </c>
      <c r="I305" s="38">
        <v>28</v>
      </c>
      <c r="J305" s="37">
        <v>0</v>
      </c>
      <c r="K305" s="37">
        <f t="shared" si="12"/>
        <v>28</v>
      </c>
      <c r="L305" s="37" t="s">
        <v>4114</v>
      </c>
      <c r="M305">
        <v>0</v>
      </c>
      <c r="N305">
        <v>0</v>
      </c>
      <c r="O305">
        <v>0</v>
      </c>
      <c r="P305">
        <f>VLOOKUP(C305,'By Sighting'!B:O,14,FALSE)</f>
        <v>0</v>
      </c>
      <c r="Q305">
        <v>0</v>
      </c>
      <c r="R305">
        <f t="shared" si="13"/>
        <v>0</v>
      </c>
      <c r="S305">
        <v>0</v>
      </c>
      <c r="T305">
        <v>0</v>
      </c>
      <c r="U305" t="str">
        <f t="shared" si="14"/>
        <v/>
      </c>
    </row>
    <row r="306" spans="1:21" hidden="1" x14ac:dyDescent="0.25">
      <c r="A306" s="39">
        <v>40743</v>
      </c>
      <c r="B306" s="39" t="s">
        <v>4832</v>
      </c>
      <c r="C306" s="37" t="s">
        <v>4113</v>
      </c>
      <c r="D306" s="37">
        <v>2011</v>
      </c>
      <c r="E306" s="38">
        <v>7</v>
      </c>
      <c r="F306" s="37" t="s">
        <v>1827</v>
      </c>
      <c r="G306" s="37" t="s">
        <v>1827</v>
      </c>
      <c r="H306" s="37" t="s">
        <v>40</v>
      </c>
      <c r="I306" s="38">
        <v>1</v>
      </c>
      <c r="J306" s="37">
        <v>0</v>
      </c>
      <c r="K306" s="37">
        <f t="shared" si="12"/>
        <v>1</v>
      </c>
      <c r="L306" s="37" t="s">
        <v>37</v>
      </c>
      <c r="M306">
        <v>0</v>
      </c>
      <c r="N306">
        <v>0</v>
      </c>
      <c r="O306">
        <v>0</v>
      </c>
      <c r="P306">
        <f>VLOOKUP(C306,'By Sighting'!B:O,14,FALSE)</f>
        <v>0</v>
      </c>
      <c r="Q306">
        <v>0</v>
      </c>
      <c r="R306">
        <f t="shared" si="13"/>
        <v>0</v>
      </c>
      <c r="S306">
        <v>0</v>
      </c>
      <c r="T306">
        <v>0</v>
      </c>
      <c r="U306" t="str">
        <f t="shared" si="14"/>
        <v/>
      </c>
    </row>
    <row r="307" spans="1:21" hidden="1" x14ac:dyDescent="0.25">
      <c r="A307" s="39">
        <v>40743</v>
      </c>
      <c r="B307" s="39" t="s">
        <v>4832</v>
      </c>
      <c r="C307" s="37" t="s">
        <v>4112</v>
      </c>
      <c r="D307" s="37">
        <v>2011</v>
      </c>
      <c r="E307" s="38">
        <v>7</v>
      </c>
      <c r="F307" s="37" t="s">
        <v>153</v>
      </c>
      <c r="G307" s="37" t="s">
        <v>4672</v>
      </c>
      <c r="H307" s="37" t="s">
        <v>32</v>
      </c>
      <c r="I307" s="38">
        <v>31</v>
      </c>
      <c r="J307" s="37">
        <v>0</v>
      </c>
      <c r="K307" s="37">
        <f t="shared" si="12"/>
        <v>31</v>
      </c>
      <c r="L307" s="37" t="s">
        <v>4111</v>
      </c>
      <c r="M307">
        <v>0</v>
      </c>
      <c r="N307">
        <v>0</v>
      </c>
      <c r="O307">
        <v>0</v>
      </c>
      <c r="P307">
        <f>VLOOKUP(C307,'By Sighting'!B:O,14,FALSE)</f>
        <v>0</v>
      </c>
      <c r="Q307">
        <v>0</v>
      </c>
      <c r="R307">
        <f t="shared" si="13"/>
        <v>0</v>
      </c>
      <c r="S307">
        <v>0</v>
      </c>
      <c r="T307">
        <v>0</v>
      </c>
      <c r="U307" t="str">
        <f t="shared" si="14"/>
        <v/>
      </c>
    </row>
    <row r="308" spans="1:21" hidden="1" x14ac:dyDescent="0.25">
      <c r="A308" s="39">
        <v>40743</v>
      </c>
      <c r="B308" s="39" t="s">
        <v>4832</v>
      </c>
      <c r="C308" s="37" t="s">
        <v>4110</v>
      </c>
      <c r="D308" s="37">
        <v>2011</v>
      </c>
      <c r="E308" s="38">
        <v>7</v>
      </c>
      <c r="F308" s="37" t="s">
        <v>55</v>
      </c>
      <c r="G308" s="37" t="s">
        <v>4672</v>
      </c>
      <c r="H308" s="37" t="s">
        <v>32</v>
      </c>
      <c r="I308" s="38">
        <v>55</v>
      </c>
      <c r="J308" s="37">
        <v>0</v>
      </c>
      <c r="K308" s="37">
        <f t="shared" si="12"/>
        <v>55</v>
      </c>
      <c r="L308" s="37" t="s">
        <v>3684</v>
      </c>
      <c r="M308">
        <v>0</v>
      </c>
      <c r="N308">
        <v>0</v>
      </c>
      <c r="O308">
        <v>0</v>
      </c>
      <c r="P308">
        <f>VLOOKUP(C308,'By Sighting'!B:O,14,FALSE)</f>
        <v>0</v>
      </c>
      <c r="Q308">
        <v>0</v>
      </c>
      <c r="R308">
        <f t="shared" si="13"/>
        <v>0</v>
      </c>
      <c r="S308">
        <v>0</v>
      </c>
      <c r="T308">
        <v>0</v>
      </c>
      <c r="U308" t="str">
        <f t="shared" si="14"/>
        <v/>
      </c>
    </row>
    <row r="309" spans="1:21" hidden="1" x14ac:dyDescent="0.25">
      <c r="A309" s="39">
        <v>40743</v>
      </c>
      <c r="B309" s="39" t="s">
        <v>4832</v>
      </c>
      <c r="C309" s="37" t="s">
        <v>4109</v>
      </c>
      <c r="D309" s="37">
        <v>2011</v>
      </c>
      <c r="E309" s="38">
        <v>7</v>
      </c>
      <c r="F309" s="37" t="s">
        <v>55</v>
      </c>
      <c r="G309" s="37" t="s">
        <v>4672</v>
      </c>
      <c r="H309" s="37" t="s">
        <v>40</v>
      </c>
      <c r="I309" s="38">
        <v>5</v>
      </c>
      <c r="J309" s="37">
        <v>0</v>
      </c>
      <c r="K309" s="37">
        <f t="shared" si="12"/>
        <v>5</v>
      </c>
      <c r="L309" s="37" t="s">
        <v>37</v>
      </c>
      <c r="M309">
        <v>0</v>
      </c>
      <c r="N309">
        <v>0</v>
      </c>
      <c r="O309">
        <v>0</v>
      </c>
      <c r="P309">
        <f>VLOOKUP(C309,'By Sighting'!B:O,14,FALSE)</f>
        <v>0</v>
      </c>
      <c r="Q309">
        <v>0</v>
      </c>
      <c r="R309">
        <f t="shared" si="13"/>
        <v>0</v>
      </c>
      <c r="S309">
        <v>0</v>
      </c>
      <c r="T309">
        <v>0</v>
      </c>
      <c r="U309" t="str">
        <f t="shared" si="14"/>
        <v/>
      </c>
    </row>
    <row r="310" spans="1:21" hidden="1" x14ac:dyDescent="0.25">
      <c r="A310" s="39">
        <v>40743</v>
      </c>
      <c r="B310" s="39" t="s">
        <v>4832</v>
      </c>
      <c r="C310" s="37" t="s">
        <v>4108</v>
      </c>
      <c r="D310" s="37">
        <v>2011</v>
      </c>
      <c r="E310" s="38">
        <v>7</v>
      </c>
      <c r="F310" s="37" t="s">
        <v>24</v>
      </c>
      <c r="G310" s="37" t="s">
        <v>4672</v>
      </c>
      <c r="H310" s="37" t="s">
        <v>32</v>
      </c>
      <c r="I310" s="38">
        <v>53</v>
      </c>
      <c r="J310" s="37">
        <v>0</v>
      </c>
      <c r="K310" s="37">
        <f t="shared" si="12"/>
        <v>53</v>
      </c>
      <c r="L310" s="37" t="s">
        <v>4107</v>
      </c>
      <c r="M310">
        <v>0</v>
      </c>
      <c r="N310">
        <v>0</v>
      </c>
      <c r="O310">
        <v>0</v>
      </c>
      <c r="P310">
        <f>VLOOKUP(C310,'By Sighting'!B:O,14,FALSE)</f>
        <v>0</v>
      </c>
      <c r="Q310">
        <v>0</v>
      </c>
      <c r="R310">
        <f t="shared" si="13"/>
        <v>0</v>
      </c>
      <c r="S310">
        <v>0</v>
      </c>
      <c r="T310">
        <v>0</v>
      </c>
      <c r="U310" t="str">
        <f t="shared" si="14"/>
        <v/>
      </c>
    </row>
    <row r="311" spans="1:21" hidden="1" x14ac:dyDescent="0.25">
      <c r="A311" s="39">
        <v>40743</v>
      </c>
      <c r="B311" s="39" t="s">
        <v>4832</v>
      </c>
      <c r="C311" s="37" t="s">
        <v>4106</v>
      </c>
      <c r="D311" s="37">
        <v>2011</v>
      </c>
      <c r="E311" s="38">
        <v>7</v>
      </c>
      <c r="F311" s="37" t="s">
        <v>55</v>
      </c>
      <c r="G311" s="37" t="s">
        <v>4672</v>
      </c>
      <c r="H311" s="37" t="s">
        <v>32</v>
      </c>
      <c r="I311" s="38">
        <v>38</v>
      </c>
      <c r="J311" s="37">
        <v>0</v>
      </c>
      <c r="K311" s="37">
        <f t="shared" si="12"/>
        <v>38</v>
      </c>
      <c r="L311" s="37" t="s">
        <v>4105</v>
      </c>
      <c r="M311">
        <v>0</v>
      </c>
      <c r="N311">
        <v>0</v>
      </c>
      <c r="O311">
        <v>0</v>
      </c>
      <c r="P311">
        <f>VLOOKUP(C311,'By Sighting'!B:O,14,FALSE)</f>
        <v>0</v>
      </c>
      <c r="Q311">
        <v>0</v>
      </c>
      <c r="R311">
        <f t="shared" si="13"/>
        <v>0</v>
      </c>
      <c r="S311">
        <v>0</v>
      </c>
      <c r="T311">
        <v>0</v>
      </c>
      <c r="U311" t="str">
        <f t="shared" si="14"/>
        <v/>
      </c>
    </row>
    <row r="312" spans="1:21" hidden="1" x14ac:dyDescent="0.25">
      <c r="A312" s="39">
        <v>40745</v>
      </c>
      <c r="B312" s="39" t="s">
        <v>4833</v>
      </c>
      <c r="C312" s="37" t="s">
        <v>4103</v>
      </c>
      <c r="D312" s="37">
        <v>2011</v>
      </c>
      <c r="E312" s="38">
        <v>7</v>
      </c>
      <c r="F312" s="37" t="s">
        <v>76</v>
      </c>
      <c r="G312" s="37" t="s">
        <v>1827</v>
      </c>
      <c r="H312" s="37" t="s">
        <v>32</v>
      </c>
      <c r="I312" s="38">
        <v>30</v>
      </c>
      <c r="J312" s="37">
        <v>0</v>
      </c>
      <c r="K312" s="37">
        <f t="shared" si="12"/>
        <v>30</v>
      </c>
      <c r="L312" s="37" t="s">
        <v>4102</v>
      </c>
      <c r="M312">
        <v>0</v>
      </c>
      <c r="N312">
        <v>0</v>
      </c>
      <c r="O312">
        <v>0</v>
      </c>
      <c r="P312">
        <f>VLOOKUP(C312,'By Sighting'!B:O,14,FALSE)</f>
        <v>0</v>
      </c>
      <c r="Q312">
        <v>0</v>
      </c>
      <c r="R312">
        <f t="shared" si="13"/>
        <v>0</v>
      </c>
      <c r="S312">
        <v>0</v>
      </c>
      <c r="T312">
        <v>0</v>
      </c>
      <c r="U312" t="str">
        <f t="shared" si="14"/>
        <v/>
      </c>
    </row>
    <row r="313" spans="1:21" hidden="1" x14ac:dyDescent="0.25">
      <c r="A313" s="39">
        <v>40745</v>
      </c>
      <c r="B313" s="39" t="s">
        <v>4833</v>
      </c>
      <c r="C313" s="37" t="s">
        <v>4101</v>
      </c>
      <c r="D313" s="37">
        <v>2011</v>
      </c>
      <c r="E313" s="38">
        <v>7</v>
      </c>
      <c r="F313" s="37" t="s">
        <v>1827</v>
      </c>
      <c r="G313" s="37" t="s">
        <v>1827</v>
      </c>
      <c r="H313" s="37" t="s">
        <v>40</v>
      </c>
      <c r="I313" s="38">
        <v>1</v>
      </c>
      <c r="J313" s="37">
        <v>0</v>
      </c>
      <c r="K313" s="37">
        <f t="shared" si="12"/>
        <v>1</v>
      </c>
      <c r="L313" s="37" t="s">
        <v>37</v>
      </c>
      <c r="M313">
        <v>0</v>
      </c>
      <c r="N313">
        <v>0</v>
      </c>
      <c r="O313">
        <v>0</v>
      </c>
      <c r="P313">
        <f>VLOOKUP(C313,'By Sighting'!B:O,14,FALSE)</f>
        <v>0</v>
      </c>
      <c r="Q313">
        <v>0</v>
      </c>
      <c r="R313">
        <f t="shared" si="13"/>
        <v>0</v>
      </c>
      <c r="S313">
        <v>0</v>
      </c>
      <c r="T313">
        <v>0</v>
      </c>
      <c r="U313" t="str">
        <f t="shared" si="14"/>
        <v/>
      </c>
    </row>
    <row r="314" spans="1:21" hidden="1" x14ac:dyDescent="0.25">
      <c r="A314" s="39">
        <v>40745</v>
      </c>
      <c r="B314" s="39" t="s">
        <v>4833</v>
      </c>
      <c r="C314" s="37" t="s">
        <v>4100</v>
      </c>
      <c r="D314" s="37">
        <v>2011</v>
      </c>
      <c r="E314" s="38">
        <v>7</v>
      </c>
      <c r="F314" s="37" t="s">
        <v>1827</v>
      </c>
      <c r="G314" s="37" t="s">
        <v>1827</v>
      </c>
      <c r="H314" s="37" t="s">
        <v>32</v>
      </c>
      <c r="I314" s="38">
        <v>38</v>
      </c>
      <c r="J314" s="37">
        <v>0</v>
      </c>
      <c r="K314" s="37">
        <f t="shared" si="12"/>
        <v>38</v>
      </c>
      <c r="L314" s="37" t="s">
        <v>37</v>
      </c>
      <c r="M314">
        <v>0</v>
      </c>
      <c r="N314">
        <v>0</v>
      </c>
      <c r="O314">
        <v>0</v>
      </c>
      <c r="P314">
        <f>VLOOKUP(C314,'By Sighting'!B:O,14,FALSE)</f>
        <v>0</v>
      </c>
      <c r="Q314">
        <v>0</v>
      </c>
      <c r="R314">
        <f t="shared" si="13"/>
        <v>0</v>
      </c>
      <c r="S314">
        <v>0</v>
      </c>
      <c r="T314">
        <v>0</v>
      </c>
      <c r="U314" t="str">
        <f t="shared" si="14"/>
        <v/>
      </c>
    </row>
    <row r="315" spans="1:21" hidden="1" x14ac:dyDescent="0.25">
      <c r="A315" s="39">
        <v>40746</v>
      </c>
      <c r="B315" s="39" t="s">
        <v>4834</v>
      </c>
      <c r="C315" s="37" t="s">
        <v>4099</v>
      </c>
      <c r="D315" s="37">
        <v>2011</v>
      </c>
      <c r="E315" s="38">
        <v>7</v>
      </c>
      <c r="F315" s="37" t="s">
        <v>1827</v>
      </c>
      <c r="G315" s="37" t="s">
        <v>1827</v>
      </c>
      <c r="H315" s="37" t="s">
        <v>32</v>
      </c>
      <c r="I315" s="38">
        <v>15</v>
      </c>
      <c r="J315" s="37">
        <v>0</v>
      </c>
      <c r="K315" s="37">
        <f t="shared" si="12"/>
        <v>15</v>
      </c>
      <c r="L315" s="37" t="s">
        <v>4098</v>
      </c>
      <c r="M315">
        <v>0</v>
      </c>
      <c r="N315">
        <v>0</v>
      </c>
      <c r="O315">
        <v>0</v>
      </c>
      <c r="P315">
        <f>VLOOKUP(C315,'By Sighting'!B:O,14,FALSE)</f>
        <v>0</v>
      </c>
      <c r="Q315">
        <v>0</v>
      </c>
      <c r="R315">
        <f t="shared" si="13"/>
        <v>0</v>
      </c>
      <c r="S315">
        <v>0</v>
      </c>
      <c r="T315">
        <v>0</v>
      </c>
      <c r="U315" t="str">
        <f t="shared" si="14"/>
        <v/>
      </c>
    </row>
    <row r="316" spans="1:21" hidden="1" x14ac:dyDescent="0.25">
      <c r="A316" s="39">
        <v>40746</v>
      </c>
      <c r="B316" s="39" t="s">
        <v>4834</v>
      </c>
      <c r="C316" s="37" t="s">
        <v>4097</v>
      </c>
      <c r="D316" s="37">
        <v>2011</v>
      </c>
      <c r="E316" s="38">
        <v>7</v>
      </c>
      <c r="F316" s="37" t="s">
        <v>1827</v>
      </c>
      <c r="G316" s="37" t="s">
        <v>1827</v>
      </c>
      <c r="H316" s="37" t="s">
        <v>32</v>
      </c>
      <c r="I316" s="38">
        <v>63</v>
      </c>
      <c r="J316" s="37">
        <v>0</v>
      </c>
      <c r="K316" s="37">
        <f t="shared" si="12"/>
        <v>63</v>
      </c>
      <c r="L316" s="37" t="s">
        <v>4096</v>
      </c>
      <c r="M316">
        <v>0</v>
      </c>
      <c r="N316">
        <v>0</v>
      </c>
      <c r="O316">
        <v>0</v>
      </c>
      <c r="P316">
        <f>VLOOKUP(C316,'By Sighting'!B:O,14,FALSE)</f>
        <v>0</v>
      </c>
      <c r="Q316">
        <v>0</v>
      </c>
      <c r="R316">
        <f t="shared" si="13"/>
        <v>0</v>
      </c>
      <c r="S316">
        <v>0</v>
      </c>
      <c r="T316">
        <v>0</v>
      </c>
      <c r="U316" t="str">
        <f t="shared" si="14"/>
        <v/>
      </c>
    </row>
    <row r="317" spans="1:21" hidden="1" x14ac:dyDescent="0.25">
      <c r="A317" s="39">
        <v>40746</v>
      </c>
      <c r="B317" s="39" t="s">
        <v>4834</v>
      </c>
      <c r="C317" s="37" t="s">
        <v>4095</v>
      </c>
      <c r="D317" s="37">
        <v>2011</v>
      </c>
      <c r="E317" s="38">
        <v>7</v>
      </c>
      <c r="F317" s="37" t="s">
        <v>1827</v>
      </c>
      <c r="G317" s="37" t="s">
        <v>1827</v>
      </c>
      <c r="H317" s="37" t="s">
        <v>40</v>
      </c>
      <c r="I317" s="38">
        <v>1</v>
      </c>
      <c r="J317" s="37">
        <v>0</v>
      </c>
      <c r="K317" s="37">
        <f t="shared" si="12"/>
        <v>1</v>
      </c>
      <c r="L317" s="37" t="s">
        <v>37</v>
      </c>
      <c r="M317">
        <v>0</v>
      </c>
      <c r="N317">
        <v>0</v>
      </c>
      <c r="O317">
        <v>0</v>
      </c>
      <c r="P317">
        <f>VLOOKUP(C317,'By Sighting'!B:O,14,FALSE)</f>
        <v>0</v>
      </c>
      <c r="Q317">
        <v>0</v>
      </c>
      <c r="R317">
        <f t="shared" si="13"/>
        <v>0</v>
      </c>
      <c r="S317">
        <v>0</v>
      </c>
      <c r="T317">
        <v>0</v>
      </c>
      <c r="U317" t="str">
        <f t="shared" si="14"/>
        <v/>
      </c>
    </row>
    <row r="318" spans="1:21" hidden="1" x14ac:dyDescent="0.25">
      <c r="A318" s="39">
        <v>40746</v>
      </c>
      <c r="B318" s="39" t="s">
        <v>4834</v>
      </c>
      <c r="C318" s="37" t="s">
        <v>4094</v>
      </c>
      <c r="D318" s="37">
        <v>2011</v>
      </c>
      <c r="E318" s="38">
        <v>7</v>
      </c>
      <c r="F318" s="37" t="s">
        <v>153</v>
      </c>
      <c r="G318" s="37" t="s">
        <v>4672</v>
      </c>
      <c r="H318" s="37" t="s">
        <v>32</v>
      </c>
      <c r="I318" s="38">
        <v>18</v>
      </c>
      <c r="J318" s="37">
        <v>0</v>
      </c>
      <c r="K318" s="37">
        <f t="shared" si="12"/>
        <v>18</v>
      </c>
      <c r="L318" s="37" t="s">
        <v>4093</v>
      </c>
      <c r="M318">
        <v>0</v>
      </c>
      <c r="N318">
        <v>0</v>
      </c>
      <c r="O318">
        <v>0</v>
      </c>
      <c r="P318">
        <f>VLOOKUP(C318,'By Sighting'!B:O,14,FALSE)</f>
        <v>0</v>
      </c>
      <c r="Q318">
        <v>0</v>
      </c>
      <c r="R318">
        <f t="shared" si="13"/>
        <v>0</v>
      </c>
      <c r="S318">
        <v>0</v>
      </c>
      <c r="T318">
        <v>0</v>
      </c>
      <c r="U318" t="str">
        <f t="shared" si="14"/>
        <v/>
      </c>
    </row>
    <row r="319" spans="1:21" hidden="1" x14ac:dyDescent="0.25">
      <c r="A319" s="39">
        <v>40746</v>
      </c>
      <c r="B319" s="39" t="s">
        <v>4834</v>
      </c>
      <c r="C319" s="37" t="s">
        <v>4092</v>
      </c>
      <c r="D319" s="37">
        <v>2011</v>
      </c>
      <c r="E319" s="38">
        <v>7</v>
      </c>
      <c r="F319" s="37" t="s">
        <v>55</v>
      </c>
      <c r="G319" s="37" t="s">
        <v>4672</v>
      </c>
      <c r="H319" s="37" t="s">
        <v>32</v>
      </c>
      <c r="I319" s="38">
        <v>45</v>
      </c>
      <c r="J319" s="37">
        <v>0</v>
      </c>
      <c r="K319" s="37">
        <f t="shared" si="12"/>
        <v>45</v>
      </c>
      <c r="L319" s="37" t="s">
        <v>4091</v>
      </c>
      <c r="M319">
        <v>0</v>
      </c>
      <c r="N319">
        <v>0</v>
      </c>
      <c r="O319">
        <v>0</v>
      </c>
      <c r="P319">
        <f>VLOOKUP(C319,'By Sighting'!B:O,14,FALSE)</f>
        <v>0</v>
      </c>
      <c r="Q319">
        <v>0</v>
      </c>
      <c r="R319">
        <f t="shared" si="13"/>
        <v>0</v>
      </c>
      <c r="S319">
        <v>0</v>
      </c>
      <c r="T319">
        <v>0</v>
      </c>
      <c r="U319" t="str">
        <f t="shared" si="14"/>
        <v/>
      </c>
    </row>
    <row r="320" spans="1:21" hidden="1" x14ac:dyDescent="0.25">
      <c r="A320" s="39">
        <v>40746</v>
      </c>
      <c r="B320" s="39" t="s">
        <v>4834</v>
      </c>
      <c r="C320" s="37" t="s">
        <v>4090</v>
      </c>
      <c r="D320" s="37">
        <v>2011</v>
      </c>
      <c r="E320" s="38">
        <v>7</v>
      </c>
      <c r="F320" s="37" t="s">
        <v>55</v>
      </c>
      <c r="G320" s="37" t="s">
        <v>4672</v>
      </c>
      <c r="H320" s="37" t="s">
        <v>40</v>
      </c>
      <c r="I320" s="38">
        <v>3</v>
      </c>
      <c r="J320" s="37">
        <v>0</v>
      </c>
      <c r="K320" s="37">
        <f t="shared" si="12"/>
        <v>3</v>
      </c>
      <c r="L320" s="37" t="s">
        <v>37</v>
      </c>
      <c r="M320">
        <v>0</v>
      </c>
      <c r="N320">
        <v>0</v>
      </c>
      <c r="O320">
        <v>0</v>
      </c>
      <c r="P320">
        <f>VLOOKUP(C320,'By Sighting'!B:O,14,FALSE)</f>
        <v>0</v>
      </c>
      <c r="Q320">
        <v>0</v>
      </c>
      <c r="R320">
        <f t="shared" si="13"/>
        <v>0</v>
      </c>
      <c r="S320">
        <v>0</v>
      </c>
      <c r="T320">
        <v>0</v>
      </c>
      <c r="U320" t="str">
        <f t="shared" si="14"/>
        <v/>
      </c>
    </row>
    <row r="321" spans="1:21" hidden="1" x14ac:dyDescent="0.25">
      <c r="A321" s="39">
        <v>40746</v>
      </c>
      <c r="B321" s="39" t="s">
        <v>4834</v>
      </c>
      <c r="C321" s="37" t="s">
        <v>4089</v>
      </c>
      <c r="D321" s="37">
        <v>2011</v>
      </c>
      <c r="E321" s="38">
        <v>7</v>
      </c>
      <c r="F321" s="37" t="s">
        <v>24</v>
      </c>
      <c r="G321" s="37" t="s">
        <v>4672</v>
      </c>
      <c r="H321" s="37" t="s">
        <v>32</v>
      </c>
      <c r="I321" s="38">
        <v>34</v>
      </c>
      <c r="J321" s="37">
        <v>0</v>
      </c>
      <c r="K321" s="37">
        <f t="shared" si="12"/>
        <v>34</v>
      </c>
      <c r="L321" s="37" t="s">
        <v>4088</v>
      </c>
      <c r="M321">
        <v>0</v>
      </c>
      <c r="N321">
        <v>0</v>
      </c>
      <c r="O321">
        <v>0</v>
      </c>
      <c r="P321">
        <f>VLOOKUP(C321,'By Sighting'!B:O,14,FALSE)</f>
        <v>0</v>
      </c>
      <c r="Q321">
        <v>0</v>
      </c>
      <c r="R321">
        <f t="shared" si="13"/>
        <v>0</v>
      </c>
      <c r="S321">
        <v>0</v>
      </c>
      <c r="T321">
        <v>0</v>
      </c>
      <c r="U321" t="str">
        <f t="shared" si="14"/>
        <v/>
      </c>
    </row>
    <row r="322" spans="1:21" hidden="1" x14ac:dyDescent="0.25">
      <c r="A322" s="39">
        <v>40746</v>
      </c>
      <c r="B322" s="39" t="s">
        <v>4834</v>
      </c>
      <c r="C322" s="37" t="s">
        <v>4085</v>
      </c>
      <c r="D322" s="37">
        <v>2011</v>
      </c>
      <c r="E322" s="38">
        <v>7</v>
      </c>
      <c r="F322" s="37" t="s">
        <v>55</v>
      </c>
      <c r="G322" s="37" t="s">
        <v>4672</v>
      </c>
      <c r="H322" s="37" t="s">
        <v>32</v>
      </c>
      <c r="I322" s="38">
        <v>100</v>
      </c>
      <c r="J322" s="37">
        <v>0</v>
      </c>
      <c r="K322" s="37">
        <f t="shared" si="12"/>
        <v>100</v>
      </c>
      <c r="L322" s="37" t="s">
        <v>4084</v>
      </c>
      <c r="M322">
        <v>0</v>
      </c>
      <c r="N322">
        <v>0</v>
      </c>
      <c r="O322">
        <v>0</v>
      </c>
      <c r="P322">
        <f>VLOOKUP(C322,'By Sighting'!B:O,14,FALSE)</f>
        <v>0</v>
      </c>
      <c r="Q322">
        <v>0</v>
      </c>
      <c r="R322">
        <f t="shared" si="13"/>
        <v>0</v>
      </c>
      <c r="S322">
        <v>0</v>
      </c>
      <c r="T322">
        <v>0</v>
      </c>
      <c r="U322" t="str">
        <f t="shared" si="14"/>
        <v/>
      </c>
    </row>
    <row r="323" spans="1:21" hidden="1" x14ac:dyDescent="0.25">
      <c r="A323" s="39">
        <v>40746</v>
      </c>
      <c r="B323" s="39" t="s">
        <v>4834</v>
      </c>
      <c r="C323" s="37" t="s">
        <v>4083</v>
      </c>
      <c r="D323" s="37">
        <v>2011</v>
      </c>
      <c r="E323" s="38">
        <v>7</v>
      </c>
      <c r="F323" s="37" t="s">
        <v>55</v>
      </c>
      <c r="G323" s="37" t="s">
        <v>4672</v>
      </c>
      <c r="H323" s="37" t="s">
        <v>40</v>
      </c>
      <c r="I323" s="38">
        <v>5</v>
      </c>
      <c r="J323" s="37">
        <v>0</v>
      </c>
      <c r="K323" s="37">
        <f t="shared" ref="K323:K386" si="15">I323-J323</f>
        <v>5</v>
      </c>
      <c r="L323" s="37" t="s">
        <v>37</v>
      </c>
      <c r="M323">
        <v>0</v>
      </c>
      <c r="N323">
        <v>0</v>
      </c>
      <c r="O323">
        <v>0</v>
      </c>
      <c r="P323">
        <f>VLOOKUP(C323,'By Sighting'!B:O,14,FALSE)</f>
        <v>0</v>
      </c>
      <c r="Q323">
        <v>0</v>
      </c>
      <c r="R323">
        <f t="shared" ref="R323:R386" si="16">O323/I323</f>
        <v>0</v>
      </c>
      <c r="S323">
        <v>0</v>
      </c>
      <c r="T323">
        <v>0</v>
      </c>
      <c r="U323" t="str">
        <f t="shared" ref="U323:U386" si="17">IF(T323=M323, "", "NO")</f>
        <v/>
      </c>
    </row>
    <row r="324" spans="1:21" hidden="1" x14ac:dyDescent="0.25">
      <c r="A324" s="39">
        <v>40746</v>
      </c>
      <c r="B324" s="39" t="s">
        <v>4834</v>
      </c>
      <c r="C324" s="37" t="s">
        <v>4081</v>
      </c>
      <c r="D324" s="37">
        <v>2011</v>
      </c>
      <c r="E324" s="38">
        <v>7</v>
      </c>
      <c r="F324" s="37" t="s">
        <v>36</v>
      </c>
      <c r="G324" s="37" t="s">
        <v>36</v>
      </c>
      <c r="H324" s="37" t="s">
        <v>32</v>
      </c>
      <c r="I324" s="38">
        <v>412</v>
      </c>
      <c r="J324" s="37" t="s">
        <v>2203</v>
      </c>
      <c r="K324" s="37">
        <f t="shared" si="15"/>
        <v>398</v>
      </c>
      <c r="L324" s="37" t="s">
        <v>4080</v>
      </c>
      <c r="M324">
        <v>0</v>
      </c>
      <c r="N324">
        <v>0</v>
      </c>
      <c r="O324">
        <v>0</v>
      </c>
      <c r="P324">
        <f>VLOOKUP(C324,'By Sighting'!B:O,14,FALSE)</f>
        <v>0</v>
      </c>
      <c r="Q324">
        <v>0</v>
      </c>
      <c r="R324">
        <f t="shared" si="16"/>
        <v>0</v>
      </c>
      <c r="S324">
        <v>0</v>
      </c>
      <c r="T324">
        <v>0</v>
      </c>
      <c r="U324" t="str">
        <f t="shared" si="17"/>
        <v/>
      </c>
    </row>
    <row r="325" spans="1:21" hidden="1" x14ac:dyDescent="0.25">
      <c r="A325" s="39">
        <v>40746</v>
      </c>
      <c r="B325" s="39" t="s">
        <v>4834</v>
      </c>
      <c r="C325" s="37" t="s">
        <v>254</v>
      </c>
      <c r="D325" s="37">
        <v>2011</v>
      </c>
      <c r="E325" s="38">
        <v>7</v>
      </c>
      <c r="F325" s="37" t="s">
        <v>50</v>
      </c>
      <c r="G325" s="37" t="s">
        <v>50</v>
      </c>
      <c r="H325" s="37" t="s">
        <v>32</v>
      </c>
      <c r="I325" s="38">
        <v>519</v>
      </c>
      <c r="J325" s="37" t="s">
        <v>1841</v>
      </c>
      <c r="K325" s="37">
        <f t="shared" si="15"/>
        <v>518</v>
      </c>
      <c r="L325" s="37" t="s">
        <v>4079</v>
      </c>
      <c r="M325">
        <v>2</v>
      </c>
      <c r="N325">
        <v>2</v>
      </c>
      <c r="O325">
        <v>0</v>
      </c>
      <c r="P325">
        <f>VLOOKUP(C325,'By Sighting'!B:O,14,FALSE)</f>
        <v>2</v>
      </c>
      <c r="Q325">
        <v>3.8535645472061657E-3</v>
      </c>
      <c r="R325">
        <f t="shared" si="16"/>
        <v>0</v>
      </c>
      <c r="S325">
        <v>3.8610038610038611E-3</v>
      </c>
      <c r="T325">
        <v>2</v>
      </c>
      <c r="U325" t="str">
        <f t="shared" si="17"/>
        <v/>
      </c>
    </row>
    <row r="326" spans="1:21" hidden="1" x14ac:dyDescent="0.25">
      <c r="A326" s="39">
        <v>40746</v>
      </c>
      <c r="B326" s="39" t="s">
        <v>4834</v>
      </c>
      <c r="C326" s="37" t="s">
        <v>4078</v>
      </c>
      <c r="D326" s="37">
        <v>2011</v>
      </c>
      <c r="E326" s="38">
        <v>7</v>
      </c>
      <c r="F326" s="37" t="s">
        <v>50</v>
      </c>
      <c r="G326" s="37" t="s">
        <v>50</v>
      </c>
      <c r="H326" s="37" t="s">
        <v>40</v>
      </c>
      <c r="I326" s="38">
        <v>5</v>
      </c>
      <c r="J326" s="37">
        <v>0</v>
      </c>
      <c r="K326" s="37">
        <f t="shared" si="15"/>
        <v>5</v>
      </c>
      <c r="L326" s="37" t="s">
        <v>37</v>
      </c>
      <c r="M326">
        <v>0</v>
      </c>
      <c r="N326">
        <v>0</v>
      </c>
      <c r="O326">
        <v>0</v>
      </c>
      <c r="P326">
        <f>VLOOKUP(C326,'By Sighting'!B:O,14,FALSE)</f>
        <v>0</v>
      </c>
      <c r="Q326">
        <v>0</v>
      </c>
      <c r="R326">
        <f t="shared" si="16"/>
        <v>0</v>
      </c>
      <c r="S326">
        <v>0</v>
      </c>
      <c r="T326">
        <v>0</v>
      </c>
      <c r="U326" t="str">
        <f t="shared" si="17"/>
        <v/>
      </c>
    </row>
    <row r="327" spans="1:21" hidden="1" x14ac:dyDescent="0.25">
      <c r="A327" s="39">
        <v>40746</v>
      </c>
      <c r="B327" s="39" t="s">
        <v>4834</v>
      </c>
      <c r="C327" s="37" t="s">
        <v>4077</v>
      </c>
      <c r="D327" s="37">
        <v>2011</v>
      </c>
      <c r="E327" s="38">
        <v>7</v>
      </c>
      <c r="F327" s="37" t="s">
        <v>76</v>
      </c>
      <c r="G327" s="37" t="s">
        <v>1827</v>
      </c>
      <c r="H327" s="37" t="s">
        <v>32</v>
      </c>
      <c r="I327" s="38">
        <v>30</v>
      </c>
      <c r="J327" s="37">
        <v>0</v>
      </c>
      <c r="K327" s="37">
        <f t="shared" si="15"/>
        <v>30</v>
      </c>
      <c r="L327" s="37" t="s">
        <v>4076</v>
      </c>
      <c r="M327">
        <v>0</v>
      </c>
      <c r="N327">
        <v>0</v>
      </c>
      <c r="O327">
        <v>0</v>
      </c>
      <c r="P327">
        <f>VLOOKUP(C327,'By Sighting'!B:O,14,FALSE)</f>
        <v>0</v>
      </c>
      <c r="Q327">
        <v>0</v>
      </c>
      <c r="R327">
        <f t="shared" si="16"/>
        <v>0</v>
      </c>
      <c r="S327">
        <v>0</v>
      </c>
      <c r="T327">
        <v>0</v>
      </c>
      <c r="U327" t="str">
        <f t="shared" si="17"/>
        <v/>
      </c>
    </row>
    <row r="328" spans="1:21" hidden="1" x14ac:dyDescent="0.25">
      <c r="A328" s="39">
        <v>40752</v>
      </c>
      <c r="B328" s="39" t="s">
        <v>4835</v>
      </c>
      <c r="C328" s="37" t="s">
        <v>4075</v>
      </c>
      <c r="D328" s="37">
        <v>2011</v>
      </c>
      <c r="E328" s="38">
        <v>7</v>
      </c>
      <c r="F328" s="37" t="s">
        <v>76</v>
      </c>
      <c r="G328" s="37" t="s">
        <v>1827</v>
      </c>
      <c r="H328" s="37" t="s">
        <v>32</v>
      </c>
      <c r="I328" s="38">
        <v>8</v>
      </c>
      <c r="J328" s="37">
        <v>0</v>
      </c>
      <c r="K328" s="37">
        <f t="shared" si="15"/>
        <v>8</v>
      </c>
      <c r="L328" s="37" t="s">
        <v>4074</v>
      </c>
      <c r="M328">
        <v>0</v>
      </c>
      <c r="N328">
        <v>0</v>
      </c>
      <c r="O328">
        <v>0</v>
      </c>
      <c r="P328">
        <f>VLOOKUP(C328,'By Sighting'!B:O,14,FALSE)</f>
        <v>0</v>
      </c>
      <c r="Q328">
        <v>0</v>
      </c>
      <c r="R328">
        <f t="shared" si="16"/>
        <v>0</v>
      </c>
      <c r="S328">
        <v>0</v>
      </c>
      <c r="T328">
        <v>0</v>
      </c>
      <c r="U328" t="str">
        <f t="shared" si="17"/>
        <v/>
      </c>
    </row>
    <row r="329" spans="1:21" hidden="1" x14ac:dyDescent="0.25">
      <c r="A329" s="39">
        <v>40752</v>
      </c>
      <c r="B329" s="39" t="s">
        <v>4835</v>
      </c>
      <c r="C329" s="37" t="s">
        <v>269</v>
      </c>
      <c r="D329" s="37">
        <v>2011</v>
      </c>
      <c r="E329" s="38">
        <v>7</v>
      </c>
      <c r="F329" s="37" t="s">
        <v>1827</v>
      </c>
      <c r="G329" s="37" t="s">
        <v>1827</v>
      </c>
      <c r="H329" s="37" t="s">
        <v>32</v>
      </c>
      <c r="I329" s="38">
        <v>16</v>
      </c>
      <c r="J329" s="37">
        <v>0</v>
      </c>
      <c r="K329" s="37">
        <f t="shared" si="15"/>
        <v>16</v>
      </c>
      <c r="L329" s="37" t="s">
        <v>4073</v>
      </c>
      <c r="M329">
        <v>1</v>
      </c>
      <c r="N329">
        <v>1</v>
      </c>
      <c r="O329">
        <v>0</v>
      </c>
      <c r="P329">
        <f>VLOOKUP(C329,'By Sighting'!B:O,14,FALSE)</f>
        <v>1</v>
      </c>
      <c r="Q329">
        <v>6.25E-2</v>
      </c>
      <c r="R329">
        <f t="shared" si="16"/>
        <v>0</v>
      </c>
      <c r="S329">
        <v>6.25E-2</v>
      </c>
      <c r="T329">
        <v>1</v>
      </c>
      <c r="U329" t="str">
        <f t="shared" si="17"/>
        <v/>
      </c>
    </row>
    <row r="330" spans="1:21" hidden="1" x14ac:dyDescent="0.25">
      <c r="A330" s="39">
        <v>40752</v>
      </c>
      <c r="B330" s="39" t="s">
        <v>4835</v>
      </c>
      <c r="C330" s="37" t="s">
        <v>4070</v>
      </c>
      <c r="D330" s="37">
        <v>2011</v>
      </c>
      <c r="E330" s="38">
        <v>7</v>
      </c>
      <c r="F330" s="37" t="s">
        <v>153</v>
      </c>
      <c r="G330" s="37" t="s">
        <v>4672</v>
      </c>
      <c r="H330" s="37" t="s">
        <v>32</v>
      </c>
      <c r="I330" s="38">
        <v>25</v>
      </c>
      <c r="J330" s="37">
        <v>0</v>
      </c>
      <c r="K330" s="37">
        <f t="shared" si="15"/>
        <v>25</v>
      </c>
      <c r="L330" s="37" t="s">
        <v>4069</v>
      </c>
      <c r="M330">
        <v>0</v>
      </c>
      <c r="N330">
        <v>0</v>
      </c>
      <c r="O330">
        <v>0</v>
      </c>
      <c r="P330">
        <f>VLOOKUP(C330,'By Sighting'!B:O,14,FALSE)</f>
        <v>0</v>
      </c>
      <c r="Q330">
        <v>0</v>
      </c>
      <c r="R330">
        <f t="shared" si="16"/>
        <v>0</v>
      </c>
      <c r="S330">
        <v>0</v>
      </c>
      <c r="T330">
        <v>0</v>
      </c>
      <c r="U330" t="str">
        <f t="shared" si="17"/>
        <v/>
      </c>
    </row>
    <row r="331" spans="1:21" hidden="1" x14ac:dyDescent="0.25">
      <c r="A331" s="39">
        <v>40752</v>
      </c>
      <c r="B331" s="39" t="s">
        <v>4835</v>
      </c>
      <c r="C331" s="37" t="s">
        <v>4068</v>
      </c>
      <c r="D331" s="37">
        <v>2011</v>
      </c>
      <c r="E331" s="38">
        <v>7</v>
      </c>
      <c r="F331" s="37" t="s">
        <v>55</v>
      </c>
      <c r="G331" s="37" t="s">
        <v>4672</v>
      </c>
      <c r="H331" s="37" t="s">
        <v>32</v>
      </c>
      <c r="I331" s="38">
        <v>112</v>
      </c>
      <c r="J331" s="37">
        <v>0</v>
      </c>
      <c r="K331" s="37">
        <f t="shared" si="15"/>
        <v>112</v>
      </c>
      <c r="L331" s="37" t="s">
        <v>3448</v>
      </c>
      <c r="M331">
        <v>0</v>
      </c>
      <c r="N331">
        <v>0</v>
      </c>
      <c r="O331">
        <v>0</v>
      </c>
      <c r="P331">
        <f>VLOOKUP(C331,'By Sighting'!B:O,14,FALSE)</f>
        <v>0</v>
      </c>
      <c r="Q331">
        <v>0</v>
      </c>
      <c r="R331">
        <f t="shared" si="16"/>
        <v>0</v>
      </c>
      <c r="S331">
        <v>0</v>
      </c>
      <c r="T331">
        <v>0</v>
      </c>
      <c r="U331" t="str">
        <f t="shared" si="17"/>
        <v/>
      </c>
    </row>
    <row r="332" spans="1:21" hidden="1" x14ac:dyDescent="0.25">
      <c r="A332" s="39">
        <v>40752</v>
      </c>
      <c r="B332" s="39" t="s">
        <v>4835</v>
      </c>
      <c r="C332" s="37" t="s">
        <v>4067</v>
      </c>
      <c r="D332" s="37">
        <v>2011</v>
      </c>
      <c r="E332" s="38">
        <v>7</v>
      </c>
      <c r="F332" s="37" t="s">
        <v>55</v>
      </c>
      <c r="G332" s="37" t="s">
        <v>4672</v>
      </c>
      <c r="H332" s="37" t="s">
        <v>40</v>
      </c>
      <c r="I332" s="38">
        <v>66</v>
      </c>
      <c r="J332" s="37">
        <v>0</v>
      </c>
      <c r="K332" s="37">
        <f t="shared" si="15"/>
        <v>66</v>
      </c>
      <c r="L332" s="37" t="s">
        <v>37</v>
      </c>
      <c r="M332">
        <v>0</v>
      </c>
      <c r="N332">
        <v>0</v>
      </c>
      <c r="O332">
        <v>0</v>
      </c>
      <c r="P332">
        <f>VLOOKUP(C332,'By Sighting'!B:O,14,FALSE)</f>
        <v>0</v>
      </c>
      <c r="Q332">
        <v>0</v>
      </c>
      <c r="R332">
        <f t="shared" si="16"/>
        <v>0</v>
      </c>
      <c r="S332">
        <v>0</v>
      </c>
      <c r="T332">
        <v>0</v>
      </c>
      <c r="U332" t="str">
        <f t="shared" si="17"/>
        <v/>
      </c>
    </row>
    <row r="333" spans="1:21" hidden="1" x14ac:dyDescent="0.25">
      <c r="A333" s="39">
        <v>40752</v>
      </c>
      <c r="B333" s="39" t="s">
        <v>4835</v>
      </c>
      <c r="C333" s="37" t="s">
        <v>4066</v>
      </c>
      <c r="D333" s="37">
        <v>2011</v>
      </c>
      <c r="E333" s="38">
        <v>7</v>
      </c>
      <c r="F333" s="37" t="s">
        <v>24</v>
      </c>
      <c r="G333" s="37" t="s">
        <v>4672</v>
      </c>
      <c r="H333" s="37" t="s">
        <v>32</v>
      </c>
      <c r="I333" s="38">
        <v>2</v>
      </c>
      <c r="J333" s="37">
        <v>0</v>
      </c>
      <c r="K333" s="37">
        <f t="shared" si="15"/>
        <v>2</v>
      </c>
      <c r="L333" s="37" t="s">
        <v>4065</v>
      </c>
      <c r="M333">
        <v>0</v>
      </c>
      <c r="N333">
        <v>0</v>
      </c>
      <c r="O333">
        <v>0</v>
      </c>
      <c r="P333">
        <f>VLOOKUP(C333,'By Sighting'!B:O,14,FALSE)</f>
        <v>0</v>
      </c>
      <c r="Q333">
        <v>0</v>
      </c>
      <c r="R333">
        <f t="shared" si="16"/>
        <v>0</v>
      </c>
      <c r="S333">
        <v>0</v>
      </c>
      <c r="T333">
        <v>0</v>
      </c>
      <c r="U333" t="str">
        <f t="shared" si="17"/>
        <v/>
      </c>
    </row>
    <row r="334" spans="1:21" hidden="1" x14ac:dyDescent="0.25">
      <c r="A334" s="39">
        <v>40752</v>
      </c>
      <c r="B334" s="39" t="s">
        <v>4835</v>
      </c>
      <c r="C334" s="37" t="s">
        <v>4062</v>
      </c>
      <c r="D334" s="37">
        <v>2011</v>
      </c>
      <c r="E334" s="38">
        <v>7</v>
      </c>
      <c r="F334" s="37" t="s">
        <v>55</v>
      </c>
      <c r="G334" s="37" t="s">
        <v>4672</v>
      </c>
      <c r="H334" s="37" t="s">
        <v>32</v>
      </c>
      <c r="I334" s="38">
        <v>83</v>
      </c>
      <c r="J334" s="37">
        <v>0</v>
      </c>
      <c r="K334" s="37">
        <f t="shared" si="15"/>
        <v>83</v>
      </c>
      <c r="L334" s="37" t="s">
        <v>4061</v>
      </c>
      <c r="M334">
        <v>0</v>
      </c>
      <c r="N334">
        <v>0</v>
      </c>
      <c r="O334">
        <v>0</v>
      </c>
      <c r="P334">
        <f>VLOOKUP(C334,'By Sighting'!B:O,14,FALSE)</f>
        <v>0</v>
      </c>
      <c r="Q334">
        <v>0</v>
      </c>
      <c r="R334">
        <f t="shared" si="16"/>
        <v>0</v>
      </c>
      <c r="S334">
        <v>0</v>
      </c>
      <c r="T334">
        <v>0</v>
      </c>
      <c r="U334" t="str">
        <f t="shared" si="17"/>
        <v/>
      </c>
    </row>
    <row r="335" spans="1:21" hidden="1" x14ac:dyDescent="0.25">
      <c r="A335" s="39">
        <v>40752</v>
      </c>
      <c r="B335" s="39" t="s">
        <v>4835</v>
      </c>
      <c r="C335" s="37" t="s">
        <v>4060</v>
      </c>
      <c r="D335" s="37">
        <v>2011</v>
      </c>
      <c r="E335" s="38">
        <v>7</v>
      </c>
      <c r="F335" s="37" t="s">
        <v>55</v>
      </c>
      <c r="G335" s="37" t="s">
        <v>4672</v>
      </c>
      <c r="H335" s="37" t="s">
        <v>40</v>
      </c>
      <c r="I335" s="38">
        <v>15</v>
      </c>
      <c r="J335" s="37">
        <v>0</v>
      </c>
      <c r="K335" s="37">
        <f t="shared" si="15"/>
        <v>15</v>
      </c>
      <c r="L335" s="37" t="s">
        <v>37</v>
      </c>
      <c r="M335">
        <v>0</v>
      </c>
      <c r="N335">
        <v>0</v>
      </c>
      <c r="O335">
        <v>0</v>
      </c>
      <c r="P335">
        <f>VLOOKUP(C335,'By Sighting'!B:O,14,FALSE)</f>
        <v>0</v>
      </c>
      <c r="Q335">
        <v>0</v>
      </c>
      <c r="R335">
        <f t="shared" si="16"/>
        <v>0</v>
      </c>
      <c r="S335">
        <v>0</v>
      </c>
      <c r="T335">
        <v>0</v>
      </c>
      <c r="U335" t="str">
        <f t="shared" si="17"/>
        <v/>
      </c>
    </row>
    <row r="336" spans="1:21" hidden="1" x14ac:dyDescent="0.25">
      <c r="A336" s="39">
        <v>40752</v>
      </c>
      <c r="B336" s="39" t="s">
        <v>4835</v>
      </c>
      <c r="C336" s="37" t="s">
        <v>259</v>
      </c>
      <c r="D336" s="37">
        <v>2011</v>
      </c>
      <c r="E336" s="38">
        <v>7</v>
      </c>
      <c r="F336" s="37" t="s">
        <v>36</v>
      </c>
      <c r="G336" s="37" t="s">
        <v>36</v>
      </c>
      <c r="H336" s="37" t="s">
        <v>32</v>
      </c>
      <c r="I336" s="38">
        <v>265</v>
      </c>
      <c r="J336" s="37" t="s">
        <v>2640</v>
      </c>
      <c r="K336" s="37">
        <f t="shared" si="15"/>
        <v>242</v>
      </c>
      <c r="L336" s="37" t="s">
        <v>4059</v>
      </c>
      <c r="M336">
        <v>1</v>
      </c>
      <c r="N336">
        <v>1</v>
      </c>
      <c r="O336">
        <v>0</v>
      </c>
      <c r="P336">
        <f>VLOOKUP(C336,'By Sighting'!B:O,14,FALSE)</f>
        <v>1</v>
      </c>
      <c r="Q336">
        <v>3.7735849056603774E-3</v>
      </c>
      <c r="R336">
        <f t="shared" si="16"/>
        <v>0</v>
      </c>
      <c r="S336">
        <v>4.1322314049586778E-3</v>
      </c>
      <c r="T336">
        <v>1</v>
      </c>
      <c r="U336" t="str">
        <f t="shared" si="17"/>
        <v/>
      </c>
    </row>
    <row r="337" spans="1:21" hidden="1" x14ac:dyDescent="0.25">
      <c r="A337" s="39">
        <v>40752</v>
      </c>
      <c r="B337" s="39" t="s">
        <v>4835</v>
      </c>
      <c r="C337" s="37" t="s">
        <v>4058</v>
      </c>
      <c r="D337" s="37">
        <v>2011</v>
      </c>
      <c r="E337" s="38">
        <v>7</v>
      </c>
      <c r="F337" s="37" t="s">
        <v>36</v>
      </c>
      <c r="G337" s="37" t="s">
        <v>36</v>
      </c>
      <c r="H337" s="37" t="s">
        <v>40</v>
      </c>
      <c r="I337" s="38">
        <v>3</v>
      </c>
      <c r="J337" s="37">
        <v>0</v>
      </c>
      <c r="K337" s="37">
        <f t="shared" si="15"/>
        <v>3</v>
      </c>
      <c r="L337" s="37" t="s">
        <v>37</v>
      </c>
      <c r="M337">
        <v>0</v>
      </c>
      <c r="N337">
        <v>0</v>
      </c>
      <c r="O337">
        <v>0</v>
      </c>
      <c r="P337">
        <f>VLOOKUP(C337,'By Sighting'!B:O,14,FALSE)</f>
        <v>0</v>
      </c>
      <c r="Q337">
        <v>0</v>
      </c>
      <c r="R337">
        <f t="shared" si="16"/>
        <v>0</v>
      </c>
      <c r="S337">
        <v>0</v>
      </c>
      <c r="T337">
        <v>0</v>
      </c>
      <c r="U337" t="str">
        <f t="shared" si="17"/>
        <v/>
      </c>
    </row>
    <row r="338" spans="1:21" hidden="1" x14ac:dyDescent="0.25">
      <c r="A338" s="39">
        <v>40752</v>
      </c>
      <c r="B338" s="39" t="s">
        <v>4835</v>
      </c>
      <c r="C338" s="37" t="s">
        <v>262</v>
      </c>
      <c r="D338" s="37">
        <v>2011</v>
      </c>
      <c r="E338" s="38">
        <v>7</v>
      </c>
      <c r="F338" s="37" t="s">
        <v>50</v>
      </c>
      <c r="G338" s="37" t="s">
        <v>50</v>
      </c>
      <c r="H338" s="37" t="s">
        <v>32</v>
      </c>
      <c r="I338" s="38">
        <v>347</v>
      </c>
      <c r="J338" s="37" t="s">
        <v>1841</v>
      </c>
      <c r="K338" s="37">
        <f t="shared" si="15"/>
        <v>346</v>
      </c>
      <c r="L338" s="37" t="s">
        <v>4057</v>
      </c>
      <c r="M338">
        <v>3</v>
      </c>
      <c r="N338">
        <v>1</v>
      </c>
      <c r="O338">
        <v>0</v>
      </c>
      <c r="P338">
        <f>VLOOKUP(C338,'By Sighting'!B:O,14,FALSE)</f>
        <v>1</v>
      </c>
      <c r="Q338">
        <v>8.6455331412103754E-3</v>
      </c>
      <c r="R338">
        <f t="shared" si="16"/>
        <v>0</v>
      </c>
      <c r="S338">
        <v>2.8901734104046241E-3</v>
      </c>
      <c r="T338">
        <v>3</v>
      </c>
      <c r="U338" t="str">
        <f t="shared" si="17"/>
        <v/>
      </c>
    </row>
    <row r="339" spans="1:21" hidden="1" x14ac:dyDescent="0.25">
      <c r="A339" s="39">
        <v>40752</v>
      </c>
      <c r="B339" s="39" t="s">
        <v>4835</v>
      </c>
      <c r="C339" s="37" t="s">
        <v>4056</v>
      </c>
      <c r="D339" s="37">
        <v>2011</v>
      </c>
      <c r="E339" s="38">
        <v>7</v>
      </c>
      <c r="F339" s="37" t="s">
        <v>50</v>
      </c>
      <c r="G339" s="37" t="s">
        <v>50</v>
      </c>
      <c r="H339" s="37" t="s">
        <v>40</v>
      </c>
      <c r="I339" s="38">
        <v>3</v>
      </c>
      <c r="J339" s="37">
        <v>0</v>
      </c>
      <c r="K339" s="37">
        <f t="shared" si="15"/>
        <v>3</v>
      </c>
      <c r="L339" s="37" t="s">
        <v>37</v>
      </c>
      <c r="M339">
        <v>0</v>
      </c>
      <c r="N339">
        <v>0</v>
      </c>
      <c r="O339">
        <v>0</v>
      </c>
      <c r="P339">
        <f>VLOOKUP(C339,'By Sighting'!B:O,14,FALSE)</f>
        <v>0</v>
      </c>
      <c r="Q339">
        <v>0</v>
      </c>
      <c r="R339">
        <f t="shared" si="16"/>
        <v>0</v>
      </c>
      <c r="S339">
        <v>0</v>
      </c>
      <c r="T339">
        <v>0</v>
      </c>
      <c r="U339" t="str">
        <f t="shared" si="17"/>
        <v/>
      </c>
    </row>
    <row r="340" spans="1:21" hidden="1" x14ac:dyDescent="0.25">
      <c r="A340" s="39">
        <v>40758</v>
      </c>
      <c r="B340" s="39" t="s">
        <v>4836</v>
      </c>
      <c r="C340" s="37" t="s">
        <v>4054</v>
      </c>
      <c r="D340" s="37">
        <v>2011</v>
      </c>
      <c r="E340" s="38">
        <v>8</v>
      </c>
      <c r="F340" s="37" t="s">
        <v>24</v>
      </c>
      <c r="G340" s="37" t="s">
        <v>4672</v>
      </c>
      <c r="H340" s="37" t="s">
        <v>32</v>
      </c>
      <c r="I340" s="38">
        <v>42</v>
      </c>
      <c r="J340" s="37">
        <v>0</v>
      </c>
      <c r="K340" s="37">
        <f t="shared" si="15"/>
        <v>42</v>
      </c>
      <c r="L340" s="37" t="s">
        <v>4053</v>
      </c>
      <c r="M340">
        <v>0</v>
      </c>
      <c r="N340">
        <v>0</v>
      </c>
      <c r="O340">
        <v>0</v>
      </c>
      <c r="P340">
        <f>VLOOKUP(C340,'By Sighting'!B:O,14,FALSE)</f>
        <v>0</v>
      </c>
      <c r="Q340">
        <v>0</v>
      </c>
      <c r="R340">
        <f t="shared" si="16"/>
        <v>0</v>
      </c>
      <c r="S340">
        <v>0</v>
      </c>
      <c r="T340">
        <v>0</v>
      </c>
      <c r="U340" t="str">
        <f t="shared" si="17"/>
        <v/>
      </c>
    </row>
    <row r="341" spans="1:21" hidden="1" x14ac:dyDescent="0.25">
      <c r="A341" s="39">
        <v>40758</v>
      </c>
      <c r="B341" s="39" t="s">
        <v>4836</v>
      </c>
      <c r="C341" s="37" t="s">
        <v>4052</v>
      </c>
      <c r="D341" s="37">
        <v>2011</v>
      </c>
      <c r="E341" s="38">
        <v>8</v>
      </c>
      <c r="F341" s="37" t="s">
        <v>55</v>
      </c>
      <c r="G341" s="37" t="s">
        <v>4672</v>
      </c>
      <c r="H341" s="37" t="s">
        <v>32</v>
      </c>
      <c r="I341" s="38">
        <v>102</v>
      </c>
      <c r="J341" s="37">
        <v>0</v>
      </c>
      <c r="K341" s="37">
        <f t="shared" si="15"/>
        <v>102</v>
      </c>
      <c r="L341" s="37" t="s">
        <v>4051</v>
      </c>
      <c r="M341">
        <v>0</v>
      </c>
      <c r="N341">
        <v>0</v>
      </c>
      <c r="O341">
        <v>0</v>
      </c>
      <c r="P341">
        <f>VLOOKUP(C341,'By Sighting'!B:O,14,FALSE)</f>
        <v>0</v>
      </c>
      <c r="Q341">
        <v>0</v>
      </c>
      <c r="R341">
        <f t="shared" si="16"/>
        <v>0</v>
      </c>
      <c r="S341">
        <v>0</v>
      </c>
      <c r="T341">
        <v>0</v>
      </c>
      <c r="U341" t="str">
        <f t="shared" si="17"/>
        <v/>
      </c>
    </row>
    <row r="342" spans="1:21" hidden="1" x14ac:dyDescent="0.25">
      <c r="A342" s="39">
        <v>40758</v>
      </c>
      <c r="B342" s="39" t="s">
        <v>4836</v>
      </c>
      <c r="C342" s="37" t="s">
        <v>4050</v>
      </c>
      <c r="D342" s="37">
        <v>2011</v>
      </c>
      <c r="E342" s="38">
        <v>8</v>
      </c>
      <c r="F342" s="37" t="s">
        <v>55</v>
      </c>
      <c r="G342" s="37" t="s">
        <v>4672</v>
      </c>
      <c r="H342" s="37" t="s">
        <v>40</v>
      </c>
      <c r="I342" s="38">
        <v>160</v>
      </c>
      <c r="J342" s="37">
        <v>0</v>
      </c>
      <c r="K342" s="37">
        <f t="shared" si="15"/>
        <v>160</v>
      </c>
      <c r="L342" s="37" t="s">
        <v>37</v>
      </c>
      <c r="M342">
        <v>0</v>
      </c>
      <c r="N342">
        <v>0</v>
      </c>
      <c r="O342">
        <v>0</v>
      </c>
      <c r="P342">
        <f>VLOOKUP(C342,'By Sighting'!B:O,14,FALSE)</f>
        <v>0</v>
      </c>
      <c r="Q342">
        <v>0</v>
      </c>
      <c r="R342">
        <f t="shared" si="16"/>
        <v>0</v>
      </c>
      <c r="S342">
        <v>0</v>
      </c>
      <c r="T342">
        <v>0</v>
      </c>
      <c r="U342" t="str">
        <f t="shared" si="17"/>
        <v/>
      </c>
    </row>
    <row r="343" spans="1:21" hidden="1" x14ac:dyDescent="0.25">
      <c r="A343" s="39">
        <v>40758</v>
      </c>
      <c r="B343" s="39" t="s">
        <v>4836</v>
      </c>
      <c r="C343" s="37" t="s">
        <v>4049</v>
      </c>
      <c r="D343" s="37">
        <v>2011</v>
      </c>
      <c r="E343" s="38">
        <v>8</v>
      </c>
      <c r="F343" s="37" t="s">
        <v>153</v>
      </c>
      <c r="G343" s="37" t="s">
        <v>4672</v>
      </c>
      <c r="H343" s="37" t="s">
        <v>32</v>
      </c>
      <c r="I343" s="38">
        <v>4</v>
      </c>
      <c r="J343" s="37">
        <v>0</v>
      </c>
      <c r="K343" s="37">
        <f t="shared" si="15"/>
        <v>4</v>
      </c>
      <c r="L343" s="37" t="s">
        <v>3448</v>
      </c>
      <c r="M343">
        <v>0</v>
      </c>
      <c r="N343">
        <v>0</v>
      </c>
      <c r="O343">
        <v>0</v>
      </c>
      <c r="P343">
        <f>VLOOKUP(C343,'By Sighting'!B:O,14,FALSE)</f>
        <v>0</v>
      </c>
      <c r="Q343">
        <v>0</v>
      </c>
      <c r="R343">
        <f t="shared" si="16"/>
        <v>0</v>
      </c>
      <c r="S343">
        <v>0</v>
      </c>
      <c r="T343">
        <v>0</v>
      </c>
      <c r="U343" t="str">
        <f t="shared" si="17"/>
        <v/>
      </c>
    </row>
    <row r="344" spans="1:21" hidden="1" x14ac:dyDescent="0.25">
      <c r="A344" s="39">
        <v>40765</v>
      </c>
      <c r="B344" s="39" t="s">
        <v>4837</v>
      </c>
      <c r="C344" s="37" t="s">
        <v>4048</v>
      </c>
      <c r="D344" s="37">
        <v>2011</v>
      </c>
      <c r="E344" s="38">
        <v>8</v>
      </c>
      <c r="F344" s="37" t="s">
        <v>76</v>
      </c>
      <c r="G344" s="37" t="s">
        <v>1827</v>
      </c>
      <c r="H344" s="37" t="s">
        <v>32</v>
      </c>
      <c r="I344" s="38">
        <v>3</v>
      </c>
      <c r="J344" s="37">
        <v>0</v>
      </c>
      <c r="K344" s="37">
        <f t="shared" si="15"/>
        <v>3</v>
      </c>
      <c r="L344" s="37" t="s">
        <v>37</v>
      </c>
      <c r="M344">
        <v>0</v>
      </c>
      <c r="N344">
        <v>0</v>
      </c>
      <c r="O344">
        <v>0</v>
      </c>
      <c r="P344">
        <f>VLOOKUP(C344,'By Sighting'!B:O,14,FALSE)</f>
        <v>0</v>
      </c>
      <c r="Q344">
        <v>0</v>
      </c>
      <c r="R344">
        <f t="shared" si="16"/>
        <v>0</v>
      </c>
      <c r="S344">
        <v>0</v>
      </c>
      <c r="T344">
        <v>0</v>
      </c>
      <c r="U344" t="str">
        <f t="shared" si="17"/>
        <v/>
      </c>
    </row>
    <row r="345" spans="1:21" hidden="1" x14ac:dyDescent="0.25">
      <c r="A345" s="39">
        <v>40765</v>
      </c>
      <c r="B345" s="39" t="s">
        <v>4837</v>
      </c>
      <c r="C345" s="37" t="s">
        <v>4047</v>
      </c>
      <c r="D345" s="37">
        <v>2011</v>
      </c>
      <c r="E345" s="38">
        <v>8</v>
      </c>
      <c r="F345" s="37" t="s">
        <v>1827</v>
      </c>
      <c r="G345" s="37" t="s">
        <v>1827</v>
      </c>
      <c r="H345" s="37" t="s">
        <v>40</v>
      </c>
      <c r="I345" s="38">
        <v>2</v>
      </c>
      <c r="J345" s="37">
        <v>0</v>
      </c>
      <c r="K345" s="37">
        <f t="shared" si="15"/>
        <v>2</v>
      </c>
      <c r="L345" s="37" t="s">
        <v>37</v>
      </c>
      <c r="M345">
        <v>0</v>
      </c>
      <c r="N345">
        <v>0</v>
      </c>
      <c r="O345">
        <v>0</v>
      </c>
      <c r="P345">
        <f>VLOOKUP(C345,'By Sighting'!B:O,14,FALSE)</f>
        <v>0</v>
      </c>
      <c r="Q345">
        <v>0</v>
      </c>
      <c r="R345">
        <f t="shared" si="16"/>
        <v>0</v>
      </c>
      <c r="S345">
        <v>0</v>
      </c>
      <c r="T345">
        <v>0</v>
      </c>
      <c r="U345" t="str">
        <f t="shared" si="17"/>
        <v/>
      </c>
    </row>
    <row r="346" spans="1:21" hidden="1" x14ac:dyDescent="0.25">
      <c r="A346" s="39">
        <v>40765</v>
      </c>
      <c r="B346" s="39" t="s">
        <v>4837</v>
      </c>
      <c r="C346" s="37" t="s">
        <v>4046</v>
      </c>
      <c r="D346" s="37">
        <v>2011</v>
      </c>
      <c r="E346" s="38">
        <v>8</v>
      </c>
      <c r="F346" s="37" t="s">
        <v>1827</v>
      </c>
      <c r="G346" s="37" t="s">
        <v>1827</v>
      </c>
      <c r="H346" s="37" t="s">
        <v>32</v>
      </c>
      <c r="I346" s="38">
        <v>58</v>
      </c>
      <c r="J346" s="37">
        <v>0</v>
      </c>
      <c r="K346" s="37">
        <f t="shared" si="15"/>
        <v>58</v>
      </c>
      <c r="L346" s="37" t="s">
        <v>4045</v>
      </c>
      <c r="M346">
        <v>0</v>
      </c>
      <c r="N346">
        <v>0</v>
      </c>
      <c r="O346">
        <v>0</v>
      </c>
      <c r="P346">
        <f>VLOOKUP(C346,'By Sighting'!B:O,14,FALSE)</f>
        <v>0</v>
      </c>
      <c r="Q346">
        <v>0</v>
      </c>
      <c r="R346">
        <f t="shared" si="16"/>
        <v>0</v>
      </c>
      <c r="S346">
        <v>0</v>
      </c>
      <c r="T346">
        <v>0</v>
      </c>
      <c r="U346" t="str">
        <f t="shared" si="17"/>
        <v/>
      </c>
    </row>
    <row r="347" spans="1:21" hidden="1" x14ac:dyDescent="0.25">
      <c r="A347" s="39">
        <v>40765</v>
      </c>
      <c r="B347" s="39" t="s">
        <v>4837</v>
      </c>
      <c r="C347" s="37" t="s">
        <v>4044</v>
      </c>
      <c r="D347" s="37">
        <v>2011</v>
      </c>
      <c r="E347" s="38">
        <v>8</v>
      </c>
      <c r="F347" s="37" t="s">
        <v>153</v>
      </c>
      <c r="G347" s="37" t="s">
        <v>4672</v>
      </c>
      <c r="H347" s="37" t="s">
        <v>32</v>
      </c>
      <c r="I347" s="38">
        <v>4</v>
      </c>
      <c r="J347" s="37">
        <v>0</v>
      </c>
      <c r="K347" s="37">
        <f t="shared" si="15"/>
        <v>4</v>
      </c>
      <c r="L347" s="37" t="s">
        <v>4043</v>
      </c>
      <c r="M347">
        <v>0</v>
      </c>
      <c r="N347">
        <v>0</v>
      </c>
      <c r="O347">
        <v>0</v>
      </c>
      <c r="P347">
        <f>VLOOKUP(C347,'By Sighting'!B:O,14,FALSE)</f>
        <v>0</v>
      </c>
      <c r="Q347">
        <v>0</v>
      </c>
      <c r="R347">
        <f t="shared" si="16"/>
        <v>0</v>
      </c>
      <c r="S347">
        <v>0</v>
      </c>
      <c r="T347">
        <v>0</v>
      </c>
      <c r="U347" t="str">
        <f t="shared" si="17"/>
        <v/>
      </c>
    </row>
    <row r="348" spans="1:21" hidden="1" x14ac:dyDescent="0.25">
      <c r="A348" s="39">
        <v>40765</v>
      </c>
      <c r="B348" s="39" t="s">
        <v>4837</v>
      </c>
      <c r="C348" s="37" t="s">
        <v>4042</v>
      </c>
      <c r="D348" s="37">
        <v>2011</v>
      </c>
      <c r="E348" s="38">
        <v>8</v>
      </c>
      <c r="F348" s="37" t="s">
        <v>55</v>
      </c>
      <c r="G348" s="37" t="s">
        <v>4672</v>
      </c>
      <c r="H348" s="37" t="s">
        <v>40</v>
      </c>
      <c r="I348" s="38">
        <v>240</v>
      </c>
      <c r="J348" s="37">
        <v>0</v>
      </c>
      <c r="K348" s="37">
        <f t="shared" si="15"/>
        <v>240</v>
      </c>
      <c r="L348" s="37" t="s">
        <v>37</v>
      </c>
      <c r="M348">
        <v>0</v>
      </c>
      <c r="N348">
        <v>0</v>
      </c>
      <c r="O348">
        <v>0</v>
      </c>
      <c r="P348">
        <f>VLOOKUP(C348,'By Sighting'!B:O,14,FALSE)</f>
        <v>0</v>
      </c>
      <c r="Q348">
        <v>0</v>
      </c>
      <c r="R348">
        <f t="shared" si="16"/>
        <v>0</v>
      </c>
      <c r="S348">
        <v>0</v>
      </c>
      <c r="T348">
        <v>0</v>
      </c>
      <c r="U348" t="str">
        <f t="shared" si="17"/>
        <v/>
      </c>
    </row>
    <row r="349" spans="1:21" hidden="1" x14ac:dyDescent="0.25">
      <c r="A349" s="39">
        <v>40765</v>
      </c>
      <c r="B349" s="39" t="s">
        <v>4837</v>
      </c>
      <c r="C349" s="37" t="s">
        <v>4041</v>
      </c>
      <c r="D349" s="37">
        <v>2011</v>
      </c>
      <c r="E349" s="38">
        <v>8</v>
      </c>
      <c r="F349" s="37" t="s">
        <v>55</v>
      </c>
      <c r="G349" s="37" t="s">
        <v>4672</v>
      </c>
      <c r="H349" s="37" t="s">
        <v>32</v>
      </c>
      <c r="I349" s="38">
        <v>68</v>
      </c>
      <c r="J349" s="37">
        <v>0</v>
      </c>
      <c r="K349" s="37">
        <f t="shared" si="15"/>
        <v>68</v>
      </c>
      <c r="L349" s="37" t="s">
        <v>4040</v>
      </c>
      <c r="M349">
        <v>0</v>
      </c>
      <c r="N349">
        <v>0</v>
      </c>
      <c r="O349">
        <v>0</v>
      </c>
      <c r="P349">
        <f>VLOOKUP(C349,'By Sighting'!B:O,14,FALSE)</f>
        <v>0</v>
      </c>
      <c r="Q349">
        <v>0</v>
      </c>
      <c r="R349">
        <f t="shared" si="16"/>
        <v>0</v>
      </c>
      <c r="S349">
        <v>0</v>
      </c>
      <c r="T349">
        <v>0</v>
      </c>
      <c r="U349" t="str">
        <f t="shared" si="17"/>
        <v/>
      </c>
    </row>
    <row r="350" spans="1:21" hidden="1" x14ac:dyDescent="0.25">
      <c r="A350" s="39">
        <v>40765</v>
      </c>
      <c r="B350" s="39" t="s">
        <v>4837</v>
      </c>
      <c r="C350" s="37" t="s">
        <v>4039</v>
      </c>
      <c r="D350" s="37">
        <v>2011</v>
      </c>
      <c r="E350" s="38">
        <v>8</v>
      </c>
      <c r="F350" s="37" t="s">
        <v>55</v>
      </c>
      <c r="G350" s="37" t="s">
        <v>4672</v>
      </c>
      <c r="H350" s="37" t="s">
        <v>32</v>
      </c>
      <c r="I350" s="38">
        <v>144</v>
      </c>
      <c r="J350" s="37">
        <v>0</v>
      </c>
      <c r="K350" s="37">
        <f t="shared" si="15"/>
        <v>144</v>
      </c>
      <c r="L350" s="37" t="s">
        <v>4038</v>
      </c>
      <c r="M350">
        <v>0</v>
      </c>
      <c r="N350">
        <v>0</v>
      </c>
      <c r="O350">
        <v>0</v>
      </c>
      <c r="P350">
        <f>VLOOKUP(C350,'By Sighting'!B:O,14,FALSE)</f>
        <v>0</v>
      </c>
      <c r="Q350">
        <v>0</v>
      </c>
      <c r="R350">
        <f t="shared" si="16"/>
        <v>0</v>
      </c>
      <c r="S350">
        <v>0</v>
      </c>
      <c r="T350">
        <v>0</v>
      </c>
      <c r="U350" t="str">
        <f t="shared" si="17"/>
        <v/>
      </c>
    </row>
    <row r="351" spans="1:21" hidden="1" x14ac:dyDescent="0.25">
      <c r="A351" s="39">
        <v>40765</v>
      </c>
      <c r="B351" s="39" t="s">
        <v>4837</v>
      </c>
      <c r="C351" s="37" t="s">
        <v>4037</v>
      </c>
      <c r="D351" s="37">
        <v>2011</v>
      </c>
      <c r="E351" s="38">
        <v>8</v>
      </c>
      <c r="F351" s="37" t="s">
        <v>55</v>
      </c>
      <c r="G351" s="37" t="s">
        <v>4672</v>
      </c>
      <c r="H351" s="37" t="s">
        <v>40</v>
      </c>
      <c r="I351" s="38">
        <v>110</v>
      </c>
      <c r="J351" s="37">
        <v>0</v>
      </c>
      <c r="K351" s="37">
        <f t="shared" si="15"/>
        <v>110</v>
      </c>
      <c r="L351" s="37" t="s">
        <v>37</v>
      </c>
      <c r="M351">
        <v>0</v>
      </c>
      <c r="N351">
        <v>0</v>
      </c>
      <c r="O351">
        <v>0</v>
      </c>
      <c r="P351">
        <f>VLOOKUP(C351,'By Sighting'!B:O,14,FALSE)</f>
        <v>0</v>
      </c>
      <c r="Q351">
        <v>0</v>
      </c>
      <c r="R351">
        <f t="shared" si="16"/>
        <v>0</v>
      </c>
      <c r="S351">
        <v>0</v>
      </c>
      <c r="T351">
        <v>0</v>
      </c>
      <c r="U351" t="str">
        <f t="shared" si="17"/>
        <v/>
      </c>
    </row>
    <row r="352" spans="1:21" hidden="1" x14ac:dyDescent="0.25">
      <c r="A352" s="39">
        <v>40765</v>
      </c>
      <c r="B352" s="39" t="s">
        <v>4837</v>
      </c>
      <c r="C352" s="37" t="s">
        <v>272</v>
      </c>
      <c r="D352" s="37">
        <v>2011</v>
      </c>
      <c r="E352" s="38">
        <v>8</v>
      </c>
      <c r="F352" s="37" t="s">
        <v>36</v>
      </c>
      <c r="G352" s="37" t="s">
        <v>36</v>
      </c>
      <c r="H352" s="37" t="s">
        <v>32</v>
      </c>
      <c r="I352" s="38">
        <v>228</v>
      </c>
      <c r="J352" s="37" t="s">
        <v>2862</v>
      </c>
      <c r="K352" s="37">
        <f t="shared" si="15"/>
        <v>207</v>
      </c>
      <c r="L352" s="37" t="s">
        <v>4035</v>
      </c>
      <c r="M352">
        <v>2</v>
      </c>
      <c r="N352">
        <v>1</v>
      </c>
      <c r="O352">
        <v>0</v>
      </c>
      <c r="P352">
        <f>VLOOKUP(C352,'By Sighting'!B:O,14,FALSE)</f>
        <v>1</v>
      </c>
      <c r="Q352">
        <v>8.771929824561403E-3</v>
      </c>
      <c r="R352">
        <f t="shared" si="16"/>
        <v>0</v>
      </c>
      <c r="S352">
        <v>4.830917874396135E-3</v>
      </c>
      <c r="T352">
        <v>2</v>
      </c>
      <c r="U352" t="str">
        <f t="shared" si="17"/>
        <v/>
      </c>
    </row>
    <row r="353" spans="1:21" hidden="1" x14ac:dyDescent="0.25">
      <c r="A353" s="39">
        <v>40765</v>
      </c>
      <c r="B353" s="39" t="s">
        <v>4837</v>
      </c>
      <c r="C353" s="37" t="s">
        <v>4034</v>
      </c>
      <c r="D353" s="37">
        <v>2011</v>
      </c>
      <c r="E353" s="38">
        <v>8</v>
      </c>
      <c r="F353" s="37" t="s">
        <v>36</v>
      </c>
      <c r="G353" s="37" t="s">
        <v>36</v>
      </c>
      <c r="H353" s="37" t="s">
        <v>40</v>
      </c>
      <c r="I353" s="38">
        <v>15</v>
      </c>
      <c r="J353" s="37">
        <v>0</v>
      </c>
      <c r="K353" s="37">
        <f t="shared" si="15"/>
        <v>15</v>
      </c>
      <c r="L353" s="37" t="s">
        <v>37</v>
      </c>
      <c r="M353">
        <v>0</v>
      </c>
      <c r="N353">
        <v>0</v>
      </c>
      <c r="O353">
        <v>0</v>
      </c>
      <c r="P353">
        <f>VLOOKUP(C353,'By Sighting'!B:O,14,FALSE)</f>
        <v>0</v>
      </c>
      <c r="Q353">
        <v>0</v>
      </c>
      <c r="R353">
        <f t="shared" si="16"/>
        <v>0</v>
      </c>
      <c r="S353">
        <v>0</v>
      </c>
      <c r="T353">
        <v>0</v>
      </c>
      <c r="U353" t="str">
        <f t="shared" si="17"/>
        <v/>
      </c>
    </row>
    <row r="354" spans="1:21" hidden="1" x14ac:dyDescent="0.25">
      <c r="A354" s="39">
        <v>40765</v>
      </c>
      <c r="B354" s="39" t="s">
        <v>4837</v>
      </c>
      <c r="C354" s="37" t="s">
        <v>4033</v>
      </c>
      <c r="D354" s="37">
        <v>2011</v>
      </c>
      <c r="E354" s="38">
        <v>8</v>
      </c>
      <c r="F354" s="37" t="s">
        <v>50</v>
      </c>
      <c r="G354" s="37" t="s">
        <v>50</v>
      </c>
      <c r="H354" s="37" t="s">
        <v>32</v>
      </c>
      <c r="I354" s="38">
        <v>345</v>
      </c>
      <c r="J354" s="37" t="s">
        <v>2021</v>
      </c>
      <c r="K354" s="37">
        <f t="shared" si="15"/>
        <v>336</v>
      </c>
      <c r="L354" s="37" t="s">
        <v>4032</v>
      </c>
      <c r="M354">
        <v>0</v>
      </c>
      <c r="N354">
        <v>0</v>
      </c>
      <c r="O354">
        <v>0</v>
      </c>
      <c r="P354">
        <f>VLOOKUP(C354,'By Sighting'!B:O,14,FALSE)</f>
        <v>0</v>
      </c>
      <c r="Q354">
        <v>0</v>
      </c>
      <c r="R354">
        <f t="shared" si="16"/>
        <v>0</v>
      </c>
      <c r="S354">
        <v>0</v>
      </c>
      <c r="T354">
        <v>0</v>
      </c>
      <c r="U354" t="str">
        <f t="shared" si="17"/>
        <v/>
      </c>
    </row>
    <row r="355" spans="1:21" hidden="1" x14ac:dyDescent="0.25">
      <c r="A355" s="39">
        <v>40765</v>
      </c>
      <c r="B355" s="39" t="s">
        <v>4837</v>
      </c>
      <c r="C355" s="37" t="s">
        <v>4031</v>
      </c>
      <c r="D355" s="37">
        <v>2011</v>
      </c>
      <c r="E355" s="38">
        <v>8</v>
      </c>
      <c r="F355" s="37" t="s">
        <v>50</v>
      </c>
      <c r="G355" s="37" t="s">
        <v>50</v>
      </c>
      <c r="H355" s="37" t="s">
        <v>40</v>
      </c>
      <c r="I355" s="38">
        <v>9</v>
      </c>
      <c r="J355" s="37">
        <v>0</v>
      </c>
      <c r="K355" s="37">
        <f t="shared" si="15"/>
        <v>9</v>
      </c>
      <c r="L355" s="37" t="s">
        <v>37</v>
      </c>
      <c r="M355">
        <v>0</v>
      </c>
      <c r="N355">
        <v>0</v>
      </c>
      <c r="O355">
        <v>0</v>
      </c>
      <c r="P355">
        <f>VLOOKUP(C355,'By Sighting'!B:O,14,FALSE)</f>
        <v>0</v>
      </c>
      <c r="Q355">
        <v>0</v>
      </c>
      <c r="R355">
        <f t="shared" si="16"/>
        <v>0</v>
      </c>
      <c r="S355">
        <v>0</v>
      </c>
      <c r="T355">
        <v>0</v>
      </c>
      <c r="U355" t="str">
        <f t="shared" si="17"/>
        <v/>
      </c>
    </row>
    <row r="356" spans="1:21" hidden="1" x14ac:dyDescent="0.25">
      <c r="A356" s="39">
        <v>40766</v>
      </c>
      <c r="B356" s="39" t="s">
        <v>4838</v>
      </c>
      <c r="C356" s="37" t="s">
        <v>4027</v>
      </c>
      <c r="D356" s="37">
        <v>2011</v>
      </c>
      <c r="E356" s="38">
        <v>8</v>
      </c>
      <c r="F356" s="37" t="s">
        <v>76</v>
      </c>
      <c r="G356" s="37" t="s">
        <v>1827</v>
      </c>
      <c r="H356" s="37" t="s">
        <v>32</v>
      </c>
      <c r="I356" s="38">
        <v>14</v>
      </c>
      <c r="J356" s="37">
        <v>0</v>
      </c>
      <c r="K356" s="37">
        <f t="shared" si="15"/>
        <v>14</v>
      </c>
      <c r="L356" s="37" t="s">
        <v>4026</v>
      </c>
      <c r="M356">
        <v>0</v>
      </c>
      <c r="N356">
        <v>0</v>
      </c>
      <c r="O356">
        <v>0</v>
      </c>
      <c r="P356">
        <f>VLOOKUP(C356,'By Sighting'!B:O,14,FALSE)</f>
        <v>0</v>
      </c>
      <c r="Q356">
        <v>0</v>
      </c>
      <c r="R356">
        <f t="shared" si="16"/>
        <v>0</v>
      </c>
      <c r="S356">
        <v>0</v>
      </c>
      <c r="T356">
        <v>0</v>
      </c>
      <c r="U356" t="str">
        <f t="shared" si="17"/>
        <v/>
      </c>
    </row>
    <row r="357" spans="1:21" hidden="1" x14ac:dyDescent="0.25">
      <c r="A357" s="39">
        <v>40766</v>
      </c>
      <c r="B357" s="39" t="s">
        <v>4838</v>
      </c>
      <c r="C357" s="37" t="s">
        <v>4025</v>
      </c>
      <c r="D357" s="37">
        <v>2011</v>
      </c>
      <c r="E357" s="38">
        <v>8</v>
      </c>
      <c r="F357" s="37" t="s">
        <v>1827</v>
      </c>
      <c r="G357" s="37" t="s">
        <v>1827</v>
      </c>
      <c r="H357" s="37" t="s">
        <v>32</v>
      </c>
      <c r="I357" s="38">
        <v>77</v>
      </c>
      <c r="J357" s="37">
        <v>0</v>
      </c>
      <c r="K357" s="37">
        <f t="shared" si="15"/>
        <v>77</v>
      </c>
      <c r="L357" s="37" t="s">
        <v>4024</v>
      </c>
      <c r="M357">
        <v>0</v>
      </c>
      <c r="N357">
        <v>0</v>
      </c>
      <c r="O357">
        <v>0</v>
      </c>
      <c r="P357">
        <f>VLOOKUP(C357,'By Sighting'!B:O,14,FALSE)</f>
        <v>0</v>
      </c>
      <c r="Q357">
        <v>0</v>
      </c>
      <c r="R357">
        <f t="shared" si="16"/>
        <v>0</v>
      </c>
      <c r="S357">
        <v>0</v>
      </c>
      <c r="T357">
        <v>0</v>
      </c>
      <c r="U357" t="str">
        <f t="shared" si="17"/>
        <v/>
      </c>
    </row>
    <row r="358" spans="1:21" hidden="1" x14ac:dyDescent="0.25">
      <c r="A358" s="39">
        <v>40766</v>
      </c>
      <c r="B358" s="39" t="s">
        <v>4838</v>
      </c>
      <c r="C358" s="37" t="s">
        <v>4023</v>
      </c>
      <c r="D358" s="37">
        <v>2011</v>
      </c>
      <c r="E358" s="38">
        <v>8</v>
      </c>
      <c r="F358" s="37" t="s">
        <v>1827</v>
      </c>
      <c r="G358" s="37" t="s">
        <v>1827</v>
      </c>
      <c r="H358" s="37" t="s">
        <v>40</v>
      </c>
      <c r="I358" s="38">
        <v>2</v>
      </c>
      <c r="J358" s="37">
        <v>0</v>
      </c>
      <c r="K358" s="37">
        <f t="shared" si="15"/>
        <v>2</v>
      </c>
      <c r="L358" s="37" t="s">
        <v>37</v>
      </c>
      <c r="M358">
        <v>0</v>
      </c>
      <c r="N358">
        <v>0</v>
      </c>
      <c r="O358">
        <v>0</v>
      </c>
      <c r="P358">
        <f>VLOOKUP(C358,'By Sighting'!B:O,14,FALSE)</f>
        <v>0</v>
      </c>
      <c r="Q358">
        <v>0</v>
      </c>
      <c r="R358">
        <f t="shared" si="16"/>
        <v>0</v>
      </c>
      <c r="S358">
        <v>0</v>
      </c>
      <c r="T358">
        <v>0</v>
      </c>
      <c r="U358" t="str">
        <f t="shared" si="17"/>
        <v/>
      </c>
    </row>
    <row r="359" spans="1:21" hidden="1" x14ac:dyDescent="0.25">
      <c r="A359" s="39">
        <v>40766</v>
      </c>
      <c r="B359" s="39" t="s">
        <v>4838</v>
      </c>
      <c r="C359" s="37" t="s">
        <v>4020</v>
      </c>
      <c r="D359" s="37">
        <v>2011</v>
      </c>
      <c r="E359" s="38">
        <v>8</v>
      </c>
      <c r="F359" s="37" t="s">
        <v>50</v>
      </c>
      <c r="G359" s="37" t="s">
        <v>50</v>
      </c>
      <c r="H359" s="37" t="s">
        <v>32</v>
      </c>
      <c r="I359" s="38">
        <v>345</v>
      </c>
      <c r="J359" s="37" t="s">
        <v>2098</v>
      </c>
      <c r="K359" s="37">
        <f t="shared" si="15"/>
        <v>338</v>
      </c>
      <c r="L359" s="37" t="s">
        <v>4019</v>
      </c>
      <c r="M359">
        <v>0</v>
      </c>
      <c r="N359">
        <v>0</v>
      </c>
      <c r="O359">
        <v>0</v>
      </c>
      <c r="P359">
        <f>VLOOKUP(C359,'By Sighting'!B:O,14,FALSE)</f>
        <v>0</v>
      </c>
      <c r="Q359">
        <v>0</v>
      </c>
      <c r="R359">
        <f t="shared" si="16"/>
        <v>0</v>
      </c>
      <c r="S359">
        <v>0</v>
      </c>
      <c r="T359">
        <v>0</v>
      </c>
      <c r="U359" t="str">
        <f t="shared" si="17"/>
        <v/>
      </c>
    </row>
    <row r="360" spans="1:21" hidden="1" x14ac:dyDescent="0.25">
      <c r="A360" s="39">
        <v>40766</v>
      </c>
      <c r="B360" s="39" t="s">
        <v>4838</v>
      </c>
      <c r="C360" s="37" t="s">
        <v>4018</v>
      </c>
      <c r="D360" s="37">
        <v>2011</v>
      </c>
      <c r="E360" s="38">
        <v>8</v>
      </c>
      <c r="F360" s="37" t="s">
        <v>50</v>
      </c>
      <c r="G360" s="37" t="s">
        <v>50</v>
      </c>
      <c r="H360" s="37" t="s">
        <v>40</v>
      </c>
      <c r="I360" s="38">
        <v>27</v>
      </c>
      <c r="J360" s="37">
        <v>0</v>
      </c>
      <c r="K360" s="37">
        <f t="shared" si="15"/>
        <v>27</v>
      </c>
      <c r="L360" s="37" t="s">
        <v>37</v>
      </c>
      <c r="M360">
        <v>0</v>
      </c>
      <c r="N360">
        <v>0</v>
      </c>
      <c r="O360">
        <v>0</v>
      </c>
      <c r="P360">
        <f>VLOOKUP(C360,'By Sighting'!B:O,14,FALSE)</f>
        <v>0</v>
      </c>
      <c r="Q360">
        <v>0</v>
      </c>
      <c r="R360">
        <f t="shared" si="16"/>
        <v>0</v>
      </c>
      <c r="S360">
        <v>0</v>
      </c>
      <c r="T360">
        <v>0</v>
      </c>
      <c r="U360" t="str">
        <f t="shared" si="17"/>
        <v/>
      </c>
    </row>
    <row r="361" spans="1:21" hidden="1" x14ac:dyDescent="0.25">
      <c r="A361" s="39">
        <v>40772</v>
      </c>
      <c r="B361" s="39" t="s">
        <v>4839</v>
      </c>
      <c r="C361" s="37" t="s">
        <v>4017</v>
      </c>
      <c r="D361" s="37">
        <v>2011</v>
      </c>
      <c r="E361" s="38">
        <v>8</v>
      </c>
      <c r="F361" s="37" t="s">
        <v>76</v>
      </c>
      <c r="G361" s="37" t="s">
        <v>1827</v>
      </c>
      <c r="H361" s="37" t="s">
        <v>32</v>
      </c>
      <c r="I361" s="38">
        <v>1</v>
      </c>
      <c r="J361" s="37">
        <v>0</v>
      </c>
      <c r="K361" s="37">
        <f t="shared" si="15"/>
        <v>1</v>
      </c>
      <c r="L361" s="37" t="s">
        <v>4016</v>
      </c>
      <c r="M361">
        <v>0</v>
      </c>
      <c r="N361">
        <v>0</v>
      </c>
      <c r="O361">
        <v>0</v>
      </c>
      <c r="P361">
        <f>VLOOKUP(C361,'By Sighting'!B:O,14,FALSE)</f>
        <v>0</v>
      </c>
      <c r="Q361">
        <v>0</v>
      </c>
      <c r="R361">
        <f t="shared" si="16"/>
        <v>0</v>
      </c>
      <c r="S361">
        <v>0</v>
      </c>
      <c r="T361">
        <v>0</v>
      </c>
      <c r="U361" t="str">
        <f t="shared" si="17"/>
        <v/>
      </c>
    </row>
    <row r="362" spans="1:21" hidden="1" x14ac:dyDescent="0.25">
      <c r="A362" s="39">
        <v>40772</v>
      </c>
      <c r="B362" s="39" t="s">
        <v>4839</v>
      </c>
      <c r="C362" s="37" t="s">
        <v>4015</v>
      </c>
      <c r="D362" s="37">
        <v>2011</v>
      </c>
      <c r="E362" s="38">
        <v>8</v>
      </c>
      <c r="F362" s="37" t="s">
        <v>1827</v>
      </c>
      <c r="G362" s="37" t="s">
        <v>1827</v>
      </c>
      <c r="H362" s="37" t="s">
        <v>32</v>
      </c>
      <c r="I362" s="38">
        <v>75</v>
      </c>
      <c r="J362" s="37">
        <v>0</v>
      </c>
      <c r="K362" s="37">
        <f t="shared" si="15"/>
        <v>75</v>
      </c>
      <c r="L362" s="37" t="s">
        <v>4014</v>
      </c>
      <c r="M362">
        <v>0</v>
      </c>
      <c r="N362">
        <v>0</v>
      </c>
      <c r="O362">
        <v>0</v>
      </c>
      <c r="P362">
        <f>VLOOKUP(C362,'By Sighting'!B:O,14,FALSE)</f>
        <v>0</v>
      </c>
      <c r="Q362">
        <v>0</v>
      </c>
      <c r="R362">
        <f t="shared" si="16"/>
        <v>0</v>
      </c>
      <c r="S362">
        <v>0</v>
      </c>
      <c r="T362">
        <v>0</v>
      </c>
      <c r="U362" t="str">
        <f t="shared" si="17"/>
        <v/>
      </c>
    </row>
    <row r="363" spans="1:21" hidden="1" x14ac:dyDescent="0.25">
      <c r="A363" s="39">
        <v>40772</v>
      </c>
      <c r="B363" s="39" t="s">
        <v>4839</v>
      </c>
      <c r="C363" s="37" t="s">
        <v>4013</v>
      </c>
      <c r="D363" s="37">
        <v>2011</v>
      </c>
      <c r="E363" s="38">
        <v>8</v>
      </c>
      <c r="F363" s="37" t="s">
        <v>1827</v>
      </c>
      <c r="G363" s="37" t="s">
        <v>1827</v>
      </c>
      <c r="H363" s="37" t="s">
        <v>40</v>
      </c>
      <c r="I363" s="38">
        <v>1</v>
      </c>
      <c r="J363" s="37">
        <v>0</v>
      </c>
      <c r="K363" s="37">
        <f t="shared" si="15"/>
        <v>1</v>
      </c>
      <c r="L363" s="37" t="s">
        <v>4012</v>
      </c>
      <c r="M363">
        <v>0</v>
      </c>
      <c r="N363">
        <v>0</v>
      </c>
      <c r="O363">
        <v>0</v>
      </c>
      <c r="P363">
        <f>VLOOKUP(C363,'By Sighting'!B:O,14,FALSE)</f>
        <v>0</v>
      </c>
      <c r="Q363">
        <v>0</v>
      </c>
      <c r="R363">
        <f t="shared" si="16"/>
        <v>0</v>
      </c>
      <c r="S363">
        <v>0</v>
      </c>
      <c r="T363">
        <v>0</v>
      </c>
      <c r="U363" t="str">
        <f t="shared" si="17"/>
        <v/>
      </c>
    </row>
    <row r="364" spans="1:21" hidden="1" x14ac:dyDescent="0.25">
      <c r="A364" s="39">
        <v>40772</v>
      </c>
      <c r="B364" s="39" t="s">
        <v>4839</v>
      </c>
      <c r="C364" s="37" t="s">
        <v>4011</v>
      </c>
      <c r="D364" s="37">
        <v>2011</v>
      </c>
      <c r="E364" s="38">
        <v>8</v>
      </c>
      <c r="F364" s="37" t="s">
        <v>153</v>
      </c>
      <c r="G364" s="37" t="s">
        <v>4672</v>
      </c>
      <c r="H364" s="37" t="s">
        <v>32</v>
      </c>
      <c r="I364" s="38">
        <v>1</v>
      </c>
      <c r="J364" s="37">
        <v>0</v>
      </c>
      <c r="K364" s="37">
        <f t="shared" si="15"/>
        <v>1</v>
      </c>
      <c r="L364" s="37" t="s">
        <v>4010</v>
      </c>
      <c r="M364">
        <v>0</v>
      </c>
      <c r="N364">
        <v>0</v>
      </c>
      <c r="O364">
        <v>0</v>
      </c>
      <c r="P364">
        <f>VLOOKUP(C364,'By Sighting'!B:O,14,FALSE)</f>
        <v>0</v>
      </c>
      <c r="Q364">
        <v>0</v>
      </c>
      <c r="R364">
        <f t="shared" si="16"/>
        <v>0</v>
      </c>
      <c r="S364">
        <v>0</v>
      </c>
      <c r="T364">
        <v>0</v>
      </c>
      <c r="U364" t="str">
        <f t="shared" si="17"/>
        <v/>
      </c>
    </row>
    <row r="365" spans="1:21" hidden="1" x14ac:dyDescent="0.25">
      <c r="A365" s="39">
        <v>40772</v>
      </c>
      <c r="B365" s="39" t="s">
        <v>4839</v>
      </c>
      <c r="C365" s="37" t="s">
        <v>4009</v>
      </c>
      <c r="D365" s="37">
        <v>2011</v>
      </c>
      <c r="E365" s="38">
        <v>8</v>
      </c>
      <c r="F365" s="37" t="s">
        <v>55</v>
      </c>
      <c r="G365" s="37" t="s">
        <v>4672</v>
      </c>
      <c r="H365" s="37" t="s">
        <v>32</v>
      </c>
      <c r="I365" s="38">
        <v>57</v>
      </c>
      <c r="J365" s="37">
        <v>0</v>
      </c>
      <c r="K365" s="37">
        <f t="shared" si="15"/>
        <v>57</v>
      </c>
      <c r="L365" s="37" t="s">
        <v>4008</v>
      </c>
      <c r="M365">
        <v>0</v>
      </c>
      <c r="N365">
        <v>0</v>
      </c>
      <c r="O365">
        <v>0</v>
      </c>
      <c r="P365">
        <f>VLOOKUP(C365,'By Sighting'!B:O,14,FALSE)</f>
        <v>0</v>
      </c>
      <c r="Q365">
        <v>0</v>
      </c>
      <c r="R365">
        <f t="shared" si="16"/>
        <v>0</v>
      </c>
      <c r="S365">
        <v>0</v>
      </c>
      <c r="T365">
        <v>0</v>
      </c>
      <c r="U365" t="str">
        <f t="shared" si="17"/>
        <v/>
      </c>
    </row>
    <row r="366" spans="1:21" hidden="1" x14ac:dyDescent="0.25">
      <c r="A366" s="39">
        <v>40772</v>
      </c>
      <c r="B366" s="39" t="s">
        <v>4839</v>
      </c>
      <c r="C366" s="37" t="s">
        <v>4007</v>
      </c>
      <c r="D366" s="37">
        <v>2011</v>
      </c>
      <c r="E366" s="38">
        <v>8</v>
      </c>
      <c r="F366" s="37" t="s">
        <v>55</v>
      </c>
      <c r="G366" s="37" t="s">
        <v>4672</v>
      </c>
      <c r="H366" s="37" t="s">
        <v>40</v>
      </c>
      <c r="I366" s="38">
        <v>391</v>
      </c>
      <c r="J366" s="37">
        <v>0</v>
      </c>
      <c r="K366" s="37">
        <f t="shared" si="15"/>
        <v>391</v>
      </c>
      <c r="L366" s="37" t="s">
        <v>4006</v>
      </c>
      <c r="M366">
        <v>0</v>
      </c>
      <c r="N366">
        <v>0</v>
      </c>
      <c r="O366">
        <v>0</v>
      </c>
      <c r="P366">
        <f>VLOOKUP(C366,'By Sighting'!B:O,14,FALSE)</f>
        <v>0</v>
      </c>
      <c r="Q366">
        <v>0</v>
      </c>
      <c r="R366">
        <f t="shared" si="16"/>
        <v>0</v>
      </c>
      <c r="S366">
        <v>0</v>
      </c>
      <c r="T366">
        <v>0</v>
      </c>
      <c r="U366" t="str">
        <f t="shared" si="17"/>
        <v/>
      </c>
    </row>
    <row r="367" spans="1:21" hidden="1" x14ac:dyDescent="0.25">
      <c r="A367" s="39">
        <v>40772</v>
      </c>
      <c r="B367" s="39" t="s">
        <v>4839</v>
      </c>
      <c r="C367" s="37" t="s">
        <v>4005</v>
      </c>
      <c r="D367" s="37">
        <v>2011</v>
      </c>
      <c r="E367" s="38">
        <v>8</v>
      </c>
      <c r="F367" s="37" t="s">
        <v>55</v>
      </c>
      <c r="G367" s="37" t="s">
        <v>4672</v>
      </c>
      <c r="H367" s="37" t="s">
        <v>32</v>
      </c>
      <c r="I367" s="38">
        <v>26</v>
      </c>
      <c r="J367" s="37">
        <v>0</v>
      </c>
      <c r="K367" s="37">
        <f t="shared" si="15"/>
        <v>26</v>
      </c>
      <c r="L367" s="37" t="s">
        <v>4004</v>
      </c>
      <c r="M367">
        <v>0</v>
      </c>
      <c r="N367">
        <v>0</v>
      </c>
      <c r="O367">
        <v>0</v>
      </c>
      <c r="P367">
        <f>VLOOKUP(C367,'By Sighting'!B:O,14,FALSE)</f>
        <v>0</v>
      </c>
      <c r="Q367">
        <v>0</v>
      </c>
      <c r="R367">
        <f t="shared" si="16"/>
        <v>0</v>
      </c>
      <c r="S367">
        <v>0</v>
      </c>
      <c r="T367">
        <v>0</v>
      </c>
      <c r="U367" t="str">
        <f t="shared" si="17"/>
        <v/>
      </c>
    </row>
    <row r="368" spans="1:21" hidden="1" x14ac:dyDescent="0.25">
      <c r="A368" s="39">
        <v>40772</v>
      </c>
      <c r="B368" s="39" t="s">
        <v>4839</v>
      </c>
      <c r="C368" s="37" t="s">
        <v>4003</v>
      </c>
      <c r="D368" s="37">
        <v>2011</v>
      </c>
      <c r="E368" s="38">
        <v>8</v>
      </c>
      <c r="F368" s="37" t="s">
        <v>55</v>
      </c>
      <c r="G368" s="37" t="s">
        <v>4672</v>
      </c>
      <c r="H368" s="37" t="s">
        <v>40</v>
      </c>
      <c r="I368" s="38">
        <v>177</v>
      </c>
      <c r="J368" s="37">
        <v>0</v>
      </c>
      <c r="K368" s="37">
        <f t="shared" si="15"/>
        <v>177</v>
      </c>
      <c r="L368" s="37" t="s">
        <v>4002</v>
      </c>
      <c r="M368">
        <v>0</v>
      </c>
      <c r="N368">
        <v>0</v>
      </c>
      <c r="O368">
        <v>0</v>
      </c>
      <c r="P368">
        <f>VLOOKUP(C368,'By Sighting'!B:O,14,FALSE)</f>
        <v>0</v>
      </c>
      <c r="Q368">
        <v>0</v>
      </c>
      <c r="R368">
        <f t="shared" si="16"/>
        <v>0</v>
      </c>
      <c r="S368">
        <v>0</v>
      </c>
      <c r="T368">
        <v>0</v>
      </c>
      <c r="U368" t="str">
        <f t="shared" si="17"/>
        <v/>
      </c>
    </row>
    <row r="369" spans="1:21" hidden="1" x14ac:dyDescent="0.25">
      <c r="A369" s="39">
        <v>40772</v>
      </c>
      <c r="B369" s="39" t="s">
        <v>4839</v>
      </c>
      <c r="C369" s="37" t="s">
        <v>277</v>
      </c>
      <c r="D369" s="37">
        <v>2011</v>
      </c>
      <c r="E369" s="38">
        <v>8</v>
      </c>
      <c r="F369" s="37" t="s">
        <v>36</v>
      </c>
      <c r="G369" s="37" t="s">
        <v>36</v>
      </c>
      <c r="H369" s="37" t="s">
        <v>32</v>
      </c>
      <c r="I369" s="38">
        <v>197</v>
      </c>
      <c r="J369" s="37" t="s">
        <v>2517</v>
      </c>
      <c r="K369" s="37">
        <f t="shared" si="15"/>
        <v>178</v>
      </c>
      <c r="L369" s="37" t="s">
        <v>3999</v>
      </c>
      <c r="M369">
        <v>1</v>
      </c>
      <c r="N369">
        <v>1</v>
      </c>
      <c r="O369">
        <v>0</v>
      </c>
      <c r="P369">
        <f>VLOOKUP(C369,'By Sighting'!B:O,14,FALSE)</f>
        <v>1</v>
      </c>
      <c r="Q369">
        <v>5.076142131979695E-3</v>
      </c>
      <c r="R369">
        <f t="shared" si="16"/>
        <v>0</v>
      </c>
      <c r="S369">
        <v>5.6179775280898875E-3</v>
      </c>
      <c r="T369">
        <v>1</v>
      </c>
      <c r="U369" t="str">
        <f t="shared" si="17"/>
        <v/>
      </c>
    </row>
    <row r="370" spans="1:21" hidden="1" x14ac:dyDescent="0.25">
      <c r="A370" s="39">
        <v>40772</v>
      </c>
      <c r="B370" s="39" t="s">
        <v>4839</v>
      </c>
      <c r="C370" s="37" t="s">
        <v>3998</v>
      </c>
      <c r="D370" s="37">
        <v>2011</v>
      </c>
      <c r="E370" s="38">
        <v>8</v>
      </c>
      <c r="F370" s="37" t="s">
        <v>36</v>
      </c>
      <c r="G370" s="37" t="s">
        <v>36</v>
      </c>
      <c r="H370" s="37" t="s">
        <v>40</v>
      </c>
      <c r="I370" s="38">
        <v>39</v>
      </c>
      <c r="J370" s="37">
        <v>0</v>
      </c>
      <c r="K370" s="37">
        <f t="shared" si="15"/>
        <v>39</v>
      </c>
      <c r="L370" s="37" t="s">
        <v>37</v>
      </c>
      <c r="M370">
        <v>0</v>
      </c>
      <c r="N370">
        <v>0</v>
      </c>
      <c r="O370">
        <v>0</v>
      </c>
      <c r="P370">
        <f>VLOOKUP(C370,'By Sighting'!B:O,14,FALSE)</f>
        <v>0</v>
      </c>
      <c r="Q370">
        <v>0</v>
      </c>
      <c r="R370">
        <f t="shared" si="16"/>
        <v>0</v>
      </c>
      <c r="S370">
        <v>0</v>
      </c>
      <c r="T370">
        <v>0</v>
      </c>
      <c r="U370" t="str">
        <f t="shared" si="17"/>
        <v/>
      </c>
    </row>
    <row r="371" spans="1:21" hidden="1" x14ac:dyDescent="0.25">
      <c r="A371" s="39">
        <v>40772</v>
      </c>
      <c r="B371" s="39" t="s">
        <v>4839</v>
      </c>
      <c r="C371" s="37" t="s">
        <v>3997</v>
      </c>
      <c r="D371" s="37">
        <v>2011</v>
      </c>
      <c r="E371" s="38">
        <v>8</v>
      </c>
      <c r="F371" s="37" t="s">
        <v>50</v>
      </c>
      <c r="G371" s="37" t="s">
        <v>50</v>
      </c>
      <c r="H371" s="37" t="s">
        <v>32</v>
      </c>
      <c r="I371" s="38">
        <v>102</v>
      </c>
      <c r="J371" s="37">
        <v>0</v>
      </c>
      <c r="K371" s="37">
        <f t="shared" si="15"/>
        <v>102</v>
      </c>
      <c r="L371" s="37" t="s">
        <v>3996</v>
      </c>
      <c r="M371">
        <v>0</v>
      </c>
      <c r="N371">
        <v>0</v>
      </c>
      <c r="O371">
        <v>0</v>
      </c>
      <c r="P371">
        <f>VLOOKUP(C371,'By Sighting'!B:O,14,FALSE)</f>
        <v>0</v>
      </c>
      <c r="Q371">
        <v>0</v>
      </c>
      <c r="R371">
        <f t="shared" si="16"/>
        <v>0</v>
      </c>
      <c r="S371">
        <v>0</v>
      </c>
      <c r="T371">
        <v>0</v>
      </c>
      <c r="U371" t="str">
        <f t="shared" si="17"/>
        <v/>
      </c>
    </row>
    <row r="372" spans="1:21" hidden="1" x14ac:dyDescent="0.25">
      <c r="A372" s="39">
        <v>40772</v>
      </c>
      <c r="B372" s="39" t="s">
        <v>4839</v>
      </c>
      <c r="C372" s="37" t="s">
        <v>3995</v>
      </c>
      <c r="D372" s="37">
        <v>2011</v>
      </c>
      <c r="E372" s="38">
        <v>8</v>
      </c>
      <c r="F372" s="37" t="s">
        <v>50</v>
      </c>
      <c r="G372" s="37" t="s">
        <v>50</v>
      </c>
      <c r="H372" s="37" t="s">
        <v>40</v>
      </c>
      <c r="I372" s="38">
        <v>9</v>
      </c>
      <c r="J372" s="37">
        <v>0</v>
      </c>
      <c r="K372" s="37">
        <f t="shared" si="15"/>
        <v>9</v>
      </c>
      <c r="L372" s="37" t="s">
        <v>37</v>
      </c>
      <c r="M372">
        <v>0</v>
      </c>
      <c r="N372">
        <v>0</v>
      </c>
      <c r="O372">
        <v>0</v>
      </c>
      <c r="P372">
        <f>VLOOKUP(C372,'By Sighting'!B:O,14,FALSE)</f>
        <v>0</v>
      </c>
      <c r="Q372">
        <v>0</v>
      </c>
      <c r="R372">
        <f t="shared" si="16"/>
        <v>0</v>
      </c>
      <c r="S372">
        <v>0</v>
      </c>
      <c r="T372">
        <v>0</v>
      </c>
      <c r="U372" t="str">
        <f t="shared" si="17"/>
        <v/>
      </c>
    </row>
    <row r="373" spans="1:21" hidden="1" x14ac:dyDescent="0.25">
      <c r="A373" s="39">
        <v>40779</v>
      </c>
      <c r="B373" s="39" t="s">
        <v>4840</v>
      </c>
      <c r="C373" s="37" t="s">
        <v>3967</v>
      </c>
      <c r="D373" s="37">
        <v>2011</v>
      </c>
      <c r="E373" s="38">
        <v>8</v>
      </c>
      <c r="F373" s="37" t="s">
        <v>76</v>
      </c>
      <c r="G373" s="37" t="s">
        <v>1827</v>
      </c>
      <c r="H373" s="37" t="s">
        <v>32</v>
      </c>
      <c r="I373" s="38">
        <v>36</v>
      </c>
      <c r="J373" s="37">
        <v>0</v>
      </c>
      <c r="K373" s="37">
        <f t="shared" si="15"/>
        <v>36</v>
      </c>
      <c r="L373" s="37" t="s">
        <v>3966</v>
      </c>
      <c r="M373">
        <v>0</v>
      </c>
      <c r="N373">
        <v>0</v>
      </c>
      <c r="O373">
        <v>0</v>
      </c>
      <c r="P373">
        <f>VLOOKUP(C373,'By Sighting'!B:O,14,FALSE)</f>
        <v>0</v>
      </c>
      <c r="Q373">
        <v>0</v>
      </c>
      <c r="R373">
        <f t="shared" si="16"/>
        <v>0</v>
      </c>
      <c r="S373">
        <v>0</v>
      </c>
      <c r="T373">
        <v>0</v>
      </c>
      <c r="U373" t="str">
        <f t="shared" si="17"/>
        <v/>
      </c>
    </row>
    <row r="374" spans="1:21" hidden="1" x14ac:dyDescent="0.25">
      <c r="A374" s="39">
        <v>40779</v>
      </c>
      <c r="B374" s="39" t="s">
        <v>4840</v>
      </c>
      <c r="C374" s="37" t="s">
        <v>3965</v>
      </c>
      <c r="D374" s="37">
        <v>2011</v>
      </c>
      <c r="E374" s="38">
        <v>8</v>
      </c>
      <c r="F374" s="37" t="s">
        <v>1827</v>
      </c>
      <c r="G374" s="37" t="s">
        <v>1827</v>
      </c>
      <c r="H374" s="37" t="s">
        <v>40</v>
      </c>
      <c r="I374" s="38">
        <v>1</v>
      </c>
      <c r="J374" s="37">
        <v>0</v>
      </c>
      <c r="K374" s="37">
        <f t="shared" si="15"/>
        <v>1</v>
      </c>
      <c r="L374" s="37" t="s">
        <v>37</v>
      </c>
      <c r="M374">
        <v>0</v>
      </c>
      <c r="N374">
        <v>0</v>
      </c>
      <c r="O374">
        <v>0</v>
      </c>
      <c r="P374">
        <f>VLOOKUP(C374,'By Sighting'!B:O,14,FALSE)</f>
        <v>0</v>
      </c>
      <c r="Q374">
        <v>0</v>
      </c>
      <c r="R374">
        <f t="shared" si="16"/>
        <v>0</v>
      </c>
      <c r="S374">
        <v>0</v>
      </c>
      <c r="T374">
        <v>0</v>
      </c>
      <c r="U374" t="str">
        <f t="shared" si="17"/>
        <v/>
      </c>
    </row>
    <row r="375" spans="1:21" hidden="1" x14ac:dyDescent="0.25">
      <c r="A375" s="39">
        <v>40779</v>
      </c>
      <c r="B375" s="39" t="s">
        <v>4840</v>
      </c>
      <c r="C375" s="37" t="s">
        <v>3964</v>
      </c>
      <c r="D375" s="37">
        <v>2011</v>
      </c>
      <c r="E375" s="38">
        <v>8</v>
      </c>
      <c r="F375" s="37" t="s">
        <v>1827</v>
      </c>
      <c r="G375" s="37" t="s">
        <v>1827</v>
      </c>
      <c r="H375" s="37" t="s">
        <v>32</v>
      </c>
      <c r="I375" s="38">
        <v>42</v>
      </c>
      <c r="J375" s="37">
        <v>0</v>
      </c>
      <c r="K375" s="37">
        <f t="shared" si="15"/>
        <v>42</v>
      </c>
      <c r="L375" s="37" t="s">
        <v>3963</v>
      </c>
      <c r="M375">
        <v>0</v>
      </c>
      <c r="N375">
        <v>0</v>
      </c>
      <c r="O375">
        <v>0</v>
      </c>
      <c r="P375">
        <f>VLOOKUP(C375,'By Sighting'!B:O,14,FALSE)</f>
        <v>0</v>
      </c>
      <c r="Q375">
        <v>0</v>
      </c>
      <c r="R375">
        <f t="shared" si="16"/>
        <v>0</v>
      </c>
      <c r="S375">
        <v>0</v>
      </c>
      <c r="T375">
        <v>0</v>
      </c>
      <c r="U375" t="str">
        <f t="shared" si="17"/>
        <v/>
      </c>
    </row>
    <row r="376" spans="1:21" hidden="1" x14ac:dyDescent="0.25">
      <c r="A376" s="39">
        <v>40779</v>
      </c>
      <c r="B376" s="39" t="s">
        <v>4840</v>
      </c>
      <c r="C376" s="37" t="s">
        <v>3962</v>
      </c>
      <c r="D376" s="37">
        <v>2011</v>
      </c>
      <c r="E376" s="38">
        <v>8</v>
      </c>
      <c r="F376" s="37" t="s">
        <v>1827</v>
      </c>
      <c r="G376" s="37" t="s">
        <v>1827</v>
      </c>
      <c r="H376" s="37" t="s">
        <v>40</v>
      </c>
      <c r="I376" s="38">
        <v>1</v>
      </c>
      <c r="J376" s="37">
        <v>0</v>
      </c>
      <c r="K376" s="37">
        <f t="shared" si="15"/>
        <v>1</v>
      </c>
      <c r="L376" s="37" t="s">
        <v>37</v>
      </c>
      <c r="M376">
        <v>0</v>
      </c>
      <c r="N376">
        <v>0</v>
      </c>
      <c r="O376">
        <v>0</v>
      </c>
      <c r="P376">
        <f>VLOOKUP(C376,'By Sighting'!B:O,14,FALSE)</f>
        <v>0</v>
      </c>
      <c r="Q376">
        <v>0</v>
      </c>
      <c r="R376">
        <f t="shared" si="16"/>
        <v>0</v>
      </c>
      <c r="S376">
        <v>0</v>
      </c>
      <c r="T376">
        <v>0</v>
      </c>
      <c r="U376" t="str">
        <f t="shared" si="17"/>
        <v/>
      </c>
    </row>
    <row r="377" spans="1:21" hidden="1" x14ac:dyDescent="0.25">
      <c r="A377" s="39">
        <v>40779</v>
      </c>
      <c r="B377" s="39" t="s">
        <v>4840</v>
      </c>
      <c r="C377" s="37" t="s">
        <v>3961</v>
      </c>
      <c r="D377" s="37">
        <v>2011</v>
      </c>
      <c r="E377" s="38">
        <v>8</v>
      </c>
      <c r="F377" s="37" t="s">
        <v>153</v>
      </c>
      <c r="G377" s="37" t="s">
        <v>4672</v>
      </c>
      <c r="H377" s="37" t="s">
        <v>32</v>
      </c>
      <c r="I377" s="38">
        <v>8</v>
      </c>
      <c r="J377" s="37">
        <v>0</v>
      </c>
      <c r="K377" s="37">
        <f t="shared" si="15"/>
        <v>8</v>
      </c>
      <c r="L377" s="37" t="s">
        <v>37</v>
      </c>
      <c r="M377">
        <v>0</v>
      </c>
      <c r="N377">
        <v>0</v>
      </c>
      <c r="O377">
        <v>0</v>
      </c>
      <c r="P377">
        <f>VLOOKUP(C377,'By Sighting'!B:O,14,FALSE)</f>
        <v>0</v>
      </c>
      <c r="Q377">
        <v>0</v>
      </c>
      <c r="R377">
        <f t="shared" si="16"/>
        <v>0</v>
      </c>
      <c r="S377">
        <v>0</v>
      </c>
      <c r="T377">
        <v>0</v>
      </c>
      <c r="U377" t="str">
        <f t="shared" si="17"/>
        <v/>
      </c>
    </row>
    <row r="378" spans="1:21" hidden="1" x14ac:dyDescent="0.25">
      <c r="A378" s="39">
        <v>40779</v>
      </c>
      <c r="B378" s="39" t="s">
        <v>4840</v>
      </c>
      <c r="C378" s="37" t="s">
        <v>280</v>
      </c>
      <c r="D378" s="37">
        <v>2011</v>
      </c>
      <c r="E378" s="38">
        <v>8</v>
      </c>
      <c r="F378" s="37" t="s">
        <v>55</v>
      </c>
      <c r="G378" s="37" t="s">
        <v>4672</v>
      </c>
      <c r="H378" s="37" t="s">
        <v>40</v>
      </c>
      <c r="I378" s="38">
        <v>813</v>
      </c>
      <c r="J378" s="37">
        <v>0</v>
      </c>
      <c r="K378" s="37">
        <f t="shared" si="15"/>
        <v>813</v>
      </c>
      <c r="L378" s="37" t="s">
        <v>3960</v>
      </c>
      <c r="M378">
        <v>2</v>
      </c>
      <c r="N378">
        <v>0</v>
      </c>
      <c r="O378">
        <v>2</v>
      </c>
      <c r="P378">
        <f>VLOOKUP(C378,'By Sighting'!B:O,14,FALSE)</f>
        <v>2</v>
      </c>
      <c r="Q378">
        <v>2.4600246002460025E-3</v>
      </c>
      <c r="R378">
        <f t="shared" si="16"/>
        <v>2.4600246002460025E-3</v>
      </c>
      <c r="S378">
        <v>2.4600246002460025E-3</v>
      </c>
      <c r="T378">
        <v>2</v>
      </c>
      <c r="U378" t="str">
        <f t="shared" si="17"/>
        <v/>
      </c>
    </row>
    <row r="379" spans="1:21" hidden="1" x14ac:dyDescent="0.25">
      <c r="A379" s="39">
        <v>40779</v>
      </c>
      <c r="B379" s="39" t="s">
        <v>4840</v>
      </c>
      <c r="C379" s="37" t="s">
        <v>286</v>
      </c>
      <c r="D379" s="37">
        <v>2011</v>
      </c>
      <c r="E379" s="38">
        <v>8</v>
      </c>
      <c r="F379" s="37" t="s">
        <v>55</v>
      </c>
      <c r="G379" s="37" t="s">
        <v>4672</v>
      </c>
      <c r="H379" s="37" t="s">
        <v>32</v>
      </c>
      <c r="I379" s="38">
        <v>410</v>
      </c>
      <c r="J379" s="37" t="s">
        <v>1857</v>
      </c>
      <c r="K379" s="37">
        <f t="shared" si="15"/>
        <v>405</v>
      </c>
      <c r="L379" s="37" t="s">
        <v>3959</v>
      </c>
      <c r="M379">
        <v>3</v>
      </c>
      <c r="N379">
        <v>1</v>
      </c>
      <c r="O379">
        <v>1</v>
      </c>
      <c r="P379">
        <f>VLOOKUP(C379,'By Sighting'!B:O,14,FALSE)</f>
        <v>2</v>
      </c>
      <c r="Q379">
        <v>7.3170731707317077E-3</v>
      </c>
      <c r="R379">
        <f t="shared" si="16"/>
        <v>2.4390243902439024E-3</v>
      </c>
      <c r="S379">
        <v>4.9382716049382715E-3</v>
      </c>
      <c r="T379">
        <v>3</v>
      </c>
      <c r="U379" t="str">
        <f t="shared" si="17"/>
        <v/>
      </c>
    </row>
    <row r="380" spans="1:21" hidden="1" x14ac:dyDescent="0.25">
      <c r="A380" s="39">
        <v>40786</v>
      </c>
      <c r="B380" s="39" t="s">
        <v>4841</v>
      </c>
      <c r="C380" s="37" t="s">
        <v>3956</v>
      </c>
      <c r="D380" s="37">
        <v>2011</v>
      </c>
      <c r="E380" s="38">
        <v>8</v>
      </c>
      <c r="F380" s="37" t="s">
        <v>76</v>
      </c>
      <c r="G380" s="37" t="s">
        <v>1827</v>
      </c>
      <c r="H380" s="37" t="s">
        <v>32</v>
      </c>
      <c r="I380" s="38">
        <v>15</v>
      </c>
      <c r="J380" s="37">
        <v>0</v>
      </c>
      <c r="K380" s="37">
        <f t="shared" si="15"/>
        <v>15</v>
      </c>
      <c r="L380" s="37" t="s">
        <v>3955</v>
      </c>
      <c r="M380">
        <v>0</v>
      </c>
      <c r="N380">
        <v>0</v>
      </c>
      <c r="O380">
        <v>0</v>
      </c>
      <c r="P380">
        <f>VLOOKUP(C380,'By Sighting'!B:O,14,FALSE)</f>
        <v>0</v>
      </c>
      <c r="Q380">
        <v>0</v>
      </c>
      <c r="R380">
        <f t="shared" si="16"/>
        <v>0</v>
      </c>
      <c r="S380">
        <v>0</v>
      </c>
      <c r="T380">
        <v>0</v>
      </c>
      <c r="U380" t="str">
        <f t="shared" si="17"/>
        <v/>
      </c>
    </row>
    <row r="381" spans="1:21" hidden="1" x14ac:dyDescent="0.25">
      <c r="A381" s="39">
        <v>40786</v>
      </c>
      <c r="B381" s="39" t="s">
        <v>4841</v>
      </c>
      <c r="C381" s="37" t="s">
        <v>3954</v>
      </c>
      <c r="D381" s="37">
        <v>2011</v>
      </c>
      <c r="E381" s="38">
        <v>8</v>
      </c>
      <c r="F381" s="37" t="s">
        <v>1827</v>
      </c>
      <c r="G381" s="37" t="s">
        <v>1827</v>
      </c>
      <c r="H381" s="37" t="s">
        <v>32</v>
      </c>
      <c r="I381" s="38">
        <v>23</v>
      </c>
      <c r="J381" s="37">
        <v>0</v>
      </c>
      <c r="K381" s="37">
        <f t="shared" si="15"/>
        <v>23</v>
      </c>
      <c r="L381" s="37" t="s">
        <v>37</v>
      </c>
      <c r="M381">
        <v>0</v>
      </c>
      <c r="N381">
        <v>0</v>
      </c>
      <c r="O381">
        <v>0</v>
      </c>
      <c r="P381">
        <f>VLOOKUP(C381,'By Sighting'!B:O,14,FALSE)</f>
        <v>0</v>
      </c>
      <c r="Q381">
        <v>0</v>
      </c>
      <c r="R381">
        <f t="shared" si="16"/>
        <v>0</v>
      </c>
      <c r="S381">
        <v>0</v>
      </c>
      <c r="T381">
        <v>0</v>
      </c>
      <c r="U381" t="str">
        <f t="shared" si="17"/>
        <v/>
      </c>
    </row>
    <row r="382" spans="1:21" hidden="1" x14ac:dyDescent="0.25">
      <c r="A382" s="39">
        <v>40787</v>
      </c>
      <c r="B382" s="39" t="s">
        <v>4842</v>
      </c>
      <c r="C382" s="37" t="s">
        <v>3952</v>
      </c>
      <c r="D382" s="37">
        <v>2011</v>
      </c>
      <c r="E382" s="38">
        <v>9</v>
      </c>
      <c r="F382" s="37" t="s">
        <v>76</v>
      </c>
      <c r="G382" s="37" t="s">
        <v>1827</v>
      </c>
      <c r="H382" s="37" t="s">
        <v>32</v>
      </c>
      <c r="I382" s="38">
        <v>97</v>
      </c>
      <c r="J382" s="37">
        <v>0</v>
      </c>
      <c r="K382" s="37">
        <f t="shared" si="15"/>
        <v>97</v>
      </c>
      <c r="L382" s="37" t="s">
        <v>37</v>
      </c>
      <c r="M382">
        <v>0</v>
      </c>
      <c r="N382">
        <v>0</v>
      </c>
      <c r="O382">
        <v>0</v>
      </c>
      <c r="P382">
        <f>VLOOKUP(C382,'By Sighting'!B:O,14,FALSE)</f>
        <v>0</v>
      </c>
      <c r="Q382">
        <v>0</v>
      </c>
      <c r="R382">
        <f t="shared" si="16"/>
        <v>0</v>
      </c>
      <c r="S382">
        <v>0</v>
      </c>
      <c r="T382">
        <v>0</v>
      </c>
      <c r="U382" t="str">
        <f t="shared" si="17"/>
        <v/>
      </c>
    </row>
    <row r="383" spans="1:21" hidden="1" x14ac:dyDescent="0.25">
      <c r="A383" s="39">
        <v>40787</v>
      </c>
      <c r="B383" s="39" t="s">
        <v>4842</v>
      </c>
      <c r="C383" s="37" t="s">
        <v>3951</v>
      </c>
      <c r="D383" s="37">
        <v>2011</v>
      </c>
      <c r="E383" s="38">
        <v>9</v>
      </c>
      <c r="F383" s="37" t="s">
        <v>76</v>
      </c>
      <c r="G383" s="37" t="s">
        <v>1827</v>
      </c>
      <c r="H383" s="37" t="s">
        <v>40</v>
      </c>
      <c r="I383" s="38">
        <v>1</v>
      </c>
      <c r="J383" s="37">
        <v>0</v>
      </c>
      <c r="K383" s="37">
        <f t="shared" si="15"/>
        <v>1</v>
      </c>
      <c r="L383" s="37" t="s">
        <v>37</v>
      </c>
      <c r="M383">
        <v>0</v>
      </c>
      <c r="N383">
        <v>0</v>
      </c>
      <c r="O383">
        <v>0</v>
      </c>
      <c r="P383">
        <f>VLOOKUP(C383,'By Sighting'!B:O,14,FALSE)</f>
        <v>0</v>
      </c>
      <c r="Q383">
        <v>0</v>
      </c>
      <c r="R383">
        <f t="shared" si="16"/>
        <v>0</v>
      </c>
      <c r="S383">
        <v>0</v>
      </c>
      <c r="T383">
        <v>0</v>
      </c>
      <c r="U383" t="str">
        <f t="shared" si="17"/>
        <v/>
      </c>
    </row>
    <row r="384" spans="1:21" hidden="1" x14ac:dyDescent="0.25">
      <c r="A384" s="39">
        <v>40787</v>
      </c>
      <c r="B384" s="39" t="s">
        <v>4842</v>
      </c>
      <c r="C384" s="37" t="s">
        <v>3950</v>
      </c>
      <c r="D384" s="37">
        <v>2011</v>
      </c>
      <c r="E384" s="38">
        <v>9</v>
      </c>
      <c r="F384" s="37" t="s">
        <v>1827</v>
      </c>
      <c r="G384" s="37" t="s">
        <v>1827</v>
      </c>
      <c r="H384" s="37" t="s">
        <v>32</v>
      </c>
      <c r="I384" s="38">
        <v>41</v>
      </c>
      <c r="J384" s="37">
        <v>0</v>
      </c>
      <c r="K384" s="37">
        <f t="shared" si="15"/>
        <v>41</v>
      </c>
      <c r="L384" s="37" t="s">
        <v>37</v>
      </c>
      <c r="M384">
        <v>0</v>
      </c>
      <c r="N384">
        <v>0</v>
      </c>
      <c r="O384">
        <v>0</v>
      </c>
      <c r="P384">
        <f>VLOOKUP(C384,'By Sighting'!B:O,14,FALSE)</f>
        <v>0</v>
      </c>
      <c r="Q384">
        <v>0</v>
      </c>
      <c r="R384">
        <f t="shared" si="16"/>
        <v>0</v>
      </c>
      <c r="S384">
        <v>0</v>
      </c>
      <c r="T384">
        <v>0</v>
      </c>
      <c r="U384" t="str">
        <f t="shared" si="17"/>
        <v/>
      </c>
    </row>
    <row r="385" spans="1:21" hidden="1" x14ac:dyDescent="0.25">
      <c r="A385" s="39">
        <v>40787</v>
      </c>
      <c r="B385" s="39" t="s">
        <v>4842</v>
      </c>
      <c r="C385" s="37" t="s">
        <v>3949</v>
      </c>
      <c r="D385" s="37">
        <v>2011</v>
      </c>
      <c r="E385" s="38">
        <v>9</v>
      </c>
      <c r="F385" s="37" t="s">
        <v>1827</v>
      </c>
      <c r="G385" s="37" t="s">
        <v>1827</v>
      </c>
      <c r="H385" s="37" t="s">
        <v>40</v>
      </c>
      <c r="I385" s="38">
        <v>16</v>
      </c>
      <c r="J385" s="37">
        <v>0</v>
      </c>
      <c r="K385" s="37">
        <f t="shared" si="15"/>
        <v>16</v>
      </c>
      <c r="L385" s="37" t="s">
        <v>37</v>
      </c>
      <c r="M385">
        <v>0</v>
      </c>
      <c r="N385">
        <v>0</v>
      </c>
      <c r="O385">
        <v>0</v>
      </c>
      <c r="P385">
        <f>VLOOKUP(C385,'By Sighting'!B:O,14,FALSE)</f>
        <v>0</v>
      </c>
      <c r="Q385">
        <v>0</v>
      </c>
      <c r="R385">
        <f t="shared" si="16"/>
        <v>0</v>
      </c>
      <c r="S385">
        <v>0</v>
      </c>
      <c r="T385">
        <v>0</v>
      </c>
      <c r="U385" t="str">
        <f t="shared" si="17"/>
        <v/>
      </c>
    </row>
    <row r="386" spans="1:21" hidden="1" x14ac:dyDescent="0.25">
      <c r="A386" s="39">
        <v>40787</v>
      </c>
      <c r="B386" s="39" t="s">
        <v>4842</v>
      </c>
      <c r="C386" s="37" t="s">
        <v>3946</v>
      </c>
      <c r="D386" s="37">
        <v>2011</v>
      </c>
      <c r="E386" s="38">
        <v>9</v>
      </c>
      <c r="F386" s="37" t="s">
        <v>153</v>
      </c>
      <c r="G386" s="37" t="s">
        <v>4672</v>
      </c>
      <c r="H386" s="37" t="s">
        <v>32</v>
      </c>
      <c r="I386" s="38">
        <v>4</v>
      </c>
      <c r="J386" s="37">
        <v>0</v>
      </c>
      <c r="K386" s="37">
        <f t="shared" si="15"/>
        <v>4</v>
      </c>
      <c r="L386" s="37" t="s">
        <v>3945</v>
      </c>
      <c r="M386">
        <v>0</v>
      </c>
      <c r="N386">
        <v>0</v>
      </c>
      <c r="O386">
        <v>0</v>
      </c>
      <c r="P386">
        <f>VLOOKUP(C386,'By Sighting'!B:O,14,FALSE)</f>
        <v>0</v>
      </c>
      <c r="Q386">
        <v>0</v>
      </c>
      <c r="R386">
        <f t="shared" si="16"/>
        <v>0</v>
      </c>
      <c r="S386">
        <v>0</v>
      </c>
      <c r="T386">
        <v>0</v>
      </c>
      <c r="U386" t="str">
        <f t="shared" si="17"/>
        <v/>
      </c>
    </row>
    <row r="387" spans="1:21" hidden="1" x14ac:dyDescent="0.25">
      <c r="A387" s="39">
        <v>40787</v>
      </c>
      <c r="B387" s="39" t="s">
        <v>4842</v>
      </c>
      <c r="C387" s="37" t="s">
        <v>3944</v>
      </c>
      <c r="D387" s="37">
        <v>2011</v>
      </c>
      <c r="E387" s="38">
        <v>9</v>
      </c>
      <c r="F387" s="37" t="s">
        <v>24</v>
      </c>
      <c r="G387" s="37" t="s">
        <v>4672</v>
      </c>
      <c r="H387" s="37" t="s">
        <v>32</v>
      </c>
      <c r="I387" s="38">
        <v>2</v>
      </c>
      <c r="J387" s="37">
        <v>0</v>
      </c>
      <c r="K387" s="37">
        <f t="shared" ref="K387:K450" si="18">I387-J387</f>
        <v>2</v>
      </c>
      <c r="L387" s="37" t="s">
        <v>3921</v>
      </c>
      <c r="M387">
        <v>0</v>
      </c>
      <c r="N387">
        <v>0</v>
      </c>
      <c r="O387">
        <v>0</v>
      </c>
      <c r="P387">
        <f>VLOOKUP(C387,'By Sighting'!B:O,14,FALSE)</f>
        <v>0</v>
      </c>
      <c r="Q387">
        <v>0</v>
      </c>
      <c r="R387">
        <f t="shared" ref="R387:R450" si="19">O387/I387</f>
        <v>0</v>
      </c>
      <c r="S387">
        <v>0</v>
      </c>
      <c r="T387">
        <v>0</v>
      </c>
      <c r="U387" t="str">
        <f t="shared" ref="U387:U450" si="20">IF(T387=M387, "", "NO")</f>
        <v/>
      </c>
    </row>
    <row r="388" spans="1:21" hidden="1" x14ac:dyDescent="0.25">
      <c r="A388" s="39">
        <v>40787</v>
      </c>
      <c r="B388" s="39" t="s">
        <v>4842</v>
      </c>
      <c r="C388" s="37" t="s">
        <v>296</v>
      </c>
      <c r="D388" s="37">
        <v>2011</v>
      </c>
      <c r="E388" s="38">
        <v>9</v>
      </c>
      <c r="F388" s="37" t="s">
        <v>36</v>
      </c>
      <c r="G388" s="37" t="s">
        <v>36</v>
      </c>
      <c r="H388" s="37" t="s">
        <v>32</v>
      </c>
      <c r="I388" s="38">
        <v>392</v>
      </c>
      <c r="J388" s="37" t="s">
        <v>2021</v>
      </c>
      <c r="K388" s="37">
        <f t="shared" si="18"/>
        <v>383</v>
      </c>
      <c r="L388" s="37" t="s">
        <v>3943</v>
      </c>
      <c r="M388">
        <v>1</v>
      </c>
      <c r="N388">
        <v>1</v>
      </c>
      <c r="O388">
        <v>0</v>
      </c>
      <c r="P388">
        <f>VLOOKUP(C388,'By Sighting'!B:O,14,FALSE)</f>
        <v>1</v>
      </c>
      <c r="Q388">
        <v>2.5510204081632651E-3</v>
      </c>
      <c r="R388">
        <f t="shared" si="19"/>
        <v>0</v>
      </c>
      <c r="S388">
        <v>2.6109660574412533E-3</v>
      </c>
      <c r="T388">
        <v>1</v>
      </c>
      <c r="U388" t="str">
        <f t="shared" si="20"/>
        <v/>
      </c>
    </row>
    <row r="389" spans="1:21" hidden="1" x14ac:dyDescent="0.25">
      <c r="A389" s="39">
        <v>40787</v>
      </c>
      <c r="B389" s="39" t="s">
        <v>4842</v>
      </c>
      <c r="C389" s="37" t="s">
        <v>3942</v>
      </c>
      <c r="D389" s="37">
        <v>2011</v>
      </c>
      <c r="E389" s="38">
        <v>9</v>
      </c>
      <c r="F389" s="37" t="s">
        <v>36</v>
      </c>
      <c r="G389" s="37" t="s">
        <v>36</v>
      </c>
      <c r="H389" s="37" t="s">
        <v>40</v>
      </c>
      <c r="I389" s="38">
        <v>205</v>
      </c>
      <c r="J389" s="37" t="s">
        <v>1841</v>
      </c>
      <c r="K389" s="37">
        <f t="shared" si="18"/>
        <v>204</v>
      </c>
      <c r="L389" s="37" t="s">
        <v>3941</v>
      </c>
      <c r="M389">
        <v>0</v>
      </c>
      <c r="N389">
        <v>0</v>
      </c>
      <c r="O389">
        <v>0</v>
      </c>
      <c r="P389">
        <f>VLOOKUP(C389,'By Sighting'!B:O,14,FALSE)</f>
        <v>0</v>
      </c>
      <c r="Q389">
        <v>0</v>
      </c>
      <c r="R389">
        <f t="shared" si="19"/>
        <v>0</v>
      </c>
      <c r="S389">
        <v>0</v>
      </c>
      <c r="T389">
        <v>0</v>
      </c>
      <c r="U389" t="str">
        <f t="shared" si="20"/>
        <v/>
      </c>
    </row>
    <row r="390" spans="1:21" hidden="1" x14ac:dyDescent="0.25">
      <c r="A390" s="39">
        <v>40787</v>
      </c>
      <c r="B390" s="39" t="s">
        <v>4842</v>
      </c>
      <c r="C390" s="37" t="s">
        <v>3940</v>
      </c>
      <c r="D390" s="37">
        <v>2011</v>
      </c>
      <c r="E390" s="38">
        <v>9</v>
      </c>
      <c r="F390" s="37" t="s">
        <v>50</v>
      </c>
      <c r="G390" s="37" t="s">
        <v>50</v>
      </c>
      <c r="H390" s="37" t="s">
        <v>32</v>
      </c>
      <c r="I390" s="38">
        <v>84</v>
      </c>
      <c r="J390" s="37" t="s">
        <v>2845</v>
      </c>
      <c r="K390" s="37">
        <f t="shared" si="18"/>
        <v>81</v>
      </c>
      <c r="L390" s="37" t="s">
        <v>3939</v>
      </c>
      <c r="M390">
        <v>0</v>
      </c>
      <c r="N390">
        <v>0</v>
      </c>
      <c r="O390">
        <v>0</v>
      </c>
      <c r="P390">
        <f>VLOOKUP(C390,'By Sighting'!B:O,14,FALSE)</f>
        <v>0</v>
      </c>
      <c r="Q390">
        <v>0</v>
      </c>
      <c r="R390">
        <f t="shared" si="19"/>
        <v>0</v>
      </c>
      <c r="S390">
        <v>0</v>
      </c>
      <c r="T390">
        <v>0</v>
      </c>
      <c r="U390" t="str">
        <f t="shared" si="20"/>
        <v/>
      </c>
    </row>
    <row r="391" spans="1:21" hidden="1" x14ac:dyDescent="0.25">
      <c r="A391" s="39">
        <v>40787</v>
      </c>
      <c r="B391" s="39" t="s">
        <v>4842</v>
      </c>
      <c r="C391" s="37" t="s">
        <v>3938</v>
      </c>
      <c r="D391" s="37">
        <v>2011</v>
      </c>
      <c r="E391" s="38">
        <v>9</v>
      </c>
      <c r="F391" s="37" t="s">
        <v>50</v>
      </c>
      <c r="G391" s="37" t="s">
        <v>50</v>
      </c>
      <c r="H391" s="37" t="s">
        <v>40</v>
      </c>
      <c r="I391" s="38">
        <v>60</v>
      </c>
      <c r="J391" s="37">
        <v>0</v>
      </c>
      <c r="K391" s="37">
        <f t="shared" si="18"/>
        <v>60</v>
      </c>
      <c r="L391" s="37" t="s">
        <v>3937</v>
      </c>
      <c r="M391">
        <v>0</v>
      </c>
      <c r="N391">
        <v>0</v>
      </c>
      <c r="O391">
        <v>0</v>
      </c>
      <c r="P391">
        <f>VLOOKUP(C391,'By Sighting'!B:O,14,FALSE)</f>
        <v>0</v>
      </c>
      <c r="Q391">
        <v>0</v>
      </c>
      <c r="R391">
        <f t="shared" si="19"/>
        <v>0</v>
      </c>
      <c r="S391">
        <v>0</v>
      </c>
      <c r="T391">
        <v>0</v>
      </c>
      <c r="U391" t="str">
        <f t="shared" si="20"/>
        <v/>
      </c>
    </row>
    <row r="392" spans="1:21" hidden="1" x14ac:dyDescent="0.25">
      <c r="A392" s="39">
        <v>40800</v>
      </c>
      <c r="B392" s="39" t="s">
        <v>4843</v>
      </c>
      <c r="C392" s="37" t="s">
        <v>3932</v>
      </c>
      <c r="D392" s="37">
        <v>2011</v>
      </c>
      <c r="E392" s="38">
        <v>9</v>
      </c>
      <c r="F392" s="37" t="s">
        <v>76</v>
      </c>
      <c r="G392" s="37" t="s">
        <v>1827</v>
      </c>
      <c r="H392" s="37" t="s">
        <v>32</v>
      </c>
      <c r="I392" s="38">
        <v>59</v>
      </c>
      <c r="J392" s="37">
        <v>0</v>
      </c>
      <c r="K392" s="37">
        <f t="shared" si="18"/>
        <v>59</v>
      </c>
      <c r="L392" s="37" t="s">
        <v>3931</v>
      </c>
      <c r="M392">
        <v>0</v>
      </c>
      <c r="N392">
        <v>0</v>
      </c>
      <c r="O392">
        <v>0</v>
      </c>
      <c r="P392">
        <f>VLOOKUP(C392,'By Sighting'!B:O,14,FALSE)</f>
        <v>0</v>
      </c>
      <c r="Q392">
        <v>0</v>
      </c>
      <c r="R392">
        <f t="shared" si="19"/>
        <v>0</v>
      </c>
      <c r="S392">
        <v>0</v>
      </c>
      <c r="T392">
        <v>0</v>
      </c>
      <c r="U392" t="str">
        <f t="shared" si="20"/>
        <v/>
      </c>
    </row>
    <row r="393" spans="1:21" hidden="1" x14ac:dyDescent="0.25">
      <c r="A393" s="39">
        <v>40800</v>
      </c>
      <c r="B393" s="39" t="s">
        <v>4843</v>
      </c>
      <c r="C393" s="37" t="s">
        <v>3930</v>
      </c>
      <c r="D393" s="37">
        <v>2011</v>
      </c>
      <c r="E393" s="38">
        <v>9</v>
      </c>
      <c r="F393" s="37" t="s">
        <v>1827</v>
      </c>
      <c r="G393" s="37" t="s">
        <v>1827</v>
      </c>
      <c r="H393" s="37" t="s">
        <v>32</v>
      </c>
      <c r="I393" s="38">
        <v>39</v>
      </c>
      <c r="J393" s="37">
        <v>0</v>
      </c>
      <c r="K393" s="37">
        <f t="shared" si="18"/>
        <v>39</v>
      </c>
      <c r="L393" s="37" t="s">
        <v>3929</v>
      </c>
      <c r="M393">
        <v>0</v>
      </c>
      <c r="N393">
        <v>0</v>
      </c>
      <c r="O393">
        <v>0</v>
      </c>
      <c r="P393">
        <f>VLOOKUP(C393,'By Sighting'!B:O,14,FALSE)</f>
        <v>0</v>
      </c>
      <c r="Q393">
        <v>0</v>
      </c>
      <c r="R393">
        <f t="shared" si="19"/>
        <v>0</v>
      </c>
      <c r="S393">
        <v>0</v>
      </c>
      <c r="T393">
        <v>0</v>
      </c>
      <c r="U393" t="str">
        <f t="shared" si="20"/>
        <v/>
      </c>
    </row>
    <row r="394" spans="1:21" hidden="1" x14ac:dyDescent="0.25">
      <c r="A394" s="39">
        <v>40806</v>
      </c>
      <c r="B394" s="39" t="s">
        <v>4844</v>
      </c>
      <c r="C394" s="37" t="s">
        <v>3926</v>
      </c>
      <c r="D394" s="37">
        <v>2011</v>
      </c>
      <c r="E394" s="38">
        <v>9</v>
      </c>
      <c r="F394" s="37" t="s">
        <v>76</v>
      </c>
      <c r="G394" s="37" t="s">
        <v>1827</v>
      </c>
      <c r="H394" s="37" t="s">
        <v>32</v>
      </c>
      <c r="I394" s="38">
        <v>43</v>
      </c>
      <c r="J394" s="37" t="s">
        <v>1841</v>
      </c>
      <c r="K394" s="37">
        <f t="shared" si="18"/>
        <v>42</v>
      </c>
      <c r="L394" s="37" t="s">
        <v>3925</v>
      </c>
      <c r="M394">
        <v>0</v>
      </c>
      <c r="N394">
        <v>0</v>
      </c>
      <c r="O394">
        <v>0</v>
      </c>
      <c r="P394">
        <f>VLOOKUP(C394,'By Sighting'!B:O,14,FALSE)</f>
        <v>0</v>
      </c>
      <c r="Q394">
        <v>0</v>
      </c>
      <c r="R394">
        <f t="shared" si="19"/>
        <v>0</v>
      </c>
      <c r="S394">
        <v>0</v>
      </c>
      <c r="T394">
        <v>0</v>
      </c>
      <c r="U394" t="str">
        <f t="shared" si="20"/>
        <v/>
      </c>
    </row>
    <row r="395" spans="1:21" hidden="1" x14ac:dyDescent="0.25">
      <c r="A395" s="39">
        <v>40806</v>
      </c>
      <c r="B395" s="39" t="s">
        <v>4844</v>
      </c>
      <c r="C395" s="37" t="s">
        <v>3924</v>
      </c>
      <c r="D395" s="37">
        <v>2011</v>
      </c>
      <c r="E395" s="38">
        <v>9</v>
      </c>
      <c r="F395" s="37" t="s">
        <v>1827</v>
      </c>
      <c r="G395" s="37" t="s">
        <v>1827</v>
      </c>
      <c r="H395" s="37" t="s">
        <v>32</v>
      </c>
      <c r="I395" s="38">
        <v>5</v>
      </c>
      <c r="J395" s="37">
        <v>0</v>
      </c>
      <c r="K395" s="37">
        <f t="shared" si="18"/>
        <v>5</v>
      </c>
      <c r="L395" s="37" t="s">
        <v>3092</v>
      </c>
      <c r="M395">
        <v>0</v>
      </c>
      <c r="N395">
        <v>0</v>
      </c>
      <c r="O395">
        <v>0</v>
      </c>
      <c r="P395">
        <f>VLOOKUP(C395,'By Sighting'!B:O,14,FALSE)</f>
        <v>0</v>
      </c>
      <c r="Q395">
        <v>0</v>
      </c>
      <c r="R395">
        <f t="shared" si="19"/>
        <v>0</v>
      </c>
      <c r="S395">
        <v>0</v>
      </c>
      <c r="T395">
        <v>0</v>
      </c>
      <c r="U395" t="str">
        <f t="shared" si="20"/>
        <v/>
      </c>
    </row>
    <row r="396" spans="1:21" hidden="1" x14ac:dyDescent="0.25">
      <c r="A396" s="39">
        <v>40806</v>
      </c>
      <c r="B396" s="39" t="s">
        <v>4844</v>
      </c>
      <c r="C396" s="37" t="s">
        <v>3923</v>
      </c>
      <c r="D396" s="37">
        <v>2011</v>
      </c>
      <c r="E396" s="38">
        <v>9</v>
      </c>
      <c r="F396" s="37" t="s">
        <v>1827</v>
      </c>
      <c r="G396" s="37" t="s">
        <v>1827</v>
      </c>
      <c r="H396" s="37" t="s">
        <v>40</v>
      </c>
      <c r="I396" s="38">
        <v>2</v>
      </c>
      <c r="J396" s="37">
        <v>0</v>
      </c>
      <c r="K396" s="37">
        <f t="shared" si="18"/>
        <v>2</v>
      </c>
      <c r="L396" s="37" t="s">
        <v>37</v>
      </c>
      <c r="M396">
        <v>0</v>
      </c>
      <c r="N396">
        <v>0</v>
      </c>
      <c r="O396">
        <v>0</v>
      </c>
      <c r="P396">
        <f>VLOOKUP(C396,'By Sighting'!B:O,14,FALSE)</f>
        <v>0</v>
      </c>
      <c r="Q396">
        <v>0</v>
      </c>
      <c r="R396">
        <f t="shared" si="19"/>
        <v>0</v>
      </c>
      <c r="S396">
        <v>0</v>
      </c>
      <c r="T396">
        <v>0</v>
      </c>
      <c r="U396" t="str">
        <f t="shared" si="20"/>
        <v/>
      </c>
    </row>
    <row r="397" spans="1:21" hidden="1" x14ac:dyDescent="0.25">
      <c r="A397" s="39">
        <v>40806</v>
      </c>
      <c r="B397" s="39" t="s">
        <v>4844</v>
      </c>
      <c r="C397" s="37" t="s">
        <v>3922</v>
      </c>
      <c r="D397" s="37">
        <v>2011</v>
      </c>
      <c r="E397" s="38">
        <v>9</v>
      </c>
      <c r="F397" s="37" t="s">
        <v>3192</v>
      </c>
      <c r="G397" s="37" t="s">
        <v>4672</v>
      </c>
      <c r="H397" s="37" t="s">
        <v>32</v>
      </c>
      <c r="I397" s="38">
        <v>2</v>
      </c>
      <c r="J397" s="37">
        <v>0</v>
      </c>
      <c r="K397" s="37">
        <f t="shared" si="18"/>
        <v>2</v>
      </c>
      <c r="L397" s="37" t="s">
        <v>3921</v>
      </c>
      <c r="M397">
        <v>0</v>
      </c>
      <c r="N397">
        <v>0</v>
      </c>
      <c r="O397">
        <v>0</v>
      </c>
      <c r="P397">
        <f>VLOOKUP(C397,'By Sighting'!B:O,14,FALSE)</f>
        <v>0</v>
      </c>
      <c r="Q397">
        <v>0</v>
      </c>
      <c r="R397">
        <f t="shared" si="19"/>
        <v>0</v>
      </c>
      <c r="S397">
        <v>0</v>
      </c>
      <c r="T397">
        <v>0</v>
      </c>
      <c r="U397" t="str">
        <f t="shared" si="20"/>
        <v/>
      </c>
    </row>
    <row r="398" spans="1:21" hidden="1" x14ac:dyDescent="0.25">
      <c r="A398" s="39">
        <v>40806</v>
      </c>
      <c r="B398" s="39" t="s">
        <v>4844</v>
      </c>
      <c r="C398" s="37" t="s">
        <v>3920</v>
      </c>
      <c r="D398" s="37">
        <v>2011</v>
      </c>
      <c r="E398" s="38">
        <v>9</v>
      </c>
      <c r="F398" s="37" t="s">
        <v>24</v>
      </c>
      <c r="G398" s="37" t="s">
        <v>4672</v>
      </c>
      <c r="H398" s="37" t="s">
        <v>32</v>
      </c>
      <c r="I398" s="38">
        <v>4</v>
      </c>
      <c r="J398" s="37">
        <v>0</v>
      </c>
      <c r="K398" s="37">
        <f t="shared" si="18"/>
        <v>4</v>
      </c>
      <c r="L398" s="37" t="s">
        <v>3092</v>
      </c>
      <c r="M398">
        <v>0</v>
      </c>
      <c r="N398">
        <v>0</v>
      </c>
      <c r="O398">
        <v>0</v>
      </c>
      <c r="P398">
        <f>VLOOKUP(C398,'By Sighting'!B:O,14,FALSE)</f>
        <v>0</v>
      </c>
      <c r="Q398">
        <v>0</v>
      </c>
      <c r="R398">
        <f t="shared" si="19"/>
        <v>0</v>
      </c>
      <c r="S398">
        <v>0</v>
      </c>
      <c r="T398">
        <v>0</v>
      </c>
      <c r="U398" t="str">
        <f t="shared" si="20"/>
        <v/>
      </c>
    </row>
    <row r="399" spans="1:21" hidden="1" x14ac:dyDescent="0.25">
      <c r="A399" s="39">
        <v>40806</v>
      </c>
      <c r="B399" s="39" t="s">
        <v>4844</v>
      </c>
      <c r="C399" s="37" t="s">
        <v>3919</v>
      </c>
      <c r="D399" s="37">
        <v>2011</v>
      </c>
      <c r="E399" s="38">
        <v>9</v>
      </c>
      <c r="F399" s="37" t="s">
        <v>36</v>
      </c>
      <c r="G399" s="37" t="s">
        <v>36</v>
      </c>
      <c r="H399" s="37" t="s">
        <v>32</v>
      </c>
      <c r="I399" s="38">
        <v>264</v>
      </c>
      <c r="J399" s="37" t="s">
        <v>2975</v>
      </c>
      <c r="K399" s="37">
        <f t="shared" si="18"/>
        <v>247</v>
      </c>
      <c r="L399" s="37" t="s">
        <v>3918</v>
      </c>
      <c r="M399">
        <v>0</v>
      </c>
      <c r="N399">
        <v>0</v>
      </c>
      <c r="O399">
        <v>0</v>
      </c>
      <c r="P399">
        <f>VLOOKUP(C399,'By Sighting'!B:O,14,FALSE)</f>
        <v>0</v>
      </c>
      <c r="Q399">
        <v>0</v>
      </c>
      <c r="R399">
        <f t="shared" si="19"/>
        <v>0</v>
      </c>
      <c r="S399">
        <v>0</v>
      </c>
      <c r="T399">
        <v>0</v>
      </c>
      <c r="U399" t="str">
        <f t="shared" si="20"/>
        <v/>
      </c>
    </row>
    <row r="400" spans="1:21" hidden="1" x14ac:dyDescent="0.25">
      <c r="A400" s="39">
        <v>40806</v>
      </c>
      <c r="B400" s="39" t="s">
        <v>4844</v>
      </c>
      <c r="C400" s="37" t="s">
        <v>3917</v>
      </c>
      <c r="D400" s="37">
        <v>2011</v>
      </c>
      <c r="E400" s="38">
        <v>9</v>
      </c>
      <c r="F400" s="37" t="s">
        <v>36</v>
      </c>
      <c r="G400" s="37" t="s">
        <v>36</v>
      </c>
      <c r="H400" s="37" t="s">
        <v>40</v>
      </c>
      <c r="I400" s="38">
        <v>24</v>
      </c>
      <c r="J400" s="37">
        <v>0</v>
      </c>
      <c r="K400" s="37">
        <f t="shared" si="18"/>
        <v>24</v>
      </c>
      <c r="L400" s="37" t="s">
        <v>37</v>
      </c>
      <c r="M400">
        <v>0</v>
      </c>
      <c r="N400">
        <v>0</v>
      </c>
      <c r="O400">
        <v>0</v>
      </c>
      <c r="P400">
        <f>VLOOKUP(C400,'By Sighting'!B:O,14,FALSE)</f>
        <v>0</v>
      </c>
      <c r="Q400">
        <v>0</v>
      </c>
      <c r="R400">
        <f t="shared" si="19"/>
        <v>0</v>
      </c>
      <c r="S400">
        <v>0</v>
      </c>
      <c r="T400">
        <v>0</v>
      </c>
      <c r="U400" t="str">
        <f t="shared" si="20"/>
        <v/>
      </c>
    </row>
    <row r="401" spans="1:21" hidden="1" x14ac:dyDescent="0.25">
      <c r="A401" s="39">
        <v>40806</v>
      </c>
      <c r="B401" s="39" t="s">
        <v>4844</v>
      </c>
      <c r="C401" s="37" t="s">
        <v>3916</v>
      </c>
      <c r="D401" s="37">
        <v>2011</v>
      </c>
      <c r="E401" s="38">
        <v>9</v>
      </c>
      <c r="F401" s="37" t="s">
        <v>50</v>
      </c>
      <c r="G401" s="37" t="s">
        <v>50</v>
      </c>
      <c r="H401" s="37" t="s">
        <v>32</v>
      </c>
      <c r="I401" s="38">
        <v>189</v>
      </c>
      <c r="J401" s="37" t="s">
        <v>1864</v>
      </c>
      <c r="K401" s="37">
        <f t="shared" si="18"/>
        <v>185</v>
      </c>
      <c r="L401" s="37" t="s">
        <v>3915</v>
      </c>
      <c r="M401">
        <v>0</v>
      </c>
      <c r="N401">
        <v>0</v>
      </c>
      <c r="O401">
        <v>0</v>
      </c>
      <c r="P401">
        <f>VLOOKUP(C401,'By Sighting'!B:O,14,FALSE)</f>
        <v>0</v>
      </c>
      <c r="Q401">
        <v>0</v>
      </c>
      <c r="R401">
        <f t="shared" si="19"/>
        <v>0</v>
      </c>
      <c r="S401">
        <v>0</v>
      </c>
      <c r="T401">
        <v>0</v>
      </c>
      <c r="U401" t="str">
        <f t="shared" si="20"/>
        <v/>
      </c>
    </row>
    <row r="402" spans="1:21" hidden="1" x14ac:dyDescent="0.25">
      <c r="A402" s="39">
        <v>40806</v>
      </c>
      <c r="B402" s="39" t="s">
        <v>4844</v>
      </c>
      <c r="C402" s="37" t="s">
        <v>3914</v>
      </c>
      <c r="D402" s="37">
        <v>2011</v>
      </c>
      <c r="E402" s="38">
        <v>9</v>
      </c>
      <c r="F402" s="37" t="s">
        <v>50</v>
      </c>
      <c r="G402" s="37" t="s">
        <v>50</v>
      </c>
      <c r="H402" s="37" t="s">
        <v>40</v>
      </c>
      <c r="I402" s="38">
        <v>73</v>
      </c>
      <c r="J402" s="37">
        <v>0</v>
      </c>
      <c r="K402" s="37">
        <f t="shared" si="18"/>
        <v>73</v>
      </c>
      <c r="L402" s="37" t="s">
        <v>37</v>
      </c>
      <c r="M402">
        <v>0</v>
      </c>
      <c r="N402">
        <v>0</v>
      </c>
      <c r="O402">
        <v>0</v>
      </c>
      <c r="P402">
        <f>VLOOKUP(C402,'By Sighting'!B:O,14,FALSE)</f>
        <v>0</v>
      </c>
      <c r="Q402">
        <v>0</v>
      </c>
      <c r="R402">
        <f t="shared" si="19"/>
        <v>0</v>
      </c>
      <c r="S402">
        <v>0</v>
      </c>
      <c r="T402">
        <v>0</v>
      </c>
      <c r="U402" t="str">
        <f t="shared" si="20"/>
        <v/>
      </c>
    </row>
    <row r="403" spans="1:21" hidden="1" x14ac:dyDescent="0.25">
      <c r="A403" s="39">
        <v>40823</v>
      </c>
      <c r="B403" s="39" t="s">
        <v>4845</v>
      </c>
      <c r="C403" s="37" t="s">
        <v>3910</v>
      </c>
      <c r="D403" s="37">
        <v>2011</v>
      </c>
      <c r="E403" s="38">
        <v>10</v>
      </c>
      <c r="F403" s="37" t="s">
        <v>76</v>
      </c>
      <c r="G403" s="37" t="s">
        <v>1827</v>
      </c>
      <c r="H403" s="37" t="s">
        <v>40</v>
      </c>
      <c r="I403" s="38">
        <v>3</v>
      </c>
      <c r="J403" s="37">
        <v>0</v>
      </c>
      <c r="K403" s="37">
        <f t="shared" si="18"/>
        <v>3</v>
      </c>
      <c r="L403" s="37" t="s">
        <v>37</v>
      </c>
      <c r="M403">
        <v>0</v>
      </c>
      <c r="N403">
        <v>0</v>
      </c>
      <c r="O403">
        <v>0</v>
      </c>
      <c r="P403">
        <f>VLOOKUP(C403,'By Sighting'!B:O,14,FALSE)</f>
        <v>0</v>
      </c>
      <c r="Q403">
        <v>0</v>
      </c>
      <c r="R403">
        <f t="shared" si="19"/>
        <v>0</v>
      </c>
      <c r="S403">
        <v>0</v>
      </c>
      <c r="T403">
        <v>0</v>
      </c>
      <c r="U403" t="str">
        <f t="shared" si="20"/>
        <v/>
      </c>
    </row>
    <row r="404" spans="1:21" hidden="1" x14ac:dyDescent="0.25">
      <c r="A404" s="39">
        <v>40823</v>
      </c>
      <c r="B404" s="39" t="s">
        <v>4845</v>
      </c>
      <c r="C404" s="37" t="s">
        <v>3909</v>
      </c>
      <c r="D404" s="37">
        <v>2011</v>
      </c>
      <c r="E404" s="38">
        <v>10</v>
      </c>
      <c r="F404" s="37" t="s">
        <v>76</v>
      </c>
      <c r="G404" s="37" t="s">
        <v>1827</v>
      </c>
      <c r="H404" s="37" t="s">
        <v>32</v>
      </c>
      <c r="I404" s="38">
        <v>1</v>
      </c>
      <c r="J404" s="37">
        <v>0</v>
      </c>
      <c r="K404" s="37">
        <f t="shared" si="18"/>
        <v>1</v>
      </c>
      <c r="L404" s="37" t="s">
        <v>44</v>
      </c>
      <c r="M404">
        <v>0</v>
      </c>
      <c r="N404">
        <v>0</v>
      </c>
      <c r="O404">
        <v>0</v>
      </c>
      <c r="P404">
        <f>VLOOKUP(C404,'By Sighting'!B:O,14,FALSE)</f>
        <v>0</v>
      </c>
      <c r="Q404">
        <v>0</v>
      </c>
      <c r="R404">
        <f t="shared" si="19"/>
        <v>0</v>
      </c>
      <c r="S404">
        <v>0</v>
      </c>
      <c r="T404">
        <v>0</v>
      </c>
      <c r="U404" t="str">
        <f t="shared" si="20"/>
        <v/>
      </c>
    </row>
    <row r="405" spans="1:21" hidden="1" x14ac:dyDescent="0.25">
      <c r="A405" s="39">
        <v>40823</v>
      </c>
      <c r="B405" s="39" t="s">
        <v>4845</v>
      </c>
      <c r="C405" s="37" t="s">
        <v>3908</v>
      </c>
      <c r="D405" s="37">
        <v>2011</v>
      </c>
      <c r="E405" s="38">
        <v>10</v>
      </c>
      <c r="F405" s="37" t="s">
        <v>1827</v>
      </c>
      <c r="G405" s="37" t="s">
        <v>1827</v>
      </c>
      <c r="H405" s="37" t="s">
        <v>32</v>
      </c>
      <c r="I405" s="38">
        <v>21</v>
      </c>
      <c r="J405" s="37">
        <v>0</v>
      </c>
      <c r="K405" s="37">
        <f t="shared" si="18"/>
        <v>21</v>
      </c>
      <c r="L405" s="37" t="s">
        <v>3907</v>
      </c>
      <c r="M405">
        <v>0</v>
      </c>
      <c r="N405">
        <v>0</v>
      </c>
      <c r="O405">
        <v>0</v>
      </c>
      <c r="P405">
        <f>VLOOKUP(C405,'By Sighting'!B:O,14,FALSE)</f>
        <v>0</v>
      </c>
      <c r="Q405">
        <v>0</v>
      </c>
      <c r="R405">
        <f t="shared" si="19"/>
        <v>0</v>
      </c>
      <c r="S405">
        <v>0</v>
      </c>
      <c r="T405">
        <v>0</v>
      </c>
      <c r="U405" t="str">
        <f t="shared" si="20"/>
        <v/>
      </c>
    </row>
    <row r="406" spans="1:21" hidden="1" x14ac:dyDescent="0.25">
      <c r="A406" s="39">
        <v>40823</v>
      </c>
      <c r="B406" s="39" t="s">
        <v>4845</v>
      </c>
      <c r="C406" s="37" t="s">
        <v>3904</v>
      </c>
      <c r="D406" s="37">
        <v>2011</v>
      </c>
      <c r="E406" s="38">
        <v>10</v>
      </c>
      <c r="F406" s="37" t="s">
        <v>153</v>
      </c>
      <c r="G406" s="37" t="s">
        <v>4672</v>
      </c>
      <c r="H406" s="37" t="s">
        <v>32</v>
      </c>
      <c r="I406" s="38">
        <v>4</v>
      </c>
      <c r="J406" s="37">
        <v>0</v>
      </c>
      <c r="K406" s="37">
        <f t="shared" si="18"/>
        <v>4</v>
      </c>
      <c r="L406" s="37" t="s">
        <v>37</v>
      </c>
      <c r="M406">
        <v>0</v>
      </c>
      <c r="N406">
        <v>0</v>
      </c>
      <c r="O406">
        <v>0</v>
      </c>
      <c r="P406">
        <f>VLOOKUP(C406,'By Sighting'!B:O,14,FALSE)</f>
        <v>0</v>
      </c>
      <c r="Q406">
        <v>0</v>
      </c>
      <c r="R406">
        <f t="shared" si="19"/>
        <v>0</v>
      </c>
      <c r="S406">
        <v>0</v>
      </c>
      <c r="T406">
        <v>0</v>
      </c>
      <c r="U406" t="str">
        <f t="shared" si="20"/>
        <v/>
      </c>
    </row>
    <row r="407" spans="1:21" hidden="1" x14ac:dyDescent="0.25">
      <c r="A407" s="39">
        <v>40823</v>
      </c>
      <c r="B407" s="39" t="s">
        <v>4845</v>
      </c>
      <c r="C407" s="37" t="s">
        <v>3903</v>
      </c>
      <c r="D407" s="37">
        <v>2011</v>
      </c>
      <c r="E407" s="38">
        <v>10</v>
      </c>
      <c r="F407" s="37" t="s">
        <v>24</v>
      </c>
      <c r="G407" s="37" t="s">
        <v>4672</v>
      </c>
      <c r="H407" s="37" t="s">
        <v>32</v>
      </c>
      <c r="I407" s="38">
        <v>14</v>
      </c>
      <c r="J407" s="37">
        <v>0</v>
      </c>
      <c r="K407" s="37">
        <f t="shared" si="18"/>
        <v>14</v>
      </c>
      <c r="L407" s="37" t="s">
        <v>3902</v>
      </c>
      <c r="M407">
        <v>0</v>
      </c>
      <c r="N407">
        <v>0</v>
      </c>
      <c r="O407">
        <v>0</v>
      </c>
      <c r="P407">
        <f>VLOOKUP(C407,'By Sighting'!B:O,14,FALSE)</f>
        <v>0</v>
      </c>
      <c r="Q407">
        <v>0</v>
      </c>
      <c r="R407">
        <f t="shared" si="19"/>
        <v>0</v>
      </c>
      <c r="S407">
        <v>0</v>
      </c>
      <c r="T407">
        <v>0</v>
      </c>
      <c r="U407" t="str">
        <f t="shared" si="20"/>
        <v/>
      </c>
    </row>
    <row r="408" spans="1:21" hidden="1" x14ac:dyDescent="0.25">
      <c r="A408" s="39">
        <v>40829</v>
      </c>
      <c r="B408" s="39" t="s">
        <v>4846</v>
      </c>
      <c r="C408" s="37" t="s">
        <v>3896</v>
      </c>
      <c r="D408" s="37">
        <v>2011</v>
      </c>
      <c r="E408" s="38">
        <v>10</v>
      </c>
      <c r="F408" s="37" t="s">
        <v>153</v>
      </c>
      <c r="G408" s="37" t="s">
        <v>4672</v>
      </c>
      <c r="H408" s="37" t="s">
        <v>32</v>
      </c>
      <c r="I408" s="38">
        <v>7</v>
      </c>
      <c r="J408" s="37">
        <v>0</v>
      </c>
      <c r="K408" s="37">
        <f t="shared" si="18"/>
        <v>7</v>
      </c>
      <c r="L408" s="37" t="s">
        <v>3895</v>
      </c>
      <c r="M408">
        <v>0</v>
      </c>
      <c r="N408">
        <v>0</v>
      </c>
      <c r="O408">
        <v>0</v>
      </c>
      <c r="P408">
        <f>VLOOKUP(C408,'By Sighting'!B:O,14,FALSE)</f>
        <v>0</v>
      </c>
      <c r="Q408">
        <v>0</v>
      </c>
      <c r="R408">
        <f t="shared" si="19"/>
        <v>0</v>
      </c>
      <c r="S408">
        <v>0</v>
      </c>
      <c r="T408">
        <v>0</v>
      </c>
      <c r="U408" t="str">
        <f t="shared" si="20"/>
        <v/>
      </c>
    </row>
    <row r="409" spans="1:21" hidden="1" x14ac:dyDescent="0.25">
      <c r="A409" s="39">
        <v>40829</v>
      </c>
      <c r="B409" s="39" t="s">
        <v>4846</v>
      </c>
      <c r="C409" s="37" t="s">
        <v>3894</v>
      </c>
      <c r="D409" s="37">
        <v>2011</v>
      </c>
      <c r="E409" s="38">
        <v>10</v>
      </c>
      <c r="F409" s="37" t="s">
        <v>24</v>
      </c>
      <c r="G409" s="37" t="s">
        <v>4672</v>
      </c>
      <c r="H409" s="37" t="s">
        <v>32</v>
      </c>
      <c r="I409" s="38">
        <v>17</v>
      </c>
      <c r="J409" s="37">
        <v>0</v>
      </c>
      <c r="K409" s="37">
        <f t="shared" si="18"/>
        <v>17</v>
      </c>
      <c r="L409" s="37" t="s">
        <v>3893</v>
      </c>
      <c r="M409">
        <v>0</v>
      </c>
      <c r="N409">
        <v>0</v>
      </c>
      <c r="O409">
        <v>0</v>
      </c>
      <c r="P409">
        <f>VLOOKUP(C409,'By Sighting'!B:O,14,FALSE)</f>
        <v>0</v>
      </c>
      <c r="Q409">
        <v>0</v>
      </c>
      <c r="R409">
        <f t="shared" si="19"/>
        <v>0</v>
      </c>
      <c r="S409">
        <v>0</v>
      </c>
      <c r="T409">
        <v>0</v>
      </c>
      <c r="U409" t="str">
        <f t="shared" si="20"/>
        <v/>
      </c>
    </row>
    <row r="410" spans="1:21" hidden="1" x14ac:dyDescent="0.25">
      <c r="A410" s="39">
        <v>40831</v>
      </c>
      <c r="B410" s="39" t="s">
        <v>4847</v>
      </c>
      <c r="C410" s="37" t="s">
        <v>3892</v>
      </c>
      <c r="D410" s="37">
        <v>2011</v>
      </c>
      <c r="E410" s="38">
        <v>10</v>
      </c>
      <c r="F410" s="37" t="s">
        <v>76</v>
      </c>
      <c r="G410" s="37" t="s">
        <v>1827</v>
      </c>
      <c r="H410" s="37" t="s">
        <v>32</v>
      </c>
      <c r="I410" s="38">
        <v>35</v>
      </c>
      <c r="J410" s="37">
        <v>0</v>
      </c>
      <c r="K410" s="37">
        <f t="shared" si="18"/>
        <v>35</v>
      </c>
      <c r="L410" s="37" t="s">
        <v>3891</v>
      </c>
      <c r="M410">
        <v>0</v>
      </c>
      <c r="N410">
        <v>0</v>
      </c>
      <c r="O410">
        <v>0</v>
      </c>
      <c r="P410">
        <f>VLOOKUP(C410,'By Sighting'!B:O,14,FALSE)</f>
        <v>0</v>
      </c>
      <c r="Q410">
        <v>0</v>
      </c>
      <c r="R410">
        <f t="shared" si="19"/>
        <v>0</v>
      </c>
      <c r="S410">
        <v>0</v>
      </c>
      <c r="T410">
        <v>0</v>
      </c>
      <c r="U410" t="str">
        <f t="shared" si="20"/>
        <v/>
      </c>
    </row>
    <row r="411" spans="1:21" hidden="1" x14ac:dyDescent="0.25">
      <c r="A411" s="39">
        <v>40831</v>
      </c>
      <c r="B411" s="39" t="s">
        <v>4847</v>
      </c>
      <c r="C411" s="37" t="s">
        <v>3890</v>
      </c>
      <c r="D411" s="37">
        <v>2011</v>
      </c>
      <c r="E411" s="38">
        <v>10</v>
      </c>
      <c r="F411" s="37" t="s">
        <v>55</v>
      </c>
      <c r="G411" s="37" t="s">
        <v>4672</v>
      </c>
      <c r="H411" s="37" t="s">
        <v>40</v>
      </c>
      <c r="I411" s="38">
        <v>1500</v>
      </c>
      <c r="J411" s="37">
        <v>0</v>
      </c>
      <c r="K411" s="37">
        <f t="shared" si="18"/>
        <v>1500</v>
      </c>
      <c r="L411" s="37" t="s">
        <v>3889</v>
      </c>
      <c r="M411">
        <v>0</v>
      </c>
      <c r="N411">
        <v>0</v>
      </c>
      <c r="O411">
        <v>0</v>
      </c>
      <c r="P411">
        <f>VLOOKUP(C411,'By Sighting'!B:O,14,FALSE)</f>
        <v>0</v>
      </c>
      <c r="Q411">
        <v>0</v>
      </c>
      <c r="R411">
        <f t="shared" si="19"/>
        <v>0</v>
      </c>
      <c r="S411">
        <v>0</v>
      </c>
      <c r="T411">
        <v>0</v>
      </c>
      <c r="U411" t="str">
        <f t="shared" si="20"/>
        <v/>
      </c>
    </row>
    <row r="412" spans="1:21" hidden="1" x14ac:dyDescent="0.25">
      <c r="A412" s="39">
        <v>40831</v>
      </c>
      <c r="B412" s="39" t="s">
        <v>4847</v>
      </c>
      <c r="C412" s="37" t="s">
        <v>3888</v>
      </c>
      <c r="D412" s="37">
        <v>2011</v>
      </c>
      <c r="E412" s="38">
        <v>10</v>
      </c>
      <c r="F412" s="37" t="s">
        <v>24</v>
      </c>
      <c r="G412" s="37" t="s">
        <v>4672</v>
      </c>
      <c r="H412" s="37" t="s">
        <v>32</v>
      </c>
      <c r="I412" s="38">
        <v>19</v>
      </c>
      <c r="J412" s="37">
        <v>0</v>
      </c>
      <c r="K412" s="37">
        <f t="shared" si="18"/>
        <v>19</v>
      </c>
      <c r="L412" s="37" t="s">
        <v>3887</v>
      </c>
      <c r="M412">
        <v>0</v>
      </c>
      <c r="N412">
        <v>0</v>
      </c>
      <c r="O412">
        <v>0</v>
      </c>
      <c r="P412">
        <f>VLOOKUP(C412,'By Sighting'!B:O,14,FALSE)</f>
        <v>0</v>
      </c>
      <c r="Q412">
        <v>0</v>
      </c>
      <c r="R412">
        <f t="shared" si="19"/>
        <v>0</v>
      </c>
      <c r="S412">
        <v>0</v>
      </c>
      <c r="T412">
        <v>0</v>
      </c>
      <c r="U412" t="str">
        <f t="shared" si="20"/>
        <v/>
      </c>
    </row>
    <row r="413" spans="1:21" hidden="1" x14ac:dyDescent="0.25">
      <c r="A413" s="39">
        <v>40831</v>
      </c>
      <c r="B413" s="39" t="s">
        <v>4847</v>
      </c>
      <c r="C413" s="37" t="s">
        <v>3886</v>
      </c>
      <c r="D413" s="37">
        <v>2011</v>
      </c>
      <c r="E413" s="38">
        <v>10</v>
      </c>
      <c r="F413" s="37" t="s">
        <v>24</v>
      </c>
      <c r="G413" s="37" t="s">
        <v>4672</v>
      </c>
      <c r="H413" s="37" t="s">
        <v>40</v>
      </c>
      <c r="I413" s="38">
        <v>2</v>
      </c>
      <c r="J413" s="37">
        <v>0</v>
      </c>
      <c r="K413" s="37">
        <f t="shared" si="18"/>
        <v>2</v>
      </c>
      <c r="L413" s="37" t="s">
        <v>37</v>
      </c>
      <c r="M413">
        <v>0</v>
      </c>
      <c r="N413">
        <v>0</v>
      </c>
      <c r="O413">
        <v>0</v>
      </c>
      <c r="P413">
        <f>VLOOKUP(C413,'By Sighting'!B:O,14,FALSE)</f>
        <v>0</v>
      </c>
      <c r="Q413">
        <v>0</v>
      </c>
      <c r="R413">
        <f t="shared" si="19"/>
        <v>0</v>
      </c>
      <c r="S413">
        <v>0</v>
      </c>
      <c r="T413">
        <v>0</v>
      </c>
      <c r="U413" t="str">
        <f t="shared" si="20"/>
        <v/>
      </c>
    </row>
    <row r="414" spans="1:21" hidden="1" x14ac:dyDescent="0.25">
      <c r="A414" s="39">
        <v>40831</v>
      </c>
      <c r="B414" s="39" t="s">
        <v>4847</v>
      </c>
      <c r="C414" s="37" t="s">
        <v>299</v>
      </c>
      <c r="D414" s="37">
        <v>2011</v>
      </c>
      <c r="E414" s="38">
        <v>10</v>
      </c>
      <c r="F414" s="37" t="s">
        <v>36</v>
      </c>
      <c r="G414" s="37" t="s">
        <v>36</v>
      </c>
      <c r="H414" s="37" t="s">
        <v>32</v>
      </c>
      <c r="I414" s="38">
        <v>19</v>
      </c>
      <c r="J414" s="37">
        <v>0</v>
      </c>
      <c r="K414" s="37">
        <f t="shared" si="18"/>
        <v>19</v>
      </c>
      <c r="L414" s="37" t="s">
        <v>3885</v>
      </c>
      <c r="M414">
        <v>1</v>
      </c>
      <c r="N414">
        <v>1</v>
      </c>
      <c r="O414">
        <v>0</v>
      </c>
      <c r="P414">
        <f>VLOOKUP(C414,'By Sighting'!B:O,14,FALSE)</f>
        <v>1</v>
      </c>
      <c r="Q414">
        <v>5.2631578947368418E-2</v>
      </c>
      <c r="R414">
        <f t="shared" si="19"/>
        <v>0</v>
      </c>
      <c r="S414">
        <v>5.2631578947368418E-2</v>
      </c>
      <c r="T414">
        <v>1</v>
      </c>
      <c r="U414" t="str">
        <f t="shared" si="20"/>
        <v/>
      </c>
    </row>
    <row r="415" spans="1:21" hidden="1" x14ac:dyDescent="0.25">
      <c r="A415" s="39">
        <v>40831</v>
      </c>
      <c r="B415" s="39" t="s">
        <v>4847</v>
      </c>
      <c r="C415" s="37" t="s">
        <v>3884</v>
      </c>
      <c r="D415" s="37">
        <v>2011</v>
      </c>
      <c r="E415" s="38">
        <v>10</v>
      </c>
      <c r="F415" s="37" t="s">
        <v>36</v>
      </c>
      <c r="G415" s="37" t="s">
        <v>36</v>
      </c>
      <c r="H415" s="37" t="s">
        <v>40</v>
      </c>
      <c r="I415" s="38">
        <v>36</v>
      </c>
      <c r="J415" s="37">
        <v>0</v>
      </c>
      <c r="K415" s="37">
        <f t="shared" si="18"/>
        <v>36</v>
      </c>
      <c r="L415" s="37" t="s">
        <v>37</v>
      </c>
      <c r="M415">
        <v>0</v>
      </c>
      <c r="N415">
        <v>0</v>
      </c>
      <c r="O415">
        <v>0</v>
      </c>
      <c r="P415">
        <f>VLOOKUP(C415,'By Sighting'!B:O,14,FALSE)</f>
        <v>0</v>
      </c>
      <c r="Q415">
        <v>0</v>
      </c>
      <c r="R415">
        <f t="shared" si="19"/>
        <v>0</v>
      </c>
      <c r="S415">
        <v>0</v>
      </c>
      <c r="T415">
        <v>0</v>
      </c>
      <c r="U415" t="str">
        <f t="shared" si="20"/>
        <v/>
      </c>
    </row>
    <row r="416" spans="1:21" hidden="1" x14ac:dyDescent="0.25">
      <c r="A416" s="39">
        <v>40831</v>
      </c>
      <c r="B416" s="39" t="s">
        <v>4847</v>
      </c>
      <c r="C416" s="37" t="s">
        <v>3883</v>
      </c>
      <c r="D416" s="37">
        <v>2011</v>
      </c>
      <c r="E416" s="38">
        <v>10</v>
      </c>
      <c r="F416" s="37" t="s">
        <v>50</v>
      </c>
      <c r="G416" s="37" t="s">
        <v>50</v>
      </c>
      <c r="H416" s="37" t="s">
        <v>32</v>
      </c>
      <c r="I416" s="38">
        <v>177</v>
      </c>
      <c r="J416" s="37">
        <v>0</v>
      </c>
      <c r="K416" s="37">
        <f t="shared" si="18"/>
        <v>177</v>
      </c>
      <c r="L416" s="37" t="s">
        <v>3882</v>
      </c>
      <c r="M416">
        <v>0</v>
      </c>
      <c r="N416">
        <v>0</v>
      </c>
      <c r="O416">
        <v>0</v>
      </c>
      <c r="P416">
        <f>VLOOKUP(C416,'By Sighting'!B:O,14,FALSE)</f>
        <v>0</v>
      </c>
      <c r="Q416">
        <v>0</v>
      </c>
      <c r="R416">
        <f t="shared" si="19"/>
        <v>0</v>
      </c>
      <c r="S416">
        <v>0</v>
      </c>
      <c r="T416">
        <v>0</v>
      </c>
      <c r="U416" t="str">
        <f t="shared" si="20"/>
        <v/>
      </c>
    </row>
    <row r="417" spans="1:21" hidden="1" x14ac:dyDescent="0.25">
      <c r="A417" s="39">
        <v>40831</v>
      </c>
      <c r="B417" s="39" t="s">
        <v>4847</v>
      </c>
      <c r="C417" s="37" t="s">
        <v>3881</v>
      </c>
      <c r="D417" s="37">
        <v>2011</v>
      </c>
      <c r="E417" s="38">
        <v>10</v>
      </c>
      <c r="F417" s="37" t="s">
        <v>50</v>
      </c>
      <c r="G417" s="37" t="s">
        <v>50</v>
      </c>
      <c r="H417" s="37" t="s">
        <v>40</v>
      </c>
      <c r="I417" s="38">
        <v>12</v>
      </c>
      <c r="J417" s="37">
        <v>0</v>
      </c>
      <c r="K417" s="37">
        <f t="shared" si="18"/>
        <v>12</v>
      </c>
      <c r="L417" s="37" t="s">
        <v>37</v>
      </c>
      <c r="M417">
        <v>0</v>
      </c>
      <c r="N417">
        <v>0</v>
      </c>
      <c r="O417">
        <v>0</v>
      </c>
      <c r="P417">
        <f>VLOOKUP(C417,'By Sighting'!B:O,14,FALSE)</f>
        <v>0</v>
      </c>
      <c r="Q417">
        <v>0</v>
      </c>
      <c r="R417">
        <f t="shared" si="19"/>
        <v>0</v>
      </c>
      <c r="S417">
        <v>0</v>
      </c>
      <c r="T417">
        <v>0</v>
      </c>
      <c r="U417" t="str">
        <f t="shared" si="20"/>
        <v/>
      </c>
    </row>
    <row r="418" spans="1:21" hidden="1" x14ac:dyDescent="0.25">
      <c r="A418" s="39">
        <v>40831</v>
      </c>
      <c r="B418" s="39" t="s">
        <v>4847</v>
      </c>
      <c r="C418" s="37" t="s">
        <v>3880</v>
      </c>
      <c r="D418" s="37">
        <v>2011</v>
      </c>
      <c r="E418" s="38">
        <v>10</v>
      </c>
      <c r="F418" s="37" t="s">
        <v>55</v>
      </c>
      <c r="G418" s="37" t="s">
        <v>4672</v>
      </c>
      <c r="H418" s="37" t="s">
        <v>32</v>
      </c>
      <c r="I418" s="38">
        <v>300</v>
      </c>
      <c r="J418" s="37">
        <v>0</v>
      </c>
      <c r="K418" s="37">
        <f t="shared" si="18"/>
        <v>300</v>
      </c>
      <c r="L418" s="37" t="s">
        <v>3879</v>
      </c>
      <c r="M418">
        <v>0</v>
      </c>
      <c r="N418">
        <v>0</v>
      </c>
      <c r="O418">
        <v>0</v>
      </c>
      <c r="P418">
        <f>VLOOKUP(C418,'By Sighting'!B:O,14,FALSE)</f>
        <v>0</v>
      </c>
      <c r="Q418">
        <v>0</v>
      </c>
      <c r="R418">
        <f t="shared" si="19"/>
        <v>0</v>
      </c>
      <c r="S418">
        <v>0</v>
      </c>
      <c r="T418">
        <v>0</v>
      </c>
      <c r="U418" t="str">
        <f t="shared" si="20"/>
        <v/>
      </c>
    </row>
    <row r="419" spans="1:21" hidden="1" x14ac:dyDescent="0.25">
      <c r="A419" s="39">
        <v>40833</v>
      </c>
      <c r="B419" s="39" t="s">
        <v>4848</v>
      </c>
      <c r="C419" s="37" t="s">
        <v>3878</v>
      </c>
      <c r="D419" s="37">
        <v>2011</v>
      </c>
      <c r="E419" s="38">
        <v>10</v>
      </c>
      <c r="F419" s="37" t="s">
        <v>76</v>
      </c>
      <c r="G419" s="37" t="s">
        <v>1827</v>
      </c>
      <c r="H419" s="37" t="s">
        <v>32</v>
      </c>
      <c r="I419" s="38">
        <v>41</v>
      </c>
      <c r="J419" s="37">
        <v>0</v>
      </c>
      <c r="K419" s="37">
        <f t="shared" si="18"/>
        <v>41</v>
      </c>
      <c r="L419" s="37" t="s">
        <v>3877</v>
      </c>
      <c r="M419">
        <v>0</v>
      </c>
      <c r="N419">
        <v>0</v>
      </c>
      <c r="O419">
        <v>0</v>
      </c>
      <c r="P419">
        <f>VLOOKUP(C419,'By Sighting'!B:O,14,FALSE)</f>
        <v>0</v>
      </c>
      <c r="Q419">
        <v>0</v>
      </c>
      <c r="R419">
        <f t="shared" si="19"/>
        <v>0</v>
      </c>
      <c r="S419">
        <v>0</v>
      </c>
      <c r="T419">
        <v>0</v>
      </c>
      <c r="U419" t="str">
        <f t="shared" si="20"/>
        <v/>
      </c>
    </row>
    <row r="420" spans="1:21" hidden="1" x14ac:dyDescent="0.25">
      <c r="A420" s="39">
        <v>40835</v>
      </c>
      <c r="B420" s="39" t="s">
        <v>4849</v>
      </c>
      <c r="C420" s="37" t="s">
        <v>3876</v>
      </c>
      <c r="D420" s="37">
        <v>2011</v>
      </c>
      <c r="E420" s="38">
        <v>10</v>
      </c>
      <c r="F420" s="37" t="s">
        <v>76</v>
      </c>
      <c r="G420" s="37" t="s">
        <v>1827</v>
      </c>
      <c r="H420" s="37" t="s">
        <v>32</v>
      </c>
      <c r="I420" s="38">
        <v>35</v>
      </c>
      <c r="J420" s="37">
        <v>0</v>
      </c>
      <c r="K420" s="37">
        <f t="shared" si="18"/>
        <v>35</v>
      </c>
      <c r="L420" s="37" t="s">
        <v>37</v>
      </c>
      <c r="M420">
        <v>0</v>
      </c>
      <c r="N420">
        <v>0</v>
      </c>
      <c r="O420">
        <v>0</v>
      </c>
      <c r="P420">
        <f>VLOOKUP(C420,'By Sighting'!B:O,14,FALSE)</f>
        <v>0</v>
      </c>
      <c r="Q420">
        <v>0</v>
      </c>
      <c r="R420">
        <f t="shared" si="19"/>
        <v>0</v>
      </c>
      <c r="S420">
        <v>0</v>
      </c>
      <c r="T420">
        <v>0</v>
      </c>
      <c r="U420" t="str">
        <f t="shared" si="20"/>
        <v/>
      </c>
    </row>
    <row r="421" spans="1:21" hidden="1" x14ac:dyDescent="0.25">
      <c r="A421" s="39">
        <v>40835</v>
      </c>
      <c r="B421" s="39" t="s">
        <v>4849</v>
      </c>
      <c r="C421" s="37" t="s">
        <v>3875</v>
      </c>
      <c r="D421" s="37">
        <v>2011</v>
      </c>
      <c r="E421" s="38">
        <v>10</v>
      </c>
      <c r="F421" s="37" t="s">
        <v>1827</v>
      </c>
      <c r="G421" s="37" t="s">
        <v>1827</v>
      </c>
      <c r="H421" s="37" t="s">
        <v>32</v>
      </c>
      <c r="I421" s="38">
        <v>3</v>
      </c>
      <c r="J421" s="37">
        <v>0</v>
      </c>
      <c r="K421" s="37">
        <f t="shared" si="18"/>
        <v>3</v>
      </c>
      <c r="L421" s="37" t="s">
        <v>3874</v>
      </c>
      <c r="M421">
        <v>0</v>
      </c>
      <c r="N421">
        <v>0</v>
      </c>
      <c r="O421">
        <v>0</v>
      </c>
      <c r="P421">
        <f>VLOOKUP(C421,'By Sighting'!B:O,14,FALSE)</f>
        <v>0</v>
      </c>
      <c r="Q421">
        <v>0</v>
      </c>
      <c r="R421">
        <f t="shared" si="19"/>
        <v>0</v>
      </c>
      <c r="S421">
        <v>0</v>
      </c>
      <c r="T421">
        <v>0</v>
      </c>
      <c r="U421" t="str">
        <f t="shared" si="20"/>
        <v/>
      </c>
    </row>
    <row r="422" spans="1:21" hidden="1" x14ac:dyDescent="0.25">
      <c r="A422" s="39">
        <v>40843</v>
      </c>
      <c r="B422" s="39" t="s">
        <v>4850</v>
      </c>
      <c r="C422" s="37" t="s">
        <v>3870</v>
      </c>
      <c r="D422" s="37">
        <v>2011</v>
      </c>
      <c r="E422" s="38">
        <v>10</v>
      </c>
      <c r="F422" s="37" t="s">
        <v>76</v>
      </c>
      <c r="G422" s="37" t="s">
        <v>1827</v>
      </c>
      <c r="H422" s="37" t="s">
        <v>32</v>
      </c>
      <c r="I422" s="38">
        <v>15</v>
      </c>
      <c r="J422" s="37">
        <v>0</v>
      </c>
      <c r="K422" s="37">
        <f t="shared" si="18"/>
        <v>15</v>
      </c>
      <c r="L422" s="37" t="s">
        <v>3869</v>
      </c>
      <c r="M422">
        <v>0</v>
      </c>
      <c r="N422">
        <v>0</v>
      </c>
      <c r="O422">
        <v>0</v>
      </c>
      <c r="P422">
        <f>VLOOKUP(C422,'By Sighting'!B:O,14,FALSE)</f>
        <v>0</v>
      </c>
      <c r="Q422">
        <v>0</v>
      </c>
      <c r="R422">
        <f t="shared" si="19"/>
        <v>0</v>
      </c>
      <c r="S422">
        <v>0</v>
      </c>
      <c r="T422">
        <v>0</v>
      </c>
      <c r="U422" t="str">
        <f t="shared" si="20"/>
        <v/>
      </c>
    </row>
    <row r="423" spans="1:21" hidden="1" x14ac:dyDescent="0.25">
      <c r="A423" s="39">
        <v>40843</v>
      </c>
      <c r="B423" s="39" t="s">
        <v>4850</v>
      </c>
      <c r="C423" s="37" t="s">
        <v>3868</v>
      </c>
      <c r="D423" s="37">
        <v>2011</v>
      </c>
      <c r="E423" s="38">
        <v>10</v>
      </c>
      <c r="F423" s="37" t="s">
        <v>76</v>
      </c>
      <c r="G423" s="37" t="s">
        <v>1827</v>
      </c>
      <c r="H423" s="37" t="s">
        <v>40</v>
      </c>
      <c r="I423" s="38">
        <v>1</v>
      </c>
      <c r="J423" s="37">
        <v>0</v>
      </c>
      <c r="K423" s="37">
        <f t="shared" si="18"/>
        <v>1</v>
      </c>
      <c r="L423" s="37" t="s">
        <v>3867</v>
      </c>
      <c r="M423">
        <v>0</v>
      </c>
      <c r="N423">
        <v>0</v>
      </c>
      <c r="O423">
        <v>0</v>
      </c>
      <c r="P423">
        <f>VLOOKUP(C423,'By Sighting'!B:O,14,FALSE)</f>
        <v>0</v>
      </c>
      <c r="Q423">
        <v>0</v>
      </c>
      <c r="R423">
        <f t="shared" si="19"/>
        <v>0</v>
      </c>
      <c r="S423">
        <v>0</v>
      </c>
      <c r="T423">
        <v>0</v>
      </c>
      <c r="U423" t="str">
        <f t="shared" si="20"/>
        <v/>
      </c>
    </row>
    <row r="424" spans="1:21" hidden="1" x14ac:dyDescent="0.25">
      <c r="A424" s="39">
        <v>40843</v>
      </c>
      <c r="B424" s="39" t="s">
        <v>4850</v>
      </c>
      <c r="C424" s="37" t="s">
        <v>3866</v>
      </c>
      <c r="D424" s="37">
        <v>2011</v>
      </c>
      <c r="E424" s="38">
        <v>10</v>
      </c>
      <c r="F424" s="37" t="s">
        <v>1827</v>
      </c>
      <c r="G424" s="37" t="s">
        <v>1827</v>
      </c>
      <c r="H424" s="37" t="s">
        <v>32</v>
      </c>
      <c r="I424" s="38">
        <v>1</v>
      </c>
      <c r="J424" s="37">
        <v>0</v>
      </c>
      <c r="K424" s="37">
        <f t="shared" si="18"/>
        <v>1</v>
      </c>
      <c r="L424" s="37" t="s">
        <v>3865</v>
      </c>
      <c r="M424">
        <v>0</v>
      </c>
      <c r="N424">
        <v>0</v>
      </c>
      <c r="O424">
        <v>0</v>
      </c>
      <c r="P424">
        <f>VLOOKUP(C424,'By Sighting'!B:O,14,FALSE)</f>
        <v>0</v>
      </c>
      <c r="Q424">
        <v>0</v>
      </c>
      <c r="R424">
        <f t="shared" si="19"/>
        <v>0</v>
      </c>
      <c r="S424">
        <v>0</v>
      </c>
      <c r="T424">
        <v>0</v>
      </c>
      <c r="U424" t="str">
        <f t="shared" si="20"/>
        <v/>
      </c>
    </row>
    <row r="425" spans="1:21" hidden="1" x14ac:dyDescent="0.25">
      <c r="A425" s="39">
        <v>40851</v>
      </c>
      <c r="B425" s="39" t="s">
        <v>4851</v>
      </c>
      <c r="C425" s="37" t="s">
        <v>3862</v>
      </c>
      <c r="D425" s="37">
        <v>2011</v>
      </c>
      <c r="E425" s="38">
        <v>11</v>
      </c>
      <c r="F425" s="37" t="s">
        <v>76</v>
      </c>
      <c r="G425" s="37" t="s">
        <v>1827</v>
      </c>
      <c r="H425" s="37" t="s">
        <v>32</v>
      </c>
      <c r="I425" s="38">
        <v>40</v>
      </c>
      <c r="J425" s="37">
        <v>0</v>
      </c>
      <c r="K425" s="37">
        <f t="shared" si="18"/>
        <v>40</v>
      </c>
      <c r="L425" s="37" t="s">
        <v>3861</v>
      </c>
      <c r="M425">
        <v>0</v>
      </c>
      <c r="N425">
        <v>0</v>
      </c>
      <c r="O425">
        <v>0</v>
      </c>
      <c r="P425">
        <f>VLOOKUP(C425,'By Sighting'!B:O,14,FALSE)</f>
        <v>0</v>
      </c>
      <c r="Q425">
        <v>0</v>
      </c>
      <c r="R425">
        <f t="shared" si="19"/>
        <v>0</v>
      </c>
      <c r="S425">
        <v>0</v>
      </c>
      <c r="T425">
        <v>0</v>
      </c>
      <c r="U425" t="str">
        <f t="shared" si="20"/>
        <v/>
      </c>
    </row>
    <row r="426" spans="1:21" hidden="1" x14ac:dyDescent="0.25">
      <c r="A426" s="39">
        <v>40851</v>
      </c>
      <c r="B426" s="39" t="s">
        <v>4851</v>
      </c>
      <c r="C426" s="37" t="s">
        <v>3860</v>
      </c>
      <c r="D426" s="37">
        <v>2011</v>
      </c>
      <c r="E426" s="38">
        <v>11</v>
      </c>
      <c r="F426" s="37" t="s">
        <v>76</v>
      </c>
      <c r="G426" s="37" t="s">
        <v>1827</v>
      </c>
      <c r="H426" s="37" t="s">
        <v>40</v>
      </c>
      <c r="I426" s="38">
        <v>1</v>
      </c>
      <c r="J426" s="37">
        <v>0</v>
      </c>
      <c r="K426" s="37">
        <f t="shared" si="18"/>
        <v>1</v>
      </c>
      <c r="L426" s="37" t="s">
        <v>37</v>
      </c>
      <c r="M426">
        <v>0</v>
      </c>
      <c r="N426">
        <v>0</v>
      </c>
      <c r="O426">
        <v>0</v>
      </c>
      <c r="P426">
        <f>VLOOKUP(C426,'By Sighting'!B:O,14,FALSE)</f>
        <v>0</v>
      </c>
      <c r="Q426">
        <v>0</v>
      </c>
      <c r="R426">
        <f t="shared" si="19"/>
        <v>0</v>
      </c>
      <c r="S426">
        <v>0</v>
      </c>
      <c r="T426">
        <v>0</v>
      </c>
      <c r="U426" t="str">
        <f t="shared" si="20"/>
        <v/>
      </c>
    </row>
    <row r="427" spans="1:21" hidden="1" x14ac:dyDescent="0.25">
      <c r="A427" s="39">
        <v>40851</v>
      </c>
      <c r="B427" s="39" t="s">
        <v>4851</v>
      </c>
      <c r="C427" s="37" t="s">
        <v>3859</v>
      </c>
      <c r="D427" s="37">
        <v>2011</v>
      </c>
      <c r="E427" s="38">
        <v>11</v>
      </c>
      <c r="F427" s="37" t="s">
        <v>1827</v>
      </c>
      <c r="G427" s="37" t="s">
        <v>1827</v>
      </c>
      <c r="H427" s="37" t="s">
        <v>32</v>
      </c>
      <c r="I427" s="38">
        <v>4</v>
      </c>
      <c r="J427" s="37">
        <v>0</v>
      </c>
      <c r="K427" s="37">
        <f t="shared" si="18"/>
        <v>4</v>
      </c>
      <c r="L427" s="37" t="s">
        <v>3858</v>
      </c>
      <c r="M427">
        <v>0</v>
      </c>
      <c r="N427">
        <v>0</v>
      </c>
      <c r="O427">
        <v>0</v>
      </c>
      <c r="P427">
        <f>VLOOKUP(C427,'By Sighting'!B:O,14,FALSE)</f>
        <v>0</v>
      </c>
      <c r="Q427">
        <v>0</v>
      </c>
      <c r="R427">
        <f t="shared" si="19"/>
        <v>0</v>
      </c>
      <c r="S427">
        <v>0</v>
      </c>
      <c r="T427">
        <v>0</v>
      </c>
      <c r="U427" t="str">
        <f t="shared" si="20"/>
        <v/>
      </c>
    </row>
    <row r="428" spans="1:21" hidden="1" x14ac:dyDescent="0.25">
      <c r="A428" s="39">
        <v>40852</v>
      </c>
      <c r="B428" s="39" t="s">
        <v>4852</v>
      </c>
      <c r="C428" s="37" t="s">
        <v>302</v>
      </c>
      <c r="D428" s="37">
        <v>2011</v>
      </c>
      <c r="E428" s="38">
        <v>11</v>
      </c>
      <c r="F428" s="37" t="s">
        <v>55</v>
      </c>
      <c r="G428" s="37" t="s">
        <v>4672</v>
      </c>
      <c r="H428" s="37" t="s">
        <v>40</v>
      </c>
      <c r="I428" s="38">
        <v>4299</v>
      </c>
      <c r="J428" s="37">
        <v>0</v>
      </c>
      <c r="K428" s="37">
        <f t="shared" si="18"/>
        <v>4299</v>
      </c>
      <c r="L428" s="37" t="s">
        <v>3857</v>
      </c>
      <c r="M428">
        <v>9</v>
      </c>
      <c r="N428">
        <v>0</v>
      </c>
      <c r="O428">
        <v>9</v>
      </c>
      <c r="P428">
        <f>VLOOKUP(C428,'By Sighting'!B:O,14,FALSE)</f>
        <v>9</v>
      </c>
      <c r="Q428">
        <v>2.0935101186322401E-3</v>
      </c>
      <c r="R428">
        <f t="shared" si="19"/>
        <v>2.0935101186322401E-3</v>
      </c>
      <c r="S428">
        <v>2.0935101186322401E-3</v>
      </c>
      <c r="T428">
        <v>9</v>
      </c>
      <c r="U428" t="str">
        <f t="shared" si="20"/>
        <v/>
      </c>
    </row>
    <row r="429" spans="1:21" hidden="1" x14ac:dyDescent="0.25">
      <c r="A429" s="39">
        <v>40852</v>
      </c>
      <c r="B429" s="39" t="s">
        <v>4852</v>
      </c>
      <c r="C429" s="37" t="s">
        <v>329</v>
      </c>
      <c r="D429" s="37">
        <v>2011</v>
      </c>
      <c r="E429" s="38">
        <v>11</v>
      </c>
      <c r="F429" s="37" t="s">
        <v>55</v>
      </c>
      <c r="G429" s="37" t="s">
        <v>4672</v>
      </c>
      <c r="H429" s="37" t="s">
        <v>32</v>
      </c>
      <c r="I429" s="38">
        <v>788</v>
      </c>
      <c r="J429" s="37" t="s">
        <v>1817</v>
      </c>
      <c r="K429" s="37">
        <f t="shared" si="18"/>
        <v>739</v>
      </c>
      <c r="L429" s="37" t="s">
        <v>3856</v>
      </c>
      <c r="M429">
        <v>4</v>
      </c>
      <c r="N429">
        <v>2</v>
      </c>
      <c r="O429">
        <v>0</v>
      </c>
      <c r="P429">
        <f>VLOOKUP(C429,'By Sighting'!B:O,14,FALSE)</f>
        <v>2</v>
      </c>
      <c r="Q429">
        <v>5.076142131979695E-3</v>
      </c>
      <c r="R429">
        <f t="shared" si="19"/>
        <v>0</v>
      </c>
      <c r="S429">
        <v>2.7063599458728013E-3</v>
      </c>
      <c r="T429">
        <v>4</v>
      </c>
      <c r="U429" t="str">
        <f t="shared" si="20"/>
        <v/>
      </c>
    </row>
    <row r="430" spans="1:21" hidden="1" x14ac:dyDescent="0.25">
      <c r="A430" s="39">
        <v>40862</v>
      </c>
      <c r="B430" s="39" t="s">
        <v>4853</v>
      </c>
      <c r="C430" s="37" t="s">
        <v>3855</v>
      </c>
      <c r="D430" s="37">
        <v>2011</v>
      </c>
      <c r="E430" s="38">
        <v>11</v>
      </c>
      <c r="F430" s="37" t="s">
        <v>76</v>
      </c>
      <c r="G430" s="37" t="s">
        <v>1827</v>
      </c>
      <c r="H430" s="37" t="s">
        <v>32</v>
      </c>
      <c r="I430" s="38">
        <v>62</v>
      </c>
      <c r="J430" s="37">
        <v>0</v>
      </c>
      <c r="K430" s="37">
        <f t="shared" si="18"/>
        <v>62</v>
      </c>
      <c r="L430" s="37" t="s">
        <v>3854</v>
      </c>
      <c r="M430">
        <v>0</v>
      </c>
      <c r="N430">
        <v>0</v>
      </c>
      <c r="O430">
        <v>0</v>
      </c>
      <c r="P430">
        <f>VLOOKUP(C430,'By Sighting'!B:O,14,FALSE)</f>
        <v>0</v>
      </c>
      <c r="Q430">
        <v>0</v>
      </c>
      <c r="R430">
        <f t="shared" si="19"/>
        <v>0</v>
      </c>
      <c r="S430">
        <v>0</v>
      </c>
      <c r="T430">
        <v>0</v>
      </c>
      <c r="U430" t="str">
        <f t="shared" si="20"/>
        <v/>
      </c>
    </row>
    <row r="431" spans="1:21" hidden="1" x14ac:dyDescent="0.25">
      <c r="A431" s="39">
        <v>40862</v>
      </c>
      <c r="B431" s="39" t="s">
        <v>4853</v>
      </c>
      <c r="C431" s="37" t="s">
        <v>3852</v>
      </c>
      <c r="D431" s="37">
        <v>2011</v>
      </c>
      <c r="E431" s="38">
        <v>11</v>
      </c>
      <c r="F431" s="37" t="s">
        <v>153</v>
      </c>
      <c r="G431" s="37" t="s">
        <v>4672</v>
      </c>
      <c r="H431" s="37" t="s">
        <v>32</v>
      </c>
      <c r="I431" s="38">
        <v>1</v>
      </c>
      <c r="J431" s="37">
        <v>0</v>
      </c>
      <c r="K431" s="37">
        <f t="shared" si="18"/>
        <v>1</v>
      </c>
      <c r="L431" s="37" t="s">
        <v>37</v>
      </c>
      <c r="M431">
        <v>0</v>
      </c>
      <c r="N431">
        <v>0</v>
      </c>
      <c r="O431">
        <v>0</v>
      </c>
      <c r="P431">
        <f>VLOOKUP(C431,'By Sighting'!B:O,14,FALSE)</f>
        <v>0</v>
      </c>
      <c r="Q431">
        <v>0</v>
      </c>
      <c r="R431">
        <f t="shared" si="19"/>
        <v>0</v>
      </c>
      <c r="S431">
        <v>0</v>
      </c>
      <c r="T431">
        <v>0</v>
      </c>
      <c r="U431" t="str">
        <f t="shared" si="20"/>
        <v/>
      </c>
    </row>
    <row r="432" spans="1:21" hidden="1" x14ac:dyDescent="0.25">
      <c r="A432" s="39">
        <v>40862</v>
      </c>
      <c r="B432" s="39" t="s">
        <v>4853</v>
      </c>
      <c r="C432" s="37" t="s">
        <v>3848</v>
      </c>
      <c r="D432" s="37">
        <v>2011</v>
      </c>
      <c r="E432" s="38">
        <v>11</v>
      </c>
      <c r="F432" s="37" t="s">
        <v>36</v>
      </c>
      <c r="G432" s="37" t="s">
        <v>36</v>
      </c>
      <c r="H432" s="37" t="s">
        <v>32</v>
      </c>
      <c r="I432" s="38">
        <v>102</v>
      </c>
      <c r="J432" s="37" t="s">
        <v>2021</v>
      </c>
      <c r="K432" s="37">
        <f t="shared" si="18"/>
        <v>93</v>
      </c>
      <c r="L432" s="37" t="s">
        <v>3847</v>
      </c>
      <c r="M432">
        <v>0</v>
      </c>
      <c r="N432">
        <v>0</v>
      </c>
      <c r="O432">
        <v>0</v>
      </c>
      <c r="P432">
        <f>VLOOKUP(C432,'By Sighting'!B:O,14,FALSE)</f>
        <v>0</v>
      </c>
      <c r="Q432">
        <v>0</v>
      </c>
      <c r="R432">
        <f t="shared" si="19"/>
        <v>0</v>
      </c>
      <c r="S432">
        <v>0</v>
      </c>
      <c r="T432">
        <v>0</v>
      </c>
      <c r="U432" t="str">
        <f t="shared" si="20"/>
        <v/>
      </c>
    </row>
    <row r="433" spans="1:21" hidden="1" x14ac:dyDescent="0.25">
      <c r="A433" s="39">
        <v>40862</v>
      </c>
      <c r="B433" s="39" t="s">
        <v>4853</v>
      </c>
      <c r="C433" s="37" t="s">
        <v>338</v>
      </c>
      <c r="D433" s="37">
        <v>2011</v>
      </c>
      <c r="E433" s="38">
        <v>11</v>
      </c>
      <c r="F433" s="37" t="s">
        <v>36</v>
      </c>
      <c r="G433" s="37" t="s">
        <v>36</v>
      </c>
      <c r="H433" s="37" t="s">
        <v>40</v>
      </c>
      <c r="I433" s="38">
        <v>28</v>
      </c>
      <c r="J433" s="37">
        <v>0</v>
      </c>
      <c r="K433" s="37">
        <f t="shared" si="18"/>
        <v>28</v>
      </c>
      <c r="L433" s="37" t="s">
        <v>3486</v>
      </c>
      <c r="M433">
        <v>2</v>
      </c>
      <c r="N433">
        <v>0</v>
      </c>
      <c r="O433">
        <v>2</v>
      </c>
      <c r="P433">
        <f>VLOOKUP(C433,'By Sighting'!B:O,14,FALSE)</f>
        <v>2</v>
      </c>
      <c r="Q433">
        <v>7.1428571428571425E-2</v>
      </c>
      <c r="R433">
        <f t="shared" si="19"/>
        <v>7.1428571428571425E-2</v>
      </c>
      <c r="S433">
        <v>7.1428571428571425E-2</v>
      </c>
      <c r="T433">
        <v>2</v>
      </c>
      <c r="U433" t="str">
        <f t="shared" si="20"/>
        <v/>
      </c>
    </row>
    <row r="434" spans="1:21" hidden="1" x14ac:dyDescent="0.25">
      <c r="A434" s="39">
        <v>40862</v>
      </c>
      <c r="B434" s="39" t="s">
        <v>4853</v>
      </c>
      <c r="C434" s="37" t="s">
        <v>3846</v>
      </c>
      <c r="D434" s="37">
        <v>2011</v>
      </c>
      <c r="E434" s="38">
        <v>11</v>
      </c>
      <c r="F434" s="37" t="s">
        <v>50</v>
      </c>
      <c r="G434" s="37" t="s">
        <v>50</v>
      </c>
      <c r="H434" s="37" t="s">
        <v>32</v>
      </c>
      <c r="I434" s="38">
        <v>116</v>
      </c>
      <c r="J434" s="37">
        <v>0</v>
      </c>
      <c r="K434" s="37">
        <f t="shared" si="18"/>
        <v>116</v>
      </c>
      <c r="L434" s="37" t="s">
        <v>3845</v>
      </c>
      <c r="M434">
        <v>0</v>
      </c>
      <c r="N434">
        <v>0</v>
      </c>
      <c r="O434">
        <v>0</v>
      </c>
      <c r="P434">
        <f>VLOOKUP(C434,'By Sighting'!B:O,14,FALSE)</f>
        <v>0</v>
      </c>
      <c r="Q434">
        <v>0</v>
      </c>
      <c r="R434">
        <f t="shared" si="19"/>
        <v>0</v>
      </c>
      <c r="S434">
        <v>0</v>
      </c>
      <c r="T434">
        <v>0</v>
      </c>
      <c r="U434" t="str">
        <f t="shared" si="20"/>
        <v/>
      </c>
    </row>
    <row r="435" spans="1:21" hidden="1" x14ac:dyDescent="0.25">
      <c r="A435" s="39">
        <v>40862</v>
      </c>
      <c r="B435" s="39" t="s">
        <v>4853</v>
      </c>
      <c r="C435" s="37" t="s">
        <v>3844</v>
      </c>
      <c r="D435" s="37">
        <v>2011</v>
      </c>
      <c r="E435" s="38">
        <v>11</v>
      </c>
      <c r="F435" s="37" t="s">
        <v>50</v>
      </c>
      <c r="G435" s="37" t="s">
        <v>50</v>
      </c>
      <c r="H435" s="37" t="s">
        <v>40</v>
      </c>
      <c r="I435" s="38">
        <v>1</v>
      </c>
      <c r="J435" s="37">
        <v>0</v>
      </c>
      <c r="K435" s="37">
        <f t="shared" si="18"/>
        <v>1</v>
      </c>
      <c r="L435" s="37" t="s">
        <v>3843</v>
      </c>
      <c r="M435">
        <v>0</v>
      </c>
      <c r="N435">
        <v>0</v>
      </c>
      <c r="O435">
        <v>0</v>
      </c>
      <c r="P435">
        <f>VLOOKUP(C435,'By Sighting'!B:O,14,FALSE)</f>
        <v>0</v>
      </c>
      <c r="Q435">
        <v>0</v>
      </c>
      <c r="R435">
        <f t="shared" si="19"/>
        <v>0</v>
      </c>
      <c r="S435">
        <v>0</v>
      </c>
      <c r="T435">
        <v>0</v>
      </c>
      <c r="U435" t="str">
        <f t="shared" si="20"/>
        <v/>
      </c>
    </row>
    <row r="436" spans="1:21" hidden="1" x14ac:dyDescent="0.25">
      <c r="A436" s="39">
        <v>40954</v>
      </c>
      <c r="B436" s="39" t="s">
        <v>4854</v>
      </c>
      <c r="C436" s="37" t="s">
        <v>343</v>
      </c>
      <c r="D436" s="37">
        <v>2012</v>
      </c>
      <c r="E436" s="38">
        <v>2</v>
      </c>
      <c r="F436" s="37" t="s">
        <v>1827</v>
      </c>
      <c r="G436" s="37" t="s">
        <v>1827</v>
      </c>
      <c r="H436" s="37" t="s">
        <v>32</v>
      </c>
      <c r="I436" s="38">
        <v>68</v>
      </c>
      <c r="J436" s="37">
        <v>0</v>
      </c>
      <c r="K436" s="37">
        <f t="shared" si="18"/>
        <v>68</v>
      </c>
      <c r="L436" s="37" t="s">
        <v>3838</v>
      </c>
      <c r="M436">
        <v>1</v>
      </c>
      <c r="N436">
        <v>0</v>
      </c>
      <c r="O436">
        <v>0</v>
      </c>
      <c r="P436">
        <f>VLOOKUP(C436,'By Sighting'!B:O,14,FALSE)</f>
        <v>0</v>
      </c>
      <c r="Q436">
        <v>1.4705882352941176E-2</v>
      </c>
      <c r="R436">
        <f t="shared" si="19"/>
        <v>0</v>
      </c>
      <c r="S436">
        <v>0</v>
      </c>
      <c r="T436">
        <v>1</v>
      </c>
      <c r="U436" t="str">
        <f t="shared" si="20"/>
        <v/>
      </c>
    </row>
    <row r="437" spans="1:21" hidden="1" x14ac:dyDescent="0.25">
      <c r="A437" s="39">
        <v>40966</v>
      </c>
      <c r="B437" s="39" t="s">
        <v>4855</v>
      </c>
      <c r="C437" s="37" t="s">
        <v>3837</v>
      </c>
      <c r="D437" s="37">
        <v>2012</v>
      </c>
      <c r="E437" s="38">
        <v>2</v>
      </c>
      <c r="F437" s="37" t="s">
        <v>76</v>
      </c>
      <c r="G437" s="37" t="s">
        <v>1827</v>
      </c>
      <c r="H437" s="37" t="s">
        <v>32</v>
      </c>
      <c r="I437" s="38">
        <v>24</v>
      </c>
      <c r="J437" s="37" t="s">
        <v>1928</v>
      </c>
      <c r="K437" s="37">
        <f t="shared" si="18"/>
        <v>22</v>
      </c>
      <c r="L437" s="37" t="s">
        <v>3836</v>
      </c>
      <c r="M437">
        <v>0</v>
      </c>
      <c r="N437">
        <v>0</v>
      </c>
      <c r="O437">
        <v>0</v>
      </c>
      <c r="P437">
        <f>VLOOKUP(C437,'By Sighting'!B:O,14,FALSE)</f>
        <v>0</v>
      </c>
      <c r="Q437">
        <v>0</v>
      </c>
      <c r="R437">
        <f t="shared" si="19"/>
        <v>0</v>
      </c>
      <c r="S437">
        <v>0</v>
      </c>
      <c r="T437">
        <v>0</v>
      </c>
      <c r="U437" t="str">
        <f t="shared" si="20"/>
        <v/>
      </c>
    </row>
    <row r="438" spans="1:21" hidden="1" x14ac:dyDescent="0.25">
      <c r="A438" s="39">
        <v>40966</v>
      </c>
      <c r="B438" s="39" t="s">
        <v>4855</v>
      </c>
      <c r="C438" s="37" t="s">
        <v>3835</v>
      </c>
      <c r="D438" s="37">
        <v>2012</v>
      </c>
      <c r="E438" s="38">
        <v>2</v>
      </c>
      <c r="F438" s="37" t="s">
        <v>1827</v>
      </c>
      <c r="G438" s="37" t="s">
        <v>1827</v>
      </c>
      <c r="H438" s="37" t="s">
        <v>32</v>
      </c>
      <c r="I438" s="38">
        <v>62</v>
      </c>
      <c r="J438" s="37" t="s">
        <v>2098</v>
      </c>
      <c r="K438" s="37">
        <f t="shared" si="18"/>
        <v>55</v>
      </c>
      <c r="L438" s="37" t="s">
        <v>3834</v>
      </c>
      <c r="M438">
        <v>0</v>
      </c>
      <c r="N438">
        <v>0</v>
      </c>
      <c r="O438">
        <v>0</v>
      </c>
      <c r="P438">
        <f>VLOOKUP(C438,'By Sighting'!B:O,14,FALSE)</f>
        <v>0</v>
      </c>
      <c r="Q438">
        <v>0</v>
      </c>
      <c r="R438">
        <f t="shared" si="19"/>
        <v>0</v>
      </c>
      <c r="S438">
        <v>0</v>
      </c>
      <c r="T438">
        <v>0</v>
      </c>
      <c r="U438" t="str">
        <f t="shared" si="20"/>
        <v/>
      </c>
    </row>
    <row r="439" spans="1:21" hidden="1" x14ac:dyDescent="0.25">
      <c r="A439" s="39">
        <v>40966</v>
      </c>
      <c r="B439" s="39" t="s">
        <v>4855</v>
      </c>
      <c r="C439" s="37" t="s">
        <v>3833</v>
      </c>
      <c r="D439" s="37">
        <v>2012</v>
      </c>
      <c r="E439" s="38">
        <v>2</v>
      </c>
      <c r="F439" s="37" t="s">
        <v>24</v>
      </c>
      <c r="G439" s="37" t="s">
        <v>4672</v>
      </c>
      <c r="H439" s="37" t="s">
        <v>32</v>
      </c>
      <c r="I439" s="38">
        <v>14</v>
      </c>
      <c r="J439" s="37">
        <v>0</v>
      </c>
      <c r="K439" s="37">
        <f t="shared" si="18"/>
        <v>14</v>
      </c>
      <c r="L439" s="37" t="s">
        <v>3832</v>
      </c>
      <c r="M439">
        <v>0</v>
      </c>
      <c r="N439">
        <v>0</v>
      </c>
      <c r="O439">
        <v>0</v>
      </c>
      <c r="P439">
        <f>VLOOKUP(C439,'By Sighting'!B:O,14,FALSE)</f>
        <v>0</v>
      </c>
      <c r="Q439">
        <v>0</v>
      </c>
      <c r="R439">
        <f t="shared" si="19"/>
        <v>0</v>
      </c>
      <c r="S439">
        <v>0</v>
      </c>
      <c r="T439">
        <v>0</v>
      </c>
      <c r="U439" t="str">
        <f t="shared" si="20"/>
        <v/>
      </c>
    </row>
    <row r="440" spans="1:21" hidden="1" x14ac:dyDescent="0.25">
      <c r="A440" s="39">
        <v>40966</v>
      </c>
      <c r="B440" s="39" t="s">
        <v>4855</v>
      </c>
      <c r="C440" s="37" t="s">
        <v>3831</v>
      </c>
      <c r="D440" s="37">
        <v>2012</v>
      </c>
      <c r="E440" s="38">
        <v>2</v>
      </c>
      <c r="F440" s="37" t="s">
        <v>55</v>
      </c>
      <c r="G440" s="37" t="s">
        <v>4672</v>
      </c>
      <c r="H440" s="37" t="s">
        <v>32</v>
      </c>
      <c r="I440" s="38">
        <v>234</v>
      </c>
      <c r="J440" s="37" t="s">
        <v>2517</v>
      </c>
      <c r="K440" s="37">
        <f t="shared" si="18"/>
        <v>215</v>
      </c>
      <c r="L440" s="37" t="s">
        <v>3830</v>
      </c>
      <c r="M440">
        <v>0</v>
      </c>
      <c r="N440">
        <v>0</v>
      </c>
      <c r="O440">
        <v>0</v>
      </c>
      <c r="P440">
        <f>VLOOKUP(C440,'By Sighting'!B:O,14,FALSE)</f>
        <v>0</v>
      </c>
      <c r="Q440">
        <v>0</v>
      </c>
      <c r="R440">
        <f t="shared" si="19"/>
        <v>0</v>
      </c>
      <c r="S440">
        <v>0</v>
      </c>
      <c r="T440">
        <v>0</v>
      </c>
      <c r="U440" t="str">
        <f t="shared" si="20"/>
        <v/>
      </c>
    </row>
    <row r="441" spans="1:21" hidden="1" x14ac:dyDescent="0.25">
      <c r="A441" s="39">
        <v>40966</v>
      </c>
      <c r="B441" s="39" t="s">
        <v>4855</v>
      </c>
      <c r="C441" s="37" t="s">
        <v>3829</v>
      </c>
      <c r="D441" s="37">
        <v>2012</v>
      </c>
      <c r="E441" s="38">
        <v>2</v>
      </c>
      <c r="F441" s="37" t="s">
        <v>55</v>
      </c>
      <c r="G441" s="37" t="s">
        <v>4672</v>
      </c>
      <c r="H441" s="37" t="s">
        <v>40</v>
      </c>
      <c r="I441" s="38">
        <v>135</v>
      </c>
      <c r="J441" s="37">
        <v>0</v>
      </c>
      <c r="K441" s="37">
        <f t="shared" si="18"/>
        <v>135</v>
      </c>
      <c r="L441" s="37" t="s">
        <v>37</v>
      </c>
      <c r="M441">
        <v>0</v>
      </c>
      <c r="N441">
        <v>0</v>
      </c>
      <c r="O441">
        <v>0</v>
      </c>
      <c r="P441">
        <f>VLOOKUP(C441,'By Sighting'!B:O,14,FALSE)</f>
        <v>0</v>
      </c>
      <c r="Q441">
        <v>0</v>
      </c>
      <c r="R441">
        <f t="shared" si="19"/>
        <v>0</v>
      </c>
      <c r="S441">
        <v>0</v>
      </c>
      <c r="T441">
        <v>0</v>
      </c>
      <c r="U441" t="str">
        <f t="shared" si="20"/>
        <v/>
      </c>
    </row>
    <row r="442" spans="1:21" hidden="1" x14ac:dyDescent="0.25">
      <c r="A442" s="39">
        <v>40966</v>
      </c>
      <c r="B442" s="39" t="s">
        <v>4855</v>
      </c>
      <c r="C442" s="37" t="s">
        <v>346</v>
      </c>
      <c r="D442" s="37">
        <v>2012</v>
      </c>
      <c r="E442" s="38">
        <v>2</v>
      </c>
      <c r="F442" s="37" t="s">
        <v>153</v>
      </c>
      <c r="G442" s="37" t="s">
        <v>4672</v>
      </c>
      <c r="H442" s="37" t="s">
        <v>32</v>
      </c>
      <c r="I442" s="38">
        <v>117</v>
      </c>
      <c r="J442" s="37" t="s">
        <v>2281</v>
      </c>
      <c r="K442" s="37">
        <f t="shared" si="18"/>
        <v>91</v>
      </c>
      <c r="L442" s="37" t="s">
        <v>3828</v>
      </c>
      <c r="M442">
        <v>1</v>
      </c>
      <c r="N442">
        <v>0</v>
      </c>
      <c r="O442">
        <v>0</v>
      </c>
      <c r="P442">
        <f>VLOOKUP(C442,'By Sighting'!B:O,14,FALSE)</f>
        <v>0</v>
      </c>
      <c r="Q442">
        <v>8.5470085470085479E-3</v>
      </c>
      <c r="R442">
        <f t="shared" si="19"/>
        <v>0</v>
      </c>
      <c r="S442">
        <v>0</v>
      </c>
      <c r="T442">
        <v>1</v>
      </c>
      <c r="U442" t="str">
        <f t="shared" si="20"/>
        <v/>
      </c>
    </row>
    <row r="443" spans="1:21" hidden="1" x14ac:dyDescent="0.25">
      <c r="A443" s="39">
        <v>40975</v>
      </c>
      <c r="B443" s="39" t="s">
        <v>4856</v>
      </c>
      <c r="C443" s="37" t="s">
        <v>349</v>
      </c>
      <c r="D443" s="37">
        <v>2012</v>
      </c>
      <c r="E443" s="38">
        <v>3</v>
      </c>
      <c r="F443" s="37" t="s">
        <v>153</v>
      </c>
      <c r="G443" s="37" t="s">
        <v>4672</v>
      </c>
      <c r="H443" s="37" t="s">
        <v>32</v>
      </c>
      <c r="I443" s="38">
        <v>137</v>
      </c>
      <c r="J443" s="37" t="s">
        <v>2905</v>
      </c>
      <c r="K443" s="37">
        <f t="shared" si="18"/>
        <v>92</v>
      </c>
      <c r="L443" s="37" t="s">
        <v>3826</v>
      </c>
      <c r="M443">
        <v>2</v>
      </c>
      <c r="N443">
        <v>1</v>
      </c>
      <c r="O443">
        <v>0</v>
      </c>
      <c r="P443">
        <f>VLOOKUP(C443,'By Sighting'!B:O,14,FALSE)</f>
        <v>0</v>
      </c>
      <c r="Q443">
        <v>1.4598540145985401E-2</v>
      </c>
      <c r="R443">
        <f t="shared" si="19"/>
        <v>0</v>
      </c>
      <c r="S443">
        <v>0</v>
      </c>
      <c r="T443">
        <v>2</v>
      </c>
      <c r="U443" t="str">
        <f t="shared" si="20"/>
        <v/>
      </c>
    </row>
    <row r="444" spans="1:21" hidden="1" x14ac:dyDescent="0.25">
      <c r="A444" s="39">
        <v>40975</v>
      </c>
      <c r="B444" s="39" t="s">
        <v>4856</v>
      </c>
      <c r="C444" s="37" t="s">
        <v>3825</v>
      </c>
      <c r="D444" s="37">
        <v>2012</v>
      </c>
      <c r="E444" s="38">
        <v>3</v>
      </c>
      <c r="F444" s="37" t="s">
        <v>55</v>
      </c>
      <c r="G444" s="37" t="s">
        <v>4672</v>
      </c>
      <c r="H444" s="37" t="s">
        <v>32</v>
      </c>
      <c r="I444" s="38">
        <v>213</v>
      </c>
      <c r="J444" s="37" t="s">
        <v>1928</v>
      </c>
      <c r="K444" s="37">
        <f t="shared" si="18"/>
        <v>211</v>
      </c>
      <c r="L444" s="37" t="s">
        <v>3824</v>
      </c>
      <c r="M444">
        <v>0</v>
      </c>
      <c r="N444">
        <v>0</v>
      </c>
      <c r="O444">
        <v>0</v>
      </c>
      <c r="P444">
        <f>VLOOKUP(C444,'By Sighting'!B:O,14,FALSE)</f>
        <v>0</v>
      </c>
      <c r="Q444">
        <v>0</v>
      </c>
      <c r="R444">
        <f t="shared" si="19"/>
        <v>0</v>
      </c>
      <c r="S444">
        <v>0</v>
      </c>
      <c r="T444">
        <v>0</v>
      </c>
      <c r="U444" t="str">
        <f t="shared" si="20"/>
        <v/>
      </c>
    </row>
    <row r="445" spans="1:21" hidden="1" x14ac:dyDescent="0.25">
      <c r="A445" s="39">
        <v>40975</v>
      </c>
      <c r="B445" s="39" t="s">
        <v>4856</v>
      </c>
      <c r="C445" s="37" t="s">
        <v>3823</v>
      </c>
      <c r="D445" s="37">
        <v>2012</v>
      </c>
      <c r="E445" s="38">
        <v>3</v>
      </c>
      <c r="F445" s="37" t="s">
        <v>55</v>
      </c>
      <c r="G445" s="37" t="s">
        <v>4672</v>
      </c>
      <c r="H445" s="37" t="s">
        <v>40</v>
      </c>
      <c r="I445" s="38">
        <v>71</v>
      </c>
      <c r="J445" s="37">
        <v>0</v>
      </c>
      <c r="K445" s="37">
        <f t="shared" si="18"/>
        <v>71</v>
      </c>
      <c r="L445" s="37" t="s">
        <v>37</v>
      </c>
      <c r="M445">
        <v>0</v>
      </c>
      <c r="N445">
        <v>0</v>
      </c>
      <c r="O445">
        <v>0</v>
      </c>
      <c r="P445">
        <f>VLOOKUP(C445,'By Sighting'!B:O,14,FALSE)</f>
        <v>0</v>
      </c>
      <c r="Q445">
        <v>0</v>
      </c>
      <c r="R445">
        <f t="shared" si="19"/>
        <v>0</v>
      </c>
      <c r="S445">
        <v>0</v>
      </c>
      <c r="T445">
        <v>0</v>
      </c>
      <c r="U445" t="str">
        <f t="shared" si="20"/>
        <v/>
      </c>
    </row>
    <row r="446" spans="1:21" hidden="1" x14ac:dyDescent="0.25">
      <c r="A446" s="39">
        <v>40975</v>
      </c>
      <c r="B446" s="39" t="s">
        <v>4856</v>
      </c>
      <c r="C446" s="37" t="s">
        <v>3822</v>
      </c>
      <c r="D446" s="37">
        <v>2012</v>
      </c>
      <c r="E446" s="38">
        <v>3</v>
      </c>
      <c r="F446" s="37" t="s">
        <v>24</v>
      </c>
      <c r="G446" s="37" t="s">
        <v>4672</v>
      </c>
      <c r="H446" s="37" t="s">
        <v>32</v>
      </c>
      <c r="I446" s="38">
        <v>40</v>
      </c>
      <c r="J446" s="37" t="s">
        <v>2845</v>
      </c>
      <c r="K446" s="37">
        <f t="shared" si="18"/>
        <v>37</v>
      </c>
      <c r="L446" s="37" t="s">
        <v>3821</v>
      </c>
      <c r="M446">
        <v>0</v>
      </c>
      <c r="N446">
        <v>0</v>
      </c>
      <c r="O446">
        <v>0</v>
      </c>
      <c r="P446">
        <f>VLOOKUP(C446,'By Sighting'!B:O,14,FALSE)</f>
        <v>0</v>
      </c>
      <c r="Q446">
        <v>0</v>
      </c>
      <c r="R446">
        <f t="shared" si="19"/>
        <v>0</v>
      </c>
      <c r="S446">
        <v>0</v>
      </c>
      <c r="T446">
        <v>0</v>
      </c>
      <c r="U446" t="str">
        <f t="shared" si="20"/>
        <v/>
      </c>
    </row>
    <row r="447" spans="1:21" hidden="1" x14ac:dyDescent="0.25">
      <c r="A447" s="39">
        <v>40975</v>
      </c>
      <c r="B447" s="39" t="s">
        <v>4856</v>
      </c>
      <c r="C447" s="37" t="s">
        <v>352</v>
      </c>
      <c r="D447" s="37">
        <v>2012</v>
      </c>
      <c r="E447" s="38">
        <v>3</v>
      </c>
      <c r="F447" s="37" t="s">
        <v>36</v>
      </c>
      <c r="G447" s="37" t="s">
        <v>36</v>
      </c>
      <c r="H447" s="37" t="s">
        <v>32</v>
      </c>
      <c r="I447" s="38">
        <v>207</v>
      </c>
      <c r="J447" s="37" t="s">
        <v>2192</v>
      </c>
      <c r="K447" s="37">
        <f t="shared" si="18"/>
        <v>195</v>
      </c>
      <c r="L447" s="37" t="s">
        <v>3820</v>
      </c>
      <c r="M447">
        <v>2</v>
      </c>
      <c r="N447">
        <v>1</v>
      </c>
      <c r="O447">
        <v>1</v>
      </c>
      <c r="P447">
        <f>VLOOKUP(C447,'By Sighting'!B:O,14,FALSE)</f>
        <v>2</v>
      </c>
      <c r="Q447">
        <v>9.6618357487922701E-3</v>
      </c>
      <c r="R447">
        <f t="shared" si="19"/>
        <v>4.830917874396135E-3</v>
      </c>
      <c r="S447">
        <v>1.0256410256410256E-2</v>
      </c>
      <c r="T447">
        <v>2</v>
      </c>
      <c r="U447" t="str">
        <f t="shared" si="20"/>
        <v/>
      </c>
    </row>
    <row r="448" spans="1:21" hidden="1" x14ac:dyDescent="0.25">
      <c r="A448" s="39">
        <v>40975</v>
      </c>
      <c r="B448" s="39" t="s">
        <v>4856</v>
      </c>
      <c r="C448" s="37" t="s">
        <v>3819</v>
      </c>
      <c r="D448" s="37">
        <v>2012</v>
      </c>
      <c r="E448" s="38">
        <v>3</v>
      </c>
      <c r="F448" s="37" t="s">
        <v>36</v>
      </c>
      <c r="G448" s="37" t="s">
        <v>36</v>
      </c>
      <c r="H448" s="37" t="s">
        <v>40</v>
      </c>
      <c r="I448" s="38">
        <v>3</v>
      </c>
      <c r="J448" s="37">
        <v>0</v>
      </c>
      <c r="K448" s="37">
        <f t="shared" si="18"/>
        <v>3</v>
      </c>
      <c r="L448" s="37" t="s">
        <v>37</v>
      </c>
      <c r="M448">
        <v>0</v>
      </c>
      <c r="N448">
        <v>0</v>
      </c>
      <c r="O448">
        <v>0</v>
      </c>
      <c r="P448">
        <f>VLOOKUP(C448,'By Sighting'!B:O,14,FALSE)</f>
        <v>0</v>
      </c>
      <c r="Q448">
        <v>0</v>
      </c>
      <c r="R448">
        <f t="shared" si="19"/>
        <v>0</v>
      </c>
      <c r="S448">
        <v>0</v>
      </c>
      <c r="T448">
        <v>0</v>
      </c>
      <c r="U448" t="str">
        <f t="shared" si="20"/>
        <v/>
      </c>
    </row>
    <row r="449" spans="1:21" hidden="1" x14ac:dyDescent="0.25">
      <c r="A449" s="39">
        <v>40975</v>
      </c>
      <c r="B449" s="39" t="s">
        <v>4856</v>
      </c>
      <c r="C449" s="37" t="s">
        <v>357</v>
      </c>
      <c r="D449" s="37">
        <v>2012</v>
      </c>
      <c r="E449" s="38">
        <v>3</v>
      </c>
      <c r="F449" s="37" t="s">
        <v>50</v>
      </c>
      <c r="G449" s="37" t="s">
        <v>50</v>
      </c>
      <c r="H449" s="37" t="s">
        <v>32</v>
      </c>
      <c r="I449" s="38">
        <v>124</v>
      </c>
      <c r="J449" s="37" t="s">
        <v>1864</v>
      </c>
      <c r="K449" s="37">
        <f t="shared" si="18"/>
        <v>120</v>
      </c>
      <c r="L449" s="37" t="s">
        <v>3818</v>
      </c>
      <c r="M449">
        <v>1</v>
      </c>
      <c r="N449">
        <v>0</v>
      </c>
      <c r="O449">
        <v>1</v>
      </c>
      <c r="P449">
        <f>VLOOKUP(C449,'By Sighting'!B:O,14,FALSE)</f>
        <v>1</v>
      </c>
      <c r="Q449">
        <v>8.0645161290322578E-3</v>
      </c>
      <c r="R449">
        <f t="shared" si="19"/>
        <v>8.0645161290322578E-3</v>
      </c>
      <c r="S449">
        <v>8.3333333333333332E-3</v>
      </c>
      <c r="T449">
        <v>1</v>
      </c>
      <c r="U449" t="str">
        <f t="shared" si="20"/>
        <v/>
      </c>
    </row>
    <row r="450" spans="1:21" hidden="1" x14ac:dyDescent="0.25">
      <c r="A450" s="39">
        <v>40975</v>
      </c>
      <c r="B450" s="39" t="s">
        <v>4856</v>
      </c>
      <c r="C450" s="37" t="s">
        <v>3817</v>
      </c>
      <c r="D450" s="37">
        <v>2012</v>
      </c>
      <c r="E450" s="38">
        <v>3</v>
      </c>
      <c r="F450" s="37" t="s">
        <v>1827</v>
      </c>
      <c r="G450" s="37" t="s">
        <v>1827</v>
      </c>
      <c r="H450" s="37" t="s">
        <v>32</v>
      </c>
      <c r="I450" s="38">
        <v>50</v>
      </c>
      <c r="J450" s="37" t="s">
        <v>1864</v>
      </c>
      <c r="K450" s="37">
        <f t="shared" si="18"/>
        <v>46</v>
      </c>
      <c r="L450" s="37" t="s">
        <v>3816</v>
      </c>
      <c r="M450">
        <v>0</v>
      </c>
      <c r="N450">
        <v>0</v>
      </c>
      <c r="O450">
        <v>0</v>
      </c>
      <c r="P450">
        <f>VLOOKUP(C450,'By Sighting'!B:O,14,FALSE)</f>
        <v>0</v>
      </c>
      <c r="Q450">
        <v>0</v>
      </c>
      <c r="R450">
        <f t="shared" si="19"/>
        <v>0</v>
      </c>
      <c r="S450">
        <v>0</v>
      </c>
      <c r="T450">
        <v>0</v>
      </c>
      <c r="U450" t="str">
        <f t="shared" si="20"/>
        <v/>
      </c>
    </row>
    <row r="451" spans="1:21" hidden="1" x14ac:dyDescent="0.25">
      <c r="A451" s="39">
        <v>40994</v>
      </c>
      <c r="B451" s="39" t="s">
        <v>4857</v>
      </c>
      <c r="C451" s="37" t="s">
        <v>3812</v>
      </c>
      <c r="D451" s="37">
        <v>2012</v>
      </c>
      <c r="E451" s="38">
        <v>3</v>
      </c>
      <c r="F451" s="37" t="s">
        <v>76</v>
      </c>
      <c r="G451" s="37" t="s">
        <v>1827</v>
      </c>
      <c r="H451" s="37" t="s">
        <v>32</v>
      </c>
      <c r="I451" s="38">
        <v>37</v>
      </c>
      <c r="J451" s="37" t="s">
        <v>1928</v>
      </c>
      <c r="K451" s="37">
        <f t="shared" ref="K451:K514" si="21">I451-J451</f>
        <v>35</v>
      </c>
      <c r="L451" s="37" t="s">
        <v>3811</v>
      </c>
      <c r="M451">
        <v>0</v>
      </c>
      <c r="N451">
        <v>0</v>
      </c>
      <c r="O451">
        <v>0</v>
      </c>
      <c r="P451">
        <f>VLOOKUP(C451,'By Sighting'!B:O,14,FALSE)</f>
        <v>0</v>
      </c>
      <c r="Q451">
        <v>0</v>
      </c>
      <c r="R451">
        <f t="shared" ref="R451:R514" si="22">O451/I451</f>
        <v>0</v>
      </c>
      <c r="S451">
        <v>0</v>
      </c>
      <c r="T451">
        <v>0</v>
      </c>
      <c r="U451" t="str">
        <f t="shared" ref="U451:U514" si="23">IF(T451=M451, "", "NO")</f>
        <v/>
      </c>
    </row>
    <row r="452" spans="1:21" hidden="1" x14ac:dyDescent="0.25">
      <c r="A452" s="39">
        <v>40994</v>
      </c>
      <c r="B452" s="39" t="s">
        <v>4857</v>
      </c>
      <c r="C452" s="37" t="s">
        <v>3810</v>
      </c>
      <c r="D452" s="37">
        <v>2012</v>
      </c>
      <c r="E452" s="38">
        <v>3</v>
      </c>
      <c r="F452" s="37" t="s">
        <v>1827</v>
      </c>
      <c r="G452" s="37" t="s">
        <v>1827</v>
      </c>
      <c r="H452" s="37" t="s">
        <v>32</v>
      </c>
      <c r="I452" s="38">
        <v>1</v>
      </c>
      <c r="J452" s="37">
        <v>0</v>
      </c>
      <c r="K452" s="37">
        <f t="shared" si="21"/>
        <v>1</v>
      </c>
      <c r="L452" s="37" t="s">
        <v>3809</v>
      </c>
      <c r="M452">
        <v>0</v>
      </c>
      <c r="N452">
        <v>0</v>
      </c>
      <c r="O452">
        <v>0</v>
      </c>
      <c r="P452">
        <f>VLOOKUP(C452,'By Sighting'!B:O,14,FALSE)</f>
        <v>0</v>
      </c>
      <c r="Q452">
        <v>0</v>
      </c>
      <c r="R452">
        <f t="shared" si="22"/>
        <v>0</v>
      </c>
      <c r="S452">
        <v>0</v>
      </c>
      <c r="T452">
        <v>0</v>
      </c>
      <c r="U452" t="str">
        <f t="shared" si="23"/>
        <v/>
      </c>
    </row>
    <row r="453" spans="1:21" hidden="1" x14ac:dyDescent="0.25">
      <c r="A453" s="39">
        <v>41010</v>
      </c>
      <c r="B453" s="39" t="s">
        <v>4858</v>
      </c>
      <c r="C453" s="37" t="s">
        <v>3803</v>
      </c>
      <c r="D453" s="37">
        <v>2012</v>
      </c>
      <c r="E453" s="38">
        <v>4</v>
      </c>
      <c r="F453" s="37" t="s">
        <v>76</v>
      </c>
      <c r="G453" s="37" t="s">
        <v>1827</v>
      </c>
      <c r="H453" s="37" t="s">
        <v>32</v>
      </c>
      <c r="I453" s="38">
        <v>89</v>
      </c>
      <c r="J453" s="37" t="s">
        <v>2021</v>
      </c>
      <c r="K453" s="37">
        <f t="shared" si="21"/>
        <v>80</v>
      </c>
      <c r="L453" s="37" t="s">
        <v>3802</v>
      </c>
      <c r="M453">
        <v>0</v>
      </c>
      <c r="N453">
        <v>0</v>
      </c>
      <c r="O453">
        <v>0</v>
      </c>
      <c r="P453">
        <f>VLOOKUP(C453,'By Sighting'!B:O,14,FALSE)</f>
        <v>0</v>
      </c>
      <c r="Q453">
        <v>0</v>
      </c>
      <c r="R453">
        <f t="shared" si="22"/>
        <v>0</v>
      </c>
      <c r="S453">
        <v>0</v>
      </c>
      <c r="T453">
        <v>0</v>
      </c>
      <c r="U453" t="str">
        <f t="shared" si="23"/>
        <v/>
      </c>
    </row>
    <row r="454" spans="1:21" hidden="1" x14ac:dyDescent="0.25">
      <c r="A454" s="39">
        <v>41010</v>
      </c>
      <c r="B454" s="39" t="s">
        <v>4858</v>
      </c>
      <c r="C454" s="37" t="s">
        <v>3801</v>
      </c>
      <c r="D454" s="37">
        <v>2012</v>
      </c>
      <c r="E454" s="38">
        <v>4</v>
      </c>
      <c r="F454" s="37" t="s">
        <v>76</v>
      </c>
      <c r="G454" s="37" t="s">
        <v>1827</v>
      </c>
      <c r="H454" s="37" t="s">
        <v>40</v>
      </c>
      <c r="I454" s="38">
        <v>2</v>
      </c>
      <c r="J454" s="37">
        <v>0</v>
      </c>
      <c r="K454" s="37">
        <f t="shared" si="21"/>
        <v>2</v>
      </c>
      <c r="L454" s="37" t="s">
        <v>37</v>
      </c>
      <c r="M454">
        <v>0</v>
      </c>
      <c r="N454">
        <v>0</v>
      </c>
      <c r="O454">
        <v>0</v>
      </c>
      <c r="P454">
        <f>VLOOKUP(C454,'By Sighting'!B:O,14,FALSE)</f>
        <v>0</v>
      </c>
      <c r="Q454">
        <v>0</v>
      </c>
      <c r="R454">
        <f t="shared" si="22"/>
        <v>0</v>
      </c>
      <c r="S454">
        <v>0</v>
      </c>
      <c r="T454">
        <v>0</v>
      </c>
      <c r="U454" t="str">
        <f t="shared" si="23"/>
        <v/>
      </c>
    </row>
    <row r="455" spans="1:21" hidden="1" x14ac:dyDescent="0.25">
      <c r="A455" s="39">
        <v>41010</v>
      </c>
      <c r="B455" s="39" t="s">
        <v>4858</v>
      </c>
      <c r="C455" s="37" t="s">
        <v>360</v>
      </c>
      <c r="D455" s="37">
        <v>2012</v>
      </c>
      <c r="E455" s="38">
        <v>4</v>
      </c>
      <c r="F455" s="37" t="s">
        <v>153</v>
      </c>
      <c r="G455" s="37" t="s">
        <v>4672</v>
      </c>
      <c r="H455" s="37" t="s">
        <v>32</v>
      </c>
      <c r="I455" s="38">
        <v>110</v>
      </c>
      <c r="J455" s="37" t="s">
        <v>3800</v>
      </c>
      <c r="K455" s="37">
        <f t="shared" si="21"/>
        <v>54</v>
      </c>
      <c r="L455" s="37" t="s">
        <v>3799</v>
      </c>
      <c r="M455">
        <v>3</v>
      </c>
      <c r="N455">
        <v>0</v>
      </c>
      <c r="O455">
        <v>0</v>
      </c>
      <c r="P455">
        <f>VLOOKUP(C455,'By Sighting'!B:O,14,FALSE)</f>
        <v>0</v>
      </c>
      <c r="Q455">
        <v>2.7272727272727271E-2</v>
      </c>
      <c r="R455">
        <f t="shared" si="22"/>
        <v>0</v>
      </c>
      <c r="S455">
        <v>0</v>
      </c>
      <c r="T455">
        <v>3</v>
      </c>
      <c r="U455" t="str">
        <f t="shared" si="23"/>
        <v/>
      </c>
    </row>
    <row r="456" spans="1:21" hidden="1" x14ac:dyDescent="0.25">
      <c r="A456" s="39">
        <v>41010</v>
      </c>
      <c r="B456" s="39" t="s">
        <v>4858</v>
      </c>
      <c r="C456" s="37" t="s">
        <v>3798</v>
      </c>
      <c r="D456" s="37">
        <v>2012</v>
      </c>
      <c r="E456" s="38">
        <v>4</v>
      </c>
      <c r="F456" s="37" t="s">
        <v>55</v>
      </c>
      <c r="G456" s="37" t="s">
        <v>4672</v>
      </c>
      <c r="H456" s="37" t="s">
        <v>32</v>
      </c>
      <c r="I456" s="38">
        <v>115</v>
      </c>
      <c r="J456" s="37" t="s">
        <v>1999</v>
      </c>
      <c r="K456" s="37">
        <f t="shared" si="21"/>
        <v>99</v>
      </c>
      <c r="L456" s="37" t="s">
        <v>3797</v>
      </c>
      <c r="M456">
        <v>0</v>
      </c>
      <c r="N456">
        <v>0</v>
      </c>
      <c r="O456">
        <v>0</v>
      </c>
      <c r="P456">
        <f>VLOOKUP(C456,'By Sighting'!B:O,14,FALSE)</f>
        <v>0</v>
      </c>
      <c r="Q456">
        <v>0</v>
      </c>
      <c r="R456">
        <f t="shared" si="22"/>
        <v>0</v>
      </c>
      <c r="S456">
        <v>0</v>
      </c>
      <c r="T456">
        <v>0</v>
      </c>
      <c r="U456" t="str">
        <f t="shared" si="23"/>
        <v/>
      </c>
    </row>
    <row r="457" spans="1:21" hidden="1" x14ac:dyDescent="0.25">
      <c r="A457" s="39">
        <v>41010</v>
      </c>
      <c r="B457" s="39" t="s">
        <v>4858</v>
      </c>
      <c r="C457" s="37" t="s">
        <v>3796</v>
      </c>
      <c r="D457" s="37">
        <v>2012</v>
      </c>
      <c r="E457" s="38">
        <v>4</v>
      </c>
      <c r="F457" s="37" t="s">
        <v>55</v>
      </c>
      <c r="G457" s="37" t="s">
        <v>4672</v>
      </c>
      <c r="H457" s="37" t="s">
        <v>40</v>
      </c>
      <c r="I457" s="38">
        <v>227</v>
      </c>
      <c r="J457" s="37">
        <v>0</v>
      </c>
      <c r="K457" s="37">
        <f t="shared" si="21"/>
        <v>227</v>
      </c>
      <c r="L457" s="37" t="s">
        <v>37</v>
      </c>
      <c r="M457">
        <v>0</v>
      </c>
      <c r="N457">
        <v>0</v>
      </c>
      <c r="O457">
        <v>0</v>
      </c>
      <c r="P457">
        <f>VLOOKUP(C457,'By Sighting'!B:O,14,FALSE)</f>
        <v>0</v>
      </c>
      <c r="Q457">
        <v>0</v>
      </c>
      <c r="R457">
        <f t="shared" si="22"/>
        <v>0</v>
      </c>
      <c r="S457">
        <v>0</v>
      </c>
      <c r="T457">
        <v>0</v>
      </c>
      <c r="U457" t="str">
        <f t="shared" si="23"/>
        <v/>
      </c>
    </row>
    <row r="458" spans="1:21" hidden="1" x14ac:dyDescent="0.25">
      <c r="A458" s="39">
        <v>41010</v>
      </c>
      <c r="B458" s="39" t="s">
        <v>4858</v>
      </c>
      <c r="C458" s="37" t="s">
        <v>3795</v>
      </c>
      <c r="D458" s="37">
        <v>2012</v>
      </c>
      <c r="E458" s="38">
        <v>4</v>
      </c>
      <c r="F458" s="37" t="s">
        <v>24</v>
      </c>
      <c r="G458" s="37" t="s">
        <v>4672</v>
      </c>
      <c r="H458" s="37" t="s">
        <v>40</v>
      </c>
      <c r="I458" s="38">
        <v>22</v>
      </c>
      <c r="J458" s="37">
        <v>0</v>
      </c>
      <c r="K458" s="37">
        <f t="shared" si="21"/>
        <v>22</v>
      </c>
      <c r="L458" s="37" t="s">
        <v>37</v>
      </c>
      <c r="M458">
        <v>0</v>
      </c>
      <c r="N458">
        <v>0</v>
      </c>
      <c r="O458">
        <v>0</v>
      </c>
      <c r="P458">
        <f>VLOOKUP(C458,'By Sighting'!B:O,14,FALSE)</f>
        <v>0</v>
      </c>
      <c r="Q458">
        <v>0</v>
      </c>
      <c r="R458">
        <f t="shared" si="22"/>
        <v>0</v>
      </c>
      <c r="S458">
        <v>0</v>
      </c>
      <c r="T458">
        <v>0</v>
      </c>
      <c r="U458" t="str">
        <f t="shared" si="23"/>
        <v/>
      </c>
    </row>
    <row r="459" spans="1:21" hidden="1" x14ac:dyDescent="0.25">
      <c r="A459" s="39">
        <v>41010</v>
      </c>
      <c r="B459" s="39" t="s">
        <v>4858</v>
      </c>
      <c r="C459" s="37" t="s">
        <v>366</v>
      </c>
      <c r="D459" s="37">
        <v>2012</v>
      </c>
      <c r="E459" s="38">
        <v>4</v>
      </c>
      <c r="F459" s="37" t="s">
        <v>24</v>
      </c>
      <c r="G459" s="37" t="s">
        <v>4672</v>
      </c>
      <c r="H459" s="37" t="s">
        <v>32</v>
      </c>
      <c r="I459" s="38">
        <v>203</v>
      </c>
      <c r="J459" s="37" t="s">
        <v>3332</v>
      </c>
      <c r="K459" s="37">
        <f t="shared" si="21"/>
        <v>165</v>
      </c>
      <c r="L459" s="37" t="s">
        <v>3794</v>
      </c>
      <c r="M459">
        <v>2</v>
      </c>
      <c r="N459">
        <v>1</v>
      </c>
      <c r="O459">
        <v>0</v>
      </c>
      <c r="P459">
        <f>VLOOKUP(C459,'By Sighting'!B:O,14,FALSE)</f>
        <v>1</v>
      </c>
      <c r="Q459">
        <v>9.852216748768473E-3</v>
      </c>
      <c r="R459">
        <f t="shared" si="22"/>
        <v>0</v>
      </c>
      <c r="S459">
        <v>6.0606060606060606E-3</v>
      </c>
      <c r="T459">
        <v>2</v>
      </c>
      <c r="U459" t="str">
        <f t="shared" si="23"/>
        <v/>
      </c>
    </row>
    <row r="460" spans="1:21" hidden="1" x14ac:dyDescent="0.25">
      <c r="A460" s="39">
        <v>41010</v>
      </c>
      <c r="B460" s="39" t="s">
        <v>4858</v>
      </c>
      <c r="C460" s="37" t="s">
        <v>3793</v>
      </c>
      <c r="D460" s="37">
        <v>2012</v>
      </c>
      <c r="E460" s="38">
        <v>4</v>
      </c>
      <c r="F460" s="37" t="s">
        <v>3192</v>
      </c>
      <c r="G460" s="37" t="s">
        <v>4672</v>
      </c>
      <c r="H460" s="37" t="s">
        <v>32</v>
      </c>
      <c r="I460" s="38">
        <v>1</v>
      </c>
      <c r="J460" s="37">
        <v>0</v>
      </c>
      <c r="K460" s="37">
        <f t="shared" si="21"/>
        <v>1</v>
      </c>
      <c r="L460" s="37" t="s">
        <v>37</v>
      </c>
      <c r="M460">
        <v>0</v>
      </c>
      <c r="N460">
        <v>0</v>
      </c>
      <c r="O460">
        <v>0</v>
      </c>
      <c r="P460">
        <f>VLOOKUP(C460,'By Sighting'!B:O,14,FALSE)</f>
        <v>0</v>
      </c>
      <c r="Q460">
        <v>0</v>
      </c>
      <c r="R460">
        <f t="shared" si="22"/>
        <v>0</v>
      </c>
      <c r="S460">
        <v>0</v>
      </c>
      <c r="T460">
        <v>0</v>
      </c>
      <c r="U460" t="str">
        <f t="shared" si="23"/>
        <v/>
      </c>
    </row>
    <row r="461" spans="1:21" hidden="1" x14ac:dyDescent="0.25">
      <c r="A461" s="39">
        <v>41022</v>
      </c>
      <c r="B461" s="39" t="s">
        <v>4859</v>
      </c>
      <c r="C461" s="37" t="s">
        <v>3791</v>
      </c>
      <c r="D461" s="37">
        <v>2012</v>
      </c>
      <c r="E461" s="38">
        <v>4</v>
      </c>
      <c r="F461" s="37" t="s">
        <v>76</v>
      </c>
      <c r="G461" s="37" t="s">
        <v>1827</v>
      </c>
      <c r="H461" s="37" t="s">
        <v>32</v>
      </c>
      <c r="I461" s="38">
        <v>90</v>
      </c>
      <c r="J461" s="37" t="s">
        <v>1864</v>
      </c>
      <c r="K461" s="37">
        <f t="shared" si="21"/>
        <v>86</v>
      </c>
      <c r="L461" s="37" t="s">
        <v>3790</v>
      </c>
      <c r="M461">
        <v>0</v>
      </c>
      <c r="N461">
        <v>0</v>
      </c>
      <c r="O461">
        <v>0</v>
      </c>
      <c r="P461">
        <f>VLOOKUP(C461,'By Sighting'!B:O,14,FALSE)</f>
        <v>0</v>
      </c>
      <c r="Q461">
        <v>0</v>
      </c>
      <c r="R461">
        <f t="shared" si="22"/>
        <v>0</v>
      </c>
      <c r="S461">
        <v>0</v>
      </c>
      <c r="T461">
        <v>0</v>
      </c>
      <c r="U461" t="str">
        <f t="shared" si="23"/>
        <v/>
      </c>
    </row>
    <row r="462" spans="1:21" hidden="1" x14ac:dyDescent="0.25">
      <c r="A462" s="39">
        <v>41022</v>
      </c>
      <c r="B462" s="39" t="s">
        <v>4859</v>
      </c>
      <c r="C462" s="37" t="s">
        <v>3789</v>
      </c>
      <c r="D462" s="37">
        <v>2012</v>
      </c>
      <c r="E462" s="38">
        <v>4</v>
      </c>
      <c r="F462" s="37" t="s">
        <v>76</v>
      </c>
      <c r="G462" s="37" t="s">
        <v>1827</v>
      </c>
      <c r="H462" s="37" t="s">
        <v>40</v>
      </c>
      <c r="I462" s="38">
        <v>5</v>
      </c>
      <c r="J462" s="37">
        <v>0</v>
      </c>
      <c r="K462" s="37">
        <f t="shared" si="21"/>
        <v>5</v>
      </c>
      <c r="L462" s="37" t="s">
        <v>37</v>
      </c>
      <c r="M462">
        <v>0</v>
      </c>
      <c r="N462">
        <v>0</v>
      </c>
      <c r="O462">
        <v>0</v>
      </c>
      <c r="P462">
        <f>VLOOKUP(C462,'By Sighting'!B:O,14,FALSE)</f>
        <v>0</v>
      </c>
      <c r="Q462">
        <v>0</v>
      </c>
      <c r="R462">
        <f t="shared" si="22"/>
        <v>0</v>
      </c>
      <c r="S462">
        <v>0</v>
      </c>
      <c r="T462">
        <v>0</v>
      </c>
      <c r="U462" t="str">
        <f t="shared" si="23"/>
        <v/>
      </c>
    </row>
    <row r="463" spans="1:21" hidden="1" x14ac:dyDescent="0.25">
      <c r="A463" s="39">
        <v>41022</v>
      </c>
      <c r="B463" s="39" t="s">
        <v>4859</v>
      </c>
      <c r="C463" s="37" t="s">
        <v>3788</v>
      </c>
      <c r="D463" s="37">
        <v>2012</v>
      </c>
      <c r="E463" s="38">
        <v>4</v>
      </c>
      <c r="F463" s="37" t="s">
        <v>1827</v>
      </c>
      <c r="G463" s="37" t="s">
        <v>1827</v>
      </c>
      <c r="H463" s="37" t="s">
        <v>32</v>
      </c>
      <c r="I463" s="38">
        <v>5</v>
      </c>
      <c r="J463" s="37">
        <v>0</v>
      </c>
      <c r="K463" s="37">
        <f t="shared" si="21"/>
        <v>5</v>
      </c>
      <c r="L463" s="37" t="s">
        <v>3092</v>
      </c>
      <c r="M463">
        <v>0</v>
      </c>
      <c r="N463">
        <v>0</v>
      </c>
      <c r="O463">
        <v>0</v>
      </c>
      <c r="P463">
        <f>VLOOKUP(C463,'By Sighting'!B:O,14,FALSE)</f>
        <v>0</v>
      </c>
      <c r="Q463">
        <v>0</v>
      </c>
      <c r="R463">
        <f t="shared" si="22"/>
        <v>0</v>
      </c>
      <c r="S463">
        <v>0</v>
      </c>
      <c r="T463">
        <v>0</v>
      </c>
      <c r="U463" t="str">
        <f t="shared" si="23"/>
        <v/>
      </c>
    </row>
    <row r="464" spans="1:21" hidden="1" x14ac:dyDescent="0.25">
      <c r="A464" s="39">
        <v>41022</v>
      </c>
      <c r="B464" s="39" t="s">
        <v>4859</v>
      </c>
      <c r="C464" s="37" t="s">
        <v>371</v>
      </c>
      <c r="D464" s="37">
        <v>2012</v>
      </c>
      <c r="E464" s="38">
        <v>4</v>
      </c>
      <c r="F464" s="37" t="s">
        <v>55</v>
      </c>
      <c r="G464" s="37" t="s">
        <v>4672</v>
      </c>
      <c r="H464" s="37" t="s">
        <v>40</v>
      </c>
      <c r="I464" s="38">
        <v>295</v>
      </c>
      <c r="J464" s="37">
        <v>0</v>
      </c>
      <c r="K464" s="37">
        <f t="shared" si="21"/>
        <v>295</v>
      </c>
      <c r="L464" s="37" t="s">
        <v>3787</v>
      </c>
      <c r="M464">
        <v>1</v>
      </c>
      <c r="N464">
        <v>0</v>
      </c>
      <c r="O464">
        <v>1</v>
      </c>
      <c r="P464">
        <f>VLOOKUP(C464,'By Sighting'!B:O,14,FALSE)</f>
        <v>1</v>
      </c>
      <c r="Q464">
        <v>3.3898305084745762E-3</v>
      </c>
      <c r="R464">
        <f t="shared" si="22"/>
        <v>3.3898305084745762E-3</v>
      </c>
      <c r="S464">
        <v>3.3898305084745762E-3</v>
      </c>
      <c r="T464">
        <v>1</v>
      </c>
      <c r="U464" t="str">
        <f t="shared" si="23"/>
        <v/>
      </c>
    </row>
    <row r="465" spans="1:21" hidden="1" x14ac:dyDescent="0.25">
      <c r="A465" s="39">
        <v>41022</v>
      </c>
      <c r="B465" s="39" t="s">
        <v>4859</v>
      </c>
      <c r="C465" s="37" t="s">
        <v>3786</v>
      </c>
      <c r="D465" s="37">
        <v>2012</v>
      </c>
      <c r="E465" s="38">
        <v>4</v>
      </c>
      <c r="F465" s="37" t="s">
        <v>55</v>
      </c>
      <c r="G465" s="37" t="s">
        <v>4672</v>
      </c>
      <c r="H465" s="37" t="s">
        <v>32</v>
      </c>
      <c r="I465" s="38">
        <v>151</v>
      </c>
      <c r="J465" s="37">
        <v>0</v>
      </c>
      <c r="K465" s="37">
        <f t="shared" si="21"/>
        <v>151</v>
      </c>
      <c r="L465" s="37" t="s">
        <v>3785</v>
      </c>
      <c r="M465">
        <v>0</v>
      </c>
      <c r="N465">
        <v>0</v>
      </c>
      <c r="O465">
        <v>0</v>
      </c>
      <c r="P465">
        <f>VLOOKUP(C465,'By Sighting'!B:O,14,FALSE)</f>
        <v>0</v>
      </c>
      <c r="Q465">
        <v>0</v>
      </c>
      <c r="R465">
        <f t="shared" si="22"/>
        <v>0</v>
      </c>
      <c r="S465">
        <v>0</v>
      </c>
      <c r="T465">
        <v>0</v>
      </c>
      <c r="U465" t="str">
        <f t="shared" si="23"/>
        <v/>
      </c>
    </row>
    <row r="466" spans="1:21" hidden="1" x14ac:dyDescent="0.25">
      <c r="A466" s="39">
        <v>41022</v>
      </c>
      <c r="B466" s="39" t="s">
        <v>4859</v>
      </c>
      <c r="C466" s="37" t="s">
        <v>374</v>
      </c>
      <c r="D466" s="37">
        <v>2012</v>
      </c>
      <c r="E466" s="38">
        <v>4</v>
      </c>
      <c r="F466" s="37" t="s">
        <v>24</v>
      </c>
      <c r="G466" s="37" t="s">
        <v>4672</v>
      </c>
      <c r="H466" s="37" t="s">
        <v>32</v>
      </c>
      <c r="I466" s="38">
        <v>128</v>
      </c>
      <c r="J466" s="37" t="s">
        <v>3779</v>
      </c>
      <c r="K466" s="37">
        <f t="shared" si="21"/>
        <v>78</v>
      </c>
      <c r="L466" s="37" t="s">
        <v>3784</v>
      </c>
      <c r="M466">
        <v>2</v>
      </c>
      <c r="N466">
        <v>2</v>
      </c>
      <c r="O466">
        <v>0</v>
      </c>
      <c r="P466">
        <f>VLOOKUP(C466,'By Sighting'!B:O,14,FALSE)</f>
        <v>2</v>
      </c>
      <c r="Q466">
        <v>1.5625E-2</v>
      </c>
      <c r="R466">
        <f t="shared" si="22"/>
        <v>0</v>
      </c>
      <c r="S466">
        <v>2.564102564102564E-2</v>
      </c>
      <c r="T466">
        <v>2</v>
      </c>
      <c r="U466" t="str">
        <f t="shared" si="23"/>
        <v/>
      </c>
    </row>
    <row r="467" spans="1:21" hidden="1" x14ac:dyDescent="0.25">
      <c r="A467" s="39">
        <v>41022</v>
      </c>
      <c r="B467" s="39" t="s">
        <v>4859</v>
      </c>
      <c r="C467" s="37" t="s">
        <v>3783</v>
      </c>
      <c r="D467" s="37">
        <v>2012</v>
      </c>
      <c r="E467" s="38">
        <v>4</v>
      </c>
      <c r="F467" s="37" t="s">
        <v>36</v>
      </c>
      <c r="G467" s="37" t="s">
        <v>36</v>
      </c>
      <c r="H467" s="37" t="s">
        <v>32</v>
      </c>
      <c r="I467" s="38">
        <v>330</v>
      </c>
      <c r="J467" s="37" t="s">
        <v>2268</v>
      </c>
      <c r="K467" s="37">
        <f t="shared" si="21"/>
        <v>300</v>
      </c>
      <c r="L467" s="37" t="s">
        <v>3782</v>
      </c>
      <c r="M467">
        <v>0</v>
      </c>
      <c r="N467">
        <v>0</v>
      </c>
      <c r="O467">
        <v>0</v>
      </c>
      <c r="P467">
        <f>VLOOKUP(C467,'By Sighting'!B:O,14,FALSE)</f>
        <v>0</v>
      </c>
      <c r="Q467">
        <v>0</v>
      </c>
      <c r="R467">
        <f t="shared" si="22"/>
        <v>0</v>
      </c>
      <c r="S467">
        <v>0</v>
      </c>
      <c r="T467">
        <v>0</v>
      </c>
      <c r="U467" t="str">
        <f t="shared" si="23"/>
        <v/>
      </c>
    </row>
    <row r="468" spans="1:21" hidden="1" x14ac:dyDescent="0.25">
      <c r="A468" s="39">
        <v>41022</v>
      </c>
      <c r="B468" s="39" t="s">
        <v>4859</v>
      </c>
      <c r="C468" s="37" t="s">
        <v>3781</v>
      </c>
      <c r="D468" s="37">
        <v>2012</v>
      </c>
      <c r="E468" s="38">
        <v>4</v>
      </c>
      <c r="F468" s="37" t="s">
        <v>36</v>
      </c>
      <c r="G468" s="37" t="s">
        <v>36</v>
      </c>
      <c r="H468" s="37" t="s">
        <v>40</v>
      </c>
      <c r="I468" s="38">
        <v>52</v>
      </c>
      <c r="J468" s="37">
        <v>0</v>
      </c>
      <c r="K468" s="37">
        <f t="shared" si="21"/>
        <v>52</v>
      </c>
      <c r="L468" s="37" t="s">
        <v>37</v>
      </c>
      <c r="M468">
        <v>0</v>
      </c>
      <c r="N468">
        <v>0</v>
      </c>
      <c r="O468">
        <v>0</v>
      </c>
      <c r="P468">
        <f>VLOOKUP(C468,'By Sighting'!B:O,14,FALSE)</f>
        <v>0</v>
      </c>
      <c r="Q468">
        <v>0</v>
      </c>
      <c r="R468">
        <f t="shared" si="22"/>
        <v>0</v>
      </c>
      <c r="S468">
        <v>0</v>
      </c>
      <c r="T468">
        <v>0</v>
      </c>
      <c r="U468" t="str">
        <f t="shared" si="23"/>
        <v/>
      </c>
    </row>
    <row r="469" spans="1:21" hidden="1" x14ac:dyDescent="0.25">
      <c r="A469" s="39">
        <v>41022</v>
      </c>
      <c r="B469" s="39" t="s">
        <v>4859</v>
      </c>
      <c r="C469" s="37" t="s">
        <v>3780</v>
      </c>
      <c r="D469" s="37">
        <v>2012</v>
      </c>
      <c r="E469" s="38">
        <v>4</v>
      </c>
      <c r="F469" s="37" t="s">
        <v>50</v>
      </c>
      <c r="G469" s="37" t="s">
        <v>50</v>
      </c>
      <c r="H469" s="37" t="s">
        <v>32</v>
      </c>
      <c r="I469" s="38">
        <v>416</v>
      </c>
      <c r="J469" s="37" t="s">
        <v>3779</v>
      </c>
      <c r="K469" s="37">
        <f t="shared" si="21"/>
        <v>366</v>
      </c>
      <c r="L469" s="37" t="s">
        <v>3778</v>
      </c>
      <c r="M469">
        <v>0</v>
      </c>
      <c r="N469">
        <v>0</v>
      </c>
      <c r="O469">
        <v>0</v>
      </c>
      <c r="P469">
        <f>VLOOKUP(C469,'By Sighting'!B:O,14,FALSE)</f>
        <v>0</v>
      </c>
      <c r="Q469">
        <v>0</v>
      </c>
      <c r="R469">
        <f t="shared" si="22"/>
        <v>0</v>
      </c>
      <c r="S469">
        <v>0</v>
      </c>
      <c r="T469">
        <v>0</v>
      </c>
      <c r="U469" t="str">
        <f t="shared" si="23"/>
        <v/>
      </c>
    </row>
    <row r="470" spans="1:21" hidden="1" x14ac:dyDescent="0.25">
      <c r="A470" s="39">
        <v>41022</v>
      </c>
      <c r="B470" s="39" t="s">
        <v>4859</v>
      </c>
      <c r="C470" s="37" t="s">
        <v>3777</v>
      </c>
      <c r="D470" s="37">
        <v>2012</v>
      </c>
      <c r="E470" s="38">
        <v>4</v>
      </c>
      <c r="F470" s="37" t="s">
        <v>50</v>
      </c>
      <c r="G470" s="37" t="s">
        <v>50</v>
      </c>
      <c r="H470" s="37" t="s">
        <v>40</v>
      </c>
      <c r="I470" s="38">
        <v>20</v>
      </c>
      <c r="J470" s="37">
        <v>0</v>
      </c>
      <c r="K470" s="37">
        <f t="shared" si="21"/>
        <v>20</v>
      </c>
      <c r="L470" s="37" t="s">
        <v>37</v>
      </c>
      <c r="M470">
        <v>0</v>
      </c>
      <c r="N470">
        <v>0</v>
      </c>
      <c r="O470">
        <v>0</v>
      </c>
      <c r="P470">
        <f>VLOOKUP(C470,'By Sighting'!B:O,14,FALSE)</f>
        <v>0</v>
      </c>
      <c r="Q470">
        <v>0</v>
      </c>
      <c r="R470">
        <f t="shared" si="22"/>
        <v>0</v>
      </c>
      <c r="S470">
        <v>0</v>
      </c>
      <c r="T470">
        <v>0</v>
      </c>
      <c r="U470" t="str">
        <f t="shared" si="23"/>
        <v/>
      </c>
    </row>
    <row r="471" spans="1:21" hidden="1" x14ac:dyDescent="0.25">
      <c r="A471" s="39">
        <v>41036</v>
      </c>
      <c r="B471" s="39" t="s">
        <v>4860</v>
      </c>
      <c r="C471" s="37" t="s">
        <v>3770</v>
      </c>
      <c r="D471" s="37">
        <v>2012</v>
      </c>
      <c r="E471" s="38">
        <v>5</v>
      </c>
      <c r="F471" s="37" t="s">
        <v>76</v>
      </c>
      <c r="G471" s="37" t="s">
        <v>1827</v>
      </c>
      <c r="H471" s="37" t="s">
        <v>32</v>
      </c>
      <c r="I471" s="38">
        <v>47</v>
      </c>
      <c r="J471" s="37">
        <v>0</v>
      </c>
      <c r="K471" s="37">
        <f t="shared" si="21"/>
        <v>47</v>
      </c>
      <c r="L471" s="37" t="s">
        <v>3769</v>
      </c>
      <c r="M471">
        <v>0</v>
      </c>
      <c r="N471">
        <v>0</v>
      </c>
      <c r="O471">
        <v>0</v>
      </c>
      <c r="P471">
        <f>VLOOKUP(C471,'By Sighting'!B:O,14,FALSE)</f>
        <v>0</v>
      </c>
      <c r="Q471">
        <v>0</v>
      </c>
      <c r="R471">
        <f t="shared" si="22"/>
        <v>0</v>
      </c>
      <c r="S471">
        <v>0</v>
      </c>
      <c r="T471">
        <v>0</v>
      </c>
      <c r="U471" t="str">
        <f t="shared" si="23"/>
        <v/>
      </c>
    </row>
    <row r="472" spans="1:21" hidden="1" x14ac:dyDescent="0.25">
      <c r="A472" s="39">
        <v>41036</v>
      </c>
      <c r="B472" s="39" t="s">
        <v>4860</v>
      </c>
      <c r="C472" s="37" t="s">
        <v>3768</v>
      </c>
      <c r="D472" s="37">
        <v>2012</v>
      </c>
      <c r="E472" s="38">
        <v>5</v>
      </c>
      <c r="F472" s="37" t="s">
        <v>1827</v>
      </c>
      <c r="G472" s="37" t="s">
        <v>1827</v>
      </c>
      <c r="H472" s="37" t="s">
        <v>32</v>
      </c>
      <c r="I472" s="38">
        <v>20</v>
      </c>
      <c r="J472" s="37">
        <v>0</v>
      </c>
      <c r="K472" s="37">
        <f t="shared" si="21"/>
        <v>20</v>
      </c>
      <c r="L472" s="37" t="s">
        <v>3767</v>
      </c>
      <c r="M472">
        <v>0</v>
      </c>
      <c r="N472">
        <v>0</v>
      </c>
      <c r="O472">
        <v>0</v>
      </c>
      <c r="P472">
        <f>VLOOKUP(C472,'By Sighting'!B:O,14,FALSE)</f>
        <v>0</v>
      </c>
      <c r="Q472">
        <v>0</v>
      </c>
      <c r="R472">
        <f t="shared" si="22"/>
        <v>0</v>
      </c>
      <c r="S472">
        <v>0</v>
      </c>
      <c r="T472">
        <v>0</v>
      </c>
      <c r="U472" t="str">
        <f t="shared" si="23"/>
        <v/>
      </c>
    </row>
    <row r="473" spans="1:21" hidden="1" x14ac:dyDescent="0.25">
      <c r="A473" s="39">
        <v>41036</v>
      </c>
      <c r="B473" s="39" t="s">
        <v>4860</v>
      </c>
      <c r="C473" s="37" t="s">
        <v>3766</v>
      </c>
      <c r="D473" s="37">
        <v>2012</v>
      </c>
      <c r="E473" s="38">
        <v>5</v>
      </c>
      <c r="F473" s="37" t="s">
        <v>55</v>
      </c>
      <c r="G473" s="37" t="s">
        <v>4672</v>
      </c>
      <c r="H473" s="37" t="s">
        <v>32</v>
      </c>
      <c r="I473" s="38">
        <v>22</v>
      </c>
      <c r="J473" s="37">
        <v>0</v>
      </c>
      <c r="K473" s="37">
        <f t="shared" si="21"/>
        <v>22</v>
      </c>
      <c r="L473" s="37" t="s">
        <v>3765</v>
      </c>
      <c r="M473">
        <v>0</v>
      </c>
      <c r="N473">
        <v>0</v>
      </c>
      <c r="O473">
        <v>0</v>
      </c>
      <c r="P473">
        <f>VLOOKUP(C473,'By Sighting'!B:O,14,FALSE)</f>
        <v>0</v>
      </c>
      <c r="Q473">
        <v>0</v>
      </c>
      <c r="R473">
        <f t="shared" si="22"/>
        <v>0</v>
      </c>
      <c r="S473">
        <v>0</v>
      </c>
      <c r="T473">
        <v>0</v>
      </c>
      <c r="U473" t="str">
        <f t="shared" si="23"/>
        <v/>
      </c>
    </row>
    <row r="474" spans="1:21" hidden="1" x14ac:dyDescent="0.25">
      <c r="A474" s="39">
        <v>41036</v>
      </c>
      <c r="B474" s="39" t="s">
        <v>4860</v>
      </c>
      <c r="C474" s="37" t="s">
        <v>3764</v>
      </c>
      <c r="D474" s="37">
        <v>2012</v>
      </c>
      <c r="E474" s="38">
        <v>5</v>
      </c>
      <c r="F474" s="37" t="s">
        <v>55</v>
      </c>
      <c r="G474" s="37" t="s">
        <v>4672</v>
      </c>
      <c r="H474" s="37" t="s">
        <v>40</v>
      </c>
      <c r="I474" s="38">
        <v>384</v>
      </c>
      <c r="J474" s="37">
        <v>0</v>
      </c>
      <c r="K474" s="37">
        <f t="shared" si="21"/>
        <v>384</v>
      </c>
      <c r="L474" s="37" t="s">
        <v>3763</v>
      </c>
      <c r="M474">
        <v>0</v>
      </c>
      <c r="N474">
        <v>0</v>
      </c>
      <c r="O474">
        <v>0</v>
      </c>
      <c r="P474">
        <f>VLOOKUP(C474,'By Sighting'!B:O,14,FALSE)</f>
        <v>0</v>
      </c>
      <c r="Q474">
        <v>0</v>
      </c>
      <c r="R474">
        <f t="shared" si="22"/>
        <v>0</v>
      </c>
      <c r="S474">
        <v>0</v>
      </c>
      <c r="T474">
        <v>0</v>
      </c>
      <c r="U474" t="str">
        <f t="shared" si="23"/>
        <v/>
      </c>
    </row>
    <row r="475" spans="1:21" hidden="1" x14ac:dyDescent="0.25">
      <c r="A475" s="39">
        <v>41036</v>
      </c>
      <c r="B475" s="39" t="s">
        <v>4860</v>
      </c>
      <c r="C475" s="37" t="s">
        <v>379</v>
      </c>
      <c r="D475" s="37">
        <v>2012</v>
      </c>
      <c r="E475" s="38">
        <v>5</v>
      </c>
      <c r="F475" s="37" t="s">
        <v>24</v>
      </c>
      <c r="G475" s="37" t="s">
        <v>4672</v>
      </c>
      <c r="H475" s="37" t="s">
        <v>32</v>
      </c>
      <c r="I475" s="38">
        <v>117</v>
      </c>
      <c r="J475" s="37">
        <v>0</v>
      </c>
      <c r="K475" s="37">
        <f t="shared" si="21"/>
        <v>117</v>
      </c>
      <c r="L475" s="37" t="s">
        <v>3762</v>
      </c>
      <c r="M475">
        <v>1</v>
      </c>
      <c r="N475">
        <v>0</v>
      </c>
      <c r="O475">
        <v>1</v>
      </c>
      <c r="P475">
        <f>VLOOKUP(C475,'By Sighting'!B:O,14,FALSE)</f>
        <v>1</v>
      </c>
      <c r="Q475">
        <v>8.5470085470085479E-3</v>
      </c>
      <c r="R475">
        <f t="shared" si="22"/>
        <v>8.5470085470085479E-3</v>
      </c>
      <c r="S475">
        <v>8.5470085470085479E-3</v>
      </c>
      <c r="T475">
        <v>1</v>
      </c>
      <c r="U475" t="str">
        <f t="shared" si="23"/>
        <v/>
      </c>
    </row>
    <row r="476" spans="1:21" hidden="1" x14ac:dyDescent="0.25">
      <c r="A476" s="39">
        <v>41036</v>
      </c>
      <c r="B476" s="39" t="s">
        <v>4860</v>
      </c>
      <c r="C476" s="37" t="s">
        <v>3761</v>
      </c>
      <c r="D476" s="37">
        <v>2012</v>
      </c>
      <c r="E476" s="38">
        <v>5</v>
      </c>
      <c r="F476" s="37" t="s">
        <v>24</v>
      </c>
      <c r="G476" s="37" t="s">
        <v>4672</v>
      </c>
      <c r="H476" s="37" t="s">
        <v>40</v>
      </c>
      <c r="I476" s="38">
        <v>19</v>
      </c>
      <c r="J476" s="37">
        <v>0</v>
      </c>
      <c r="K476" s="37">
        <f t="shared" si="21"/>
        <v>19</v>
      </c>
      <c r="L476" s="37" t="s">
        <v>37</v>
      </c>
      <c r="M476">
        <v>0</v>
      </c>
      <c r="N476">
        <v>0</v>
      </c>
      <c r="O476">
        <v>0</v>
      </c>
      <c r="P476">
        <f>VLOOKUP(C476,'By Sighting'!B:O,14,FALSE)</f>
        <v>0</v>
      </c>
      <c r="Q476">
        <v>0</v>
      </c>
      <c r="R476">
        <f t="shared" si="22"/>
        <v>0</v>
      </c>
      <c r="S476">
        <v>0</v>
      </c>
      <c r="T476">
        <v>0</v>
      </c>
      <c r="U476" t="str">
        <f t="shared" si="23"/>
        <v/>
      </c>
    </row>
    <row r="477" spans="1:21" hidden="1" x14ac:dyDescent="0.25">
      <c r="A477" s="39">
        <v>41036</v>
      </c>
      <c r="B477" s="39" t="s">
        <v>4860</v>
      </c>
      <c r="C477" s="37" t="s">
        <v>3758</v>
      </c>
      <c r="D477" s="37">
        <v>2012</v>
      </c>
      <c r="E477" s="38">
        <v>5</v>
      </c>
      <c r="F477" s="37" t="s">
        <v>55</v>
      </c>
      <c r="G477" s="37" t="s">
        <v>4672</v>
      </c>
      <c r="H477" s="37" t="s">
        <v>40</v>
      </c>
      <c r="I477" s="38">
        <v>6</v>
      </c>
      <c r="J477" s="37">
        <v>0</v>
      </c>
      <c r="K477" s="37">
        <f t="shared" si="21"/>
        <v>6</v>
      </c>
      <c r="L477" s="37" t="s">
        <v>37</v>
      </c>
      <c r="M477">
        <v>0</v>
      </c>
      <c r="N477">
        <v>0</v>
      </c>
      <c r="O477">
        <v>0</v>
      </c>
      <c r="P477">
        <f>VLOOKUP(C477,'By Sighting'!B:O,14,FALSE)</f>
        <v>0</v>
      </c>
      <c r="Q477">
        <v>0</v>
      </c>
      <c r="R477">
        <f t="shared" si="22"/>
        <v>0</v>
      </c>
      <c r="S477">
        <v>0</v>
      </c>
      <c r="T477">
        <v>0</v>
      </c>
      <c r="U477" t="str">
        <f t="shared" si="23"/>
        <v/>
      </c>
    </row>
    <row r="478" spans="1:21" hidden="1" x14ac:dyDescent="0.25">
      <c r="A478" s="39">
        <v>41036</v>
      </c>
      <c r="B478" s="39" t="s">
        <v>4860</v>
      </c>
      <c r="C478" s="37" t="s">
        <v>3757</v>
      </c>
      <c r="D478" s="37">
        <v>2012</v>
      </c>
      <c r="E478" s="38">
        <v>5</v>
      </c>
      <c r="F478" s="37" t="s">
        <v>55</v>
      </c>
      <c r="G478" s="37" t="s">
        <v>4672</v>
      </c>
      <c r="H478" s="37" t="s">
        <v>32</v>
      </c>
      <c r="I478" s="38">
        <v>23</v>
      </c>
      <c r="J478" s="37">
        <v>0</v>
      </c>
      <c r="K478" s="37">
        <f t="shared" si="21"/>
        <v>23</v>
      </c>
      <c r="L478" s="37" t="s">
        <v>3756</v>
      </c>
      <c r="M478">
        <v>0</v>
      </c>
      <c r="N478">
        <v>0</v>
      </c>
      <c r="O478">
        <v>0</v>
      </c>
      <c r="P478">
        <f>VLOOKUP(C478,'By Sighting'!B:O,14,FALSE)</f>
        <v>0</v>
      </c>
      <c r="Q478">
        <v>0</v>
      </c>
      <c r="R478">
        <f t="shared" si="22"/>
        <v>0</v>
      </c>
      <c r="S478">
        <v>0</v>
      </c>
      <c r="T478">
        <v>0</v>
      </c>
      <c r="U478" t="str">
        <f t="shared" si="23"/>
        <v/>
      </c>
    </row>
    <row r="479" spans="1:21" hidden="1" x14ac:dyDescent="0.25">
      <c r="A479" s="39">
        <v>41036</v>
      </c>
      <c r="B479" s="39" t="s">
        <v>4860</v>
      </c>
      <c r="C479" s="37" t="s">
        <v>3755</v>
      </c>
      <c r="D479" s="37">
        <v>2012</v>
      </c>
      <c r="E479" s="38">
        <v>5</v>
      </c>
      <c r="F479" s="37" t="s">
        <v>55</v>
      </c>
      <c r="G479" s="37" t="s">
        <v>4672</v>
      </c>
      <c r="H479" s="37" t="s">
        <v>32</v>
      </c>
      <c r="I479" s="38">
        <v>2</v>
      </c>
      <c r="J479" s="37">
        <v>0</v>
      </c>
      <c r="K479" s="37">
        <f t="shared" si="21"/>
        <v>2</v>
      </c>
      <c r="L479" s="37" t="s">
        <v>3139</v>
      </c>
      <c r="M479">
        <v>0</v>
      </c>
      <c r="N479">
        <v>0</v>
      </c>
      <c r="O479">
        <v>0</v>
      </c>
      <c r="P479">
        <f>VLOOKUP(C479,'By Sighting'!B:O,14,FALSE)</f>
        <v>0</v>
      </c>
      <c r="Q479">
        <v>0</v>
      </c>
      <c r="R479">
        <f t="shared" si="22"/>
        <v>0</v>
      </c>
      <c r="S479">
        <v>0</v>
      </c>
      <c r="T479">
        <v>0</v>
      </c>
      <c r="U479" t="str">
        <f t="shared" si="23"/>
        <v/>
      </c>
    </row>
    <row r="480" spans="1:21" hidden="1" x14ac:dyDescent="0.25">
      <c r="A480" s="39">
        <v>41036</v>
      </c>
      <c r="B480" s="39" t="s">
        <v>4860</v>
      </c>
      <c r="C480" s="37" t="s">
        <v>3754</v>
      </c>
      <c r="D480" s="37">
        <v>2012</v>
      </c>
      <c r="E480" s="38">
        <v>5</v>
      </c>
      <c r="F480" s="37" t="s">
        <v>55</v>
      </c>
      <c r="G480" s="37" t="s">
        <v>4672</v>
      </c>
      <c r="H480" s="37" t="s">
        <v>40</v>
      </c>
      <c r="I480" s="38">
        <v>63</v>
      </c>
      <c r="J480" s="37">
        <v>0</v>
      </c>
      <c r="K480" s="37">
        <f t="shared" si="21"/>
        <v>63</v>
      </c>
      <c r="L480" s="37" t="s">
        <v>37</v>
      </c>
      <c r="M480">
        <v>0</v>
      </c>
      <c r="N480">
        <v>0</v>
      </c>
      <c r="O480">
        <v>0</v>
      </c>
      <c r="P480">
        <f>VLOOKUP(C480,'By Sighting'!B:O,14,FALSE)</f>
        <v>0</v>
      </c>
      <c r="Q480">
        <v>0</v>
      </c>
      <c r="R480">
        <f t="shared" si="22"/>
        <v>0</v>
      </c>
      <c r="S480">
        <v>0</v>
      </c>
      <c r="T480">
        <v>0</v>
      </c>
      <c r="U480" t="str">
        <f t="shared" si="23"/>
        <v/>
      </c>
    </row>
    <row r="481" spans="1:21" hidden="1" x14ac:dyDescent="0.25">
      <c r="A481" s="39">
        <v>41036</v>
      </c>
      <c r="B481" s="39" t="s">
        <v>4860</v>
      </c>
      <c r="C481" s="37" t="s">
        <v>3753</v>
      </c>
      <c r="D481" s="37">
        <v>2012</v>
      </c>
      <c r="E481" s="38">
        <v>5</v>
      </c>
      <c r="F481" s="37" t="s">
        <v>36</v>
      </c>
      <c r="G481" s="37" t="s">
        <v>36</v>
      </c>
      <c r="H481" s="37" t="s">
        <v>32</v>
      </c>
      <c r="I481" s="38">
        <v>309</v>
      </c>
      <c r="J481" s="37">
        <v>0</v>
      </c>
      <c r="K481" s="37">
        <f t="shared" si="21"/>
        <v>309</v>
      </c>
      <c r="L481" s="37" t="s">
        <v>3752</v>
      </c>
      <c r="M481">
        <v>0</v>
      </c>
      <c r="N481">
        <v>0</v>
      </c>
      <c r="O481">
        <v>0</v>
      </c>
      <c r="P481">
        <f>VLOOKUP(C481,'By Sighting'!B:O,14,FALSE)</f>
        <v>0</v>
      </c>
      <c r="Q481">
        <v>0</v>
      </c>
      <c r="R481">
        <f t="shared" si="22"/>
        <v>0</v>
      </c>
      <c r="S481">
        <v>0</v>
      </c>
      <c r="T481">
        <v>0</v>
      </c>
      <c r="U481" t="str">
        <f t="shared" si="23"/>
        <v/>
      </c>
    </row>
    <row r="482" spans="1:21" hidden="1" x14ac:dyDescent="0.25">
      <c r="A482" s="39">
        <v>41036</v>
      </c>
      <c r="B482" s="39" t="s">
        <v>4860</v>
      </c>
      <c r="C482" s="37" t="s">
        <v>3751</v>
      </c>
      <c r="D482" s="37">
        <v>2012</v>
      </c>
      <c r="E482" s="38">
        <v>5</v>
      </c>
      <c r="F482" s="37" t="s">
        <v>36</v>
      </c>
      <c r="G482" s="37" t="s">
        <v>36</v>
      </c>
      <c r="H482" s="37" t="s">
        <v>40</v>
      </c>
      <c r="I482" s="38">
        <v>109</v>
      </c>
      <c r="J482" s="37">
        <v>0</v>
      </c>
      <c r="K482" s="37">
        <f t="shared" si="21"/>
        <v>109</v>
      </c>
      <c r="L482" s="37" t="s">
        <v>37</v>
      </c>
      <c r="M482">
        <v>0</v>
      </c>
      <c r="N482">
        <v>0</v>
      </c>
      <c r="O482">
        <v>0</v>
      </c>
      <c r="P482">
        <f>VLOOKUP(C482,'By Sighting'!B:O,14,FALSE)</f>
        <v>0</v>
      </c>
      <c r="Q482">
        <v>0</v>
      </c>
      <c r="R482">
        <f t="shared" si="22"/>
        <v>0</v>
      </c>
      <c r="S482">
        <v>0</v>
      </c>
      <c r="T482">
        <v>0</v>
      </c>
      <c r="U482" t="str">
        <f t="shared" si="23"/>
        <v/>
      </c>
    </row>
    <row r="483" spans="1:21" hidden="1" x14ac:dyDescent="0.25">
      <c r="A483" s="39">
        <v>41036</v>
      </c>
      <c r="B483" s="39" t="s">
        <v>4860</v>
      </c>
      <c r="C483" s="37" t="s">
        <v>3750</v>
      </c>
      <c r="D483" s="37">
        <v>2012</v>
      </c>
      <c r="E483" s="38">
        <v>5</v>
      </c>
      <c r="F483" s="37" t="s">
        <v>50</v>
      </c>
      <c r="G483" s="37" t="s">
        <v>50</v>
      </c>
      <c r="H483" s="37" t="s">
        <v>32</v>
      </c>
      <c r="I483" s="38">
        <v>263</v>
      </c>
      <c r="J483" s="37">
        <v>0</v>
      </c>
      <c r="K483" s="37">
        <f t="shared" si="21"/>
        <v>263</v>
      </c>
      <c r="L483" s="37" t="s">
        <v>3749</v>
      </c>
      <c r="M483">
        <v>0</v>
      </c>
      <c r="N483">
        <v>0</v>
      </c>
      <c r="O483">
        <v>0</v>
      </c>
      <c r="P483">
        <f>VLOOKUP(C483,'By Sighting'!B:O,14,FALSE)</f>
        <v>0</v>
      </c>
      <c r="Q483">
        <v>0</v>
      </c>
      <c r="R483">
        <f t="shared" si="22"/>
        <v>0</v>
      </c>
      <c r="S483">
        <v>0</v>
      </c>
      <c r="T483">
        <v>0</v>
      </c>
      <c r="U483" t="str">
        <f t="shared" si="23"/>
        <v/>
      </c>
    </row>
    <row r="484" spans="1:21" hidden="1" x14ac:dyDescent="0.25">
      <c r="A484" s="39">
        <v>41036</v>
      </c>
      <c r="B484" s="39" t="s">
        <v>4860</v>
      </c>
      <c r="C484" s="37" t="s">
        <v>3748</v>
      </c>
      <c r="D484" s="37">
        <v>2012</v>
      </c>
      <c r="E484" s="38">
        <v>5</v>
      </c>
      <c r="F484" s="37" t="s">
        <v>50</v>
      </c>
      <c r="G484" s="37" t="s">
        <v>50</v>
      </c>
      <c r="H484" s="37" t="s">
        <v>40</v>
      </c>
      <c r="I484" s="38">
        <v>47</v>
      </c>
      <c r="J484" s="37">
        <v>0</v>
      </c>
      <c r="K484" s="37">
        <f t="shared" si="21"/>
        <v>47</v>
      </c>
      <c r="L484" s="37" t="s">
        <v>3747</v>
      </c>
      <c r="M484">
        <v>0</v>
      </c>
      <c r="N484">
        <v>0</v>
      </c>
      <c r="O484">
        <v>0</v>
      </c>
      <c r="P484">
        <f>VLOOKUP(C484,'By Sighting'!B:O,14,FALSE)</f>
        <v>0</v>
      </c>
      <c r="Q484">
        <v>0</v>
      </c>
      <c r="R484">
        <f t="shared" si="22"/>
        <v>0</v>
      </c>
      <c r="S484">
        <v>0</v>
      </c>
      <c r="T484">
        <v>0</v>
      </c>
      <c r="U484" t="str">
        <f t="shared" si="23"/>
        <v/>
      </c>
    </row>
    <row r="485" spans="1:21" hidden="1" x14ac:dyDescent="0.25">
      <c r="A485" s="39">
        <v>41059</v>
      </c>
      <c r="B485" s="39" t="s">
        <v>4861</v>
      </c>
      <c r="C485" s="37" t="s">
        <v>3735</v>
      </c>
      <c r="D485" s="37">
        <v>2012</v>
      </c>
      <c r="E485" s="38">
        <v>5</v>
      </c>
      <c r="F485" s="37" t="s">
        <v>1827</v>
      </c>
      <c r="G485" s="37" t="s">
        <v>1827</v>
      </c>
      <c r="H485" s="37" t="s">
        <v>32</v>
      </c>
      <c r="I485" s="38">
        <v>16</v>
      </c>
      <c r="J485" s="37">
        <v>0</v>
      </c>
      <c r="K485" s="37">
        <f t="shared" si="21"/>
        <v>16</v>
      </c>
      <c r="L485" s="37" t="s">
        <v>3734</v>
      </c>
      <c r="M485">
        <v>0</v>
      </c>
      <c r="N485">
        <v>0</v>
      </c>
      <c r="O485">
        <v>0</v>
      </c>
      <c r="P485">
        <f>VLOOKUP(C485,'By Sighting'!B:O,14,FALSE)</f>
        <v>0</v>
      </c>
      <c r="Q485">
        <v>0</v>
      </c>
      <c r="R485">
        <f t="shared" si="22"/>
        <v>0</v>
      </c>
      <c r="S485">
        <v>0</v>
      </c>
      <c r="T485">
        <v>0</v>
      </c>
      <c r="U485" t="str">
        <f t="shared" si="23"/>
        <v/>
      </c>
    </row>
    <row r="486" spans="1:21" hidden="1" x14ac:dyDescent="0.25">
      <c r="A486" s="39">
        <v>41060</v>
      </c>
      <c r="B486" s="39" t="s">
        <v>4862</v>
      </c>
      <c r="C486" s="37" t="s">
        <v>3730</v>
      </c>
      <c r="D486" s="37">
        <v>2012</v>
      </c>
      <c r="E486" s="38">
        <v>5</v>
      </c>
      <c r="F486" s="37" t="s">
        <v>76</v>
      </c>
      <c r="G486" s="37" t="s">
        <v>1827</v>
      </c>
      <c r="H486" s="37" t="s">
        <v>32</v>
      </c>
      <c r="I486" s="38">
        <v>42</v>
      </c>
      <c r="J486" s="37">
        <v>0</v>
      </c>
      <c r="K486" s="37">
        <f t="shared" si="21"/>
        <v>42</v>
      </c>
      <c r="L486" s="37" t="s">
        <v>3729</v>
      </c>
      <c r="M486">
        <v>0</v>
      </c>
      <c r="N486">
        <v>0</v>
      </c>
      <c r="O486">
        <v>0</v>
      </c>
      <c r="P486">
        <f>VLOOKUP(C486,'By Sighting'!B:O,14,FALSE)</f>
        <v>0</v>
      </c>
      <c r="Q486">
        <v>0</v>
      </c>
      <c r="R486">
        <f t="shared" si="22"/>
        <v>0</v>
      </c>
      <c r="S486">
        <v>0</v>
      </c>
      <c r="T486">
        <v>0</v>
      </c>
      <c r="U486" t="str">
        <f t="shared" si="23"/>
        <v/>
      </c>
    </row>
    <row r="487" spans="1:21" hidden="1" x14ac:dyDescent="0.25">
      <c r="A487" s="39">
        <v>41060</v>
      </c>
      <c r="B487" s="39" t="s">
        <v>4862</v>
      </c>
      <c r="C487" s="37" t="s">
        <v>3728</v>
      </c>
      <c r="D487" s="37">
        <v>2012</v>
      </c>
      <c r="E487" s="38">
        <v>5</v>
      </c>
      <c r="F487" s="37" t="s">
        <v>76</v>
      </c>
      <c r="G487" s="37" t="s">
        <v>1827</v>
      </c>
      <c r="H487" s="37" t="s">
        <v>40</v>
      </c>
      <c r="I487" s="38">
        <v>1</v>
      </c>
      <c r="J487" s="37">
        <v>0</v>
      </c>
      <c r="K487" s="37">
        <f t="shared" si="21"/>
        <v>1</v>
      </c>
      <c r="L487" s="37" t="s">
        <v>37</v>
      </c>
      <c r="M487">
        <v>0</v>
      </c>
      <c r="N487">
        <v>0</v>
      </c>
      <c r="O487">
        <v>0</v>
      </c>
      <c r="P487">
        <f>VLOOKUP(C487,'By Sighting'!B:O,14,FALSE)</f>
        <v>0</v>
      </c>
      <c r="Q487">
        <v>0</v>
      </c>
      <c r="R487">
        <f t="shared" si="22"/>
        <v>0</v>
      </c>
      <c r="S487">
        <v>0</v>
      </c>
      <c r="T487">
        <v>0</v>
      </c>
      <c r="U487" t="str">
        <f t="shared" si="23"/>
        <v/>
      </c>
    </row>
    <row r="488" spans="1:21" hidden="1" x14ac:dyDescent="0.25">
      <c r="A488" s="39">
        <v>41060</v>
      </c>
      <c r="B488" s="39" t="s">
        <v>4862</v>
      </c>
      <c r="C488" s="37" t="s">
        <v>3727</v>
      </c>
      <c r="D488" s="37">
        <v>2012</v>
      </c>
      <c r="E488" s="38">
        <v>5</v>
      </c>
      <c r="F488" s="37" t="s">
        <v>1827</v>
      </c>
      <c r="G488" s="37" t="s">
        <v>1827</v>
      </c>
      <c r="H488" s="37" t="s">
        <v>32</v>
      </c>
      <c r="I488" s="38">
        <v>24</v>
      </c>
      <c r="J488" s="37">
        <v>0</v>
      </c>
      <c r="K488" s="37">
        <f t="shared" si="21"/>
        <v>24</v>
      </c>
      <c r="L488" s="37" t="s">
        <v>3726</v>
      </c>
      <c r="M488">
        <v>0</v>
      </c>
      <c r="N488">
        <v>0</v>
      </c>
      <c r="O488">
        <v>0</v>
      </c>
      <c r="P488">
        <f>VLOOKUP(C488,'By Sighting'!B:O,14,FALSE)</f>
        <v>0</v>
      </c>
      <c r="Q488">
        <v>0</v>
      </c>
      <c r="R488">
        <f t="shared" si="22"/>
        <v>0</v>
      </c>
      <c r="S488">
        <v>0</v>
      </c>
      <c r="T488">
        <v>0</v>
      </c>
      <c r="U488" t="str">
        <f t="shared" si="23"/>
        <v/>
      </c>
    </row>
    <row r="489" spans="1:21" hidden="1" x14ac:dyDescent="0.25">
      <c r="A489" s="39">
        <v>41060</v>
      </c>
      <c r="B489" s="39" t="s">
        <v>4862</v>
      </c>
      <c r="C489" s="37" t="s">
        <v>3725</v>
      </c>
      <c r="D489" s="37">
        <v>2012</v>
      </c>
      <c r="E489" s="38">
        <v>5</v>
      </c>
      <c r="F489" s="37" t="s">
        <v>1827</v>
      </c>
      <c r="G489" s="37" t="s">
        <v>1827</v>
      </c>
      <c r="H489" s="37" t="s">
        <v>40</v>
      </c>
      <c r="I489" s="38">
        <v>19</v>
      </c>
      <c r="J489" s="37">
        <v>0</v>
      </c>
      <c r="K489" s="37">
        <f t="shared" si="21"/>
        <v>19</v>
      </c>
      <c r="L489" s="37" t="s">
        <v>37</v>
      </c>
      <c r="M489">
        <v>0</v>
      </c>
      <c r="N489">
        <v>0</v>
      </c>
      <c r="O489">
        <v>0</v>
      </c>
      <c r="P489">
        <f>VLOOKUP(C489,'By Sighting'!B:O,14,FALSE)</f>
        <v>0</v>
      </c>
      <c r="Q489">
        <v>0</v>
      </c>
      <c r="R489">
        <f t="shared" si="22"/>
        <v>0</v>
      </c>
      <c r="S489">
        <v>0</v>
      </c>
      <c r="T489">
        <v>0</v>
      </c>
      <c r="U489" t="str">
        <f t="shared" si="23"/>
        <v/>
      </c>
    </row>
    <row r="490" spans="1:21" hidden="1" x14ac:dyDescent="0.25">
      <c r="A490" s="39">
        <v>41060</v>
      </c>
      <c r="B490" s="39" t="s">
        <v>4862</v>
      </c>
      <c r="C490" s="37" t="s">
        <v>3723</v>
      </c>
      <c r="D490" s="37">
        <v>2012</v>
      </c>
      <c r="E490" s="38">
        <v>5</v>
      </c>
      <c r="F490" s="37" t="s">
        <v>153</v>
      </c>
      <c r="G490" s="37" t="s">
        <v>4672</v>
      </c>
      <c r="H490" s="37" t="s">
        <v>32</v>
      </c>
      <c r="I490" s="38">
        <v>1</v>
      </c>
      <c r="J490" s="37">
        <v>0</v>
      </c>
      <c r="K490" s="37">
        <f t="shared" si="21"/>
        <v>1</v>
      </c>
      <c r="L490" s="37" t="s">
        <v>37</v>
      </c>
      <c r="M490">
        <v>0</v>
      </c>
      <c r="N490">
        <v>0</v>
      </c>
      <c r="O490">
        <v>0</v>
      </c>
      <c r="P490">
        <f>VLOOKUP(C490,'By Sighting'!B:O,14,FALSE)</f>
        <v>0</v>
      </c>
      <c r="Q490">
        <v>0</v>
      </c>
      <c r="R490">
        <f t="shared" si="22"/>
        <v>0</v>
      </c>
      <c r="S490">
        <v>0</v>
      </c>
      <c r="T490">
        <v>0</v>
      </c>
      <c r="U490" t="str">
        <f t="shared" si="23"/>
        <v/>
      </c>
    </row>
    <row r="491" spans="1:21" hidden="1" x14ac:dyDescent="0.25">
      <c r="A491" s="39">
        <v>41060</v>
      </c>
      <c r="B491" s="39" t="s">
        <v>4862</v>
      </c>
      <c r="C491" s="37" t="s">
        <v>3722</v>
      </c>
      <c r="D491" s="37">
        <v>2012</v>
      </c>
      <c r="E491" s="38">
        <v>5</v>
      </c>
      <c r="F491" s="37" t="s">
        <v>55</v>
      </c>
      <c r="G491" s="37" t="s">
        <v>4672</v>
      </c>
      <c r="H491" s="37" t="s">
        <v>40</v>
      </c>
      <c r="I491" s="38">
        <v>650</v>
      </c>
      <c r="J491" s="37">
        <v>0</v>
      </c>
      <c r="K491" s="37">
        <f t="shared" si="21"/>
        <v>650</v>
      </c>
      <c r="L491" s="37" t="s">
        <v>3721</v>
      </c>
      <c r="M491">
        <v>0</v>
      </c>
      <c r="N491">
        <v>0</v>
      </c>
      <c r="O491">
        <v>0</v>
      </c>
      <c r="P491">
        <f>VLOOKUP(C491,'By Sighting'!B:O,14,FALSE)</f>
        <v>0</v>
      </c>
      <c r="Q491">
        <v>0</v>
      </c>
      <c r="R491">
        <f t="shared" si="22"/>
        <v>0</v>
      </c>
      <c r="S491">
        <v>0</v>
      </c>
      <c r="T491">
        <v>0</v>
      </c>
      <c r="U491" t="str">
        <f t="shared" si="23"/>
        <v/>
      </c>
    </row>
    <row r="492" spans="1:21" hidden="1" x14ac:dyDescent="0.25">
      <c r="A492" s="39">
        <v>41060</v>
      </c>
      <c r="B492" s="39" t="s">
        <v>4862</v>
      </c>
      <c r="C492" s="37" t="s">
        <v>3720</v>
      </c>
      <c r="D492" s="37">
        <v>2012</v>
      </c>
      <c r="E492" s="38">
        <v>5</v>
      </c>
      <c r="F492" s="37" t="s">
        <v>55</v>
      </c>
      <c r="G492" s="37" t="s">
        <v>4672</v>
      </c>
      <c r="H492" s="37" t="s">
        <v>32</v>
      </c>
      <c r="I492" s="38">
        <v>35</v>
      </c>
      <c r="J492" s="37">
        <v>0</v>
      </c>
      <c r="K492" s="37">
        <f t="shared" si="21"/>
        <v>35</v>
      </c>
      <c r="L492" s="37" t="s">
        <v>3719</v>
      </c>
      <c r="M492">
        <v>0</v>
      </c>
      <c r="N492">
        <v>0</v>
      </c>
      <c r="O492">
        <v>0</v>
      </c>
      <c r="P492">
        <f>VLOOKUP(C492,'By Sighting'!B:O,14,FALSE)</f>
        <v>0</v>
      </c>
      <c r="Q492">
        <v>0</v>
      </c>
      <c r="R492">
        <f t="shared" si="22"/>
        <v>0</v>
      </c>
      <c r="S492">
        <v>0</v>
      </c>
      <c r="T492">
        <v>0</v>
      </c>
      <c r="U492" t="str">
        <f t="shared" si="23"/>
        <v/>
      </c>
    </row>
    <row r="493" spans="1:21" hidden="1" x14ac:dyDescent="0.25">
      <c r="A493" s="39">
        <v>41060</v>
      </c>
      <c r="B493" s="39" t="s">
        <v>4862</v>
      </c>
      <c r="C493" s="37" t="s">
        <v>3718</v>
      </c>
      <c r="D493" s="37">
        <v>2012</v>
      </c>
      <c r="E493" s="38">
        <v>5</v>
      </c>
      <c r="F493" s="37" t="s">
        <v>24</v>
      </c>
      <c r="G493" s="37" t="s">
        <v>4672</v>
      </c>
      <c r="H493" s="37" t="s">
        <v>32</v>
      </c>
      <c r="I493" s="38">
        <v>88</v>
      </c>
      <c r="J493" s="37">
        <v>0</v>
      </c>
      <c r="K493" s="37">
        <f t="shared" si="21"/>
        <v>88</v>
      </c>
      <c r="L493" s="37" t="s">
        <v>3717</v>
      </c>
      <c r="M493">
        <v>0</v>
      </c>
      <c r="N493">
        <v>0</v>
      </c>
      <c r="O493">
        <v>0</v>
      </c>
      <c r="P493">
        <f>VLOOKUP(C493,'By Sighting'!B:O,14,FALSE)</f>
        <v>0</v>
      </c>
      <c r="Q493">
        <v>0</v>
      </c>
      <c r="R493">
        <f t="shared" si="22"/>
        <v>0</v>
      </c>
      <c r="S493">
        <v>0</v>
      </c>
      <c r="T493">
        <v>0</v>
      </c>
      <c r="U493" t="str">
        <f t="shared" si="23"/>
        <v/>
      </c>
    </row>
    <row r="494" spans="1:21" hidden="1" x14ac:dyDescent="0.25">
      <c r="A494" s="39">
        <v>41060</v>
      </c>
      <c r="B494" s="39" t="s">
        <v>4862</v>
      </c>
      <c r="C494" s="37" t="s">
        <v>3716</v>
      </c>
      <c r="D494" s="37">
        <v>2012</v>
      </c>
      <c r="E494" s="38">
        <v>5</v>
      </c>
      <c r="F494" s="37" t="s">
        <v>24</v>
      </c>
      <c r="G494" s="37" t="s">
        <v>4672</v>
      </c>
      <c r="H494" s="37" t="s">
        <v>40</v>
      </c>
      <c r="I494" s="38">
        <v>5</v>
      </c>
      <c r="J494" s="37">
        <v>0</v>
      </c>
      <c r="K494" s="37">
        <f t="shared" si="21"/>
        <v>5</v>
      </c>
      <c r="L494" s="37" t="s">
        <v>37</v>
      </c>
      <c r="M494">
        <v>0</v>
      </c>
      <c r="N494">
        <v>0</v>
      </c>
      <c r="O494">
        <v>0</v>
      </c>
      <c r="P494">
        <f>VLOOKUP(C494,'By Sighting'!B:O,14,FALSE)</f>
        <v>0</v>
      </c>
      <c r="Q494">
        <v>0</v>
      </c>
      <c r="R494">
        <f t="shared" si="22"/>
        <v>0</v>
      </c>
      <c r="S494">
        <v>0</v>
      </c>
      <c r="T494">
        <v>0</v>
      </c>
      <c r="U494" t="str">
        <f t="shared" si="23"/>
        <v/>
      </c>
    </row>
    <row r="495" spans="1:21" hidden="1" x14ac:dyDescent="0.25">
      <c r="A495" s="39">
        <v>41060</v>
      </c>
      <c r="B495" s="39" t="s">
        <v>4862</v>
      </c>
      <c r="C495" s="37" t="s">
        <v>3714</v>
      </c>
      <c r="D495" s="37">
        <v>2012</v>
      </c>
      <c r="E495" s="38">
        <v>5</v>
      </c>
      <c r="F495" s="37" t="s">
        <v>36</v>
      </c>
      <c r="G495" s="37" t="s">
        <v>36</v>
      </c>
      <c r="H495" s="37" t="s">
        <v>32</v>
      </c>
      <c r="I495" s="38">
        <v>149</v>
      </c>
      <c r="J495" s="37">
        <v>0</v>
      </c>
      <c r="K495" s="37">
        <f t="shared" si="21"/>
        <v>149</v>
      </c>
      <c r="L495" s="37" t="s">
        <v>3713</v>
      </c>
      <c r="M495">
        <v>0</v>
      </c>
      <c r="N495">
        <v>0</v>
      </c>
      <c r="O495">
        <v>0</v>
      </c>
      <c r="P495">
        <f>VLOOKUP(C495,'By Sighting'!B:O,14,FALSE)</f>
        <v>0</v>
      </c>
      <c r="Q495">
        <v>0</v>
      </c>
      <c r="R495">
        <f t="shared" si="22"/>
        <v>0</v>
      </c>
      <c r="S495">
        <v>0</v>
      </c>
      <c r="T495">
        <v>0</v>
      </c>
      <c r="U495" t="str">
        <f t="shared" si="23"/>
        <v/>
      </c>
    </row>
    <row r="496" spans="1:21" hidden="1" x14ac:dyDescent="0.25">
      <c r="A496" s="39">
        <v>41060</v>
      </c>
      <c r="B496" s="39" t="s">
        <v>4862</v>
      </c>
      <c r="C496" s="37" t="s">
        <v>3712</v>
      </c>
      <c r="D496" s="37">
        <v>2012</v>
      </c>
      <c r="E496" s="38">
        <v>5</v>
      </c>
      <c r="F496" s="37" t="s">
        <v>36</v>
      </c>
      <c r="G496" s="37" t="s">
        <v>36</v>
      </c>
      <c r="H496" s="37" t="s">
        <v>40</v>
      </c>
      <c r="I496" s="38">
        <v>24</v>
      </c>
      <c r="J496" s="37">
        <v>0</v>
      </c>
      <c r="K496" s="37">
        <f t="shared" si="21"/>
        <v>24</v>
      </c>
      <c r="L496" s="37" t="s">
        <v>37</v>
      </c>
      <c r="M496">
        <v>0</v>
      </c>
      <c r="N496">
        <v>0</v>
      </c>
      <c r="O496">
        <v>0</v>
      </c>
      <c r="P496">
        <f>VLOOKUP(C496,'By Sighting'!B:O,14,FALSE)</f>
        <v>0</v>
      </c>
      <c r="Q496">
        <v>0</v>
      </c>
      <c r="R496">
        <f t="shared" si="22"/>
        <v>0</v>
      </c>
      <c r="S496">
        <v>0</v>
      </c>
      <c r="T496">
        <v>0</v>
      </c>
      <c r="U496" t="str">
        <f t="shared" si="23"/>
        <v/>
      </c>
    </row>
    <row r="497" spans="1:21" hidden="1" x14ac:dyDescent="0.25">
      <c r="A497" s="39">
        <v>41060</v>
      </c>
      <c r="B497" s="39" t="s">
        <v>4862</v>
      </c>
      <c r="C497" s="37" t="s">
        <v>3711</v>
      </c>
      <c r="D497" s="37">
        <v>2012</v>
      </c>
      <c r="E497" s="38">
        <v>5</v>
      </c>
      <c r="F497" s="37" t="s">
        <v>50</v>
      </c>
      <c r="G497" s="37" t="s">
        <v>50</v>
      </c>
      <c r="H497" s="37" t="s">
        <v>32</v>
      </c>
      <c r="I497" s="38">
        <v>254</v>
      </c>
      <c r="J497" s="37">
        <v>0</v>
      </c>
      <c r="K497" s="37">
        <f t="shared" si="21"/>
        <v>254</v>
      </c>
      <c r="L497" s="37" t="s">
        <v>3710</v>
      </c>
      <c r="M497">
        <v>0</v>
      </c>
      <c r="N497">
        <v>0</v>
      </c>
      <c r="O497">
        <v>0</v>
      </c>
      <c r="P497">
        <f>VLOOKUP(C497,'By Sighting'!B:O,14,FALSE)</f>
        <v>0</v>
      </c>
      <c r="Q497">
        <v>0</v>
      </c>
      <c r="R497">
        <f t="shared" si="22"/>
        <v>0</v>
      </c>
      <c r="S497">
        <v>0</v>
      </c>
      <c r="T497">
        <v>0</v>
      </c>
      <c r="U497" t="str">
        <f t="shared" si="23"/>
        <v/>
      </c>
    </row>
    <row r="498" spans="1:21" hidden="1" x14ac:dyDescent="0.25">
      <c r="A498" s="39">
        <v>41060</v>
      </c>
      <c r="B498" s="39" t="s">
        <v>4862</v>
      </c>
      <c r="C498" s="37" t="s">
        <v>3709</v>
      </c>
      <c r="D498" s="37">
        <v>2012</v>
      </c>
      <c r="E498" s="38">
        <v>5</v>
      </c>
      <c r="F498" s="37" t="s">
        <v>50</v>
      </c>
      <c r="G498" s="37" t="s">
        <v>50</v>
      </c>
      <c r="H498" s="37" t="s">
        <v>40</v>
      </c>
      <c r="I498" s="38">
        <v>51</v>
      </c>
      <c r="J498" s="37">
        <v>0</v>
      </c>
      <c r="K498" s="37">
        <f t="shared" si="21"/>
        <v>51</v>
      </c>
      <c r="L498" s="37" t="s">
        <v>37</v>
      </c>
      <c r="M498">
        <v>0</v>
      </c>
      <c r="N498">
        <v>0</v>
      </c>
      <c r="O498">
        <v>0</v>
      </c>
      <c r="P498">
        <f>VLOOKUP(C498,'By Sighting'!B:O,14,FALSE)</f>
        <v>0</v>
      </c>
      <c r="Q498">
        <v>0</v>
      </c>
      <c r="R498">
        <f t="shared" si="22"/>
        <v>0</v>
      </c>
      <c r="S498">
        <v>0</v>
      </c>
      <c r="T498">
        <v>0</v>
      </c>
      <c r="U498" t="str">
        <f t="shared" si="23"/>
        <v/>
      </c>
    </row>
    <row r="499" spans="1:21" hidden="1" x14ac:dyDescent="0.25">
      <c r="A499" s="39">
        <v>41064</v>
      </c>
      <c r="B499" s="39" t="s">
        <v>4863</v>
      </c>
      <c r="C499" s="37" t="s">
        <v>3705</v>
      </c>
      <c r="D499" s="37">
        <v>2012</v>
      </c>
      <c r="E499" s="38">
        <v>6</v>
      </c>
      <c r="F499" s="37" t="s">
        <v>76</v>
      </c>
      <c r="G499" s="37" t="s">
        <v>1827</v>
      </c>
      <c r="H499" s="37" t="s">
        <v>32</v>
      </c>
      <c r="I499" s="38">
        <v>22</v>
      </c>
      <c r="J499" s="37">
        <v>0</v>
      </c>
      <c r="K499" s="37">
        <f t="shared" si="21"/>
        <v>22</v>
      </c>
      <c r="L499" s="37" t="s">
        <v>3704</v>
      </c>
      <c r="M499">
        <v>0</v>
      </c>
      <c r="N499">
        <v>0</v>
      </c>
      <c r="O499">
        <v>0</v>
      </c>
      <c r="P499">
        <f>VLOOKUP(C499,'By Sighting'!B:O,14,FALSE)</f>
        <v>0</v>
      </c>
      <c r="Q499">
        <v>0</v>
      </c>
      <c r="R499">
        <f t="shared" si="22"/>
        <v>0</v>
      </c>
      <c r="S499">
        <v>0</v>
      </c>
      <c r="T499">
        <v>0</v>
      </c>
      <c r="U499" t="str">
        <f t="shared" si="23"/>
        <v/>
      </c>
    </row>
    <row r="500" spans="1:21" hidden="1" x14ac:dyDescent="0.25">
      <c r="A500" s="39">
        <v>41064</v>
      </c>
      <c r="B500" s="39" t="s">
        <v>4863</v>
      </c>
      <c r="C500" s="37" t="s">
        <v>3703</v>
      </c>
      <c r="D500" s="37">
        <v>2012</v>
      </c>
      <c r="E500" s="38">
        <v>6</v>
      </c>
      <c r="F500" s="37" t="s">
        <v>1827</v>
      </c>
      <c r="G500" s="37" t="s">
        <v>1827</v>
      </c>
      <c r="H500" s="37" t="s">
        <v>32</v>
      </c>
      <c r="I500" s="38">
        <v>40</v>
      </c>
      <c r="J500" s="37">
        <v>0</v>
      </c>
      <c r="K500" s="37">
        <f t="shared" si="21"/>
        <v>40</v>
      </c>
      <c r="L500" s="37" t="s">
        <v>3702</v>
      </c>
      <c r="M500">
        <v>0</v>
      </c>
      <c r="N500">
        <v>0</v>
      </c>
      <c r="O500">
        <v>0</v>
      </c>
      <c r="P500">
        <f>VLOOKUP(C500,'By Sighting'!B:O,14,FALSE)</f>
        <v>0</v>
      </c>
      <c r="Q500">
        <v>0</v>
      </c>
      <c r="R500">
        <f t="shared" si="22"/>
        <v>0</v>
      </c>
      <c r="S500">
        <v>0</v>
      </c>
      <c r="T500">
        <v>0</v>
      </c>
      <c r="U500" t="str">
        <f t="shared" si="23"/>
        <v/>
      </c>
    </row>
    <row r="501" spans="1:21" hidden="1" x14ac:dyDescent="0.25">
      <c r="A501" s="39">
        <v>41064</v>
      </c>
      <c r="B501" s="39" t="s">
        <v>4863</v>
      </c>
      <c r="C501" s="37" t="s">
        <v>3701</v>
      </c>
      <c r="D501" s="37">
        <v>2012</v>
      </c>
      <c r="E501" s="38">
        <v>6</v>
      </c>
      <c r="F501" s="37" t="s">
        <v>1827</v>
      </c>
      <c r="G501" s="37" t="s">
        <v>1827</v>
      </c>
      <c r="H501" s="37" t="s">
        <v>40</v>
      </c>
      <c r="I501" s="38">
        <v>8</v>
      </c>
      <c r="J501" s="37">
        <v>0</v>
      </c>
      <c r="K501" s="37">
        <f t="shared" si="21"/>
        <v>8</v>
      </c>
      <c r="L501" s="37" t="s">
        <v>37</v>
      </c>
      <c r="M501">
        <v>0</v>
      </c>
      <c r="N501">
        <v>0</v>
      </c>
      <c r="O501">
        <v>0</v>
      </c>
      <c r="P501">
        <f>VLOOKUP(C501,'By Sighting'!B:O,14,FALSE)</f>
        <v>0</v>
      </c>
      <c r="Q501">
        <v>0</v>
      </c>
      <c r="R501">
        <f t="shared" si="22"/>
        <v>0</v>
      </c>
      <c r="S501">
        <v>0</v>
      </c>
      <c r="T501">
        <v>0</v>
      </c>
      <c r="U501" t="str">
        <f t="shared" si="23"/>
        <v/>
      </c>
    </row>
    <row r="502" spans="1:21" hidden="1" x14ac:dyDescent="0.25">
      <c r="A502" s="39">
        <v>41064</v>
      </c>
      <c r="B502" s="39" t="s">
        <v>4863</v>
      </c>
      <c r="C502" s="37" t="s">
        <v>383</v>
      </c>
      <c r="D502" s="37">
        <v>2012</v>
      </c>
      <c r="E502" s="38">
        <v>6</v>
      </c>
      <c r="F502" s="37" t="s">
        <v>55</v>
      </c>
      <c r="G502" s="37" t="s">
        <v>4672</v>
      </c>
      <c r="H502" s="37" t="s">
        <v>40</v>
      </c>
      <c r="I502" s="38">
        <v>685</v>
      </c>
      <c r="J502" s="37">
        <v>0</v>
      </c>
      <c r="K502" s="37">
        <f t="shared" si="21"/>
        <v>685</v>
      </c>
      <c r="L502" s="37" t="s">
        <v>3700</v>
      </c>
      <c r="M502">
        <v>7</v>
      </c>
      <c r="N502">
        <v>0</v>
      </c>
      <c r="O502">
        <v>4</v>
      </c>
      <c r="P502">
        <f>VLOOKUP(C502,'By Sighting'!B:O,14,FALSE)</f>
        <v>0</v>
      </c>
      <c r="Q502">
        <v>1.0218978102189781E-2</v>
      </c>
      <c r="R502">
        <f t="shared" si="22"/>
        <v>5.8394160583941602E-3</v>
      </c>
      <c r="S502">
        <v>0</v>
      </c>
      <c r="T502">
        <v>7</v>
      </c>
      <c r="U502" t="str">
        <f t="shared" si="23"/>
        <v/>
      </c>
    </row>
    <row r="503" spans="1:21" hidden="1" x14ac:dyDescent="0.25">
      <c r="A503" s="39">
        <v>41064</v>
      </c>
      <c r="B503" s="39" t="s">
        <v>4863</v>
      </c>
      <c r="C503" s="37" t="s">
        <v>3699</v>
      </c>
      <c r="D503" s="37">
        <v>2012</v>
      </c>
      <c r="E503" s="38">
        <v>6</v>
      </c>
      <c r="F503" s="37" t="s">
        <v>55</v>
      </c>
      <c r="G503" s="37" t="s">
        <v>4672</v>
      </c>
      <c r="H503" s="37" t="s">
        <v>32</v>
      </c>
      <c r="I503" s="38">
        <v>27</v>
      </c>
      <c r="J503" s="37">
        <v>0</v>
      </c>
      <c r="K503" s="37">
        <f t="shared" si="21"/>
        <v>27</v>
      </c>
      <c r="L503" s="37" t="s">
        <v>3698</v>
      </c>
      <c r="M503">
        <v>0</v>
      </c>
      <c r="N503">
        <v>0</v>
      </c>
      <c r="O503">
        <v>0</v>
      </c>
      <c r="P503">
        <f>VLOOKUP(C503,'By Sighting'!B:O,14,FALSE)</f>
        <v>0</v>
      </c>
      <c r="Q503">
        <v>0</v>
      </c>
      <c r="R503">
        <f t="shared" si="22"/>
        <v>0</v>
      </c>
      <c r="S503">
        <v>0</v>
      </c>
      <c r="T503">
        <v>0</v>
      </c>
      <c r="U503" t="str">
        <f t="shared" si="23"/>
        <v/>
      </c>
    </row>
    <row r="504" spans="1:21" hidden="1" x14ac:dyDescent="0.25">
      <c r="A504" s="39">
        <v>41072</v>
      </c>
      <c r="B504" s="39" t="s">
        <v>4864</v>
      </c>
      <c r="C504" s="37" t="s">
        <v>3694</v>
      </c>
      <c r="D504" s="37">
        <v>2012</v>
      </c>
      <c r="E504" s="38">
        <v>6</v>
      </c>
      <c r="F504" s="37" t="s">
        <v>76</v>
      </c>
      <c r="G504" s="37" t="s">
        <v>1827</v>
      </c>
      <c r="H504" s="37" t="s">
        <v>32</v>
      </c>
      <c r="I504" s="38">
        <v>6</v>
      </c>
      <c r="J504" s="37">
        <v>0</v>
      </c>
      <c r="K504" s="37">
        <f t="shared" si="21"/>
        <v>6</v>
      </c>
      <c r="L504" s="37" t="s">
        <v>3693</v>
      </c>
      <c r="M504">
        <v>0</v>
      </c>
      <c r="N504">
        <v>0</v>
      </c>
      <c r="O504">
        <v>0</v>
      </c>
      <c r="P504">
        <f>VLOOKUP(C504,'By Sighting'!B:O,14,FALSE)</f>
        <v>0</v>
      </c>
      <c r="Q504">
        <v>0</v>
      </c>
      <c r="R504">
        <f t="shared" si="22"/>
        <v>0</v>
      </c>
      <c r="S504">
        <v>0</v>
      </c>
      <c r="T504">
        <v>0</v>
      </c>
      <c r="U504" t="str">
        <f t="shared" si="23"/>
        <v/>
      </c>
    </row>
    <row r="505" spans="1:21" hidden="1" x14ac:dyDescent="0.25">
      <c r="A505" s="39">
        <v>41072</v>
      </c>
      <c r="B505" s="39" t="s">
        <v>4864</v>
      </c>
      <c r="C505" s="37" t="s">
        <v>393</v>
      </c>
      <c r="D505" s="37">
        <v>2012</v>
      </c>
      <c r="E505" s="38">
        <v>6</v>
      </c>
      <c r="F505" s="37" t="s">
        <v>1827</v>
      </c>
      <c r="G505" s="37" t="s">
        <v>1827</v>
      </c>
      <c r="H505" s="37" t="s">
        <v>32</v>
      </c>
      <c r="I505" s="38">
        <v>26</v>
      </c>
      <c r="J505" s="37">
        <v>0</v>
      </c>
      <c r="K505" s="37">
        <f t="shared" si="21"/>
        <v>26</v>
      </c>
      <c r="L505" s="37" t="s">
        <v>3692</v>
      </c>
      <c r="M505">
        <v>1</v>
      </c>
      <c r="N505">
        <v>0</v>
      </c>
      <c r="O505">
        <v>1</v>
      </c>
      <c r="P505">
        <f>VLOOKUP(C505,'By Sighting'!B:O,14,FALSE)</f>
        <v>1</v>
      </c>
      <c r="Q505">
        <v>3.8461538461538464E-2</v>
      </c>
      <c r="R505">
        <f t="shared" si="22"/>
        <v>3.8461538461538464E-2</v>
      </c>
      <c r="S505">
        <v>3.8461538461538464E-2</v>
      </c>
      <c r="T505">
        <v>1</v>
      </c>
      <c r="U505" t="str">
        <f t="shared" si="23"/>
        <v/>
      </c>
    </row>
    <row r="506" spans="1:21" hidden="1" x14ac:dyDescent="0.25">
      <c r="A506" s="39">
        <v>41072</v>
      </c>
      <c r="B506" s="39" t="s">
        <v>4864</v>
      </c>
      <c r="C506" s="37" t="s">
        <v>3691</v>
      </c>
      <c r="D506" s="37">
        <v>2012</v>
      </c>
      <c r="E506" s="38">
        <v>6</v>
      </c>
      <c r="F506" s="37" t="s">
        <v>1827</v>
      </c>
      <c r="G506" s="37" t="s">
        <v>1827</v>
      </c>
      <c r="H506" s="37" t="s">
        <v>40</v>
      </c>
      <c r="I506" s="38">
        <v>8</v>
      </c>
      <c r="J506" s="37">
        <v>0</v>
      </c>
      <c r="K506" s="37">
        <f t="shared" si="21"/>
        <v>8</v>
      </c>
      <c r="L506" s="37" t="s">
        <v>37</v>
      </c>
      <c r="M506">
        <v>0</v>
      </c>
      <c r="N506">
        <v>0</v>
      </c>
      <c r="O506">
        <v>0</v>
      </c>
      <c r="P506">
        <f>VLOOKUP(C506,'By Sighting'!B:O,14,FALSE)</f>
        <v>0</v>
      </c>
      <c r="Q506">
        <v>0</v>
      </c>
      <c r="R506">
        <f t="shared" si="22"/>
        <v>0</v>
      </c>
      <c r="S506">
        <v>0</v>
      </c>
      <c r="T506">
        <v>0</v>
      </c>
      <c r="U506" t="str">
        <f t="shared" si="23"/>
        <v/>
      </c>
    </row>
    <row r="507" spans="1:21" hidden="1" x14ac:dyDescent="0.25">
      <c r="A507" s="39">
        <v>41072</v>
      </c>
      <c r="B507" s="39" t="s">
        <v>4864</v>
      </c>
      <c r="C507" s="37" t="s">
        <v>3688</v>
      </c>
      <c r="D507" s="37">
        <v>2012</v>
      </c>
      <c r="E507" s="38">
        <v>6</v>
      </c>
      <c r="F507" s="37" t="s">
        <v>153</v>
      </c>
      <c r="G507" s="37" t="s">
        <v>4672</v>
      </c>
      <c r="H507" s="37" t="s">
        <v>32</v>
      </c>
      <c r="I507" s="38">
        <v>1</v>
      </c>
      <c r="J507" s="37">
        <v>0</v>
      </c>
      <c r="K507" s="37">
        <f t="shared" si="21"/>
        <v>1</v>
      </c>
      <c r="L507" s="37" t="s">
        <v>3687</v>
      </c>
      <c r="M507">
        <v>0</v>
      </c>
      <c r="N507">
        <v>0</v>
      </c>
      <c r="O507">
        <v>0</v>
      </c>
      <c r="P507">
        <f>VLOOKUP(C507,'By Sighting'!B:O,14,FALSE)</f>
        <v>0</v>
      </c>
      <c r="Q507">
        <v>0</v>
      </c>
      <c r="R507">
        <f t="shared" si="22"/>
        <v>0</v>
      </c>
      <c r="S507">
        <v>0</v>
      </c>
      <c r="T507">
        <v>0</v>
      </c>
      <c r="U507" t="str">
        <f t="shared" si="23"/>
        <v/>
      </c>
    </row>
    <row r="508" spans="1:21" hidden="1" x14ac:dyDescent="0.25">
      <c r="A508" s="39">
        <v>41072</v>
      </c>
      <c r="B508" s="39" t="s">
        <v>4864</v>
      </c>
      <c r="C508" s="37" t="s">
        <v>396</v>
      </c>
      <c r="D508" s="37">
        <v>2012</v>
      </c>
      <c r="E508" s="38">
        <v>6</v>
      </c>
      <c r="F508" s="37" t="s">
        <v>55</v>
      </c>
      <c r="G508" s="37" t="s">
        <v>4672</v>
      </c>
      <c r="H508" s="37" t="s">
        <v>40</v>
      </c>
      <c r="I508" s="38">
        <v>200</v>
      </c>
      <c r="J508" s="37">
        <v>0</v>
      </c>
      <c r="K508" s="37">
        <f t="shared" si="21"/>
        <v>200</v>
      </c>
      <c r="L508" s="37" t="s">
        <v>3686</v>
      </c>
      <c r="M508">
        <v>3</v>
      </c>
      <c r="N508">
        <v>0</v>
      </c>
      <c r="O508">
        <v>3</v>
      </c>
      <c r="P508">
        <f>VLOOKUP(C508,'By Sighting'!B:O,14,FALSE)</f>
        <v>3</v>
      </c>
      <c r="Q508">
        <v>1.4999999999999999E-2</v>
      </c>
      <c r="R508">
        <f t="shared" si="22"/>
        <v>1.4999999999999999E-2</v>
      </c>
      <c r="S508">
        <v>1.4999999999999999E-2</v>
      </c>
      <c r="T508">
        <v>3</v>
      </c>
      <c r="U508" t="str">
        <f t="shared" si="23"/>
        <v/>
      </c>
    </row>
    <row r="509" spans="1:21" hidden="1" x14ac:dyDescent="0.25">
      <c r="A509" s="39">
        <v>41072</v>
      </c>
      <c r="B509" s="39" t="s">
        <v>4864</v>
      </c>
      <c r="C509" s="37" t="s">
        <v>3685</v>
      </c>
      <c r="D509" s="37">
        <v>2012</v>
      </c>
      <c r="E509" s="38">
        <v>6</v>
      </c>
      <c r="F509" s="37" t="s">
        <v>55</v>
      </c>
      <c r="G509" s="37" t="s">
        <v>4672</v>
      </c>
      <c r="H509" s="37" t="s">
        <v>32</v>
      </c>
      <c r="I509" s="38">
        <v>40</v>
      </c>
      <c r="J509" s="37">
        <v>0</v>
      </c>
      <c r="K509" s="37">
        <f t="shared" si="21"/>
        <v>40</v>
      </c>
      <c r="L509" s="37" t="s">
        <v>3684</v>
      </c>
      <c r="M509">
        <v>0</v>
      </c>
      <c r="N509">
        <v>0</v>
      </c>
      <c r="O509">
        <v>0</v>
      </c>
      <c r="P509">
        <f>VLOOKUP(C509,'By Sighting'!B:O,14,FALSE)</f>
        <v>0</v>
      </c>
      <c r="Q509">
        <v>0</v>
      </c>
      <c r="R509">
        <f t="shared" si="22"/>
        <v>0</v>
      </c>
      <c r="S509">
        <v>0</v>
      </c>
      <c r="T509">
        <v>0</v>
      </c>
      <c r="U509" t="str">
        <f t="shared" si="23"/>
        <v/>
      </c>
    </row>
    <row r="510" spans="1:21" hidden="1" x14ac:dyDescent="0.25">
      <c r="A510" s="39">
        <v>41072</v>
      </c>
      <c r="B510" s="39" t="s">
        <v>4864</v>
      </c>
      <c r="C510" s="37" t="s">
        <v>3683</v>
      </c>
      <c r="D510" s="37">
        <v>2012</v>
      </c>
      <c r="E510" s="38">
        <v>6</v>
      </c>
      <c r="F510" s="37" t="s">
        <v>24</v>
      </c>
      <c r="G510" s="37" t="s">
        <v>4672</v>
      </c>
      <c r="H510" s="37" t="s">
        <v>32</v>
      </c>
      <c r="I510" s="38">
        <v>63</v>
      </c>
      <c r="J510" s="37">
        <v>0</v>
      </c>
      <c r="K510" s="37">
        <f t="shared" si="21"/>
        <v>63</v>
      </c>
      <c r="L510" s="37" t="s">
        <v>3682</v>
      </c>
      <c r="M510">
        <v>0</v>
      </c>
      <c r="N510">
        <v>0</v>
      </c>
      <c r="O510">
        <v>0</v>
      </c>
      <c r="P510">
        <f>VLOOKUP(C510,'By Sighting'!B:O,14,FALSE)</f>
        <v>0</v>
      </c>
      <c r="Q510">
        <v>0</v>
      </c>
      <c r="R510">
        <f t="shared" si="22"/>
        <v>0</v>
      </c>
      <c r="S510">
        <v>0</v>
      </c>
      <c r="T510">
        <v>0</v>
      </c>
      <c r="U510" t="str">
        <f t="shared" si="23"/>
        <v/>
      </c>
    </row>
    <row r="511" spans="1:21" hidden="1" x14ac:dyDescent="0.25">
      <c r="A511" s="39">
        <v>41072</v>
      </c>
      <c r="B511" s="39" t="s">
        <v>4864</v>
      </c>
      <c r="C511" s="37" t="s">
        <v>3681</v>
      </c>
      <c r="D511" s="37">
        <v>2012</v>
      </c>
      <c r="E511" s="38">
        <v>6</v>
      </c>
      <c r="F511" s="37" t="s">
        <v>36</v>
      </c>
      <c r="G511" s="37" t="s">
        <v>36</v>
      </c>
      <c r="H511" s="37" t="s">
        <v>32</v>
      </c>
      <c r="I511" s="38">
        <v>153</v>
      </c>
      <c r="J511" s="37" t="s">
        <v>1864</v>
      </c>
      <c r="K511" s="37">
        <f t="shared" si="21"/>
        <v>149</v>
      </c>
      <c r="L511" s="37" t="s">
        <v>3680</v>
      </c>
      <c r="M511">
        <v>0</v>
      </c>
      <c r="N511">
        <v>0</v>
      </c>
      <c r="O511">
        <v>0</v>
      </c>
      <c r="P511">
        <f>VLOOKUP(C511,'By Sighting'!B:O,14,FALSE)</f>
        <v>0</v>
      </c>
      <c r="Q511">
        <v>0</v>
      </c>
      <c r="R511">
        <f t="shared" si="22"/>
        <v>0</v>
      </c>
      <c r="S511">
        <v>0</v>
      </c>
      <c r="T511">
        <v>0</v>
      </c>
      <c r="U511" t="str">
        <f t="shared" si="23"/>
        <v/>
      </c>
    </row>
    <row r="512" spans="1:21" hidden="1" x14ac:dyDescent="0.25">
      <c r="A512" s="39">
        <v>41072</v>
      </c>
      <c r="B512" s="39" t="s">
        <v>4864</v>
      </c>
      <c r="C512" s="37" t="s">
        <v>3679</v>
      </c>
      <c r="D512" s="37">
        <v>2012</v>
      </c>
      <c r="E512" s="38">
        <v>6</v>
      </c>
      <c r="F512" s="37" t="s">
        <v>36</v>
      </c>
      <c r="G512" s="37" t="s">
        <v>36</v>
      </c>
      <c r="H512" s="37" t="s">
        <v>40</v>
      </c>
      <c r="I512" s="38">
        <v>11</v>
      </c>
      <c r="J512" s="37">
        <v>0</v>
      </c>
      <c r="K512" s="37">
        <f t="shared" si="21"/>
        <v>11</v>
      </c>
      <c r="L512" s="37" t="s">
        <v>37</v>
      </c>
      <c r="M512">
        <v>0</v>
      </c>
      <c r="N512">
        <v>0</v>
      </c>
      <c r="O512">
        <v>0</v>
      </c>
      <c r="P512">
        <f>VLOOKUP(C512,'By Sighting'!B:O,14,FALSE)</f>
        <v>0</v>
      </c>
      <c r="Q512">
        <v>0</v>
      </c>
      <c r="R512">
        <f t="shared" si="22"/>
        <v>0</v>
      </c>
      <c r="S512">
        <v>0</v>
      </c>
      <c r="T512">
        <v>0</v>
      </c>
      <c r="U512" t="str">
        <f t="shared" si="23"/>
        <v/>
      </c>
    </row>
    <row r="513" spans="1:21" hidden="1" x14ac:dyDescent="0.25">
      <c r="A513" s="39">
        <v>41072</v>
      </c>
      <c r="B513" s="39" t="s">
        <v>4864</v>
      </c>
      <c r="C513" s="37" t="s">
        <v>3678</v>
      </c>
      <c r="D513" s="37">
        <v>2012</v>
      </c>
      <c r="E513" s="38">
        <v>6</v>
      </c>
      <c r="F513" s="37" t="s">
        <v>50</v>
      </c>
      <c r="G513" s="37" t="s">
        <v>50</v>
      </c>
      <c r="H513" s="37" t="s">
        <v>32</v>
      </c>
      <c r="I513" s="38">
        <v>186</v>
      </c>
      <c r="J513" s="37">
        <v>0</v>
      </c>
      <c r="K513" s="37">
        <f t="shared" si="21"/>
        <v>186</v>
      </c>
      <c r="L513" s="37" t="s">
        <v>3677</v>
      </c>
      <c r="M513">
        <v>0</v>
      </c>
      <c r="N513">
        <v>0</v>
      </c>
      <c r="O513">
        <v>0</v>
      </c>
      <c r="P513">
        <f>VLOOKUP(C513,'By Sighting'!B:O,14,FALSE)</f>
        <v>0</v>
      </c>
      <c r="Q513">
        <v>0</v>
      </c>
      <c r="R513">
        <f t="shared" si="22"/>
        <v>0</v>
      </c>
      <c r="S513">
        <v>0</v>
      </c>
      <c r="T513">
        <v>0</v>
      </c>
      <c r="U513" t="str">
        <f t="shared" si="23"/>
        <v/>
      </c>
    </row>
    <row r="514" spans="1:21" hidden="1" x14ac:dyDescent="0.25">
      <c r="A514" s="39">
        <v>41072</v>
      </c>
      <c r="B514" s="39" t="s">
        <v>4864</v>
      </c>
      <c r="C514" s="37" t="s">
        <v>3676</v>
      </c>
      <c r="D514" s="37">
        <v>2012</v>
      </c>
      <c r="E514" s="38">
        <v>6</v>
      </c>
      <c r="F514" s="37" t="s">
        <v>50</v>
      </c>
      <c r="G514" s="37" t="s">
        <v>50</v>
      </c>
      <c r="H514" s="37" t="s">
        <v>40</v>
      </c>
      <c r="I514" s="38">
        <v>19</v>
      </c>
      <c r="J514" s="37">
        <v>0</v>
      </c>
      <c r="K514" s="37">
        <f t="shared" si="21"/>
        <v>19</v>
      </c>
      <c r="L514" s="37" t="s">
        <v>37</v>
      </c>
      <c r="M514">
        <v>0</v>
      </c>
      <c r="N514">
        <v>0</v>
      </c>
      <c r="O514">
        <v>0</v>
      </c>
      <c r="P514">
        <f>VLOOKUP(C514,'By Sighting'!B:O,14,FALSE)</f>
        <v>0</v>
      </c>
      <c r="Q514">
        <v>0</v>
      </c>
      <c r="R514">
        <f t="shared" si="22"/>
        <v>0</v>
      </c>
      <c r="S514">
        <v>0</v>
      </c>
      <c r="T514">
        <v>0</v>
      </c>
      <c r="U514" t="str">
        <f t="shared" si="23"/>
        <v/>
      </c>
    </row>
    <row r="515" spans="1:21" hidden="1" x14ac:dyDescent="0.25">
      <c r="A515" s="39">
        <v>41074</v>
      </c>
      <c r="B515" s="39" t="s">
        <v>4865</v>
      </c>
      <c r="C515" s="37" t="s">
        <v>3673</v>
      </c>
      <c r="D515" s="37">
        <v>2012</v>
      </c>
      <c r="E515" s="38">
        <v>6</v>
      </c>
      <c r="F515" s="37" t="s">
        <v>76</v>
      </c>
      <c r="G515" s="37" t="s">
        <v>1827</v>
      </c>
      <c r="H515" s="37" t="s">
        <v>32</v>
      </c>
      <c r="I515" s="38">
        <v>17</v>
      </c>
      <c r="J515" s="37">
        <v>0</v>
      </c>
      <c r="K515" s="37">
        <f t="shared" ref="K515:K578" si="24">I515-J515</f>
        <v>17</v>
      </c>
      <c r="L515" s="37" t="s">
        <v>3672</v>
      </c>
      <c r="M515">
        <v>0</v>
      </c>
      <c r="N515">
        <v>0</v>
      </c>
      <c r="O515">
        <v>0</v>
      </c>
      <c r="P515">
        <f>VLOOKUP(C515,'By Sighting'!B:O,14,FALSE)</f>
        <v>0</v>
      </c>
      <c r="Q515">
        <v>0</v>
      </c>
      <c r="R515">
        <f t="shared" ref="R515:R578" si="25">O515/I515</f>
        <v>0</v>
      </c>
      <c r="S515">
        <v>0</v>
      </c>
      <c r="T515">
        <v>0</v>
      </c>
      <c r="U515" t="str">
        <f t="shared" ref="U515:U578" si="26">IF(T515=M515, "", "NO")</f>
        <v/>
      </c>
    </row>
    <row r="516" spans="1:21" hidden="1" x14ac:dyDescent="0.25">
      <c r="A516" s="39">
        <v>41074</v>
      </c>
      <c r="B516" s="39" t="s">
        <v>4865</v>
      </c>
      <c r="C516" s="37" t="s">
        <v>3671</v>
      </c>
      <c r="D516" s="37">
        <v>2012</v>
      </c>
      <c r="E516" s="38">
        <v>6</v>
      </c>
      <c r="F516" s="37" t="s">
        <v>1827</v>
      </c>
      <c r="G516" s="37" t="s">
        <v>1827</v>
      </c>
      <c r="H516" s="37" t="s">
        <v>32</v>
      </c>
      <c r="I516" s="38">
        <v>32</v>
      </c>
      <c r="J516" s="37">
        <v>0</v>
      </c>
      <c r="K516" s="37">
        <f t="shared" si="24"/>
        <v>32</v>
      </c>
      <c r="L516" s="37" t="s">
        <v>3670</v>
      </c>
      <c r="M516">
        <v>0</v>
      </c>
      <c r="N516">
        <v>0</v>
      </c>
      <c r="O516">
        <v>0</v>
      </c>
      <c r="P516">
        <f>VLOOKUP(C516,'By Sighting'!B:O,14,FALSE)</f>
        <v>0</v>
      </c>
      <c r="Q516">
        <v>0</v>
      </c>
      <c r="R516">
        <f t="shared" si="25"/>
        <v>0</v>
      </c>
      <c r="S516">
        <v>0</v>
      </c>
      <c r="T516">
        <v>0</v>
      </c>
      <c r="U516" t="str">
        <f t="shared" si="26"/>
        <v/>
      </c>
    </row>
    <row r="517" spans="1:21" hidden="1" x14ac:dyDescent="0.25">
      <c r="A517" s="39">
        <v>41074</v>
      </c>
      <c r="B517" s="39" t="s">
        <v>4865</v>
      </c>
      <c r="C517" s="37" t="s">
        <v>3669</v>
      </c>
      <c r="D517" s="37">
        <v>2012</v>
      </c>
      <c r="E517" s="38">
        <v>6</v>
      </c>
      <c r="F517" s="37" t="s">
        <v>1827</v>
      </c>
      <c r="G517" s="37" t="s">
        <v>1827</v>
      </c>
      <c r="H517" s="37" t="s">
        <v>40</v>
      </c>
      <c r="I517" s="38">
        <v>8</v>
      </c>
      <c r="J517" s="37">
        <v>0</v>
      </c>
      <c r="K517" s="37">
        <f t="shared" si="24"/>
        <v>8</v>
      </c>
      <c r="L517" s="37" t="s">
        <v>37</v>
      </c>
      <c r="M517">
        <v>0</v>
      </c>
      <c r="N517">
        <v>0</v>
      </c>
      <c r="O517">
        <v>0</v>
      </c>
      <c r="P517">
        <f>VLOOKUP(C517,'By Sighting'!B:O,14,FALSE)</f>
        <v>0</v>
      </c>
      <c r="Q517">
        <v>0</v>
      </c>
      <c r="R517">
        <f t="shared" si="25"/>
        <v>0</v>
      </c>
      <c r="S517">
        <v>0</v>
      </c>
      <c r="T517">
        <v>0</v>
      </c>
      <c r="U517" t="str">
        <f t="shared" si="26"/>
        <v/>
      </c>
    </row>
    <row r="518" spans="1:21" hidden="1" x14ac:dyDescent="0.25">
      <c r="A518" s="39">
        <v>41074</v>
      </c>
      <c r="B518" s="39" t="s">
        <v>4865</v>
      </c>
      <c r="C518" s="37" t="s">
        <v>3668</v>
      </c>
      <c r="D518" s="37">
        <v>2012</v>
      </c>
      <c r="E518" s="38">
        <v>6</v>
      </c>
      <c r="F518" s="37" t="s">
        <v>153</v>
      </c>
      <c r="G518" s="37" t="s">
        <v>4672</v>
      </c>
      <c r="H518" s="37" t="s">
        <v>32</v>
      </c>
      <c r="I518" s="38">
        <v>2</v>
      </c>
      <c r="J518" s="37">
        <v>0</v>
      </c>
      <c r="K518" s="37">
        <f t="shared" si="24"/>
        <v>2</v>
      </c>
      <c r="L518" s="37" t="s">
        <v>37</v>
      </c>
      <c r="M518">
        <v>0</v>
      </c>
      <c r="N518">
        <v>0</v>
      </c>
      <c r="O518">
        <v>0</v>
      </c>
      <c r="P518">
        <f>VLOOKUP(C518,'By Sighting'!B:O,14,FALSE)</f>
        <v>0</v>
      </c>
      <c r="Q518">
        <v>0</v>
      </c>
      <c r="R518">
        <f t="shared" si="25"/>
        <v>0</v>
      </c>
      <c r="S518">
        <v>0</v>
      </c>
      <c r="T518">
        <v>0</v>
      </c>
      <c r="U518" t="str">
        <f t="shared" si="26"/>
        <v/>
      </c>
    </row>
    <row r="519" spans="1:21" hidden="1" x14ac:dyDescent="0.25">
      <c r="A519" s="39">
        <v>41074</v>
      </c>
      <c r="B519" s="39" t="s">
        <v>4865</v>
      </c>
      <c r="C519" s="37" t="s">
        <v>406</v>
      </c>
      <c r="D519" s="37">
        <v>2012</v>
      </c>
      <c r="E519" s="38">
        <v>6</v>
      </c>
      <c r="F519" s="37" t="s">
        <v>55</v>
      </c>
      <c r="G519" s="37" t="s">
        <v>4672</v>
      </c>
      <c r="H519" s="37" t="s">
        <v>32</v>
      </c>
      <c r="I519" s="38">
        <v>43</v>
      </c>
      <c r="J519" s="37">
        <v>0</v>
      </c>
      <c r="K519" s="37">
        <f t="shared" si="24"/>
        <v>43</v>
      </c>
      <c r="L519" s="37" t="s">
        <v>3667</v>
      </c>
      <c r="M519">
        <v>1</v>
      </c>
      <c r="N519">
        <v>0</v>
      </c>
      <c r="O519">
        <v>0</v>
      </c>
      <c r="P519">
        <f>VLOOKUP(C519,'By Sighting'!B:O,14,FALSE)</f>
        <v>0</v>
      </c>
      <c r="Q519">
        <v>2.3255813953488372E-2</v>
      </c>
      <c r="R519">
        <f t="shared" si="25"/>
        <v>0</v>
      </c>
      <c r="S519">
        <v>0</v>
      </c>
      <c r="T519">
        <v>1</v>
      </c>
      <c r="U519" t="str">
        <f t="shared" si="26"/>
        <v/>
      </c>
    </row>
    <row r="520" spans="1:21" hidden="1" x14ac:dyDescent="0.25">
      <c r="A520" s="39">
        <v>41074</v>
      </c>
      <c r="B520" s="39" t="s">
        <v>4865</v>
      </c>
      <c r="C520" s="37" t="s">
        <v>409</v>
      </c>
      <c r="D520" s="37">
        <v>2012</v>
      </c>
      <c r="E520" s="38">
        <v>6</v>
      </c>
      <c r="F520" s="37" t="s">
        <v>55</v>
      </c>
      <c r="G520" s="37" t="s">
        <v>4672</v>
      </c>
      <c r="H520" s="37" t="s">
        <v>40</v>
      </c>
      <c r="I520" s="38">
        <v>230</v>
      </c>
      <c r="J520" s="37">
        <v>0</v>
      </c>
      <c r="K520" s="37">
        <f t="shared" si="24"/>
        <v>230</v>
      </c>
      <c r="L520" s="37" t="s">
        <v>3666</v>
      </c>
      <c r="M520">
        <v>1</v>
      </c>
      <c r="N520">
        <v>0</v>
      </c>
      <c r="O520">
        <v>1</v>
      </c>
      <c r="P520">
        <f>VLOOKUP(C520,'By Sighting'!B:O,14,FALSE)</f>
        <v>1</v>
      </c>
      <c r="Q520">
        <v>4.3478260869565218E-3</v>
      </c>
      <c r="R520">
        <f t="shared" si="25"/>
        <v>4.3478260869565218E-3</v>
      </c>
      <c r="S520">
        <v>4.3478260869565218E-3</v>
      </c>
      <c r="T520">
        <v>1</v>
      </c>
      <c r="U520" t="str">
        <f t="shared" si="26"/>
        <v/>
      </c>
    </row>
    <row r="521" spans="1:21" hidden="1" x14ac:dyDescent="0.25">
      <c r="A521" s="39">
        <v>41074</v>
      </c>
      <c r="B521" s="39" t="s">
        <v>4865</v>
      </c>
      <c r="C521" s="37" t="s">
        <v>3665</v>
      </c>
      <c r="D521" s="37">
        <v>2012</v>
      </c>
      <c r="E521" s="38">
        <v>6</v>
      </c>
      <c r="F521" s="37" t="s">
        <v>24</v>
      </c>
      <c r="G521" s="37" t="s">
        <v>4672</v>
      </c>
      <c r="H521" s="37" t="s">
        <v>32</v>
      </c>
      <c r="I521" s="38">
        <v>73</v>
      </c>
      <c r="J521" s="37">
        <v>0</v>
      </c>
      <c r="K521" s="37">
        <f t="shared" si="24"/>
        <v>73</v>
      </c>
      <c r="L521" s="37" t="s">
        <v>3664</v>
      </c>
      <c r="M521">
        <v>0</v>
      </c>
      <c r="N521">
        <v>0</v>
      </c>
      <c r="O521">
        <v>0</v>
      </c>
      <c r="P521">
        <f>VLOOKUP(C521,'By Sighting'!B:O,14,FALSE)</f>
        <v>0</v>
      </c>
      <c r="Q521">
        <v>0</v>
      </c>
      <c r="R521">
        <f t="shared" si="25"/>
        <v>0</v>
      </c>
      <c r="S521">
        <v>0</v>
      </c>
      <c r="T521">
        <v>0</v>
      </c>
      <c r="U521" t="str">
        <f t="shared" si="26"/>
        <v/>
      </c>
    </row>
    <row r="522" spans="1:21" hidden="1" x14ac:dyDescent="0.25">
      <c r="A522" s="39">
        <v>41074</v>
      </c>
      <c r="B522" s="39" t="s">
        <v>4865</v>
      </c>
      <c r="C522" s="37" t="s">
        <v>3663</v>
      </c>
      <c r="D522" s="37">
        <v>2012</v>
      </c>
      <c r="E522" s="38">
        <v>6</v>
      </c>
      <c r="F522" s="37" t="s">
        <v>24</v>
      </c>
      <c r="G522" s="37" t="s">
        <v>4672</v>
      </c>
      <c r="H522" s="37" t="s">
        <v>40</v>
      </c>
      <c r="I522" s="38">
        <v>1</v>
      </c>
      <c r="J522" s="37">
        <v>0</v>
      </c>
      <c r="K522" s="37">
        <f t="shared" si="24"/>
        <v>1</v>
      </c>
      <c r="L522" s="37" t="s">
        <v>3662</v>
      </c>
      <c r="M522">
        <v>0</v>
      </c>
      <c r="N522">
        <v>0</v>
      </c>
      <c r="O522">
        <v>0</v>
      </c>
      <c r="P522">
        <f>VLOOKUP(C522,'By Sighting'!B:O,14,FALSE)</f>
        <v>0</v>
      </c>
      <c r="Q522">
        <v>0</v>
      </c>
      <c r="R522">
        <f t="shared" si="25"/>
        <v>0</v>
      </c>
      <c r="S522">
        <v>0</v>
      </c>
      <c r="T522">
        <v>0</v>
      </c>
      <c r="U522" t="str">
        <f t="shared" si="26"/>
        <v/>
      </c>
    </row>
    <row r="523" spans="1:21" hidden="1" x14ac:dyDescent="0.25">
      <c r="A523" s="39">
        <v>41074</v>
      </c>
      <c r="B523" s="39" t="s">
        <v>4865</v>
      </c>
      <c r="C523" s="37" t="s">
        <v>3661</v>
      </c>
      <c r="D523" s="37">
        <v>2012</v>
      </c>
      <c r="E523" s="38">
        <v>6</v>
      </c>
      <c r="F523" s="37" t="s">
        <v>36</v>
      </c>
      <c r="G523" s="37" t="s">
        <v>36</v>
      </c>
      <c r="H523" s="37" t="s">
        <v>32</v>
      </c>
      <c r="I523" s="38">
        <v>176</v>
      </c>
      <c r="J523" s="37" t="s">
        <v>2031</v>
      </c>
      <c r="K523" s="37">
        <f t="shared" si="24"/>
        <v>170</v>
      </c>
      <c r="L523" s="37" t="s">
        <v>3660</v>
      </c>
      <c r="M523">
        <v>0</v>
      </c>
      <c r="N523">
        <v>0</v>
      </c>
      <c r="O523">
        <v>0</v>
      </c>
      <c r="P523">
        <f>VLOOKUP(C523,'By Sighting'!B:O,14,FALSE)</f>
        <v>0</v>
      </c>
      <c r="Q523">
        <v>0</v>
      </c>
      <c r="R523">
        <f t="shared" si="25"/>
        <v>0</v>
      </c>
      <c r="S523">
        <v>0</v>
      </c>
      <c r="T523">
        <v>0</v>
      </c>
      <c r="U523" t="str">
        <f t="shared" si="26"/>
        <v/>
      </c>
    </row>
    <row r="524" spans="1:21" hidden="1" x14ac:dyDescent="0.25">
      <c r="A524" s="39">
        <v>41074</v>
      </c>
      <c r="B524" s="39" t="s">
        <v>4865</v>
      </c>
      <c r="C524" s="37" t="s">
        <v>3659</v>
      </c>
      <c r="D524" s="37">
        <v>2012</v>
      </c>
      <c r="E524" s="38">
        <v>6</v>
      </c>
      <c r="F524" s="37" t="s">
        <v>36</v>
      </c>
      <c r="G524" s="37" t="s">
        <v>36</v>
      </c>
      <c r="H524" s="37" t="s">
        <v>40</v>
      </c>
      <c r="I524" s="38">
        <v>16</v>
      </c>
      <c r="J524" s="37">
        <v>0</v>
      </c>
      <c r="K524" s="37">
        <f t="shared" si="24"/>
        <v>16</v>
      </c>
      <c r="L524" s="37" t="s">
        <v>37</v>
      </c>
      <c r="M524">
        <v>0</v>
      </c>
      <c r="N524">
        <v>0</v>
      </c>
      <c r="O524">
        <v>0</v>
      </c>
      <c r="P524">
        <f>VLOOKUP(C524,'By Sighting'!B:O,14,FALSE)</f>
        <v>0</v>
      </c>
      <c r="Q524">
        <v>0</v>
      </c>
      <c r="R524">
        <f t="shared" si="25"/>
        <v>0</v>
      </c>
      <c r="S524">
        <v>0</v>
      </c>
      <c r="T524">
        <v>0</v>
      </c>
      <c r="U524" t="str">
        <f t="shared" si="26"/>
        <v/>
      </c>
    </row>
    <row r="525" spans="1:21" hidden="1" x14ac:dyDescent="0.25">
      <c r="A525" s="39">
        <v>41074</v>
      </c>
      <c r="B525" s="39" t="s">
        <v>4865</v>
      </c>
      <c r="C525" s="37" t="s">
        <v>412</v>
      </c>
      <c r="D525" s="37">
        <v>2012</v>
      </c>
      <c r="E525" s="38">
        <v>6</v>
      </c>
      <c r="F525" s="37" t="s">
        <v>50</v>
      </c>
      <c r="G525" s="37" t="s">
        <v>50</v>
      </c>
      <c r="H525" s="37" t="s">
        <v>32</v>
      </c>
      <c r="I525" s="38">
        <v>270</v>
      </c>
      <c r="J525" s="37" t="s">
        <v>1928</v>
      </c>
      <c r="K525" s="37">
        <f t="shared" si="24"/>
        <v>268</v>
      </c>
      <c r="L525" s="37" t="s">
        <v>3658</v>
      </c>
      <c r="M525">
        <v>1</v>
      </c>
      <c r="N525">
        <v>0</v>
      </c>
      <c r="O525">
        <v>1</v>
      </c>
      <c r="P525">
        <f>VLOOKUP(C525,'By Sighting'!B:O,14,FALSE)</f>
        <v>1</v>
      </c>
      <c r="Q525">
        <v>3.7037037037037038E-3</v>
      </c>
      <c r="R525">
        <f t="shared" si="25"/>
        <v>3.7037037037037038E-3</v>
      </c>
      <c r="S525">
        <v>3.7313432835820895E-3</v>
      </c>
      <c r="T525">
        <v>1</v>
      </c>
      <c r="U525" t="str">
        <f t="shared" si="26"/>
        <v/>
      </c>
    </row>
    <row r="526" spans="1:21" hidden="1" x14ac:dyDescent="0.25">
      <c r="A526" s="39">
        <v>41074</v>
      </c>
      <c r="B526" s="39" t="s">
        <v>4865</v>
      </c>
      <c r="C526" s="37" t="s">
        <v>3657</v>
      </c>
      <c r="D526" s="37">
        <v>2012</v>
      </c>
      <c r="E526" s="38">
        <v>6</v>
      </c>
      <c r="F526" s="37" t="s">
        <v>50</v>
      </c>
      <c r="G526" s="37" t="s">
        <v>50</v>
      </c>
      <c r="H526" s="37" t="s">
        <v>40</v>
      </c>
      <c r="I526" s="38">
        <v>8</v>
      </c>
      <c r="J526" s="37">
        <v>0</v>
      </c>
      <c r="K526" s="37">
        <f t="shared" si="24"/>
        <v>8</v>
      </c>
      <c r="L526" s="37" t="s">
        <v>3656</v>
      </c>
      <c r="M526">
        <v>0</v>
      </c>
      <c r="N526">
        <v>0</v>
      </c>
      <c r="O526">
        <v>0</v>
      </c>
      <c r="P526">
        <f>VLOOKUP(C526,'By Sighting'!B:O,14,FALSE)</f>
        <v>0</v>
      </c>
      <c r="Q526">
        <v>0</v>
      </c>
      <c r="R526">
        <f t="shared" si="25"/>
        <v>0</v>
      </c>
      <c r="S526">
        <v>0</v>
      </c>
      <c r="T526">
        <v>0</v>
      </c>
      <c r="U526" t="str">
        <f t="shared" si="26"/>
        <v/>
      </c>
    </row>
    <row r="527" spans="1:21" hidden="1" x14ac:dyDescent="0.25">
      <c r="A527" s="39">
        <v>41080</v>
      </c>
      <c r="B527" s="39" t="s">
        <v>4866</v>
      </c>
      <c r="C527" s="37" t="s">
        <v>3653</v>
      </c>
      <c r="D527" s="37">
        <v>2012</v>
      </c>
      <c r="E527" s="38">
        <v>6</v>
      </c>
      <c r="F527" s="37" t="s">
        <v>24</v>
      </c>
      <c r="G527" s="37" t="s">
        <v>4672</v>
      </c>
      <c r="H527" s="37" t="s">
        <v>32</v>
      </c>
      <c r="I527" s="38">
        <v>77</v>
      </c>
      <c r="J527" s="37" t="s">
        <v>1928</v>
      </c>
      <c r="K527" s="37">
        <f t="shared" si="24"/>
        <v>75</v>
      </c>
      <c r="L527" s="37" t="s">
        <v>3652</v>
      </c>
      <c r="M527">
        <v>0</v>
      </c>
      <c r="N527">
        <v>0</v>
      </c>
      <c r="O527">
        <v>0</v>
      </c>
      <c r="P527">
        <f>VLOOKUP(C527,'By Sighting'!B:O,14,FALSE)</f>
        <v>0</v>
      </c>
      <c r="Q527">
        <v>0</v>
      </c>
      <c r="R527">
        <f t="shared" si="25"/>
        <v>0</v>
      </c>
      <c r="S527">
        <v>0</v>
      </c>
      <c r="T527">
        <v>0</v>
      </c>
      <c r="U527" t="str">
        <f t="shared" si="26"/>
        <v/>
      </c>
    </row>
    <row r="528" spans="1:21" hidden="1" x14ac:dyDescent="0.25">
      <c r="A528" s="39">
        <v>41080</v>
      </c>
      <c r="B528" s="39" t="s">
        <v>4866</v>
      </c>
      <c r="C528" s="37" t="s">
        <v>3651</v>
      </c>
      <c r="D528" s="37">
        <v>2012</v>
      </c>
      <c r="E528" s="38">
        <v>6</v>
      </c>
      <c r="F528" s="37" t="s">
        <v>36</v>
      </c>
      <c r="G528" s="37" t="s">
        <v>36</v>
      </c>
      <c r="H528" s="37" t="s">
        <v>32</v>
      </c>
      <c r="I528" s="38">
        <v>213</v>
      </c>
      <c r="J528" s="37" t="s">
        <v>1942</v>
      </c>
      <c r="K528" s="37">
        <f t="shared" si="24"/>
        <v>202</v>
      </c>
      <c r="L528" s="37" t="s">
        <v>3650</v>
      </c>
      <c r="M528">
        <v>0</v>
      </c>
      <c r="N528">
        <v>0</v>
      </c>
      <c r="O528">
        <v>0</v>
      </c>
      <c r="P528">
        <f>VLOOKUP(C528,'By Sighting'!B:O,14,FALSE)</f>
        <v>0</v>
      </c>
      <c r="Q528">
        <v>0</v>
      </c>
      <c r="R528">
        <f t="shared" si="25"/>
        <v>0</v>
      </c>
      <c r="S528">
        <v>0</v>
      </c>
      <c r="T528">
        <v>0</v>
      </c>
      <c r="U528" t="str">
        <f t="shared" si="26"/>
        <v/>
      </c>
    </row>
    <row r="529" spans="1:21" hidden="1" x14ac:dyDescent="0.25">
      <c r="A529" s="39">
        <v>41080</v>
      </c>
      <c r="B529" s="39" t="s">
        <v>4866</v>
      </c>
      <c r="C529" s="37" t="s">
        <v>415</v>
      </c>
      <c r="D529" s="37">
        <v>2012</v>
      </c>
      <c r="E529" s="38">
        <v>6</v>
      </c>
      <c r="F529" s="37" t="s">
        <v>36</v>
      </c>
      <c r="G529" s="37" t="s">
        <v>36</v>
      </c>
      <c r="H529" s="37" t="s">
        <v>40</v>
      </c>
      <c r="I529" s="38">
        <v>79</v>
      </c>
      <c r="J529" s="37">
        <v>0</v>
      </c>
      <c r="K529" s="37">
        <f t="shared" si="24"/>
        <v>79</v>
      </c>
      <c r="L529" s="37" t="s">
        <v>37</v>
      </c>
      <c r="M529">
        <v>2</v>
      </c>
      <c r="N529">
        <v>0</v>
      </c>
      <c r="O529">
        <v>2</v>
      </c>
      <c r="P529">
        <f>VLOOKUP(C529,'By Sighting'!B:O,14,FALSE)</f>
        <v>2</v>
      </c>
      <c r="Q529">
        <v>2.5316455696202531E-2</v>
      </c>
      <c r="R529">
        <f t="shared" si="25"/>
        <v>2.5316455696202531E-2</v>
      </c>
      <c r="S529">
        <v>2.5316455696202531E-2</v>
      </c>
      <c r="T529">
        <v>2</v>
      </c>
      <c r="U529" t="str">
        <f t="shared" si="26"/>
        <v/>
      </c>
    </row>
    <row r="530" spans="1:21" hidden="1" x14ac:dyDescent="0.25">
      <c r="A530" s="39">
        <v>41080</v>
      </c>
      <c r="B530" s="39" t="s">
        <v>4866</v>
      </c>
      <c r="C530" s="37" t="s">
        <v>3649</v>
      </c>
      <c r="D530" s="37">
        <v>2012</v>
      </c>
      <c r="E530" s="38">
        <v>6</v>
      </c>
      <c r="F530" s="37" t="s">
        <v>50</v>
      </c>
      <c r="G530" s="37" t="s">
        <v>50</v>
      </c>
      <c r="H530" s="37" t="s">
        <v>32</v>
      </c>
      <c r="I530" s="38">
        <v>367</v>
      </c>
      <c r="J530" s="37" t="s">
        <v>1864</v>
      </c>
      <c r="K530" s="37">
        <f t="shared" si="24"/>
        <v>363</v>
      </c>
      <c r="L530" s="37" t="s">
        <v>3648</v>
      </c>
      <c r="M530">
        <v>0</v>
      </c>
      <c r="N530">
        <v>0</v>
      </c>
      <c r="O530">
        <v>0</v>
      </c>
      <c r="P530">
        <f>VLOOKUP(C530,'By Sighting'!B:O,14,FALSE)</f>
        <v>0</v>
      </c>
      <c r="Q530">
        <v>0</v>
      </c>
      <c r="R530">
        <f t="shared" si="25"/>
        <v>0</v>
      </c>
      <c r="S530">
        <v>0</v>
      </c>
      <c r="T530">
        <v>0</v>
      </c>
      <c r="U530" t="str">
        <f t="shared" si="26"/>
        <v/>
      </c>
    </row>
    <row r="531" spans="1:21" hidden="1" x14ac:dyDescent="0.25">
      <c r="A531" s="39">
        <v>41080</v>
      </c>
      <c r="B531" s="39" t="s">
        <v>4866</v>
      </c>
      <c r="C531" s="37" t="s">
        <v>3647</v>
      </c>
      <c r="D531" s="37">
        <v>2012</v>
      </c>
      <c r="E531" s="38">
        <v>6</v>
      </c>
      <c r="F531" s="37" t="s">
        <v>50</v>
      </c>
      <c r="G531" s="37" t="s">
        <v>50</v>
      </c>
      <c r="H531" s="37" t="s">
        <v>40</v>
      </c>
      <c r="I531" s="38">
        <v>11</v>
      </c>
      <c r="J531" s="37">
        <v>0</v>
      </c>
      <c r="K531" s="37">
        <f t="shared" si="24"/>
        <v>11</v>
      </c>
      <c r="L531" s="37" t="s">
        <v>3646</v>
      </c>
      <c r="M531">
        <v>0</v>
      </c>
      <c r="N531">
        <v>0</v>
      </c>
      <c r="O531">
        <v>0</v>
      </c>
      <c r="P531">
        <f>VLOOKUP(C531,'By Sighting'!B:O,14,FALSE)</f>
        <v>0</v>
      </c>
      <c r="Q531">
        <v>0</v>
      </c>
      <c r="R531">
        <f t="shared" si="25"/>
        <v>0</v>
      </c>
      <c r="S531">
        <v>0</v>
      </c>
      <c r="T531">
        <v>0</v>
      </c>
      <c r="U531" t="str">
        <f t="shared" si="26"/>
        <v/>
      </c>
    </row>
    <row r="532" spans="1:21" hidden="1" x14ac:dyDescent="0.25">
      <c r="A532" s="39">
        <v>41080</v>
      </c>
      <c r="B532" s="39" t="s">
        <v>4866</v>
      </c>
      <c r="C532" s="37" t="s">
        <v>3645</v>
      </c>
      <c r="D532" s="37">
        <v>2012</v>
      </c>
      <c r="E532" s="38">
        <v>6</v>
      </c>
      <c r="F532" s="37" t="s">
        <v>1827</v>
      </c>
      <c r="G532" s="37" t="s">
        <v>1827</v>
      </c>
      <c r="H532" s="37" t="s">
        <v>32</v>
      </c>
      <c r="I532" s="38">
        <v>1</v>
      </c>
      <c r="J532" s="37">
        <v>0</v>
      </c>
      <c r="K532" s="37">
        <f t="shared" si="24"/>
        <v>1</v>
      </c>
      <c r="L532" s="37" t="s">
        <v>37</v>
      </c>
      <c r="M532">
        <v>0</v>
      </c>
      <c r="N532">
        <v>0</v>
      </c>
      <c r="O532">
        <v>0</v>
      </c>
      <c r="P532">
        <f>VLOOKUP(C532,'By Sighting'!B:O,14,FALSE)</f>
        <v>0</v>
      </c>
      <c r="Q532">
        <v>0</v>
      </c>
      <c r="R532">
        <f t="shared" si="25"/>
        <v>0</v>
      </c>
      <c r="S532">
        <v>0</v>
      </c>
      <c r="T532">
        <v>0</v>
      </c>
      <c r="U532" t="str">
        <f t="shared" si="26"/>
        <v/>
      </c>
    </row>
    <row r="533" spans="1:21" hidden="1" x14ac:dyDescent="0.25">
      <c r="A533" s="39">
        <v>41080</v>
      </c>
      <c r="B533" s="39" t="s">
        <v>4866</v>
      </c>
      <c r="C533" s="37" t="s">
        <v>3644</v>
      </c>
      <c r="D533" s="37">
        <v>2012</v>
      </c>
      <c r="E533" s="38">
        <v>6</v>
      </c>
      <c r="F533" s="37" t="s">
        <v>76</v>
      </c>
      <c r="G533" s="37" t="s">
        <v>1827</v>
      </c>
      <c r="H533" s="37" t="s">
        <v>32</v>
      </c>
      <c r="I533" s="38">
        <v>22</v>
      </c>
      <c r="J533" s="37">
        <v>0</v>
      </c>
      <c r="K533" s="37">
        <f t="shared" si="24"/>
        <v>22</v>
      </c>
      <c r="L533" s="37" t="s">
        <v>3643</v>
      </c>
      <c r="M533">
        <v>0</v>
      </c>
      <c r="N533">
        <v>0</v>
      </c>
      <c r="O533">
        <v>0</v>
      </c>
      <c r="P533">
        <f>VLOOKUP(C533,'By Sighting'!B:O,14,FALSE)</f>
        <v>0</v>
      </c>
      <c r="Q533">
        <v>0</v>
      </c>
      <c r="R533">
        <f t="shared" si="25"/>
        <v>0</v>
      </c>
      <c r="S533">
        <v>0</v>
      </c>
      <c r="T533">
        <v>0</v>
      </c>
      <c r="U533" t="str">
        <f t="shared" si="26"/>
        <v/>
      </c>
    </row>
    <row r="534" spans="1:21" hidden="1" x14ac:dyDescent="0.25">
      <c r="A534" s="39">
        <v>41087</v>
      </c>
      <c r="B534" s="39" t="s">
        <v>4867</v>
      </c>
      <c r="C534" s="37" t="s">
        <v>3640</v>
      </c>
      <c r="D534" s="37">
        <v>2012</v>
      </c>
      <c r="E534" s="38">
        <v>6</v>
      </c>
      <c r="F534" s="37" t="s">
        <v>76</v>
      </c>
      <c r="G534" s="37" t="s">
        <v>1827</v>
      </c>
      <c r="H534" s="37" t="s">
        <v>32</v>
      </c>
      <c r="I534" s="38">
        <v>4</v>
      </c>
      <c r="J534" s="37">
        <v>0</v>
      </c>
      <c r="K534" s="37">
        <f t="shared" si="24"/>
        <v>4</v>
      </c>
      <c r="L534" s="37" t="s">
        <v>3639</v>
      </c>
      <c r="M534">
        <v>0</v>
      </c>
      <c r="N534">
        <v>0</v>
      </c>
      <c r="O534">
        <v>0</v>
      </c>
      <c r="P534">
        <f>VLOOKUP(C534,'By Sighting'!B:O,14,FALSE)</f>
        <v>0</v>
      </c>
      <c r="Q534">
        <v>0</v>
      </c>
      <c r="R534">
        <f t="shared" si="25"/>
        <v>0</v>
      </c>
      <c r="S534">
        <v>0</v>
      </c>
      <c r="T534">
        <v>0</v>
      </c>
      <c r="U534" t="str">
        <f t="shared" si="26"/>
        <v/>
      </c>
    </row>
    <row r="535" spans="1:21" hidden="1" x14ac:dyDescent="0.25">
      <c r="A535" s="39">
        <v>41087</v>
      </c>
      <c r="B535" s="39" t="s">
        <v>4867</v>
      </c>
      <c r="C535" s="37" t="s">
        <v>3638</v>
      </c>
      <c r="D535" s="37">
        <v>2012</v>
      </c>
      <c r="E535" s="38">
        <v>6</v>
      </c>
      <c r="F535" s="37" t="s">
        <v>153</v>
      </c>
      <c r="G535" s="37" t="s">
        <v>4672</v>
      </c>
      <c r="H535" s="37" t="s">
        <v>32</v>
      </c>
      <c r="I535" s="38">
        <v>2</v>
      </c>
      <c r="J535" s="37">
        <v>0</v>
      </c>
      <c r="K535" s="37">
        <f t="shared" si="24"/>
        <v>2</v>
      </c>
      <c r="L535" s="37" t="s">
        <v>3512</v>
      </c>
      <c r="M535">
        <v>0</v>
      </c>
      <c r="N535">
        <v>0</v>
      </c>
      <c r="O535">
        <v>0</v>
      </c>
      <c r="P535">
        <f>VLOOKUP(C535,'By Sighting'!B:O,14,FALSE)</f>
        <v>0</v>
      </c>
      <c r="Q535">
        <v>0</v>
      </c>
      <c r="R535">
        <f t="shared" si="25"/>
        <v>0</v>
      </c>
      <c r="S535">
        <v>0</v>
      </c>
      <c r="T535">
        <v>0</v>
      </c>
      <c r="U535" t="str">
        <f t="shared" si="26"/>
        <v/>
      </c>
    </row>
    <row r="536" spans="1:21" hidden="1" x14ac:dyDescent="0.25">
      <c r="A536" s="39">
        <v>41087</v>
      </c>
      <c r="B536" s="39" t="s">
        <v>4867</v>
      </c>
      <c r="C536" s="37" t="s">
        <v>3637</v>
      </c>
      <c r="D536" s="37">
        <v>2012</v>
      </c>
      <c r="E536" s="38">
        <v>6</v>
      </c>
      <c r="F536" s="37" t="s">
        <v>55</v>
      </c>
      <c r="G536" s="37" t="s">
        <v>4672</v>
      </c>
      <c r="H536" s="37" t="s">
        <v>32</v>
      </c>
      <c r="I536" s="38">
        <v>34</v>
      </c>
      <c r="J536" s="37">
        <v>0</v>
      </c>
      <c r="K536" s="37">
        <f t="shared" si="24"/>
        <v>34</v>
      </c>
      <c r="L536" s="37" t="s">
        <v>3636</v>
      </c>
      <c r="M536">
        <v>0</v>
      </c>
      <c r="N536">
        <v>0</v>
      </c>
      <c r="O536">
        <v>0</v>
      </c>
      <c r="P536">
        <f>VLOOKUP(C536,'By Sighting'!B:O,14,FALSE)</f>
        <v>0</v>
      </c>
      <c r="Q536">
        <v>0</v>
      </c>
      <c r="R536">
        <f t="shared" si="25"/>
        <v>0</v>
      </c>
      <c r="S536">
        <v>0</v>
      </c>
      <c r="T536">
        <v>0</v>
      </c>
      <c r="U536" t="str">
        <f t="shared" si="26"/>
        <v/>
      </c>
    </row>
    <row r="537" spans="1:21" hidden="1" x14ac:dyDescent="0.25">
      <c r="A537" s="39">
        <v>41087</v>
      </c>
      <c r="B537" s="39" t="s">
        <v>4867</v>
      </c>
      <c r="C537" s="37" t="s">
        <v>3635</v>
      </c>
      <c r="D537" s="37">
        <v>2012</v>
      </c>
      <c r="E537" s="38">
        <v>6</v>
      </c>
      <c r="F537" s="37" t="s">
        <v>24</v>
      </c>
      <c r="G537" s="37" t="s">
        <v>4672</v>
      </c>
      <c r="H537" s="37" t="s">
        <v>32</v>
      </c>
      <c r="I537" s="38">
        <v>50</v>
      </c>
      <c r="J537" s="37" t="s">
        <v>1841</v>
      </c>
      <c r="K537" s="37">
        <f t="shared" si="24"/>
        <v>49</v>
      </c>
      <c r="L537" s="37" t="s">
        <v>3634</v>
      </c>
      <c r="M537">
        <v>0</v>
      </c>
      <c r="N537">
        <v>0</v>
      </c>
      <c r="O537">
        <v>0</v>
      </c>
      <c r="P537">
        <f>VLOOKUP(C537,'By Sighting'!B:O,14,FALSE)</f>
        <v>0</v>
      </c>
      <c r="Q537">
        <v>0</v>
      </c>
      <c r="R537">
        <f t="shared" si="25"/>
        <v>0</v>
      </c>
      <c r="S537">
        <v>0</v>
      </c>
      <c r="T537">
        <v>0</v>
      </c>
      <c r="U537" t="str">
        <f t="shared" si="26"/>
        <v/>
      </c>
    </row>
    <row r="538" spans="1:21" hidden="1" x14ac:dyDescent="0.25">
      <c r="A538" s="39">
        <v>41087</v>
      </c>
      <c r="B538" s="39" t="s">
        <v>4867</v>
      </c>
      <c r="C538" s="37" t="s">
        <v>3633</v>
      </c>
      <c r="D538" s="37">
        <v>2012</v>
      </c>
      <c r="E538" s="38">
        <v>6</v>
      </c>
      <c r="F538" s="37" t="s">
        <v>24</v>
      </c>
      <c r="G538" s="37" t="s">
        <v>4672</v>
      </c>
      <c r="H538" s="37" t="s">
        <v>32</v>
      </c>
      <c r="I538" s="38">
        <v>8</v>
      </c>
      <c r="J538" s="37">
        <v>0</v>
      </c>
      <c r="K538" s="37">
        <f t="shared" si="24"/>
        <v>8</v>
      </c>
      <c r="L538" s="37" t="s">
        <v>3632</v>
      </c>
      <c r="M538">
        <v>0</v>
      </c>
      <c r="N538">
        <v>0</v>
      </c>
      <c r="O538">
        <v>0</v>
      </c>
      <c r="P538">
        <f>VLOOKUP(C538,'By Sighting'!B:O,14,FALSE)</f>
        <v>0</v>
      </c>
      <c r="Q538">
        <v>0</v>
      </c>
      <c r="R538">
        <f t="shared" si="25"/>
        <v>0</v>
      </c>
      <c r="S538">
        <v>0</v>
      </c>
      <c r="T538">
        <v>0</v>
      </c>
      <c r="U538" t="str">
        <f t="shared" si="26"/>
        <v/>
      </c>
    </row>
    <row r="539" spans="1:21" hidden="1" x14ac:dyDescent="0.25">
      <c r="A539" s="39">
        <v>41087</v>
      </c>
      <c r="B539" s="39" t="s">
        <v>4867</v>
      </c>
      <c r="C539" s="37" t="s">
        <v>3631</v>
      </c>
      <c r="D539" s="37">
        <v>2012</v>
      </c>
      <c r="E539" s="38">
        <v>6</v>
      </c>
      <c r="F539" s="37" t="s">
        <v>55</v>
      </c>
      <c r="G539" s="37" t="s">
        <v>4672</v>
      </c>
      <c r="H539" s="37" t="s">
        <v>40</v>
      </c>
      <c r="I539" s="38">
        <v>3</v>
      </c>
      <c r="J539" s="37">
        <v>0</v>
      </c>
      <c r="K539" s="37">
        <f t="shared" si="24"/>
        <v>3</v>
      </c>
      <c r="L539" s="37" t="s">
        <v>3630</v>
      </c>
      <c r="M539">
        <v>0</v>
      </c>
      <c r="N539">
        <v>0</v>
      </c>
      <c r="O539">
        <v>0</v>
      </c>
      <c r="P539">
        <f>VLOOKUP(C539,'By Sighting'!B:O,14,FALSE)</f>
        <v>0</v>
      </c>
      <c r="Q539">
        <v>0</v>
      </c>
      <c r="R539">
        <f t="shared" si="25"/>
        <v>0</v>
      </c>
      <c r="S539">
        <v>0</v>
      </c>
      <c r="T539">
        <v>0</v>
      </c>
      <c r="U539" t="str">
        <f t="shared" si="26"/>
        <v/>
      </c>
    </row>
    <row r="540" spans="1:21" hidden="1" x14ac:dyDescent="0.25">
      <c r="A540" s="39">
        <v>41087</v>
      </c>
      <c r="B540" s="39" t="s">
        <v>4867</v>
      </c>
      <c r="C540" s="37" t="s">
        <v>3629</v>
      </c>
      <c r="D540" s="37">
        <v>2012</v>
      </c>
      <c r="E540" s="38">
        <v>6</v>
      </c>
      <c r="F540" s="37" t="s">
        <v>36</v>
      </c>
      <c r="G540" s="37" t="s">
        <v>36</v>
      </c>
      <c r="H540" s="37" t="s">
        <v>32</v>
      </c>
      <c r="I540" s="38">
        <v>203</v>
      </c>
      <c r="J540" s="37" t="s">
        <v>1942</v>
      </c>
      <c r="K540" s="37">
        <f t="shared" si="24"/>
        <v>192</v>
      </c>
      <c r="L540" s="37" t="s">
        <v>3628</v>
      </c>
      <c r="M540">
        <v>0</v>
      </c>
      <c r="N540">
        <v>0</v>
      </c>
      <c r="O540">
        <v>0</v>
      </c>
      <c r="P540">
        <f>VLOOKUP(C540,'By Sighting'!B:O,14,FALSE)</f>
        <v>0</v>
      </c>
      <c r="Q540">
        <v>0</v>
      </c>
      <c r="R540">
        <f t="shared" si="25"/>
        <v>0</v>
      </c>
      <c r="S540">
        <v>0</v>
      </c>
      <c r="T540">
        <v>0</v>
      </c>
      <c r="U540" t="str">
        <f t="shared" si="26"/>
        <v/>
      </c>
    </row>
    <row r="541" spans="1:21" hidden="1" x14ac:dyDescent="0.25">
      <c r="A541" s="39">
        <v>41087</v>
      </c>
      <c r="B541" s="39" t="s">
        <v>4867</v>
      </c>
      <c r="C541" s="37" t="s">
        <v>3627</v>
      </c>
      <c r="D541" s="37">
        <v>2012</v>
      </c>
      <c r="E541" s="38">
        <v>6</v>
      </c>
      <c r="F541" s="37" t="s">
        <v>36</v>
      </c>
      <c r="G541" s="37" t="s">
        <v>36</v>
      </c>
      <c r="H541" s="37" t="s">
        <v>40</v>
      </c>
      <c r="I541" s="38">
        <v>6</v>
      </c>
      <c r="J541" s="37">
        <v>0</v>
      </c>
      <c r="K541" s="37">
        <f t="shared" si="24"/>
        <v>6</v>
      </c>
      <c r="L541" s="37" t="s">
        <v>37</v>
      </c>
      <c r="M541">
        <v>0</v>
      </c>
      <c r="N541">
        <v>0</v>
      </c>
      <c r="O541">
        <v>0</v>
      </c>
      <c r="P541">
        <f>VLOOKUP(C541,'By Sighting'!B:O,14,FALSE)</f>
        <v>0</v>
      </c>
      <c r="Q541">
        <v>0</v>
      </c>
      <c r="R541">
        <f t="shared" si="25"/>
        <v>0</v>
      </c>
      <c r="S541">
        <v>0</v>
      </c>
      <c r="T541">
        <v>0</v>
      </c>
      <c r="U541" t="str">
        <f t="shared" si="26"/>
        <v/>
      </c>
    </row>
    <row r="542" spans="1:21" hidden="1" x14ac:dyDescent="0.25">
      <c r="A542" s="39">
        <v>41087</v>
      </c>
      <c r="B542" s="39" t="s">
        <v>4867</v>
      </c>
      <c r="C542" s="37" t="s">
        <v>420</v>
      </c>
      <c r="D542" s="37">
        <v>2012</v>
      </c>
      <c r="E542" s="38">
        <v>6</v>
      </c>
      <c r="F542" s="37" t="s">
        <v>50</v>
      </c>
      <c r="G542" s="37" t="s">
        <v>50</v>
      </c>
      <c r="H542" s="37" t="s">
        <v>32</v>
      </c>
      <c r="I542" s="38">
        <v>281</v>
      </c>
      <c r="J542" s="37" t="s">
        <v>2845</v>
      </c>
      <c r="K542" s="37">
        <f t="shared" si="24"/>
        <v>278</v>
      </c>
      <c r="L542" s="37" t="s">
        <v>3626</v>
      </c>
      <c r="M542">
        <v>2</v>
      </c>
      <c r="N542">
        <v>2</v>
      </c>
      <c r="O542">
        <v>0</v>
      </c>
      <c r="P542">
        <f>VLOOKUP(C542,'By Sighting'!B:O,14,FALSE)</f>
        <v>2</v>
      </c>
      <c r="Q542">
        <v>7.1174377224199285E-3</v>
      </c>
      <c r="R542">
        <f t="shared" si="25"/>
        <v>0</v>
      </c>
      <c r="S542">
        <v>7.1942446043165471E-3</v>
      </c>
      <c r="T542">
        <v>2</v>
      </c>
      <c r="U542" t="str">
        <f t="shared" si="26"/>
        <v/>
      </c>
    </row>
    <row r="543" spans="1:21" hidden="1" x14ac:dyDescent="0.25">
      <c r="A543" s="39">
        <v>41087</v>
      </c>
      <c r="B543" s="39" t="s">
        <v>4867</v>
      </c>
      <c r="C543" s="37" t="s">
        <v>3625</v>
      </c>
      <c r="D543" s="37">
        <v>2012</v>
      </c>
      <c r="E543" s="38">
        <v>6</v>
      </c>
      <c r="F543" s="37" t="s">
        <v>50</v>
      </c>
      <c r="G543" s="37" t="s">
        <v>50</v>
      </c>
      <c r="H543" s="37" t="s">
        <v>40</v>
      </c>
      <c r="I543" s="38">
        <v>5</v>
      </c>
      <c r="J543" s="37">
        <v>0</v>
      </c>
      <c r="K543" s="37">
        <f t="shared" si="24"/>
        <v>5</v>
      </c>
      <c r="L543" s="37" t="s">
        <v>37</v>
      </c>
      <c r="M543">
        <v>0</v>
      </c>
      <c r="N543">
        <v>0</v>
      </c>
      <c r="O543">
        <v>0</v>
      </c>
      <c r="P543">
        <f>VLOOKUP(C543,'By Sighting'!B:O,14,FALSE)</f>
        <v>0</v>
      </c>
      <c r="Q543">
        <v>0</v>
      </c>
      <c r="R543">
        <f t="shared" si="25"/>
        <v>0</v>
      </c>
      <c r="S543">
        <v>0</v>
      </c>
      <c r="T543">
        <v>0</v>
      </c>
      <c r="U543" t="str">
        <f t="shared" si="26"/>
        <v/>
      </c>
    </row>
    <row r="544" spans="1:21" hidden="1" x14ac:dyDescent="0.25">
      <c r="A544" s="39">
        <v>41091</v>
      </c>
      <c r="B544" s="39" t="s">
        <v>4868</v>
      </c>
      <c r="C544" s="37" t="s">
        <v>3624</v>
      </c>
      <c r="D544" s="37">
        <v>2012</v>
      </c>
      <c r="E544" s="38">
        <v>7</v>
      </c>
      <c r="F544" s="37" t="s">
        <v>76</v>
      </c>
      <c r="G544" s="37" t="s">
        <v>1827</v>
      </c>
      <c r="H544" s="37" t="s">
        <v>32</v>
      </c>
      <c r="I544" s="38">
        <v>35</v>
      </c>
      <c r="J544" s="37">
        <v>0</v>
      </c>
      <c r="K544" s="37">
        <f t="shared" si="24"/>
        <v>35</v>
      </c>
      <c r="L544" s="37" t="s">
        <v>3605</v>
      </c>
      <c r="M544">
        <v>0</v>
      </c>
      <c r="N544">
        <v>0</v>
      </c>
      <c r="O544">
        <v>0</v>
      </c>
      <c r="P544">
        <f>VLOOKUP(C544,'By Sighting'!B:O,14,FALSE)</f>
        <v>0</v>
      </c>
      <c r="Q544">
        <v>0</v>
      </c>
      <c r="R544">
        <f t="shared" si="25"/>
        <v>0</v>
      </c>
      <c r="S544">
        <v>0</v>
      </c>
      <c r="T544">
        <v>0</v>
      </c>
      <c r="U544" t="str">
        <f t="shared" si="26"/>
        <v/>
      </c>
    </row>
    <row r="545" spans="1:21" hidden="1" x14ac:dyDescent="0.25">
      <c r="A545" s="39">
        <v>41091</v>
      </c>
      <c r="B545" s="39" t="s">
        <v>4868</v>
      </c>
      <c r="C545" s="37" t="s">
        <v>3623</v>
      </c>
      <c r="D545" s="37">
        <v>2012</v>
      </c>
      <c r="E545" s="38">
        <v>7</v>
      </c>
      <c r="F545" s="37" t="s">
        <v>1827</v>
      </c>
      <c r="G545" s="37" t="s">
        <v>1827</v>
      </c>
      <c r="H545" s="37" t="s">
        <v>32</v>
      </c>
      <c r="I545" s="38">
        <v>6</v>
      </c>
      <c r="J545" s="37">
        <v>0</v>
      </c>
      <c r="K545" s="37">
        <f t="shared" si="24"/>
        <v>6</v>
      </c>
      <c r="L545" s="37" t="s">
        <v>3622</v>
      </c>
      <c r="M545">
        <v>0</v>
      </c>
      <c r="N545">
        <v>0</v>
      </c>
      <c r="O545">
        <v>0</v>
      </c>
      <c r="P545">
        <f>VLOOKUP(C545,'By Sighting'!B:O,14,FALSE)</f>
        <v>0</v>
      </c>
      <c r="Q545">
        <v>0</v>
      </c>
      <c r="R545">
        <f t="shared" si="25"/>
        <v>0</v>
      </c>
      <c r="S545">
        <v>0</v>
      </c>
      <c r="T545">
        <v>0</v>
      </c>
      <c r="U545" t="str">
        <f t="shared" si="26"/>
        <v/>
      </c>
    </row>
    <row r="546" spans="1:21" hidden="1" x14ac:dyDescent="0.25">
      <c r="A546" s="39">
        <v>41091</v>
      </c>
      <c r="B546" s="39" t="s">
        <v>4868</v>
      </c>
      <c r="C546" s="37" t="s">
        <v>3621</v>
      </c>
      <c r="D546" s="37">
        <v>2012</v>
      </c>
      <c r="E546" s="38">
        <v>7</v>
      </c>
      <c r="F546" s="37" t="s">
        <v>1827</v>
      </c>
      <c r="G546" s="37" t="s">
        <v>1827</v>
      </c>
      <c r="H546" s="37" t="s">
        <v>32</v>
      </c>
      <c r="I546" s="38">
        <v>27</v>
      </c>
      <c r="J546" s="37">
        <v>0</v>
      </c>
      <c r="K546" s="37">
        <f t="shared" si="24"/>
        <v>27</v>
      </c>
      <c r="L546" s="37" t="s">
        <v>3605</v>
      </c>
      <c r="M546">
        <v>0</v>
      </c>
      <c r="N546">
        <v>0</v>
      </c>
      <c r="O546">
        <v>0</v>
      </c>
      <c r="P546">
        <f>VLOOKUP(C546,'By Sighting'!B:O,14,FALSE)</f>
        <v>0</v>
      </c>
      <c r="Q546">
        <v>0</v>
      </c>
      <c r="R546">
        <f t="shared" si="25"/>
        <v>0</v>
      </c>
      <c r="S546">
        <v>0</v>
      </c>
      <c r="T546">
        <v>0</v>
      </c>
      <c r="U546" t="str">
        <f t="shared" si="26"/>
        <v/>
      </c>
    </row>
    <row r="547" spans="1:21" hidden="1" x14ac:dyDescent="0.25">
      <c r="A547" s="39">
        <v>41091</v>
      </c>
      <c r="B547" s="39" t="s">
        <v>4868</v>
      </c>
      <c r="C547" s="37" t="s">
        <v>3620</v>
      </c>
      <c r="D547" s="37">
        <v>2012</v>
      </c>
      <c r="E547" s="38">
        <v>7</v>
      </c>
      <c r="F547" s="37" t="s">
        <v>153</v>
      </c>
      <c r="G547" s="37" t="s">
        <v>4672</v>
      </c>
      <c r="H547" s="37" t="s">
        <v>32</v>
      </c>
      <c r="I547" s="38">
        <v>2</v>
      </c>
      <c r="J547" s="37">
        <v>0</v>
      </c>
      <c r="K547" s="37">
        <f t="shared" si="24"/>
        <v>2</v>
      </c>
      <c r="L547" s="37" t="s">
        <v>37</v>
      </c>
      <c r="M547">
        <v>0</v>
      </c>
      <c r="N547">
        <v>0</v>
      </c>
      <c r="O547">
        <v>0</v>
      </c>
      <c r="P547">
        <f>VLOOKUP(C547,'By Sighting'!B:O,14,FALSE)</f>
        <v>0</v>
      </c>
      <c r="Q547">
        <v>0</v>
      </c>
      <c r="R547">
        <f t="shared" si="25"/>
        <v>0</v>
      </c>
      <c r="S547">
        <v>0</v>
      </c>
      <c r="T547">
        <v>0</v>
      </c>
      <c r="U547" t="str">
        <f t="shared" si="26"/>
        <v/>
      </c>
    </row>
    <row r="548" spans="1:21" hidden="1" x14ac:dyDescent="0.25">
      <c r="A548" s="39">
        <v>41092</v>
      </c>
      <c r="B548" s="39" t="s">
        <v>4869</v>
      </c>
      <c r="C548" s="37" t="s">
        <v>3619</v>
      </c>
      <c r="D548" s="37">
        <v>2012</v>
      </c>
      <c r="E548" s="38">
        <v>7</v>
      </c>
      <c r="F548" s="37" t="s">
        <v>76</v>
      </c>
      <c r="G548" s="37" t="s">
        <v>1827</v>
      </c>
      <c r="H548" s="37" t="s">
        <v>32</v>
      </c>
      <c r="I548" s="38">
        <v>32</v>
      </c>
      <c r="J548" s="37">
        <v>0</v>
      </c>
      <c r="K548" s="37">
        <f t="shared" si="24"/>
        <v>32</v>
      </c>
      <c r="L548" s="37" t="s">
        <v>3618</v>
      </c>
      <c r="M548">
        <v>0</v>
      </c>
      <c r="N548">
        <v>0</v>
      </c>
      <c r="O548">
        <v>0</v>
      </c>
      <c r="P548">
        <f>VLOOKUP(C548,'By Sighting'!B:O,14,FALSE)</f>
        <v>0</v>
      </c>
      <c r="Q548">
        <v>0</v>
      </c>
      <c r="R548">
        <f t="shared" si="25"/>
        <v>0</v>
      </c>
      <c r="S548">
        <v>0</v>
      </c>
      <c r="T548">
        <v>0</v>
      </c>
      <c r="U548" t="str">
        <f t="shared" si="26"/>
        <v/>
      </c>
    </row>
    <row r="549" spans="1:21" hidden="1" x14ac:dyDescent="0.25">
      <c r="A549" s="39">
        <v>41092</v>
      </c>
      <c r="B549" s="39" t="s">
        <v>4869</v>
      </c>
      <c r="C549" s="37" t="s">
        <v>3617</v>
      </c>
      <c r="D549" s="37">
        <v>2012</v>
      </c>
      <c r="E549" s="38">
        <v>7</v>
      </c>
      <c r="F549" s="37" t="s">
        <v>1827</v>
      </c>
      <c r="G549" s="37" t="s">
        <v>1827</v>
      </c>
      <c r="H549" s="37" t="s">
        <v>32</v>
      </c>
      <c r="I549" s="38">
        <v>9</v>
      </c>
      <c r="J549" s="37">
        <v>0</v>
      </c>
      <c r="K549" s="37">
        <f t="shared" si="24"/>
        <v>9</v>
      </c>
      <c r="L549" s="37" t="s">
        <v>3616</v>
      </c>
      <c r="M549">
        <v>0</v>
      </c>
      <c r="N549">
        <v>0</v>
      </c>
      <c r="O549">
        <v>0</v>
      </c>
      <c r="P549">
        <f>VLOOKUP(C549,'By Sighting'!B:O,14,FALSE)</f>
        <v>0</v>
      </c>
      <c r="Q549">
        <v>0</v>
      </c>
      <c r="R549">
        <f t="shared" si="25"/>
        <v>0</v>
      </c>
      <c r="S549">
        <v>0</v>
      </c>
      <c r="T549">
        <v>0</v>
      </c>
      <c r="U549" t="str">
        <f t="shared" si="26"/>
        <v/>
      </c>
    </row>
    <row r="550" spans="1:21" hidden="1" x14ac:dyDescent="0.25">
      <c r="A550" s="39">
        <v>41092</v>
      </c>
      <c r="B550" s="39" t="s">
        <v>4869</v>
      </c>
      <c r="C550" s="37" t="s">
        <v>3615</v>
      </c>
      <c r="D550" s="37">
        <v>2012</v>
      </c>
      <c r="E550" s="38">
        <v>7</v>
      </c>
      <c r="F550" s="37" t="s">
        <v>1827</v>
      </c>
      <c r="G550" s="37" t="s">
        <v>1827</v>
      </c>
      <c r="H550" s="37" t="s">
        <v>32</v>
      </c>
      <c r="I550" s="38">
        <v>15</v>
      </c>
      <c r="J550" s="37">
        <v>0</v>
      </c>
      <c r="K550" s="37">
        <f t="shared" si="24"/>
        <v>15</v>
      </c>
      <c r="L550" s="37" t="s">
        <v>3605</v>
      </c>
      <c r="M550">
        <v>0</v>
      </c>
      <c r="N550">
        <v>0</v>
      </c>
      <c r="O550">
        <v>0</v>
      </c>
      <c r="P550">
        <f>VLOOKUP(C550,'By Sighting'!B:O,14,FALSE)</f>
        <v>0</v>
      </c>
      <c r="Q550">
        <v>0</v>
      </c>
      <c r="R550">
        <f t="shared" si="25"/>
        <v>0</v>
      </c>
      <c r="S550">
        <v>0</v>
      </c>
      <c r="T550">
        <v>0</v>
      </c>
      <c r="U550" t="str">
        <f t="shared" si="26"/>
        <v/>
      </c>
    </row>
    <row r="551" spans="1:21" hidden="1" x14ac:dyDescent="0.25">
      <c r="A551" s="39">
        <v>41095</v>
      </c>
      <c r="B551" s="39" t="s">
        <v>4870</v>
      </c>
      <c r="C551" s="37" t="s">
        <v>3614</v>
      </c>
      <c r="D551" s="37">
        <v>2012</v>
      </c>
      <c r="E551" s="38">
        <v>7</v>
      </c>
      <c r="F551" s="37" t="s">
        <v>76</v>
      </c>
      <c r="G551" s="37" t="s">
        <v>1827</v>
      </c>
      <c r="H551" s="37" t="s">
        <v>32</v>
      </c>
      <c r="I551" s="38">
        <v>32</v>
      </c>
      <c r="J551" s="37">
        <v>0</v>
      </c>
      <c r="K551" s="37">
        <f t="shared" si="24"/>
        <v>32</v>
      </c>
      <c r="L551" s="37" t="s">
        <v>3613</v>
      </c>
      <c r="M551">
        <v>0</v>
      </c>
      <c r="N551">
        <v>0</v>
      </c>
      <c r="O551">
        <v>0</v>
      </c>
      <c r="P551">
        <f>VLOOKUP(C551,'By Sighting'!B:O,14,FALSE)</f>
        <v>0</v>
      </c>
      <c r="Q551">
        <v>0</v>
      </c>
      <c r="R551">
        <f t="shared" si="25"/>
        <v>0</v>
      </c>
      <c r="S551">
        <v>0</v>
      </c>
      <c r="T551">
        <v>0</v>
      </c>
      <c r="U551" t="str">
        <f t="shared" si="26"/>
        <v/>
      </c>
    </row>
    <row r="552" spans="1:21" hidden="1" x14ac:dyDescent="0.25">
      <c r="A552" s="39">
        <v>41095</v>
      </c>
      <c r="B552" s="39" t="s">
        <v>4870</v>
      </c>
      <c r="C552" s="37" t="s">
        <v>3612</v>
      </c>
      <c r="D552" s="37">
        <v>2012</v>
      </c>
      <c r="E552" s="38">
        <v>7</v>
      </c>
      <c r="F552" s="37" t="s">
        <v>1827</v>
      </c>
      <c r="G552" s="37" t="s">
        <v>1827</v>
      </c>
      <c r="H552" s="37" t="s">
        <v>32</v>
      </c>
      <c r="I552" s="38">
        <v>26</v>
      </c>
      <c r="J552" s="37">
        <v>0</v>
      </c>
      <c r="K552" s="37">
        <f t="shared" si="24"/>
        <v>26</v>
      </c>
      <c r="L552" s="37" t="s">
        <v>3448</v>
      </c>
      <c r="M552">
        <v>0</v>
      </c>
      <c r="N552">
        <v>0</v>
      </c>
      <c r="O552">
        <v>0</v>
      </c>
      <c r="P552">
        <f>VLOOKUP(C552,'By Sighting'!B:O,14,FALSE)</f>
        <v>0</v>
      </c>
      <c r="Q552">
        <v>0</v>
      </c>
      <c r="R552">
        <f t="shared" si="25"/>
        <v>0</v>
      </c>
      <c r="S552">
        <v>0</v>
      </c>
      <c r="T552">
        <v>0</v>
      </c>
      <c r="U552" t="str">
        <f t="shared" si="26"/>
        <v/>
      </c>
    </row>
    <row r="553" spans="1:21" hidden="1" x14ac:dyDescent="0.25">
      <c r="A553" s="39">
        <v>41103</v>
      </c>
      <c r="B553" s="39" t="s">
        <v>4871</v>
      </c>
      <c r="C553" s="37" t="s">
        <v>3610</v>
      </c>
      <c r="D553" s="37">
        <v>2012</v>
      </c>
      <c r="E553" s="38">
        <v>7</v>
      </c>
      <c r="F553" s="37" t="s">
        <v>1827</v>
      </c>
      <c r="G553" s="37" t="s">
        <v>1827</v>
      </c>
      <c r="H553" s="37" t="s">
        <v>32</v>
      </c>
      <c r="I553" s="38">
        <v>34</v>
      </c>
      <c r="J553" s="37">
        <v>0</v>
      </c>
      <c r="K553" s="37">
        <f t="shared" si="24"/>
        <v>34</v>
      </c>
      <c r="L553" s="37" t="s">
        <v>3151</v>
      </c>
      <c r="M553">
        <v>0</v>
      </c>
      <c r="N553">
        <v>0</v>
      </c>
      <c r="O553">
        <v>0</v>
      </c>
      <c r="P553">
        <f>VLOOKUP(C553,'By Sighting'!B:O,14,FALSE)</f>
        <v>0</v>
      </c>
      <c r="Q553">
        <v>0</v>
      </c>
      <c r="R553">
        <f t="shared" si="25"/>
        <v>0</v>
      </c>
      <c r="S553">
        <v>0</v>
      </c>
      <c r="T553">
        <v>0</v>
      </c>
      <c r="U553" t="str">
        <f t="shared" si="26"/>
        <v/>
      </c>
    </row>
    <row r="554" spans="1:21" hidden="1" x14ac:dyDescent="0.25">
      <c r="A554" s="39">
        <v>41107</v>
      </c>
      <c r="B554" s="39" t="s">
        <v>4872</v>
      </c>
      <c r="C554" s="37" t="s">
        <v>3606</v>
      </c>
      <c r="D554" s="37">
        <v>2012</v>
      </c>
      <c r="E554" s="38">
        <v>7</v>
      </c>
      <c r="F554" s="37" t="s">
        <v>1827</v>
      </c>
      <c r="G554" s="37" t="s">
        <v>1827</v>
      </c>
      <c r="H554" s="37" t="s">
        <v>32</v>
      </c>
      <c r="I554" s="38">
        <v>48</v>
      </c>
      <c r="J554" s="37">
        <v>0</v>
      </c>
      <c r="K554" s="37">
        <f t="shared" si="24"/>
        <v>48</v>
      </c>
      <c r="L554" s="37" t="s">
        <v>3605</v>
      </c>
      <c r="M554">
        <v>0</v>
      </c>
      <c r="N554">
        <v>0</v>
      </c>
      <c r="O554">
        <v>0</v>
      </c>
      <c r="P554">
        <f>VLOOKUP(C554,'By Sighting'!B:O,14,FALSE)</f>
        <v>0</v>
      </c>
      <c r="Q554">
        <v>0</v>
      </c>
      <c r="R554">
        <f t="shared" si="25"/>
        <v>0</v>
      </c>
      <c r="S554">
        <v>0</v>
      </c>
      <c r="T554">
        <v>0</v>
      </c>
      <c r="U554" t="str">
        <f t="shared" si="26"/>
        <v/>
      </c>
    </row>
    <row r="555" spans="1:21" hidden="1" x14ac:dyDescent="0.25">
      <c r="A555" s="39">
        <v>41108</v>
      </c>
      <c r="B555" s="39" t="s">
        <v>4873</v>
      </c>
      <c r="C555" s="37" t="s">
        <v>3604</v>
      </c>
      <c r="D555" s="37">
        <v>2012</v>
      </c>
      <c r="E555" s="38">
        <v>7</v>
      </c>
      <c r="F555" s="37" t="s">
        <v>76</v>
      </c>
      <c r="G555" s="37" t="s">
        <v>1827</v>
      </c>
      <c r="H555" s="37" t="s">
        <v>32</v>
      </c>
      <c r="I555" s="38">
        <v>1</v>
      </c>
      <c r="J555" s="37">
        <v>0</v>
      </c>
      <c r="K555" s="37">
        <f t="shared" si="24"/>
        <v>1</v>
      </c>
      <c r="L555" s="37" t="s">
        <v>37</v>
      </c>
      <c r="M555">
        <v>0</v>
      </c>
      <c r="N555">
        <v>0</v>
      </c>
      <c r="O555">
        <v>0</v>
      </c>
      <c r="P555">
        <f>VLOOKUP(C555,'By Sighting'!B:O,14,FALSE)</f>
        <v>0</v>
      </c>
      <c r="Q555">
        <v>0</v>
      </c>
      <c r="R555">
        <f t="shared" si="25"/>
        <v>0</v>
      </c>
      <c r="S555">
        <v>0</v>
      </c>
      <c r="T555">
        <v>0</v>
      </c>
      <c r="U555" t="str">
        <f t="shared" si="26"/>
        <v/>
      </c>
    </row>
    <row r="556" spans="1:21" hidden="1" x14ac:dyDescent="0.25">
      <c r="A556" s="39">
        <v>41108</v>
      </c>
      <c r="B556" s="39" t="s">
        <v>4873</v>
      </c>
      <c r="C556" s="37" t="s">
        <v>3603</v>
      </c>
      <c r="D556" s="37">
        <v>2012</v>
      </c>
      <c r="E556" s="38">
        <v>7</v>
      </c>
      <c r="F556" s="37" t="s">
        <v>1827</v>
      </c>
      <c r="G556" s="37" t="s">
        <v>1827</v>
      </c>
      <c r="H556" s="37" t="s">
        <v>32</v>
      </c>
      <c r="I556" s="38">
        <v>41</v>
      </c>
      <c r="J556" s="37">
        <v>0</v>
      </c>
      <c r="K556" s="37">
        <f t="shared" si="24"/>
        <v>41</v>
      </c>
      <c r="L556" s="37" t="s">
        <v>3151</v>
      </c>
      <c r="M556">
        <v>0</v>
      </c>
      <c r="N556">
        <v>0</v>
      </c>
      <c r="O556">
        <v>0</v>
      </c>
      <c r="P556">
        <f>VLOOKUP(C556,'By Sighting'!B:O,14,FALSE)</f>
        <v>0</v>
      </c>
      <c r="Q556">
        <v>0</v>
      </c>
      <c r="R556">
        <f t="shared" si="25"/>
        <v>0</v>
      </c>
      <c r="S556">
        <v>0</v>
      </c>
      <c r="T556">
        <v>0</v>
      </c>
      <c r="U556" t="str">
        <f t="shared" si="26"/>
        <v/>
      </c>
    </row>
    <row r="557" spans="1:21" hidden="1" x14ac:dyDescent="0.25">
      <c r="A557" s="39">
        <v>41108</v>
      </c>
      <c r="B557" s="39" t="s">
        <v>4873</v>
      </c>
      <c r="C557" s="37" t="s">
        <v>3602</v>
      </c>
      <c r="D557" s="37">
        <v>2012</v>
      </c>
      <c r="E557" s="38">
        <v>7</v>
      </c>
      <c r="F557" s="37" t="s">
        <v>153</v>
      </c>
      <c r="G557" s="37" t="s">
        <v>4672</v>
      </c>
      <c r="H557" s="37" t="s">
        <v>32</v>
      </c>
      <c r="I557" s="38">
        <v>4</v>
      </c>
      <c r="J557" s="37">
        <v>0</v>
      </c>
      <c r="K557" s="37">
        <f t="shared" si="24"/>
        <v>4</v>
      </c>
      <c r="L557" s="37" t="s">
        <v>3601</v>
      </c>
      <c r="M557">
        <v>0</v>
      </c>
      <c r="N557">
        <v>0</v>
      </c>
      <c r="O557">
        <v>0</v>
      </c>
      <c r="P557">
        <f>VLOOKUP(C557,'By Sighting'!B:O,14,FALSE)</f>
        <v>0</v>
      </c>
      <c r="Q557">
        <v>0</v>
      </c>
      <c r="R557">
        <f t="shared" si="25"/>
        <v>0</v>
      </c>
      <c r="S557">
        <v>0</v>
      </c>
      <c r="T557">
        <v>0</v>
      </c>
      <c r="U557" t="str">
        <f t="shared" si="26"/>
        <v/>
      </c>
    </row>
    <row r="558" spans="1:21" hidden="1" x14ac:dyDescent="0.25">
      <c r="A558" s="39">
        <v>41108</v>
      </c>
      <c r="B558" s="39" t="s">
        <v>4873</v>
      </c>
      <c r="C558" s="37" t="s">
        <v>3600</v>
      </c>
      <c r="D558" s="37">
        <v>2012</v>
      </c>
      <c r="E558" s="38">
        <v>7</v>
      </c>
      <c r="F558" s="37" t="s">
        <v>55</v>
      </c>
      <c r="G558" s="37" t="s">
        <v>4672</v>
      </c>
      <c r="H558" s="37" t="s">
        <v>32</v>
      </c>
      <c r="I558" s="38">
        <v>189</v>
      </c>
      <c r="J558" s="37">
        <v>0</v>
      </c>
      <c r="K558" s="37">
        <f t="shared" si="24"/>
        <v>189</v>
      </c>
      <c r="L558" s="37" t="s">
        <v>3599</v>
      </c>
      <c r="M558">
        <v>0</v>
      </c>
      <c r="N558">
        <v>0</v>
      </c>
      <c r="O558">
        <v>0</v>
      </c>
      <c r="P558">
        <f>VLOOKUP(C558,'By Sighting'!B:O,14,FALSE)</f>
        <v>0</v>
      </c>
      <c r="Q558">
        <v>0</v>
      </c>
      <c r="R558">
        <f t="shared" si="25"/>
        <v>0</v>
      </c>
      <c r="S558">
        <v>0</v>
      </c>
      <c r="T558">
        <v>0</v>
      </c>
      <c r="U558" t="str">
        <f t="shared" si="26"/>
        <v/>
      </c>
    </row>
    <row r="559" spans="1:21" hidden="1" x14ac:dyDescent="0.25">
      <c r="A559" s="39">
        <v>41108</v>
      </c>
      <c r="B559" s="39" t="s">
        <v>4873</v>
      </c>
      <c r="C559" s="37" t="s">
        <v>426</v>
      </c>
      <c r="D559" s="37">
        <v>2012</v>
      </c>
      <c r="E559" s="38">
        <v>7</v>
      </c>
      <c r="F559" s="37" t="s">
        <v>55</v>
      </c>
      <c r="G559" s="37" t="s">
        <v>4672</v>
      </c>
      <c r="H559" s="37" t="s">
        <v>40</v>
      </c>
      <c r="I559" s="38">
        <v>12</v>
      </c>
      <c r="J559" s="37">
        <v>0</v>
      </c>
      <c r="K559" s="37">
        <f t="shared" si="24"/>
        <v>12</v>
      </c>
      <c r="L559" s="37" t="s">
        <v>3598</v>
      </c>
      <c r="M559">
        <v>1</v>
      </c>
      <c r="N559">
        <v>0</v>
      </c>
      <c r="O559">
        <v>1</v>
      </c>
      <c r="P559">
        <f>VLOOKUP(C559,'By Sighting'!B:O,14,FALSE)</f>
        <v>1</v>
      </c>
      <c r="Q559">
        <v>8.3333333333333329E-2</v>
      </c>
      <c r="R559">
        <f t="shared" si="25"/>
        <v>8.3333333333333329E-2</v>
      </c>
      <c r="S559">
        <v>8.3333333333333329E-2</v>
      </c>
      <c r="T559">
        <v>1</v>
      </c>
      <c r="U559" t="str">
        <f t="shared" si="26"/>
        <v/>
      </c>
    </row>
    <row r="560" spans="1:21" hidden="1" x14ac:dyDescent="0.25">
      <c r="A560" s="39">
        <v>41108</v>
      </c>
      <c r="B560" s="39" t="s">
        <v>4873</v>
      </c>
      <c r="C560" s="37" t="s">
        <v>429</v>
      </c>
      <c r="D560" s="37">
        <v>2012</v>
      </c>
      <c r="E560" s="38">
        <v>7</v>
      </c>
      <c r="F560" s="37" t="s">
        <v>24</v>
      </c>
      <c r="G560" s="37" t="s">
        <v>4672</v>
      </c>
      <c r="H560" s="37" t="s">
        <v>32</v>
      </c>
      <c r="I560" s="38">
        <v>11</v>
      </c>
      <c r="J560" s="37" t="s">
        <v>1841</v>
      </c>
      <c r="K560" s="37">
        <f t="shared" si="24"/>
        <v>10</v>
      </c>
      <c r="L560" s="37" t="s">
        <v>3597</v>
      </c>
      <c r="M560">
        <v>1</v>
      </c>
      <c r="N560">
        <v>0</v>
      </c>
      <c r="O560">
        <v>0</v>
      </c>
      <c r="P560">
        <f>VLOOKUP(C560,'By Sighting'!B:O,14,FALSE)</f>
        <v>0</v>
      </c>
      <c r="Q560">
        <v>9.0909090909090912E-2</v>
      </c>
      <c r="R560">
        <f t="shared" si="25"/>
        <v>0</v>
      </c>
      <c r="S560">
        <v>0</v>
      </c>
      <c r="T560">
        <v>1</v>
      </c>
      <c r="U560" t="str">
        <f t="shared" si="26"/>
        <v/>
      </c>
    </row>
    <row r="561" spans="1:21" hidden="1" x14ac:dyDescent="0.25">
      <c r="A561" s="39">
        <v>41115</v>
      </c>
      <c r="B561" s="39" t="s">
        <v>4874</v>
      </c>
      <c r="C561" s="37" t="s">
        <v>3596</v>
      </c>
      <c r="D561" s="37">
        <v>2012</v>
      </c>
      <c r="E561" s="38">
        <v>7</v>
      </c>
      <c r="F561" s="37" t="s">
        <v>1827</v>
      </c>
      <c r="G561" s="37" t="s">
        <v>1827</v>
      </c>
      <c r="H561" s="37" t="s">
        <v>32</v>
      </c>
      <c r="I561" s="38">
        <v>90</v>
      </c>
      <c r="J561" s="37">
        <v>0</v>
      </c>
      <c r="K561" s="37">
        <f t="shared" si="24"/>
        <v>90</v>
      </c>
      <c r="L561" s="37" t="s">
        <v>3595</v>
      </c>
      <c r="M561">
        <v>0</v>
      </c>
      <c r="N561">
        <v>0</v>
      </c>
      <c r="O561">
        <v>0</v>
      </c>
      <c r="P561">
        <f>VLOOKUP(C561,'By Sighting'!B:O,14,FALSE)</f>
        <v>0</v>
      </c>
      <c r="Q561">
        <v>0</v>
      </c>
      <c r="R561">
        <f t="shared" si="25"/>
        <v>0</v>
      </c>
      <c r="S561">
        <v>0</v>
      </c>
      <c r="T561">
        <v>0</v>
      </c>
      <c r="U561" t="str">
        <f t="shared" si="26"/>
        <v/>
      </c>
    </row>
    <row r="562" spans="1:21" hidden="1" x14ac:dyDescent="0.25">
      <c r="A562" s="39">
        <v>41117</v>
      </c>
      <c r="B562" s="39" t="s">
        <v>4875</v>
      </c>
      <c r="C562" s="37" t="s">
        <v>3592</v>
      </c>
      <c r="D562" s="37">
        <v>2012</v>
      </c>
      <c r="E562" s="38">
        <v>7</v>
      </c>
      <c r="F562" s="37" t="s">
        <v>1827</v>
      </c>
      <c r="G562" s="37" t="s">
        <v>1827</v>
      </c>
      <c r="H562" s="37" t="s">
        <v>32</v>
      </c>
      <c r="I562" s="38">
        <v>7</v>
      </c>
      <c r="J562" s="37">
        <v>0</v>
      </c>
      <c r="K562" s="37">
        <f t="shared" si="24"/>
        <v>7</v>
      </c>
      <c r="L562" s="37" t="s">
        <v>3151</v>
      </c>
      <c r="M562">
        <v>0</v>
      </c>
      <c r="N562">
        <v>0</v>
      </c>
      <c r="O562">
        <v>0</v>
      </c>
      <c r="P562">
        <f>VLOOKUP(C562,'By Sighting'!B:O,14,FALSE)</f>
        <v>0</v>
      </c>
      <c r="Q562">
        <v>0</v>
      </c>
      <c r="R562">
        <f t="shared" si="25"/>
        <v>0</v>
      </c>
      <c r="S562">
        <v>0</v>
      </c>
      <c r="T562">
        <v>0</v>
      </c>
      <c r="U562" t="str">
        <f t="shared" si="26"/>
        <v/>
      </c>
    </row>
    <row r="563" spans="1:21" hidden="1" x14ac:dyDescent="0.25">
      <c r="A563" s="39">
        <v>41117</v>
      </c>
      <c r="B563" s="39" t="s">
        <v>4875</v>
      </c>
      <c r="C563" s="37" t="s">
        <v>3591</v>
      </c>
      <c r="D563" s="37">
        <v>2012</v>
      </c>
      <c r="E563" s="38">
        <v>7</v>
      </c>
      <c r="F563" s="37" t="s">
        <v>1827</v>
      </c>
      <c r="G563" s="37" t="s">
        <v>1827</v>
      </c>
      <c r="H563" s="37" t="s">
        <v>32</v>
      </c>
      <c r="I563" s="38">
        <v>86</v>
      </c>
      <c r="J563" s="37">
        <v>0</v>
      </c>
      <c r="K563" s="37">
        <f t="shared" si="24"/>
        <v>86</v>
      </c>
      <c r="L563" s="37" t="s">
        <v>3590</v>
      </c>
      <c r="M563">
        <v>0</v>
      </c>
      <c r="N563">
        <v>0</v>
      </c>
      <c r="O563">
        <v>0</v>
      </c>
      <c r="P563">
        <f>VLOOKUP(C563,'By Sighting'!B:O,14,FALSE)</f>
        <v>0</v>
      </c>
      <c r="Q563">
        <v>0</v>
      </c>
      <c r="R563">
        <f t="shared" si="25"/>
        <v>0</v>
      </c>
      <c r="S563">
        <v>0</v>
      </c>
      <c r="T563">
        <v>0</v>
      </c>
      <c r="U563" t="str">
        <f t="shared" si="26"/>
        <v/>
      </c>
    </row>
    <row r="564" spans="1:21" hidden="1" x14ac:dyDescent="0.25">
      <c r="A564" s="39">
        <v>41117</v>
      </c>
      <c r="B564" s="39" t="s">
        <v>4875</v>
      </c>
      <c r="C564" s="37" t="s">
        <v>3589</v>
      </c>
      <c r="D564" s="37">
        <v>2012</v>
      </c>
      <c r="E564" s="38">
        <v>7</v>
      </c>
      <c r="F564" s="37" t="s">
        <v>153</v>
      </c>
      <c r="G564" s="37" t="s">
        <v>4672</v>
      </c>
      <c r="H564" s="37" t="s">
        <v>32</v>
      </c>
      <c r="I564" s="38">
        <v>4</v>
      </c>
      <c r="J564" s="37">
        <v>0</v>
      </c>
      <c r="K564" s="37">
        <f t="shared" si="24"/>
        <v>4</v>
      </c>
      <c r="L564" s="37" t="s">
        <v>3588</v>
      </c>
      <c r="M564">
        <v>0</v>
      </c>
      <c r="N564">
        <v>0</v>
      </c>
      <c r="O564">
        <v>0</v>
      </c>
      <c r="P564">
        <f>VLOOKUP(C564,'By Sighting'!B:O,14,FALSE)</f>
        <v>0</v>
      </c>
      <c r="Q564">
        <v>0</v>
      </c>
      <c r="R564">
        <f t="shared" si="25"/>
        <v>0</v>
      </c>
      <c r="S564">
        <v>0</v>
      </c>
      <c r="T564">
        <v>0</v>
      </c>
      <c r="U564" t="str">
        <f t="shared" si="26"/>
        <v/>
      </c>
    </row>
    <row r="565" spans="1:21" hidden="1" x14ac:dyDescent="0.25">
      <c r="A565" s="39">
        <v>41117</v>
      </c>
      <c r="B565" s="39" t="s">
        <v>4875</v>
      </c>
      <c r="C565" s="37" t="s">
        <v>3587</v>
      </c>
      <c r="D565" s="37">
        <v>2012</v>
      </c>
      <c r="E565" s="38">
        <v>7</v>
      </c>
      <c r="F565" s="37" t="s">
        <v>55</v>
      </c>
      <c r="G565" s="37" t="s">
        <v>4672</v>
      </c>
      <c r="H565" s="37" t="s">
        <v>32</v>
      </c>
      <c r="I565" s="38">
        <v>112</v>
      </c>
      <c r="J565" s="37">
        <v>0</v>
      </c>
      <c r="K565" s="37">
        <f t="shared" si="24"/>
        <v>112</v>
      </c>
      <c r="L565" s="37" t="s">
        <v>3586</v>
      </c>
      <c r="M565">
        <v>0</v>
      </c>
      <c r="N565">
        <v>0</v>
      </c>
      <c r="O565">
        <v>0</v>
      </c>
      <c r="P565">
        <f>VLOOKUP(C565,'By Sighting'!B:O,14,FALSE)</f>
        <v>0</v>
      </c>
      <c r="Q565">
        <v>0</v>
      </c>
      <c r="R565">
        <f t="shared" si="25"/>
        <v>0</v>
      </c>
      <c r="S565">
        <v>0</v>
      </c>
      <c r="T565">
        <v>0</v>
      </c>
      <c r="U565" t="str">
        <f t="shared" si="26"/>
        <v/>
      </c>
    </row>
    <row r="566" spans="1:21" hidden="1" x14ac:dyDescent="0.25">
      <c r="A566" s="39">
        <v>41117</v>
      </c>
      <c r="B566" s="39" t="s">
        <v>4875</v>
      </c>
      <c r="C566" s="37" t="s">
        <v>3585</v>
      </c>
      <c r="D566" s="37">
        <v>2012</v>
      </c>
      <c r="E566" s="38">
        <v>7</v>
      </c>
      <c r="F566" s="37" t="s">
        <v>55</v>
      </c>
      <c r="G566" s="37" t="s">
        <v>4672</v>
      </c>
      <c r="H566" s="37" t="s">
        <v>40</v>
      </c>
      <c r="I566" s="38">
        <v>35</v>
      </c>
      <c r="J566" s="37">
        <v>0</v>
      </c>
      <c r="K566" s="37">
        <f t="shared" si="24"/>
        <v>35</v>
      </c>
      <c r="L566" s="37" t="s">
        <v>37</v>
      </c>
      <c r="M566">
        <v>0</v>
      </c>
      <c r="N566">
        <v>0</v>
      </c>
      <c r="O566">
        <v>0</v>
      </c>
      <c r="P566">
        <f>VLOOKUP(C566,'By Sighting'!B:O,14,FALSE)</f>
        <v>0</v>
      </c>
      <c r="Q566">
        <v>0</v>
      </c>
      <c r="R566">
        <f t="shared" si="25"/>
        <v>0</v>
      </c>
      <c r="S566">
        <v>0</v>
      </c>
      <c r="T566">
        <v>0</v>
      </c>
      <c r="U566" t="str">
        <f t="shared" si="26"/>
        <v/>
      </c>
    </row>
    <row r="567" spans="1:21" hidden="1" x14ac:dyDescent="0.25">
      <c r="A567" s="39">
        <v>41117</v>
      </c>
      <c r="B567" s="39" t="s">
        <v>4875</v>
      </c>
      <c r="C567" s="37" t="s">
        <v>3584</v>
      </c>
      <c r="D567" s="37">
        <v>2012</v>
      </c>
      <c r="E567" s="38">
        <v>7</v>
      </c>
      <c r="F567" s="37" t="s">
        <v>24</v>
      </c>
      <c r="G567" s="37" t="s">
        <v>4672</v>
      </c>
      <c r="H567" s="37" t="s">
        <v>32</v>
      </c>
      <c r="I567" s="38">
        <v>15</v>
      </c>
      <c r="J567" s="37">
        <v>0</v>
      </c>
      <c r="K567" s="37">
        <f t="shared" si="24"/>
        <v>15</v>
      </c>
      <c r="L567" s="37" t="s">
        <v>3583</v>
      </c>
      <c r="M567">
        <v>0</v>
      </c>
      <c r="N567">
        <v>0</v>
      </c>
      <c r="O567">
        <v>0</v>
      </c>
      <c r="P567">
        <f>VLOOKUP(C567,'By Sighting'!B:O,14,FALSE)</f>
        <v>0</v>
      </c>
      <c r="Q567">
        <v>0</v>
      </c>
      <c r="R567">
        <f t="shared" si="25"/>
        <v>0</v>
      </c>
      <c r="S567">
        <v>0</v>
      </c>
      <c r="T567">
        <v>0</v>
      </c>
      <c r="U567" t="str">
        <f t="shared" si="26"/>
        <v/>
      </c>
    </row>
    <row r="568" spans="1:21" hidden="1" x14ac:dyDescent="0.25">
      <c r="A568" s="39">
        <v>41117</v>
      </c>
      <c r="B568" s="39" t="s">
        <v>4875</v>
      </c>
      <c r="C568" s="37" t="s">
        <v>432</v>
      </c>
      <c r="D568" s="37">
        <v>2012</v>
      </c>
      <c r="E568" s="38">
        <v>7</v>
      </c>
      <c r="F568" s="37" t="s">
        <v>50</v>
      </c>
      <c r="G568" s="37" t="s">
        <v>50</v>
      </c>
      <c r="H568" s="37" t="s">
        <v>32</v>
      </c>
      <c r="I568" s="38">
        <v>386</v>
      </c>
      <c r="J568" s="37" t="s">
        <v>2845</v>
      </c>
      <c r="K568" s="37">
        <f t="shared" si="24"/>
        <v>383</v>
      </c>
      <c r="L568" s="37" t="s">
        <v>3582</v>
      </c>
      <c r="M568">
        <v>1</v>
      </c>
      <c r="N568">
        <v>0</v>
      </c>
      <c r="O568">
        <v>0</v>
      </c>
      <c r="P568">
        <f>VLOOKUP(C568,'By Sighting'!B:O,14,FALSE)</f>
        <v>0</v>
      </c>
      <c r="Q568">
        <v>2.5906735751295338E-3</v>
      </c>
      <c r="R568">
        <f t="shared" si="25"/>
        <v>0</v>
      </c>
      <c r="S568">
        <v>0</v>
      </c>
      <c r="T568">
        <v>1</v>
      </c>
      <c r="U568" t="str">
        <f t="shared" si="26"/>
        <v/>
      </c>
    </row>
    <row r="569" spans="1:21" hidden="1" x14ac:dyDescent="0.25">
      <c r="A569" s="39">
        <v>41117</v>
      </c>
      <c r="B569" s="39" t="s">
        <v>4875</v>
      </c>
      <c r="C569" s="37" t="s">
        <v>3581</v>
      </c>
      <c r="D569" s="37">
        <v>2012</v>
      </c>
      <c r="E569" s="38">
        <v>7</v>
      </c>
      <c r="F569" s="37" t="s">
        <v>50</v>
      </c>
      <c r="G569" s="37" t="s">
        <v>50</v>
      </c>
      <c r="H569" s="37" t="s">
        <v>40</v>
      </c>
      <c r="I569" s="38">
        <v>4</v>
      </c>
      <c r="J569" s="37">
        <v>0</v>
      </c>
      <c r="K569" s="37">
        <f t="shared" si="24"/>
        <v>4</v>
      </c>
      <c r="L569" s="37" t="s">
        <v>37</v>
      </c>
      <c r="M569">
        <v>0</v>
      </c>
      <c r="N569">
        <v>0</v>
      </c>
      <c r="O569">
        <v>0</v>
      </c>
      <c r="P569">
        <f>VLOOKUP(C569,'By Sighting'!B:O,14,FALSE)</f>
        <v>0</v>
      </c>
      <c r="Q569">
        <v>0</v>
      </c>
      <c r="R569">
        <f t="shared" si="25"/>
        <v>0</v>
      </c>
      <c r="S569">
        <v>0</v>
      </c>
      <c r="T569">
        <v>0</v>
      </c>
      <c r="U569" t="str">
        <f t="shared" si="26"/>
        <v/>
      </c>
    </row>
    <row r="570" spans="1:21" hidden="1" x14ac:dyDescent="0.25">
      <c r="A570" s="39">
        <v>41117</v>
      </c>
      <c r="B570" s="39" t="s">
        <v>4875</v>
      </c>
      <c r="C570" s="37" t="s">
        <v>3580</v>
      </c>
      <c r="D570" s="37">
        <v>2012</v>
      </c>
      <c r="E570" s="38">
        <v>7</v>
      </c>
      <c r="F570" s="37" t="s">
        <v>36</v>
      </c>
      <c r="G570" s="37" t="s">
        <v>36</v>
      </c>
      <c r="H570" s="37" t="s">
        <v>32</v>
      </c>
      <c r="I570" s="38">
        <v>162</v>
      </c>
      <c r="J570" s="37" t="s">
        <v>1999</v>
      </c>
      <c r="K570" s="37">
        <f t="shared" si="24"/>
        <v>146</v>
      </c>
      <c r="L570" s="37" t="s">
        <v>3579</v>
      </c>
      <c r="M570">
        <v>0</v>
      </c>
      <c r="N570">
        <v>0</v>
      </c>
      <c r="O570">
        <v>0</v>
      </c>
      <c r="P570">
        <f>VLOOKUP(C570,'By Sighting'!B:O,14,FALSE)</f>
        <v>0</v>
      </c>
      <c r="Q570">
        <v>0</v>
      </c>
      <c r="R570">
        <f t="shared" si="25"/>
        <v>0</v>
      </c>
      <c r="S570">
        <v>0</v>
      </c>
      <c r="T570">
        <v>0</v>
      </c>
      <c r="U570" t="str">
        <f t="shared" si="26"/>
        <v/>
      </c>
    </row>
    <row r="571" spans="1:21" hidden="1" x14ac:dyDescent="0.25">
      <c r="A571" s="39">
        <v>41117</v>
      </c>
      <c r="B571" s="39" t="s">
        <v>4875</v>
      </c>
      <c r="C571" s="37" t="s">
        <v>3578</v>
      </c>
      <c r="D571" s="37">
        <v>2012</v>
      </c>
      <c r="E571" s="38">
        <v>7</v>
      </c>
      <c r="F571" s="37" t="s">
        <v>36</v>
      </c>
      <c r="G571" s="37" t="s">
        <v>36</v>
      </c>
      <c r="H571" s="37" t="s">
        <v>40</v>
      </c>
      <c r="I571" s="38">
        <v>3</v>
      </c>
      <c r="J571" s="37">
        <v>0</v>
      </c>
      <c r="K571" s="37">
        <f t="shared" si="24"/>
        <v>3</v>
      </c>
      <c r="L571" s="37" t="s">
        <v>37</v>
      </c>
      <c r="M571">
        <v>0</v>
      </c>
      <c r="N571">
        <v>0</v>
      </c>
      <c r="O571">
        <v>0</v>
      </c>
      <c r="P571">
        <f>VLOOKUP(C571,'By Sighting'!B:O,14,FALSE)</f>
        <v>0</v>
      </c>
      <c r="Q571">
        <v>0</v>
      </c>
      <c r="R571">
        <f t="shared" si="25"/>
        <v>0</v>
      </c>
      <c r="S571">
        <v>0</v>
      </c>
      <c r="T571">
        <v>0</v>
      </c>
      <c r="U571" t="str">
        <f t="shared" si="26"/>
        <v/>
      </c>
    </row>
    <row r="572" spans="1:21" hidden="1" x14ac:dyDescent="0.25">
      <c r="A572" s="39">
        <v>41122</v>
      </c>
      <c r="B572" s="39" t="s">
        <v>4876</v>
      </c>
      <c r="C572" s="37" t="s">
        <v>435</v>
      </c>
      <c r="D572" s="37">
        <v>2012</v>
      </c>
      <c r="E572" s="38">
        <v>8</v>
      </c>
      <c r="F572" s="37" t="s">
        <v>76</v>
      </c>
      <c r="G572" s="37" t="s">
        <v>1827</v>
      </c>
      <c r="H572" s="37" t="s">
        <v>32</v>
      </c>
      <c r="I572" s="38">
        <v>17</v>
      </c>
      <c r="J572" s="37">
        <v>0</v>
      </c>
      <c r="K572" s="37">
        <f t="shared" si="24"/>
        <v>17</v>
      </c>
      <c r="L572" s="37" t="s">
        <v>3577</v>
      </c>
      <c r="M572">
        <v>1</v>
      </c>
      <c r="N572">
        <v>0</v>
      </c>
      <c r="O572">
        <v>1</v>
      </c>
      <c r="P572">
        <f>VLOOKUP(C572,'By Sighting'!B:O,14,FALSE)</f>
        <v>1</v>
      </c>
      <c r="Q572">
        <v>5.8823529411764705E-2</v>
      </c>
      <c r="R572">
        <f t="shared" si="25"/>
        <v>5.8823529411764705E-2</v>
      </c>
      <c r="S572">
        <v>5.8823529411764705E-2</v>
      </c>
      <c r="T572">
        <v>1</v>
      </c>
      <c r="U572" t="str">
        <f t="shared" si="26"/>
        <v/>
      </c>
    </row>
    <row r="573" spans="1:21" hidden="1" x14ac:dyDescent="0.25">
      <c r="A573" s="39">
        <v>41122</v>
      </c>
      <c r="B573" s="39" t="s">
        <v>4876</v>
      </c>
      <c r="C573" s="37" t="s">
        <v>3576</v>
      </c>
      <c r="D573" s="37">
        <v>2012</v>
      </c>
      <c r="E573" s="38">
        <v>8</v>
      </c>
      <c r="F573" s="37" t="s">
        <v>1827</v>
      </c>
      <c r="G573" s="37" t="s">
        <v>1827</v>
      </c>
      <c r="H573" s="37" t="s">
        <v>32</v>
      </c>
      <c r="I573" s="38">
        <v>57</v>
      </c>
      <c r="J573" s="37">
        <v>0</v>
      </c>
      <c r="K573" s="37">
        <f t="shared" si="24"/>
        <v>57</v>
      </c>
      <c r="L573" s="37" t="s">
        <v>3575</v>
      </c>
      <c r="M573">
        <v>0</v>
      </c>
      <c r="N573">
        <v>0</v>
      </c>
      <c r="O573">
        <v>0</v>
      </c>
      <c r="P573">
        <f>VLOOKUP(C573,'By Sighting'!B:O,14,FALSE)</f>
        <v>0</v>
      </c>
      <c r="Q573">
        <v>0</v>
      </c>
      <c r="R573">
        <f t="shared" si="25"/>
        <v>0</v>
      </c>
      <c r="S573">
        <v>0</v>
      </c>
      <c r="T573">
        <v>0</v>
      </c>
      <c r="U573" t="str">
        <f t="shared" si="26"/>
        <v/>
      </c>
    </row>
    <row r="574" spans="1:21" hidden="1" x14ac:dyDescent="0.25">
      <c r="A574" s="39">
        <v>41122</v>
      </c>
      <c r="B574" s="39" t="s">
        <v>4876</v>
      </c>
      <c r="C574" s="37" t="s">
        <v>3574</v>
      </c>
      <c r="D574" s="37">
        <v>2012</v>
      </c>
      <c r="E574" s="38">
        <v>8</v>
      </c>
      <c r="F574" s="37" t="s">
        <v>153</v>
      </c>
      <c r="G574" s="37" t="s">
        <v>4672</v>
      </c>
      <c r="H574" s="37" t="s">
        <v>32</v>
      </c>
      <c r="I574" s="38">
        <v>5</v>
      </c>
      <c r="J574" s="37">
        <v>0</v>
      </c>
      <c r="K574" s="37">
        <f t="shared" si="24"/>
        <v>5</v>
      </c>
      <c r="L574" s="37" t="s">
        <v>3151</v>
      </c>
      <c r="M574">
        <v>0</v>
      </c>
      <c r="N574">
        <v>0</v>
      </c>
      <c r="O574">
        <v>0</v>
      </c>
      <c r="P574">
        <f>VLOOKUP(C574,'By Sighting'!B:O,14,FALSE)</f>
        <v>0</v>
      </c>
      <c r="Q574">
        <v>0</v>
      </c>
      <c r="R574">
        <f t="shared" si="25"/>
        <v>0</v>
      </c>
      <c r="S574">
        <v>0</v>
      </c>
      <c r="T574">
        <v>0</v>
      </c>
      <c r="U574" t="str">
        <f t="shared" si="26"/>
        <v/>
      </c>
    </row>
    <row r="575" spans="1:21" hidden="1" x14ac:dyDescent="0.25">
      <c r="A575" s="39">
        <v>41122</v>
      </c>
      <c r="B575" s="39" t="s">
        <v>4876</v>
      </c>
      <c r="C575" s="37" t="s">
        <v>3573</v>
      </c>
      <c r="D575" s="37">
        <v>2012</v>
      </c>
      <c r="E575" s="38">
        <v>8</v>
      </c>
      <c r="F575" s="37" t="s">
        <v>55</v>
      </c>
      <c r="G575" s="37" t="s">
        <v>4672</v>
      </c>
      <c r="H575" s="37" t="s">
        <v>32</v>
      </c>
      <c r="I575" s="38">
        <v>81</v>
      </c>
      <c r="J575" s="37">
        <v>0</v>
      </c>
      <c r="K575" s="37">
        <f t="shared" si="24"/>
        <v>81</v>
      </c>
      <c r="L575" s="37" t="s">
        <v>3572</v>
      </c>
      <c r="M575">
        <v>0</v>
      </c>
      <c r="N575">
        <v>0</v>
      </c>
      <c r="O575">
        <v>0</v>
      </c>
      <c r="P575">
        <f>VLOOKUP(C575,'By Sighting'!B:O,14,FALSE)</f>
        <v>0</v>
      </c>
      <c r="Q575">
        <v>0</v>
      </c>
      <c r="R575">
        <f t="shared" si="25"/>
        <v>0</v>
      </c>
      <c r="S575">
        <v>0</v>
      </c>
      <c r="T575">
        <v>0</v>
      </c>
      <c r="U575" t="str">
        <f t="shared" si="26"/>
        <v/>
      </c>
    </row>
    <row r="576" spans="1:21" hidden="1" x14ac:dyDescent="0.25">
      <c r="A576" s="39">
        <v>41122</v>
      </c>
      <c r="B576" s="39" t="s">
        <v>4876</v>
      </c>
      <c r="C576" s="37" t="s">
        <v>3571</v>
      </c>
      <c r="D576" s="37">
        <v>2012</v>
      </c>
      <c r="E576" s="38">
        <v>8</v>
      </c>
      <c r="F576" s="37" t="s">
        <v>55</v>
      </c>
      <c r="G576" s="37" t="s">
        <v>4672</v>
      </c>
      <c r="H576" s="37" t="s">
        <v>40</v>
      </c>
      <c r="I576" s="38">
        <v>120</v>
      </c>
      <c r="J576" s="37">
        <v>0</v>
      </c>
      <c r="K576" s="37">
        <f t="shared" si="24"/>
        <v>120</v>
      </c>
      <c r="L576" s="37" t="s">
        <v>37</v>
      </c>
      <c r="M576">
        <v>0</v>
      </c>
      <c r="N576">
        <v>0</v>
      </c>
      <c r="O576">
        <v>0</v>
      </c>
      <c r="P576">
        <f>VLOOKUP(C576,'By Sighting'!B:O,14,FALSE)</f>
        <v>0</v>
      </c>
      <c r="Q576">
        <v>0</v>
      </c>
      <c r="R576">
        <f t="shared" si="25"/>
        <v>0</v>
      </c>
      <c r="S576">
        <v>0</v>
      </c>
      <c r="T576">
        <v>0</v>
      </c>
      <c r="U576" t="str">
        <f t="shared" si="26"/>
        <v/>
      </c>
    </row>
    <row r="577" spans="1:21" hidden="1" x14ac:dyDescent="0.25">
      <c r="A577" s="39">
        <v>41122</v>
      </c>
      <c r="B577" s="39" t="s">
        <v>4876</v>
      </c>
      <c r="C577" s="37" t="s">
        <v>3570</v>
      </c>
      <c r="D577" s="37">
        <v>2012</v>
      </c>
      <c r="E577" s="38">
        <v>8</v>
      </c>
      <c r="F577" s="37" t="s">
        <v>24</v>
      </c>
      <c r="G577" s="37" t="s">
        <v>4672</v>
      </c>
      <c r="H577" s="37" t="s">
        <v>32</v>
      </c>
      <c r="I577" s="38">
        <v>23</v>
      </c>
      <c r="J577" s="37">
        <v>0</v>
      </c>
      <c r="K577" s="37">
        <f t="shared" si="24"/>
        <v>23</v>
      </c>
      <c r="L577" s="37" t="s">
        <v>3569</v>
      </c>
      <c r="M577">
        <v>0</v>
      </c>
      <c r="N577">
        <v>0</v>
      </c>
      <c r="O577">
        <v>0</v>
      </c>
      <c r="P577">
        <f>VLOOKUP(C577,'By Sighting'!B:O,14,FALSE)</f>
        <v>0</v>
      </c>
      <c r="Q577">
        <v>0</v>
      </c>
      <c r="R577">
        <f t="shared" si="25"/>
        <v>0</v>
      </c>
      <c r="S577">
        <v>0</v>
      </c>
      <c r="T577">
        <v>0</v>
      </c>
      <c r="U577" t="str">
        <f t="shared" si="26"/>
        <v/>
      </c>
    </row>
    <row r="578" spans="1:21" hidden="1" x14ac:dyDescent="0.25">
      <c r="A578" s="39">
        <v>41122</v>
      </c>
      <c r="B578" s="39" t="s">
        <v>4876</v>
      </c>
      <c r="C578" s="37" t="s">
        <v>3568</v>
      </c>
      <c r="D578" s="37">
        <v>2012</v>
      </c>
      <c r="E578" s="38">
        <v>8</v>
      </c>
      <c r="F578" s="37" t="s">
        <v>24</v>
      </c>
      <c r="G578" s="37" t="s">
        <v>4672</v>
      </c>
      <c r="H578" s="37" t="s">
        <v>40</v>
      </c>
      <c r="I578" s="38">
        <v>1</v>
      </c>
      <c r="J578" s="37">
        <v>0</v>
      </c>
      <c r="K578" s="37">
        <f t="shared" si="24"/>
        <v>1</v>
      </c>
      <c r="L578" s="37" t="s">
        <v>37</v>
      </c>
      <c r="M578">
        <v>0</v>
      </c>
      <c r="N578">
        <v>0</v>
      </c>
      <c r="O578">
        <v>0</v>
      </c>
      <c r="P578">
        <f>VLOOKUP(C578,'By Sighting'!B:O,14,FALSE)</f>
        <v>0</v>
      </c>
      <c r="Q578">
        <v>0</v>
      </c>
      <c r="R578">
        <f t="shared" si="25"/>
        <v>0</v>
      </c>
      <c r="S578">
        <v>0</v>
      </c>
      <c r="T578">
        <v>0</v>
      </c>
      <c r="U578" t="str">
        <f t="shared" si="26"/>
        <v/>
      </c>
    </row>
    <row r="579" spans="1:21" hidden="1" x14ac:dyDescent="0.25">
      <c r="A579" s="39">
        <v>41122</v>
      </c>
      <c r="B579" s="39" t="s">
        <v>4876</v>
      </c>
      <c r="C579" s="37" t="s">
        <v>3565</v>
      </c>
      <c r="D579" s="37">
        <v>2012</v>
      </c>
      <c r="E579" s="38">
        <v>8</v>
      </c>
      <c r="F579" s="37" t="s">
        <v>50</v>
      </c>
      <c r="G579" s="37" t="s">
        <v>50</v>
      </c>
      <c r="H579" s="37" t="s">
        <v>32</v>
      </c>
      <c r="I579" s="38">
        <v>259</v>
      </c>
      <c r="J579" s="37" t="s">
        <v>2845</v>
      </c>
      <c r="K579" s="37">
        <f t="shared" ref="K579:K642" si="27">I579-J579</f>
        <v>256</v>
      </c>
      <c r="L579" s="37" t="s">
        <v>3564</v>
      </c>
      <c r="M579">
        <v>0</v>
      </c>
      <c r="N579">
        <v>0</v>
      </c>
      <c r="O579">
        <v>0</v>
      </c>
      <c r="P579">
        <f>VLOOKUP(C579,'By Sighting'!B:O,14,FALSE)</f>
        <v>0</v>
      </c>
      <c r="Q579">
        <v>0</v>
      </c>
      <c r="R579">
        <f t="shared" ref="R579:R642" si="28">O579/I579</f>
        <v>0</v>
      </c>
      <c r="S579">
        <v>0</v>
      </c>
      <c r="T579">
        <v>0</v>
      </c>
      <c r="U579" t="str">
        <f t="shared" ref="U579:U642" si="29">IF(T579=M579, "", "NO")</f>
        <v/>
      </c>
    </row>
    <row r="580" spans="1:21" x14ac:dyDescent="0.25">
      <c r="A580" s="39">
        <v>41122</v>
      </c>
      <c r="B580" s="39" t="s">
        <v>4876</v>
      </c>
      <c r="C580" s="37" t="s">
        <v>1795</v>
      </c>
      <c r="D580" s="37">
        <v>2012</v>
      </c>
      <c r="E580" s="38">
        <v>8</v>
      </c>
      <c r="F580" s="37" t="s">
        <v>50</v>
      </c>
      <c r="G580" s="37" t="s">
        <v>50</v>
      </c>
      <c r="H580" s="37" t="s">
        <v>40</v>
      </c>
      <c r="I580" s="38">
        <v>10</v>
      </c>
      <c r="J580" s="37">
        <v>0</v>
      </c>
      <c r="K580" s="37">
        <f t="shared" si="27"/>
        <v>10</v>
      </c>
      <c r="L580" s="37" t="s">
        <v>3563</v>
      </c>
      <c r="M580">
        <v>0</v>
      </c>
      <c r="N580">
        <v>0</v>
      </c>
      <c r="O580">
        <v>0</v>
      </c>
      <c r="P580">
        <f>VLOOKUP(C580,'By Sighting'!B:O,14,FALSE)</f>
        <v>0</v>
      </c>
      <c r="Q580">
        <v>0</v>
      </c>
      <c r="R580">
        <f t="shared" si="28"/>
        <v>0</v>
      </c>
      <c r="S580">
        <v>0</v>
      </c>
      <c r="T580">
        <v>1</v>
      </c>
      <c r="U580" t="str">
        <f t="shared" si="29"/>
        <v>NO</v>
      </c>
    </row>
    <row r="581" spans="1:21" hidden="1" x14ac:dyDescent="0.25">
      <c r="A581" s="39">
        <v>41122</v>
      </c>
      <c r="B581" s="39" t="s">
        <v>4876</v>
      </c>
      <c r="C581" s="37" t="s">
        <v>438</v>
      </c>
      <c r="D581" s="37">
        <v>2012</v>
      </c>
      <c r="E581" s="38">
        <v>8</v>
      </c>
      <c r="F581" s="37" t="s">
        <v>36</v>
      </c>
      <c r="G581" s="37" t="s">
        <v>36</v>
      </c>
      <c r="H581" s="37" t="s">
        <v>32</v>
      </c>
      <c r="I581" s="38">
        <v>282</v>
      </c>
      <c r="J581" s="37" t="s">
        <v>2640</v>
      </c>
      <c r="K581" s="37">
        <f t="shared" si="27"/>
        <v>259</v>
      </c>
      <c r="L581" s="37" t="s">
        <v>3562</v>
      </c>
      <c r="M581">
        <v>1</v>
      </c>
      <c r="N581">
        <v>0</v>
      </c>
      <c r="O581">
        <v>0</v>
      </c>
      <c r="P581">
        <f>VLOOKUP(C581,'By Sighting'!B:O,14,FALSE)</f>
        <v>0</v>
      </c>
      <c r="Q581">
        <v>3.5460992907801418E-3</v>
      </c>
      <c r="R581">
        <f t="shared" si="28"/>
        <v>0</v>
      </c>
      <c r="S581">
        <v>0</v>
      </c>
      <c r="T581">
        <v>1</v>
      </c>
      <c r="U581" t="str">
        <f t="shared" si="29"/>
        <v/>
      </c>
    </row>
    <row r="582" spans="1:21" hidden="1" x14ac:dyDescent="0.25">
      <c r="A582" s="39">
        <v>41122</v>
      </c>
      <c r="B582" s="39" t="s">
        <v>4876</v>
      </c>
      <c r="C582" s="37" t="s">
        <v>3561</v>
      </c>
      <c r="D582" s="37">
        <v>2012</v>
      </c>
      <c r="E582" s="38">
        <v>8</v>
      </c>
      <c r="F582" s="37" t="s">
        <v>36</v>
      </c>
      <c r="G582" s="37" t="s">
        <v>36</v>
      </c>
      <c r="H582" s="37" t="s">
        <v>40</v>
      </c>
      <c r="I582" s="38">
        <v>38</v>
      </c>
      <c r="J582" s="37">
        <v>0</v>
      </c>
      <c r="K582" s="37">
        <f t="shared" si="27"/>
        <v>38</v>
      </c>
      <c r="L582" s="37" t="s">
        <v>37</v>
      </c>
      <c r="M582">
        <v>0</v>
      </c>
      <c r="N582">
        <v>0</v>
      </c>
      <c r="O582">
        <v>0</v>
      </c>
      <c r="P582">
        <f>VLOOKUP(C582,'By Sighting'!B:O,14,FALSE)</f>
        <v>0</v>
      </c>
      <c r="Q582">
        <v>0</v>
      </c>
      <c r="R582">
        <f t="shared" si="28"/>
        <v>0</v>
      </c>
      <c r="S582">
        <v>0</v>
      </c>
      <c r="T582">
        <v>0</v>
      </c>
      <c r="U582" t="str">
        <f t="shared" si="29"/>
        <v/>
      </c>
    </row>
    <row r="583" spans="1:21" hidden="1" x14ac:dyDescent="0.25">
      <c r="A583" s="39">
        <v>41127</v>
      </c>
      <c r="B583" s="39" t="s">
        <v>4877</v>
      </c>
      <c r="C583" s="37" t="s">
        <v>3560</v>
      </c>
      <c r="D583" s="37">
        <v>2012</v>
      </c>
      <c r="E583" s="38">
        <v>8</v>
      </c>
      <c r="F583" s="37" t="s">
        <v>153</v>
      </c>
      <c r="G583" s="37" t="s">
        <v>4672</v>
      </c>
      <c r="H583" s="37" t="s">
        <v>32</v>
      </c>
      <c r="I583" s="38">
        <v>12</v>
      </c>
      <c r="J583" s="37">
        <v>0</v>
      </c>
      <c r="K583" s="37">
        <f t="shared" si="27"/>
        <v>12</v>
      </c>
      <c r="L583" s="37" t="s">
        <v>3559</v>
      </c>
      <c r="M583">
        <v>0</v>
      </c>
      <c r="N583">
        <v>0</v>
      </c>
      <c r="O583">
        <v>0</v>
      </c>
      <c r="P583">
        <f>VLOOKUP(C583,'By Sighting'!B:O,14,FALSE)</f>
        <v>0</v>
      </c>
      <c r="Q583">
        <v>0</v>
      </c>
      <c r="R583">
        <f t="shared" si="28"/>
        <v>0</v>
      </c>
      <c r="S583">
        <v>0</v>
      </c>
      <c r="T583">
        <v>0</v>
      </c>
      <c r="U583" t="str">
        <f t="shared" si="29"/>
        <v/>
      </c>
    </row>
    <row r="584" spans="1:21" hidden="1" x14ac:dyDescent="0.25">
      <c r="A584" s="39">
        <v>41127</v>
      </c>
      <c r="B584" s="39" t="s">
        <v>4877</v>
      </c>
      <c r="C584" s="37" t="s">
        <v>441</v>
      </c>
      <c r="D584" s="37">
        <v>2012</v>
      </c>
      <c r="E584" s="38">
        <v>8</v>
      </c>
      <c r="F584" s="37" t="s">
        <v>24</v>
      </c>
      <c r="G584" s="37" t="s">
        <v>4672</v>
      </c>
      <c r="H584" s="37" t="s">
        <v>32</v>
      </c>
      <c r="I584" s="38">
        <v>41</v>
      </c>
      <c r="J584" s="37">
        <v>0</v>
      </c>
      <c r="K584" s="37">
        <f t="shared" si="27"/>
        <v>41</v>
      </c>
      <c r="L584" s="37" t="s">
        <v>3558</v>
      </c>
      <c r="M584">
        <v>1</v>
      </c>
      <c r="N584">
        <v>1</v>
      </c>
      <c r="O584">
        <v>0</v>
      </c>
      <c r="P584">
        <f>VLOOKUP(C584,'By Sighting'!B:O,14,FALSE)</f>
        <v>1</v>
      </c>
      <c r="Q584">
        <v>2.4390243902439025E-2</v>
      </c>
      <c r="R584">
        <f t="shared" si="28"/>
        <v>0</v>
      </c>
      <c r="S584">
        <v>2.4390243902439025E-2</v>
      </c>
      <c r="T584">
        <v>1</v>
      </c>
      <c r="U584" t="str">
        <f t="shared" si="29"/>
        <v/>
      </c>
    </row>
    <row r="585" spans="1:21" hidden="1" x14ac:dyDescent="0.25">
      <c r="A585" s="39">
        <v>41136</v>
      </c>
      <c r="B585" s="39" t="s">
        <v>4878</v>
      </c>
      <c r="C585" s="37" t="s">
        <v>3557</v>
      </c>
      <c r="D585" s="37">
        <v>2012</v>
      </c>
      <c r="E585" s="38">
        <v>8</v>
      </c>
      <c r="F585" s="37" t="s">
        <v>76</v>
      </c>
      <c r="G585" s="37" t="s">
        <v>1827</v>
      </c>
      <c r="H585" s="37" t="s">
        <v>32</v>
      </c>
      <c r="I585" s="38">
        <v>52</v>
      </c>
      <c r="J585" s="37">
        <v>0</v>
      </c>
      <c r="K585" s="37">
        <f t="shared" si="27"/>
        <v>52</v>
      </c>
      <c r="L585" s="37" t="s">
        <v>3556</v>
      </c>
      <c r="M585">
        <v>0</v>
      </c>
      <c r="N585">
        <v>0</v>
      </c>
      <c r="O585">
        <v>0</v>
      </c>
      <c r="P585">
        <f>VLOOKUP(C585,'By Sighting'!B:O,14,FALSE)</f>
        <v>0</v>
      </c>
      <c r="Q585">
        <v>0</v>
      </c>
      <c r="R585">
        <f t="shared" si="28"/>
        <v>0</v>
      </c>
      <c r="S585">
        <v>0</v>
      </c>
      <c r="T585">
        <v>0</v>
      </c>
      <c r="U585" t="str">
        <f t="shared" si="29"/>
        <v/>
      </c>
    </row>
    <row r="586" spans="1:21" hidden="1" x14ac:dyDescent="0.25">
      <c r="A586" s="39">
        <v>41136</v>
      </c>
      <c r="B586" s="39" t="s">
        <v>4878</v>
      </c>
      <c r="C586" s="37" t="s">
        <v>3555</v>
      </c>
      <c r="D586" s="37">
        <v>2012</v>
      </c>
      <c r="E586" s="38">
        <v>8</v>
      </c>
      <c r="F586" s="37" t="s">
        <v>1827</v>
      </c>
      <c r="G586" s="37" t="s">
        <v>1827</v>
      </c>
      <c r="H586" s="37" t="s">
        <v>32</v>
      </c>
      <c r="I586" s="38">
        <v>17</v>
      </c>
      <c r="J586" s="37">
        <v>0</v>
      </c>
      <c r="K586" s="37">
        <f t="shared" si="27"/>
        <v>17</v>
      </c>
      <c r="L586" s="37" t="s">
        <v>3151</v>
      </c>
      <c r="M586">
        <v>0</v>
      </c>
      <c r="N586">
        <v>0</v>
      </c>
      <c r="O586">
        <v>0</v>
      </c>
      <c r="P586">
        <f>VLOOKUP(C586,'By Sighting'!B:O,14,FALSE)</f>
        <v>0</v>
      </c>
      <c r="Q586">
        <v>0</v>
      </c>
      <c r="R586">
        <f t="shared" si="28"/>
        <v>0</v>
      </c>
      <c r="S586">
        <v>0</v>
      </c>
      <c r="T586">
        <v>0</v>
      </c>
      <c r="U586" t="str">
        <f t="shared" si="29"/>
        <v/>
      </c>
    </row>
    <row r="587" spans="1:21" hidden="1" x14ac:dyDescent="0.25">
      <c r="A587" s="39">
        <v>41136</v>
      </c>
      <c r="B587" s="39" t="s">
        <v>4878</v>
      </c>
      <c r="C587" s="37" t="s">
        <v>3554</v>
      </c>
      <c r="D587" s="37">
        <v>2012</v>
      </c>
      <c r="E587" s="38">
        <v>8</v>
      </c>
      <c r="F587" s="37" t="s">
        <v>1827</v>
      </c>
      <c r="G587" s="37" t="s">
        <v>1827</v>
      </c>
      <c r="H587" s="37" t="s">
        <v>40</v>
      </c>
      <c r="I587" s="38">
        <v>1</v>
      </c>
      <c r="J587" s="37">
        <v>0</v>
      </c>
      <c r="K587" s="37">
        <f t="shared" si="27"/>
        <v>1</v>
      </c>
      <c r="L587" s="37" t="s">
        <v>37</v>
      </c>
      <c r="M587">
        <v>0</v>
      </c>
      <c r="N587">
        <v>0</v>
      </c>
      <c r="O587">
        <v>0</v>
      </c>
      <c r="P587">
        <f>VLOOKUP(C587,'By Sighting'!B:O,14,FALSE)</f>
        <v>0</v>
      </c>
      <c r="Q587">
        <v>0</v>
      </c>
      <c r="R587">
        <f t="shared" si="28"/>
        <v>0</v>
      </c>
      <c r="S587">
        <v>0</v>
      </c>
      <c r="T587">
        <v>0</v>
      </c>
      <c r="U587" t="str">
        <f t="shared" si="29"/>
        <v/>
      </c>
    </row>
    <row r="588" spans="1:21" hidden="1" x14ac:dyDescent="0.25">
      <c r="A588" s="39">
        <v>41136</v>
      </c>
      <c r="B588" s="39" t="s">
        <v>4878</v>
      </c>
      <c r="C588" s="37" t="s">
        <v>444</v>
      </c>
      <c r="D588" s="37">
        <v>2012</v>
      </c>
      <c r="E588" s="38">
        <v>8</v>
      </c>
      <c r="F588" s="37" t="s">
        <v>1827</v>
      </c>
      <c r="G588" s="37" t="s">
        <v>1827</v>
      </c>
      <c r="H588" s="37" t="s">
        <v>32</v>
      </c>
      <c r="I588" s="38">
        <v>43</v>
      </c>
      <c r="J588" s="37">
        <v>0</v>
      </c>
      <c r="K588" s="37">
        <f t="shared" si="27"/>
        <v>43</v>
      </c>
      <c r="L588" s="37" t="s">
        <v>3553</v>
      </c>
      <c r="M588">
        <v>1</v>
      </c>
      <c r="N588">
        <v>0</v>
      </c>
      <c r="O588">
        <v>1</v>
      </c>
      <c r="P588">
        <f>VLOOKUP(C588,'By Sighting'!B:O,14,FALSE)</f>
        <v>1</v>
      </c>
      <c r="Q588">
        <v>2.3255813953488372E-2</v>
      </c>
      <c r="R588">
        <f t="shared" si="28"/>
        <v>2.3255813953488372E-2</v>
      </c>
      <c r="S588">
        <v>2.3255813953488372E-2</v>
      </c>
      <c r="T588">
        <v>1</v>
      </c>
      <c r="U588" t="str">
        <f t="shared" si="29"/>
        <v/>
      </c>
    </row>
    <row r="589" spans="1:21" hidden="1" x14ac:dyDescent="0.25">
      <c r="A589" s="39">
        <v>41136</v>
      </c>
      <c r="B589" s="39" t="s">
        <v>4878</v>
      </c>
      <c r="C589" s="37" t="s">
        <v>3552</v>
      </c>
      <c r="D589" s="37">
        <v>2012</v>
      </c>
      <c r="E589" s="38">
        <v>8</v>
      </c>
      <c r="F589" s="37" t="s">
        <v>1827</v>
      </c>
      <c r="G589" s="37" t="s">
        <v>1827</v>
      </c>
      <c r="H589" s="37" t="s">
        <v>40</v>
      </c>
      <c r="I589" s="38">
        <v>2</v>
      </c>
      <c r="J589" s="37">
        <v>0</v>
      </c>
      <c r="K589" s="37">
        <f t="shared" si="27"/>
        <v>2</v>
      </c>
      <c r="L589" s="37" t="s">
        <v>37</v>
      </c>
      <c r="M589">
        <v>0</v>
      </c>
      <c r="N589">
        <v>0</v>
      </c>
      <c r="O589">
        <v>0</v>
      </c>
      <c r="P589">
        <f>VLOOKUP(C589,'By Sighting'!B:O,14,FALSE)</f>
        <v>0</v>
      </c>
      <c r="Q589">
        <v>0</v>
      </c>
      <c r="R589">
        <f t="shared" si="28"/>
        <v>0</v>
      </c>
      <c r="S589">
        <v>0</v>
      </c>
      <c r="T589">
        <v>0</v>
      </c>
      <c r="U589" t="str">
        <f t="shared" si="29"/>
        <v/>
      </c>
    </row>
    <row r="590" spans="1:21" hidden="1" x14ac:dyDescent="0.25">
      <c r="A590" s="39">
        <v>41136</v>
      </c>
      <c r="B590" s="39" t="s">
        <v>4878</v>
      </c>
      <c r="C590" s="37" t="s">
        <v>3551</v>
      </c>
      <c r="D590" s="37">
        <v>2012</v>
      </c>
      <c r="E590" s="38">
        <v>8</v>
      </c>
      <c r="F590" s="37" t="s">
        <v>153</v>
      </c>
      <c r="G590" s="37" t="s">
        <v>4672</v>
      </c>
      <c r="H590" s="37" t="s">
        <v>32</v>
      </c>
      <c r="I590" s="38">
        <v>5</v>
      </c>
      <c r="J590" s="37">
        <v>0</v>
      </c>
      <c r="K590" s="37">
        <f t="shared" si="27"/>
        <v>5</v>
      </c>
      <c r="L590" s="37" t="s">
        <v>3151</v>
      </c>
      <c r="M590">
        <v>0</v>
      </c>
      <c r="N590">
        <v>0</v>
      </c>
      <c r="O590">
        <v>0</v>
      </c>
      <c r="P590">
        <f>VLOOKUP(C590,'By Sighting'!B:O,14,FALSE)</f>
        <v>0</v>
      </c>
      <c r="Q590">
        <v>0</v>
      </c>
      <c r="R590">
        <f t="shared" si="28"/>
        <v>0</v>
      </c>
      <c r="S590">
        <v>0</v>
      </c>
      <c r="T590">
        <v>0</v>
      </c>
      <c r="U590" t="str">
        <f t="shared" si="29"/>
        <v/>
      </c>
    </row>
    <row r="591" spans="1:21" hidden="1" x14ac:dyDescent="0.25">
      <c r="A591" s="39">
        <v>41136</v>
      </c>
      <c r="B591" s="39" t="s">
        <v>4878</v>
      </c>
      <c r="C591" s="37" t="s">
        <v>3550</v>
      </c>
      <c r="D591" s="37">
        <v>2012</v>
      </c>
      <c r="E591" s="38">
        <v>8</v>
      </c>
      <c r="F591" s="37" t="s">
        <v>55</v>
      </c>
      <c r="G591" s="37" t="s">
        <v>4672</v>
      </c>
      <c r="H591" s="37" t="s">
        <v>32</v>
      </c>
      <c r="I591" s="38">
        <v>94</v>
      </c>
      <c r="J591" s="37">
        <v>0</v>
      </c>
      <c r="K591" s="37">
        <f t="shared" si="27"/>
        <v>94</v>
      </c>
      <c r="L591" s="37" t="s">
        <v>3151</v>
      </c>
      <c r="M591">
        <v>0</v>
      </c>
      <c r="N591">
        <v>0</v>
      </c>
      <c r="O591">
        <v>0</v>
      </c>
      <c r="P591">
        <f>VLOOKUP(C591,'By Sighting'!B:O,14,FALSE)</f>
        <v>0</v>
      </c>
      <c r="Q591">
        <v>0</v>
      </c>
      <c r="R591">
        <f t="shared" si="28"/>
        <v>0</v>
      </c>
      <c r="S591">
        <v>0</v>
      </c>
      <c r="T591">
        <v>0</v>
      </c>
      <c r="U591" t="str">
        <f t="shared" si="29"/>
        <v/>
      </c>
    </row>
    <row r="592" spans="1:21" hidden="1" x14ac:dyDescent="0.25">
      <c r="A592" s="39">
        <v>41136</v>
      </c>
      <c r="B592" s="39" t="s">
        <v>4878</v>
      </c>
      <c r="C592" s="37" t="s">
        <v>3549</v>
      </c>
      <c r="D592" s="37">
        <v>2012</v>
      </c>
      <c r="E592" s="38">
        <v>8</v>
      </c>
      <c r="F592" s="37" t="s">
        <v>55</v>
      </c>
      <c r="G592" s="37" t="s">
        <v>4672</v>
      </c>
      <c r="H592" s="37" t="s">
        <v>40</v>
      </c>
      <c r="I592" s="38">
        <v>800</v>
      </c>
      <c r="J592" s="37">
        <v>0</v>
      </c>
      <c r="K592" s="37">
        <f t="shared" si="27"/>
        <v>800</v>
      </c>
      <c r="L592" s="37" t="s">
        <v>3548</v>
      </c>
      <c r="M592">
        <v>0</v>
      </c>
      <c r="N592">
        <v>0</v>
      </c>
      <c r="O592">
        <v>0</v>
      </c>
      <c r="P592">
        <f>VLOOKUP(C592,'By Sighting'!B:O,14,FALSE)</f>
        <v>0</v>
      </c>
      <c r="Q592">
        <v>0</v>
      </c>
      <c r="R592">
        <f t="shared" si="28"/>
        <v>0</v>
      </c>
      <c r="S592">
        <v>0</v>
      </c>
      <c r="T592">
        <v>0</v>
      </c>
      <c r="U592" t="str">
        <f t="shared" si="29"/>
        <v/>
      </c>
    </row>
    <row r="593" spans="1:21" hidden="1" x14ac:dyDescent="0.25">
      <c r="A593" s="39">
        <v>41136</v>
      </c>
      <c r="B593" s="39" t="s">
        <v>4878</v>
      </c>
      <c r="C593" s="37" t="s">
        <v>3547</v>
      </c>
      <c r="D593" s="37">
        <v>2012</v>
      </c>
      <c r="E593" s="38">
        <v>8</v>
      </c>
      <c r="F593" s="37" t="s">
        <v>24</v>
      </c>
      <c r="G593" s="37" t="s">
        <v>4672</v>
      </c>
      <c r="H593" s="37" t="s">
        <v>32</v>
      </c>
      <c r="I593" s="38">
        <v>45</v>
      </c>
      <c r="J593" s="37">
        <v>0</v>
      </c>
      <c r="K593" s="37">
        <f t="shared" si="27"/>
        <v>45</v>
      </c>
      <c r="L593" s="37" t="s">
        <v>3546</v>
      </c>
      <c r="M593">
        <v>0</v>
      </c>
      <c r="N593">
        <v>0</v>
      </c>
      <c r="O593">
        <v>0</v>
      </c>
      <c r="P593">
        <f>VLOOKUP(C593,'By Sighting'!B:O,14,FALSE)</f>
        <v>0</v>
      </c>
      <c r="Q593">
        <v>0</v>
      </c>
      <c r="R593">
        <f t="shared" si="28"/>
        <v>0</v>
      </c>
      <c r="S593">
        <v>0</v>
      </c>
      <c r="T593">
        <v>0</v>
      </c>
      <c r="U593" t="str">
        <f t="shared" si="29"/>
        <v/>
      </c>
    </row>
    <row r="594" spans="1:21" hidden="1" x14ac:dyDescent="0.25">
      <c r="A594" s="39">
        <v>41136</v>
      </c>
      <c r="B594" s="39" t="s">
        <v>4878</v>
      </c>
      <c r="C594" s="37" t="s">
        <v>3545</v>
      </c>
      <c r="D594" s="37">
        <v>2012</v>
      </c>
      <c r="E594" s="38">
        <v>8</v>
      </c>
      <c r="F594" s="37" t="s">
        <v>36</v>
      </c>
      <c r="G594" s="37" t="s">
        <v>36</v>
      </c>
      <c r="H594" s="37" t="s">
        <v>32</v>
      </c>
      <c r="I594" s="38">
        <v>374</v>
      </c>
      <c r="J594" s="37" t="s">
        <v>2203</v>
      </c>
      <c r="K594" s="37">
        <f t="shared" si="27"/>
        <v>360</v>
      </c>
      <c r="L594" s="37" t="s">
        <v>3544</v>
      </c>
      <c r="M594">
        <v>0</v>
      </c>
      <c r="N594">
        <v>0</v>
      </c>
      <c r="O594">
        <v>0</v>
      </c>
      <c r="P594">
        <f>VLOOKUP(C594,'By Sighting'!B:O,14,FALSE)</f>
        <v>0</v>
      </c>
      <c r="Q594">
        <v>0</v>
      </c>
      <c r="R594">
        <f t="shared" si="28"/>
        <v>0</v>
      </c>
      <c r="S594">
        <v>0</v>
      </c>
      <c r="T594">
        <v>0</v>
      </c>
      <c r="U594" t="str">
        <f t="shared" si="29"/>
        <v/>
      </c>
    </row>
    <row r="595" spans="1:21" hidden="1" x14ac:dyDescent="0.25">
      <c r="A595" s="39">
        <v>41136</v>
      </c>
      <c r="B595" s="39" t="s">
        <v>4878</v>
      </c>
      <c r="C595" s="37" t="s">
        <v>3543</v>
      </c>
      <c r="D595" s="37">
        <v>2012</v>
      </c>
      <c r="E595" s="38">
        <v>8</v>
      </c>
      <c r="F595" s="37" t="s">
        <v>36</v>
      </c>
      <c r="G595" s="37" t="s">
        <v>36</v>
      </c>
      <c r="H595" s="37" t="s">
        <v>40</v>
      </c>
      <c r="I595" s="38">
        <v>24</v>
      </c>
      <c r="J595" s="37">
        <v>0</v>
      </c>
      <c r="K595" s="37">
        <f t="shared" si="27"/>
        <v>24</v>
      </c>
      <c r="L595" s="37" t="s">
        <v>37</v>
      </c>
      <c r="M595">
        <v>0</v>
      </c>
      <c r="N595">
        <v>0</v>
      </c>
      <c r="O595">
        <v>0</v>
      </c>
      <c r="P595">
        <f>VLOOKUP(C595,'By Sighting'!B:O,14,FALSE)</f>
        <v>0</v>
      </c>
      <c r="Q595">
        <v>0</v>
      </c>
      <c r="R595">
        <f t="shared" si="28"/>
        <v>0</v>
      </c>
      <c r="S595">
        <v>0</v>
      </c>
      <c r="T595">
        <v>0</v>
      </c>
      <c r="U595" t="str">
        <f t="shared" si="29"/>
        <v/>
      </c>
    </row>
    <row r="596" spans="1:21" hidden="1" x14ac:dyDescent="0.25">
      <c r="A596" s="39">
        <v>41136</v>
      </c>
      <c r="B596" s="39" t="s">
        <v>4878</v>
      </c>
      <c r="C596" s="37" t="s">
        <v>447</v>
      </c>
      <c r="D596" s="37">
        <v>2012</v>
      </c>
      <c r="E596" s="38">
        <v>8</v>
      </c>
      <c r="F596" s="37" t="s">
        <v>50</v>
      </c>
      <c r="G596" s="37" t="s">
        <v>50</v>
      </c>
      <c r="H596" s="37" t="s">
        <v>32</v>
      </c>
      <c r="I596" s="38">
        <v>203</v>
      </c>
      <c r="J596" s="37" t="s">
        <v>1928</v>
      </c>
      <c r="K596" s="37">
        <f t="shared" si="27"/>
        <v>201</v>
      </c>
      <c r="L596" s="37" t="s">
        <v>3542</v>
      </c>
      <c r="M596">
        <v>2</v>
      </c>
      <c r="N596">
        <v>2</v>
      </c>
      <c r="O596">
        <v>0</v>
      </c>
      <c r="P596">
        <f>VLOOKUP(C596,'By Sighting'!B:O,14,FALSE)</f>
        <v>2</v>
      </c>
      <c r="Q596">
        <v>9.852216748768473E-3</v>
      </c>
      <c r="R596">
        <f t="shared" si="28"/>
        <v>0</v>
      </c>
      <c r="S596">
        <v>9.9502487562189053E-3</v>
      </c>
      <c r="T596">
        <v>2</v>
      </c>
      <c r="U596" t="str">
        <f t="shared" si="29"/>
        <v/>
      </c>
    </row>
    <row r="597" spans="1:21" hidden="1" x14ac:dyDescent="0.25">
      <c r="A597" s="39">
        <v>41136</v>
      </c>
      <c r="B597" s="39" t="s">
        <v>4878</v>
      </c>
      <c r="C597" s="37" t="s">
        <v>3541</v>
      </c>
      <c r="D597" s="37">
        <v>2012</v>
      </c>
      <c r="E597" s="38">
        <v>8</v>
      </c>
      <c r="F597" s="37" t="s">
        <v>50</v>
      </c>
      <c r="G597" s="37" t="s">
        <v>50</v>
      </c>
      <c r="H597" s="37" t="s">
        <v>40</v>
      </c>
      <c r="I597" s="38">
        <v>11</v>
      </c>
      <c r="J597" s="37">
        <v>0</v>
      </c>
      <c r="K597" s="37">
        <f t="shared" si="27"/>
        <v>11</v>
      </c>
      <c r="L597" s="37" t="s">
        <v>37</v>
      </c>
      <c r="M597">
        <v>0</v>
      </c>
      <c r="N597">
        <v>0</v>
      </c>
      <c r="O597">
        <v>0</v>
      </c>
      <c r="P597">
        <f>VLOOKUP(C597,'By Sighting'!B:O,14,FALSE)</f>
        <v>0</v>
      </c>
      <c r="Q597">
        <v>0</v>
      </c>
      <c r="R597">
        <f t="shared" si="28"/>
        <v>0</v>
      </c>
      <c r="S597">
        <v>0</v>
      </c>
      <c r="T597">
        <v>0</v>
      </c>
      <c r="U597" t="str">
        <f t="shared" si="29"/>
        <v/>
      </c>
    </row>
    <row r="598" spans="1:21" hidden="1" x14ac:dyDescent="0.25">
      <c r="A598" s="39">
        <v>41152</v>
      </c>
      <c r="B598" s="39" t="s">
        <v>4879</v>
      </c>
      <c r="C598" s="37" t="s">
        <v>3538</v>
      </c>
      <c r="D598" s="37">
        <v>2012</v>
      </c>
      <c r="E598" s="38">
        <v>8</v>
      </c>
      <c r="F598" s="37" t="s">
        <v>76</v>
      </c>
      <c r="G598" s="37" t="s">
        <v>1827</v>
      </c>
      <c r="H598" s="37" t="s">
        <v>32</v>
      </c>
      <c r="I598" s="38">
        <v>25</v>
      </c>
      <c r="J598" s="37">
        <v>0</v>
      </c>
      <c r="K598" s="37">
        <f t="shared" si="27"/>
        <v>25</v>
      </c>
      <c r="L598" s="37" t="s">
        <v>3537</v>
      </c>
      <c r="M598">
        <v>0</v>
      </c>
      <c r="N598">
        <v>0</v>
      </c>
      <c r="O598">
        <v>0</v>
      </c>
      <c r="P598">
        <f>VLOOKUP(C598,'By Sighting'!B:O,14,FALSE)</f>
        <v>0</v>
      </c>
      <c r="Q598">
        <v>0</v>
      </c>
      <c r="R598">
        <f t="shared" si="28"/>
        <v>0</v>
      </c>
      <c r="S598">
        <v>0</v>
      </c>
      <c r="T598">
        <v>0</v>
      </c>
      <c r="U598" t="str">
        <f t="shared" si="29"/>
        <v/>
      </c>
    </row>
    <row r="599" spans="1:21" hidden="1" x14ac:dyDescent="0.25">
      <c r="A599" s="39">
        <v>41152</v>
      </c>
      <c r="B599" s="39" t="s">
        <v>4879</v>
      </c>
      <c r="C599" s="37" t="s">
        <v>3536</v>
      </c>
      <c r="D599" s="37">
        <v>2012</v>
      </c>
      <c r="E599" s="38">
        <v>8</v>
      </c>
      <c r="F599" s="37" t="s">
        <v>1827</v>
      </c>
      <c r="G599" s="37" t="s">
        <v>1827</v>
      </c>
      <c r="H599" s="37" t="s">
        <v>32</v>
      </c>
      <c r="I599" s="38">
        <v>63</v>
      </c>
      <c r="J599" s="37">
        <v>0</v>
      </c>
      <c r="K599" s="37">
        <f t="shared" si="27"/>
        <v>63</v>
      </c>
      <c r="L599" s="37" t="s">
        <v>3535</v>
      </c>
      <c r="M599">
        <v>0</v>
      </c>
      <c r="N599">
        <v>0</v>
      </c>
      <c r="O599">
        <v>0</v>
      </c>
      <c r="P599">
        <f>VLOOKUP(C599,'By Sighting'!B:O,14,FALSE)</f>
        <v>0</v>
      </c>
      <c r="Q599">
        <v>0</v>
      </c>
      <c r="R599">
        <f t="shared" si="28"/>
        <v>0</v>
      </c>
      <c r="S599">
        <v>0</v>
      </c>
      <c r="T599">
        <v>0</v>
      </c>
      <c r="U599" t="str">
        <f t="shared" si="29"/>
        <v/>
      </c>
    </row>
    <row r="600" spans="1:21" hidden="1" x14ac:dyDescent="0.25">
      <c r="A600" s="39">
        <v>41152</v>
      </c>
      <c r="B600" s="39" t="s">
        <v>4879</v>
      </c>
      <c r="C600" s="37" t="s">
        <v>3534</v>
      </c>
      <c r="D600" s="37">
        <v>2012</v>
      </c>
      <c r="E600" s="38">
        <v>8</v>
      </c>
      <c r="F600" s="37" t="s">
        <v>153</v>
      </c>
      <c r="G600" s="37" t="s">
        <v>4672</v>
      </c>
      <c r="H600" s="37" t="s">
        <v>32</v>
      </c>
      <c r="I600" s="38">
        <v>4</v>
      </c>
      <c r="J600" s="37">
        <v>0</v>
      </c>
      <c r="K600" s="37">
        <f t="shared" si="27"/>
        <v>4</v>
      </c>
      <c r="L600" s="37" t="s">
        <v>3533</v>
      </c>
      <c r="M600">
        <v>0</v>
      </c>
      <c r="N600">
        <v>0</v>
      </c>
      <c r="O600">
        <v>0</v>
      </c>
      <c r="P600">
        <f>VLOOKUP(C600,'By Sighting'!B:O,14,FALSE)</f>
        <v>0</v>
      </c>
      <c r="Q600">
        <v>0</v>
      </c>
      <c r="R600">
        <f t="shared" si="28"/>
        <v>0</v>
      </c>
      <c r="S600">
        <v>0</v>
      </c>
      <c r="T600">
        <v>0</v>
      </c>
      <c r="U600" t="str">
        <f t="shared" si="29"/>
        <v/>
      </c>
    </row>
    <row r="601" spans="1:21" hidden="1" x14ac:dyDescent="0.25">
      <c r="A601" s="39">
        <v>41152</v>
      </c>
      <c r="B601" s="39" t="s">
        <v>4879</v>
      </c>
      <c r="C601" s="37" t="s">
        <v>3532</v>
      </c>
      <c r="D601" s="37">
        <v>2012</v>
      </c>
      <c r="E601" s="38">
        <v>8</v>
      </c>
      <c r="F601" s="37" t="s">
        <v>55</v>
      </c>
      <c r="G601" s="37" t="s">
        <v>4672</v>
      </c>
      <c r="H601" s="37" t="s">
        <v>40</v>
      </c>
      <c r="I601" s="38">
        <v>3330</v>
      </c>
      <c r="J601" s="37">
        <v>0</v>
      </c>
      <c r="K601" s="37">
        <f t="shared" si="27"/>
        <v>3330</v>
      </c>
      <c r="L601" s="37" t="s">
        <v>3531</v>
      </c>
      <c r="M601">
        <v>0</v>
      </c>
      <c r="N601">
        <v>0</v>
      </c>
      <c r="O601">
        <v>0</v>
      </c>
      <c r="P601">
        <f>VLOOKUP(C601,'By Sighting'!B:O,14,FALSE)</f>
        <v>0</v>
      </c>
      <c r="Q601">
        <v>0</v>
      </c>
      <c r="R601">
        <f t="shared" si="28"/>
        <v>0</v>
      </c>
      <c r="S601">
        <v>0</v>
      </c>
      <c r="T601">
        <v>0</v>
      </c>
      <c r="U601" t="str">
        <f t="shared" si="29"/>
        <v/>
      </c>
    </row>
    <row r="602" spans="1:21" hidden="1" x14ac:dyDescent="0.25">
      <c r="A602" s="39">
        <v>41152</v>
      </c>
      <c r="B602" s="39" t="s">
        <v>4879</v>
      </c>
      <c r="C602" s="37" t="s">
        <v>3528</v>
      </c>
      <c r="D602" s="37">
        <v>2012</v>
      </c>
      <c r="E602" s="38">
        <v>8</v>
      </c>
      <c r="F602" s="37" t="s">
        <v>24</v>
      </c>
      <c r="G602" s="37" t="s">
        <v>4672</v>
      </c>
      <c r="H602" s="37" t="s">
        <v>32</v>
      </c>
      <c r="I602" s="38">
        <v>19</v>
      </c>
      <c r="J602" s="37" t="s">
        <v>1841</v>
      </c>
      <c r="K602" s="37">
        <f t="shared" si="27"/>
        <v>18</v>
      </c>
      <c r="L602" s="37" t="s">
        <v>3527</v>
      </c>
      <c r="M602">
        <v>0</v>
      </c>
      <c r="N602">
        <v>0</v>
      </c>
      <c r="O602">
        <v>0</v>
      </c>
      <c r="P602">
        <f>VLOOKUP(C602,'By Sighting'!B:O,14,FALSE)</f>
        <v>0</v>
      </c>
      <c r="Q602">
        <v>0</v>
      </c>
      <c r="R602">
        <f t="shared" si="28"/>
        <v>0</v>
      </c>
      <c r="S602">
        <v>0</v>
      </c>
      <c r="T602">
        <v>0</v>
      </c>
      <c r="U602" t="str">
        <f t="shared" si="29"/>
        <v/>
      </c>
    </row>
    <row r="603" spans="1:21" hidden="1" x14ac:dyDescent="0.25">
      <c r="A603" s="39">
        <v>41158</v>
      </c>
      <c r="B603" s="39" t="s">
        <v>4880</v>
      </c>
      <c r="C603" s="37" t="s">
        <v>3524</v>
      </c>
      <c r="D603" s="37">
        <v>2012</v>
      </c>
      <c r="E603" s="38">
        <v>9</v>
      </c>
      <c r="F603" s="37" t="s">
        <v>76</v>
      </c>
      <c r="G603" s="37" t="s">
        <v>1827</v>
      </c>
      <c r="H603" s="37" t="s">
        <v>32</v>
      </c>
      <c r="I603" s="38">
        <v>88</v>
      </c>
      <c r="J603" s="37">
        <v>0</v>
      </c>
      <c r="K603" s="37">
        <f t="shared" si="27"/>
        <v>88</v>
      </c>
      <c r="L603" s="37" t="s">
        <v>3523</v>
      </c>
      <c r="M603">
        <v>0</v>
      </c>
      <c r="N603">
        <v>0</v>
      </c>
      <c r="O603">
        <v>0</v>
      </c>
      <c r="P603">
        <f>VLOOKUP(C603,'By Sighting'!B:O,14,FALSE)</f>
        <v>0</v>
      </c>
      <c r="Q603">
        <v>0</v>
      </c>
      <c r="R603">
        <f t="shared" si="28"/>
        <v>0</v>
      </c>
      <c r="S603">
        <v>0</v>
      </c>
      <c r="T603">
        <v>0</v>
      </c>
      <c r="U603" t="str">
        <f t="shared" si="29"/>
        <v/>
      </c>
    </row>
    <row r="604" spans="1:21" hidden="1" x14ac:dyDescent="0.25">
      <c r="A604" s="39">
        <v>41158</v>
      </c>
      <c r="B604" s="39" t="s">
        <v>4880</v>
      </c>
      <c r="C604" s="37" t="s">
        <v>3522</v>
      </c>
      <c r="D604" s="37">
        <v>2012</v>
      </c>
      <c r="E604" s="38">
        <v>9</v>
      </c>
      <c r="F604" s="37" t="s">
        <v>76</v>
      </c>
      <c r="G604" s="37" t="s">
        <v>1827</v>
      </c>
      <c r="H604" s="37" t="s">
        <v>40</v>
      </c>
      <c r="I604" s="38">
        <v>2</v>
      </c>
      <c r="J604" s="37">
        <v>0</v>
      </c>
      <c r="K604" s="37">
        <f t="shared" si="27"/>
        <v>2</v>
      </c>
      <c r="L604" s="37" t="s">
        <v>37</v>
      </c>
      <c r="M604">
        <v>0</v>
      </c>
      <c r="N604">
        <v>0</v>
      </c>
      <c r="O604">
        <v>0</v>
      </c>
      <c r="P604">
        <f>VLOOKUP(C604,'By Sighting'!B:O,14,FALSE)</f>
        <v>0</v>
      </c>
      <c r="Q604">
        <v>0</v>
      </c>
      <c r="R604">
        <f t="shared" si="28"/>
        <v>0</v>
      </c>
      <c r="S604">
        <v>0</v>
      </c>
      <c r="T604">
        <v>0</v>
      </c>
      <c r="U604" t="str">
        <f t="shared" si="29"/>
        <v/>
      </c>
    </row>
    <row r="605" spans="1:21" hidden="1" x14ac:dyDescent="0.25">
      <c r="A605" s="39">
        <v>41158</v>
      </c>
      <c r="B605" s="39" t="s">
        <v>4880</v>
      </c>
      <c r="C605" s="37" t="s">
        <v>3521</v>
      </c>
      <c r="D605" s="37">
        <v>2012</v>
      </c>
      <c r="E605" s="38">
        <v>9</v>
      </c>
      <c r="F605" s="37" t="s">
        <v>1827</v>
      </c>
      <c r="G605" s="37" t="s">
        <v>1827</v>
      </c>
      <c r="H605" s="37" t="s">
        <v>32</v>
      </c>
      <c r="I605" s="38">
        <v>18</v>
      </c>
      <c r="J605" s="37">
        <v>0</v>
      </c>
      <c r="K605" s="37">
        <f t="shared" si="27"/>
        <v>18</v>
      </c>
      <c r="L605" s="37" t="s">
        <v>3448</v>
      </c>
      <c r="M605">
        <v>0</v>
      </c>
      <c r="N605">
        <v>0</v>
      </c>
      <c r="O605">
        <v>0</v>
      </c>
      <c r="P605">
        <f>VLOOKUP(C605,'By Sighting'!B:O,14,FALSE)</f>
        <v>0</v>
      </c>
      <c r="Q605">
        <v>0</v>
      </c>
      <c r="R605">
        <f t="shared" si="28"/>
        <v>0</v>
      </c>
      <c r="S605">
        <v>0</v>
      </c>
      <c r="T605">
        <v>0</v>
      </c>
      <c r="U605" t="str">
        <f t="shared" si="29"/>
        <v/>
      </c>
    </row>
    <row r="606" spans="1:21" hidden="1" x14ac:dyDescent="0.25">
      <c r="A606" s="39">
        <v>41158</v>
      </c>
      <c r="B606" s="39" t="s">
        <v>4880</v>
      </c>
      <c r="C606" s="37" t="s">
        <v>3520</v>
      </c>
      <c r="D606" s="37">
        <v>2012</v>
      </c>
      <c r="E606" s="38">
        <v>9</v>
      </c>
      <c r="F606" s="37" t="s">
        <v>1827</v>
      </c>
      <c r="G606" s="37" t="s">
        <v>1827</v>
      </c>
      <c r="H606" s="37" t="s">
        <v>40</v>
      </c>
      <c r="I606" s="38">
        <v>3</v>
      </c>
      <c r="J606" s="37">
        <v>0</v>
      </c>
      <c r="K606" s="37">
        <f t="shared" si="27"/>
        <v>3</v>
      </c>
      <c r="L606" s="37" t="s">
        <v>37</v>
      </c>
      <c r="M606">
        <v>0</v>
      </c>
      <c r="N606">
        <v>0</v>
      </c>
      <c r="O606">
        <v>0</v>
      </c>
      <c r="P606">
        <f>VLOOKUP(C606,'By Sighting'!B:O,14,FALSE)</f>
        <v>0</v>
      </c>
      <c r="Q606">
        <v>0</v>
      </c>
      <c r="R606">
        <f t="shared" si="28"/>
        <v>0</v>
      </c>
      <c r="S606">
        <v>0</v>
      </c>
      <c r="T606">
        <v>0</v>
      </c>
      <c r="U606" t="str">
        <f t="shared" si="29"/>
        <v/>
      </c>
    </row>
    <row r="607" spans="1:21" hidden="1" x14ac:dyDescent="0.25">
      <c r="A607" s="39">
        <v>41164</v>
      </c>
      <c r="B607" s="39" t="s">
        <v>4881</v>
      </c>
      <c r="C607" s="37" t="s">
        <v>3518</v>
      </c>
      <c r="D607" s="37">
        <v>2012</v>
      </c>
      <c r="E607" s="38">
        <v>9</v>
      </c>
      <c r="F607" s="37" t="s">
        <v>76</v>
      </c>
      <c r="G607" s="37" t="s">
        <v>1827</v>
      </c>
      <c r="H607" s="37" t="s">
        <v>32</v>
      </c>
      <c r="I607" s="38">
        <v>10</v>
      </c>
      <c r="J607" s="37">
        <v>0</v>
      </c>
      <c r="K607" s="37">
        <f t="shared" si="27"/>
        <v>10</v>
      </c>
      <c r="L607" s="37" t="s">
        <v>3517</v>
      </c>
      <c r="M607">
        <v>0</v>
      </c>
      <c r="N607">
        <v>0</v>
      </c>
      <c r="O607">
        <v>0</v>
      </c>
      <c r="P607">
        <f>VLOOKUP(C607,'By Sighting'!B:O,14,FALSE)</f>
        <v>0</v>
      </c>
      <c r="Q607">
        <v>0</v>
      </c>
      <c r="R607">
        <f t="shared" si="28"/>
        <v>0</v>
      </c>
      <c r="S607">
        <v>0</v>
      </c>
      <c r="T607">
        <v>0</v>
      </c>
      <c r="U607" t="str">
        <f t="shared" si="29"/>
        <v/>
      </c>
    </row>
    <row r="608" spans="1:21" hidden="1" x14ac:dyDescent="0.25">
      <c r="A608" s="39">
        <v>41164</v>
      </c>
      <c r="B608" s="39" t="s">
        <v>4881</v>
      </c>
      <c r="C608" s="37" t="s">
        <v>3516</v>
      </c>
      <c r="D608" s="37">
        <v>2012</v>
      </c>
      <c r="E608" s="38">
        <v>9</v>
      </c>
      <c r="F608" s="37" t="s">
        <v>1827</v>
      </c>
      <c r="G608" s="37" t="s">
        <v>1827</v>
      </c>
      <c r="H608" s="37" t="s">
        <v>32</v>
      </c>
      <c r="I608" s="38">
        <v>30</v>
      </c>
      <c r="J608" s="37">
        <v>0</v>
      </c>
      <c r="K608" s="37">
        <f t="shared" si="27"/>
        <v>30</v>
      </c>
      <c r="L608" s="37" t="s">
        <v>3515</v>
      </c>
      <c r="M608">
        <v>0</v>
      </c>
      <c r="N608">
        <v>0</v>
      </c>
      <c r="O608">
        <v>0</v>
      </c>
      <c r="P608">
        <f>VLOOKUP(C608,'By Sighting'!B:O,14,FALSE)</f>
        <v>0</v>
      </c>
      <c r="Q608">
        <v>0</v>
      </c>
      <c r="R608">
        <f t="shared" si="28"/>
        <v>0</v>
      </c>
      <c r="S608">
        <v>0</v>
      </c>
      <c r="T608">
        <v>0</v>
      </c>
      <c r="U608" t="str">
        <f t="shared" si="29"/>
        <v/>
      </c>
    </row>
    <row r="609" spans="1:21" hidden="1" x14ac:dyDescent="0.25">
      <c r="A609" s="39">
        <v>41164</v>
      </c>
      <c r="B609" s="39" t="s">
        <v>4881</v>
      </c>
      <c r="C609" s="37" t="s">
        <v>3513</v>
      </c>
      <c r="D609" s="37">
        <v>2012</v>
      </c>
      <c r="E609" s="38">
        <v>9</v>
      </c>
      <c r="F609" s="37" t="s">
        <v>153</v>
      </c>
      <c r="G609" s="37" t="s">
        <v>4672</v>
      </c>
      <c r="H609" s="37" t="s">
        <v>32</v>
      </c>
      <c r="I609" s="38">
        <v>2</v>
      </c>
      <c r="J609" s="37">
        <v>0</v>
      </c>
      <c r="K609" s="37">
        <f t="shared" si="27"/>
        <v>2</v>
      </c>
      <c r="L609" s="37" t="s">
        <v>3512</v>
      </c>
      <c r="M609">
        <v>0</v>
      </c>
      <c r="N609">
        <v>0</v>
      </c>
      <c r="O609">
        <v>0</v>
      </c>
      <c r="P609">
        <f>VLOOKUP(C609,'By Sighting'!B:O,14,FALSE)</f>
        <v>0</v>
      </c>
      <c r="Q609">
        <v>0</v>
      </c>
      <c r="R609">
        <f t="shared" si="28"/>
        <v>0</v>
      </c>
      <c r="S609">
        <v>0</v>
      </c>
      <c r="T609">
        <v>0</v>
      </c>
      <c r="U609" t="str">
        <f t="shared" si="29"/>
        <v/>
      </c>
    </row>
    <row r="610" spans="1:21" hidden="1" x14ac:dyDescent="0.25">
      <c r="A610" s="39">
        <v>41164</v>
      </c>
      <c r="B610" s="39" t="s">
        <v>4881</v>
      </c>
      <c r="C610" s="37" t="s">
        <v>452</v>
      </c>
      <c r="D610" s="37">
        <v>2012</v>
      </c>
      <c r="E610" s="38">
        <v>9</v>
      </c>
      <c r="F610" s="37" t="s">
        <v>55</v>
      </c>
      <c r="G610" s="37" t="s">
        <v>4672</v>
      </c>
      <c r="H610" s="37" t="s">
        <v>32</v>
      </c>
      <c r="I610" s="38">
        <v>885</v>
      </c>
      <c r="J610" s="37" t="s">
        <v>1857</v>
      </c>
      <c r="K610" s="37">
        <f t="shared" si="27"/>
        <v>880</v>
      </c>
      <c r="L610" s="37" t="s">
        <v>3511</v>
      </c>
      <c r="M610">
        <v>4</v>
      </c>
      <c r="N610">
        <v>1</v>
      </c>
      <c r="O610">
        <v>2</v>
      </c>
      <c r="P610">
        <f>VLOOKUP(C610,'By Sighting'!B:O,14,FALSE)</f>
        <v>3</v>
      </c>
      <c r="Q610">
        <v>4.5197740112994352E-3</v>
      </c>
      <c r="R610">
        <f t="shared" si="28"/>
        <v>2.2598870056497176E-3</v>
      </c>
      <c r="S610">
        <v>3.4090909090909089E-3</v>
      </c>
      <c r="T610">
        <v>4</v>
      </c>
      <c r="U610" t="str">
        <f t="shared" si="29"/>
        <v/>
      </c>
    </row>
    <row r="611" spans="1:21" hidden="1" x14ac:dyDescent="0.25">
      <c r="A611" s="39">
        <v>41164</v>
      </c>
      <c r="B611" s="39" t="s">
        <v>4881</v>
      </c>
      <c r="C611" s="37" t="s">
        <v>462</v>
      </c>
      <c r="D611" s="37">
        <v>2012</v>
      </c>
      <c r="E611" s="38">
        <v>9</v>
      </c>
      <c r="F611" s="37" t="s">
        <v>55</v>
      </c>
      <c r="G611" s="37" t="s">
        <v>4672</v>
      </c>
      <c r="H611" s="37" t="s">
        <v>40</v>
      </c>
      <c r="I611" s="38">
        <v>2824</v>
      </c>
      <c r="J611" s="37">
        <v>0</v>
      </c>
      <c r="K611" s="37">
        <f t="shared" si="27"/>
        <v>2824</v>
      </c>
      <c r="L611" s="37" t="s">
        <v>3510</v>
      </c>
      <c r="M611">
        <v>15</v>
      </c>
      <c r="N611">
        <v>0</v>
      </c>
      <c r="O611">
        <v>14</v>
      </c>
      <c r="P611">
        <f>VLOOKUP(C611,'By Sighting'!B:O,14,FALSE)</f>
        <v>14</v>
      </c>
      <c r="Q611">
        <v>5.3116147308781871E-3</v>
      </c>
      <c r="R611">
        <f t="shared" si="28"/>
        <v>4.9575070821529744E-3</v>
      </c>
      <c r="S611">
        <v>4.9575070821529744E-3</v>
      </c>
      <c r="T611">
        <v>15</v>
      </c>
      <c r="U611" t="str">
        <f t="shared" si="29"/>
        <v/>
      </c>
    </row>
    <row r="612" spans="1:21" hidden="1" x14ac:dyDescent="0.25">
      <c r="A612" s="39">
        <v>41164</v>
      </c>
      <c r="B612" s="39" t="s">
        <v>4881</v>
      </c>
      <c r="C612" s="37" t="s">
        <v>3509</v>
      </c>
      <c r="D612" s="37">
        <v>2012</v>
      </c>
      <c r="E612" s="38">
        <v>9</v>
      </c>
      <c r="F612" s="37" t="s">
        <v>24</v>
      </c>
      <c r="G612" s="37" t="s">
        <v>4672</v>
      </c>
      <c r="H612" s="37" t="s">
        <v>32</v>
      </c>
      <c r="I612" s="38">
        <v>5</v>
      </c>
      <c r="J612" s="37">
        <v>0</v>
      </c>
      <c r="K612" s="37">
        <f t="shared" si="27"/>
        <v>5</v>
      </c>
      <c r="L612" s="37" t="s">
        <v>3503</v>
      </c>
      <c r="M612">
        <v>0</v>
      </c>
      <c r="N612">
        <v>0</v>
      </c>
      <c r="O612">
        <v>0</v>
      </c>
      <c r="P612">
        <f>VLOOKUP(C612,'By Sighting'!B:O,14,FALSE)</f>
        <v>0</v>
      </c>
      <c r="Q612">
        <v>0</v>
      </c>
      <c r="R612">
        <f t="shared" si="28"/>
        <v>0</v>
      </c>
      <c r="S612">
        <v>0</v>
      </c>
      <c r="T612">
        <v>0</v>
      </c>
      <c r="U612" t="str">
        <f t="shared" si="29"/>
        <v/>
      </c>
    </row>
    <row r="613" spans="1:21" hidden="1" x14ac:dyDescent="0.25">
      <c r="A613" s="39">
        <v>41164</v>
      </c>
      <c r="B613" s="39" t="s">
        <v>4881</v>
      </c>
      <c r="C613" s="37" t="s">
        <v>3508</v>
      </c>
      <c r="D613" s="37">
        <v>2012</v>
      </c>
      <c r="E613" s="38">
        <v>9</v>
      </c>
      <c r="F613" s="37" t="s">
        <v>36</v>
      </c>
      <c r="G613" s="37" t="s">
        <v>36</v>
      </c>
      <c r="H613" s="37" t="s">
        <v>32</v>
      </c>
      <c r="I613" s="38">
        <v>323</v>
      </c>
      <c r="J613" s="37" t="s">
        <v>2660</v>
      </c>
      <c r="K613" s="37">
        <f t="shared" si="27"/>
        <v>291</v>
      </c>
      <c r="L613" s="37" t="s">
        <v>3507</v>
      </c>
      <c r="M613">
        <v>0</v>
      </c>
      <c r="N613">
        <v>0</v>
      </c>
      <c r="O613">
        <v>0</v>
      </c>
      <c r="P613">
        <f>VLOOKUP(C613,'By Sighting'!B:O,14,FALSE)</f>
        <v>0</v>
      </c>
      <c r="Q613">
        <v>0</v>
      </c>
      <c r="R613">
        <f t="shared" si="28"/>
        <v>0</v>
      </c>
      <c r="S613">
        <v>0</v>
      </c>
      <c r="T613">
        <v>0</v>
      </c>
      <c r="U613" t="str">
        <f t="shared" si="29"/>
        <v/>
      </c>
    </row>
    <row r="614" spans="1:21" hidden="1" x14ac:dyDescent="0.25">
      <c r="A614" s="39">
        <v>41164</v>
      </c>
      <c r="B614" s="39" t="s">
        <v>4881</v>
      </c>
      <c r="C614" s="37" t="s">
        <v>3506</v>
      </c>
      <c r="D614" s="37">
        <v>2012</v>
      </c>
      <c r="E614" s="38">
        <v>9</v>
      </c>
      <c r="F614" s="37" t="s">
        <v>36</v>
      </c>
      <c r="G614" s="37" t="s">
        <v>36</v>
      </c>
      <c r="H614" s="37" t="s">
        <v>40</v>
      </c>
      <c r="I614" s="38">
        <v>20</v>
      </c>
      <c r="J614" s="37">
        <v>0</v>
      </c>
      <c r="K614" s="37">
        <f t="shared" si="27"/>
        <v>20</v>
      </c>
      <c r="L614" s="37" t="s">
        <v>3503</v>
      </c>
      <c r="M614">
        <v>0</v>
      </c>
      <c r="N614">
        <v>0</v>
      </c>
      <c r="O614">
        <v>0</v>
      </c>
      <c r="P614">
        <f>VLOOKUP(C614,'By Sighting'!B:O,14,FALSE)</f>
        <v>0</v>
      </c>
      <c r="Q614">
        <v>0</v>
      </c>
      <c r="R614">
        <f t="shared" si="28"/>
        <v>0</v>
      </c>
      <c r="S614">
        <v>0</v>
      </c>
      <c r="T614">
        <v>0</v>
      </c>
      <c r="U614" t="str">
        <f t="shared" si="29"/>
        <v/>
      </c>
    </row>
    <row r="615" spans="1:21" hidden="1" x14ac:dyDescent="0.25">
      <c r="A615" s="39">
        <v>41164</v>
      </c>
      <c r="B615" s="39" t="s">
        <v>4881</v>
      </c>
      <c r="C615" s="37" t="s">
        <v>3505</v>
      </c>
      <c r="D615" s="37">
        <v>2012</v>
      </c>
      <c r="E615" s="38">
        <v>9</v>
      </c>
      <c r="F615" s="37" t="s">
        <v>50</v>
      </c>
      <c r="G615" s="37" t="s">
        <v>50</v>
      </c>
      <c r="H615" s="37" t="s">
        <v>32</v>
      </c>
      <c r="I615" s="38">
        <v>165</v>
      </c>
      <c r="J615" s="37" t="s">
        <v>1841</v>
      </c>
      <c r="K615" s="37">
        <f t="shared" si="27"/>
        <v>164</v>
      </c>
      <c r="L615" s="37" t="s">
        <v>3503</v>
      </c>
      <c r="M615">
        <v>0</v>
      </c>
      <c r="N615">
        <v>0</v>
      </c>
      <c r="O615">
        <v>0</v>
      </c>
      <c r="P615">
        <f>VLOOKUP(C615,'By Sighting'!B:O,14,FALSE)</f>
        <v>0</v>
      </c>
      <c r="Q615">
        <v>0</v>
      </c>
      <c r="R615">
        <f t="shared" si="28"/>
        <v>0</v>
      </c>
      <c r="S615">
        <v>0</v>
      </c>
      <c r="T615">
        <v>0</v>
      </c>
      <c r="U615" t="str">
        <f t="shared" si="29"/>
        <v/>
      </c>
    </row>
    <row r="616" spans="1:21" hidden="1" x14ac:dyDescent="0.25">
      <c r="A616" s="39">
        <v>41164</v>
      </c>
      <c r="B616" s="39" t="s">
        <v>4881</v>
      </c>
      <c r="C616" s="37" t="s">
        <v>3504</v>
      </c>
      <c r="D616" s="37">
        <v>2012</v>
      </c>
      <c r="E616" s="38">
        <v>9</v>
      </c>
      <c r="F616" s="37" t="s">
        <v>50</v>
      </c>
      <c r="G616" s="37" t="s">
        <v>50</v>
      </c>
      <c r="H616" s="37" t="s">
        <v>40</v>
      </c>
      <c r="I616" s="38">
        <v>19</v>
      </c>
      <c r="J616" s="37">
        <v>0</v>
      </c>
      <c r="K616" s="37">
        <f t="shared" si="27"/>
        <v>19</v>
      </c>
      <c r="L616" s="37" t="s">
        <v>3503</v>
      </c>
      <c r="M616">
        <v>0</v>
      </c>
      <c r="N616">
        <v>0</v>
      </c>
      <c r="O616">
        <v>0</v>
      </c>
      <c r="P616">
        <f>VLOOKUP(C616,'By Sighting'!B:O,14,FALSE)</f>
        <v>0</v>
      </c>
      <c r="Q616">
        <v>0</v>
      </c>
      <c r="R616">
        <f t="shared" si="28"/>
        <v>0</v>
      </c>
      <c r="S616">
        <v>0</v>
      </c>
      <c r="T616">
        <v>0</v>
      </c>
      <c r="U616" t="str">
        <f t="shared" si="29"/>
        <v/>
      </c>
    </row>
    <row r="617" spans="1:21" hidden="1" x14ac:dyDescent="0.25">
      <c r="A617" s="39">
        <v>41173</v>
      </c>
      <c r="B617" s="39" t="s">
        <v>4882</v>
      </c>
      <c r="C617" s="37" t="s">
        <v>500</v>
      </c>
      <c r="D617" s="37">
        <v>2012</v>
      </c>
      <c r="E617" s="38">
        <v>9</v>
      </c>
      <c r="F617" s="37" t="s">
        <v>76</v>
      </c>
      <c r="G617" s="37" t="s">
        <v>1827</v>
      </c>
      <c r="H617" s="37" t="s">
        <v>32</v>
      </c>
      <c r="I617" s="38">
        <v>22</v>
      </c>
      <c r="J617" s="37">
        <v>0</v>
      </c>
      <c r="K617" s="37">
        <f t="shared" si="27"/>
        <v>22</v>
      </c>
      <c r="L617" s="37" t="s">
        <v>3499</v>
      </c>
      <c r="M617">
        <v>2</v>
      </c>
      <c r="N617">
        <v>0</v>
      </c>
      <c r="O617">
        <v>0</v>
      </c>
      <c r="P617">
        <f>VLOOKUP(C617,'By Sighting'!B:O,14,FALSE)</f>
        <v>0</v>
      </c>
      <c r="Q617">
        <v>9.0909090909090912E-2</v>
      </c>
      <c r="R617">
        <f t="shared" si="28"/>
        <v>0</v>
      </c>
      <c r="S617">
        <v>0</v>
      </c>
      <c r="T617">
        <v>2</v>
      </c>
      <c r="U617" t="str">
        <f t="shared" si="29"/>
        <v/>
      </c>
    </row>
    <row r="618" spans="1:21" hidden="1" x14ac:dyDescent="0.25">
      <c r="A618" s="39">
        <v>41173</v>
      </c>
      <c r="B618" s="39" t="s">
        <v>4882</v>
      </c>
      <c r="C618" s="37" t="s">
        <v>3498</v>
      </c>
      <c r="D618" s="37">
        <v>2012</v>
      </c>
      <c r="E618" s="38">
        <v>9</v>
      </c>
      <c r="F618" s="37" t="s">
        <v>1827</v>
      </c>
      <c r="G618" s="37" t="s">
        <v>1827</v>
      </c>
      <c r="H618" s="37" t="s">
        <v>32</v>
      </c>
      <c r="I618" s="38">
        <v>3</v>
      </c>
      <c r="J618" s="37">
        <v>0</v>
      </c>
      <c r="K618" s="37">
        <f t="shared" si="27"/>
        <v>3</v>
      </c>
      <c r="L618" s="37" t="s">
        <v>3448</v>
      </c>
      <c r="M618">
        <v>0</v>
      </c>
      <c r="N618">
        <v>0</v>
      </c>
      <c r="O618">
        <v>0</v>
      </c>
      <c r="P618">
        <f>VLOOKUP(C618,'By Sighting'!B:O,14,FALSE)</f>
        <v>0</v>
      </c>
      <c r="Q618">
        <v>0</v>
      </c>
      <c r="R618">
        <f t="shared" si="28"/>
        <v>0</v>
      </c>
      <c r="S618">
        <v>0</v>
      </c>
      <c r="T618">
        <v>0</v>
      </c>
      <c r="U618" t="str">
        <f t="shared" si="29"/>
        <v/>
      </c>
    </row>
    <row r="619" spans="1:21" hidden="1" x14ac:dyDescent="0.25">
      <c r="A619" s="39">
        <v>41178</v>
      </c>
      <c r="B619" s="39" t="s">
        <v>4883</v>
      </c>
      <c r="C619" s="37" t="s">
        <v>3497</v>
      </c>
      <c r="D619" s="37">
        <v>2012</v>
      </c>
      <c r="E619" s="38">
        <v>9</v>
      </c>
      <c r="F619" s="37" t="s">
        <v>76</v>
      </c>
      <c r="G619" s="37" t="s">
        <v>1827</v>
      </c>
      <c r="H619" s="37" t="s">
        <v>32</v>
      </c>
      <c r="I619" s="38">
        <v>37</v>
      </c>
      <c r="J619" s="37">
        <v>0</v>
      </c>
      <c r="K619" s="37">
        <f t="shared" si="27"/>
        <v>37</v>
      </c>
      <c r="L619" s="37" t="s">
        <v>3496</v>
      </c>
      <c r="M619">
        <v>0</v>
      </c>
      <c r="N619">
        <v>0</v>
      </c>
      <c r="O619">
        <v>0</v>
      </c>
      <c r="P619">
        <f>VLOOKUP(C619,'By Sighting'!B:O,14,FALSE)</f>
        <v>0</v>
      </c>
      <c r="Q619">
        <v>0</v>
      </c>
      <c r="R619">
        <f t="shared" si="28"/>
        <v>0</v>
      </c>
      <c r="S619">
        <v>0</v>
      </c>
      <c r="T619">
        <v>0</v>
      </c>
      <c r="U619" t="str">
        <f t="shared" si="29"/>
        <v/>
      </c>
    </row>
    <row r="620" spans="1:21" hidden="1" x14ac:dyDescent="0.25">
      <c r="A620" s="39">
        <v>41178</v>
      </c>
      <c r="B620" s="39" t="s">
        <v>4883</v>
      </c>
      <c r="C620" s="37" t="s">
        <v>3495</v>
      </c>
      <c r="D620" s="37">
        <v>2012</v>
      </c>
      <c r="E620" s="38">
        <v>9</v>
      </c>
      <c r="F620" s="37" t="s">
        <v>1827</v>
      </c>
      <c r="G620" s="37" t="s">
        <v>1827</v>
      </c>
      <c r="H620" s="37" t="s">
        <v>32</v>
      </c>
      <c r="I620" s="38">
        <v>3</v>
      </c>
      <c r="J620" s="37">
        <v>0</v>
      </c>
      <c r="K620" s="37">
        <f t="shared" si="27"/>
        <v>3</v>
      </c>
      <c r="L620" s="37" t="s">
        <v>3494</v>
      </c>
      <c r="M620">
        <v>0</v>
      </c>
      <c r="N620">
        <v>0</v>
      </c>
      <c r="O620">
        <v>0</v>
      </c>
      <c r="P620">
        <f>VLOOKUP(C620,'By Sighting'!B:O,14,FALSE)</f>
        <v>0</v>
      </c>
      <c r="Q620">
        <v>0</v>
      </c>
      <c r="R620">
        <f t="shared" si="28"/>
        <v>0</v>
      </c>
      <c r="S620">
        <v>0</v>
      </c>
      <c r="T620">
        <v>0</v>
      </c>
      <c r="U620" t="str">
        <f t="shared" si="29"/>
        <v/>
      </c>
    </row>
    <row r="621" spans="1:21" hidden="1" x14ac:dyDescent="0.25">
      <c r="A621" s="39">
        <v>41178</v>
      </c>
      <c r="B621" s="39" t="s">
        <v>4883</v>
      </c>
      <c r="C621" s="37" t="s">
        <v>3492</v>
      </c>
      <c r="D621" s="37">
        <v>2012</v>
      </c>
      <c r="E621" s="38">
        <v>9</v>
      </c>
      <c r="F621" s="37" t="s">
        <v>153</v>
      </c>
      <c r="G621" s="37" t="s">
        <v>4672</v>
      </c>
      <c r="H621" s="37" t="s">
        <v>32</v>
      </c>
      <c r="I621" s="38">
        <v>4</v>
      </c>
      <c r="J621" s="37">
        <v>0</v>
      </c>
      <c r="K621" s="37">
        <f t="shared" si="27"/>
        <v>4</v>
      </c>
      <c r="L621" s="37" t="s">
        <v>3448</v>
      </c>
      <c r="M621">
        <v>0</v>
      </c>
      <c r="N621">
        <v>0</v>
      </c>
      <c r="O621">
        <v>0</v>
      </c>
      <c r="P621">
        <f>VLOOKUP(C621,'By Sighting'!B:O,14,FALSE)</f>
        <v>0</v>
      </c>
      <c r="Q621">
        <v>0</v>
      </c>
      <c r="R621">
        <f t="shared" si="28"/>
        <v>0</v>
      </c>
      <c r="S621">
        <v>0</v>
      </c>
      <c r="T621">
        <v>0</v>
      </c>
      <c r="U621" t="str">
        <f t="shared" si="29"/>
        <v/>
      </c>
    </row>
    <row r="622" spans="1:21" hidden="1" x14ac:dyDescent="0.25">
      <c r="A622" s="39">
        <v>41178</v>
      </c>
      <c r="B622" s="39" t="s">
        <v>4883</v>
      </c>
      <c r="C622" s="37" t="s">
        <v>3491</v>
      </c>
      <c r="D622" s="37">
        <v>2012</v>
      </c>
      <c r="E622" s="38">
        <v>9</v>
      </c>
      <c r="F622" s="37" t="s">
        <v>55</v>
      </c>
      <c r="G622" s="37" t="s">
        <v>4672</v>
      </c>
      <c r="H622" s="37" t="s">
        <v>32</v>
      </c>
      <c r="I622" s="38">
        <v>532</v>
      </c>
      <c r="J622" s="37" t="s">
        <v>1928</v>
      </c>
      <c r="K622" s="37">
        <f t="shared" si="27"/>
        <v>530</v>
      </c>
      <c r="L622" s="37" t="s">
        <v>3490</v>
      </c>
      <c r="M622">
        <v>0</v>
      </c>
      <c r="N622">
        <v>0</v>
      </c>
      <c r="O622">
        <v>0</v>
      </c>
      <c r="P622">
        <f>VLOOKUP(C622,'By Sighting'!B:O,14,FALSE)</f>
        <v>0</v>
      </c>
      <c r="Q622">
        <v>0</v>
      </c>
      <c r="R622">
        <f t="shared" si="28"/>
        <v>0</v>
      </c>
      <c r="S622">
        <v>0</v>
      </c>
      <c r="T622">
        <v>0</v>
      </c>
      <c r="U622" t="str">
        <f t="shared" si="29"/>
        <v/>
      </c>
    </row>
    <row r="623" spans="1:21" hidden="1" x14ac:dyDescent="0.25">
      <c r="A623" s="39">
        <v>41178</v>
      </c>
      <c r="B623" s="39" t="s">
        <v>4883</v>
      </c>
      <c r="C623" s="37" t="s">
        <v>504</v>
      </c>
      <c r="D623" s="37">
        <v>2012</v>
      </c>
      <c r="E623" s="38">
        <v>9</v>
      </c>
      <c r="F623" s="37" t="s">
        <v>55</v>
      </c>
      <c r="G623" s="37" t="s">
        <v>4672</v>
      </c>
      <c r="H623" s="37" t="s">
        <v>40</v>
      </c>
      <c r="I623" s="38">
        <v>1760</v>
      </c>
      <c r="J623" s="37">
        <v>0</v>
      </c>
      <c r="K623" s="37">
        <f t="shared" si="27"/>
        <v>1760</v>
      </c>
      <c r="L623" s="37" t="s">
        <v>3489</v>
      </c>
      <c r="M623">
        <v>2</v>
      </c>
      <c r="N623">
        <v>0</v>
      </c>
      <c r="O623">
        <v>1</v>
      </c>
      <c r="P623">
        <f>VLOOKUP(C623,'By Sighting'!B:O,14,FALSE)</f>
        <v>1</v>
      </c>
      <c r="Q623">
        <v>1.1363636363636363E-3</v>
      </c>
      <c r="R623">
        <f t="shared" si="28"/>
        <v>5.6818181818181815E-4</v>
      </c>
      <c r="S623">
        <v>5.6818181818181815E-4</v>
      </c>
      <c r="T623">
        <v>2</v>
      </c>
      <c r="U623" t="str">
        <f t="shared" si="29"/>
        <v/>
      </c>
    </row>
    <row r="624" spans="1:21" hidden="1" x14ac:dyDescent="0.25">
      <c r="A624" s="39">
        <v>41178</v>
      </c>
      <c r="B624" s="39" t="s">
        <v>4883</v>
      </c>
      <c r="C624" s="37" t="s">
        <v>3488</v>
      </c>
      <c r="D624" s="37">
        <v>2012</v>
      </c>
      <c r="E624" s="38">
        <v>9</v>
      </c>
      <c r="F624" s="37" t="s">
        <v>24</v>
      </c>
      <c r="G624" s="37" t="s">
        <v>4672</v>
      </c>
      <c r="H624" s="37" t="s">
        <v>32</v>
      </c>
      <c r="I624" s="38">
        <v>5</v>
      </c>
      <c r="J624" s="37">
        <v>0</v>
      </c>
      <c r="K624" s="37">
        <f t="shared" si="27"/>
        <v>5</v>
      </c>
      <c r="L624" s="37" t="s">
        <v>3448</v>
      </c>
      <c r="M624">
        <v>0</v>
      </c>
      <c r="N624">
        <v>0</v>
      </c>
      <c r="O624">
        <v>0</v>
      </c>
      <c r="P624">
        <f>VLOOKUP(C624,'By Sighting'!B:O,14,FALSE)</f>
        <v>0</v>
      </c>
      <c r="Q624">
        <v>0</v>
      </c>
      <c r="R624">
        <f t="shared" si="28"/>
        <v>0</v>
      </c>
      <c r="S624">
        <v>0</v>
      </c>
      <c r="T624">
        <v>0</v>
      </c>
      <c r="U624" t="str">
        <f t="shared" si="29"/>
        <v/>
      </c>
    </row>
    <row r="625" spans="1:21" hidden="1" x14ac:dyDescent="0.25">
      <c r="A625" s="39">
        <v>41178</v>
      </c>
      <c r="B625" s="39" t="s">
        <v>4883</v>
      </c>
      <c r="C625" s="37" t="s">
        <v>509</v>
      </c>
      <c r="D625" s="37">
        <v>2012</v>
      </c>
      <c r="E625" s="38">
        <v>9</v>
      </c>
      <c r="F625" s="37" t="s">
        <v>36</v>
      </c>
      <c r="G625" s="37" t="s">
        <v>36</v>
      </c>
      <c r="H625" s="37" t="s">
        <v>32</v>
      </c>
      <c r="I625" s="38">
        <v>244</v>
      </c>
      <c r="J625" s="37" t="s">
        <v>1942</v>
      </c>
      <c r="K625" s="37">
        <f t="shared" si="27"/>
        <v>233</v>
      </c>
      <c r="L625" s="37" t="s">
        <v>3487</v>
      </c>
      <c r="M625">
        <v>1</v>
      </c>
      <c r="N625">
        <v>0</v>
      </c>
      <c r="O625">
        <v>1</v>
      </c>
      <c r="P625">
        <f>VLOOKUP(C625,'By Sighting'!B:O,14,FALSE)</f>
        <v>1</v>
      </c>
      <c r="Q625">
        <v>4.0983606557377051E-3</v>
      </c>
      <c r="R625">
        <f t="shared" si="28"/>
        <v>4.0983606557377051E-3</v>
      </c>
      <c r="S625">
        <v>4.2918454935622317E-3</v>
      </c>
      <c r="T625">
        <v>1</v>
      </c>
      <c r="U625" t="str">
        <f t="shared" si="29"/>
        <v/>
      </c>
    </row>
    <row r="626" spans="1:21" hidden="1" x14ac:dyDescent="0.25">
      <c r="A626" s="39">
        <v>41178</v>
      </c>
      <c r="B626" s="39" t="s">
        <v>4883</v>
      </c>
      <c r="C626" s="37" t="s">
        <v>512</v>
      </c>
      <c r="D626" s="37">
        <v>2012</v>
      </c>
      <c r="E626" s="38">
        <v>9</v>
      </c>
      <c r="F626" s="37" t="s">
        <v>36</v>
      </c>
      <c r="G626" s="37" t="s">
        <v>36</v>
      </c>
      <c r="H626" s="37" t="s">
        <v>40</v>
      </c>
      <c r="I626" s="38">
        <v>17</v>
      </c>
      <c r="J626" s="37">
        <v>0</v>
      </c>
      <c r="K626" s="37">
        <f t="shared" si="27"/>
        <v>17</v>
      </c>
      <c r="L626" s="37" t="s">
        <v>3486</v>
      </c>
      <c r="M626">
        <v>1</v>
      </c>
      <c r="N626">
        <v>0</v>
      </c>
      <c r="O626">
        <v>1</v>
      </c>
      <c r="P626">
        <f>VLOOKUP(C626,'By Sighting'!B:O,14,FALSE)</f>
        <v>1</v>
      </c>
      <c r="Q626">
        <v>5.8823529411764705E-2</v>
      </c>
      <c r="R626">
        <f t="shared" si="28"/>
        <v>5.8823529411764705E-2</v>
      </c>
      <c r="S626">
        <v>5.8823529411764705E-2</v>
      </c>
      <c r="T626">
        <v>1</v>
      </c>
      <c r="U626" t="str">
        <f t="shared" si="29"/>
        <v/>
      </c>
    </row>
    <row r="627" spans="1:21" hidden="1" x14ac:dyDescent="0.25">
      <c r="A627" s="39">
        <v>41178</v>
      </c>
      <c r="B627" s="39" t="s">
        <v>4883</v>
      </c>
      <c r="C627" s="37" t="s">
        <v>515</v>
      </c>
      <c r="D627" s="37">
        <v>2012</v>
      </c>
      <c r="E627" s="38">
        <v>9</v>
      </c>
      <c r="F627" s="37" t="s">
        <v>50</v>
      </c>
      <c r="G627" s="37" t="s">
        <v>50</v>
      </c>
      <c r="H627" s="37" t="s">
        <v>32</v>
      </c>
      <c r="I627" s="38">
        <v>438</v>
      </c>
      <c r="J627" s="37" t="s">
        <v>2031</v>
      </c>
      <c r="K627" s="37">
        <f t="shared" si="27"/>
        <v>432</v>
      </c>
      <c r="L627" s="37" t="s">
        <v>3485</v>
      </c>
      <c r="M627">
        <v>2</v>
      </c>
      <c r="N627">
        <v>1</v>
      </c>
      <c r="O627">
        <v>1</v>
      </c>
      <c r="P627">
        <f>VLOOKUP(C627,'By Sighting'!B:O,14,FALSE)</f>
        <v>2</v>
      </c>
      <c r="Q627">
        <v>4.5662100456621002E-3</v>
      </c>
      <c r="R627">
        <f t="shared" si="28"/>
        <v>2.2831050228310501E-3</v>
      </c>
      <c r="S627">
        <v>4.6296296296296294E-3</v>
      </c>
      <c r="T627">
        <v>2</v>
      </c>
      <c r="U627" t="str">
        <f t="shared" si="29"/>
        <v/>
      </c>
    </row>
    <row r="628" spans="1:21" hidden="1" x14ac:dyDescent="0.25">
      <c r="A628" s="39">
        <v>41178</v>
      </c>
      <c r="B628" s="39" t="s">
        <v>4883</v>
      </c>
      <c r="C628" s="37" t="s">
        <v>3484</v>
      </c>
      <c r="D628" s="37">
        <v>2012</v>
      </c>
      <c r="E628" s="38">
        <v>9</v>
      </c>
      <c r="F628" s="37" t="s">
        <v>50</v>
      </c>
      <c r="G628" s="37" t="s">
        <v>50</v>
      </c>
      <c r="H628" s="37" t="s">
        <v>40</v>
      </c>
      <c r="I628" s="38">
        <v>13</v>
      </c>
      <c r="J628" s="37">
        <v>0</v>
      </c>
      <c r="K628" s="37">
        <f t="shared" si="27"/>
        <v>13</v>
      </c>
      <c r="L628" s="37" t="s">
        <v>37</v>
      </c>
      <c r="M628">
        <v>0</v>
      </c>
      <c r="N628">
        <v>0</v>
      </c>
      <c r="O628">
        <v>0</v>
      </c>
      <c r="P628">
        <f>VLOOKUP(C628,'By Sighting'!B:O,14,FALSE)</f>
        <v>0</v>
      </c>
      <c r="Q628">
        <v>0</v>
      </c>
      <c r="R628">
        <f t="shared" si="28"/>
        <v>0</v>
      </c>
      <c r="S628">
        <v>0</v>
      </c>
      <c r="T628">
        <v>0</v>
      </c>
      <c r="U628" t="str">
        <f t="shared" si="29"/>
        <v/>
      </c>
    </row>
    <row r="629" spans="1:21" hidden="1" x14ac:dyDescent="0.25">
      <c r="A629" s="39">
        <v>41179</v>
      </c>
      <c r="B629" s="39" t="s">
        <v>4884</v>
      </c>
      <c r="C629" s="37" t="s">
        <v>3483</v>
      </c>
      <c r="D629" s="37">
        <v>2012</v>
      </c>
      <c r="E629" s="38">
        <v>9</v>
      </c>
      <c r="F629" s="37" t="s">
        <v>76</v>
      </c>
      <c r="G629" s="37" t="s">
        <v>1827</v>
      </c>
      <c r="H629" s="37" t="s">
        <v>32</v>
      </c>
      <c r="I629" s="38">
        <v>38</v>
      </c>
      <c r="J629" s="37">
        <v>0</v>
      </c>
      <c r="K629" s="37">
        <f t="shared" si="27"/>
        <v>38</v>
      </c>
      <c r="L629" s="37" t="s">
        <v>3482</v>
      </c>
      <c r="M629">
        <v>0</v>
      </c>
      <c r="N629">
        <v>0</v>
      </c>
      <c r="O629">
        <v>0</v>
      </c>
      <c r="P629">
        <f>VLOOKUP(C629,'By Sighting'!B:O,14,FALSE)</f>
        <v>0</v>
      </c>
      <c r="Q629">
        <v>0</v>
      </c>
      <c r="R629">
        <f t="shared" si="28"/>
        <v>0</v>
      </c>
      <c r="S629">
        <v>0</v>
      </c>
      <c r="T629">
        <v>0</v>
      </c>
      <c r="U629" t="str">
        <f t="shared" si="29"/>
        <v/>
      </c>
    </row>
    <row r="630" spans="1:21" hidden="1" x14ac:dyDescent="0.25">
      <c r="A630" s="39">
        <v>41183</v>
      </c>
      <c r="B630" s="39" t="s">
        <v>4885</v>
      </c>
      <c r="C630" s="37" t="s">
        <v>3480</v>
      </c>
      <c r="D630" s="37">
        <v>2012</v>
      </c>
      <c r="E630" s="38">
        <v>10</v>
      </c>
      <c r="F630" s="37" t="s">
        <v>76</v>
      </c>
      <c r="G630" s="37" t="s">
        <v>1827</v>
      </c>
      <c r="H630" s="37" t="s">
        <v>32</v>
      </c>
      <c r="I630" s="38">
        <v>18</v>
      </c>
      <c r="J630" s="37">
        <v>0</v>
      </c>
      <c r="K630" s="37">
        <f t="shared" si="27"/>
        <v>18</v>
      </c>
      <c r="L630" s="37" t="s">
        <v>3479</v>
      </c>
      <c r="M630">
        <v>0</v>
      </c>
      <c r="N630">
        <v>0</v>
      </c>
      <c r="O630">
        <v>0</v>
      </c>
      <c r="P630">
        <f>VLOOKUP(C630,'By Sighting'!B:O,14,FALSE)</f>
        <v>0</v>
      </c>
      <c r="Q630">
        <v>0</v>
      </c>
      <c r="R630">
        <f t="shared" si="28"/>
        <v>0</v>
      </c>
      <c r="S630">
        <v>0</v>
      </c>
      <c r="T630">
        <v>0</v>
      </c>
      <c r="U630" t="str">
        <f t="shared" si="29"/>
        <v/>
      </c>
    </row>
    <row r="631" spans="1:21" hidden="1" x14ac:dyDescent="0.25">
      <c r="A631" s="39">
        <v>41183</v>
      </c>
      <c r="B631" s="39" t="s">
        <v>4885</v>
      </c>
      <c r="C631" s="37" t="s">
        <v>3478</v>
      </c>
      <c r="D631" s="37">
        <v>2012</v>
      </c>
      <c r="E631" s="38">
        <v>10</v>
      </c>
      <c r="F631" s="37" t="s">
        <v>1827</v>
      </c>
      <c r="G631" s="37" t="s">
        <v>1827</v>
      </c>
      <c r="H631" s="37" t="s">
        <v>40</v>
      </c>
      <c r="I631" s="38">
        <v>1</v>
      </c>
      <c r="J631" s="37">
        <v>0</v>
      </c>
      <c r="K631" s="37">
        <f t="shared" si="27"/>
        <v>1</v>
      </c>
      <c r="L631" s="37" t="s">
        <v>37</v>
      </c>
      <c r="M631">
        <v>0</v>
      </c>
      <c r="N631">
        <v>0</v>
      </c>
      <c r="O631">
        <v>0</v>
      </c>
      <c r="P631">
        <f>VLOOKUP(C631,'By Sighting'!B:O,14,FALSE)</f>
        <v>0</v>
      </c>
      <c r="Q631">
        <v>0</v>
      </c>
      <c r="R631">
        <f t="shared" si="28"/>
        <v>0</v>
      </c>
      <c r="S631">
        <v>0</v>
      </c>
      <c r="T631">
        <v>0</v>
      </c>
      <c r="U631" t="str">
        <f t="shared" si="29"/>
        <v/>
      </c>
    </row>
    <row r="632" spans="1:21" hidden="1" x14ac:dyDescent="0.25">
      <c r="A632" s="39">
        <v>41207</v>
      </c>
      <c r="B632" s="39" t="s">
        <v>4886</v>
      </c>
      <c r="C632" s="37" t="s">
        <v>3475</v>
      </c>
      <c r="D632" s="37">
        <v>2012</v>
      </c>
      <c r="E632" s="38">
        <v>10</v>
      </c>
      <c r="F632" s="37" t="s">
        <v>76</v>
      </c>
      <c r="G632" s="37" t="s">
        <v>1827</v>
      </c>
      <c r="H632" s="37" t="s">
        <v>32</v>
      </c>
      <c r="I632" s="38">
        <v>28</v>
      </c>
      <c r="J632" s="37">
        <v>0</v>
      </c>
      <c r="K632" s="37">
        <f t="shared" si="27"/>
        <v>28</v>
      </c>
      <c r="L632" s="37" t="s">
        <v>3474</v>
      </c>
      <c r="M632">
        <v>0</v>
      </c>
      <c r="N632">
        <v>0</v>
      </c>
      <c r="O632">
        <v>0</v>
      </c>
      <c r="P632">
        <f>VLOOKUP(C632,'By Sighting'!B:O,14,FALSE)</f>
        <v>0</v>
      </c>
      <c r="Q632">
        <v>0</v>
      </c>
      <c r="R632">
        <f t="shared" si="28"/>
        <v>0</v>
      </c>
      <c r="S632">
        <v>0</v>
      </c>
      <c r="T632">
        <v>0</v>
      </c>
      <c r="U632" t="str">
        <f t="shared" si="29"/>
        <v/>
      </c>
    </row>
    <row r="633" spans="1:21" hidden="1" x14ac:dyDescent="0.25">
      <c r="A633" s="39">
        <v>41207</v>
      </c>
      <c r="B633" s="39" t="s">
        <v>4886</v>
      </c>
      <c r="C633" s="37" t="s">
        <v>3473</v>
      </c>
      <c r="D633" s="37">
        <v>2012</v>
      </c>
      <c r="E633" s="38">
        <v>10</v>
      </c>
      <c r="F633" s="37" t="s">
        <v>76</v>
      </c>
      <c r="G633" s="37" t="s">
        <v>1827</v>
      </c>
      <c r="H633" s="37" t="s">
        <v>40</v>
      </c>
      <c r="I633" s="38">
        <v>2</v>
      </c>
      <c r="J633" s="37">
        <v>0</v>
      </c>
      <c r="K633" s="37">
        <f t="shared" si="27"/>
        <v>2</v>
      </c>
      <c r="L633" s="37" t="s">
        <v>37</v>
      </c>
      <c r="M633">
        <v>0</v>
      </c>
      <c r="N633">
        <v>0</v>
      </c>
      <c r="O633">
        <v>0</v>
      </c>
      <c r="P633">
        <f>VLOOKUP(C633,'By Sighting'!B:O,14,FALSE)</f>
        <v>0</v>
      </c>
      <c r="Q633">
        <v>0</v>
      </c>
      <c r="R633">
        <f t="shared" si="28"/>
        <v>0</v>
      </c>
      <c r="S633">
        <v>0</v>
      </c>
      <c r="T633">
        <v>0</v>
      </c>
      <c r="U633" t="str">
        <f t="shared" si="29"/>
        <v/>
      </c>
    </row>
    <row r="634" spans="1:21" hidden="1" x14ac:dyDescent="0.25">
      <c r="A634" s="39">
        <v>41207</v>
      </c>
      <c r="B634" s="39" t="s">
        <v>4886</v>
      </c>
      <c r="C634" s="37" t="s">
        <v>522</v>
      </c>
      <c r="D634" s="37">
        <v>2012</v>
      </c>
      <c r="E634" s="38">
        <v>10</v>
      </c>
      <c r="F634" s="37" t="s">
        <v>55</v>
      </c>
      <c r="G634" s="37" t="s">
        <v>4672</v>
      </c>
      <c r="H634" s="37" t="s">
        <v>32</v>
      </c>
      <c r="I634" s="38">
        <v>394</v>
      </c>
      <c r="J634" s="37" t="s">
        <v>3470</v>
      </c>
      <c r="K634" s="37">
        <f t="shared" si="27"/>
        <v>329</v>
      </c>
      <c r="L634" s="37" t="s">
        <v>3469</v>
      </c>
      <c r="M634">
        <v>3</v>
      </c>
      <c r="N634">
        <v>2</v>
      </c>
      <c r="O634">
        <v>0</v>
      </c>
      <c r="P634">
        <f>VLOOKUP(C634,'By Sighting'!B:O,14,FALSE)</f>
        <v>2</v>
      </c>
      <c r="Q634">
        <v>7.6142131979695434E-3</v>
      </c>
      <c r="R634">
        <f t="shared" si="28"/>
        <v>0</v>
      </c>
      <c r="S634">
        <v>6.0790273556231003E-3</v>
      </c>
      <c r="T634">
        <v>3</v>
      </c>
      <c r="U634" t="str">
        <f t="shared" si="29"/>
        <v/>
      </c>
    </row>
    <row r="635" spans="1:21" hidden="1" x14ac:dyDescent="0.25">
      <c r="A635" s="39">
        <v>41207</v>
      </c>
      <c r="B635" s="39" t="s">
        <v>4886</v>
      </c>
      <c r="C635" s="37" t="s">
        <v>520</v>
      </c>
      <c r="D635" s="37">
        <v>2012</v>
      </c>
      <c r="E635" s="38">
        <v>10</v>
      </c>
      <c r="F635" s="37" t="s">
        <v>55</v>
      </c>
      <c r="G635" s="37" t="s">
        <v>4672</v>
      </c>
      <c r="H635" s="37" t="s">
        <v>40</v>
      </c>
      <c r="I635" s="38">
        <v>1100</v>
      </c>
      <c r="J635" s="37">
        <v>0</v>
      </c>
      <c r="K635" s="37">
        <f t="shared" si="27"/>
        <v>1100</v>
      </c>
      <c r="L635" s="37" t="s">
        <v>3468</v>
      </c>
      <c r="M635">
        <v>8</v>
      </c>
      <c r="N635">
        <v>0</v>
      </c>
      <c r="O635">
        <v>7</v>
      </c>
      <c r="P635">
        <f>VLOOKUP(C635,'By Sighting'!B:O,14,FALSE)</f>
        <v>7</v>
      </c>
      <c r="Q635">
        <v>7.2727272727272727E-3</v>
      </c>
      <c r="R635">
        <f t="shared" si="28"/>
        <v>6.3636363636363638E-3</v>
      </c>
      <c r="S635">
        <v>6.3636363636363638E-3</v>
      </c>
      <c r="T635">
        <v>8</v>
      </c>
      <c r="U635" t="str">
        <f t="shared" si="29"/>
        <v/>
      </c>
    </row>
    <row r="636" spans="1:21" hidden="1" x14ac:dyDescent="0.25">
      <c r="A636" s="39">
        <v>41207</v>
      </c>
      <c r="B636" s="39" t="s">
        <v>4886</v>
      </c>
      <c r="C636" s="37" t="s">
        <v>3467</v>
      </c>
      <c r="D636" s="37">
        <v>2012</v>
      </c>
      <c r="E636" s="38">
        <v>10</v>
      </c>
      <c r="F636" s="37" t="s">
        <v>24</v>
      </c>
      <c r="G636" s="37" t="s">
        <v>4672</v>
      </c>
      <c r="H636" s="37" t="s">
        <v>32</v>
      </c>
      <c r="I636" s="38">
        <v>8</v>
      </c>
      <c r="J636" s="37">
        <v>0</v>
      </c>
      <c r="K636" s="37">
        <f t="shared" si="27"/>
        <v>8</v>
      </c>
      <c r="L636" s="37" t="s">
        <v>3466</v>
      </c>
      <c r="M636">
        <v>0</v>
      </c>
      <c r="N636">
        <v>0</v>
      </c>
      <c r="O636">
        <v>0</v>
      </c>
      <c r="P636">
        <f>VLOOKUP(C636,'By Sighting'!B:O,14,FALSE)</f>
        <v>0</v>
      </c>
      <c r="Q636">
        <v>0</v>
      </c>
      <c r="R636">
        <f t="shared" si="28"/>
        <v>0</v>
      </c>
      <c r="S636">
        <v>0</v>
      </c>
      <c r="T636">
        <v>0</v>
      </c>
      <c r="U636" t="str">
        <f t="shared" si="29"/>
        <v/>
      </c>
    </row>
    <row r="637" spans="1:21" hidden="1" x14ac:dyDescent="0.25">
      <c r="A637" s="39">
        <v>41207</v>
      </c>
      <c r="B637" s="39" t="s">
        <v>4886</v>
      </c>
      <c r="C637" s="37" t="s">
        <v>3465</v>
      </c>
      <c r="D637" s="37">
        <v>2012</v>
      </c>
      <c r="E637" s="38">
        <v>10</v>
      </c>
      <c r="F637" s="37" t="s">
        <v>36</v>
      </c>
      <c r="G637" s="37" t="s">
        <v>36</v>
      </c>
      <c r="H637" s="37" t="s">
        <v>32</v>
      </c>
      <c r="I637" s="38">
        <v>64</v>
      </c>
      <c r="J637" s="37" t="s">
        <v>2098</v>
      </c>
      <c r="K637" s="37">
        <f t="shared" si="27"/>
        <v>57</v>
      </c>
      <c r="L637" s="37" t="s">
        <v>3464</v>
      </c>
      <c r="M637">
        <v>0</v>
      </c>
      <c r="N637">
        <v>0</v>
      </c>
      <c r="O637">
        <v>0</v>
      </c>
      <c r="P637">
        <f>VLOOKUP(C637,'By Sighting'!B:O,14,FALSE)</f>
        <v>0</v>
      </c>
      <c r="Q637">
        <v>0</v>
      </c>
      <c r="R637">
        <f t="shared" si="28"/>
        <v>0</v>
      </c>
      <c r="S637">
        <v>0</v>
      </c>
      <c r="T637">
        <v>0</v>
      </c>
      <c r="U637" t="str">
        <f t="shared" si="29"/>
        <v/>
      </c>
    </row>
    <row r="638" spans="1:21" hidden="1" x14ac:dyDescent="0.25">
      <c r="A638" s="39">
        <v>41207</v>
      </c>
      <c r="B638" s="39" t="s">
        <v>4886</v>
      </c>
      <c r="C638" s="37" t="s">
        <v>3463</v>
      </c>
      <c r="D638" s="37">
        <v>2012</v>
      </c>
      <c r="E638" s="38">
        <v>10</v>
      </c>
      <c r="F638" s="37" t="s">
        <v>36</v>
      </c>
      <c r="G638" s="37" t="s">
        <v>36</v>
      </c>
      <c r="H638" s="37" t="s">
        <v>40</v>
      </c>
      <c r="I638" s="38">
        <v>32</v>
      </c>
      <c r="J638" s="37">
        <v>0</v>
      </c>
      <c r="K638" s="37">
        <f t="shared" si="27"/>
        <v>32</v>
      </c>
      <c r="L638" s="37" t="s">
        <v>3462</v>
      </c>
      <c r="M638">
        <v>0</v>
      </c>
      <c r="N638">
        <v>0</v>
      </c>
      <c r="O638">
        <v>0</v>
      </c>
      <c r="P638">
        <f>VLOOKUP(C638,'By Sighting'!B:O,14,FALSE)</f>
        <v>0</v>
      </c>
      <c r="Q638">
        <v>0</v>
      </c>
      <c r="R638">
        <f t="shared" si="28"/>
        <v>0</v>
      </c>
      <c r="S638">
        <v>0</v>
      </c>
      <c r="T638">
        <v>0</v>
      </c>
      <c r="U638" t="str">
        <f t="shared" si="29"/>
        <v/>
      </c>
    </row>
    <row r="639" spans="1:21" hidden="1" x14ac:dyDescent="0.25">
      <c r="A639" s="39">
        <v>41207</v>
      </c>
      <c r="B639" s="39" t="s">
        <v>4886</v>
      </c>
      <c r="C639" s="37" t="s">
        <v>3461</v>
      </c>
      <c r="D639" s="37">
        <v>2012</v>
      </c>
      <c r="E639" s="38">
        <v>10</v>
      </c>
      <c r="F639" s="37" t="s">
        <v>50</v>
      </c>
      <c r="G639" s="37" t="s">
        <v>50</v>
      </c>
      <c r="H639" s="37" t="s">
        <v>32</v>
      </c>
      <c r="I639" s="38">
        <v>154</v>
      </c>
      <c r="J639" s="37" t="s">
        <v>1857</v>
      </c>
      <c r="K639" s="37">
        <f t="shared" si="27"/>
        <v>149</v>
      </c>
      <c r="L639" s="37" t="s">
        <v>3460</v>
      </c>
      <c r="M639">
        <v>0</v>
      </c>
      <c r="N639">
        <v>0</v>
      </c>
      <c r="O639">
        <v>0</v>
      </c>
      <c r="P639">
        <f>VLOOKUP(C639,'By Sighting'!B:O,14,FALSE)</f>
        <v>0</v>
      </c>
      <c r="Q639">
        <v>0</v>
      </c>
      <c r="R639">
        <f t="shared" si="28"/>
        <v>0</v>
      </c>
      <c r="S639">
        <v>0</v>
      </c>
      <c r="T639">
        <v>0</v>
      </c>
      <c r="U639" t="str">
        <f t="shared" si="29"/>
        <v/>
      </c>
    </row>
    <row r="640" spans="1:21" hidden="1" x14ac:dyDescent="0.25">
      <c r="A640" s="39">
        <v>41207</v>
      </c>
      <c r="B640" s="39" t="s">
        <v>4886</v>
      </c>
      <c r="C640" s="37" t="s">
        <v>3459</v>
      </c>
      <c r="D640" s="37">
        <v>2012</v>
      </c>
      <c r="E640" s="38">
        <v>10</v>
      </c>
      <c r="F640" s="37" t="s">
        <v>50</v>
      </c>
      <c r="G640" s="37" t="s">
        <v>50</v>
      </c>
      <c r="H640" s="37" t="s">
        <v>40</v>
      </c>
      <c r="I640" s="38">
        <v>8</v>
      </c>
      <c r="J640" s="37">
        <v>0</v>
      </c>
      <c r="K640" s="37">
        <f t="shared" si="27"/>
        <v>8</v>
      </c>
      <c r="L640" s="37" t="s">
        <v>3458</v>
      </c>
      <c r="M640">
        <v>0</v>
      </c>
      <c r="N640">
        <v>0</v>
      </c>
      <c r="O640">
        <v>0</v>
      </c>
      <c r="P640">
        <f>VLOOKUP(C640,'By Sighting'!B:O,14,FALSE)</f>
        <v>0</v>
      </c>
      <c r="Q640">
        <v>0</v>
      </c>
      <c r="R640">
        <f t="shared" si="28"/>
        <v>0</v>
      </c>
      <c r="S640">
        <v>0</v>
      </c>
      <c r="T640">
        <v>0</v>
      </c>
      <c r="U640" t="str">
        <f t="shared" si="29"/>
        <v/>
      </c>
    </row>
    <row r="641" spans="1:21" hidden="1" x14ac:dyDescent="0.25">
      <c r="A641" s="39">
        <v>41215</v>
      </c>
      <c r="B641" s="39" t="s">
        <v>4887</v>
      </c>
      <c r="C641" s="37" t="s">
        <v>3454</v>
      </c>
      <c r="D641" s="37">
        <v>2012</v>
      </c>
      <c r="E641" s="38">
        <v>11</v>
      </c>
      <c r="F641" s="37" t="s">
        <v>76</v>
      </c>
      <c r="G641" s="37" t="s">
        <v>1827</v>
      </c>
      <c r="H641" s="37" t="s">
        <v>32</v>
      </c>
      <c r="I641" s="38">
        <v>30</v>
      </c>
      <c r="J641" s="37">
        <v>0</v>
      </c>
      <c r="K641" s="37">
        <f t="shared" si="27"/>
        <v>30</v>
      </c>
      <c r="L641" s="37" t="s">
        <v>3453</v>
      </c>
      <c r="M641">
        <v>0</v>
      </c>
      <c r="N641">
        <v>0</v>
      </c>
      <c r="O641">
        <v>0</v>
      </c>
      <c r="P641">
        <f>VLOOKUP(C641,'By Sighting'!B:O,14,FALSE)</f>
        <v>0</v>
      </c>
      <c r="Q641">
        <v>0</v>
      </c>
      <c r="R641">
        <f t="shared" si="28"/>
        <v>0</v>
      </c>
      <c r="S641">
        <v>0</v>
      </c>
      <c r="T641">
        <v>0</v>
      </c>
      <c r="U641" t="str">
        <f t="shared" si="29"/>
        <v/>
      </c>
    </row>
    <row r="642" spans="1:21" hidden="1" x14ac:dyDescent="0.25">
      <c r="A642" s="39">
        <v>41215</v>
      </c>
      <c r="B642" s="39" t="s">
        <v>4887</v>
      </c>
      <c r="C642" s="37" t="s">
        <v>3452</v>
      </c>
      <c r="D642" s="37">
        <v>2012</v>
      </c>
      <c r="E642" s="38">
        <v>11</v>
      </c>
      <c r="F642" s="37" t="s">
        <v>76</v>
      </c>
      <c r="G642" s="37" t="s">
        <v>1827</v>
      </c>
      <c r="H642" s="37" t="s">
        <v>40</v>
      </c>
      <c r="I642" s="38">
        <v>3</v>
      </c>
      <c r="J642" s="37">
        <v>0</v>
      </c>
      <c r="K642" s="37">
        <f t="shared" si="27"/>
        <v>3</v>
      </c>
      <c r="L642" s="37" t="s">
        <v>37</v>
      </c>
      <c r="M642">
        <v>0</v>
      </c>
      <c r="N642">
        <v>0</v>
      </c>
      <c r="O642">
        <v>0</v>
      </c>
      <c r="P642">
        <f>VLOOKUP(C642,'By Sighting'!B:O,14,FALSE)</f>
        <v>0</v>
      </c>
      <c r="Q642">
        <v>0</v>
      </c>
      <c r="R642">
        <f t="shared" si="28"/>
        <v>0</v>
      </c>
      <c r="S642">
        <v>0</v>
      </c>
      <c r="T642">
        <v>0</v>
      </c>
      <c r="U642" t="str">
        <f t="shared" si="29"/>
        <v/>
      </c>
    </row>
    <row r="643" spans="1:21" hidden="1" x14ac:dyDescent="0.25">
      <c r="A643" s="39">
        <v>41222</v>
      </c>
      <c r="B643" s="39" t="s">
        <v>4888</v>
      </c>
      <c r="C643" s="37" t="s">
        <v>3451</v>
      </c>
      <c r="D643" s="37">
        <v>2012</v>
      </c>
      <c r="E643" s="38">
        <v>11</v>
      </c>
      <c r="F643" s="37" t="s">
        <v>76</v>
      </c>
      <c r="G643" s="37" t="s">
        <v>1827</v>
      </c>
      <c r="H643" s="37" t="s">
        <v>32</v>
      </c>
      <c r="I643" s="38">
        <v>17</v>
      </c>
      <c r="J643" s="37">
        <v>0</v>
      </c>
      <c r="K643" s="37">
        <f t="shared" ref="K643:K706" si="30">I643-J643</f>
        <v>17</v>
      </c>
      <c r="L643" s="37" t="s">
        <v>3450</v>
      </c>
      <c r="M643">
        <v>0</v>
      </c>
      <c r="N643">
        <v>0</v>
      </c>
      <c r="O643">
        <v>0</v>
      </c>
      <c r="P643">
        <f>VLOOKUP(C643,'By Sighting'!B:O,14,FALSE)</f>
        <v>0</v>
      </c>
      <c r="Q643">
        <v>0</v>
      </c>
      <c r="R643">
        <f t="shared" ref="R643:R706" si="31">O643/I643</f>
        <v>0</v>
      </c>
      <c r="S643">
        <v>0</v>
      </c>
      <c r="T643">
        <v>0</v>
      </c>
      <c r="U643" t="str">
        <f t="shared" ref="U643:U706" si="32">IF(T643=M643, "", "NO")</f>
        <v/>
      </c>
    </row>
    <row r="644" spans="1:21" hidden="1" x14ac:dyDescent="0.25">
      <c r="A644" s="39">
        <v>41222</v>
      </c>
      <c r="B644" s="39" t="s">
        <v>4888</v>
      </c>
      <c r="C644" s="37" t="s">
        <v>3449</v>
      </c>
      <c r="D644" s="37">
        <v>2012</v>
      </c>
      <c r="E644" s="38">
        <v>11</v>
      </c>
      <c r="F644" s="37" t="s">
        <v>1827</v>
      </c>
      <c r="G644" s="37" t="s">
        <v>1827</v>
      </c>
      <c r="H644" s="37" t="s">
        <v>32</v>
      </c>
      <c r="I644" s="38">
        <v>3</v>
      </c>
      <c r="J644" s="37">
        <v>0</v>
      </c>
      <c r="K644" s="37">
        <f t="shared" si="30"/>
        <v>3</v>
      </c>
      <c r="L644" s="37" t="s">
        <v>3448</v>
      </c>
      <c r="M644">
        <v>0</v>
      </c>
      <c r="N644">
        <v>0</v>
      </c>
      <c r="O644">
        <v>0</v>
      </c>
      <c r="P644">
        <f>VLOOKUP(C644,'By Sighting'!B:O,14,FALSE)</f>
        <v>0</v>
      </c>
      <c r="Q644">
        <v>0</v>
      </c>
      <c r="R644">
        <f t="shared" si="31"/>
        <v>0</v>
      </c>
      <c r="S644">
        <v>0</v>
      </c>
      <c r="T644">
        <v>0</v>
      </c>
      <c r="U644" t="str">
        <f t="shared" si="32"/>
        <v/>
      </c>
    </row>
    <row r="645" spans="1:21" hidden="1" x14ac:dyDescent="0.25">
      <c r="A645" s="39">
        <v>41222</v>
      </c>
      <c r="B645" s="39" t="s">
        <v>4888</v>
      </c>
      <c r="C645" s="37" t="s">
        <v>3447</v>
      </c>
      <c r="D645" s="37">
        <v>2012</v>
      </c>
      <c r="E645" s="38">
        <v>11</v>
      </c>
      <c r="F645" s="37" t="s">
        <v>153</v>
      </c>
      <c r="G645" s="37" t="s">
        <v>4672</v>
      </c>
      <c r="H645" s="37" t="s">
        <v>32</v>
      </c>
      <c r="I645" s="38">
        <v>1</v>
      </c>
      <c r="J645" s="37">
        <v>0</v>
      </c>
      <c r="K645" s="37">
        <f t="shared" si="30"/>
        <v>1</v>
      </c>
      <c r="L645" s="37" t="s">
        <v>3446</v>
      </c>
      <c r="M645">
        <v>0</v>
      </c>
      <c r="N645">
        <v>0</v>
      </c>
      <c r="O645">
        <v>0</v>
      </c>
      <c r="P645">
        <f>VLOOKUP(C645,'By Sighting'!B:O,14,FALSE)</f>
        <v>0</v>
      </c>
      <c r="Q645">
        <v>0</v>
      </c>
      <c r="R645">
        <f t="shared" si="31"/>
        <v>0</v>
      </c>
      <c r="S645">
        <v>0</v>
      </c>
      <c r="T645">
        <v>0</v>
      </c>
      <c r="U645" t="str">
        <f t="shared" si="32"/>
        <v/>
      </c>
    </row>
    <row r="646" spans="1:21" hidden="1" x14ac:dyDescent="0.25">
      <c r="A646" s="39">
        <v>41222</v>
      </c>
      <c r="B646" s="39" t="s">
        <v>4888</v>
      </c>
      <c r="C646" s="37" t="s">
        <v>3445</v>
      </c>
      <c r="D646" s="37">
        <v>2012</v>
      </c>
      <c r="E646" s="38">
        <v>11</v>
      </c>
      <c r="F646" s="37" t="s">
        <v>55</v>
      </c>
      <c r="G646" s="37" t="s">
        <v>4672</v>
      </c>
      <c r="H646" s="37" t="s">
        <v>32</v>
      </c>
      <c r="I646" s="38">
        <v>175</v>
      </c>
      <c r="J646" s="37">
        <v>0</v>
      </c>
      <c r="K646" s="37">
        <f t="shared" si="30"/>
        <v>175</v>
      </c>
      <c r="L646" s="37" t="s">
        <v>3444</v>
      </c>
      <c r="M646">
        <v>0</v>
      </c>
      <c r="N646">
        <v>0</v>
      </c>
      <c r="O646">
        <v>0</v>
      </c>
      <c r="P646">
        <f>VLOOKUP(C646,'By Sighting'!B:O,14,FALSE)</f>
        <v>0</v>
      </c>
      <c r="Q646">
        <v>0</v>
      </c>
      <c r="R646">
        <f t="shared" si="31"/>
        <v>0</v>
      </c>
      <c r="S646">
        <v>0</v>
      </c>
      <c r="T646">
        <v>0</v>
      </c>
      <c r="U646" t="str">
        <f t="shared" si="32"/>
        <v/>
      </c>
    </row>
    <row r="647" spans="1:21" hidden="1" x14ac:dyDescent="0.25">
      <c r="A647" s="39">
        <v>41222</v>
      </c>
      <c r="B647" s="39" t="s">
        <v>4888</v>
      </c>
      <c r="C647" s="37" t="s">
        <v>3443</v>
      </c>
      <c r="D647" s="37">
        <v>2012</v>
      </c>
      <c r="E647" s="38">
        <v>11</v>
      </c>
      <c r="F647" s="37" t="s">
        <v>55</v>
      </c>
      <c r="G647" s="37" t="s">
        <v>4672</v>
      </c>
      <c r="H647" s="37" t="s">
        <v>40</v>
      </c>
      <c r="I647" s="38">
        <v>615</v>
      </c>
      <c r="J647" s="37">
        <v>0</v>
      </c>
      <c r="K647" s="37">
        <f t="shared" si="30"/>
        <v>615</v>
      </c>
      <c r="L647" s="37" t="s">
        <v>37</v>
      </c>
      <c r="M647">
        <v>0</v>
      </c>
      <c r="N647">
        <v>0</v>
      </c>
      <c r="O647">
        <v>0</v>
      </c>
      <c r="P647">
        <f>VLOOKUP(C647,'By Sighting'!B:O,14,FALSE)</f>
        <v>0</v>
      </c>
      <c r="Q647">
        <v>0</v>
      </c>
      <c r="R647">
        <f t="shared" si="31"/>
        <v>0</v>
      </c>
      <c r="S647">
        <v>0</v>
      </c>
      <c r="T647">
        <v>0</v>
      </c>
      <c r="U647" t="str">
        <f t="shared" si="32"/>
        <v/>
      </c>
    </row>
    <row r="648" spans="1:21" hidden="1" x14ac:dyDescent="0.25">
      <c r="A648" s="39">
        <v>41228</v>
      </c>
      <c r="B648" s="39" t="s">
        <v>4889</v>
      </c>
      <c r="C648" s="37" t="s">
        <v>3441</v>
      </c>
      <c r="D648" s="37">
        <v>2012</v>
      </c>
      <c r="E648" s="38">
        <v>11</v>
      </c>
      <c r="F648" s="37" t="s">
        <v>76</v>
      </c>
      <c r="G648" s="37" t="s">
        <v>1827</v>
      </c>
      <c r="H648" s="37" t="s">
        <v>32</v>
      </c>
      <c r="I648" s="38">
        <v>62</v>
      </c>
      <c r="J648" s="37">
        <v>0</v>
      </c>
      <c r="K648" s="37">
        <f t="shared" si="30"/>
        <v>62</v>
      </c>
      <c r="L648" s="37" t="s">
        <v>3440</v>
      </c>
      <c r="M648">
        <v>0</v>
      </c>
      <c r="N648">
        <v>0</v>
      </c>
      <c r="O648">
        <v>0</v>
      </c>
      <c r="P648">
        <f>VLOOKUP(C648,'By Sighting'!B:O,14,FALSE)</f>
        <v>0</v>
      </c>
      <c r="Q648">
        <v>0</v>
      </c>
      <c r="R648">
        <f t="shared" si="31"/>
        <v>0</v>
      </c>
      <c r="S648">
        <v>0</v>
      </c>
      <c r="T648">
        <v>0</v>
      </c>
      <c r="U648" t="str">
        <f t="shared" si="32"/>
        <v/>
      </c>
    </row>
    <row r="649" spans="1:21" hidden="1" x14ac:dyDescent="0.25">
      <c r="A649" s="39">
        <v>41228</v>
      </c>
      <c r="B649" s="39" t="s">
        <v>4889</v>
      </c>
      <c r="C649" s="37" t="s">
        <v>3439</v>
      </c>
      <c r="D649" s="37">
        <v>2012</v>
      </c>
      <c r="E649" s="38">
        <v>11</v>
      </c>
      <c r="F649" s="37" t="s">
        <v>76</v>
      </c>
      <c r="G649" s="37" t="s">
        <v>1827</v>
      </c>
      <c r="H649" s="37" t="s">
        <v>40</v>
      </c>
      <c r="I649" s="38">
        <v>3</v>
      </c>
      <c r="J649" s="37">
        <v>0</v>
      </c>
      <c r="K649" s="37">
        <f t="shared" si="30"/>
        <v>3</v>
      </c>
      <c r="L649" s="37" t="s">
        <v>37</v>
      </c>
      <c r="M649">
        <v>0</v>
      </c>
      <c r="N649">
        <v>0</v>
      </c>
      <c r="O649">
        <v>0</v>
      </c>
      <c r="P649">
        <f>VLOOKUP(C649,'By Sighting'!B:O,14,FALSE)</f>
        <v>0</v>
      </c>
      <c r="Q649">
        <v>0</v>
      </c>
      <c r="R649">
        <f t="shared" si="31"/>
        <v>0</v>
      </c>
      <c r="S649">
        <v>0</v>
      </c>
      <c r="T649">
        <v>0</v>
      </c>
      <c r="U649" t="str">
        <f t="shared" si="32"/>
        <v/>
      </c>
    </row>
    <row r="650" spans="1:21" hidden="1" x14ac:dyDescent="0.25">
      <c r="A650" s="39">
        <v>41228</v>
      </c>
      <c r="B650" s="39" t="s">
        <v>4889</v>
      </c>
      <c r="C650" s="37" t="s">
        <v>3438</v>
      </c>
      <c r="D650" s="37">
        <v>2012</v>
      </c>
      <c r="E650" s="38">
        <v>11</v>
      </c>
      <c r="F650" s="37" t="s">
        <v>1827</v>
      </c>
      <c r="G650" s="37" t="s">
        <v>1827</v>
      </c>
      <c r="H650" s="37" t="s">
        <v>32</v>
      </c>
      <c r="I650" s="38">
        <v>15</v>
      </c>
      <c r="J650" s="37">
        <v>0</v>
      </c>
      <c r="K650" s="37">
        <f t="shared" si="30"/>
        <v>15</v>
      </c>
      <c r="L650" s="37" t="s">
        <v>3437</v>
      </c>
      <c r="M650">
        <v>0</v>
      </c>
      <c r="N650">
        <v>0</v>
      </c>
      <c r="O650">
        <v>0</v>
      </c>
      <c r="P650">
        <f>VLOOKUP(C650,'By Sighting'!B:O,14,FALSE)</f>
        <v>0</v>
      </c>
      <c r="Q650">
        <v>0</v>
      </c>
      <c r="R650">
        <f t="shared" si="31"/>
        <v>0</v>
      </c>
      <c r="S650">
        <v>0</v>
      </c>
      <c r="T650">
        <v>0</v>
      </c>
      <c r="U650" t="str">
        <f t="shared" si="32"/>
        <v/>
      </c>
    </row>
    <row r="651" spans="1:21" hidden="1" x14ac:dyDescent="0.25">
      <c r="A651" s="39">
        <v>41228</v>
      </c>
      <c r="B651" s="39" t="s">
        <v>4889</v>
      </c>
      <c r="C651" s="37" t="s">
        <v>3436</v>
      </c>
      <c r="D651" s="37">
        <v>2012</v>
      </c>
      <c r="E651" s="38">
        <v>11</v>
      </c>
      <c r="F651" s="37" t="s">
        <v>55</v>
      </c>
      <c r="G651" s="37" t="s">
        <v>4672</v>
      </c>
      <c r="H651" s="37" t="s">
        <v>32</v>
      </c>
      <c r="I651" s="38">
        <v>184</v>
      </c>
      <c r="J651" s="37" t="s">
        <v>1942</v>
      </c>
      <c r="K651" s="37">
        <f t="shared" si="30"/>
        <v>173</v>
      </c>
      <c r="L651" s="37" t="s">
        <v>3435</v>
      </c>
      <c r="M651">
        <v>0</v>
      </c>
      <c r="N651">
        <v>0</v>
      </c>
      <c r="O651">
        <v>0</v>
      </c>
      <c r="P651">
        <f>VLOOKUP(C651,'By Sighting'!B:O,14,FALSE)</f>
        <v>0</v>
      </c>
      <c r="Q651">
        <v>0</v>
      </c>
      <c r="R651">
        <f t="shared" si="31"/>
        <v>0</v>
      </c>
      <c r="S651">
        <v>0</v>
      </c>
      <c r="T651">
        <v>0</v>
      </c>
      <c r="U651" t="str">
        <f t="shared" si="32"/>
        <v/>
      </c>
    </row>
    <row r="652" spans="1:21" hidden="1" x14ac:dyDescent="0.25">
      <c r="A652" s="39">
        <v>41228</v>
      </c>
      <c r="B652" s="39" t="s">
        <v>4889</v>
      </c>
      <c r="C652" s="37" t="s">
        <v>543</v>
      </c>
      <c r="D652" s="37">
        <v>2012</v>
      </c>
      <c r="E652" s="38">
        <v>11</v>
      </c>
      <c r="F652" s="37" t="s">
        <v>55</v>
      </c>
      <c r="G652" s="37" t="s">
        <v>4672</v>
      </c>
      <c r="H652" s="37" t="s">
        <v>40</v>
      </c>
      <c r="I652" s="38">
        <v>640</v>
      </c>
      <c r="J652" s="37">
        <v>0</v>
      </c>
      <c r="K652" s="37">
        <f t="shared" si="30"/>
        <v>640</v>
      </c>
      <c r="L652" s="37" t="s">
        <v>3434</v>
      </c>
      <c r="M652">
        <v>1</v>
      </c>
      <c r="N652">
        <v>0</v>
      </c>
      <c r="O652">
        <v>1</v>
      </c>
      <c r="P652">
        <f>VLOOKUP(C652,'By Sighting'!B:O,14,FALSE)</f>
        <v>1</v>
      </c>
      <c r="Q652">
        <v>1.5625000000000001E-3</v>
      </c>
      <c r="R652">
        <f t="shared" si="31"/>
        <v>1.5625000000000001E-3</v>
      </c>
      <c r="S652">
        <v>1.5625000000000001E-3</v>
      </c>
      <c r="T652">
        <v>1</v>
      </c>
      <c r="U652" t="str">
        <f t="shared" si="32"/>
        <v/>
      </c>
    </row>
    <row r="653" spans="1:21" hidden="1" x14ac:dyDescent="0.25">
      <c r="A653" s="39">
        <v>41228</v>
      </c>
      <c r="B653" s="39" t="s">
        <v>4889</v>
      </c>
      <c r="C653" s="37" t="s">
        <v>3433</v>
      </c>
      <c r="D653" s="37">
        <v>2012</v>
      </c>
      <c r="E653" s="38">
        <v>11</v>
      </c>
      <c r="F653" s="37" t="s">
        <v>24</v>
      </c>
      <c r="G653" s="37" t="s">
        <v>4672</v>
      </c>
      <c r="H653" s="37" t="s">
        <v>32</v>
      </c>
      <c r="I653" s="38">
        <v>36</v>
      </c>
      <c r="J653" s="37" t="s">
        <v>2845</v>
      </c>
      <c r="K653" s="37">
        <f t="shared" si="30"/>
        <v>33</v>
      </c>
      <c r="L653" s="37" t="s">
        <v>3432</v>
      </c>
      <c r="M653">
        <v>0</v>
      </c>
      <c r="N653">
        <v>0</v>
      </c>
      <c r="O653">
        <v>0</v>
      </c>
      <c r="P653">
        <f>VLOOKUP(C653,'By Sighting'!B:O,14,FALSE)</f>
        <v>0</v>
      </c>
      <c r="Q653">
        <v>0</v>
      </c>
      <c r="R653">
        <f t="shared" si="31"/>
        <v>0</v>
      </c>
      <c r="S653">
        <v>0</v>
      </c>
      <c r="T653">
        <v>0</v>
      </c>
      <c r="U653" t="str">
        <f t="shared" si="32"/>
        <v/>
      </c>
    </row>
    <row r="654" spans="1:21" hidden="1" x14ac:dyDescent="0.25">
      <c r="A654" s="39">
        <v>41228</v>
      </c>
      <c r="B654" s="39" t="s">
        <v>4889</v>
      </c>
      <c r="C654" s="37" t="s">
        <v>3431</v>
      </c>
      <c r="D654" s="37">
        <v>2012</v>
      </c>
      <c r="E654" s="38">
        <v>11</v>
      </c>
      <c r="F654" s="37" t="s">
        <v>24</v>
      </c>
      <c r="G654" s="37" t="s">
        <v>4672</v>
      </c>
      <c r="H654" s="37" t="s">
        <v>40</v>
      </c>
      <c r="I654" s="38">
        <v>1</v>
      </c>
      <c r="J654" s="37">
        <v>0</v>
      </c>
      <c r="K654" s="37">
        <f t="shared" si="30"/>
        <v>1</v>
      </c>
      <c r="L654" s="37" t="s">
        <v>37</v>
      </c>
      <c r="M654">
        <v>0</v>
      </c>
      <c r="N654">
        <v>0</v>
      </c>
      <c r="O654">
        <v>0</v>
      </c>
      <c r="P654">
        <f>VLOOKUP(C654,'By Sighting'!B:O,14,FALSE)</f>
        <v>0</v>
      </c>
      <c r="Q654">
        <v>0</v>
      </c>
      <c r="R654">
        <f t="shared" si="31"/>
        <v>0</v>
      </c>
      <c r="S654">
        <v>0</v>
      </c>
      <c r="T654">
        <v>0</v>
      </c>
      <c r="U654" t="str">
        <f t="shared" si="32"/>
        <v/>
      </c>
    </row>
    <row r="655" spans="1:21" hidden="1" x14ac:dyDescent="0.25">
      <c r="A655" s="39">
        <v>41228</v>
      </c>
      <c r="B655" s="39" t="s">
        <v>4889</v>
      </c>
      <c r="C655" s="37" t="s">
        <v>3430</v>
      </c>
      <c r="D655" s="37">
        <v>2012</v>
      </c>
      <c r="E655" s="38">
        <v>11</v>
      </c>
      <c r="F655" s="37" t="s">
        <v>36</v>
      </c>
      <c r="G655" s="37" t="s">
        <v>36</v>
      </c>
      <c r="H655" s="37" t="s">
        <v>32</v>
      </c>
      <c r="I655" s="38">
        <v>76</v>
      </c>
      <c r="J655" s="37" t="s">
        <v>2066</v>
      </c>
      <c r="K655" s="37">
        <f t="shared" si="30"/>
        <v>66</v>
      </c>
      <c r="L655" s="37" t="s">
        <v>3429</v>
      </c>
      <c r="M655">
        <v>0</v>
      </c>
      <c r="N655">
        <v>0</v>
      </c>
      <c r="O655">
        <v>0</v>
      </c>
      <c r="P655">
        <f>VLOOKUP(C655,'By Sighting'!B:O,14,FALSE)</f>
        <v>0</v>
      </c>
      <c r="Q655">
        <v>0</v>
      </c>
      <c r="R655">
        <f t="shared" si="31"/>
        <v>0</v>
      </c>
      <c r="S655">
        <v>0</v>
      </c>
      <c r="T655">
        <v>0</v>
      </c>
      <c r="U655" t="str">
        <f t="shared" si="32"/>
        <v/>
      </c>
    </row>
    <row r="656" spans="1:21" hidden="1" x14ac:dyDescent="0.25">
      <c r="A656" s="39">
        <v>41228</v>
      </c>
      <c r="B656" s="39" t="s">
        <v>4889</v>
      </c>
      <c r="C656" s="37" t="s">
        <v>3428</v>
      </c>
      <c r="D656" s="37">
        <v>2012</v>
      </c>
      <c r="E656" s="38">
        <v>11</v>
      </c>
      <c r="F656" s="37" t="s">
        <v>36</v>
      </c>
      <c r="G656" s="37" t="s">
        <v>36</v>
      </c>
      <c r="H656" s="37" t="s">
        <v>40</v>
      </c>
      <c r="I656" s="38">
        <v>22</v>
      </c>
      <c r="J656" s="37">
        <v>0</v>
      </c>
      <c r="K656" s="37">
        <f t="shared" si="30"/>
        <v>22</v>
      </c>
      <c r="L656" s="37" t="s">
        <v>3427</v>
      </c>
      <c r="M656">
        <v>0</v>
      </c>
      <c r="N656">
        <v>0</v>
      </c>
      <c r="O656">
        <v>0</v>
      </c>
      <c r="P656">
        <f>VLOOKUP(C656,'By Sighting'!B:O,14,FALSE)</f>
        <v>0</v>
      </c>
      <c r="Q656">
        <v>0</v>
      </c>
      <c r="R656">
        <f t="shared" si="31"/>
        <v>0</v>
      </c>
      <c r="S656">
        <v>0</v>
      </c>
      <c r="T656">
        <v>0</v>
      </c>
      <c r="U656" t="str">
        <f t="shared" si="32"/>
        <v/>
      </c>
    </row>
    <row r="657" spans="1:21" hidden="1" x14ac:dyDescent="0.25">
      <c r="A657" s="39">
        <v>41228</v>
      </c>
      <c r="B657" s="39" t="s">
        <v>4889</v>
      </c>
      <c r="C657" s="37" t="s">
        <v>547</v>
      </c>
      <c r="D657" s="37">
        <v>2012</v>
      </c>
      <c r="E657" s="38">
        <v>11</v>
      </c>
      <c r="F657" s="37" t="s">
        <v>50</v>
      </c>
      <c r="G657" s="37" t="s">
        <v>50</v>
      </c>
      <c r="H657" s="37" t="s">
        <v>32</v>
      </c>
      <c r="I657" s="38">
        <v>172</v>
      </c>
      <c r="J657" s="37" t="s">
        <v>1928</v>
      </c>
      <c r="K657" s="37">
        <f t="shared" si="30"/>
        <v>170</v>
      </c>
      <c r="L657" s="37" t="s">
        <v>3426</v>
      </c>
      <c r="M657">
        <v>2</v>
      </c>
      <c r="N657">
        <v>1</v>
      </c>
      <c r="O657">
        <v>0</v>
      </c>
      <c r="P657">
        <f>VLOOKUP(C657,'By Sighting'!B:O,14,FALSE)</f>
        <v>2</v>
      </c>
      <c r="Q657">
        <v>1.1627906976744186E-2</v>
      </c>
      <c r="R657">
        <f t="shared" si="31"/>
        <v>0</v>
      </c>
      <c r="S657">
        <v>1.1764705882352941E-2</v>
      </c>
      <c r="T657">
        <v>2</v>
      </c>
      <c r="U657" t="str">
        <f t="shared" si="32"/>
        <v/>
      </c>
    </row>
    <row r="658" spans="1:21" hidden="1" x14ac:dyDescent="0.25">
      <c r="A658" s="39">
        <v>41253</v>
      </c>
      <c r="B658" s="39" t="s">
        <v>4890</v>
      </c>
      <c r="C658" s="37" t="s">
        <v>3421</v>
      </c>
      <c r="D658" s="37">
        <v>2012</v>
      </c>
      <c r="E658" s="38">
        <v>12</v>
      </c>
      <c r="F658" s="37" t="s">
        <v>76</v>
      </c>
      <c r="G658" s="37" t="s">
        <v>1827</v>
      </c>
      <c r="H658" s="37" t="s">
        <v>32</v>
      </c>
      <c r="I658" s="38">
        <v>46</v>
      </c>
      <c r="J658" s="37">
        <v>0</v>
      </c>
      <c r="K658" s="37">
        <f t="shared" si="30"/>
        <v>46</v>
      </c>
      <c r="L658" s="37" t="s">
        <v>3420</v>
      </c>
      <c r="M658">
        <v>0</v>
      </c>
      <c r="N658">
        <v>0</v>
      </c>
      <c r="O658">
        <v>0</v>
      </c>
      <c r="P658">
        <f>VLOOKUP(C658,'By Sighting'!B:O,14,FALSE)</f>
        <v>0</v>
      </c>
      <c r="Q658">
        <v>0</v>
      </c>
      <c r="R658">
        <f t="shared" si="31"/>
        <v>0</v>
      </c>
      <c r="S658">
        <v>0</v>
      </c>
      <c r="T658">
        <v>0</v>
      </c>
      <c r="U658" t="str">
        <f t="shared" si="32"/>
        <v/>
      </c>
    </row>
    <row r="659" spans="1:21" hidden="1" x14ac:dyDescent="0.25">
      <c r="A659" s="39">
        <v>41253</v>
      </c>
      <c r="B659" s="39" t="s">
        <v>4890</v>
      </c>
      <c r="C659" s="37" t="s">
        <v>3419</v>
      </c>
      <c r="D659" s="37">
        <v>2012</v>
      </c>
      <c r="E659" s="38">
        <v>12</v>
      </c>
      <c r="F659" s="37" t="s">
        <v>76</v>
      </c>
      <c r="G659" s="37" t="s">
        <v>1827</v>
      </c>
      <c r="H659" s="37" t="s">
        <v>32</v>
      </c>
      <c r="I659" s="38">
        <v>25</v>
      </c>
      <c r="J659" s="37">
        <v>0</v>
      </c>
      <c r="K659" s="37">
        <f t="shared" si="30"/>
        <v>25</v>
      </c>
      <c r="L659" s="37" t="s">
        <v>3418</v>
      </c>
      <c r="M659">
        <v>0</v>
      </c>
      <c r="N659">
        <v>0</v>
      </c>
      <c r="O659">
        <v>0</v>
      </c>
      <c r="P659">
        <f>VLOOKUP(C659,'By Sighting'!B:O,14,FALSE)</f>
        <v>0</v>
      </c>
      <c r="Q659">
        <v>0</v>
      </c>
      <c r="R659">
        <f t="shared" si="31"/>
        <v>0</v>
      </c>
      <c r="S659">
        <v>0</v>
      </c>
      <c r="T659">
        <v>0</v>
      </c>
      <c r="U659" t="str">
        <f t="shared" si="32"/>
        <v/>
      </c>
    </row>
    <row r="660" spans="1:21" hidden="1" x14ac:dyDescent="0.25">
      <c r="A660" s="39">
        <v>41253</v>
      </c>
      <c r="B660" s="39" t="s">
        <v>4890</v>
      </c>
      <c r="C660" s="37" t="s">
        <v>3417</v>
      </c>
      <c r="D660" s="37">
        <v>2012</v>
      </c>
      <c r="E660" s="38">
        <v>12</v>
      </c>
      <c r="F660" s="37" t="s">
        <v>1827</v>
      </c>
      <c r="G660" s="37" t="s">
        <v>1827</v>
      </c>
      <c r="H660" s="37" t="s">
        <v>32</v>
      </c>
      <c r="I660" s="38">
        <v>47</v>
      </c>
      <c r="J660" s="37">
        <v>0</v>
      </c>
      <c r="K660" s="37">
        <f t="shared" si="30"/>
        <v>47</v>
      </c>
      <c r="L660" s="37" t="s">
        <v>3416</v>
      </c>
      <c r="M660">
        <v>0</v>
      </c>
      <c r="N660">
        <v>0</v>
      </c>
      <c r="O660">
        <v>0</v>
      </c>
      <c r="P660">
        <f>VLOOKUP(C660,'By Sighting'!B:O,14,FALSE)</f>
        <v>0</v>
      </c>
      <c r="Q660">
        <v>0</v>
      </c>
      <c r="R660">
        <f t="shared" si="31"/>
        <v>0</v>
      </c>
      <c r="S660">
        <v>0</v>
      </c>
      <c r="T660">
        <v>0</v>
      </c>
      <c r="U660" t="str">
        <f t="shared" si="32"/>
        <v/>
      </c>
    </row>
    <row r="661" spans="1:21" hidden="1" x14ac:dyDescent="0.25">
      <c r="A661" s="39">
        <v>41253</v>
      </c>
      <c r="B661" s="39" t="s">
        <v>4890</v>
      </c>
      <c r="C661" s="37" t="s">
        <v>3415</v>
      </c>
      <c r="D661" s="37">
        <v>2012</v>
      </c>
      <c r="E661" s="38">
        <v>12</v>
      </c>
      <c r="F661" s="37" t="s">
        <v>1827</v>
      </c>
      <c r="G661" s="37" t="s">
        <v>1827</v>
      </c>
      <c r="H661" s="37" t="s">
        <v>32</v>
      </c>
      <c r="I661" s="38">
        <v>10</v>
      </c>
      <c r="J661" s="37">
        <v>0</v>
      </c>
      <c r="K661" s="37">
        <f t="shared" si="30"/>
        <v>10</v>
      </c>
      <c r="L661" s="37" t="s">
        <v>3414</v>
      </c>
      <c r="M661">
        <v>0</v>
      </c>
      <c r="N661">
        <v>0</v>
      </c>
      <c r="O661">
        <v>0</v>
      </c>
      <c r="P661">
        <f>VLOOKUP(C661,'By Sighting'!B:O,14,FALSE)</f>
        <v>0</v>
      </c>
      <c r="Q661">
        <v>0</v>
      </c>
      <c r="R661">
        <f t="shared" si="31"/>
        <v>0</v>
      </c>
      <c r="S661">
        <v>0</v>
      </c>
      <c r="T661">
        <v>0</v>
      </c>
      <c r="U661" t="str">
        <f t="shared" si="32"/>
        <v/>
      </c>
    </row>
    <row r="662" spans="1:21" hidden="1" x14ac:dyDescent="0.25">
      <c r="A662" s="39">
        <v>41253</v>
      </c>
      <c r="B662" s="39" t="s">
        <v>4890</v>
      </c>
      <c r="C662" s="37" t="s">
        <v>3413</v>
      </c>
      <c r="D662" s="37">
        <v>2012</v>
      </c>
      <c r="E662" s="38">
        <v>12</v>
      </c>
      <c r="F662" s="37" t="s">
        <v>153</v>
      </c>
      <c r="G662" s="37" t="s">
        <v>4672</v>
      </c>
      <c r="H662" s="37" t="s">
        <v>32</v>
      </c>
      <c r="I662" s="38">
        <v>75</v>
      </c>
      <c r="J662" s="37" t="s">
        <v>1866</v>
      </c>
      <c r="K662" s="37">
        <f t="shared" si="30"/>
        <v>33</v>
      </c>
      <c r="L662" s="37" t="s">
        <v>3412</v>
      </c>
      <c r="M662">
        <v>0</v>
      </c>
      <c r="N662">
        <v>0</v>
      </c>
      <c r="O662">
        <v>0</v>
      </c>
      <c r="P662">
        <f>VLOOKUP(C662,'By Sighting'!B:O,14,FALSE)</f>
        <v>0</v>
      </c>
      <c r="Q662">
        <v>0</v>
      </c>
      <c r="R662">
        <f t="shared" si="31"/>
        <v>0</v>
      </c>
      <c r="S662">
        <v>0</v>
      </c>
      <c r="T662">
        <v>0</v>
      </c>
      <c r="U662" t="str">
        <f t="shared" si="32"/>
        <v/>
      </c>
    </row>
    <row r="663" spans="1:21" hidden="1" x14ac:dyDescent="0.25">
      <c r="A663" s="39">
        <v>41253</v>
      </c>
      <c r="B663" s="39" t="s">
        <v>4890</v>
      </c>
      <c r="C663" s="37" t="s">
        <v>3411</v>
      </c>
      <c r="D663" s="37">
        <v>2012</v>
      </c>
      <c r="E663" s="38">
        <v>12</v>
      </c>
      <c r="F663" s="37" t="s">
        <v>55</v>
      </c>
      <c r="G663" s="37" t="s">
        <v>4672</v>
      </c>
      <c r="H663" s="37" t="s">
        <v>40</v>
      </c>
      <c r="I663" s="38">
        <v>84</v>
      </c>
      <c r="J663" s="37">
        <v>0</v>
      </c>
      <c r="K663" s="37">
        <f t="shared" si="30"/>
        <v>84</v>
      </c>
      <c r="L663" s="37" t="s">
        <v>37</v>
      </c>
      <c r="M663">
        <v>0</v>
      </c>
      <c r="N663">
        <v>0</v>
      </c>
      <c r="O663">
        <v>0</v>
      </c>
      <c r="P663">
        <f>VLOOKUP(C663,'By Sighting'!B:O,14,FALSE)</f>
        <v>0</v>
      </c>
      <c r="Q663">
        <v>0</v>
      </c>
      <c r="R663">
        <f t="shared" si="31"/>
        <v>0</v>
      </c>
      <c r="S663">
        <v>0</v>
      </c>
      <c r="T663">
        <v>0</v>
      </c>
      <c r="U663" t="str">
        <f t="shared" si="32"/>
        <v/>
      </c>
    </row>
    <row r="664" spans="1:21" hidden="1" x14ac:dyDescent="0.25">
      <c r="A664" s="39">
        <v>41253</v>
      </c>
      <c r="B664" s="39" t="s">
        <v>4890</v>
      </c>
      <c r="C664" s="37" t="s">
        <v>3410</v>
      </c>
      <c r="D664" s="37">
        <v>2012</v>
      </c>
      <c r="E664" s="38">
        <v>12</v>
      </c>
      <c r="F664" s="37" t="s">
        <v>55</v>
      </c>
      <c r="G664" s="37" t="s">
        <v>4672</v>
      </c>
      <c r="H664" s="37" t="s">
        <v>32</v>
      </c>
      <c r="I664" s="38">
        <v>111</v>
      </c>
      <c r="J664" s="37">
        <v>0</v>
      </c>
      <c r="K664" s="37">
        <f t="shared" si="30"/>
        <v>111</v>
      </c>
      <c r="L664" s="37" t="s">
        <v>3409</v>
      </c>
      <c r="M664">
        <v>0</v>
      </c>
      <c r="N664">
        <v>0</v>
      </c>
      <c r="O664">
        <v>0</v>
      </c>
      <c r="P664">
        <f>VLOOKUP(C664,'By Sighting'!B:O,14,FALSE)</f>
        <v>0</v>
      </c>
      <c r="Q664">
        <v>0</v>
      </c>
      <c r="R664">
        <f t="shared" si="31"/>
        <v>0</v>
      </c>
      <c r="S664">
        <v>0</v>
      </c>
      <c r="T664">
        <v>0</v>
      </c>
      <c r="U664" t="str">
        <f t="shared" si="32"/>
        <v/>
      </c>
    </row>
    <row r="665" spans="1:21" hidden="1" x14ac:dyDescent="0.25">
      <c r="A665" s="39">
        <v>41253</v>
      </c>
      <c r="B665" s="39" t="s">
        <v>4890</v>
      </c>
      <c r="C665" s="37" t="s">
        <v>3408</v>
      </c>
      <c r="D665" s="37">
        <v>2012</v>
      </c>
      <c r="E665" s="38">
        <v>12</v>
      </c>
      <c r="F665" s="37" t="s">
        <v>37</v>
      </c>
      <c r="G665" s="37" t="s">
        <v>4672</v>
      </c>
      <c r="H665" s="37" t="s">
        <v>32</v>
      </c>
      <c r="I665" s="38">
        <v>21</v>
      </c>
      <c r="J665" s="37">
        <v>0</v>
      </c>
      <c r="K665" s="37">
        <f t="shared" si="30"/>
        <v>21</v>
      </c>
      <c r="L665" s="37" t="s">
        <v>3407</v>
      </c>
      <c r="M665">
        <v>0</v>
      </c>
      <c r="N665">
        <v>0</v>
      </c>
      <c r="O665">
        <v>0</v>
      </c>
      <c r="P665">
        <f>VLOOKUP(C665,'By Sighting'!B:O,14,FALSE)</f>
        <v>0</v>
      </c>
      <c r="Q665">
        <v>0</v>
      </c>
      <c r="R665">
        <f t="shared" si="31"/>
        <v>0</v>
      </c>
      <c r="S665">
        <v>0</v>
      </c>
      <c r="T665">
        <v>0</v>
      </c>
      <c r="U665" t="str">
        <f t="shared" si="32"/>
        <v/>
      </c>
    </row>
    <row r="666" spans="1:21" hidden="1" x14ac:dyDescent="0.25">
      <c r="A666" s="39">
        <v>41253</v>
      </c>
      <c r="B666" s="39" t="s">
        <v>4890</v>
      </c>
      <c r="C666" s="37" t="s">
        <v>3406</v>
      </c>
      <c r="D666" s="37">
        <v>2012</v>
      </c>
      <c r="E666" s="38">
        <v>12</v>
      </c>
      <c r="F666" s="37" t="s">
        <v>36</v>
      </c>
      <c r="G666" s="37" t="s">
        <v>36</v>
      </c>
      <c r="H666" s="37" t="s">
        <v>32</v>
      </c>
      <c r="I666" s="38">
        <v>92</v>
      </c>
      <c r="J666" s="37" t="s">
        <v>1928</v>
      </c>
      <c r="K666" s="37">
        <f t="shared" si="30"/>
        <v>90</v>
      </c>
      <c r="L666" s="37" t="s">
        <v>3405</v>
      </c>
      <c r="M666">
        <v>0</v>
      </c>
      <c r="N666">
        <v>0</v>
      </c>
      <c r="O666">
        <v>0</v>
      </c>
      <c r="P666">
        <f>VLOOKUP(C666,'By Sighting'!B:O,14,FALSE)</f>
        <v>0</v>
      </c>
      <c r="Q666">
        <v>0</v>
      </c>
      <c r="R666">
        <f t="shared" si="31"/>
        <v>0</v>
      </c>
      <c r="S666">
        <v>0</v>
      </c>
      <c r="T666">
        <v>0</v>
      </c>
      <c r="U666" t="str">
        <f t="shared" si="32"/>
        <v/>
      </c>
    </row>
    <row r="667" spans="1:21" hidden="1" x14ac:dyDescent="0.25">
      <c r="A667" s="39">
        <v>41253</v>
      </c>
      <c r="B667" s="39" t="s">
        <v>4890</v>
      </c>
      <c r="C667" s="37" t="s">
        <v>3404</v>
      </c>
      <c r="D667" s="37">
        <v>2012</v>
      </c>
      <c r="E667" s="38">
        <v>12</v>
      </c>
      <c r="F667" s="37" t="s">
        <v>36</v>
      </c>
      <c r="G667" s="37" t="s">
        <v>36</v>
      </c>
      <c r="H667" s="37" t="s">
        <v>40</v>
      </c>
      <c r="I667" s="38">
        <v>13</v>
      </c>
      <c r="J667" s="37">
        <v>0</v>
      </c>
      <c r="K667" s="37">
        <f t="shared" si="30"/>
        <v>13</v>
      </c>
      <c r="L667" s="37" t="s">
        <v>37</v>
      </c>
      <c r="M667">
        <v>0</v>
      </c>
      <c r="N667">
        <v>0</v>
      </c>
      <c r="O667">
        <v>0</v>
      </c>
      <c r="P667">
        <f>VLOOKUP(C667,'By Sighting'!B:O,14,FALSE)</f>
        <v>0</v>
      </c>
      <c r="Q667">
        <v>0</v>
      </c>
      <c r="R667">
        <f t="shared" si="31"/>
        <v>0</v>
      </c>
      <c r="S667">
        <v>0</v>
      </c>
      <c r="T667">
        <v>0</v>
      </c>
      <c r="U667" t="str">
        <f t="shared" si="32"/>
        <v/>
      </c>
    </row>
    <row r="668" spans="1:21" hidden="1" x14ac:dyDescent="0.25">
      <c r="A668" s="39">
        <v>41253</v>
      </c>
      <c r="B668" s="39" t="s">
        <v>4890</v>
      </c>
      <c r="C668" s="37" t="s">
        <v>3403</v>
      </c>
      <c r="D668" s="37">
        <v>2012</v>
      </c>
      <c r="E668" s="38">
        <v>12</v>
      </c>
      <c r="F668" s="37" t="s">
        <v>50</v>
      </c>
      <c r="G668" s="37" t="s">
        <v>50</v>
      </c>
      <c r="H668" s="37" t="s">
        <v>32</v>
      </c>
      <c r="I668" s="38">
        <v>141</v>
      </c>
      <c r="J668" s="37">
        <v>0</v>
      </c>
      <c r="K668" s="37">
        <f t="shared" si="30"/>
        <v>141</v>
      </c>
      <c r="L668" s="37" t="s">
        <v>3402</v>
      </c>
      <c r="M668">
        <v>0</v>
      </c>
      <c r="N668">
        <v>0</v>
      </c>
      <c r="O668">
        <v>0</v>
      </c>
      <c r="P668">
        <f>VLOOKUP(C668,'By Sighting'!B:O,14,FALSE)</f>
        <v>0</v>
      </c>
      <c r="Q668">
        <v>0</v>
      </c>
      <c r="R668">
        <f t="shared" si="31"/>
        <v>0</v>
      </c>
      <c r="S668">
        <v>0</v>
      </c>
      <c r="T668">
        <v>0</v>
      </c>
      <c r="U668" t="str">
        <f t="shared" si="32"/>
        <v/>
      </c>
    </row>
    <row r="669" spans="1:21" hidden="1" x14ac:dyDescent="0.25">
      <c r="A669" s="39">
        <v>41257</v>
      </c>
      <c r="B669" s="39" t="s">
        <v>4891</v>
      </c>
      <c r="C669" s="37" t="s">
        <v>552</v>
      </c>
      <c r="D669" s="37">
        <v>2012</v>
      </c>
      <c r="E669" s="38">
        <v>12</v>
      </c>
      <c r="F669" s="37" t="s">
        <v>76</v>
      </c>
      <c r="G669" s="37" t="s">
        <v>1827</v>
      </c>
      <c r="H669" s="37" t="s">
        <v>32</v>
      </c>
      <c r="I669" s="38">
        <v>48</v>
      </c>
      <c r="J669" s="37">
        <v>0</v>
      </c>
      <c r="K669" s="37">
        <f t="shared" si="30"/>
        <v>48</v>
      </c>
      <c r="L669" s="37" t="s">
        <v>3401</v>
      </c>
      <c r="M669">
        <v>1</v>
      </c>
      <c r="N669">
        <v>0</v>
      </c>
      <c r="O669">
        <v>0</v>
      </c>
      <c r="P669">
        <f>VLOOKUP(C669,'By Sighting'!B:O,14,FALSE)</f>
        <v>0</v>
      </c>
      <c r="Q669">
        <v>2.0833333333333332E-2</v>
      </c>
      <c r="R669">
        <f t="shared" si="31"/>
        <v>0</v>
      </c>
      <c r="S669">
        <v>0</v>
      </c>
      <c r="T669">
        <v>1</v>
      </c>
      <c r="U669" t="str">
        <f t="shared" si="32"/>
        <v/>
      </c>
    </row>
    <row r="670" spans="1:21" hidden="1" x14ac:dyDescent="0.25">
      <c r="A670" s="39">
        <v>41257</v>
      </c>
      <c r="B670" s="39" t="s">
        <v>4891</v>
      </c>
      <c r="C670" s="37" t="s">
        <v>3400</v>
      </c>
      <c r="D670" s="37">
        <v>2012</v>
      </c>
      <c r="E670" s="38">
        <v>12</v>
      </c>
      <c r="F670" s="37" t="s">
        <v>1827</v>
      </c>
      <c r="G670" s="37" t="s">
        <v>1827</v>
      </c>
      <c r="H670" s="37" t="s">
        <v>32</v>
      </c>
      <c r="I670" s="38">
        <v>25</v>
      </c>
      <c r="J670" s="37">
        <v>0</v>
      </c>
      <c r="K670" s="37">
        <f t="shared" si="30"/>
        <v>25</v>
      </c>
      <c r="L670" s="37" t="s">
        <v>3399</v>
      </c>
      <c r="M670">
        <v>0</v>
      </c>
      <c r="N670">
        <v>0</v>
      </c>
      <c r="O670">
        <v>0</v>
      </c>
      <c r="P670">
        <f>VLOOKUP(C670,'By Sighting'!B:O,14,FALSE)</f>
        <v>0</v>
      </c>
      <c r="Q670">
        <v>0</v>
      </c>
      <c r="R670">
        <f t="shared" si="31"/>
        <v>0</v>
      </c>
      <c r="S670">
        <v>0</v>
      </c>
      <c r="T670">
        <v>0</v>
      </c>
      <c r="U670" t="str">
        <f t="shared" si="32"/>
        <v/>
      </c>
    </row>
    <row r="671" spans="1:21" hidden="1" x14ac:dyDescent="0.25">
      <c r="A671" s="39">
        <v>41257</v>
      </c>
      <c r="B671" s="39" t="s">
        <v>4891</v>
      </c>
      <c r="C671" s="37" t="s">
        <v>3398</v>
      </c>
      <c r="D671" s="37">
        <v>2012</v>
      </c>
      <c r="E671" s="38">
        <v>12</v>
      </c>
      <c r="F671" s="37" t="s">
        <v>153</v>
      </c>
      <c r="G671" s="37" t="s">
        <v>4672</v>
      </c>
      <c r="H671" s="37" t="s">
        <v>32</v>
      </c>
      <c r="I671" s="38">
        <v>71</v>
      </c>
      <c r="J671" s="37" t="s">
        <v>2023</v>
      </c>
      <c r="K671" s="37">
        <f t="shared" si="30"/>
        <v>44</v>
      </c>
      <c r="L671" s="37" t="s">
        <v>3397</v>
      </c>
      <c r="M671">
        <v>0</v>
      </c>
      <c r="N671">
        <v>0</v>
      </c>
      <c r="O671">
        <v>0</v>
      </c>
      <c r="P671">
        <f>VLOOKUP(C671,'By Sighting'!B:O,14,FALSE)</f>
        <v>0</v>
      </c>
      <c r="Q671">
        <v>0</v>
      </c>
      <c r="R671">
        <f t="shared" si="31"/>
        <v>0</v>
      </c>
      <c r="S671">
        <v>0</v>
      </c>
      <c r="T671">
        <v>0</v>
      </c>
      <c r="U671" t="str">
        <f t="shared" si="32"/>
        <v/>
      </c>
    </row>
    <row r="672" spans="1:21" hidden="1" x14ac:dyDescent="0.25">
      <c r="A672" s="39">
        <v>41288</v>
      </c>
      <c r="B672" s="39" t="s">
        <v>4892</v>
      </c>
      <c r="C672" s="37" t="s">
        <v>3395</v>
      </c>
      <c r="D672" s="37">
        <v>2013</v>
      </c>
      <c r="E672" s="38">
        <v>1</v>
      </c>
      <c r="F672" s="37" t="s">
        <v>76</v>
      </c>
      <c r="G672" s="37" t="s">
        <v>1827</v>
      </c>
      <c r="H672" s="37" t="s">
        <v>32</v>
      </c>
      <c r="I672" s="38">
        <v>20</v>
      </c>
      <c r="J672" s="37">
        <v>0</v>
      </c>
      <c r="K672" s="37">
        <f t="shared" si="30"/>
        <v>20</v>
      </c>
      <c r="L672" s="37" t="s">
        <v>3394</v>
      </c>
      <c r="M672">
        <v>0</v>
      </c>
      <c r="N672">
        <v>0</v>
      </c>
      <c r="O672">
        <v>0</v>
      </c>
      <c r="P672">
        <f>VLOOKUP(C672,'By Sighting'!B:O,14,FALSE)</f>
        <v>0</v>
      </c>
      <c r="Q672">
        <v>0</v>
      </c>
      <c r="R672">
        <f t="shared" si="31"/>
        <v>0</v>
      </c>
      <c r="S672">
        <v>0</v>
      </c>
      <c r="T672">
        <v>0</v>
      </c>
      <c r="U672" t="str">
        <f t="shared" si="32"/>
        <v/>
      </c>
    </row>
    <row r="673" spans="1:21" hidden="1" x14ac:dyDescent="0.25">
      <c r="A673" s="39">
        <v>41288</v>
      </c>
      <c r="B673" s="39" t="s">
        <v>4892</v>
      </c>
      <c r="C673" s="37" t="s">
        <v>3393</v>
      </c>
      <c r="D673" s="37">
        <v>2013</v>
      </c>
      <c r="E673" s="38">
        <v>1</v>
      </c>
      <c r="F673" s="37" t="s">
        <v>1827</v>
      </c>
      <c r="G673" s="37" t="s">
        <v>1827</v>
      </c>
      <c r="H673" s="37" t="s">
        <v>32</v>
      </c>
      <c r="I673" s="38">
        <v>34</v>
      </c>
      <c r="J673" s="37">
        <v>0</v>
      </c>
      <c r="K673" s="37">
        <f t="shared" si="30"/>
        <v>34</v>
      </c>
      <c r="L673" s="37" t="s">
        <v>3392</v>
      </c>
      <c r="M673">
        <v>0</v>
      </c>
      <c r="N673">
        <v>0</v>
      </c>
      <c r="O673">
        <v>0</v>
      </c>
      <c r="P673">
        <f>VLOOKUP(C673,'By Sighting'!B:O,14,FALSE)</f>
        <v>0</v>
      </c>
      <c r="Q673">
        <v>0</v>
      </c>
      <c r="R673">
        <f t="shared" si="31"/>
        <v>0</v>
      </c>
      <c r="S673">
        <v>0</v>
      </c>
      <c r="T673">
        <v>0</v>
      </c>
      <c r="U673" t="str">
        <f t="shared" si="32"/>
        <v/>
      </c>
    </row>
    <row r="674" spans="1:21" hidden="1" x14ac:dyDescent="0.25">
      <c r="A674" s="39">
        <v>41288</v>
      </c>
      <c r="B674" s="39" t="s">
        <v>4892</v>
      </c>
      <c r="C674" s="37" t="s">
        <v>555</v>
      </c>
      <c r="D674" s="37">
        <v>2013</v>
      </c>
      <c r="E674" s="38">
        <v>1</v>
      </c>
      <c r="F674" s="37" t="s">
        <v>153</v>
      </c>
      <c r="G674" s="37" t="s">
        <v>4672</v>
      </c>
      <c r="H674" s="37" t="s">
        <v>32</v>
      </c>
      <c r="I674" s="38">
        <v>97</v>
      </c>
      <c r="J674" s="37" t="s">
        <v>2162</v>
      </c>
      <c r="K674" s="37">
        <f t="shared" si="30"/>
        <v>49</v>
      </c>
      <c r="L674" s="37" t="s">
        <v>3391</v>
      </c>
      <c r="M674">
        <v>1</v>
      </c>
      <c r="N674">
        <v>0</v>
      </c>
      <c r="O674">
        <v>1</v>
      </c>
      <c r="P674">
        <f>VLOOKUP(C674,'By Sighting'!B:O,14,FALSE)</f>
        <v>1</v>
      </c>
      <c r="Q674">
        <v>1.0309278350515464E-2</v>
      </c>
      <c r="R674">
        <f t="shared" si="31"/>
        <v>1.0309278350515464E-2</v>
      </c>
      <c r="S674">
        <v>2.0408163265306121E-2</v>
      </c>
      <c r="T674">
        <v>1</v>
      </c>
      <c r="U674" t="str">
        <f t="shared" si="32"/>
        <v/>
      </c>
    </row>
    <row r="675" spans="1:21" hidden="1" x14ac:dyDescent="0.25">
      <c r="A675" s="39">
        <v>41288</v>
      </c>
      <c r="B675" s="39" t="s">
        <v>4892</v>
      </c>
      <c r="C675" s="37" t="s">
        <v>3390</v>
      </c>
      <c r="D675" s="37">
        <v>2013</v>
      </c>
      <c r="E675" s="38">
        <v>1</v>
      </c>
      <c r="F675" s="37" t="s">
        <v>55</v>
      </c>
      <c r="G675" s="37" t="s">
        <v>4672</v>
      </c>
      <c r="H675" s="37" t="s">
        <v>40</v>
      </c>
      <c r="I675" s="38">
        <v>205</v>
      </c>
      <c r="J675" s="37">
        <v>0</v>
      </c>
      <c r="K675" s="37">
        <f t="shared" si="30"/>
        <v>205</v>
      </c>
      <c r="L675" s="37" t="s">
        <v>37</v>
      </c>
      <c r="M675">
        <v>0</v>
      </c>
      <c r="N675">
        <v>0</v>
      </c>
      <c r="O675">
        <v>0</v>
      </c>
      <c r="P675">
        <f>VLOOKUP(C675,'By Sighting'!B:O,14,FALSE)</f>
        <v>0</v>
      </c>
      <c r="Q675">
        <v>0</v>
      </c>
      <c r="R675">
        <f t="shared" si="31"/>
        <v>0</v>
      </c>
      <c r="S675">
        <v>0</v>
      </c>
      <c r="T675">
        <v>0</v>
      </c>
      <c r="U675" t="str">
        <f t="shared" si="32"/>
        <v/>
      </c>
    </row>
    <row r="676" spans="1:21" hidden="1" x14ac:dyDescent="0.25">
      <c r="A676" s="39">
        <v>41288</v>
      </c>
      <c r="B676" s="39" t="s">
        <v>4892</v>
      </c>
      <c r="C676" s="37" t="s">
        <v>3389</v>
      </c>
      <c r="D676" s="37">
        <v>2013</v>
      </c>
      <c r="E676" s="38">
        <v>1</v>
      </c>
      <c r="F676" s="37" t="s">
        <v>55</v>
      </c>
      <c r="G676" s="37" t="s">
        <v>4672</v>
      </c>
      <c r="H676" s="37" t="s">
        <v>32</v>
      </c>
      <c r="I676" s="38">
        <v>81</v>
      </c>
      <c r="J676" s="37">
        <v>0</v>
      </c>
      <c r="K676" s="37">
        <f t="shared" si="30"/>
        <v>81</v>
      </c>
      <c r="L676" s="37" t="s">
        <v>3388</v>
      </c>
      <c r="M676">
        <v>0</v>
      </c>
      <c r="N676">
        <v>0</v>
      </c>
      <c r="O676">
        <v>0</v>
      </c>
      <c r="P676">
        <f>VLOOKUP(C676,'By Sighting'!B:O,14,FALSE)</f>
        <v>0</v>
      </c>
      <c r="Q676">
        <v>0</v>
      </c>
      <c r="R676">
        <f t="shared" si="31"/>
        <v>0</v>
      </c>
      <c r="S676">
        <v>0</v>
      </c>
      <c r="T676">
        <v>0</v>
      </c>
      <c r="U676" t="str">
        <f t="shared" si="32"/>
        <v/>
      </c>
    </row>
    <row r="677" spans="1:21" hidden="1" x14ac:dyDescent="0.25">
      <c r="A677" s="39">
        <v>41288</v>
      </c>
      <c r="B677" s="39" t="s">
        <v>4892</v>
      </c>
      <c r="C677" s="37" t="s">
        <v>3387</v>
      </c>
      <c r="D677" s="37">
        <v>2013</v>
      </c>
      <c r="E677" s="38">
        <v>1</v>
      </c>
      <c r="F677" s="37" t="s">
        <v>24</v>
      </c>
      <c r="G677" s="37" t="s">
        <v>4672</v>
      </c>
      <c r="H677" s="37" t="s">
        <v>32</v>
      </c>
      <c r="I677" s="38">
        <v>18</v>
      </c>
      <c r="J677" s="37" t="s">
        <v>1841</v>
      </c>
      <c r="K677" s="37">
        <f t="shared" si="30"/>
        <v>17</v>
      </c>
      <c r="L677" s="37" t="s">
        <v>3386</v>
      </c>
      <c r="M677">
        <v>0</v>
      </c>
      <c r="N677">
        <v>0</v>
      </c>
      <c r="O677">
        <v>0</v>
      </c>
      <c r="P677">
        <f>VLOOKUP(C677,'By Sighting'!B:O,14,FALSE)</f>
        <v>0</v>
      </c>
      <c r="Q677">
        <v>0</v>
      </c>
      <c r="R677">
        <f t="shared" si="31"/>
        <v>0</v>
      </c>
      <c r="S677">
        <v>0</v>
      </c>
      <c r="T677">
        <v>0</v>
      </c>
      <c r="U677" t="str">
        <f t="shared" si="32"/>
        <v/>
      </c>
    </row>
    <row r="678" spans="1:21" hidden="1" x14ac:dyDescent="0.25">
      <c r="A678" s="39">
        <v>41290</v>
      </c>
      <c r="B678" s="39" t="s">
        <v>4893</v>
      </c>
      <c r="C678" s="37" t="s">
        <v>3384</v>
      </c>
      <c r="D678" s="37">
        <v>2013</v>
      </c>
      <c r="E678" s="38">
        <v>1</v>
      </c>
      <c r="F678" s="37" t="s">
        <v>76</v>
      </c>
      <c r="G678" s="37" t="s">
        <v>1827</v>
      </c>
      <c r="H678" s="37" t="s">
        <v>32</v>
      </c>
      <c r="I678" s="38">
        <v>19</v>
      </c>
      <c r="J678" s="37">
        <v>0</v>
      </c>
      <c r="K678" s="37">
        <f t="shared" si="30"/>
        <v>19</v>
      </c>
      <c r="L678" s="37" t="s">
        <v>3383</v>
      </c>
      <c r="M678">
        <v>0</v>
      </c>
      <c r="N678">
        <v>0</v>
      </c>
      <c r="O678">
        <v>0</v>
      </c>
      <c r="P678">
        <f>VLOOKUP(C678,'By Sighting'!B:O,14,FALSE)</f>
        <v>0</v>
      </c>
      <c r="Q678">
        <v>0</v>
      </c>
      <c r="R678">
        <f t="shared" si="31"/>
        <v>0</v>
      </c>
      <c r="S678">
        <v>0</v>
      </c>
      <c r="T678">
        <v>0</v>
      </c>
      <c r="U678" t="str">
        <f t="shared" si="32"/>
        <v/>
      </c>
    </row>
    <row r="679" spans="1:21" hidden="1" x14ac:dyDescent="0.25">
      <c r="A679" s="39">
        <v>41290</v>
      </c>
      <c r="B679" s="39" t="s">
        <v>4893</v>
      </c>
      <c r="C679" s="37" t="s">
        <v>3381</v>
      </c>
      <c r="D679" s="37">
        <v>2013</v>
      </c>
      <c r="E679" s="38">
        <v>1</v>
      </c>
      <c r="F679" s="37" t="s">
        <v>24</v>
      </c>
      <c r="G679" s="37" t="s">
        <v>4672</v>
      </c>
      <c r="H679" s="37" t="s">
        <v>32</v>
      </c>
      <c r="I679" s="38">
        <v>43</v>
      </c>
      <c r="J679" s="37" t="s">
        <v>2845</v>
      </c>
      <c r="K679" s="37">
        <f t="shared" si="30"/>
        <v>40</v>
      </c>
      <c r="L679" s="37" t="s">
        <v>3380</v>
      </c>
      <c r="M679">
        <v>0</v>
      </c>
      <c r="N679">
        <v>0</v>
      </c>
      <c r="O679">
        <v>0</v>
      </c>
      <c r="P679">
        <f>VLOOKUP(C679,'By Sighting'!B:O,14,FALSE)</f>
        <v>0</v>
      </c>
      <c r="Q679">
        <v>0</v>
      </c>
      <c r="R679">
        <f t="shared" si="31"/>
        <v>0</v>
      </c>
      <c r="S679">
        <v>0</v>
      </c>
      <c r="T679">
        <v>0</v>
      </c>
      <c r="U679" t="str">
        <f t="shared" si="32"/>
        <v/>
      </c>
    </row>
    <row r="680" spans="1:21" hidden="1" x14ac:dyDescent="0.25">
      <c r="A680" s="39">
        <v>41290</v>
      </c>
      <c r="B680" s="39" t="s">
        <v>4893</v>
      </c>
      <c r="C680" s="37" t="s">
        <v>3379</v>
      </c>
      <c r="D680" s="37">
        <v>2013</v>
      </c>
      <c r="E680" s="38">
        <v>1</v>
      </c>
      <c r="F680" s="37" t="s">
        <v>36</v>
      </c>
      <c r="G680" s="37" t="s">
        <v>36</v>
      </c>
      <c r="H680" s="37" t="s">
        <v>32</v>
      </c>
      <c r="I680" s="38">
        <v>72</v>
      </c>
      <c r="J680" s="37" t="s">
        <v>2845</v>
      </c>
      <c r="K680" s="37">
        <f t="shared" si="30"/>
        <v>69</v>
      </c>
      <c r="L680" s="37" t="s">
        <v>3378</v>
      </c>
      <c r="M680">
        <v>0</v>
      </c>
      <c r="N680">
        <v>0</v>
      </c>
      <c r="O680">
        <v>0</v>
      </c>
      <c r="P680">
        <f>VLOOKUP(C680,'By Sighting'!B:O,14,FALSE)</f>
        <v>0</v>
      </c>
      <c r="Q680">
        <v>0</v>
      </c>
      <c r="R680">
        <f t="shared" si="31"/>
        <v>0</v>
      </c>
      <c r="S680">
        <v>0</v>
      </c>
      <c r="T680">
        <v>0</v>
      </c>
      <c r="U680" t="str">
        <f t="shared" si="32"/>
        <v/>
      </c>
    </row>
    <row r="681" spans="1:21" hidden="1" x14ac:dyDescent="0.25">
      <c r="A681" s="39">
        <v>41290</v>
      </c>
      <c r="B681" s="39" t="s">
        <v>4893</v>
      </c>
      <c r="C681" s="37" t="s">
        <v>3377</v>
      </c>
      <c r="D681" s="37">
        <v>2013</v>
      </c>
      <c r="E681" s="38">
        <v>1</v>
      </c>
      <c r="F681" s="37" t="s">
        <v>36</v>
      </c>
      <c r="G681" s="37" t="s">
        <v>36</v>
      </c>
      <c r="H681" s="37" t="s">
        <v>40</v>
      </c>
      <c r="I681" s="38">
        <v>1</v>
      </c>
      <c r="J681" s="37">
        <v>0</v>
      </c>
      <c r="K681" s="37">
        <f t="shared" si="30"/>
        <v>1</v>
      </c>
      <c r="L681" s="37" t="s">
        <v>37</v>
      </c>
      <c r="M681">
        <v>0</v>
      </c>
      <c r="N681">
        <v>0</v>
      </c>
      <c r="O681">
        <v>0</v>
      </c>
      <c r="P681">
        <f>VLOOKUP(C681,'By Sighting'!B:O,14,FALSE)</f>
        <v>0</v>
      </c>
      <c r="Q681">
        <v>0</v>
      </c>
      <c r="R681">
        <f t="shared" si="31"/>
        <v>0</v>
      </c>
      <c r="S681">
        <v>0</v>
      </c>
      <c r="T681">
        <v>0</v>
      </c>
      <c r="U681" t="str">
        <f t="shared" si="32"/>
        <v/>
      </c>
    </row>
    <row r="682" spans="1:21" hidden="1" x14ac:dyDescent="0.25">
      <c r="A682" s="39">
        <v>41290</v>
      </c>
      <c r="B682" s="39" t="s">
        <v>4893</v>
      </c>
      <c r="C682" s="37" t="s">
        <v>558</v>
      </c>
      <c r="D682" s="37">
        <v>2013</v>
      </c>
      <c r="E682" s="38">
        <v>1</v>
      </c>
      <c r="F682" s="37" t="s">
        <v>50</v>
      </c>
      <c r="G682" s="37" t="s">
        <v>50</v>
      </c>
      <c r="H682" s="37" t="s">
        <v>32</v>
      </c>
      <c r="I682" s="38">
        <v>103</v>
      </c>
      <c r="J682" s="37">
        <v>0</v>
      </c>
      <c r="K682" s="37">
        <f t="shared" si="30"/>
        <v>103</v>
      </c>
      <c r="L682" s="37" t="s">
        <v>3376</v>
      </c>
      <c r="M682">
        <v>1</v>
      </c>
      <c r="N682">
        <v>1</v>
      </c>
      <c r="O682">
        <v>0</v>
      </c>
      <c r="P682">
        <f>VLOOKUP(C682,'By Sighting'!B:O,14,FALSE)</f>
        <v>1</v>
      </c>
      <c r="Q682">
        <v>9.7087378640776691E-3</v>
      </c>
      <c r="R682">
        <f t="shared" si="31"/>
        <v>0</v>
      </c>
      <c r="S682">
        <v>9.7087378640776691E-3</v>
      </c>
      <c r="T682">
        <v>1</v>
      </c>
      <c r="U682" t="str">
        <f t="shared" si="32"/>
        <v/>
      </c>
    </row>
    <row r="683" spans="1:21" hidden="1" x14ac:dyDescent="0.25">
      <c r="A683" s="39">
        <v>41290</v>
      </c>
      <c r="B683" s="39" t="s">
        <v>4893</v>
      </c>
      <c r="C683" s="37" t="s">
        <v>3375</v>
      </c>
      <c r="D683" s="37">
        <v>2013</v>
      </c>
      <c r="E683" s="38">
        <v>1</v>
      </c>
      <c r="F683" s="37" t="s">
        <v>153</v>
      </c>
      <c r="G683" s="37" t="s">
        <v>4672</v>
      </c>
      <c r="H683" s="37" t="s">
        <v>32</v>
      </c>
      <c r="I683" s="38">
        <v>134</v>
      </c>
      <c r="J683" s="37" t="s">
        <v>3374</v>
      </c>
      <c r="K683" s="37">
        <f t="shared" si="30"/>
        <v>66</v>
      </c>
      <c r="L683" s="37" t="s">
        <v>3373</v>
      </c>
      <c r="M683">
        <v>0</v>
      </c>
      <c r="N683">
        <v>0</v>
      </c>
      <c r="O683">
        <v>0</v>
      </c>
      <c r="P683">
        <f>VLOOKUP(C683,'By Sighting'!B:O,14,FALSE)</f>
        <v>0</v>
      </c>
      <c r="Q683">
        <v>0</v>
      </c>
      <c r="R683">
        <f t="shared" si="31"/>
        <v>0</v>
      </c>
      <c r="S683">
        <v>0</v>
      </c>
      <c r="T683">
        <v>0</v>
      </c>
      <c r="U683" t="str">
        <f t="shared" si="32"/>
        <v/>
      </c>
    </row>
    <row r="684" spans="1:21" hidden="1" x14ac:dyDescent="0.25">
      <c r="A684" s="39">
        <v>41319</v>
      </c>
      <c r="B684" s="39" t="s">
        <v>4894</v>
      </c>
      <c r="C684" s="37" t="s">
        <v>3367</v>
      </c>
      <c r="D684" s="37">
        <v>2013</v>
      </c>
      <c r="E684" s="38">
        <v>2</v>
      </c>
      <c r="F684" s="37" t="s">
        <v>76</v>
      </c>
      <c r="G684" s="37" t="s">
        <v>1827</v>
      </c>
      <c r="H684" s="37" t="s">
        <v>32</v>
      </c>
      <c r="I684" s="38">
        <v>29</v>
      </c>
      <c r="J684" s="37">
        <v>0</v>
      </c>
      <c r="K684" s="37">
        <f t="shared" si="30"/>
        <v>29</v>
      </c>
      <c r="L684" s="37" t="s">
        <v>3366</v>
      </c>
      <c r="M684">
        <v>0</v>
      </c>
      <c r="N684">
        <v>0</v>
      </c>
      <c r="O684">
        <v>0</v>
      </c>
      <c r="P684">
        <f>VLOOKUP(C684,'By Sighting'!B:O,14,FALSE)</f>
        <v>0</v>
      </c>
      <c r="Q684">
        <v>0</v>
      </c>
      <c r="R684">
        <f t="shared" si="31"/>
        <v>0</v>
      </c>
      <c r="S684">
        <v>0</v>
      </c>
      <c r="T684">
        <v>0</v>
      </c>
      <c r="U684" t="str">
        <f t="shared" si="32"/>
        <v/>
      </c>
    </row>
    <row r="685" spans="1:21" hidden="1" x14ac:dyDescent="0.25">
      <c r="A685" s="39">
        <v>41319</v>
      </c>
      <c r="B685" s="39" t="s">
        <v>4894</v>
      </c>
      <c r="C685" s="37" t="s">
        <v>3365</v>
      </c>
      <c r="D685" s="37">
        <v>2013</v>
      </c>
      <c r="E685" s="38">
        <v>2</v>
      </c>
      <c r="F685" s="37" t="s">
        <v>1827</v>
      </c>
      <c r="G685" s="37" t="s">
        <v>1827</v>
      </c>
      <c r="H685" s="37" t="s">
        <v>32</v>
      </c>
      <c r="I685" s="38">
        <v>10</v>
      </c>
      <c r="J685" s="37">
        <v>0</v>
      </c>
      <c r="K685" s="37">
        <f t="shared" si="30"/>
        <v>10</v>
      </c>
      <c r="L685" s="37" t="s">
        <v>3364</v>
      </c>
      <c r="M685">
        <v>0</v>
      </c>
      <c r="N685">
        <v>0</v>
      </c>
      <c r="O685">
        <v>0</v>
      </c>
      <c r="P685">
        <f>VLOOKUP(C685,'By Sighting'!B:O,14,FALSE)</f>
        <v>0</v>
      </c>
      <c r="Q685">
        <v>0</v>
      </c>
      <c r="R685">
        <f t="shared" si="31"/>
        <v>0</v>
      </c>
      <c r="S685">
        <v>0</v>
      </c>
      <c r="T685">
        <v>0</v>
      </c>
      <c r="U685" t="str">
        <f t="shared" si="32"/>
        <v/>
      </c>
    </row>
    <row r="686" spans="1:21" hidden="1" x14ac:dyDescent="0.25">
      <c r="A686" s="39">
        <v>41319</v>
      </c>
      <c r="B686" s="39" t="s">
        <v>4894</v>
      </c>
      <c r="C686" s="37" t="s">
        <v>3363</v>
      </c>
      <c r="D686" s="37">
        <v>2013</v>
      </c>
      <c r="E686" s="38">
        <v>2</v>
      </c>
      <c r="F686" s="37" t="s">
        <v>153</v>
      </c>
      <c r="G686" s="37" t="s">
        <v>4672</v>
      </c>
      <c r="H686" s="37" t="s">
        <v>32</v>
      </c>
      <c r="I686" s="38">
        <v>139</v>
      </c>
      <c r="J686" s="37" t="s">
        <v>2905</v>
      </c>
      <c r="K686" s="37">
        <f t="shared" si="30"/>
        <v>94</v>
      </c>
      <c r="L686" s="37" t="s">
        <v>3362</v>
      </c>
      <c r="M686">
        <v>0</v>
      </c>
      <c r="N686">
        <v>0</v>
      </c>
      <c r="O686">
        <v>0</v>
      </c>
      <c r="P686">
        <f>VLOOKUP(C686,'By Sighting'!B:O,14,FALSE)</f>
        <v>0</v>
      </c>
      <c r="Q686">
        <v>0</v>
      </c>
      <c r="R686">
        <f t="shared" si="31"/>
        <v>0</v>
      </c>
      <c r="S686">
        <v>0</v>
      </c>
      <c r="T686">
        <v>0</v>
      </c>
      <c r="U686" t="str">
        <f t="shared" si="32"/>
        <v/>
      </c>
    </row>
    <row r="687" spans="1:21" hidden="1" x14ac:dyDescent="0.25">
      <c r="A687" s="39">
        <v>41319</v>
      </c>
      <c r="B687" s="39" t="s">
        <v>4894</v>
      </c>
      <c r="C687" s="37" t="s">
        <v>3361</v>
      </c>
      <c r="D687" s="37">
        <v>2013</v>
      </c>
      <c r="E687" s="38">
        <v>2</v>
      </c>
      <c r="F687" s="37" t="s">
        <v>55</v>
      </c>
      <c r="G687" s="37" t="s">
        <v>4672</v>
      </c>
      <c r="H687" s="37" t="s">
        <v>32</v>
      </c>
      <c r="I687" s="38">
        <v>144</v>
      </c>
      <c r="J687" s="37">
        <v>0</v>
      </c>
      <c r="K687" s="37">
        <f t="shared" si="30"/>
        <v>144</v>
      </c>
      <c r="L687" s="37" t="s">
        <v>3360</v>
      </c>
      <c r="M687">
        <v>0</v>
      </c>
      <c r="N687">
        <v>0</v>
      </c>
      <c r="O687">
        <v>0</v>
      </c>
      <c r="P687">
        <f>VLOOKUP(C687,'By Sighting'!B:O,14,FALSE)</f>
        <v>0</v>
      </c>
      <c r="Q687">
        <v>0</v>
      </c>
      <c r="R687">
        <f t="shared" si="31"/>
        <v>0</v>
      </c>
      <c r="S687">
        <v>0</v>
      </c>
      <c r="T687">
        <v>0</v>
      </c>
      <c r="U687" t="str">
        <f t="shared" si="32"/>
        <v/>
      </c>
    </row>
    <row r="688" spans="1:21" hidden="1" x14ac:dyDescent="0.25">
      <c r="A688" s="39">
        <v>41319</v>
      </c>
      <c r="B688" s="39" t="s">
        <v>4894</v>
      </c>
      <c r="C688" s="37" t="s">
        <v>3359</v>
      </c>
      <c r="D688" s="37">
        <v>2013</v>
      </c>
      <c r="E688" s="38">
        <v>2</v>
      </c>
      <c r="F688" s="37" t="s">
        <v>55</v>
      </c>
      <c r="G688" s="37" t="s">
        <v>4672</v>
      </c>
      <c r="H688" s="37" t="s">
        <v>40</v>
      </c>
      <c r="I688" s="38">
        <v>73</v>
      </c>
      <c r="J688" s="37">
        <v>0</v>
      </c>
      <c r="K688" s="37">
        <f t="shared" si="30"/>
        <v>73</v>
      </c>
      <c r="L688" s="37" t="s">
        <v>37</v>
      </c>
      <c r="M688">
        <v>0</v>
      </c>
      <c r="N688">
        <v>0</v>
      </c>
      <c r="O688">
        <v>0</v>
      </c>
      <c r="P688">
        <f>VLOOKUP(C688,'By Sighting'!B:O,14,FALSE)</f>
        <v>0</v>
      </c>
      <c r="Q688">
        <v>0</v>
      </c>
      <c r="R688">
        <f t="shared" si="31"/>
        <v>0</v>
      </c>
      <c r="S688">
        <v>0</v>
      </c>
      <c r="T688">
        <v>0</v>
      </c>
      <c r="U688" t="str">
        <f t="shared" si="32"/>
        <v/>
      </c>
    </row>
    <row r="689" spans="1:21" x14ac:dyDescent="0.25">
      <c r="A689" s="39">
        <v>41319</v>
      </c>
      <c r="B689" s="39" t="s">
        <v>4894</v>
      </c>
      <c r="C689" s="37" t="s">
        <v>1796</v>
      </c>
      <c r="D689" s="37">
        <v>2013</v>
      </c>
      <c r="E689" s="38">
        <v>2</v>
      </c>
      <c r="F689" s="37" t="s">
        <v>24</v>
      </c>
      <c r="G689" s="37" t="s">
        <v>4672</v>
      </c>
      <c r="H689" s="37" t="s">
        <v>32</v>
      </c>
      <c r="I689" s="38">
        <v>100</v>
      </c>
      <c r="J689" s="37" t="s">
        <v>1910</v>
      </c>
      <c r="K689" s="37">
        <f t="shared" si="30"/>
        <v>87</v>
      </c>
      <c r="L689" s="37" t="s">
        <v>3358</v>
      </c>
      <c r="M689">
        <v>0</v>
      </c>
      <c r="N689">
        <v>0</v>
      </c>
      <c r="O689">
        <v>0</v>
      </c>
      <c r="P689">
        <f>VLOOKUP(C689,'By Sighting'!B:O,14,FALSE)</f>
        <v>0</v>
      </c>
      <c r="Q689">
        <v>0</v>
      </c>
      <c r="R689">
        <f t="shared" si="31"/>
        <v>0</v>
      </c>
      <c r="S689">
        <v>0</v>
      </c>
      <c r="T689">
        <v>2</v>
      </c>
      <c r="U689" t="str">
        <f t="shared" si="32"/>
        <v>NO</v>
      </c>
    </row>
    <row r="690" spans="1:21" hidden="1" x14ac:dyDescent="0.25">
      <c r="A690" s="39">
        <v>41319</v>
      </c>
      <c r="B690" s="39" t="s">
        <v>4894</v>
      </c>
      <c r="C690" s="37" t="s">
        <v>561</v>
      </c>
      <c r="D690" s="37">
        <v>2013</v>
      </c>
      <c r="E690" s="38">
        <v>2</v>
      </c>
      <c r="F690" s="37" t="s">
        <v>36</v>
      </c>
      <c r="G690" s="37" t="s">
        <v>36</v>
      </c>
      <c r="H690" s="37" t="s">
        <v>32</v>
      </c>
      <c r="I690" s="38">
        <v>101</v>
      </c>
      <c r="J690" s="37" t="s">
        <v>1841</v>
      </c>
      <c r="K690" s="37">
        <f t="shared" si="30"/>
        <v>100</v>
      </c>
      <c r="L690" s="37" t="s">
        <v>3357</v>
      </c>
      <c r="M690">
        <v>1</v>
      </c>
      <c r="N690">
        <v>1</v>
      </c>
      <c r="O690">
        <v>0</v>
      </c>
      <c r="P690">
        <f>VLOOKUP(C690,'By Sighting'!B:O,14,FALSE)</f>
        <v>1</v>
      </c>
      <c r="Q690">
        <v>9.9009900990099011E-3</v>
      </c>
      <c r="R690">
        <f t="shared" si="31"/>
        <v>0</v>
      </c>
      <c r="S690">
        <v>0.01</v>
      </c>
      <c r="T690">
        <v>1</v>
      </c>
      <c r="U690" t="str">
        <f t="shared" si="32"/>
        <v/>
      </c>
    </row>
    <row r="691" spans="1:21" hidden="1" x14ac:dyDescent="0.25">
      <c r="A691" s="39">
        <v>41319</v>
      </c>
      <c r="B691" s="39" t="s">
        <v>4894</v>
      </c>
      <c r="C691" s="37" t="s">
        <v>3356</v>
      </c>
      <c r="D691" s="37">
        <v>2013</v>
      </c>
      <c r="E691" s="38">
        <v>2</v>
      </c>
      <c r="F691" s="37" t="s">
        <v>36</v>
      </c>
      <c r="G691" s="37" t="s">
        <v>36</v>
      </c>
      <c r="H691" s="37" t="s">
        <v>40</v>
      </c>
      <c r="I691" s="38">
        <v>2</v>
      </c>
      <c r="J691" s="37">
        <v>0</v>
      </c>
      <c r="K691" s="37">
        <f t="shared" si="30"/>
        <v>2</v>
      </c>
      <c r="L691" s="37" t="s">
        <v>37</v>
      </c>
      <c r="M691">
        <v>0</v>
      </c>
      <c r="N691">
        <v>0</v>
      </c>
      <c r="O691">
        <v>0</v>
      </c>
      <c r="P691">
        <f>VLOOKUP(C691,'By Sighting'!B:O,14,FALSE)</f>
        <v>0</v>
      </c>
      <c r="Q691">
        <v>0</v>
      </c>
      <c r="R691">
        <f t="shared" si="31"/>
        <v>0</v>
      </c>
      <c r="S691">
        <v>0</v>
      </c>
      <c r="T691">
        <v>0</v>
      </c>
      <c r="U691" t="str">
        <f t="shared" si="32"/>
        <v/>
      </c>
    </row>
    <row r="692" spans="1:21" hidden="1" x14ac:dyDescent="0.25">
      <c r="A692" s="39">
        <v>41319</v>
      </c>
      <c r="B692" s="39" t="s">
        <v>4894</v>
      </c>
      <c r="C692" s="37" t="s">
        <v>564</v>
      </c>
      <c r="D692" s="37">
        <v>2013</v>
      </c>
      <c r="E692" s="38">
        <v>2</v>
      </c>
      <c r="F692" s="37" t="s">
        <v>50</v>
      </c>
      <c r="G692" s="37" t="s">
        <v>50</v>
      </c>
      <c r="H692" s="37" t="s">
        <v>32</v>
      </c>
      <c r="I692" s="38">
        <v>109</v>
      </c>
      <c r="J692" s="37" t="s">
        <v>1841</v>
      </c>
      <c r="K692" s="37">
        <f t="shared" si="30"/>
        <v>108</v>
      </c>
      <c r="L692" s="37" t="s">
        <v>3355</v>
      </c>
      <c r="M692">
        <v>1</v>
      </c>
      <c r="N692">
        <v>0</v>
      </c>
      <c r="O692">
        <v>0</v>
      </c>
      <c r="P692">
        <f>VLOOKUP(C692,'By Sighting'!B:O,14,FALSE)</f>
        <v>0</v>
      </c>
      <c r="Q692">
        <v>9.1743119266055051E-3</v>
      </c>
      <c r="R692">
        <f t="shared" si="31"/>
        <v>0</v>
      </c>
      <c r="S692">
        <v>0</v>
      </c>
      <c r="T692">
        <v>1</v>
      </c>
      <c r="U692" t="str">
        <f t="shared" si="32"/>
        <v/>
      </c>
    </row>
    <row r="693" spans="1:21" hidden="1" x14ac:dyDescent="0.25">
      <c r="A693" s="39">
        <v>41319</v>
      </c>
      <c r="B693" s="39" t="s">
        <v>4894</v>
      </c>
      <c r="C693" s="37" t="s">
        <v>3354</v>
      </c>
      <c r="D693" s="37">
        <v>2013</v>
      </c>
      <c r="E693" s="38">
        <v>2</v>
      </c>
      <c r="F693" s="37" t="s">
        <v>50</v>
      </c>
      <c r="G693" s="37" t="s">
        <v>50</v>
      </c>
      <c r="H693" s="37" t="s">
        <v>40</v>
      </c>
      <c r="I693" s="38">
        <v>1</v>
      </c>
      <c r="J693" s="37">
        <v>0</v>
      </c>
      <c r="K693" s="37">
        <f t="shared" si="30"/>
        <v>1</v>
      </c>
      <c r="L693" s="37" t="s">
        <v>37</v>
      </c>
      <c r="M693">
        <v>0</v>
      </c>
      <c r="N693">
        <v>0</v>
      </c>
      <c r="O693">
        <v>0</v>
      </c>
      <c r="P693">
        <f>VLOOKUP(C693,'By Sighting'!B:O,14,FALSE)</f>
        <v>0</v>
      </c>
      <c r="Q693">
        <v>0</v>
      </c>
      <c r="R693">
        <f t="shared" si="31"/>
        <v>0</v>
      </c>
      <c r="S693">
        <v>0</v>
      </c>
      <c r="T693">
        <v>0</v>
      </c>
      <c r="U693" t="str">
        <f t="shared" si="32"/>
        <v/>
      </c>
    </row>
    <row r="694" spans="1:21" hidden="1" x14ac:dyDescent="0.25">
      <c r="A694" s="39">
        <v>41341</v>
      </c>
      <c r="B694" s="39" t="s">
        <v>4895</v>
      </c>
      <c r="C694" s="37" t="s">
        <v>567</v>
      </c>
      <c r="D694" s="37">
        <v>2013</v>
      </c>
      <c r="E694" s="38">
        <v>3</v>
      </c>
      <c r="F694" s="37" t="s">
        <v>76</v>
      </c>
      <c r="G694" s="37" t="s">
        <v>1827</v>
      </c>
      <c r="H694" s="37" t="s">
        <v>32</v>
      </c>
      <c r="I694" s="38">
        <v>23</v>
      </c>
      <c r="J694" s="37">
        <v>0</v>
      </c>
      <c r="K694" s="37">
        <f t="shared" si="30"/>
        <v>23</v>
      </c>
      <c r="L694" s="37" t="s">
        <v>3353</v>
      </c>
      <c r="M694">
        <v>1</v>
      </c>
      <c r="N694">
        <v>1</v>
      </c>
      <c r="O694">
        <v>0</v>
      </c>
      <c r="P694">
        <f>VLOOKUP(C694,'By Sighting'!B:O,14,FALSE)</f>
        <v>1</v>
      </c>
      <c r="Q694">
        <v>4.3478260869565216E-2</v>
      </c>
      <c r="R694">
        <f t="shared" si="31"/>
        <v>0</v>
      </c>
      <c r="S694">
        <v>4.3478260869565216E-2</v>
      </c>
      <c r="T694">
        <v>1</v>
      </c>
      <c r="U694" t="str">
        <f t="shared" si="32"/>
        <v/>
      </c>
    </row>
    <row r="695" spans="1:21" hidden="1" x14ac:dyDescent="0.25">
      <c r="A695" s="39">
        <v>41341</v>
      </c>
      <c r="B695" s="39" t="s">
        <v>4895</v>
      </c>
      <c r="C695" s="37" t="s">
        <v>3352</v>
      </c>
      <c r="D695" s="37">
        <v>2013</v>
      </c>
      <c r="E695" s="38">
        <v>3</v>
      </c>
      <c r="F695" s="37" t="s">
        <v>76</v>
      </c>
      <c r="G695" s="37" t="s">
        <v>1827</v>
      </c>
      <c r="H695" s="37" t="s">
        <v>40</v>
      </c>
      <c r="I695" s="38">
        <v>1</v>
      </c>
      <c r="J695" s="37">
        <v>0</v>
      </c>
      <c r="K695" s="37">
        <f t="shared" si="30"/>
        <v>1</v>
      </c>
      <c r="L695" s="37" t="s">
        <v>37</v>
      </c>
      <c r="M695">
        <v>0</v>
      </c>
      <c r="N695">
        <v>0</v>
      </c>
      <c r="O695">
        <v>0</v>
      </c>
      <c r="P695">
        <f>VLOOKUP(C695,'By Sighting'!B:O,14,FALSE)</f>
        <v>0</v>
      </c>
      <c r="Q695">
        <v>0</v>
      </c>
      <c r="R695">
        <f t="shared" si="31"/>
        <v>0</v>
      </c>
      <c r="S695">
        <v>0</v>
      </c>
      <c r="T695">
        <v>0</v>
      </c>
      <c r="U695" t="str">
        <f t="shared" si="32"/>
        <v/>
      </c>
    </row>
    <row r="696" spans="1:21" hidden="1" x14ac:dyDescent="0.25">
      <c r="A696" s="39">
        <v>41341</v>
      </c>
      <c r="B696" s="39" t="s">
        <v>4895</v>
      </c>
      <c r="C696" s="37" t="s">
        <v>3351</v>
      </c>
      <c r="D696" s="37">
        <v>2013</v>
      </c>
      <c r="E696" s="38">
        <v>3</v>
      </c>
      <c r="F696" s="37" t="s">
        <v>1827</v>
      </c>
      <c r="G696" s="37" t="s">
        <v>1827</v>
      </c>
      <c r="H696" s="37" t="s">
        <v>32</v>
      </c>
      <c r="I696" s="38">
        <v>39</v>
      </c>
      <c r="J696" s="37">
        <v>0</v>
      </c>
      <c r="K696" s="37">
        <f t="shared" si="30"/>
        <v>39</v>
      </c>
      <c r="L696" s="37" t="s">
        <v>3350</v>
      </c>
      <c r="M696">
        <v>0</v>
      </c>
      <c r="N696">
        <v>0</v>
      </c>
      <c r="O696">
        <v>0</v>
      </c>
      <c r="P696">
        <f>VLOOKUP(C696,'By Sighting'!B:O,14,FALSE)</f>
        <v>0</v>
      </c>
      <c r="Q696">
        <v>0</v>
      </c>
      <c r="R696">
        <f t="shared" si="31"/>
        <v>0</v>
      </c>
      <c r="S696">
        <v>0</v>
      </c>
      <c r="T696">
        <v>0</v>
      </c>
      <c r="U696" t="str">
        <f t="shared" si="32"/>
        <v/>
      </c>
    </row>
    <row r="697" spans="1:21" hidden="1" x14ac:dyDescent="0.25">
      <c r="A697" s="39">
        <v>41341</v>
      </c>
      <c r="B697" s="39" t="s">
        <v>4895</v>
      </c>
      <c r="C697" s="37" t="s">
        <v>3349</v>
      </c>
      <c r="D697" s="37">
        <v>2013</v>
      </c>
      <c r="E697" s="38">
        <v>3</v>
      </c>
      <c r="F697" s="37" t="s">
        <v>153</v>
      </c>
      <c r="G697" s="37" t="s">
        <v>4672</v>
      </c>
      <c r="H697" s="37" t="s">
        <v>32</v>
      </c>
      <c r="I697" s="38">
        <v>109</v>
      </c>
      <c r="J697" s="37" t="s">
        <v>2660</v>
      </c>
      <c r="K697" s="37">
        <f t="shared" si="30"/>
        <v>77</v>
      </c>
      <c r="L697" s="37" t="s">
        <v>3348</v>
      </c>
      <c r="M697">
        <v>0</v>
      </c>
      <c r="N697">
        <v>0</v>
      </c>
      <c r="O697">
        <v>0</v>
      </c>
      <c r="P697">
        <f>VLOOKUP(C697,'By Sighting'!B:O,14,FALSE)</f>
        <v>0</v>
      </c>
      <c r="Q697">
        <v>0</v>
      </c>
      <c r="R697">
        <f t="shared" si="31"/>
        <v>0</v>
      </c>
      <c r="S697">
        <v>0</v>
      </c>
      <c r="T697">
        <v>0</v>
      </c>
      <c r="U697" t="str">
        <f t="shared" si="32"/>
        <v/>
      </c>
    </row>
    <row r="698" spans="1:21" hidden="1" x14ac:dyDescent="0.25">
      <c r="A698" s="39">
        <v>41341</v>
      </c>
      <c r="B698" s="39" t="s">
        <v>4895</v>
      </c>
      <c r="C698" s="37" t="s">
        <v>3347</v>
      </c>
      <c r="D698" s="37">
        <v>2013</v>
      </c>
      <c r="E698" s="38">
        <v>3</v>
      </c>
      <c r="F698" s="37" t="s">
        <v>153</v>
      </c>
      <c r="G698" s="37" t="s">
        <v>4672</v>
      </c>
      <c r="H698" s="37" t="s">
        <v>40</v>
      </c>
      <c r="I698" s="38">
        <v>1</v>
      </c>
      <c r="J698" s="37">
        <v>0</v>
      </c>
      <c r="K698" s="37">
        <f t="shared" si="30"/>
        <v>1</v>
      </c>
      <c r="L698" s="37" t="s">
        <v>37</v>
      </c>
      <c r="M698">
        <v>0</v>
      </c>
      <c r="N698">
        <v>0</v>
      </c>
      <c r="O698">
        <v>0</v>
      </c>
      <c r="P698">
        <f>VLOOKUP(C698,'By Sighting'!B:O,14,FALSE)</f>
        <v>0</v>
      </c>
      <c r="Q698">
        <v>0</v>
      </c>
      <c r="R698">
        <f t="shared" si="31"/>
        <v>0</v>
      </c>
      <c r="S698">
        <v>0</v>
      </c>
      <c r="T698">
        <v>0</v>
      </c>
      <c r="U698" t="str">
        <f t="shared" si="32"/>
        <v/>
      </c>
    </row>
    <row r="699" spans="1:21" hidden="1" x14ac:dyDescent="0.25">
      <c r="A699" s="39">
        <v>41341</v>
      </c>
      <c r="B699" s="39" t="s">
        <v>4895</v>
      </c>
      <c r="C699" s="37" t="s">
        <v>3346</v>
      </c>
      <c r="D699" s="37">
        <v>2013</v>
      </c>
      <c r="E699" s="38">
        <v>3</v>
      </c>
      <c r="F699" s="37" t="s">
        <v>55</v>
      </c>
      <c r="G699" s="37" t="s">
        <v>4672</v>
      </c>
      <c r="H699" s="37" t="s">
        <v>40</v>
      </c>
      <c r="I699" s="38">
        <v>76</v>
      </c>
      <c r="J699" s="37">
        <v>0</v>
      </c>
      <c r="K699" s="37">
        <f t="shared" si="30"/>
        <v>76</v>
      </c>
      <c r="L699" s="37" t="s">
        <v>37</v>
      </c>
      <c r="M699">
        <v>0</v>
      </c>
      <c r="N699">
        <v>0</v>
      </c>
      <c r="O699">
        <v>0</v>
      </c>
      <c r="P699">
        <f>VLOOKUP(C699,'By Sighting'!B:O,14,FALSE)</f>
        <v>0</v>
      </c>
      <c r="Q699">
        <v>0</v>
      </c>
      <c r="R699">
        <f t="shared" si="31"/>
        <v>0</v>
      </c>
      <c r="S699">
        <v>0</v>
      </c>
      <c r="T699">
        <v>0</v>
      </c>
      <c r="U699" t="str">
        <f t="shared" si="32"/>
        <v/>
      </c>
    </row>
    <row r="700" spans="1:21" hidden="1" x14ac:dyDescent="0.25">
      <c r="A700" s="39">
        <v>41341</v>
      </c>
      <c r="B700" s="39" t="s">
        <v>4895</v>
      </c>
      <c r="C700" s="37" t="s">
        <v>3345</v>
      </c>
      <c r="D700" s="37">
        <v>2013</v>
      </c>
      <c r="E700" s="38">
        <v>3</v>
      </c>
      <c r="F700" s="37" t="s">
        <v>55</v>
      </c>
      <c r="G700" s="37" t="s">
        <v>4672</v>
      </c>
      <c r="H700" s="37" t="s">
        <v>32</v>
      </c>
      <c r="I700" s="38">
        <v>21</v>
      </c>
      <c r="J700" s="37" t="s">
        <v>1841</v>
      </c>
      <c r="K700" s="37">
        <f t="shared" si="30"/>
        <v>20</v>
      </c>
      <c r="L700" s="37" t="s">
        <v>3344</v>
      </c>
      <c r="M700">
        <v>0</v>
      </c>
      <c r="N700">
        <v>0</v>
      </c>
      <c r="O700">
        <v>0</v>
      </c>
      <c r="P700">
        <f>VLOOKUP(C700,'By Sighting'!B:O,14,FALSE)</f>
        <v>0</v>
      </c>
      <c r="Q700">
        <v>0</v>
      </c>
      <c r="R700">
        <f t="shared" si="31"/>
        <v>0</v>
      </c>
      <c r="S700">
        <v>0</v>
      </c>
      <c r="T700">
        <v>0</v>
      </c>
      <c r="U700" t="str">
        <f t="shared" si="32"/>
        <v/>
      </c>
    </row>
    <row r="701" spans="1:21" hidden="1" x14ac:dyDescent="0.25">
      <c r="A701" s="39">
        <v>41341</v>
      </c>
      <c r="B701" s="39" t="s">
        <v>4895</v>
      </c>
      <c r="C701" s="37" t="s">
        <v>3343</v>
      </c>
      <c r="D701" s="37">
        <v>2013</v>
      </c>
      <c r="E701" s="38">
        <v>3</v>
      </c>
      <c r="F701" s="37" t="s">
        <v>24</v>
      </c>
      <c r="G701" s="37" t="s">
        <v>4672</v>
      </c>
      <c r="H701" s="37" t="s">
        <v>40</v>
      </c>
      <c r="I701" s="38">
        <v>23</v>
      </c>
      <c r="J701" s="37">
        <v>0</v>
      </c>
      <c r="K701" s="37">
        <f t="shared" si="30"/>
        <v>23</v>
      </c>
      <c r="L701" s="37" t="s">
        <v>37</v>
      </c>
      <c r="M701">
        <v>0</v>
      </c>
      <c r="N701">
        <v>0</v>
      </c>
      <c r="O701">
        <v>0</v>
      </c>
      <c r="P701">
        <f>VLOOKUP(C701,'By Sighting'!B:O,14,FALSE)</f>
        <v>0</v>
      </c>
      <c r="Q701">
        <v>0</v>
      </c>
      <c r="R701">
        <f t="shared" si="31"/>
        <v>0</v>
      </c>
      <c r="S701">
        <v>0</v>
      </c>
      <c r="T701">
        <v>0</v>
      </c>
      <c r="U701" t="str">
        <f t="shared" si="32"/>
        <v/>
      </c>
    </row>
    <row r="702" spans="1:21" hidden="1" x14ac:dyDescent="0.25">
      <c r="A702" s="39">
        <v>41341</v>
      </c>
      <c r="B702" s="39" t="s">
        <v>4895</v>
      </c>
      <c r="C702" s="37" t="s">
        <v>3342</v>
      </c>
      <c r="D702" s="37">
        <v>2013</v>
      </c>
      <c r="E702" s="38">
        <v>3</v>
      </c>
      <c r="F702" s="37" t="s">
        <v>24</v>
      </c>
      <c r="G702" s="37" t="s">
        <v>4672</v>
      </c>
      <c r="H702" s="37" t="s">
        <v>32</v>
      </c>
      <c r="I702" s="38">
        <v>167</v>
      </c>
      <c r="J702" s="37">
        <v>0</v>
      </c>
      <c r="K702" s="37">
        <f t="shared" si="30"/>
        <v>167</v>
      </c>
      <c r="L702" s="37" t="s">
        <v>3341</v>
      </c>
      <c r="M702">
        <v>0</v>
      </c>
      <c r="N702">
        <v>0</v>
      </c>
      <c r="O702">
        <v>0</v>
      </c>
      <c r="P702">
        <f>VLOOKUP(C702,'By Sighting'!B:O,14,FALSE)</f>
        <v>0</v>
      </c>
      <c r="Q702">
        <v>0</v>
      </c>
      <c r="R702">
        <f t="shared" si="31"/>
        <v>0</v>
      </c>
      <c r="S702">
        <v>0</v>
      </c>
      <c r="T702">
        <v>0</v>
      </c>
      <c r="U702" t="str">
        <f t="shared" si="32"/>
        <v/>
      </c>
    </row>
    <row r="703" spans="1:21" hidden="1" x14ac:dyDescent="0.25">
      <c r="A703" s="39">
        <v>41359</v>
      </c>
      <c r="B703" s="39" t="s">
        <v>4896</v>
      </c>
      <c r="C703" s="37" t="s">
        <v>3338</v>
      </c>
      <c r="D703" s="37">
        <v>2013</v>
      </c>
      <c r="E703" s="38">
        <v>3</v>
      </c>
      <c r="F703" s="37" t="s">
        <v>76</v>
      </c>
      <c r="G703" s="37" t="s">
        <v>1827</v>
      </c>
      <c r="H703" s="37" t="s">
        <v>32</v>
      </c>
      <c r="I703" s="38">
        <v>59</v>
      </c>
      <c r="J703" s="37">
        <v>0</v>
      </c>
      <c r="K703" s="37">
        <f t="shared" si="30"/>
        <v>59</v>
      </c>
      <c r="L703" s="37" t="s">
        <v>3337</v>
      </c>
      <c r="M703">
        <v>0</v>
      </c>
      <c r="N703">
        <v>0</v>
      </c>
      <c r="O703">
        <v>0</v>
      </c>
      <c r="P703">
        <f>VLOOKUP(C703,'By Sighting'!B:O,14,FALSE)</f>
        <v>0</v>
      </c>
      <c r="Q703">
        <v>0</v>
      </c>
      <c r="R703">
        <f t="shared" si="31"/>
        <v>0</v>
      </c>
      <c r="S703">
        <v>0</v>
      </c>
      <c r="T703">
        <v>0</v>
      </c>
      <c r="U703" t="str">
        <f t="shared" si="32"/>
        <v/>
      </c>
    </row>
    <row r="704" spans="1:21" hidden="1" x14ac:dyDescent="0.25">
      <c r="A704" s="39">
        <v>41359</v>
      </c>
      <c r="B704" s="39" t="s">
        <v>4896</v>
      </c>
      <c r="C704" s="37" t="s">
        <v>3336</v>
      </c>
      <c r="D704" s="37">
        <v>2013</v>
      </c>
      <c r="E704" s="38">
        <v>3</v>
      </c>
      <c r="F704" s="37" t="s">
        <v>1827</v>
      </c>
      <c r="G704" s="37" t="s">
        <v>1827</v>
      </c>
      <c r="H704" s="37" t="s">
        <v>32</v>
      </c>
      <c r="I704" s="38">
        <v>2</v>
      </c>
      <c r="J704" s="37">
        <v>0</v>
      </c>
      <c r="K704" s="37">
        <f t="shared" si="30"/>
        <v>2</v>
      </c>
      <c r="L704" s="37" t="s">
        <v>3335</v>
      </c>
      <c r="M704">
        <v>0</v>
      </c>
      <c r="N704">
        <v>0</v>
      </c>
      <c r="O704">
        <v>0</v>
      </c>
      <c r="P704">
        <f>VLOOKUP(C704,'By Sighting'!B:O,14,FALSE)</f>
        <v>0</v>
      </c>
      <c r="Q704">
        <v>0</v>
      </c>
      <c r="R704">
        <f t="shared" si="31"/>
        <v>0</v>
      </c>
      <c r="S704">
        <v>0</v>
      </c>
      <c r="T704">
        <v>0</v>
      </c>
      <c r="U704" t="str">
        <f t="shared" si="32"/>
        <v/>
      </c>
    </row>
    <row r="705" spans="1:21" hidden="1" x14ac:dyDescent="0.25">
      <c r="A705" s="39">
        <v>41359</v>
      </c>
      <c r="B705" s="39" t="s">
        <v>4896</v>
      </c>
      <c r="C705" s="37" t="s">
        <v>3333</v>
      </c>
      <c r="D705" s="37">
        <v>2013</v>
      </c>
      <c r="E705" s="38">
        <v>3</v>
      </c>
      <c r="F705" s="37" t="s">
        <v>153</v>
      </c>
      <c r="G705" s="37" t="s">
        <v>4672</v>
      </c>
      <c r="H705" s="37" t="s">
        <v>32</v>
      </c>
      <c r="I705" s="38">
        <v>88</v>
      </c>
      <c r="J705" s="37" t="s">
        <v>3332</v>
      </c>
      <c r="K705" s="37">
        <f t="shared" si="30"/>
        <v>50</v>
      </c>
      <c r="L705" s="37" t="s">
        <v>3331</v>
      </c>
      <c r="M705">
        <v>0</v>
      </c>
      <c r="N705">
        <v>0</v>
      </c>
      <c r="O705">
        <v>0</v>
      </c>
      <c r="P705">
        <f>VLOOKUP(C705,'By Sighting'!B:O,14,FALSE)</f>
        <v>0</v>
      </c>
      <c r="Q705">
        <v>0</v>
      </c>
      <c r="R705">
        <f t="shared" si="31"/>
        <v>0</v>
      </c>
      <c r="S705">
        <v>0</v>
      </c>
      <c r="T705">
        <v>0</v>
      </c>
      <c r="U705" t="str">
        <f t="shared" si="32"/>
        <v/>
      </c>
    </row>
    <row r="706" spans="1:21" hidden="1" x14ac:dyDescent="0.25">
      <c r="A706" s="39">
        <v>41359</v>
      </c>
      <c r="B706" s="39" t="s">
        <v>4896</v>
      </c>
      <c r="C706" s="37" t="s">
        <v>3330</v>
      </c>
      <c r="D706" s="37">
        <v>2013</v>
      </c>
      <c r="E706" s="38">
        <v>3</v>
      </c>
      <c r="F706" s="37" t="s">
        <v>55</v>
      </c>
      <c r="G706" s="37" t="s">
        <v>4672</v>
      </c>
      <c r="H706" s="37" t="s">
        <v>40</v>
      </c>
      <c r="I706" s="38">
        <v>301</v>
      </c>
      <c r="J706" s="37">
        <v>0</v>
      </c>
      <c r="K706" s="37">
        <f t="shared" si="30"/>
        <v>301</v>
      </c>
      <c r="L706" s="37" t="s">
        <v>3329</v>
      </c>
      <c r="M706">
        <v>0</v>
      </c>
      <c r="N706">
        <v>0</v>
      </c>
      <c r="O706">
        <v>0</v>
      </c>
      <c r="P706">
        <f>VLOOKUP(C706,'By Sighting'!B:O,14,FALSE)</f>
        <v>0</v>
      </c>
      <c r="Q706">
        <v>0</v>
      </c>
      <c r="R706">
        <f t="shared" si="31"/>
        <v>0</v>
      </c>
      <c r="S706">
        <v>0</v>
      </c>
      <c r="T706">
        <v>0</v>
      </c>
      <c r="U706" t="str">
        <f t="shared" si="32"/>
        <v/>
      </c>
    </row>
    <row r="707" spans="1:21" hidden="1" x14ac:dyDescent="0.25">
      <c r="A707" s="39">
        <v>41359</v>
      </c>
      <c r="B707" s="39" t="s">
        <v>4896</v>
      </c>
      <c r="C707" s="37" t="s">
        <v>3328</v>
      </c>
      <c r="D707" s="37">
        <v>2013</v>
      </c>
      <c r="E707" s="38">
        <v>3</v>
      </c>
      <c r="F707" s="37" t="s">
        <v>55</v>
      </c>
      <c r="G707" s="37" t="s">
        <v>4672</v>
      </c>
      <c r="H707" s="37" t="s">
        <v>32</v>
      </c>
      <c r="I707" s="38">
        <v>59</v>
      </c>
      <c r="J707" s="37">
        <v>0</v>
      </c>
      <c r="K707" s="37">
        <f t="shared" ref="K707:K770" si="33">I707-J707</f>
        <v>59</v>
      </c>
      <c r="L707" s="37" t="s">
        <v>3327</v>
      </c>
      <c r="M707">
        <v>0</v>
      </c>
      <c r="N707">
        <v>0</v>
      </c>
      <c r="O707">
        <v>0</v>
      </c>
      <c r="P707">
        <f>VLOOKUP(C707,'By Sighting'!B:O,14,FALSE)</f>
        <v>0</v>
      </c>
      <c r="Q707">
        <v>0</v>
      </c>
      <c r="R707">
        <f t="shared" ref="R707:R770" si="34">O707/I707</f>
        <v>0</v>
      </c>
      <c r="S707">
        <v>0</v>
      </c>
      <c r="T707">
        <v>0</v>
      </c>
      <c r="U707" t="str">
        <f t="shared" ref="U707:U770" si="35">IF(T707=M707, "", "NO")</f>
        <v/>
      </c>
    </row>
    <row r="708" spans="1:21" hidden="1" x14ac:dyDescent="0.25">
      <c r="A708" s="39">
        <v>41359</v>
      </c>
      <c r="B708" s="39" t="s">
        <v>4896</v>
      </c>
      <c r="C708" s="37" t="s">
        <v>3326</v>
      </c>
      <c r="D708" s="37">
        <v>2013</v>
      </c>
      <c r="E708" s="38">
        <v>3</v>
      </c>
      <c r="F708" s="37" t="s">
        <v>24</v>
      </c>
      <c r="G708" s="37" t="s">
        <v>4672</v>
      </c>
      <c r="H708" s="37" t="s">
        <v>40</v>
      </c>
      <c r="I708" s="38">
        <v>41</v>
      </c>
      <c r="J708" s="37">
        <v>0</v>
      </c>
      <c r="K708" s="37">
        <f t="shared" si="33"/>
        <v>41</v>
      </c>
      <c r="L708" s="37" t="s">
        <v>37</v>
      </c>
      <c r="M708">
        <v>0</v>
      </c>
      <c r="N708">
        <v>0</v>
      </c>
      <c r="O708">
        <v>0</v>
      </c>
      <c r="P708">
        <f>VLOOKUP(C708,'By Sighting'!B:O,14,FALSE)</f>
        <v>0</v>
      </c>
      <c r="Q708">
        <v>0</v>
      </c>
      <c r="R708">
        <f t="shared" si="34"/>
        <v>0</v>
      </c>
      <c r="S708">
        <v>0</v>
      </c>
      <c r="T708">
        <v>0</v>
      </c>
      <c r="U708" t="str">
        <f t="shared" si="35"/>
        <v/>
      </c>
    </row>
    <row r="709" spans="1:21" hidden="1" x14ac:dyDescent="0.25">
      <c r="A709" s="39">
        <v>41359</v>
      </c>
      <c r="B709" s="39" t="s">
        <v>4896</v>
      </c>
      <c r="C709" s="37" t="s">
        <v>570</v>
      </c>
      <c r="D709" s="37">
        <v>2013</v>
      </c>
      <c r="E709" s="38">
        <v>3</v>
      </c>
      <c r="F709" s="37" t="s">
        <v>24</v>
      </c>
      <c r="G709" s="37" t="s">
        <v>4672</v>
      </c>
      <c r="H709" s="37" t="s">
        <v>32</v>
      </c>
      <c r="I709" s="38">
        <v>162</v>
      </c>
      <c r="J709" s="37" t="s">
        <v>1931</v>
      </c>
      <c r="K709" s="37">
        <f t="shared" si="33"/>
        <v>131</v>
      </c>
      <c r="L709" s="37" t="s">
        <v>3325</v>
      </c>
      <c r="M709">
        <v>1</v>
      </c>
      <c r="N709">
        <v>0</v>
      </c>
      <c r="O709">
        <v>0</v>
      </c>
      <c r="P709">
        <f>VLOOKUP(C709,'By Sighting'!B:O,14,FALSE)</f>
        <v>1</v>
      </c>
      <c r="Q709">
        <v>6.1728395061728392E-3</v>
      </c>
      <c r="R709">
        <f t="shared" si="34"/>
        <v>0</v>
      </c>
      <c r="S709">
        <v>7.6335877862595417E-3</v>
      </c>
      <c r="T709">
        <v>1</v>
      </c>
      <c r="U709" t="str">
        <f t="shared" si="35"/>
        <v/>
      </c>
    </row>
    <row r="710" spans="1:21" hidden="1" x14ac:dyDescent="0.25">
      <c r="A710" s="39">
        <v>41359</v>
      </c>
      <c r="B710" s="39" t="s">
        <v>4896</v>
      </c>
      <c r="C710" s="37" t="s">
        <v>3324</v>
      </c>
      <c r="D710" s="37">
        <v>2013</v>
      </c>
      <c r="E710" s="38">
        <v>3</v>
      </c>
      <c r="F710" s="37" t="s">
        <v>36</v>
      </c>
      <c r="G710" s="37" t="s">
        <v>36</v>
      </c>
      <c r="H710" s="37" t="s">
        <v>32</v>
      </c>
      <c r="I710" s="38">
        <v>198</v>
      </c>
      <c r="J710" s="37" t="s">
        <v>2121</v>
      </c>
      <c r="K710" s="37">
        <f t="shared" si="33"/>
        <v>173</v>
      </c>
      <c r="L710" s="37" t="s">
        <v>3323</v>
      </c>
      <c r="M710">
        <v>0</v>
      </c>
      <c r="N710">
        <v>0</v>
      </c>
      <c r="O710">
        <v>0</v>
      </c>
      <c r="P710">
        <f>VLOOKUP(C710,'By Sighting'!B:O,14,FALSE)</f>
        <v>0</v>
      </c>
      <c r="Q710">
        <v>0</v>
      </c>
      <c r="R710">
        <f t="shared" si="34"/>
        <v>0</v>
      </c>
      <c r="S710">
        <v>0</v>
      </c>
      <c r="T710">
        <v>0</v>
      </c>
      <c r="U710" t="str">
        <f t="shared" si="35"/>
        <v/>
      </c>
    </row>
    <row r="711" spans="1:21" hidden="1" x14ac:dyDescent="0.25">
      <c r="A711" s="39">
        <v>41359</v>
      </c>
      <c r="B711" s="39" t="s">
        <v>4896</v>
      </c>
      <c r="C711" s="37" t="s">
        <v>3322</v>
      </c>
      <c r="D711" s="37">
        <v>2013</v>
      </c>
      <c r="E711" s="38">
        <v>3</v>
      </c>
      <c r="F711" s="37" t="s">
        <v>36</v>
      </c>
      <c r="G711" s="37" t="s">
        <v>36</v>
      </c>
      <c r="H711" s="37" t="s">
        <v>40</v>
      </c>
      <c r="I711" s="38">
        <v>57</v>
      </c>
      <c r="J711" s="37">
        <v>0</v>
      </c>
      <c r="K711" s="37">
        <f t="shared" si="33"/>
        <v>57</v>
      </c>
      <c r="L711" s="37" t="s">
        <v>37</v>
      </c>
      <c r="M711">
        <v>0</v>
      </c>
      <c r="N711">
        <v>0</v>
      </c>
      <c r="O711">
        <v>0</v>
      </c>
      <c r="P711">
        <f>VLOOKUP(C711,'By Sighting'!B:O,14,FALSE)</f>
        <v>0</v>
      </c>
      <c r="Q711">
        <v>0</v>
      </c>
      <c r="R711">
        <f t="shared" si="34"/>
        <v>0</v>
      </c>
      <c r="S711">
        <v>0</v>
      </c>
      <c r="T711">
        <v>0</v>
      </c>
      <c r="U711" t="str">
        <f t="shared" si="35"/>
        <v/>
      </c>
    </row>
    <row r="712" spans="1:21" hidden="1" x14ac:dyDescent="0.25">
      <c r="A712" s="39">
        <v>41359</v>
      </c>
      <c r="B712" s="39" t="s">
        <v>4896</v>
      </c>
      <c r="C712" s="37" t="s">
        <v>3321</v>
      </c>
      <c r="D712" s="37">
        <v>2013</v>
      </c>
      <c r="E712" s="38">
        <v>3</v>
      </c>
      <c r="F712" s="37" t="s">
        <v>50</v>
      </c>
      <c r="G712" s="37" t="s">
        <v>50</v>
      </c>
      <c r="H712" s="37" t="s">
        <v>40</v>
      </c>
      <c r="I712" s="38">
        <v>33</v>
      </c>
      <c r="J712" s="37">
        <v>0</v>
      </c>
      <c r="K712" s="37">
        <f t="shared" si="33"/>
        <v>33</v>
      </c>
      <c r="L712" s="37" t="s">
        <v>37</v>
      </c>
      <c r="M712">
        <v>0</v>
      </c>
      <c r="N712">
        <v>0</v>
      </c>
      <c r="O712">
        <v>0</v>
      </c>
      <c r="P712">
        <f>VLOOKUP(C712,'By Sighting'!B:O,14,FALSE)</f>
        <v>0</v>
      </c>
      <c r="Q712">
        <v>0</v>
      </c>
      <c r="R712">
        <f t="shared" si="34"/>
        <v>0</v>
      </c>
      <c r="S712">
        <v>0</v>
      </c>
      <c r="T712">
        <v>0</v>
      </c>
      <c r="U712" t="str">
        <f t="shared" si="35"/>
        <v/>
      </c>
    </row>
    <row r="713" spans="1:21" hidden="1" x14ac:dyDescent="0.25">
      <c r="A713" s="39">
        <v>41359</v>
      </c>
      <c r="B713" s="39" t="s">
        <v>4896</v>
      </c>
      <c r="C713" s="37" t="s">
        <v>573</v>
      </c>
      <c r="D713" s="37">
        <v>2013</v>
      </c>
      <c r="E713" s="38">
        <v>3</v>
      </c>
      <c r="F713" s="37" t="s">
        <v>50</v>
      </c>
      <c r="G713" s="37" t="s">
        <v>50</v>
      </c>
      <c r="H713" s="37" t="s">
        <v>32</v>
      </c>
      <c r="I713" s="38">
        <v>202</v>
      </c>
      <c r="J713" s="37" t="s">
        <v>2098</v>
      </c>
      <c r="K713" s="37">
        <f t="shared" si="33"/>
        <v>195</v>
      </c>
      <c r="L713" s="37" t="s">
        <v>3320</v>
      </c>
      <c r="M713">
        <v>2</v>
      </c>
      <c r="N713">
        <v>0</v>
      </c>
      <c r="O713">
        <v>2</v>
      </c>
      <c r="P713">
        <f>VLOOKUP(C713,'By Sighting'!B:O,14,FALSE)</f>
        <v>2</v>
      </c>
      <c r="Q713">
        <v>9.9009900990099011E-3</v>
      </c>
      <c r="R713">
        <f t="shared" si="34"/>
        <v>9.9009900990099011E-3</v>
      </c>
      <c r="S713">
        <v>1.0256410256410256E-2</v>
      </c>
      <c r="T713">
        <v>2</v>
      </c>
      <c r="U713" t="str">
        <f t="shared" si="35"/>
        <v/>
      </c>
    </row>
    <row r="714" spans="1:21" hidden="1" x14ac:dyDescent="0.25">
      <c r="A714" s="39">
        <v>41386</v>
      </c>
      <c r="B714" s="39" t="s">
        <v>4897</v>
      </c>
      <c r="C714" s="37" t="s">
        <v>3315</v>
      </c>
      <c r="D714" s="37">
        <v>2013</v>
      </c>
      <c r="E714" s="38">
        <v>4</v>
      </c>
      <c r="F714" s="37" t="s">
        <v>76</v>
      </c>
      <c r="G714" s="37" t="s">
        <v>1827</v>
      </c>
      <c r="H714" s="37" t="s">
        <v>32</v>
      </c>
      <c r="I714" s="38">
        <v>134</v>
      </c>
      <c r="J714" s="37">
        <v>0</v>
      </c>
      <c r="K714" s="37">
        <f t="shared" si="33"/>
        <v>134</v>
      </c>
      <c r="L714" s="37" t="s">
        <v>3314</v>
      </c>
      <c r="M714">
        <v>0</v>
      </c>
      <c r="N714">
        <v>0</v>
      </c>
      <c r="O714">
        <v>0</v>
      </c>
      <c r="P714">
        <f>VLOOKUP(C714,'By Sighting'!B:O,14,FALSE)</f>
        <v>0</v>
      </c>
      <c r="Q714">
        <v>0</v>
      </c>
      <c r="R714">
        <f t="shared" si="34"/>
        <v>0</v>
      </c>
      <c r="S714">
        <v>0</v>
      </c>
      <c r="T714">
        <v>0</v>
      </c>
      <c r="U714" t="str">
        <f t="shared" si="35"/>
        <v/>
      </c>
    </row>
    <row r="715" spans="1:21" hidden="1" x14ac:dyDescent="0.25">
      <c r="A715" s="39">
        <v>41386</v>
      </c>
      <c r="B715" s="39" t="s">
        <v>4897</v>
      </c>
      <c r="C715" s="37" t="s">
        <v>3313</v>
      </c>
      <c r="D715" s="37">
        <v>2013</v>
      </c>
      <c r="E715" s="38">
        <v>4</v>
      </c>
      <c r="F715" s="37" t="s">
        <v>76</v>
      </c>
      <c r="G715" s="37" t="s">
        <v>1827</v>
      </c>
      <c r="H715" s="37" t="s">
        <v>40</v>
      </c>
      <c r="I715" s="38">
        <v>2</v>
      </c>
      <c r="J715" s="37">
        <v>0</v>
      </c>
      <c r="K715" s="37">
        <f t="shared" si="33"/>
        <v>2</v>
      </c>
      <c r="L715" s="37" t="s">
        <v>37</v>
      </c>
      <c r="M715">
        <v>0</v>
      </c>
      <c r="N715">
        <v>0</v>
      </c>
      <c r="O715">
        <v>0</v>
      </c>
      <c r="P715">
        <f>VLOOKUP(C715,'By Sighting'!B:O,14,FALSE)</f>
        <v>0</v>
      </c>
      <c r="Q715">
        <v>0</v>
      </c>
      <c r="R715">
        <f t="shared" si="34"/>
        <v>0</v>
      </c>
      <c r="S715">
        <v>0</v>
      </c>
      <c r="T715">
        <v>0</v>
      </c>
      <c r="U715" t="str">
        <f t="shared" si="35"/>
        <v/>
      </c>
    </row>
    <row r="716" spans="1:21" hidden="1" x14ac:dyDescent="0.25">
      <c r="A716" s="39">
        <v>41386</v>
      </c>
      <c r="B716" s="39" t="s">
        <v>4897</v>
      </c>
      <c r="C716" s="37" t="s">
        <v>3312</v>
      </c>
      <c r="D716" s="37">
        <v>2013</v>
      </c>
      <c r="E716" s="38">
        <v>4</v>
      </c>
      <c r="F716" s="37" t="s">
        <v>1827</v>
      </c>
      <c r="G716" s="37" t="s">
        <v>1827</v>
      </c>
      <c r="H716" s="37" t="s">
        <v>32</v>
      </c>
      <c r="I716" s="38">
        <v>49</v>
      </c>
      <c r="J716" s="37">
        <v>0</v>
      </c>
      <c r="K716" s="37">
        <f t="shared" si="33"/>
        <v>49</v>
      </c>
      <c r="L716" s="37" t="s">
        <v>3311</v>
      </c>
      <c r="M716">
        <v>0</v>
      </c>
      <c r="N716">
        <v>0</v>
      </c>
      <c r="O716">
        <v>0</v>
      </c>
      <c r="P716">
        <f>VLOOKUP(C716,'By Sighting'!B:O,14,FALSE)</f>
        <v>0</v>
      </c>
      <c r="Q716">
        <v>0</v>
      </c>
      <c r="R716">
        <f t="shared" si="34"/>
        <v>0</v>
      </c>
      <c r="S716">
        <v>0</v>
      </c>
      <c r="T716">
        <v>0</v>
      </c>
      <c r="U716" t="str">
        <f t="shared" si="35"/>
        <v/>
      </c>
    </row>
    <row r="717" spans="1:21" hidden="1" x14ac:dyDescent="0.25">
      <c r="A717" s="39">
        <v>41386</v>
      </c>
      <c r="B717" s="39" t="s">
        <v>4897</v>
      </c>
      <c r="C717" s="37" t="s">
        <v>3310</v>
      </c>
      <c r="D717" s="37">
        <v>2013</v>
      </c>
      <c r="E717" s="38">
        <v>4</v>
      </c>
      <c r="F717" s="37" t="s">
        <v>153</v>
      </c>
      <c r="G717" s="37" t="s">
        <v>4672</v>
      </c>
      <c r="H717" s="37" t="s">
        <v>32</v>
      </c>
      <c r="I717" s="38">
        <v>32</v>
      </c>
      <c r="J717" s="37" t="s">
        <v>2021</v>
      </c>
      <c r="K717" s="37">
        <f t="shared" si="33"/>
        <v>23</v>
      </c>
      <c r="L717" s="37" t="s">
        <v>3309</v>
      </c>
      <c r="M717">
        <v>0</v>
      </c>
      <c r="N717">
        <v>0</v>
      </c>
      <c r="O717">
        <v>0</v>
      </c>
      <c r="P717">
        <f>VLOOKUP(C717,'By Sighting'!B:O,14,FALSE)</f>
        <v>0</v>
      </c>
      <c r="Q717">
        <v>0</v>
      </c>
      <c r="R717">
        <f t="shared" si="34"/>
        <v>0</v>
      </c>
      <c r="S717">
        <v>0</v>
      </c>
      <c r="T717">
        <v>0</v>
      </c>
      <c r="U717" t="str">
        <f t="shared" si="35"/>
        <v/>
      </c>
    </row>
    <row r="718" spans="1:21" hidden="1" x14ac:dyDescent="0.25">
      <c r="A718" s="39">
        <v>41386</v>
      </c>
      <c r="B718" s="39" t="s">
        <v>4897</v>
      </c>
      <c r="C718" s="37" t="s">
        <v>3308</v>
      </c>
      <c r="D718" s="37">
        <v>2013</v>
      </c>
      <c r="E718" s="38">
        <v>4</v>
      </c>
      <c r="F718" s="37" t="s">
        <v>55</v>
      </c>
      <c r="G718" s="37" t="s">
        <v>4672</v>
      </c>
      <c r="H718" s="37" t="s">
        <v>40</v>
      </c>
      <c r="I718" s="38">
        <v>637</v>
      </c>
      <c r="J718" s="37">
        <v>0</v>
      </c>
      <c r="K718" s="37">
        <f t="shared" si="33"/>
        <v>637</v>
      </c>
      <c r="L718" s="37" t="s">
        <v>3307</v>
      </c>
      <c r="M718">
        <v>0</v>
      </c>
      <c r="N718">
        <v>0</v>
      </c>
      <c r="O718">
        <v>0</v>
      </c>
      <c r="P718">
        <f>VLOOKUP(C718,'By Sighting'!B:O,14,FALSE)</f>
        <v>0</v>
      </c>
      <c r="Q718">
        <v>0</v>
      </c>
      <c r="R718">
        <f t="shared" si="34"/>
        <v>0</v>
      </c>
      <c r="S718">
        <v>0</v>
      </c>
      <c r="T718">
        <v>0</v>
      </c>
      <c r="U718" t="str">
        <f t="shared" si="35"/>
        <v/>
      </c>
    </row>
    <row r="719" spans="1:21" hidden="1" x14ac:dyDescent="0.25">
      <c r="A719" s="39">
        <v>41386</v>
      </c>
      <c r="B719" s="39" t="s">
        <v>4897</v>
      </c>
      <c r="C719" s="37" t="s">
        <v>578</v>
      </c>
      <c r="D719" s="37">
        <v>2013</v>
      </c>
      <c r="E719" s="38">
        <v>4</v>
      </c>
      <c r="F719" s="37" t="s">
        <v>55</v>
      </c>
      <c r="G719" s="37" t="s">
        <v>4672</v>
      </c>
      <c r="H719" s="37" t="s">
        <v>32</v>
      </c>
      <c r="I719" s="38">
        <v>98</v>
      </c>
      <c r="J719" s="37">
        <v>0</v>
      </c>
      <c r="K719" s="37">
        <f t="shared" si="33"/>
        <v>98</v>
      </c>
      <c r="L719" s="37" t="s">
        <v>3306</v>
      </c>
      <c r="M719">
        <v>1</v>
      </c>
      <c r="N719">
        <v>0</v>
      </c>
      <c r="O719">
        <v>0</v>
      </c>
      <c r="P719">
        <f>VLOOKUP(C719,'By Sighting'!B:O,14,FALSE)</f>
        <v>0</v>
      </c>
      <c r="Q719">
        <v>1.020408163265306E-2</v>
      </c>
      <c r="R719">
        <f t="shared" si="34"/>
        <v>0</v>
      </c>
      <c r="S719">
        <v>0</v>
      </c>
      <c r="T719">
        <v>1</v>
      </c>
      <c r="U719" t="str">
        <f t="shared" si="35"/>
        <v/>
      </c>
    </row>
    <row r="720" spans="1:21" hidden="1" x14ac:dyDescent="0.25">
      <c r="A720" s="39">
        <v>41386</v>
      </c>
      <c r="B720" s="39" t="s">
        <v>4897</v>
      </c>
      <c r="C720" s="37" t="s">
        <v>581</v>
      </c>
      <c r="D720" s="37">
        <v>2013</v>
      </c>
      <c r="E720" s="38">
        <v>4</v>
      </c>
      <c r="F720" s="37" t="s">
        <v>24</v>
      </c>
      <c r="G720" s="37" t="s">
        <v>4672</v>
      </c>
      <c r="H720" s="37" t="s">
        <v>32</v>
      </c>
      <c r="I720" s="38">
        <v>105</v>
      </c>
      <c r="J720" s="37" t="s">
        <v>2640</v>
      </c>
      <c r="K720" s="37">
        <f t="shared" si="33"/>
        <v>82</v>
      </c>
      <c r="L720" s="37" t="s">
        <v>3305</v>
      </c>
      <c r="M720">
        <v>3</v>
      </c>
      <c r="N720">
        <v>2</v>
      </c>
      <c r="O720">
        <v>0</v>
      </c>
      <c r="P720">
        <f>VLOOKUP(C720,'By Sighting'!B:O,14,FALSE)</f>
        <v>2</v>
      </c>
      <c r="Q720">
        <v>2.8571428571428571E-2</v>
      </c>
      <c r="R720">
        <f t="shared" si="34"/>
        <v>0</v>
      </c>
      <c r="S720">
        <v>2.4390243902439025E-2</v>
      </c>
      <c r="T720">
        <v>3</v>
      </c>
      <c r="U720" t="str">
        <f t="shared" si="35"/>
        <v/>
      </c>
    </row>
    <row r="721" spans="1:21" hidden="1" x14ac:dyDescent="0.25">
      <c r="A721" s="39">
        <v>41386</v>
      </c>
      <c r="B721" s="39" t="s">
        <v>4897</v>
      </c>
      <c r="C721" s="37" t="s">
        <v>3304</v>
      </c>
      <c r="D721" s="37">
        <v>2013</v>
      </c>
      <c r="E721" s="38">
        <v>4</v>
      </c>
      <c r="F721" s="37" t="s">
        <v>24</v>
      </c>
      <c r="G721" s="37" t="s">
        <v>4672</v>
      </c>
      <c r="H721" s="37" t="s">
        <v>40</v>
      </c>
      <c r="I721" s="38">
        <v>40</v>
      </c>
      <c r="J721" s="37">
        <v>0</v>
      </c>
      <c r="K721" s="37">
        <f t="shared" si="33"/>
        <v>40</v>
      </c>
      <c r="L721" s="37" t="s">
        <v>3303</v>
      </c>
      <c r="M721">
        <v>0</v>
      </c>
      <c r="N721">
        <v>0</v>
      </c>
      <c r="O721">
        <v>0</v>
      </c>
      <c r="P721">
        <f>VLOOKUP(C721,'By Sighting'!B:O,14,FALSE)</f>
        <v>0</v>
      </c>
      <c r="Q721">
        <v>0</v>
      </c>
      <c r="R721">
        <f t="shared" si="34"/>
        <v>0</v>
      </c>
      <c r="S721">
        <v>0</v>
      </c>
      <c r="T721">
        <v>0</v>
      </c>
      <c r="U721" t="str">
        <f t="shared" si="35"/>
        <v/>
      </c>
    </row>
    <row r="722" spans="1:21" hidden="1" x14ac:dyDescent="0.25">
      <c r="A722" s="39">
        <v>41386</v>
      </c>
      <c r="B722" s="39" t="s">
        <v>4897</v>
      </c>
      <c r="C722" s="37" t="s">
        <v>3301</v>
      </c>
      <c r="D722" s="37">
        <v>2013</v>
      </c>
      <c r="E722" s="38">
        <v>4</v>
      </c>
      <c r="F722" s="37" t="s">
        <v>36</v>
      </c>
      <c r="G722" s="37" t="s">
        <v>36</v>
      </c>
      <c r="H722" s="37" t="s">
        <v>40</v>
      </c>
      <c r="I722" s="38">
        <v>58</v>
      </c>
      <c r="J722" s="37">
        <v>0</v>
      </c>
      <c r="K722" s="37">
        <f t="shared" si="33"/>
        <v>58</v>
      </c>
      <c r="L722" s="37" t="s">
        <v>37</v>
      </c>
      <c r="M722">
        <v>0</v>
      </c>
      <c r="N722">
        <v>0</v>
      </c>
      <c r="O722">
        <v>0</v>
      </c>
      <c r="P722">
        <f>VLOOKUP(C722,'By Sighting'!B:O,14,FALSE)</f>
        <v>0</v>
      </c>
      <c r="Q722">
        <v>0</v>
      </c>
      <c r="R722">
        <f t="shared" si="34"/>
        <v>0</v>
      </c>
      <c r="S722">
        <v>0</v>
      </c>
      <c r="T722">
        <v>0</v>
      </c>
      <c r="U722" t="str">
        <f t="shared" si="35"/>
        <v/>
      </c>
    </row>
    <row r="723" spans="1:21" hidden="1" x14ac:dyDescent="0.25">
      <c r="A723" s="39">
        <v>41386</v>
      </c>
      <c r="B723" s="39" t="s">
        <v>4897</v>
      </c>
      <c r="C723" s="37" t="s">
        <v>3300</v>
      </c>
      <c r="D723" s="37">
        <v>2013</v>
      </c>
      <c r="E723" s="38">
        <v>4</v>
      </c>
      <c r="F723" s="37" t="s">
        <v>36</v>
      </c>
      <c r="G723" s="37" t="s">
        <v>36</v>
      </c>
      <c r="H723" s="37" t="s">
        <v>32</v>
      </c>
      <c r="I723" s="38">
        <v>303</v>
      </c>
      <c r="J723" s="37" t="s">
        <v>3299</v>
      </c>
      <c r="K723" s="37">
        <f t="shared" si="33"/>
        <v>234</v>
      </c>
      <c r="L723" s="37" t="s">
        <v>3298</v>
      </c>
      <c r="M723">
        <v>0</v>
      </c>
      <c r="N723">
        <v>0</v>
      </c>
      <c r="O723">
        <v>0</v>
      </c>
      <c r="P723">
        <f>VLOOKUP(C723,'By Sighting'!B:O,14,FALSE)</f>
        <v>0</v>
      </c>
      <c r="Q723">
        <v>0</v>
      </c>
      <c r="R723">
        <f t="shared" si="34"/>
        <v>0</v>
      </c>
      <c r="S723">
        <v>0</v>
      </c>
      <c r="T723">
        <v>0</v>
      </c>
      <c r="U723" t="str">
        <f t="shared" si="35"/>
        <v/>
      </c>
    </row>
    <row r="724" spans="1:21" hidden="1" x14ac:dyDescent="0.25">
      <c r="A724" s="39">
        <v>41386</v>
      </c>
      <c r="B724" s="39" t="s">
        <v>4897</v>
      </c>
      <c r="C724" s="37" t="s">
        <v>591</v>
      </c>
      <c r="D724" s="37">
        <v>2013</v>
      </c>
      <c r="E724" s="38">
        <v>4</v>
      </c>
      <c r="F724" s="37" t="s">
        <v>50</v>
      </c>
      <c r="G724" s="37" t="s">
        <v>50</v>
      </c>
      <c r="H724" s="37" t="s">
        <v>32</v>
      </c>
      <c r="I724" s="38">
        <v>279</v>
      </c>
      <c r="J724" s="37" t="s">
        <v>2066</v>
      </c>
      <c r="K724" s="37">
        <f t="shared" si="33"/>
        <v>269</v>
      </c>
      <c r="L724" s="37" t="s">
        <v>3297</v>
      </c>
      <c r="M724">
        <v>1</v>
      </c>
      <c r="N724">
        <v>0</v>
      </c>
      <c r="O724">
        <v>0</v>
      </c>
      <c r="P724">
        <f>VLOOKUP(C724,'By Sighting'!B:O,14,FALSE)</f>
        <v>0</v>
      </c>
      <c r="Q724">
        <v>3.5842293906810036E-3</v>
      </c>
      <c r="R724">
        <f t="shared" si="34"/>
        <v>0</v>
      </c>
      <c r="S724">
        <v>0</v>
      </c>
      <c r="T724">
        <v>1</v>
      </c>
      <c r="U724" t="str">
        <f t="shared" si="35"/>
        <v/>
      </c>
    </row>
    <row r="725" spans="1:21" hidden="1" x14ac:dyDescent="0.25">
      <c r="A725" s="39">
        <v>41386</v>
      </c>
      <c r="B725" s="39" t="s">
        <v>4897</v>
      </c>
      <c r="C725" s="37" t="s">
        <v>3296</v>
      </c>
      <c r="D725" s="37">
        <v>2013</v>
      </c>
      <c r="E725" s="38">
        <v>4</v>
      </c>
      <c r="F725" s="37" t="s">
        <v>50</v>
      </c>
      <c r="G725" s="37" t="s">
        <v>50</v>
      </c>
      <c r="H725" s="37" t="s">
        <v>40</v>
      </c>
      <c r="I725" s="38">
        <v>15</v>
      </c>
      <c r="J725" s="37">
        <v>0</v>
      </c>
      <c r="K725" s="37">
        <f t="shared" si="33"/>
        <v>15</v>
      </c>
      <c r="L725" s="37" t="s">
        <v>37</v>
      </c>
      <c r="M725">
        <v>0</v>
      </c>
      <c r="N725">
        <v>0</v>
      </c>
      <c r="O725">
        <v>0</v>
      </c>
      <c r="P725">
        <f>VLOOKUP(C725,'By Sighting'!B:O,14,FALSE)</f>
        <v>0</v>
      </c>
      <c r="Q725">
        <v>0</v>
      </c>
      <c r="R725">
        <f t="shared" si="34"/>
        <v>0</v>
      </c>
      <c r="S725">
        <v>0</v>
      </c>
      <c r="T725">
        <v>0</v>
      </c>
      <c r="U725" t="str">
        <f t="shared" si="35"/>
        <v/>
      </c>
    </row>
    <row r="726" spans="1:21" hidden="1" x14ac:dyDescent="0.25">
      <c r="A726" s="39">
        <v>41388</v>
      </c>
      <c r="B726" s="39" t="s">
        <v>4898</v>
      </c>
      <c r="C726" s="37" t="s">
        <v>3294</v>
      </c>
      <c r="D726" s="37">
        <v>2013</v>
      </c>
      <c r="E726" s="38">
        <v>4</v>
      </c>
      <c r="F726" s="37" t="s">
        <v>76</v>
      </c>
      <c r="G726" s="37" t="s">
        <v>1827</v>
      </c>
      <c r="H726" s="37" t="s">
        <v>32</v>
      </c>
      <c r="I726" s="38">
        <v>207</v>
      </c>
      <c r="J726" s="37">
        <v>0</v>
      </c>
      <c r="K726" s="37">
        <f t="shared" si="33"/>
        <v>207</v>
      </c>
      <c r="L726" s="37" t="s">
        <v>3293</v>
      </c>
      <c r="M726">
        <v>0</v>
      </c>
      <c r="N726">
        <v>0</v>
      </c>
      <c r="O726">
        <v>0</v>
      </c>
      <c r="P726">
        <f>VLOOKUP(C726,'By Sighting'!B:O,14,FALSE)</f>
        <v>0</v>
      </c>
      <c r="Q726">
        <v>0</v>
      </c>
      <c r="R726">
        <f t="shared" si="34"/>
        <v>0</v>
      </c>
      <c r="S726">
        <v>0</v>
      </c>
      <c r="T726">
        <v>0</v>
      </c>
      <c r="U726" t="str">
        <f t="shared" si="35"/>
        <v/>
      </c>
    </row>
    <row r="727" spans="1:21" hidden="1" x14ac:dyDescent="0.25">
      <c r="A727" s="39">
        <v>41388</v>
      </c>
      <c r="B727" s="39" t="s">
        <v>4898</v>
      </c>
      <c r="C727" s="37" t="s">
        <v>3292</v>
      </c>
      <c r="D727" s="37">
        <v>2013</v>
      </c>
      <c r="E727" s="38">
        <v>4</v>
      </c>
      <c r="F727" s="37" t="s">
        <v>76</v>
      </c>
      <c r="G727" s="37" t="s">
        <v>1827</v>
      </c>
      <c r="H727" s="37" t="s">
        <v>40</v>
      </c>
      <c r="I727" s="38">
        <v>2</v>
      </c>
      <c r="J727" s="37">
        <v>0</v>
      </c>
      <c r="K727" s="37">
        <f t="shared" si="33"/>
        <v>2</v>
      </c>
      <c r="L727" s="37" t="s">
        <v>37</v>
      </c>
      <c r="M727">
        <v>0</v>
      </c>
      <c r="N727">
        <v>0</v>
      </c>
      <c r="O727">
        <v>0</v>
      </c>
      <c r="P727">
        <f>VLOOKUP(C727,'By Sighting'!B:O,14,FALSE)</f>
        <v>0</v>
      </c>
      <c r="Q727">
        <v>0</v>
      </c>
      <c r="R727">
        <f t="shared" si="34"/>
        <v>0</v>
      </c>
      <c r="S727">
        <v>0</v>
      </c>
      <c r="T727">
        <v>0</v>
      </c>
      <c r="U727" t="str">
        <f t="shared" si="35"/>
        <v/>
      </c>
    </row>
    <row r="728" spans="1:21" hidden="1" x14ac:dyDescent="0.25">
      <c r="A728" s="39">
        <v>41388</v>
      </c>
      <c r="B728" s="39" t="s">
        <v>4898</v>
      </c>
      <c r="C728" s="37" t="s">
        <v>3291</v>
      </c>
      <c r="D728" s="37">
        <v>2013</v>
      </c>
      <c r="E728" s="38">
        <v>4</v>
      </c>
      <c r="F728" s="37" t="s">
        <v>1827</v>
      </c>
      <c r="G728" s="37" t="s">
        <v>1827</v>
      </c>
      <c r="H728" s="37" t="s">
        <v>32</v>
      </c>
      <c r="I728" s="38">
        <v>14</v>
      </c>
      <c r="J728" s="37">
        <v>0</v>
      </c>
      <c r="K728" s="37">
        <f t="shared" si="33"/>
        <v>14</v>
      </c>
      <c r="L728" s="37" t="s">
        <v>37</v>
      </c>
      <c r="M728">
        <v>0</v>
      </c>
      <c r="N728">
        <v>0</v>
      </c>
      <c r="O728">
        <v>0</v>
      </c>
      <c r="P728">
        <f>VLOOKUP(C728,'By Sighting'!B:O,14,FALSE)</f>
        <v>0</v>
      </c>
      <c r="Q728">
        <v>0</v>
      </c>
      <c r="R728">
        <f t="shared" si="34"/>
        <v>0</v>
      </c>
      <c r="S728">
        <v>0</v>
      </c>
      <c r="T728">
        <v>0</v>
      </c>
      <c r="U728" t="str">
        <f t="shared" si="35"/>
        <v/>
      </c>
    </row>
    <row r="729" spans="1:21" hidden="1" x14ac:dyDescent="0.25">
      <c r="A729" s="39">
        <v>41388</v>
      </c>
      <c r="B729" s="39" t="s">
        <v>4898</v>
      </c>
      <c r="C729" s="37" t="s">
        <v>3290</v>
      </c>
      <c r="D729" s="37">
        <v>2013</v>
      </c>
      <c r="E729" s="38">
        <v>4</v>
      </c>
      <c r="F729" s="37" t="s">
        <v>153</v>
      </c>
      <c r="G729" s="37" t="s">
        <v>4672</v>
      </c>
      <c r="H729" s="37" t="s">
        <v>32</v>
      </c>
      <c r="I729" s="38">
        <v>36</v>
      </c>
      <c r="J729" s="37">
        <v>0</v>
      </c>
      <c r="K729" s="37">
        <f t="shared" si="33"/>
        <v>36</v>
      </c>
      <c r="L729" s="37" t="s">
        <v>3289</v>
      </c>
      <c r="M729">
        <v>0</v>
      </c>
      <c r="N729">
        <v>0</v>
      </c>
      <c r="O729">
        <v>0</v>
      </c>
      <c r="P729">
        <f>VLOOKUP(C729,'By Sighting'!B:O,14,FALSE)</f>
        <v>0</v>
      </c>
      <c r="Q729">
        <v>0</v>
      </c>
      <c r="R729">
        <f t="shared" si="34"/>
        <v>0</v>
      </c>
      <c r="S729">
        <v>0</v>
      </c>
      <c r="T729">
        <v>0</v>
      </c>
      <c r="U729" t="str">
        <f t="shared" si="35"/>
        <v/>
      </c>
    </row>
    <row r="730" spans="1:21" hidden="1" x14ac:dyDescent="0.25">
      <c r="A730" s="39">
        <v>41395</v>
      </c>
      <c r="B730" s="39" t="s">
        <v>4899</v>
      </c>
      <c r="C730" s="37" t="s">
        <v>3286</v>
      </c>
      <c r="D730" s="37">
        <v>2013</v>
      </c>
      <c r="E730" s="38">
        <v>5</v>
      </c>
      <c r="F730" s="37" t="s">
        <v>76</v>
      </c>
      <c r="G730" s="37" t="s">
        <v>1827</v>
      </c>
      <c r="H730" s="37" t="s">
        <v>32</v>
      </c>
      <c r="I730" s="38">
        <v>170</v>
      </c>
      <c r="J730" s="37" t="s">
        <v>2055</v>
      </c>
      <c r="K730" s="37">
        <f t="shared" si="33"/>
        <v>148</v>
      </c>
      <c r="L730" s="37" t="s">
        <v>3285</v>
      </c>
      <c r="M730">
        <v>0</v>
      </c>
      <c r="N730">
        <v>0</v>
      </c>
      <c r="O730">
        <v>0</v>
      </c>
      <c r="P730">
        <f>VLOOKUP(C730,'By Sighting'!B:O,14,FALSE)</f>
        <v>0</v>
      </c>
      <c r="Q730">
        <v>0</v>
      </c>
      <c r="R730">
        <f t="shared" si="34"/>
        <v>0</v>
      </c>
      <c r="S730">
        <v>0</v>
      </c>
      <c r="T730">
        <v>0</v>
      </c>
      <c r="U730" t="str">
        <f t="shared" si="35"/>
        <v/>
      </c>
    </row>
    <row r="731" spans="1:21" hidden="1" x14ac:dyDescent="0.25">
      <c r="A731" s="39">
        <v>41395</v>
      </c>
      <c r="B731" s="39" t="s">
        <v>4899</v>
      </c>
      <c r="C731" s="37" t="s">
        <v>3284</v>
      </c>
      <c r="D731" s="37">
        <v>2013</v>
      </c>
      <c r="E731" s="38">
        <v>5</v>
      </c>
      <c r="F731" s="37" t="s">
        <v>76</v>
      </c>
      <c r="G731" s="37" t="s">
        <v>1827</v>
      </c>
      <c r="H731" s="37" t="s">
        <v>40</v>
      </c>
      <c r="I731" s="38">
        <v>5</v>
      </c>
      <c r="J731" s="37">
        <v>0</v>
      </c>
      <c r="K731" s="37">
        <f t="shared" si="33"/>
        <v>5</v>
      </c>
      <c r="L731" s="37" t="s">
        <v>37</v>
      </c>
      <c r="M731">
        <v>0</v>
      </c>
      <c r="N731">
        <v>0</v>
      </c>
      <c r="O731">
        <v>0</v>
      </c>
      <c r="P731">
        <f>VLOOKUP(C731,'By Sighting'!B:O,14,FALSE)</f>
        <v>0</v>
      </c>
      <c r="Q731">
        <v>0</v>
      </c>
      <c r="R731">
        <f t="shared" si="34"/>
        <v>0</v>
      </c>
      <c r="S731">
        <v>0</v>
      </c>
      <c r="T731">
        <v>0</v>
      </c>
      <c r="U731" t="str">
        <f t="shared" si="35"/>
        <v/>
      </c>
    </row>
    <row r="732" spans="1:21" hidden="1" x14ac:dyDescent="0.25">
      <c r="A732" s="39">
        <v>41395</v>
      </c>
      <c r="B732" s="39" t="s">
        <v>4899</v>
      </c>
      <c r="C732" s="37" t="s">
        <v>3283</v>
      </c>
      <c r="D732" s="37">
        <v>2013</v>
      </c>
      <c r="E732" s="38">
        <v>5</v>
      </c>
      <c r="F732" s="37" t="s">
        <v>1827</v>
      </c>
      <c r="G732" s="37" t="s">
        <v>1827</v>
      </c>
      <c r="H732" s="37" t="s">
        <v>32</v>
      </c>
      <c r="I732" s="38">
        <v>32</v>
      </c>
      <c r="J732" s="37">
        <v>0</v>
      </c>
      <c r="K732" s="37">
        <f t="shared" si="33"/>
        <v>32</v>
      </c>
      <c r="L732" s="37" t="s">
        <v>3282</v>
      </c>
      <c r="M732">
        <v>0</v>
      </c>
      <c r="N732">
        <v>0</v>
      </c>
      <c r="O732">
        <v>0</v>
      </c>
      <c r="P732">
        <f>VLOOKUP(C732,'By Sighting'!B:O,14,FALSE)</f>
        <v>0</v>
      </c>
      <c r="Q732">
        <v>0</v>
      </c>
      <c r="R732">
        <f t="shared" si="34"/>
        <v>0</v>
      </c>
      <c r="S732">
        <v>0</v>
      </c>
      <c r="T732">
        <v>0</v>
      </c>
      <c r="U732" t="str">
        <f t="shared" si="35"/>
        <v/>
      </c>
    </row>
    <row r="733" spans="1:21" hidden="1" x14ac:dyDescent="0.25">
      <c r="A733" s="39">
        <v>41395</v>
      </c>
      <c r="B733" s="39" t="s">
        <v>4899</v>
      </c>
      <c r="C733" s="37" t="s">
        <v>3281</v>
      </c>
      <c r="D733" s="37">
        <v>2013</v>
      </c>
      <c r="E733" s="38">
        <v>5</v>
      </c>
      <c r="F733" s="37" t="s">
        <v>153</v>
      </c>
      <c r="G733" s="37" t="s">
        <v>4672</v>
      </c>
      <c r="H733" s="37" t="s">
        <v>32</v>
      </c>
      <c r="I733" s="38">
        <v>23</v>
      </c>
      <c r="J733" s="37" t="s">
        <v>2192</v>
      </c>
      <c r="K733" s="37">
        <f t="shared" si="33"/>
        <v>11</v>
      </c>
      <c r="L733" s="37" t="s">
        <v>3280</v>
      </c>
      <c r="M733">
        <v>0</v>
      </c>
      <c r="N733">
        <v>0</v>
      </c>
      <c r="O733">
        <v>0</v>
      </c>
      <c r="P733">
        <f>VLOOKUP(C733,'By Sighting'!B:O,14,FALSE)</f>
        <v>0</v>
      </c>
      <c r="Q733">
        <v>0</v>
      </c>
      <c r="R733">
        <f t="shared" si="34"/>
        <v>0</v>
      </c>
      <c r="S733">
        <v>0</v>
      </c>
      <c r="T733">
        <v>0</v>
      </c>
      <c r="U733" t="str">
        <f t="shared" si="35"/>
        <v/>
      </c>
    </row>
    <row r="734" spans="1:21" hidden="1" x14ac:dyDescent="0.25">
      <c r="A734" s="39">
        <v>41395</v>
      </c>
      <c r="B734" s="39" t="s">
        <v>4899</v>
      </c>
      <c r="C734" s="37" t="s">
        <v>594</v>
      </c>
      <c r="D734" s="37">
        <v>2013</v>
      </c>
      <c r="E734" s="38">
        <v>5</v>
      </c>
      <c r="F734" s="37" t="s">
        <v>55</v>
      </c>
      <c r="G734" s="37" t="s">
        <v>4672</v>
      </c>
      <c r="H734" s="37" t="s">
        <v>32</v>
      </c>
      <c r="I734" s="38">
        <v>37</v>
      </c>
      <c r="J734" s="37">
        <v>0</v>
      </c>
      <c r="K734" s="37">
        <f t="shared" si="33"/>
        <v>37</v>
      </c>
      <c r="L734" s="37" t="s">
        <v>3279</v>
      </c>
      <c r="M734">
        <v>1</v>
      </c>
      <c r="N734">
        <v>1</v>
      </c>
      <c r="O734">
        <v>0</v>
      </c>
      <c r="P734">
        <f>VLOOKUP(C734,'By Sighting'!B:O,14,FALSE)</f>
        <v>1</v>
      </c>
      <c r="Q734">
        <v>2.7027027027027029E-2</v>
      </c>
      <c r="R734">
        <f t="shared" si="34"/>
        <v>0</v>
      </c>
      <c r="S734">
        <v>2.7027027027027029E-2</v>
      </c>
      <c r="T734">
        <v>1</v>
      </c>
      <c r="U734" t="str">
        <f t="shared" si="35"/>
        <v/>
      </c>
    </row>
    <row r="735" spans="1:21" hidden="1" x14ac:dyDescent="0.25">
      <c r="A735" s="39">
        <v>41395</v>
      </c>
      <c r="B735" s="39" t="s">
        <v>4899</v>
      </c>
      <c r="C735" s="37" t="s">
        <v>3278</v>
      </c>
      <c r="D735" s="37">
        <v>2013</v>
      </c>
      <c r="E735" s="38">
        <v>5</v>
      </c>
      <c r="F735" s="37" t="s">
        <v>55</v>
      </c>
      <c r="G735" s="37" t="s">
        <v>4672</v>
      </c>
      <c r="H735" s="37" t="s">
        <v>40</v>
      </c>
      <c r="I735" s="38">
        <v>325</v>
      </c>
      <c r="J735" s="37">
        <v>0</v>
      </c>
      <c r="K735" s="37">
        <f t="shared" si="33"/>
        <v>325</v>
      </c>
      <c r="L735" s="37" t="s">
        <v>3277</v>
      </c>
      <c r="M735">
        <v>0</v>
      </c>
      <c r="N735">
        <v>0</v>
      </c>
      <c r="O735">
        <v>0</v>
      </c>
      <c r="P735">
        <f>VLOOKUP(C735,'By Sighting'!B:O,14,FALSE)</f>
        <v>0</v>
      </c>
      <c r="Q735">
        <v>0</v>
      </c>
      <c r="R735">
        <f t="shared" si="34"/>
        <v>0</v>
      </c>
      <c r="S735">
        <v>0</v>
      </c>
      <c r="T735">
        <v>0</v>
      </c>
      <c r="U735" t="str">
        <f t="shared" si="35"/>
        <v/>
      </c>
    </row>
    <row r="736" spans="1:21" hidden="1" x14ac:dyDescent="0.25">
      <c r="A736" s="39">
        <v>41395</v>
      </c>
      <c r="B736" s="39" t="s">
        <v>4899</v>
      </c>
      <c r="C736" s="37" t="s">
        <v>597</v>
      </c>
      <c r="D736" s="37">
        <v>2013</v>
      </c>
      <c r="E736" s="38">
        <v>5</v>
      </c>
      <c r="F736" s="37" t="s">
        <v>24</v>
      </c>
      <c r="G736" s="37" t="s">
        <v>4672</v>
      </c>
      <c r="H736" s="37" t="s">
        <v>32</v>
      </c>
      <c r="I736" s="38">
        <v>73</v>
      </c>
      <c r="J736" s="37" t="s">
        <v>1927</v>
      </c>
      <c r="K736" s="37">
        <f t="shared" si="33"/>
        <v>65</v>
      </c>
      <c r="L736" s="37" t="s">
        <v>3276</v>
      </c>
      <c r="M736">
        <v>1</v>
      </c>
      <c r="N736">
        <v>1</v>
      </c>
      <c r="O736">
        <v>0</v>
      </c>
      <c r="P736">
        <f>VLOOKUP(C736,'By Sighting'!B:O,14,FALSE)</f>
        <v>1</v>
      </c>
      <c r="Q736">
        <v>1.3698630136986301E-2</v>
      </c>
      <c r="R736">
        <f t="shared" si="34"/>
        <v>0</v>
      </c>
      <c r="S736">
        <v>1.5384615384615385E-2</v>
      </c>
      <c r="T736">
        <v>1</v>
      </c>
      <c r="U736" t="str">
        <f t="shared" si="35"/>
        <v/>
      </c>
    </row>
    <row r="737" spans="1:21" hidden="1" x14ac:dyDescent="0.25">
      <c r="A737" s="39">
        <v>41395</v>
      </c>
      <c r="B737" s="39" t="s">
        <v>4899</v>
      </c>
      <c r="C737" s="37" t="s">
        <v>3275</v>
      </c>
      <c r="D737" s="37">
        <v>2013</v>
      </c>
      <c r="E737" s="38">
        <v>5</v>
      </c>
      <c r="F737" s="37" t="s">
        <v>24</v>
      </c>
      <c r="G737" s="37" t="s">
        <v>4672</v>
      </c>
      <c r="H737" s="37" t="s">
        <v>40</v>
      </c>
      <c r="I737" s="38">
        <v>54</v>
      </c>
      <c r="J737" s="37">
        <v>0</v>
      </c>
      <c r="K737" s="37">
        <f t="shared" si="33"/>
        <v>54</v>
      </c>
      <c r="L737" s="37" t="s">
        <v>3274</v>
      </c>
      <c r="M737">
        <v>0</v>
      </c>
      <c r="N737">
        <v>0</v>
      </c>
      <c r="O737">
        <v>0</v>
      </c>
      <c r="P737">
        <f>VLOOKUP(C737,'By Sighting'!B:O,14,FALSE)</f>
        <v>0</v>
      </c>
      <c r="Q737">
        <v>0</v>
      </c>
      <c r="R737">
        <f t="shared" si="34"/>
        <v>0</v>
      </c>
      <c r="S737">
        <v>0</v>
      </c>
      <c r="T737">
        <v>0</v>
      </c>
      <c r="U737" t="str">
        <f t="shared" si="35"/>
        <v/>
      </c>
    </row>
    <row r="738" spans="1:21" hidden="1" x14ac:dyDescent="0.25">
      <c r="A738" s="39">
        <v>41395</v>
      </c>
      <c r="B738" s="39" t="s">
        <v>4899</v>
      </c>
      <c r="C738" s="37" t="s">
        <v>3272</v>
      </c>
      <c r="D738" s="37">
        <v>2013</v>
      </c>
      <c r="E738" s="38">
        <v>5</v>
      </c>
      <c r="F738" s="37" t="s">
        <v>36</v>
      </c>
      <c r="G738" s="37" t="s">
        <v>36</v>
      </c>
      <c r="H738" s="37" t="s">
        <v>40</v>
      </c>
      <c r="I738" s="38">
        <v>80</v>
      </c>
      <c r="J738" s="37">
        <v>0</v>
      </c>
      <c r="K738" s="37">
        <f t="shared" si="33"/>
        <v>80</v>
      </c>
      <c r="L738" s="37" t="s">
        <v>3271</v>
      </c>
      <c r="M738">
        <v>0</v>
      </c>
      <c r="N738">
        <v>0</v>
      </c>
      <c r="O738">
        <v>0</v>
      </c>
      <c r="P738">
        <f>VLOOKUP(C738,'By Sighting'!B:O,14,FALSE)</f>
        <v>0</v>
      </c>
      <c r="Q738">
        <v>0</v>
      </c>
      <c r="R738">
        <f t="shared" si="34"/>
        <v>0</v>
      </c>
      <c r="S738">
        <v>0</v>
      </c>
      <c r="T738">
        <v>0</v>
      </c>
      <c r="U738" t="str">
        <f t="shared" si="35"/>
        <v/>
      </c>
    </row>
    <row r="739" spans="1:21" hidden="1" x14ac:dyDescent="0.25">
      <c r="A739" s="39">
        <v>41395</v>
      </c>
      <c r="B739" s="39" t="s">
        <v>4899</v>
      </c>
      <c r="C739" s="37" t="s">
        <v>600</v>
      </c>
      <c r="D739" s="37">
        <v>2013</v>
      </c>
      <c r="E739" s="38">
        <v>5</v>
      </c>
      <c r="F739" s="37" t="s">
        <v>36</v>
      </c>
      <c r="G739" s="37" t="s">
        <v>36</v>
      </c>
      <c r="H739" s="37" t="s">
        <v>32</v>
      </c>
      <c r="I739" s="38">
        <v>164</v>
      </c>
      <c r="J739" s="37" t="s">
        <v>2088</v>
      </c>
      <c r="K739" s="37">
        <f t="shared" si="33"/>
        <v>124</v>
      </c>
      <c r="L739" s="37" t="s">
        <v>3270</v>
      </c>
      <c r="M739">
        <v>1</v>
      </c>
      <c r="N739">
        <v>0</v>
      </c>
      <c r="O739">
        <v>0</v>
      </c>
      <c r="P739">
        <f>VLOOKUP(C739,'By Sighting'!B:O,14,FALSE)</f>
        <v>0</v>
      </c>
      <c r="Q739">
        <v>6.0975609756097563E-3</v>
      </c>
      <c r="R739">
        <f t="shared" si="34"/>
        <v>0</v>
      </c>
      <c r="S739">
        <v>0</v>
      </c>
      <c r="T739">
        <v>1</v>
      </c>
      <c r="U739" t="str">
        <f t="shared" si="35"/>
        <v/>
      </c>
    </row>
    <row r="740" spans="1:21" hidden="1" x14ac:dyDescent="0.25">
      <c r="A740" s="39">
        <v>41395</v>
      </c>
      <c r="B740" s="39" t="s">
        <v>4899</v>
      </c>
      <c r="C740" s="37" t="s">
        <v>3269</v>
      </c>
      <c r="D740" s="37">
        <v>2013</v>
      </c>
      <c r="E740" s="38">
        <v>5</v>
      </c>
      <c r="F740" s="37" t="s">
        <v>50</v>
      </c>
      <c r="G740" s="37" t="s">
        <v>50</v>
      </c>
      <c r="H740" s="37" t="s">
        <v>40</v>
      </c>
      <c r="I740" s="38">
        <v>40</v>
      </c>
      <c r="J740" s="37">
        <v>0</v>
      </c>
      <c r="K740" s="37">
        <f t="shared" si="33"/>
        <v>40</v>
      </c>
      <c r="L740" s="37" t="s">
        <v>3268</v>
      </c>
      <c r="M740">
        <v>0</v>
      </c>
      <c r="N740">
        <v>0</v>
      </c>
      <c r="O740">
        <v>0</v>
      </c>
      <c r="P740">
        <f>VLOOKUP(C740,'By Sighting'!B:O,14,FALSE)</f>
        <v>0</v>
      </c>
      <c r="Q740">
        <v>0</v>
      </c>
      <c r="R740">
        <f t="shared" si="34"/>
        <v>0</v>
      </c>
      <c r="S740">
        <v>0</v>
      </c>
      <c r="T740">
        <v>0</v>
      </c>
      <c r="U740" t="str">
        <f t="shared" si="35"/>
        <v/>
      </c>
    </row>
    <row r="741" spans="1:21" hidden="1" x14ac:dyDescent="0.25">
      <c r="A741" s="39">
        <v>41395</v>
      </c>
      <c r="B741" s="39" t="s">
        <v>4899</v>
      </c>
      <c r="C741" s="37" t="s">
        <v>603</v>
      </c>
      <c r="D741" s="37">
        <v>2013</v>
      </c>
      <c r="E741" s="38">
        <v>5</v>
      </c>
      <c r="F741" s="37" t="s">
        <v>50</v>
      </c>
      <c r="G741" s="37" t="s">
        <v>50</v>
      </c>
      <c r="H741" s="37" t="s">
        <v>32</v>
      </c>
      <c r="I741" s="38">
        <v>263</v>
      </c>
      <c r="J741" s="37" t="s">
        <v>2203</v>
      </c>
      <c r="K741" s="37">
        <f t="shared" si="33"/>
        <v>249</v>
      </c>
      <c r="L741" s="37" t="s">
        <v>3267</v>
      </c>
      <c r="M741">
        <v>2</v>
      </c>
      <c r="N741">
        <v>1</v>
      </c>
      <c r="O741">
        <v>0</v>
      </c>
      <c r="P741">
        <f>VLOOKUP(C741,'By Sighting'!B:O,14,FALSE)</f>
        <v>1</v>
      </c>
      <c r="Q741">
        <v>7.6045627376425855E-3</v>
      </c>
      <c r="R741">
        <f t="shared" si="34"/>
        <v>0</v>
      </c>
      <c r="S741">
        <v>4.0160642570281121E-3</v>
      </c>
      <c r="T741">
        <v>2</v>
      </c>
      <c r="U741" t="str">
        <f t="shared" si="35"/>
        <v/>
      </c>
    </row>
    <row r="742" spans="1:21" hidden="1" x14ac:dyDescent="0.25">
      <c r="A742" s="39">
        <v>41400</v>
      </c>
      <c r="B742" s="39" t="s">
        <v>4900</v>
      </c>
      <c r="C742" s="37" t="s">
        <v>3266</v>
      </c>
      <c r="D742" s="37">
        <v>2013</v>
      </c>
      <c r="E742" s="38">
        <v>5</v>
      </c>
      <c r="F742" s="37" t="s">
        <v>76</v>
      </c>
      <c r="G742" s="37" t="s">
        <v>1827</v>
      </c>
      <c r="H742" s="37" t="s">
        <v>40</v>
      </c>
      <c r="I742" s="38">
        <v>2</v>
      </c>
      <c r="J742" s="37">
        <v>0</v>
      </c>
      <c r="K742" s="37">
        <f t="shared" si="33"/>
        <v>2</v>
      </c>
      <c r="L742" s="37" t="s">
        <v>37</v>
      </c>
      <c r="M742">
        <v>0</v>
      </c>
      <c r="N742">
        <v>0</v>
      </c>
      <c r="O742">
        <v>0</v>
      </c>
      <c r="P742">
        <f>VLOOKUP(C742,'By Sighting'!B:O,14,FALSE)</f>
        <v>0</v>
      </c>
      <c r="Q742">
        <v>0</v>
      </c>
      <c r="R742">
        <f t="shared" si="34"/>
        <v>0</v>
      </c>
      <c r="S742">
        <v>0</v>
      </c>
      <c r="T742">
        <v>0</v>
      </c>
      <c r="U742" t="str">
        <f t="shared" si="35"/>
        <v/>
      </c>
    </row>
    <row r="743" spans="1:21" hidden="1" x14ac:dyDescent="0.25">
      <c r="A743" s="39">
        <v>41400</v>
      </c>
      <c r="B743" s="39" t="s">
        <v>4900</v>
      </c>
      <c r="C743" s="37" t="s">
        <v>3265</v>
      </c>
      <c r="D743" s="37">
        <v>2013</v>
      </c>
      <c r="E743" s="38">
        <v>5</v>
      </c>
      <c r="F743" s="37" t="s">
        <v>76</v>
      </c>
      <c r="G743" s="37" t="s">
        <v>1827</v>
      </c>
      <c r="H743" s="37" t="s">
        <v>32</v>
      </c>
      <c r="I743" s="38">
        <v>97</v>
      </c>
      <c r="J743" s="37" t="s">
        <v>3264</v>
      </c>
      <c r="K743" s="37">
        <f t="shared" si="33"/>
        <v>73</v>
      </c>
      <c r="L743" s="37" t="s">
        <v>3263</v>
      </c>
      <c r="M743">
        <v>0</v>
      </c>
      <c r="N743">
        <v>0</v>
      </c>
      <c r="O743">
        <v>0</v>
      </c>
      <c r="P743">
        <f>VLOOKUP(C743,'By Sighting'!B:O,14,FALSE)</f>
        <v>0</v>
      </c>
      <c r="Q743">
        <v>0</v>
      </c>
      <c r="R743">
        <f t="shared" si="34"/>
        <v>0</v>
      </c>
      <c r="S743">
        <v>0</v>
      </c>
      <c r="T743">
        <v>0</v>
      </c>
      <c r="U743" t="str">
        <f t="shared" si="35"/>
        <v/>
      </c>
    </row>
    <row r="744" spans="1:21" hidden="1" x14ac:dyDescent="0.25">
      <c r="A744" s="39">
        <v>41411</v>
      </c>
      <c r="B744" s="39" t="s">
        <v>4901</v>
      </c>
      <c r="C744" s="37" t="s">
        <v>613</v>
      </c>
      <c r="D744" s="37">
        <v>2013</v>
      </c>
      <c r="E744" s="38">
        <v>5</v>
      </c>
      <c r="F744" s="37" t="s">
        <v>76</v>
      </c>
      <c r="G744" s="37" t="s">
        <v>1827</v>
      </c>
      <c r="H744" s="37" t="s">
        <v>32</v>
      </c>
      <c r="I744" s="38">
        <v>116</v>
      </c>
      <c r="J744" s="37" t="s">
        <v>2031</v>
      </c>
      <c r="K744" s="37">
        <f t="shared" si="33"/>
        <v>110</v>
      </c>
      <c r="L744" s="37" t="s">
        <v>3257</v>
      </c>
      <c r="M744">
        <v>1</v>
      </c>
      <c r="N744">
        <v>1</v>
      </c>
      <c r="O744">
        <v>0</v>
      </c>
      <c r="P744">
        <f>VLOOKUP(C744,'By Sighting'!B:O,14,FALSE)</f>
        <v>1</v>
      </c>
      <c r="Q744">
        <v>8.6206896551724137E-3</v>
      </c>
      <c r="R744">
        <f t="shared" si="34"/>
        <v>0</v>
      </c>
      <c r="S744">
        <v>9.0909090909090905E-3</v>
      </c>
      <c r="T744">
        <v>1</v>
      </c>
      <c r="U744" t="str">
        <f t="shared" si="35"/>
        <v/>
      </c>
    </row>
    <row r="745" spans="1:21" hidden="1" x14ac:dyDescent="0.25">
      <c r="A745" s="39">
        <v>41411</v>
      </c>
      <c r="B745" s="39" t="s">
        <v>4901</v>
      </c>
      <c r="C745" s="37" t="s">
        <v>3256</v>
      </c>
      <c r="D745" s="37">
        <v>2013</v>
      </c>
      <c r="E745" s="38">
        <v>5</v>
      </c>
      <c r="F745" s="37" t="s">
        <v>76</v>
      </c>
      <c r="G745" s="37" t="s">
        <v>1827</v>
      </c>
      <c r="H745" s="37" t="s">
        <v>40</v>
      </c>
      <c r="I745" s="38">
        <v>6</v>
      </c>
      <c r="J745" s="37">
        <v>0</v>
      </c>
      <c r="K745" s="37">
        <f t="shared" si="33"/>
        <v>6</v>
      </c>
      <c r="L745" s="37" t="s">
        <v>37</v>
      </c>
      <c r="M745">
        <v>0</v>
      </c>
      <c r="N745">
        <v>0</v>
      </c>
      <c r="O745">
        <v>0</v>
      </c>
      <c r="P745">
        <f>VLOOKUP(C745,'By Sighting'!B:O,14,FALSE)</f>
        <v>0</v>
      </c>
      <c r="Q745">
        <v>0</v>
      </c>
      <c r="R745">
        <f t="shared" si="34"/>
        <v>0</v>
      </c>
      <c r="S745">
        <v>0</v>
      </c>
      <c r="T745">
        <v>0</v>
      </c>
      <c r="U745" t="str">
        <f t="shared" si="35"/>
        <v/>
      </c>
    </row>
    <row r="746" spans="1:21" hidden="1" x14ac:dyDescent="0.25">
      <c r="A746" s="39">
        <v>41411</v>
      </c>
      <c r="B746" s="39" t="s">
        <v>4901</v>
      </c>
      <c r="C746" s="37" t="s">
        <v>3255</v>
      </c>
      <c r="D746" s="37">
        <v>2013</v>
      </c>
      <c r="E746" s="38">
        <v>5</v>
      </c>
      <c r="F746" s="37" t="s">
        <v>1827</v>
      </c>
      <c r="G746" s="37" t="s">
        <v>1827</v>
      </c>
      <c r="H746" s="37" t="s">
        <v>40</v>
      </c>
      <c r="I746" s="38">
        <v>9</v>
      </c>
      <c r="J746" s="37">
        <v>0</v>
      </c>
      <c r="K746" s="37">
        <f t="shared" si="33"/>
        <v>9</v>
      </c>
      <c r="L746" s="37" t="s">
        <v>37</v>
      </c>
      <c r="M746">
        <v>0</v>
      </c>
      <c r="N746">
        <v>0</v>
      </c>
      <c r="O746">
        <v>0</v>
      </c>
      <c r="P746">
        <f>VLOOKUP(C746,'By Sighting'!B:O,14,FALSE)</f>
        <v>0</v>
      </c>
      <c r="Q746">
        <v>0</v>
      </c>
      <c r="R746">
        <f t="shared" si="34"/>
        <v>0</v>
      </c>
      <c r="S746">
        <v>0</v>
      </c>
      <c r="T746">
        <v>0</v>
      </c>
      <c r="U746" t="str">
        <f t="shared" si="35"/>
        <v/>
      </c>
    </row>
    <row r="747" spans="1:21" hidden="1" x14ac:dyDescent="0.25">
      <c r="A747" s="39">
        <v>41411</v>
      </c>
      <c r="B747" s="39" t="s">
        <v>4901</v>
      </c>
      <c r="C747" s="37" t="s">
        <v>3254</v>
      </c>
      <c r="D747" s="37">
        <v>2013</v>
      </c>
      <c r="E747" s="38">
        <v>5</v>
      </c>
      <c r="F747" s="37" t="s">
        <v>1827</v>
      </c>
      <c r="G747" s="37" t="s">
        <v>1827</v>
      </c>
      <c r="H747" s="37" t="s">
        <v>32</v>
      </c>
      <c r="I747" s="38">
        <v>54</v>
      </c>
      <c r="J747" s="37">
        <v>0</v>
      </c>
      <c r="K747" s="37">
        <f t="shared" si="33"/>
        <v>54</v>
      </c>
      <c r="L747" s="37" t="s">
        <v>3253</v>
      </c>
      <c r="M747">
        <v>0</v>
      </c>
      <c r="N747">
        <v>0</v>
      </c>
      <c r="O747">
        <v>0</v>
      </c>
      <c r="P747">
        <f>VLOOKUP(C747,'By Sighting'!B:O,14,FALSE)</f>
        <v>0</v>
      </c>
      <c r="Q747">
        <v>0</v>
      </c>
      <c r="R747">
        <f t="shared" si="34"/>
        <v>0</v>
      </c>
      <c r="S747">
        <v>0</v>
      </c>
      <c r="T747">
        <v>0</v>
      </c>
      <c r="U747" t="str">
        <f t="shared" si="35"/>
        <v/>
      </c>
    </row>
    <row r="748" spans="1:21" hidden="1" x14ac:dyDescent="0.25">
      <c r="A748" s="39">
        <v>41411</v>
      </c>
      <c r="B748" s="39" t="s">
        <v>4901</v>
      </c>
      <c r="C748" s="37" t="s">
        <v>608</v>
      </c>
      <c r="D748" s="37">
        <v>2013</v>
      </c>
      <c r="E748" s="38">
        <v>5</v>
      </c>
      <c r="F748" s="37" t="s">
        <v>55</v>
      </c>
      <c r="G748" s="37" t="s">
        <v>4672</v>
      </c>
      <c r="H748" s="37" t="s">
        <v>40</v>
      </c>
      <c r="I748" s="38">
        <v>270</v>
      </c>
      <c r="J748" s="37">
        <v>0</v>
      </c>
      <c r="K748" s="37">
        <f t="shared" si="33"/>
        <v>270</v>
      </c>
      <c r="L748" s="37" t="s">
        <v>3252</v>
      </c>
      <c r="M748">
        <v>2</v>
      </c>
      <c r="N748">
        <v>0</v>
      </c>
      <c r="O748">
        <v>2</v>
      </c>
      <c r="P748">
        <f>VLOOKUP(C748,'By Sighting'!B:O,14,FALSE)</f>
        <v>2</v>
      </c>
      <c r="Q748">
        <v>7.4074074074074077E-3</v>
      </c>
      <c r="R748">
        <f t="shared" si="34"/>
        <v>7.4074074074074077E-3</v>
      </c>
      <c r="S748">
        <v>7.4074074074074077E-3</v>
      </c>
      <c r="T748">
        <v>2</v>
      </c>
      <c r="U748" t="str">
        <f t="shared" si="35"/>
        <v/>
      </c>
    </row>
    <row r="749" spans="1:21" hidden="1" x14ac:dyDescent="0.25">
      <c r="A749" s="39">
        <v>41411</v>
      </c>
      <c r="B749" s="39" t="s">
        <v>4901</v>
      </c>
      <c r="C749" s="37" t="s">
        <v>3251</v>
      </c>
      <c r="D749" s="37">
        <v>2013</v>
      </c>
      <c r="E749" s="38">
        <v>5</v>
      </c>
      <c r="F749" s="37" t="s">
        <v>55</v>
      </c>
      <c r="G749" s="37" t="s">
        <v>4672</v>
      </c>
      <c r="H749" s="37" t="s">
        <v>32</v>
      </c>
      <c r="I749" s="38">
        <v>20</v>
      </c>
      <c r="J749" s="37">
        <v>0</v>
      </c>
      <c r="K749" s="37">
        <f t="shared" si="33"/>
        <v>20</v>
      </c>
      <c r="L749" s="37" t="s">
        <v>3250</v>
      </c>
      <c r="M749">
        <v>0</v>
      </c>
      <c r="N749">
        <v>0</v>
      </c>
      <c r="O749">
        <v>0</v>
      </c>
      <c r="P749">
        <f>VLOOKUP(C749,'By Sighting'!B:O,14,FALSE)</f>
        <v>0</v>
      </c>
      <c r="Q749">
        <v>0</v>
      </c>
      <c r="R749">
        <f t="shared" si="34"/>
        <v>0</v>
      </c>
      <c r="S749">
        <v>0</v>
      </c>
      <c r="T749">
        <v>0</v>
      </c>
      <c r="U749" t="str">
        <f t="shared" si="35"/>
        <v/>
      </c>
    </row>
    <row r="750" spans="1:21" hidden="1" x14ac:dyDescent="0.25">
      <c r="A750" s="39">
        <v>41411</v>
      </c>
      <c r="B750" s="39" t="s">
        <v>4901</v>
      </c>
      <c r="C750" s="37" t="s">
        <v>3249</v>
      </c>
      <c r="D750" s="37">
        <v>2013</v>
      </c>
      <c r="E750" s="38">
        <v>5</v>
      </c>
      <c r="F750" s="37" t="s">
        <v>24</v>
      </c>
      <c r="G750" s="37" t="s">
        <v>4672</v>
      </c>
      <c r="H750" s="37" t="s">
        <v>40</v>
      </c>
      <c r="I750" s="38">
        <v>29</v>
      </c>
      <c r="J750" s="37">
        <v>0</v>
      </c>
      <c r="K750" s="37">
        <f t="shared" si="33"/>
        <v>29</v>
      </c>
      <c r="L750" s="37" t="s">
        <v>3248</v>
      </c>
      <c r="M750">
        <v>0</v>
      </c>
      <c r="N750">
        <v>0</v>
      </c>
      <c r="O750">
        <v>0</v>
      </c>
      <c r="P750">
        <f>VLOOKUP(C750,'By Sighting'!B:O,14,FALSE)</f>
        <v>0</v>
      </c>
      <c r="Q750">
        <v>0</v>
      </c>
      <c r="R750">
        <f t="shared" si="34"/>
        <v>0</v>
      </c>
      <c r="S750">
        <v>0</v>
      </c>
      <c r="T750">
        <v>0</v>
      </c>
      <c r="U750" t="str">
        <f t="shared" si="35"/>
        <v/>
      </c>
    </row>
    <row r="751" spans="1:21" hidden="1" x14ac:dyDescent="0.25">
      <c r="A751" s="39">
        <v>41411</v>
      </c>
      <c r="B751" s="39" t="s">
        <v>4901</v>
      </c>
      <c r="C751" s="37" t="s">
        <v>3247</v>
      </c>
      <c r="D751" s="37">
        <v>2013</v>
      </c>
      <c r="E751" s="38">
        <v>5</v>
      </c>
      <c r="F751" s="37" t="s">
        <v>24</v>
      </c>
      <c r="G751" s="37" t="s">
        <v>4672</v>
      </c>
      <c r="H751" s="37" t="s">
        <v>32</v>
      </c>
      <c r="I751" s="38">
        <v>63</v>
      </c>
      <c r="J751" s="37" t="s">
        <v>2055</v>
      </c>
      <c r="K751" s="37">
        <f t="shared" si="33"/>
        <v>41</v>
      </c>
      <c r="L751" s="37" t="s">
        <v>3246</v>
      </c>
      <c r="M751">
        <v>0</v>
      </c>
      <c r="N751">
        <v>0</v>
      </c>
      <c r="O751">
        <v>0</v>
      </c>
      <c r="P751">
        <f>VLOOKUP(C751,'By Sighting'!B:O,14,FALSE)</f>
        <v>0</v>
      </c>
      <c r="Q751">
        <v>0</v>
      </c>
      <c r="R751">
        <f t="shared" si="34"/>
        <v>0</v>
      </c>
      <c r="S751">
        <v>0</v>
      </c>
      <c r="T751">
        <v>0</v>
      </c>
      <c r="U751" t="str">
        <f t="shared" si="35"/>
        <v/>
      </c>
    </row>
    <row r="752" spans="1:21" hidden="1" x14ac:dyDescent="0.25">
      <c r="A752" s="39">
        <v>41431</v>
      </c>
      <c r="B752" s="39" t="s">
        <v>4902</v>
      </c>
      <c r="C752" s="37" t="s">
        <v>3245</v>
      </c>
      <c r="D752" s="37">
        <v>2013</v>
      </c>
      <c r="E752" s="38">
        <v>6</v>
      </c>
      <c r="F752" s="37" t="s">
        <v>76</v>
      </c>
      <c r="G752" s="37" t="s">
        <v>1827</v>
      </c>
      <c r="H752" s="37" t="s">
        <v>32</v>
      </c>
      <c r="I752" s="38">
        <v>3</v>
      </c>
      <c r="J752" s="37">
        <v>0</v>
      </c>
      <c r="K752" s="37">
        <f t="shared" si="33"/>
        <v>3</v>
      </c>
      <c r="L752" s="37" t="s">
        <v>2952</v>
      </c>
      <c r="M752">
        <v>0</v>
      </c>
      <c r="N752">
        <v>0</v>
      </c>
      <c r="O752">
        <v>0</v>
      </c>
      <c r="P752">
        <f>VLOOKUP(C752,'By Sighting'!B:O,14,FALSE)</f>
        <v>0</v>
      </c>
      <c r="Q752">
        <v>0</v>
      </c>
      <c r="R752">
        <f t="shared" si="34"/>
        <v>0</v>
      </c>
      <c r="S752">
        <v>0</v>
      </c>
      <c r="T752">
        <v>0</v>
      </c>
      <c r="U752" t="str">
        <f t="shared" si="35"/>
        <v/>
      </c>
    </row>
    <row r="753" spans="1:21" x14ac:dyDescent="0.25">
      <c r="A753" s="39">
        <v>41431</v>
      </c>
      <c r="B753" s="39" t="s">
        <v>4902</v>
      </c>
      <c r="C753" s="37" t="s">
        <v>1798</v>
      </c>
      <c r="D753" s="37">
        <v>2013</v>
      </c>
      <c r="E753" s="38">
        <v>6</v>
      </c>
      <c r="F753" s="37" t="s">
        <v>1827</v>
      </c>
      <c r="G753" s="37" t="s">
        <v>1827</v>
      </c>
      <c r="H753" s="37" t="s">
        <v>32</v>
      </c>
      <c r="I753" s="38">
        <v>95</v>
      </c>
      <c r="J753" s="37">
        <v>0</v>
      </c>
      <c r="K753" s="37">
        <f t="shared" si="33"/>
        <v>95</v>
      </c>
      <c r="L753" s="37" t="s">
        <v>3244</v>
      </c>
      <c r="M753">
        <v>0</v>
      </c>
      <c r="N753">
        <v>0</v>
      </c>
      <c r="O753">
        <v>0</v>
      </c>
      <c r="P753">
        <f>VLOOKUP(C753,'By Sighting'!B:O,14,FALSE)</f>
        <v>0</v>
      </c>
      <c r="Q753">
        <v>0</v>
      </c>
      <c r="R753">
        <f t="shared" si="34"/>
        <v>0</v>
      </c>
      <c r="S753">
        <v>0</v>
      </c>
      <c r="T753">
        <v>1</v>
      </c>
      <c r="U753" t="str">
        <f t="shared" si="35"/>
        <v>NO</v>
      </c>
    </row>
    <row r="754" spans="1:21" hidden="1" x14ac:dyDescent="0.25">
      <c r="A754" s="39">
        <v>41431</v>
      </c>
      <c r="B754" s="39" t="s">
        <v>4902</v>
      </c>
      <c r="C754" s="37" t="s">
        <v>3242</v>
      </c>
      <c r="D754" s="37">
        <v>2013</v>
      </c>
      <c r="E754" s="38">
        <v>6</v>
      </c>
      <c r="F754" s="37" t="s">
        <v>55</v>
      </c>
      <c r="G754" s="37" t="s">
        <v>4672</v>
      </c>
      <c r="H754" s="37" t="s">
        <v>32</v>
      </c>
      <c r="I754" s="38">
        <v>16</v>
      </c>
      <c r="J754" s="37">
        <v>0</v>
      </c>
      <c r="K754" s="37">
        <f t="shared" si="33"/>
        <v>16</v>
      </c>
      <c r="L754" s="37" t="s">
        <v>37</v>
      </c>
      <c r="M754">
        <v>0</v>
      </c>
      <c r="N754">
        <v>0</v>
      </c>
      <c r="O754">
        <v>0</v>
      </c>
      <c r="P754">
        <f>VLOOKUP(C754,'By Sighting'!B:O,14,FALSE)</f>
        <v>0</v>
      </c>
      <c r="Q754">
        <v>0</v>
      </c>
      <c r="R754">
        <f t="shared" si="34"/>
        <v>0</v>
      </c>
      <c r="S754">
        <v>0</v>
      </c>
      <c r="T754">
        <v>0</v>
      </c>
      <c r="U754" t="str">
        <f t="shared" si="35"/>
        <v/>
      </c>
    </row>
    <row r="755" spans="1:21" x14ac:dyDescent="0.25">
      <c r="A755" s="39">
        <v>41431</v>
      </c>
      <c r="B755" s="39" t="s">
        <v>4902</v>
      </c>
      <c r="C755" s="37" t="s">
        <v>1799</v>
      </c>
      <c r="D755" s="37">
        <v>2013</v>
      </c>
      <c r="E755" s="38">
        <v>6</v>
      </c>
      <c r="F755" s="37" t="s">
        <v>55</v>
      </c>
      <c r="G755" s="37" t="s">
        <v>4672</v>
      </c>
      <c r="H755" s="37" t="s">
        <v>40</v>
      </c>
      <c r="I755" s="38">
        <v>330</v>
      </c>
      <c r="J755" s="37">
        <v>0</v>
      </c>
      <c r="K755" s="37">
        <f t="shared" si="33"/>
        <v>330</v>
      </c>
      <c r="L755" s="37" t="s">
        <v>3232</v>
      </c>
      <c r="M755">
        <v>0</v>
      </c>
      <c r="N755">
        <v>0</v>
      </c>
      <c r="O755">
        <v>0</v>
      </c>
      <c r="P755">
        <f>VLOOKUP(C755,'By Sighting'!B:O,14,FALSE)</f>
        <v>0</v>
      </c>
      <c r="Q755">
        <v>0</v>
      </c>
      <c r="R755">
        <f t="shared" si="34"/>
        <v>0</v>
      </c>
      <c r="S755">
        <v>0</v>
      </c>
      <c r="T755">
        <v>2</v>
      </c>
      <c r="U755" t="str">
        <f t="shared" si="35"/>
        <v>NO</v>
      </c>
    </row>
    <row r="756" spans="1:21" hidden="1" x14ac:dyDescent="0.25">
      <c r="A756" s="39">
        <v>41431</v>
      </c>
      <c r="B756" s="39" t="s">
        <v>4902</v>
      </c>
      <c r="C756" s="37" t="s">
        <v>3241</v>
      </c>
      <c r="D756" s="37">
        <v>2013</v>
      </c>
      <c r="E756" s="38">
        <v>6</v>
      </c>
      <c r="F756" s="37" t="s">
        <v>24</v>
      </c>
      <c r="G756" s="37" t="s">
        <v>4672</v>
      </c>
      <c r="H756" s="37" t="s">
        <v>32</v>
      </c>
      <c r="I756" s="38">
        <v>46</v>
      </c>
      <c r="J756" s="37">
        <v>0</v>
      </c>
      <c r="K756" s="37">
        <f t="shared" si="33"/>
        <v>46</v>
      </c>
      <c r="L756" s="37" t="s">
        <v>3240</v>
      </c>
      <c r="M756">
        <v>0</v>
      </c>
      <c r="N756">
        <v>0</v>
      </c>
      <c r="O756">
        <v>0</v>
      </c>
      <c r="P756">
        <f>VLOOKUP(C756,'By Sighting'!B:O,14,FALSE)</f>
        <v>0</v>
      </c>
      <c r="Q756">
        <v>0</v>
      </c>
      <c r="R756">
        <f t="shared" si="34"/>
        <v>0</v>
      </c>
      <c r="S756">
        <v>0</v>
      </c>
      <c r="T756">
        <v>0</v>
      </c>
      <c r="U756" t="str">
        <f t="shared" si="35"/>
        <v/>
      </c>
    </row>
    <row r="757" spans="1:21" hidden="1" x14ac:dyDescent="0.25">
      <c r="A757" s="39">
        <v>41431</v>
      </c>
      <c r="B757" s="39" t="s">
        <v>4902</v>
      </c>
      <c r="C757" s="37" t="s">
        <v>3239</v>
      </c>
      <c r="D757" s="37">
        <v>2013</v>
      </c>
      <c r="E757" s="38">
        <v>6</v>
      </c>
      <c r="F757" s="37" t="s">
        <v>24</v>
      </c>
      <c r="G757" s="37" t="s">
        <v>4672</v>
      </c>
      <c r="H757" s="37" t="s">
        <v>40</v>
      </c>
      <c r="I757" s="38">
        <v>1</v>
      </c>
      <c r="J757" s="37">
        <v>0</v>
      </c>
      <c r="K757" s="37">
        <f t="shared" si="33"/>
        <v>1</v>
      </c>
      <c r="L757" s="37" t="s">
        <v>37</v>
      </c>
      <c r="M757">
        <v>0</v>
      </c>
      <c r="N757">
        <v>0</v>
      </c>
      <c r="O757">
        <v>0</v>
      </c>
      <c r="P757">
        <f>VLOOKUP(C757,'By Sighting'!B:O,14,FALSE)</f>
        <v>0</v>
      </c>
      <c r="Q757">
        <v>0</v>
      </c>
      <c r="R757">
        <f t="shared" si="34"/>
        <v>0</v>
      </c>
      <c r="S757">
        <v>0</v>
      </c>
      <c r="T757">
        <v>0</v>
      </c>
      <c r="U757" t="str">
        <f t="shared" si="35"/>
        <v/>
      </c>
    </row>
    <row r="758" spans="1:21" x14ac:dyDescent="0.25">
      <c r="A758" s="39">
        <v>41431</v>
      </c>
      <c r="B758" s="39" t="s">
        <v>4902</v>
      </c>
      <c r="C758" s="37" t="s">
        <v>616</v>
      </c>
      <c r="D758" s="37">
        <v>2013</v>
      </c>
      <c r="E758" s="38">
        <v>6</v>
      </c>
      <c r="F758" s="37" t="s">
        <v>36</v>
      </c>
      <c r="G758" s="37" t="s">
        <v>36</v>
      </c>
      <c r="H758" s="37" t="s">
        <v>32</v>
      </c>
      <c r="I758" s="38">
        <v>194</v>
      </c>
      <c r="J758" s="37" t="s">
        <v>1928</v>
      </c>
      <c r="K758" s="37">
        <f t="shared" si="33"/>
        <v>192</v>
      </c>
      <c r="L758" s="37" t="s">
        <v>3238</v>
      </c>
      <c r="M758">
        <v>2</v>
      </c>
      <c r="N758">
        <v>0</v>
      </c>
      <c r="O758">
        <v>0</v>
      </c>
      <c r="P758">
        <f>VLOOKUP(C758,'By Sighting'!B:O,14,FALSE)</f>
        <v>1</v>
      </c>
      <c r="Q758">
        <v>1.0309278350515464E-2</v>
      </c>
      <c r="R758">
        <f t="shared" si="34"/>
        <v>0</v>
      </c>
      <c r="S758">
        <v>5.208333333333333E-3</v>
      </c>
      <c r="T758">
        <v>1</v>
      </c>
      <c r="U758" t="str">
        <f t="shared" si="35"/>
        <v>NO</v>
      </c>
    </row>
    <row r="759" spans="1:21" hidden="1" x14ac:dyDescent="0.25">
      <c r="A759" s="39">
        <v>41431</v>
      </c>
      <c r="B759" s="39" t="s">
        <v>4902</v>
      </c>
      <c r="C759" s="37" t="s">
        <v>1797</v>
      </c>
      <c r="D759" s="37">
        <v>2013</v>
      </c>
      <c r="E759" s="38">
        <v>6</v>
      </c>
      <c r="F759" s="37" t="s">
        <v>36</v>
      </c>
      <c r="G759" s="37" t="s">
        <v>36</v>
      </c>
      <c r="H759" s="37" t="s">
        <v>40</v>
      </c>
      <c r="I759" s="38">
        <v>92</v>
      </c>
      <c r="J759" s="37">
        <v>0</v>
      </c>
      <c r="K759" s="37">
        <f t="shared" si="33"/>
        <v>92</v>
      </c>
      <c r="L759" s="37" t="s">
        <v>3071</v>
      </c>
      <c r="M759">
        <v>0</v>
      </c>
      <c r="N759">
        <v>0</v>
      </c>
      <c r="O759">
        <v>0</v>
      </c>
      <c r="P759">
        <f>VLOOKUP(C759,'By Sighting'!B:O,14,FALSE)</f>
        <v>0</v>
      </c>
      <c r="Q759">
        <v>0</v>
      </c>
      <c r="R759">
        <f t="shared" si="34"/>
        <v>0</v>
      </c>
      <c r="S759">
        <v>0</v>
      </c>
      <c r="T759">
        <v>0</v>
      </c>
      <c r="U759" t="str">
        <f t="shared" si="35"/>
        <v/>
      </c>
    </row>
    <row r="760" spans="1:21" hidden="1" x14ac:dyDescent="0.25">
      <c r="A760" s="39">
        <v>41431</v>
      </c>
      <c r="B760" s="39" t="s">
        <v>4902</v>
      </c>
      <c r="C760" s="37" t="s">
        <v>619</v>
      </c>
      <c r="D760" s="37">
        <v>2013</v>
      </c>
      <c r="E760" s="38">
        <v>6</v>
      </c>
      <c r="F760" s="37" t="s">
        <v>50</v>
      </c>
      <c r="G760" s="37" t="s">
        <v>50</v>
      </c>
      <c r="H760" s="37" t="s">
        <v>32</v>
      </c>
      <c r="I760" s="38">
        <v>392</v>
      </c>
      <c r="J760" s="37">
        <v>0</v>
      </c>
      <c r="K760" s="37">
        <f t="shared" si="33"/>
        <v>392</v>
      </c>
      <c r="L760" s="37" t="s">
        <v>3237</v>
      </c>
      <c r="M760">
        <v>3</v>
      </c>
      <c r="N760">
        <v>2</v>
      </c>
      <c r="O760">
        <v>1</v>
      </c>
      <c r="P760">
        <f>VLOOKUP(C760,'By Sighting'!B:O,14,FALSE)</f>
        <v>3</v>
      </c>
      <c r="Q760">
        <v>7.6530612244897957E-3</v>
      </c>
      <c r="R760">
        <f t="shared" si="34"/>
        <v>2.5510204081632651E-3</v>
      </c>
      <c r="S760">
        <v>7.6530612244897957E-3</v>
      </c>
      <c r="T760">
        <v>3</v>
      </c>
      <c r="U760" t="str">
        <f t="shared" si="35"/>
        <v/>
      </c>
    </row>
    <row r="761" spans="1:21" hidden="1" x14ac:dyDescent="0.25">
      <c r="A761" s="39">
        <v>41431</v>
      </c>
      <c r="B761" s="39" t="s">
        <v>4902</v>
      </c>
      <c r="C761" s="37" t="s">
        <v>625</v>
      </c>
      <c r="D761" s="37">
        <v>2013</v>
      </c>
      <c r="E761" s="38">
        <v>6</v>
      </c>
      <c r="F761" s="37" t="s">
        <v>50</v>
      </c>
      <c r="G761" s="37" t="s">
        <v>50</v>
      </c>
      <c r="H761" s="37" t="s">
        <v>40</v>
      </c>
      <c r="I761" s="38">
        <v>1</v>
      </c>
      <c r="J761" s="37">
        <v>0</v>
      </c>
      <c r="K761" s="37">
        <f t="shared" si="33"/>
        <v>1</v>
      </c>
      <c r="L761" s="37" t="s">
        <v>3236</v>
      </c>
      <c r="M761">
        <v>1</v>
      </c>
      <c r="N761">
        <v>0</v>
      </c>
      <c r="O761">
        <v>1</v>
      </c>
      <c r="P761">
        <f>VLOOKUP(C761,'By Sighting'!B:O,14,FALSE)</f>
        <v>1</v>
      </c>
      <c r="Q761">
        <v>1</v>
      </c>
      <c r="R761">
        <f t="shared" si="34"/>
        <v>1</v>
      </c>
      <c r="S761">
        <v>1</v>
      </c>
      <c r="T761">
        <v>1</v>
      </c>
      <c r="U761" t="str">
        <f t="shared" si="35"/>
        <v/>
      </c>
    </row>
    <row r="762" spans="1:21" hidden="1" x14ac:dyDescent="0.25">
      <c r="A762" s="39">
        <v>41444</v>
      </c>
      <c r="B762" s="39" t="s">
        <v>4903</v>
      </c>
      <c r="C762" s="37" t="s">
        <v>628</v>
      </c>
      <c r="D762" s="37">
        <v>2013</v>
      </c>
      <c r="E762" s="38">
        <v>6</v>
      </c>
      <c r="F762" s="37" t="s">
        <v>1827</v>
      </c>
      <c r="G762" s="37" t="s">
        <v>1827</v>
      </c>
      <c r="H762" s="37" t="s">
        <v>32</v>
      </c>
      <c r="I762" s="38">
        <v>165</v>
      </c>
      <c r="J762" s="37">
        <v>0</v>
      </c>
      <c r="K762" s="37">
        <f t="shared" si="33"/>
        <v>165</v>
      </c>
      <c r="L762" s="37" t="s">
        <v>3235</v>
      </c>
      <c r="M762">
        <v>1</v>
      </c>
      <c r="N762">
        <v>0</v>
      </c>
      <c r="O762">
        <v>1</v>
      </c>
      <c r="P762">
        <f>VLOOKUP(C762,'By Sighting'!B:O,14,FALSE)</f>
        <v>1</v>
      </c>
      <c r="Q762">
        <v>6.0606060606060606E-3</v>
      </c>
      <c r="R762">
        <f t="shared" si="34"/>
        <v>6.0606060606060606E-3</v>
      </c>
      <c r="S762">
        <v>6.0606060606060606E-3</v>
      </c>
      <c r="T762">
        <v>1</v>
      </c>
      <c r="U762" t="str">
        <f t="shared" si="35"/>
        <v/>
      </c>
    </row>
    <row r="763" spans="1:21" hidden="1" x14ac:dyDescent="0.25">
      <c r="A763" s="39">
        <v>41444</v>
      </c>
      <c r="B763" s="39" t="s">
        <v>4903</v>
      </c>
      <c r="C763" s="37" t="s">
        <v>3234</v>
      </c>
      <c r="D763" s="37">
        <v>2013</v>
      </c>
      <c r="E763" s="38">
        <v>6</v>
      </c>
      <c r="F763" s="37" t="s">
        <v>153</v>
      </c>
      <c r="G763" s="37" t="s">
        <v>4672</v>
      </c>
      <c r="H763" s="37" t="s">
        <v>32</v>
      </c>
      <c r="I763" s="38">
        <v>2</v>
      </c>
      <c r="J763" s="37">
        <v>0</v>
      </c>
      <c r="K763" s="37">
        <f t="shared" si="33"/>
        <v>2</v>
      </c>
      <c r="L763" s="37" t="s">
        <v>3086</v>
      </c>
      <c r="M763">
        <v>0</v>
      </c>
      <c r="N763">
        <v>0</v>
      </c>
      <c r="O763">
        <v>0</v>
      </c>
      <c r="P763">
        <f>VLOOKUP(C763,'By Sighting'!B:O,14,FALSE)</f>
        <v>0</v>
      </c>
      <c r="Q763">
        <v>0</v>
      </c>
      <c r="R763">
        <f t="shared" si="34"/>
        <v>0</v>
      </c>
      <c r="S763">
        <v>0</v>
      </c>
      <c r="T763">
        <v>0</v>
      </c>
      <c r="U763" t="str">
        <f t="shared" si="35"/>
        <v/>
      </c>
    </row>
    <row r="764" spans="1:21" hidden="1" x14ac:dyDescent="0.25">
      <c r="A764" s="39">
        <v>41444</v>
      </c>
      <c r="B764" s="39" t="s">
        <v>4903</v>
      </c>
      <c r="C764" s="37" t="s">
        <v>3233</v>
      </c>
      <c r="D764" s="37">
        <v>2013</v>
      </c>
      <c r="E764" s="38">
        <v>6</v>
      </c>
      <c r="F764" s="37" t="s">
        <v>55</v>
      </c>
      <c r="G764" s="37" t="s">
        <v>4672</v>
      </c>
      <c r="H764" s="37" t="s">
        <v>32</v>
      </c>
      <c r="I764" s="38">
        <v>13</v>
      </c>
      <c r="J764" s="37">
        <v>0</v>
      </c>
      <c r="K764" s="37">
        <f t="shared" si="33"/>
        <v>13</v>
      </c>
      <c r="L764" s="37" t="s">
        <v>37</v>
      </c>
      <c r="M764">
        <v>0</v>
      </c>
      <c r="N764">
        <v>0</v>
      </c>
      <c r="O764">
        <v>0</v>
      </c>
      <c r="P764">
        <f>VLOOKUP(C764,'By Sighting'!B:O,14,FALSE)</f>
        <v>0</v>
      </c>
      <c r="Q764">
        <v>0</v>
      </c>
      <c r="R764">
        <f t="shared" si="34"/>
        <v>0</v>
      </c>
      <c r="S764">
        <v>0</v>
      </c>
      <c r="T764">
        <v>0</v>
      </c>
      <c r="U764" t="str">
        <f t="shared" si="35"/>
        <v/>
      </c>
    </row>
    <row r="765" spans="1:21" hidden="1" x14ac:dyDescent="0.25">
      <c r="A765" s="39">
        <v>41444</v>
      </c>
      <c r="B765" s="39" t="s">
        <v>4903</v>
      </c>
      <c r="C765" s="37" t="s">
        <v>631</v>
      </c>
      <c r="D765" s="37">
        <v>2013</v>
      </c>
      <c r="E765" s="38">
        <v>6</v>
      </c>
      <c r="F765" s="37" t="s">
        <v>55</v>
      </c>
      <c r="G765" s="37" t="s">
        <v>4672</v>
      </c>
      <c r="H765" s="37" t="s">
        <v>40</v>
      </c>
      <c r="I765" s="38">
        <v>20</v>
      </c>
      <c r="J765" s="37">
        <v>0</v>
      </c>
      <c r="K765" s="37">
        <f t="shared" si="33"/>
        <v>20</v>
      </c>
      <c r="L765" s="37" t="s">
        <v>3232</v>
      </c>
      <c r="M765">
        <v>2</v>
      </c>
      <c r="N765">
        <v>0</v>
      </c>
      <c r="O765">
        <v>2</v>
      </c>
      <c r="P765">
        <f>VLOOKUP(C765,'By Sighting'!B:O,14,FALSE)</f>
        <v>2</v>
      </c>
      <c r="Q765">
        <v>0.1</v>
      </c>
      <c r="R765">
        <f t="shared" si="34"/>
        <v>0.1</v>
      </c>
      <c r="S765">
        <v>0.1</v>
      </c>
      <c r="T765">
        <v>2</v>
      </c>
      <c r="U765" t="str">
        <f t="shared" si="35"/>
        <v/>
      </c>
    </row>
    <row r="766" spans="1:21" hidden="1" x14ac:dyDescent="0.25">
      <c r="A766" s="39">
        <v>41444</v>
      </c>
      <c r="B766" s="39" t="s">
        <v>4903</v>
      </c>
      <c r="C766" s="37" t="s">
        <v>3231</v>
      </c>
      <c r="D766" s="37">
        <v>2013</v>
      </c>
      <c r="E766" s="38">
        <v>6</v>
      </c>
      <c r="F766" s="37" t="s">
        <v>3192</v>
      </c>
      <c r="G766" s="37" t="s">
        <v>4672</v>
      </c>
      <c r="H766" s="37" t="s">
        <v>32</v>
      </c>
      <c r="I766" s="38">
        <v>6</v>
      </c>
      <c r="J766" s="37">
        <v>0</v>
      </c>
      <c r="K766" s="37">
        <f t="shared" si="33"/>
        <v>6</v>
      </c>
      <c r="L766" s="37" t="s">
        <v>3230</v>
      </c>
      <c r="M766">
        <v>0</v>
      </c>
      <c r="N766">
        <v>0</v>
      </c>
      <c r="O766">
        <v>0</v>
      </c>
      <c r="P766">
        <f>VLOOKUP(C766,'By Sighting'!B:O,14,FALSE)</f>
        <v>0</v>
      </c>
      <c r="Q766">
        <v>0</v>
      </c>
      <c r="R766">
        <f t="shared" si="34"/>
        <v>0</v>
      </c>
      <c r="S766">
        <v>0</v>
      </c>
      <c r="T766">
        <v>0</v>
      </c>
      <c r="U766" t="str">
        <f t="shared" si="35"/>
        <v/>
      </c>
    </row>
    <row r="767" spans="1:21" hidden="1" x14ac:dyDescent="0.25">
      <c r="A767" s="39">
        <v>41444</v>
      </c>
      <c r="B767" s="39" t="s">
        <v>4903</v>
      </c>
      <c r="C767" s="37" t="s">
        <v>3229</v>
      </c>
      <c r="D767" s="37">
        <v>2013</v>
      </c>
      <c r="E767" s="38">
        <v>6</v>
      </c>
      <c r="F767" s="37" t="s">
        <v>24</v>
      </c>
      <c r="G767" s="37" t="s">
        <v>4672</v>
      </c>
      <c r="H767" s="37" t="s">
        <v>32</v>
      </c>
      <c r="I767" s="38">
        <v>47</v>
      </c>
      <c r="J767" s="37" t="s">
        <v>2845</v>
      </c>
      <c r="K767" s="37">
        <f t="shared" si="33"/>
        <v>44</v>
      </c>
      <c r="L767" s="37" t="s">
        <v>3228</v>
      </c>
      <c r="M767">
        <v>0</v>
      </c>
      <c r="N767">
        <v>0</v>
      </c>
      <c r="O767">
        <v>0</v>
      </c>
      <c r="P767">
        <f>VLOOKUP(C767,'By Sighting'!B:O,14,FALSE)</f>
        <v>0</v>
      </c>
      <c r="Q767">
        <v>0</v>
      </c>
      <c r="R767">
        <f t="shared" si="34"/>
        <v>0</v>
      </c>
      <c r="S767">
        <v>0</v>
      </c>
      <c r="T767">
        <v>0</v>
      </c>
      <c r="U767" t="str">
        <f t="shared" si="35"/>
        <v/>
      </c>
    </row>
    <row r="768" spans="1:21" hidden="1" x14ac:dyDescent="0.25">
      <c r="A768" s="39">
        <v>41444</v>
      </c>
      <c r="B768" s="39" t="s">
        <v>4903</v>
      </c>
      <c r="C768" s="37" t="s">
        <v>3227</v>
      </c>
      <c r="D768" s="37">
        <v>2013</v>
      </c>
      <c r="E768" s="38">
        <v>6</v>
      </c>
      <c r="F768" s="37" t="s">
        <v>24</v>
      </c>
      <c r="G768" s="37" t="s">
        <v>4672</v>
      </c>
      <c r="H768" s="37" t="s">
        <v>40</v>
      </c>
      <c r="I768" s="38">
        <v>1</v>
      </c>
      <c r="J768" s="37">
        <v>0</v>
      </c>
      <c r="K768" s="37">
        <f t="shared" si="33"/>
        <v>1</v>
      </c>
      <c r="L768" s="37" t="s">
        <v>37</v>
      </c>
      <c r="M768">
        <v>0</v>
      </c>
      <c r="N768">
        <v>0</v>
      </c>
      <c r="O768">
        <v>0</v>
      </c>
      <c r="P768">
        <f>VLOOKUP(C768,'By Sighting'!B:O,14,FALSE)</f>
        <v>0</v>
      </c>
      <c r="Q768">
        <v>0</v>
      </c>
      <c r="R768">
        <f t="shared" si="34"/>
        <v>0</v>
      </c>
      <c r="S768">
        <v>0</v>
      </c>
      <c r="T768">
        <v>0</v>
      </c>
      <c r="U768" t="str">
        <f t="shared" si="35"/>
        <v/>
      </c>
    </row>
    <row r="769" spans="1:21" hidden="1" x14ac:dyDescent="0.25">
      <c r="A769" s="39">
        <v>41444</v>
      </c>
      <c r="B769" s="39" t="s">
        <v>4903</v>
      </c>
      <c r="C769" s="37" t="s">
        <v>644</v>
      </c>
      <c r="D769" s="37">
        <v>2013</v>
      </c>
      <c r="E769" s="38">
        <v>6</v>
      </c>
      <c r="F769" s="37" t="s">
        <v>36</v>
      </c>
      <c r="G769" s="37" t="s">
        <v>36</v>
      </c>
      <c r="H769" s="37" t="s">
        <v>32</v>
      </c>
      <c r="I769" s="38">
        <v>215</v>
      </c>
      <c r="J769" s="37" t="s">
        <v>2975</v>
      </c>
      <c r="K769" s="37">
        <f t="shared" si="33"/>
        <v>198</v>
      </c>
      <c r="L769" s="37" t="s">
        <v>3224</v>
      </c>
      <c r="M769">
        <v>1</v>
      </c>
      <c r="N769">
        <v>0</v>
      </c>
      <c r="O769">
        <v>0</v>
      </c>
      <c r="P769">
        <f>VLOOKUP(C769,'By Sighting'!B:O,14,FALSE)</f>
        <v>0</v>
      </c>
      <c r="Q769">
        <v>4.6511627906976744E-3</v>
      </c>
      <c r="R769">
        <f t="shared" si="34"/>
        <v>0</v>
      </c>
      <c r="S769">
        <v>0</v>
      </c>
      <c r="T769">
        <v>1</v>
      </c>
      <c r="U769" t="str">
        <f t="shared" si="35"/>
        <v/>
      </c>
    </row>
    <row r="770" spans="1:21" hidden="1" x14ac:dyDescent="0.25">
      <c r="A770" s="39">
        <v>41444</v>
      </c>
      <c r="B770" s="39" t="s">
        <v>4903</v>
      </c>
      <c r="C770" s="37" t="s">
        <v>647</v>
      </c>
      <c r="D770" s="37">
        <v>2013</v>
      </c>
      <c r="E770" s="38">
        <v>6</v>
      </c>
      <c r="F770" s="37" t="s">
        <v>50</v>
      </c>
      <c r="G770" s="37" t="s">
        <v>50</v>
      </c>
      <c r="H770" s="37" t="s">
        <v>32</v>
      </c>
      <c r="I770" s="38">
        <v>298</v>
      </c>
      <c r="J770" s="37" t="s">
        <v>1927</v>
      </c>
      <c r="K770" s="37">
        <f t="shared" si="33"/>
        <v>290</v>
      </c>
      <c r="L770" s="37" t="s">
        <v>3223</v>
      </c>
      <c r="M770">
        <v>4</v>
      </c>
      <c r="N770">
        <v>4</v>
      </c>
      <c r="O770">
        <v>0</v>
      </c>
      <c r="P770">
        <f>VLOOKUP(C770,'By Sighting'!B:O,14,FALSE)</f>
        <v>4</v>
      </c>
      <c r="Q770">
        <v>1.3422818791946308E-2</v>
      </c>
      <c r="R770">
        <f t="shared" si="34"/>
        <v>0</v>
      </c>
      <c r="S770">
        <v>1.3793103448275862E-2</v>
      </c>
      <c r="T770">
        <v>4</v>
      </c>
      <c r="U770" t="str">
        <f t="shared" si="35"/>
        <v/>
      </c>
    </row>
    <row r="771" spans="1:21" hidden="1" x14ac:dyDescent="0.25">
      <c r="A771" s="39">
        <v>41444</v>
      </c>
      <c r="B771" s="39" t="s">
        <v>4903</v>
      </c>
      <c r="C771" s="37" t="s">
        <v>3222</v>
      </c>
      <c r="D771" s="37">
        <v>2013</v>
      </c>
      <c r="E771" s="38">
        <v>6</v>
      </c>
      <c r="F771" s="37" t="s">
        <v>50</v>
      </c>
      <c r="G771" s="37" t="s">
        <v>50</v>
      </c>
      <c r="H771" s="37" t="s">
        <v>40</v>
      </c>
      <c r="I771" s="38">
        <v>1</v>
      </c>
      <c r="J771" s="37">
        <v>0</v>
      </c>
      <c r="K771" s="37">
        <f t="shared" ref="K771:K834" si="36">I771-J771</f>
        <v>1</v>
      </c>
      <c r="L771" s="37" t="s">
        <v>37</v>
      </c>
      <c r="M771">
        <v>0</v>
      </c>
      <c r="N771">
        <v>0</v>
      </c>
      <c r="O771">
        <v>0</v>
      </c>
      <c r="P771">
        <f>VLOOKUP(C771,'By Sighting'!B:O,14,FALSE)</f>
        <v>0</v>
      </c>
      <c r="Q771">
        <v>0</v>
      </c>
      <c r="R771">
        <f t="shared" ref="R771:R834" si="37">O771/I771</f>
        <v>0</v>
      </c>
      <c r="S771">
        <v>0</v>
      </c>
      <c r="T771">
        <v>0</v>
      </c>
      <c r="U771" t="str">
        <f t="shared" ref="U771:U834" si="38">IF(T771=M771, "", "NO")</f>
        <v/>
      </c>
    </row>
    <row r="772" spans="1:21" hidden="1" x14ac:dyDescent="0.25">
      <c r="A772" s="39">
        <v>41447</v>
      </c>
      <c r="B772" s="39" t="s">
        <v>4904</v>
      </c>
      <c r="C772" s="37" t="s">
        <v>3217</v>
      </c>
      <c r="D772" s="37">
        <v>2013</v>
      </c>
      <c r="E772" s="38">
        <v>6</v>
      </c>
      <c r="F772" s="37" t="s">
        <v>76</v>
      </c>
      <c r="G772" s="37" t="s">
        <v>1827</v>
      </c>
      <c r="H772" s="37" t="s">
        <v>32</v>
      </c>
      <c r="I772" s="38">
        <v>1</v>
      </c>
      <c r="J772" s="37">
        <v>0</v>
      </c>
      <c r="K772" s="37">
        <f t="shared" si="36"/>
        <v>1</v>
      </c>
      <c r="L772" s="37" t="s">
        <v>2952</v>
      </c>
      <c r="M772">
        <v>0</v>
      </c>
      <c r="N772">
        <v>0</v>
      </c>
      <c r="O772">
        <v>0</v>
      </c>
      <c r="P772">
        <f>VLOOKUP(C772,'By Sighting'!B:O,14,FALSE)</f>
        <v>0</v>
      </c>
      <c r="Q772">
        <v>0</v>
      </c>
      <c r="R772">
        <f t="shared" si="37"/>
        <v>0</v>
      </c>
      <c r="S772">
        <v>0</v>
      </c>
      <c r="T772">
        <v>0</v>
      </c>
      <c r="U772" t="str">
        <f t="shared" si="38"/>
        <v/>
      </c>
    </row>
    <row r="773" spans="1:21" hidden="1" x14ac:dyDescent="0.25">
      <c r="A773" s="39">
        <v>41447</v>
      </c>
      <c r="B773" s="39" t="s">
        <v>4904</v>
      </c>
      <c r="C773" s="37" t="s">
        <v>3216</v>
      </c>
      <c r="D773" s="37">
        <v>2013</v>
      </c>
      <c r="E773" s="38">
        <v>6</v>
      </c>
      <c r="F773" s="37" t="s">
        <v>1827</v>
      </c>
      <c r="G773" s="37" t="s">
        <v>1827</v>
      </c>
      <c r="H773" s="37" t="s">
        <v>32</v>
      </c>
      <c r="I773" s="38">
        <v>2</v>
      </c>
      <c r="J773" s="37">
        <v>0</v>
      </c>
      <c r="K773" s="37">
        <f t="shared" si="36"/>
        <v>2</v>
      </c>
      <c r="L773" s="37" t="s">
        <v>3215</v>
      </c>
      <c r="M773">
        <v>0</v>
      </c>
      <c r="N773">
        <v>0</v>
      </c>
      <c r="O773">
        <v>0</v>
      </c>
      <c r="P773">
        <f>VLOOKUP(C773,'By Sighting'!B:O,14,FALSE)</f>
        <v>0</v>
      </c>
      <c r="Q773">
        <v>0</v>
      </c>
      <c r="R773">
        <f t="shared" si="37"/>
        <v>0</v>
      </c>
      <c r="S773">
        <v>0</v>
      </c>
      <c r="T773">
        <v>0</v>
      </c>
      <c r="U773" t="str">
        <f t="shared" si="38"/>
        <v/>
      </c>
    </row>
    <row r="774" spans="1:21" hidden="1" x14ac:dyDescent="0.25">
      <c r="A774" s="39">
        <v>41447</v>
      </c>
      <c r="B774" s="39" t="s">
        <v>4904</v>
      </c>
      <c r="C774" s="37" t="s">
        <v>656</v>
      </c>
      <c r="D774" s="37">
        <v>2013</v>
      </c>
      <c r="E774" s="38">
        <v>6</v>
      </c>
      <c r="F774" s="37" t="s">
        <v>1827</v>
      </c>
      <c r="G774" s="37" t="s">
        <v>1827</v>
      </c>
      <c r="H774" s="37" t="s">
        <v>32</v>
      </c>
      <c r="I774" s="38">
        <v>33</v>
      </c>
      <c r="J774" s="37">
        <v>0</v>
      </c>
      <c r="K774" s="37">
        <f t="shared" si="36"/>
        <v>33</v>
      </c>
      <c r="L774" s="37" t="s">
        <v>3214</v>
      </c>
      <c r="M774">
        <v>1</v>
      </c>
      <c r="N774">
        <v>0</v>
      </c>
      <c r="O774">
        <v>0</v>
      </c>
      <c r="P774">
        <f>VLOOKUP(C774,'By Sighting'!B:O,14,FALSE)</f>
        <v>1</v>
      </c>
      <c r="Q774">
        <v>3.0303030303030304E-2</v>
      </c>
      <c r="R774">
        <f t="shared" si="37"/>
        <v>0</v>
      </c>
      <c r="S774">
        <v>3.0303030303030304E-2</v>
      </c>
      <c r="T774">
        <v>1</v>
      </c>
      <c r="U774" t="str">
        <f t="shared" si="38"/>
        <v/>
      </c>
    </row>
    <row r="775" spans="1:21" hidden="1" x14ac:dyDescent="0.25">
      <c r="A775" s="39">
        <v>41453</v>
      </c>
      <c r="B775" s="39" t="s">
        <v>4905</v>
      </c>
      <c r="C775" s="37" t="s">
        <v>666</v>
      </c>
      <c r="D775" s="37">
        <v>2013</v>
      </c>
      <c r="E775" s="38">
        <v>6</v>
      </c>
      <c r="F775" s="37" t="s">
        <v>76</v>
      </c>
      <c r="G775" s="37" t="s">
        <v>1827</v>
      </c>
      <c r="H775" s="37" t="s">
        <v>32</v>
      </c>
      <c r="I775" s="38">
        <v>6</v>
      </c>
      <c r="J775" s="37">
        <v>0</v>
      </c>
      <c r="K775" s="37">
        <f t="shared" si="36"/>
        <v>6</v>
      </c>
      <c r="L775" s="37" t="s">
        <v>3211</v>
      </c>
      <c r="M775">
        <v>1</v>
      </c>
      <c r="N775">
        <v>0</v>
      </c>
      <c r="O775">
        <v>1</v>
      </c>
      <c r="P775">
        <f>VLOOKUP(C775,'By Sighting'!B:O,14,FALSE)</f>
        <v>1</v>
      </c>
      <c r="Q775">
        <v>0.16666666666666666</v>
      </c>
      <c r="R775">
        <f t="shared" si="37"/>
        <v>0.16666666666666666</v>
      </c>
      <c r="S775">
        <v>0.16666666666666666</v>
      </c>
      <c r="T775">
        <v>1</v>
      </c>
      <c r="U775" t="str">
        <f t="shared" si="38"/>
        <v/>
      </c>
    </row>
    <row r="776" spans="1:21" hidden="1" x14ac:dyDescent="0.25">
      <c r="A776" s="39">
        <v>41453</v>
      </c>
      <c r="B776" s="39" t="s">
        <v>4905</v>
      </c>
      <c r="C776" s="37" t="s">
        <v>3210</v>
      </c>
      <c r="D776" s="37">
        <v>2013</v>
      </c>
      <c r="E776" s="38">
        <v>6</v>
      </c>
      <c r="F776" s="37" t="s">
        <v>1827</v>
      </c>
      <c r="G776" s="37" t="s">
        <v>1827</v>
      </c>
      <c r="H776" s="37" t="s">
        <v>32</v>
      </c>
      <c r="I776" s="38">
        <v>56</v>
      </c>
      <c r="J776" s="37">
        <v>0</v>
      </c>
      <c r="K776" s="37">
        <f t="shared" si="36"/>
        <v>56</v>
      </c>
      <c r="L776" s="37" t="s">
        <v>3209</v>
      </c>
      <c r="M776">
        <v>0</v>
      </c>
      <c r="N776">
        <v>0</v>
      </c>
      <c r="O776">
        <v>0</v>
      </c>
      <c r="P776">
        <f>VLOOKUP(C776,'By Sighting'!B:O,14,FALSE)</f>
        <v>0</v>
      </c>
      <c r="Q776">
        <v>0</v>
      </c>
      <c r="R776">
        <f t="shared" si="37"/>
        <v>0</v>
      </c>
      <c r="S776">
        <v>0</v>
      </c>
      <c r="T776">
        <v>0</v>
      </c>
      <c r="U776" t="str">
        <f t="shared" si="38"/>
        <v/>
      </c>
    </row>
    <row r="777" spans="1:21" hidden="1" x14ac:dyDescent="0.25">
      <c r="A777" s="39">
        <v>41453</v>
      </c>
      <c r="B777" s="39" t="s">
        <v>4905</v>
      </c>
      <c r="C777" s="37" t="s">
        <v>3208</v>
      </c>
      <c r="D777" s="37">
        <v>2013</v>
      </c>
      <c r="E777" s="38">
        <v>6</v>
      </c>
      <c r="F777" s="37" t="s">
        <v>153</v>
      </c>
      <c r="G777" s="37" t="s">
        <v>4672</v>
      </c>
      <c r="H777" s="37" t="s">
        <v>32</v>
      </c>
      <c r="I777" s="38">
        <v>4</v>
      </c>
      <c r="J777" s="37">
        <v>0</v>
      </c>
      <c r="K777" s="37">
        <f t="shared" si="36"/>
        <v>4</v>
      </c>
      <c r="L777" s="37" t="s">
        <v>3207</v>
      </c>
      <c r="M777">
        <v>0</v>
      </c>
      <c r="N777">
        <v>0</v>
      </c>
      <c r="O777">
        <v>0</v>
      </c>
      <c r="P777">
        <f>VLOOKUP(C777,'By Sighting'!B:O,14,FALSE)</f>
        <v>0</v>
      </c>
      <c r="Q777">
        <v>0</v>
      </c>
      <c r="R777">
        <f t="shared" si="37"/>
        <v>0</v>
      </c>
      <c r="S777">
        <v>0</v>
      </c>
      <c r="T777">
        <v>0</v>
      </c>
      <c r="U777" t="str">
        <f t="shared" si="38"/>
        <v/>
      </c>
    </row>
    <row r="778" spans="1:21" hidden="1" x14ac:dyDescent="0.25">
      <c r="A778" s="39">
        <v>41453</v>
      </c>
      <c r="B778" s="39" t="s">
        <v>4905</v>
      </c>
      <c r="C778" s="37" t="s">
        <v>659</v>
      </c>
      <c r="D778" s="37">
        <v>2013</v>
      </c>
      <c r="E778" s="38">
        <v>6</v>
      </c>
      <c r="F778" s="37" t="s">
        <v>55</v>
      </c>
      <c r="G778" s="37" t="s">
        <v>4672</v>
      </c>
      <c r="H778" s="37" t="s">
        <v>32</v>
      </c>
      <c r="I778" s="38">
        <v>49</v>
      </c>
      <c r="J778" s="37">
        <v>0</v>
      </c>
      <c r="K778" s="37">
        <f t="shared" si="36"/>
        <v>49</v>
      </c>
      <c r="L778" s="37" t="s">
        <v>3206</v>
      </c>
      <c r="M778">
        <v>4</v>
      </c>
      <c r="N778">
        <v>4</v>
      </c>
      <c r="O778">
        <v>0</v>
      </c>
      <c r="P778">
        <f>VLOOKUP(C778,'By Sighting'!B:O,14,FALSE)</f>
        <v>4</v>
      </c>
      <c r="Q778">
        <v>8.1632653061224483E-2</v>
      </c>
      <c r="R778">
        <f t="shared" si="37"/>
        <v>0</v>
      </c>
      <c r="S778">
        <v>8.1632653061224483E-2</v>
      </c>
      <c r="T778">
        <v>4</v>
      </c>
      <c r="U778" t="str">
        <f t="shared" si="38"/>
        <v/>
      </c>
    </row>
    <row r="779" spans="1:21" hidden="1" x14ac:dyDescent="0.25">
      <c r="A779" s="39">
        <v>41453</v>
      </c>
      <c r="B779" s="39" t="s">
        <v>4905</v>
      </c>
      <c r="C779" s="37" t="s">
        <v>3205</v>
      </c>
      <c r="D779" s="37">
        <v>2013</v>
      </c>
      <c r="E779" s="38">
        <v>6</v>
      </c>
      <c r="F779" s="37" t="s">
        <v>55</v>
      </c>
      <c r="G779" s="37" t="s">
        <v>4672</v>
      </c>
      <c r="H779" s="37" t="s">
        <v>40</v>
      </c>
      <c r="I779" s="38">
        <v>6</v>
      </c>
      <c r="J779" s="37">
        <v>0</v>
      </c>
      <c r="K779" s="37">
        <f t="shared" si="36"/>
        <v>6</v>
      </c>
      <c r="L779" s="37" t="s">
        <v>37</v>
      </c>
      <c r="M779">
        <v>0</v>
      </c>
      <c r="N779">
        <v>0</v>
      </c>
      <c r="O779">
        <v>0</v>
      </c>
      <c r="P779">
        <f>VLOOKUP(C779,'By Sighting'!B:O,14,FALSE)</f>
        <v>0</v>
      </c>
      <c r="Q779">
        <v>0</v>
      </c>
      <c r="R779">
        <f t="shared" si="37"/>
        <v>0</v>
      </c>
      <c r="S779">
        <v>0</v>
      </c>
      <c r="T779">
        <v>0</v>
      </c>
      <c r="U779" t="str">
        <f t="shared" si="38"/>
        <v/>
      </c>
    </row>
    <row r="780" spans="1:21" hidden="1" x14ac:dyDescent="0.25">
      <c r="A780" s="39">
        <v>41453</v>
      </c>
      <c r="B780" s="39" t="s">
        <v>4905</v>
      </c>
      <c r="C780" s="37" t="s">
        <v>3204</v>
      </c>
      <c r="D780" s="37">
        <v>2013</v>
      </c>
      <c r="E780" s="38">
        <v>6</v>
      </c>
      <c r="F780" s="37" t="s">
        <v>24</v>
      </c>
      <c r="G780" s="37" t="s">
        <v>4672</v>
      </c>
      <c r="H780" s="37" t="s">
        <v>32</v>
      </c>
      <c r="I780" s="38">
        <v>101</v>
      </c>
      <c r="J780" s="37" t="s">
        <v>1928</v>
      </c>
      <c r="K780" s="37">
        <f t="shared" si="36"/>
        <v>99</v>
      </c>
      <c r="L780" s="37" t="s">
        <v>3203</v>
      </c>
      <c r="M780">
        <v>0</v>
      </c>
      <c r="N780">
        <v>0</v>
      </c>
      <c r="O780">
        <v>0</v>
      </c>
      <c r="P780">
        <f>VLOOKUP(C780,'By Sighting'!B:O,14,FALSE)</f>
        <v>0</v>
      </c>
      <c r="Q780">
        <v>0</v>
      </c>
      <c r="R780">
        <f t="shared" si="37"/>
        <v>0</v>
      </c>
      <c r="S780">
        <v>0</v>
      </c>
      <c r="T780">
        <v>0</v>
      </c>
      <c r="U780" t="str">
        <f t="shared" si="38"/>
        <v/>
      </c>
    </row>
    <row r="781" spans="1:21" x14ac:dyDescent="0.25">
      <c r="A781" s="39">
        <v>41453</v>
      </c>
      <c r="B781" s="39" t="s">
        <v>4905</v>
      </c>
      <c r="C781" s="37" t="s">
        <v>1800</v>
      </c>
      <c r="D781" s="37">
        <v>2013</v>
      </c>
      <c r="E781" s="38">
        <v>6</v>
      </c>
      <c r="F781" s="37" t="s">
        <v>36</v>
      </c>
      <c r="G781" s="37" t="s">
        <v>36</v>
      </c>
      <c r="H781" s="37" t="s">
        <v>32</v>
      </c>
      <c r="I781" s="38">
        <v>218</v>
      </c>
      <c r="J781" s="37" t="s">
        <v>2862</v>
      </c>
      <c r="K781" s="37">
        <f t="shared" si="36"/>
        <v>197</v>
      </c>
      <c r="L781" s="37" t="s">
        <v>3202</v>
      </c>
      <c r="M781">
        <v>0</v>
      </c>
      <c r="N781">
        <v>0</v>
      </c>
      <c r="O781">
        <v>0</v>
      </c>
      <c r="P781">
        <f>VLOOKUP(C781,'By Sighting'!B:O,14,FALSE)</f>
        <v>0</v>
      </c>
      <c r="Q781">
        <v>0</v>
      </c>
      <c r="R781">
        <f t="shared" si="37"/>
        <v>0</v>
      </c>
      <c r="S781">
        <v>0</v>
      </c>
      <c r="T781">
        <v>1</v>
      </c>
      <c r="U781" t="str">
        <f t="shared" si="38"/>
        <v>NO</v>
      </c>
    </row>
    <row r="782" spans="1:21" hidden="1" x14ac:dyDescent="0.25">
      <c r="A782" s="39">
        <v>41453</v>
      </c>
      <c r="B782" s="39" t="s">
        <v>4905</v>
      </c>
      <c r="C782" s="37" t="s">
        <v>3201</v>
      </c>
      <c r="D782" s="37">
        <v>2013</v>
      </c>
      <c r="E782" s="38">
        <v>6</v>
      </c>
      <c r="F782" s="37" t="s">
        <v>50</v>
      </c>
      <c r="G782" s="37" t="s">
        <v>50</v>
      </c>
      <c r="H782" s="37" t="s">
        <v>32</v>
      </c>
      <c r="I782" s="38">
        <v>309</v>
      </c>
      <c r="J782" s="37" t="s">
        <v>2066</v>
      </c>
      <c r="K782" s="37">
        <f t="shared" si="36"/>
        <v>299</v>
      </c>
      <c r="L782" s="37" t="s">
        <v>3200</v>
      </c>
      <c r="M782">
        <v>0</v>
      </c>
      <c r="N782">
        <v>0</v>
      </c>
      <c r="O782">
        <v>0</v>
      </c>
      <c r="P782">
        <f>VLOOKUP(C782,'By Sighting'!B:O,14,FALSE)</f>
        <v>0</v>
      </c>
      <c r="Q782">
        <v>0</v>
      </c>
      <c r="R782">
        <f t="shared" si="37"/>
        <v>0</v>
      </c>
      <c r="S782">
        <v>0</v>
      </c>
      <c r="T782">
        <v>0</v>
      </c>
      <c r="U782" t="str">
        <f t="shared" si="38"/>
        <v/>
      </c>
    </row>
    <row r="783" spans="1:21" hidden="1" x14ac:dyDescent="0.25">
      <c r="A783" s="39">
        <v>41453</v>
      </c>
      <c r="B783" s="39" t="s">
        <v>4905</v>
      </c>
      <c r="C783" s="37" t="s">
        <v>3199</v>
      </c>
      <c r="D783" s="37">
        <v>2013</v>
      </c>
      <c r="E783" s="38">
        <v>6</v>
      </c>
      <c r="F783" s="37" t="s">
        <v>50</v>
      </c>
      <c r="G783" s="37" t="s">
        <v>50</v>
      </c>
      <c r="H783" s="37" t="s">
        <v>40</v>
      </c>
      <c r="I783" s="38">
        <v>1</v>
      </c>
      <c r="J783" s="37">
        <v>0</v>
      </c>
      <c r="K783" s="37">
        <f t="shared" si="36"/>
        <v>1</v>
      </c>
      <c r="L783" s="37" t="s">
        <v>37</v>
      </c>
      <c r="M783">
        <v>0</v>
      </c>
      <c r="N783">
        <v>0</v>
      </c>
      <c r="O783">
        <v>0</v>
      </c>
      <c r="P783">
        <f>VLOOKUP(C783,'By Sighting'!B:O,14,FALSE)</f>
        <v>0</v>
      </c>
      <c r="Q783">
        <v>0</v>
      </c>
      <c r="R783">
        <f t="shared" si="37"/>
        <v>0</v>
      </c>
      <c r="S783">
        <v>0</v>
      </c>
      <c r="T783">
        <v>0</v>
      </c>
      <c r="U783" t="str">
        <f t="shared" si="38"/>
        <v/>
      </c>
    </row>
    <row r="784" spans="1:21" hidden="1" x14ac:dyDescent="0.25">
      <c r="A784" s="39">
        <v>41465</v>
      </c>
      <c r="B784" s="39" t="s">
        <v>4906</v>
      </c>
      <c r="C784" s="37" t="s">
        <v>3198</v>
      </c>
      <c r="D784" s="37">
        <v>2013</v>
      </c>
      <c r="E784" s="38">
        <v>7</v>
      </c>
      <c r="F784" s="37" t="s">
        <v>1827</v>
      </c>
      <c r="G784" s="37" t="s">
        <v>1827</v>
      </c>
      <c r="H784" s="37" t="s">
        <v>32</v>
      </c>
      <c r="I784" s="38">
        <v>121</v>
      </c>
      <c r="J784" s="37">
        <v>0</v>
      </c>
      <c r="K784" s="37">
        <f t="shared" si="36"/>
        <v>121</v>
      </c>
      <c r="L784" s="37" t="s">
        <v>3197</v>
      </c>
      <c r="M784">
        <v>0</v>
      </c>
      <c r="N784">
        <v>0</v>
      </c>
      <c r="O784">
        <v>0</v>
      </c>
      <c r="P784">
        <f>VLOOKUP(C784,'By Sighting'!B:O,14,FALSE)</f>
        <v>0</v>
      </c>
      <c r="Q784">
        <v>0</v>
      </c>
      <c r="R784">
        <f t="shared" si="37"/>
        <v>0</v>
      </c>
      <c r="S784">
        <v>0</v>
      </c>
      <c r="T784">
        <v>0</v>
      </c>
      <c r="U784" t="str">
        <f t="shared" si="38"/>
        <v/>
      </c>
    </row>
    <row r="785" spans="1:21" hidden="1" x14ac:dyDescent="0.25">
      <c r="A785" s="39">
        <v>41465</v>
      </c>
      <c r="B785" s="39" t="s">
        <v>4906</v>
      </c>
      <c r="C785" s="37" t="s">
        <v>3196</v>
      </c>
      <c r="D785" s="37">
        <v>2013</v>
      </c>
      <c r="E785" s="38">
        <v>7</v>
      </c>
      <c r="F785" s="37" t="s">
        <v>55</v>
      </c>
      <c r="G785" s="37" t="s">
        <v>4672</v>
      </c>
      <c r="H785" s="37" t="s">
        <v>40</v>
      </c>
      <c r="I785" s="38">
        <v>4</v>
      </c>
      <c r="J785" s="37">
        <v>0</v>
      </c>
      <c r="K785" s="37">
        <f t="shared" si="36"/>
        <v>4</v>
      </c>
      <c r="L785" s="37" t="s">
        <v>37</v>
      </c>
      <c r="M785">
        <v>0</v>
      </c>
      <c r="N785">
        <v>0</v>
      </c>
      <c r="O785">
        <v>0</v>
      </c>
      <c r="P785">
        <f>VLOOKUP(C785,'By Sighting'!B:O,14,FALSE)</f>
        <v>0</v>
      </c>
      <c r="Q785">
        <v>0</v>
      </c>
      <c r="R785">
        <f t="shared" si="37"/>
        <v>0</v>
      </c>
      <c r="S785">
        <v>0</v>
      </c>
      <c r="T785">
        <v>0</v>
      </c>
      <c r="U785" t="str">
        <f t="shared" si="38"/>
        <v/>
      </c>
    </row>
    <row r="786" spans="1:21" hidden="1" x14ac:dyDescent="0.25">
      <c r="A786" s="39">
        <v>41465</v>
      </c>
      <c r="B786" s="39" t="s">
        <v>4906</v>
      </c>
      <c r="C786" s="37" t="s">
        <v>3195</v>
      </c>
      <c r="D786" s="37">
        <v>2013</v>
      </c>
      <c r="E786" s="38">
        <v>7</v>
      </c>
      <c r="F786" s="37" t="s">
        <v>55</v>
      </c>
      <c r="G786" s="37" t="s">
        <v>4672</v>
      </c>
      <c r="H786" s="37" t="s">
        <v>32</v>
      </c>
      <c r="I786" s="38">
        <v>64</v>
      </c>
      <c r="J786" s="37">
        <v>0</v>
      </c>
      <c r="K786" s="37">
        <f t="shared" si="36"/>
        <v>64</v>
      </c>
      <c r="L786" s="37" t="s">
        <v>3194</v>
      </c>
      <c r="M786">
        <v>0</v>
      </c>
      <c r="N786">
        <v>0</v>
      </c>
      <c r="O786">
        <v>0</v>
      </c>
      <c r="P786">
        <f>VLOOKUP(C786,'By Sighting'!B:O,14,FALSE)</f>
        <v>0</v>
      </c>
      <c r="Q786">
        <v>0</v>
      </c>
      <c r="R786">
        <f t="shared" si="37"/>
        <v>0</v>
      </c>
      <c r="S786">
        <v>0</v>
      </c>
      <c r="T786">
        <v>0</v>
      </c>
      <c r="U786" t="str">
        <f t="shared" si="38"/>
        <v/>
      </c>
    </row>
    <row r="787" spans="1:21" hidden="1" x14ac:dyDescent="0.25">
      <c r="A787" s="39">
        <v>41465</v>
      </c>
      <c r="B787" s="39" t="s">
        <v>4906</v>
      </c>
      <c r="C787" s="37" t="s">
        <v>3193</v>
      </c>
      <c r="D787" s="37">
        <v>2013</v>
      </c>
      <c r="E787" s="38">
        <v>7</v>
      </c>
      <c r="F787" s="37" t="s">
        <v>3192</v>
      </c>
      <c r="G787" s="37" t="s">
        <v>4672</v>
      </c>
      <c r="H787" s="37" t="s">
        <v>32</v>
      </c>
      <c r="I787" s="38">
        <v>1</v>
      </c>
      <c r="J787" s="37">
        <v>0</v>
      </c>
      <c r="K787" s="37">
        <f t="shared" si="36"/>
        <v>1</v>
      </c>
      <c r="L787" s="37" t="s">
        <v>3191</v>
      </c>
      <c r="M787">
        <v>0</v>
      </c>
      <c r="N787">
        <v>0</v>
      </c>
      <c r="O787">
        <v>0</v>
      </c>
      <c r="P787">
        <f>VLOOKUP(C787,'By Sighting'!B:O,14,FALSE)</f>
        <v>0</v>
      </c>
      <c r="Q787">
        <v>0</v>
      </c>
      <c r="R787">
        <f t="shared" si="37"/>
        <v>0</v>
      </c>
      <c r="S787">
        <v>0</v>
      </c>
      <c r="T787">
        <v>0</v>
      </c>
      <c r="U787" t="str">
        <f t="shared" si="38"/>
        <v/>
      </c>
    </row>
    <row r="788" spans="1:21" hidden="1" x14ac:dyDescent="0.25">
      <c r="A788" s="39">
        <v>41465</v>
      </c>
      <c r="B788" s="39" t="s">
        <v>4906</v>
      </c>
      <c r="C788" s="37" t="s">
        <v>674</v>
      </c>
      <c r="D788" s="37">
        <v>2013</v>
      </c>
      <c r="E788" s="38">
        <v>7</v>
      </c>
      <c r="F788" s="37" t="s">
        <v>24</v>
      </c>
      <c r="G788" s="37" t="s">
        <v>4672</v>
      </c>
      <c r="H788" s="37" t="s">
        <v>32</v>
      </c>
      <c r="I788" s="38">
        <v>23</v>
      </c>
      <c r="J788" s="37">
        <v>0</v>
      </c>
      <c r="K788" s="37">
        <f t="shared" si="36"/>
        <v>23</v>
      </c>
      <c r="L788" s="37" t="s">
        <v>3190</v>
      </c>
      <c r="M788">
        <v>1</v>
      </c>
      <c r="N788">
        <v>0</v>
      </c>
      <c r="O788">
        <v>0</v>
      </c>
      <c r="P788">
        <f>VLOOKUP(C788,'By Sighting'!B:O,14,FALSE)</f>
        <v>0</v>
      </c>
      <c r="Q788">
        <v>4.3478260869565216E-2</v>
      </c>
      <c r="R788">
        <f t="shared" si="37"/>
        <v>0</v>
      </c>
      <c r="S788">
        <v>0</v>
      </c>
      <c r="T788">
        <v>1</v>
      </c>
      <c r="U788" t="str">
        <f t="shared" si="38"/>
        <v/>
      </c>
    </row>
    <row r="789" spans="1:21" hidden="1" x14ac:dyDescent="0.25">
      <c r="A789" s="39">
        <v>41465</v>
      </c>
      <c r="B789" s="39" t="s">
        <v>4906</v>
      </c>
      <c r="C789" s="37" t="s">
        <v>669</v>
      </c>
      <c r="D789" s="37">
        <v>2013</v>
      </c>
      <c r="E789" s="38">
        <v>7</v>
      </c>
      <c r="F789" s="37" t="s">
        <v>36</v>
      </c>
      <c r="G789" s="37" t="s">
        <v>36</v>
      </c>
      <c r="H789" s="37" t="s">
        <v>32</v>
      </c>
      <c r="I789" s="38">
        <v>174</v>
      </c>
      <c r="J789" s="37" t="s">
        <v>2003</v>
      </c>
      <c r="K789" s="37">
        <f t="shared" si="36"/>
        <v>156</v>
      </c>
      <c r="L789" s="37" t="s">
        <v>3189</v>
      </c>
      <c r="M789">
        <v>2</v>
      </c>
      <c r="N789">
        <v>2</v>
      </c>
      <c r="O789">
        <v>0</v>
      </c>
      <c r="P789">
        <f>VLOOKUP(C789,'By Sighting'!B:O,14,FALSE)</f>
        <v>2</v>
      </c>
      <c r="Q789">
        <v>1.1494252873563218E-2</v>
      </c>
      <c r="R789">
        <f t="shared" si="37"/>
        <v>0</v>
      </c>
      <c r="S789">
        <v>1.282051282051282E-2</v>
      </c>
      <c r="T789">
        <v>2</v>
      </c>
      <c r="U789" t="str">
        <f t="shared" si="38"/>
        <v/>
      </c>
    </row>
    <row r="790" spans="1:21" hidden="1" x14ac:dyDescent="0.25">
      <c r="A790" s="39">
        <v>41465</v>
      </c>
      <c r="B790" s="39" t="s">
        <v>4906</v>
      </c>
      <c r="C790" s="37" t="s">
        <v>677</v>
      </c>
      <c r="D790" s="37">
        <v>2013</v>
      </c>
      <c r="E790" s="38">
        <v>7</v>
      </c>
      <c r="F790" s="37" t="s">
        <v>50</v>
      </c>
      <c r="G790" s="37" t="s">
        <v>50</v>
      </c>
      <c r="H790" s="37" t="s">
        <v>32</v>
      </c>
      <c r="I790" s="38">
        <v>268</v>
      </c>
      <c r="J790" s="37" t="s">
        <v>2031</v>
      </c>
      <c r="K790" s="37">
        <f t="shared" si="36"/>
        <v>262</v>
      </c>
      <c r="L790" s="37" t="s">
        <v>3188</v>
      </c>
      <c r="M790">
        <v>2</v>
      </c>
      <c r="N790">
        <v>2</v>
      </c>
      <c r="O790">
        <v>0</v>
      </c>
      <c r="P790">
        <f>VLOOKUP(C790,'By Sighting'!B:O,14,FALSE)</f>
        <v>2</v>
      </c>
      <c r="Q790">
        <v>7.462686567164179E-3</v>
      </c>
      <c r="R790">
        <f t="shared" si="37"/>
        <v>0</v>
      </c>
      <c r="S790">
        <v>7.6335877862595417E-3</v>
      </c>
      <c r="T790">
        <v>2</v>
      </c>
      <c r="U790" t="str">
        <f t="shared" si="38"/>
        <v/>
      </c>
    </row>
    <row r="791" spans="1:21" hidden="1" x14ac:dyDescent="0.25">
      <c r="A791" s="39">
        <v>41465</v>
      </c>
      <c r="B791" s="39" t="s">
        <v>4906</v>
      </c>
      <c r="C791" s="37" t="s">
        <v>3187</v>
      </c>
      <c r="D791" s="37">
        <v>2013</v>
      </c>
      <c r="E791" s="38">
        <v>7</v>
      </c>
      <c r="F791" s="37" t="s">
        <v>50</v>
      </c>
      <c r="G791" s="37" t="s">
        <v>50</v>
      </c>
      <c r="H791" s="37" t="s">
        <v>40</v>
      </c>
      <c r="I791" s="38">
        <v>1</v>
      </c>
      <c r="J791" s="37">
        <v>0</v>
      </c>
      <c r="K791" s="37">
        <f t="shared" si="36"/>
        <v>1</v>
      </c>
      <c r="L791" s="37" t="s">
        <v>37</v>
      </c>
      <c r="M791">
        <v>0</v>
      </c>
      <c r="N791">
        <v>0</v>
      </c>
      <c r="O791">
        <v>0</v>
      </c>
      <c r="P791">
        <f>VLOOKUP(C791,'By Sighting'!B:O,14,FALSE)</f>
        <v>0</v>
      </c>
      <c r="Q791">
        <v>0</v>
      </c>
      <c r="R791">
        <f t="shared" si="37"/>
        <v>0</v>
      </c>
      <c r="S791">
        <v>0</v>
      </c>
      <c r="T791">
        <v>0</v>
      </c>
      <c r="U791" t="str">
        <f t="shared" si="38"/>
        <v/>
      </c>
    </row>
    <row r="792" spans="1:21" hidden="1" x14ac:dyDescent="0.25">
      <c r="A792" s="39">
        <v>41470</v>
      </c>
      <c r="B792" s="39" t="s">
        <v>4907</v>
      </c>
      <c r="C792" s="37" t="s">
        <v>3186</v>
      </c>
      <c r="D792" s="37">
        <v>2013</v>
      </c>
      <c r="E792" s="38">
        <v>7</v>
      </c>
      <c r="F792" s="37" t="s">
        <v>1827</v>
      </c>
      <c r="G792" s="37" t="s">
        <v>1827</v>
      </c>
      <c r="H792" s="37" t="s">
        <v>32</v>
      </c>
      <c r="I792" s="38">
        <v>192</v>
      </c>
      <c r="J792" s="37">
        <v>0</v>
      </c>
      <c r="K792" s="37">
        <f t="shared" si="36"/>
        <v>192</v>
      </c>
      <c r="L792" s="37" t="s">
        <v>3185</v>
      </c>
      <c r="M792">
        <v>0</v>
      </c>
      <c r="N792">
        <v>0</v>
      </c>
      <c r="O792">
        <v>0</v>
      </c>
      <c r="P792">
        <f>VLOOKUP(C792,'By Sighting'!B:O,14,FALSE)</f>
        <v>0</v>
      </c>
      <c r="Q792">
        <v>0</v>
      </c>
      <c r="R792">
        <f t="shared" si="37"/>
        <v>0</v>
      </c>
      <c r="S792">
        <v>0</v>
      </c>
      <c r="T792">
        <v>0</v>
      </c>
      <c r="U792" t="str">
        <f t="shared" si="38"/>
        <v/>
      </c>
    </row>
    <row r="793" spans="1:21" hidden="1" x14ac:dyDescent="0.25">
      <c r="A793" s="39">
        <v>41470</v>
      </c>
      <c r="B793" s="39" t="s">
        <v>4907</v>
      </c>
      <c r="C793" s="37" t="s">
        <v>3184</v>
      </c>
      <c r="D793" s="37">
        <v>2013</v>
      </c>
      <c r="E793" s="38">
        <v>7</v>
      </c>
      <c r="F793" s="37" t="s">
        <v>153</v>
      </c>
      <c r="G793" s="37" t="s">
        <v>4672</v>
      </c>
      <c r="H793" s="37" t="s">
        <v>32</v>
      </c>
      <c r="I793" s="38">
        <v>1</v>
      </c>
      <c r="J793" s="37">
        <v>0</v>
      </c>
      <c r="K793" s="37">
        <f t="shared" si="36"/>
        <v>1</v>
      </c>
      <c r="L793" s="37" t="s">
        <v>2952</v>
      </c>
      <c r="M793">
        <v>0</v>
      </c>
      <c r="N793">
        <v>0</v>
      </c>
      <c r="O793">
        <v>0</v>
      </c>
      <c r="P793">
        <f>VLOOKUP(C793,'By Sighting'!B:O,14,FALSE)</f>
        <v>0</v>
      </c>
      <c r="Q793">
        <v>0</v>
      </c>
      <c r="R793">
        <f t="shared" si="37"/>
        <v>0</v>
      </c>
      <c r="S793">
        <v>0</v>
      </c>
      <c r="T793">
        <v>0</v>
      </c>
      <c r="U793" t="str">
        <f t="shared" si="38"/>
        <v/>
      </c>
    </row>
    <row r="794" spans="1:21" hidden="1" x14ac:dyDescent="0.25">
      <c r="A794" s="39">
        <v>41470</v>
      </c>
      <c r="B794" s="39" t="s">
        <v>4907</v>
      </c>
      <c r="C794" s="37" t="s">
        <v>682</v>
      </c>
      <c r="D794" s="37">
        <v>2013</v>
      </c>
      <c r="E794" s="38">
        <v>7</v>
      </c>
      <c r="F794" s="37" t="s">
        <v>55</v>
      </c>
      <c r="G794" s="37" t="s">
        <v>4672</v>
      </c>
      <c r="H794" s="37" t="s">
        <v>32</v>
      </c>
      <c r="I794" s="38">
        <v>45</v>
      </c>
      <c r="J794" s="37">
        <v>0</v>
      </c>
      <c r="K794" s="37">
        <f t="shared" si="36"/>
        <v>45</v>
      </c>
      <c r="L794" s="37" t="s">
        <v>3183</v>
      </c>
      <c r="M794">
        <v>1</v>
      </c>
      <c r="N794">
        <v>0</v>
      </c>
      <c r="O794">
        <v>0</v>
      </c>
      <c r="P794">
        <f>VLOOKUP(C794,'By Sighting'!B:O,14,FALSE)</f>
        <v>0</v>
      </c>
      <c r="Q794">
        <v>2.2222222222222223E-2</v>
      </c>
      <c r="R794">
        <f t="shared" si="37"/>
        <v>0</v>
      </c>
      <c r="S794">
        <v>0</v>
      </c>
      <c r="T794">
        <v>1</v>
      </c>
      <c r="U794" t="str">
        <f t="shared" si="38"/>
        <v/>
      </c>
    </row>
    <row r="795" spans="1:21" hidden="1" x14ac:dyDescent="0.25">
      <c r="A795" s="39">
        <v>41470</v>
      </c>
      <c r="B795" s="39" t="s">
        <v>4907</v>
      </c>
      <c r="C795" s="37" t="s">
        <v>3182</v>
      </c>
      <c r="D795" s="37">
        <v>2013</v>
      </c>
      <c r="E795" s="38">
        <v>7</v>
      </c>
      <c r="F795" s="37" t="s">
        <v>55</v>
      </c>
      <c r="G795" s="37" t="s">
        <v>4672</v>
      </c>
      <c r="H795" s="37" t="s">
        <v>40</v>
      </c>
      <c r="I795" s="38">
        <v>3</v>
      </c>
      <c r="J795" s="37">
        <v>0</v>
      </c>
      <c r="K795" s="37">
        <f t="shared" si="36"/>
        <v>3</v>
      </c>
      <c r="L795" s="37" t="s">
        <v>37</v>
      </c>
      <c r="M795">
        <v>0</v>
      </c>
      <c r="N795">
        <v>0</v>
      </c>
      <c r="O795">
        <v>0</v>
      </c>
      <c r="P795">
        <f>VLOOKUP(C795,'By Sighting'!B:O,14,FALSE)</f>
        <v>0</v>
      </c>
      <c r="Q795">
        <v>0</v>
      </c>
      <c r="R795">
        <f t="shared" si="37"/>
        <v>0</v>
      </c>
      <c r="S795">
        <v>0</v>
      </c>
      <c r="T795">
        <v>0</v>
      </c>
      <c r="U795" t="str">
        <f t="shared" si="38"/>
        <v/>
      </c>
    </row>
    <row r="796" spans="1:21" hidden="1" x14ac:dyDescent="0.25">
      <c r="A796" s="39">
        <v>41470</v>
      </c>
      <c r="B796" s="39" t="s">
        <v>4907</v>
      </c>
      <c r="C796" s="37" t="s">
        <v>3181</v>
      </c>
      <c r="D796" s="37">
        <v>2013</v>
      </c>
      <c r="E796" s="38">
        <v>7</v>
      </c>
      <c r="F796" s="37" t="s">
        <v>24</v>
      </c>
      <c r="G796" s="37" t="s">
        <v>4672</v>
      </c>
      <c r="H796" s="37" t="s">
        <v>32</v>
      </c>
      <c r="I796" s="38">
        <v>26</v>
      </c>
      <c r="J796" s="37">
        <v>0</v>
      </c>
      <c r="K796" s="37">
        <f t="shared" si="36"/>
        <v>26</v>
      </c>
      <c r="L796" s="37" t="s">
        <v>3180</v>
      </c>
      <c r="M796">
        <v>0</v>
      </c>
      <c r="N796">
        <v>0</v>
      </c>
      <c r="O796">
        <v>0</v>
      </c>
      <c r="P796">
        <f>VLOOKUP(C796,'By Sighting'!B:O,14,FALSE)</f>
        <v>0</v>
      </c>
      <c r="Q796">
        <v>0</v>
      </c>
      <c r="R796">
        <f t="shared" si="37"/>
        <v>0</v>
      </c>
      <c r="S796">
        <v>0</v>
      </c>
      <c r="T796">
        <v>0</v>
      </c>
      <c r="U796" t="str">
        <f t="shared" si="38"/>
        <v/>
      </c>
    </row>
    <row r="797" spans="1:21" hidden="1" x14ac:dyDescent="0.25">
      <c r="A797" s="39">
        <v>41470</v>
      </c>
      <c r="B797" s="39" t="s">
        <v>4907</v>
      </c>
      <c r="C797" s="37" t="s">
        <v>685</v>
      </c>
      <c r="D797" s="37">
        <v>2013</v>
      </c>
      <c r="E797" s="38">
        <v>7</v>
      </c>
      <c r="F797" s="37" t="s">
        <v>36</v>
      </c>
      <c r="G797" s="37" t="s">
        <v>36</v>
      </c>
      <c r="H797" s="37" t="s">
        <v>32</v>
      </c>
      <c r="I797" s="38">
        <v>197</v>
      </c>
      <c r="J797" s="37" t="s">
        <v>2862</v>
      </c>
      <c r="K797" s="37">
        <f t="shared" si="36"/>
        <v>176</v>
      </c>
      <c r="L797" s="37" t="s">
        <v>3178</v>
      </c>
      <c r="M797">
        <v>5</v>
      </c>
      <c r="N797">
        <v>5</v>
      </c>
      <c r="O797">
        <v>0</v>
      </c>
      <c r="P797">
        <f>VLOOKUP(C797,'By Sighting'!B:O,14,FALSE)</f>
        <v>5</v>
      </c>
      <c r="Q797">
        <v>2.5380710659898477E-2</v>
      </c>
      <c r="R797">
        <f t="shared" si="37"/>
        <v>0</v>
      </c>
      <c r="S797">
        <v>2.8409090909090908E-2</v>
      </c>
      <c r="T797">
        <v>5</v>
      </c>
      <c r="U797" t="str">
        <f t="shared" si="38"/>
        <v/>
      </c>
    </row>
    <row r="798" spans="1:21" hidden="1" x14ac:dyDescent="0.25">
      <c r="A798" s="39">
        <v>41470</v>
      </c>
      <c r="B798" s="39" t="s">
        <v>4907</v>
      </c>
      <c r="C798" s="37" t="s">
        <v>698</v>
      </c>
      <c r="D798" s="37">
        <v>2013</v>
      </c>
      <c r="E798" s="38">
        <v>7</v>
      </c>
      <c r="F798" s="37" t="s">
        <v>50</v>
      </c>
      <c r="G798" s="37" t="s">
        <v>50</v>
      </c>
      <c r="H798" s="37" t="s">
        <v>32</v>
      </c>
      <c r="I798" s="38">
        <v>243</v>
      </c>
      <c r="J798" s="37" t="s">
        <v>2066</v>
      </c>
      <c r="K798" s="37">
        <f t="shared" si="36"/>
        <v>233</v>
      </c>
      <c r="L798" s="37" t="s">
        <v>3177</v>
      </c>
      <c r="M798">
        <v>6</v>
      </c>
      <c r="N798">
        <v>4</v>
      </c>
      <c r="O798">
        <v>2</v>
      </c>
      <c r="P798">
        <f>VLOOKUP(C798,'By Sighting'!B:O,14,FALSE)</f>
        <v>6</v>
      </c>
      <c r="Q798">
        <v>2.4691358024691357E-2</v>
      </c>
      <c r="R798">
        <f t="shared" si="37"/>
        <v>8.23045267489712E-3</v>
      </c>
      <c r="S798">
        <v>2.575107296137339E-2</v>
      </c>
      <c r="T798">
        <v>6</v>
      </c>
      <c r="U798" t="str">
        <f t="shared" si="38"/>
        <v/>
      </c>
    </row>
    <row r="799" spans="1:21" hidden="1" x14ac:dyDescent="0.25">
      <c r="A799" s="39">
        <v>41470</v>
      </c>
      <c r="B799" s="39" t="s">
        <v>4907</v>
      </c>
      <c r="C799" s="37" t="s">
        <v>3176</v>
      </c>
      <c r="D799" s="37">
        <v>2013</v>
      </c>
      <c r="E799" s="38">
        <v>7</v>
      </c>
      <c r="F799" s="37" t="s">
        <v>50</v>
      </c>
      <c r="G799" s="37" t="s">
        <v>50</v>
      </c>
      <c r="H799" s="37" t="s">
        <v>40</v>
      </c>
      <c r="I799" s="38">
        <v>1</v>
      </c>
      <c r="J799" s="37">
        <v>0</v>
      </c>
      <c r="K799" s="37">
        <f t="shared" si="36"/>
        <v>1</v>
      </c>
      <c r="L799" s="37" t="s">
        <v>37</v>
      </c>
      <c r="M799">
        <v>0</v>
      </c>
      <c r="N799">
        <v>0</v>
      </c>
      <c r="O799">
        <v>0</v>
      </c>
      <c r="P799">
        <f>VLOOKUP(C799,'By Sighting'!B:O,14,FALSE)</f>
        <v>0</v>
      </c>
      <c r="Q799">
        <v>0</v>
      </c>
      <c r="R799">
        <f t="shared" si="37"/>
        <v>0</v>
      </c>
      <c r="S799">
        <v>0</v>
      </c>
      <c r="T799">
        <v>0</v>
      </c>
      <c r="U799" t="str">
        <f t="shared" si="38"/>
        <v/>
      </c>
    </row>
    <row r="800" spans="1:21" hidden="1" x14ac:dyDescent="0.25">
      <c r="A800" s="39">
        <v>41480</v>
      </c>
      <c r="B800" s="39" t="s">
        <v>4908</v>
      </c>
      <c r="C800" s="37" t="s">
        <v>3175</v>
      </c>
      <c r="D800" s="37">
        <v>2013</v>
      </c>
      <c r="E800" s="38">
        <v>7</v>
      </c>
      <c r="F800" s="37" t="s">
        <v>76</v>
      </c>
      <c r="G800" s="37" t="s">
        <v>1827</v>
      </c>
      <c r="H800" s="37" t="s">
        <v>32</v>
      </c>
      <c r="I800" s="38">
        <v>6</v>
      </c>
      <c r="J800" s="37">
        <v>0</v>
      </c>
      <c r="K800" s="37">
        <f t="shared" si="36"/>
        <v>6</v>
      </c>
      <c r="L800" s="37" t="s">
        <v>3092</v>
      </c>
      <c r="M800">
        <v>0</v>
      </c>
      <c r="N800">
        <v>0</v>
      </c>
      <c r="O800">
        <v>0</v>
      </c>
      <c r="P800">
        <f>VLOOKUP(C800,'By Sighting'!B:O,14,FALSE)</f>
        <v>0</v>
      </c>
      <c r="Q800">
        <v>0</v>
      </c>
      <c r="R800">
        <f t="shared" si="37"/>
        <v>0</v>
      </c>
      <c r="S800">
        <v>0</v>
      </c>
      <c r="T800">
        <v>0</v>
      </c>
      <c r="U800" t="str">
        <f t="shared" si="38"/>
        <v/>
      </c>
    </row>
    <row r="801" spans="1:21" hidden="1" x14ac:dyDescent="0.25">
      <c r="A801" s="39">
        <v>41480</v>
      </c>
      <c r="B801" s="39" t="s">
        <v>4908</v>
      </c>
      <c r="C801" s="37" t="s">
        <v>713</v>
      </c>
      <c r="D801" s="37">
        <v>2013</v>
      </c>
      <c r="E801" s="38">
        <v>7</v>
      </c>
      <c r="F801" s="37" t="s">
        <v>1827</v>
      </c>
      <c r="G801" s="37" t="s">
        <v>1827</v>
      </c>
      <c r="H801" s="37" t="s">
        <v>32</v>
      </c>
      <c r="I801" s="38">
        <v>294</v>
      </c>
      <c r="J801" s="37">
        <v>0</v>
      </c>
      <c r="K801" s="37">
        <f t="shared" si="36"/>
        <v>294</v>
      </c>
      <c r="L801" s="37" t="s">
        <v>3174</v>
      </c>
      <c r="M801">
        <v>2</v>
      </c>
      <c r="N801">
        <v>2</v>
      </c>
      <c r="O801">
        <v>0</v>
      </c>
      <c r="P801">
        <f>VLOOKUP(C801,'By Sighting'!B:O,14,FALSE)</f>
        <v>2</v>
      </c>
      <c r="Q801">
        <v>6.8027210884353739E-3</v>
      </c>
      <c r="R801">
        <f t="shared" si="37"/>
        <v>0</v>
      </c>
      <c r="S801">
        <v>6.8027210884353739E-3</v>
      </c>
      <c r="T801">
        <v>2</v>
      </c>
      <c r="U801" t="str">
        <f t="shared" si="38"/>
        <v/>
      </c>
    </row>
    <row r="802" spans="1:21" hidden="1" x14ac:dyDescent="0.25">
      <c r="A802" s="39">
        <v>41480</v>
      </c>
      <c r="B802" s="39" t="s">
        <v>4908</v>
      </c>
      <c r="C802" s="37" t="s">
        <v>3173</v>
      </c>
      <c r="D802" s="37">
        <v>2013</v>
      </c>
      <c r="E802" s="38">
        <v>7</v>
      </c>
      <c r="F802" s="37" t="s">
        <v>1827</v>
      </c>
      <c r="G802" s="37" t="s">
        <v>1827</v>
      </c>
      <c r="H802" s="37" t="s">
        <v>40</v>
      </c>
      <c r="I802" s="38">
        <v>1</v>
      </c>
      <c r="J802" s="37">
        <v>0</v>
      </c>
      <c r="K802" s="37">
        <f t="shared" si="36"/>
        <v>1</v>
      </c>
      <c r="L802" s="37" t="s">
        <v>2246</v>
      </c>
      <c r="M802">
        <v>0</v>
      </c>
      <c r="N802">
        <v>0</v>
      </c>
      <c r="O802">
        <v>0</v>
      </c>
      <c r="P802">
        <f>VLOOKUP(C802,'By Sighting'!B:O,14,FALSE)</f>
        <v>0</v>
      </c>
      <c r="Q802">
        <v>0</v>
      </c>
      <c r="R802">
        <f t="shared" si="37"/>
        <v>0</v>
      </c>
      <c r="S802">
        <v>0</v>
      </c>
      <c r="T802">
        <v>0</v>
      </c>
      <c r="U802" t="str">
        <f t="shared" si="38"/>
        <v/>
      </c>
    </row>
    <row r="803" spans="1:21" hidden="1" x14ac:dyDescent="0.25">
      <c r="A803" s="39">
        <v>41480</v>
      </c>
      <c r="B803" s="39" t="s">
        <v>4908</v>
      </c>
      <c r="C803" s="37" t="s">
        <v>719</v>
      </c>
      <c r="D803" s="37">
        <v>2013</v>
      </c>
      <c r="E803" s="38">
        <v>7</v>
      </c>
      <c r="F803" s="37" t="s">
        <v>55</v>
      </c>
      <c r="G803" s="37" t="s">
        <v>4672</v>
      </c>
      <c r="H803" s="37" t="s">
        <v>32</v>
      </c>
      <c r="I803" s="38">
        <v>69</v>
      </c>
      <c r="J803" s="37">
        <v>0</v>
      </c>
      <c r="K803" s="37">
        <f t="shared" si="36"/>
        <v>69</v>
      </c>
      <c r="L803" s="37" t="s">
        <v>3172</v>
      </c>
      <c r="M803">
        <v>1</v>
      </c>
      <c r="N803">
        <v>1</v>
      </c>
      <c r="O803">
        <v>0</v>
      </c>
      <c r="P803">
        <f>VLOOKUP(C803,'By Sighting'!B:O,14,FALSE)</f>
        <v>1</v>
      </c>
      <c r="Q803">
        <v>1.4492753623188406E-2</v>
      </c>
      <c r="R803">
        <f t="shared" si="37"/>
        <v>0</v>
      </c>
      <c r="S803">
        <v>1.4492753623188406E-2</v>
      </c>
      <c r="T803">
        <v>1</v>
      </c>
      <c r="U803" t="str">
        <f t="shared" si="38"/>
        <v/>
      </c>
    </row>
    <row r="804" spans="1:21" hidden="1" x14ac:dyDescent="0.25">
      <c r="A804" s="39">
        <v>41480</v>
      </c>
      <c r="B804" s="39" t="s">
        <v>4908</v>
      </c>
      <c r="C804" s="37" t="s">
        <v>3171</v>
      </c>
      <c r="D804" s="37">
        <v>2013</v>
      </c>
      <c r="E804" s="38">
        <v>7</v>
      </c>
      <c r="F804" s="37" t="s">
        <v>55</v>
      </c>
      <c r="G804" s="37" t="s">
        <v>4672</v>
      </c>
      <c r="H804" s="37" t="s">
        <v>40</v>
      </c>
      <c r="I804" s="38">
        <v>9</v>
      </c>
      <c r="J804" s="37">
        <v>0</v>
      </c>
      <c r="K804" s="37">
        <f t="shared" si="36"/>
        <v>9</v>
      </c>
      <c r="L804" s="37" t="s">
        <v>3170</v>
      </c>
      <c r="M804">
        <v>0</v>
      </c>
      <c r="N804">
        <v>0</v>
      </c>
      <c r="O804">
        <v>0</v>
      </c>
      <c r="P804">
        <f>VLOOKUP(C804,'By Sighting'!B:O,14,FALSE)</f>
        <v>0</v>
      </c>
      <c r="Q804">
        <v>0</v>
      </c>
      <c r="R804">
        <f t="shared" si="37"/>
        <v>0</v>
      </c>
      <c r="S804">
        <v>0</v>
      </c>
      <c r="T804">
        <v>0</v>
      </c>
      <c r="U804" t="str">
        <f t="shared" si="38"/>
        <v/>
      </c>
    </row>
    <row r="805" spans="1:21" hidden="1" x14ac:dyDescent="0.25">
      <c r="A805" s="39">
        <v>41480</v>
      </c>
      <c r="B805" s="39" t="s">
        <v>4908</v>
      </c>
      <c r="C805" s="37" t="s">
        <v>3169</v>
      </c>
      <c r="D805" s="37">
        <v>2013</v>
      </c>
      <c r="E805" s="38">
        <v>7</v>
      </c>
      <c r="F805" s="37" t="s">
        <v>24</v>
      </c>
      <c r="G805" s="37" t="s">
        <v>4672</v>
      </c>
      <c r="H805" s="37" t="s">
        <v>32</v>
      </c>
      <c r="I805" s="38">
        <v>7</v>
      </c>
      <c r="J805" s="37">
        <v>0</v>
      </c>
      <c r="K805" s="37">
        <f t="shared" si="36"/>
        <v>7</v>
      </c>
      <c r="L805" s="37" t="s">
        <v>3168</v>
      </c>
      <c r="M805">
        <v>0</v>
      </c>
      <c r="N805">
        <v>0</v>
      </c>
      <c r="O805">
        <v>0</v>
      </c>
      <c r="P805">
        <f>VLOOKUP(C805,'By Sighting'!B:O,14,FALSE)</f>
        <v>0</v>
      </c>
      <c r="Q805">
        <v>0</v>
      </c>
      <c r="R805">
        <f t="shared" si="37"/>
        <v>0</v>
      </c>
      <c r="S805">
        <v>0</v>
      </c>
      <c r="T805">
        <v>0</v>
      </c>
      <c r="U805" t="str">
        <f t="shared" si="38"/>
        <v/>
      </c>
    </row>
    <row r="806" spans="1:21" hidden="1" x14ac:dyDescent="0.25">
      <c r="A806" s="39">
        <v>41493</v>
      </c>
      <c r="B806" s="39" t="s">
        <v>4909</v>
      </c>
      <c r="C806" s="37" t="s">
        <v>3167</v>
      </c>
      <c r="D806" s="37">
        <v>2013</v>
      </c>
      <c r="E806" s="38">
        <v>8</v>
      </c>
      <c r="F806" s="37" t="s">
        <v>76</v>
      </c>
      <c r="G806" s="37" t="s">
        <v>1827</v>
      </c>
      <c r="H806" s="37" t="s">
        <v>32</v>
      </c>
      <c r="I806" s="38">
        <v>1</v>
      </c>
      <c r="J806" s="37">
        <v>0</v>
      </c>
      <c r="K806" s="37">
        <f t="shared" si="36"/>
        <v>1</v>
      </c>
      <c r="L806" s="37" t="s">
        <v>44</v>
      </c>
      <c r="M806">
        <v>0</v>
      </c>
      <c r="N806">
        <v>0</v>
      </c>
      <c r="O806">
        <v>0</v>
      </c>
      <c r="P806">
        <f>VLOOKUP(C806,'By Sighting'!B:O,14,FALSE)</f>
        <v>0</v>
      </c>
      <c r="Q806">
        <v>0</v>
      </c>
      <c r="R806">
        <f t="shared" si="37"/>
        <v>0</v>
      </c>
      <c r="S806">
        <v>0</v>
      </c>
      <c r="T806">
        <v>0</v>
      </c>
      <c r="U806" t="str">
        <f t="shared" si="38"/>
        <v/>
      </c>
    </row>
    <row r="807" spans="1:21" hidden="1" x14ac:dyDescent="0.25">
      <c r="A807" s="39">
        <v>41493</v>
      </c>
      <c r="B807" s="39" t="s">
        <v>4909</v>
      </c>
      <c r="C807" s="37" t="s">
        <v>722</v>
      </c>
      <c r="D807" s="37">
        <v>2013</v>
      </c>
      <c r="E807" s="38">
        <v>8</v>
      </c>
      <c r="F807" s="37" t="s">
        <v>1827</v>
      </c>
      <c r="G807" s="37" t="s">
        <v>1827</v>
      </c>
      <c r="H807" s="37" t="s">
        <v>32</v>
      </c>
      <c r="I807" s="38">
        <v>369</v>
      </c>
      <c r="J807" s="37">
        <v>0</v>
      </c>
      <c r="K807" s="37">
        <f t="shared" si="36"/>
        <v>369</v>
      </c>
      <c r="L807" s="37" t="s">
        <v>3166</v>
      </c>
      <c r="M807">
        <v>1</v>
      </c>
      <c r="N807">
        <v>0</v>
      </c>
      <c r="O807">
        <v>0</v>
      </c>
      <c r="P807">
        <f>VLOOKUP(C807,'By Sighting'!B:O,14,FALSE)</f>
        <v>0</v>
      </c>
      <c r="Q807">
        <v>2.7100271002710027E-3</v>
      </c>
      <c r="R807">
        <f t="shared" si="37"/>
        <v>0</v>
      </c>
      <c r="S807">
        <v>0</v>
      </c>
      <c r="T807">
        <v>1</v>
      </c>
      <c r="U807" t="str">
        <f t="shared" si="38"/>
        <v/>
      </c>
    </row>
    <row r="808" spans="1:21" hidden="1" x14ac:dyDescent="0.25">
      <c r="A808" s="39">
        <v>41493</v>
      </c>
      <c r="B808" s="39" t="s">
        <v>4909</v>
      </c>
      <c r="C808" s="37" t="s">
        <v>3165</v>
      </c>
      <c r="D808" s="37">
        <v>2013</v>
      </c>
      <c r="E808" s="38">
        <v>8</v>
      </c>
      <c r="F808" s="37" t="s">
        <v>153</v>
      </c>
      <c r="G808" s="37" t="s">
        <v>4672</v>
      </c>
      <c r="H808" s="37" t="s">
        <v>32</v>
      </c>
      <c r="I808" s="38">
        <v>7</v>
      </c>
      <c r="J808" s="37">
        <v>0</v>
      </c>
      <c r="K808" s="37">
        <f t="shared" si="36"/>
        <v>7</v>
      </c>
      <c r="L808" s="37" t="s">
        <v>3164</v>
      </c>
      <c r="M808">
        <v>0</v>
      </c>
      <c r="N808">
        <v>0</v>
      </c>
      <c r="O808">
        <v>0</v>
      </c>
      <c r="P808">
        <f>VLOOKUP(C808,'By Sighting'!B:O,14,FALSE)</f>
        <v>0</v>
      </c>
      <c r="Q808">
        <v>0</v>
      </c>
      <c r="R808">
        <f t="shared" si="37"/>
        <v>0</v>
      </c>
      <c r="S808">
        <v>0</v>
      </c>
      <c r="T808">
        <v>0</v>
      </c>
      <c r="U808" t="str">
        <f t="shared" si="38"/>
        <v/>
      </c>
    </row>
    <row r="809" spans="1:21" hidden="1" x14ac:dyDescent="0.25">
      <c r="A809" s="39">
        <v>41493</v>
      </c>
      <c r="B809" s="39" t="s">
        <v>4909</v>
      </c>
      <c r="C809" s="37" t="s">
        <v>3163</v>
      </c>
      <c r="D809" s="37">
        <v>2013</v>
      </c>
      <c r="E809" s="38">
        <v>8</v>
      </c>
      <c r="F809" s="37" t="s">
        <v>24</v>
      </c>
      <c r="G809" s="37" t="s">
        <v>4672</v>
      </c>
      <c r="H809" s="37" t="s">
        <v>32</v>
      </c>
      <c r="I809" s="38">
        <v>1</v>
      </c>
      <c r="J809" s="37">
        <v>0</v>
      </c>
      <c r="K809" s="37">
        <f t="shared" si="36"/>
        <v>1</v>
      </c>
      <c r="L809" s="37" t="s">
        <v>2952</v>
      </c>
      <c r="M809">
        <v>0</v>
      </c>
      <c r="N809">
        <v>0</v>
      </c>
      <c r="O809">
        <v>0</v>
      </c>
      <c r="P809">
        <f>VLOOKUP(C809,'By Sighting'!B:O,14,FALSE)</f>
        <v>0</v>
      </c>
      <c r="Q809">
        <v>0</v>
      </c>
      <c r="R809">
        <f t="shared" si="37"/>
        <v>0</v>
      </c>
      <c r="S809">
        <v>0</v>
      </c>
      <c r="T809">
        <v>0</v>
      </c>
      <c r="U809" t="str">
        <f t="shared" si="38"/>
        <v/>
      </c>
    </row>
    <row r="810" spans="1:21" hidden="1" x14ac:dyDescent="0.25">
      <c r="A810" s="39">
        <v>41493</v>
      </c>
      <c r="B810" s="39" t="s">
        <v>4909</v>
      </c>
      <c r="C810" s="37" t="s">
        <v>3162</v>
      </c>
      <c r="D810" s="37">
        <v>2013</v>
      </c>
      <c r="E810" s="38">
        <v>8</v>
      </c>
      <c r="F810" s="37" t="s">
        <v>36</v>
      </c>
      <c r="G810" s="37" t="s">
        <v>36</v>
      </c>
      <c r="H810" s="37" t="s">
        <v>40</v>
      </c>
      <c r="I810" s="38">
        <v>13</v>
      </c>
      <c r="J810" s="37">
        <v>0</v>
      </c>
      <c r="K810" s="37">
        <f t="shared" si="36"/>
        <v>13</v>
      </c>
      <c r="L810" s="37" t="s">
        <v>37</v>
      </c>
      <c r="M810">
        <v>0</v>
      </c>
      <c r="N810">
        <v>0</v>
      </c>
      <c r="O810">
        <v>0</v>
      </c>
      <c r="P810">
        <f>VLOOKUP(C810,'By Sighting'!B:O,14,FALSE)</f>
        <v>0</v>
      </c>
      <c r="Q810">
        <v>0</v>
      </c>
      <c r="R810">
        <f t="shared" si="37"/>
        <v>0</v>
      </c>
      <c r="S810">
        <v>0</v>
      </c>
      <c r="T810">
        <v>0</v>
      </c>
      <c r="U810" t="str">
        <f t="shared" si="38"/>
        <v/>
      </c>
    </row>
    <row r="811" spans="1:21" hidden="1" x14ac:dyDescent="0.25">
      <c r="A811" s="39">
        <v>41493</v>
      </c>
      <c r="B811" s="39" t="s">
        <v>4909</v>
      </c>
      <c r="C811" s="37" t="s">
        <v>725</v>
      </c>
      <c r="D811" s="37">
        <v>2013</v>
      </c>
      <c r="E811" s="38">
        <v>8</v>
      </c>
      <c r="F811" s="37" t="s">
        <v>36</v>
      </c>
      <c r="G811" s="37" t="s">
        <v>36</v>
      </c>
      <c r="H811" s="37" t="s">
        <v>32</v>
      </c>
      <c r="I811" s="38">
        <v>319</v>
      </c>
      <c r="J811" s="37" t="s">
        <v>1931</v>
      </c>
      <c r="K811" s="37">
        <f t="shared" si="36"/>
        <v>288</v>
      </c>
      <c r="L811" s="37" t="s">
        <v>3161</v>
      </c>
      <c r="M811">
        <v>6</v>
      </c>
      <c r="N811">
        <v>5</v>
      </c>
      <c r="O811">
        <v>1</v>
      </c>
      <c r="P811">
        <f>VLOOKUP(C811,'By Sighting'!B:O,14,FALSE)</f>
        <v>6</v>
      </c>
      <c r="Q811">
        <v>1.8808777429467086E-2</v>
      </c>
      <c r="R811">
        <f t="shared" si="37"/>
        <v>3.134796238244514E-3</v>
      </c>
      <c r="S811">
        <v>2.0833333333333332E-2</v>
      </c>
      <c r="T811">
        <v>6</v>
      </c>
      <c r="U811" t="str">
        <f t="shared" si="38"/>
        <v/>
      </c>
    </row>
    <row r="812" spans="1:21" hidden="1" x14ac:dyDescent="0.25">
      <c r="A812" s="39">
        <v>41493</v>
      </c>
      <c r="B812" s="39" t="s">
        <v>4909</v>
      </c>
      <c r="C812" s="37" t="s">
        <v>740</v>
      </c>
      <c r="D812" s="37">
        <v>2013</v>
      </c>
      <c r="E812" s="38">
        <v>8</v>
      </c>
      <c r="F812" s="37" t="s">
        <v>50</v>
      </c>
      <c r="G812" s="37" t="s">
        <v>50</v>
      </c>
      <c r="H812" s="37" t="s">
        <v>32</v>
      </c>
      <c r="I812" s="38">
        <v>186</v>
      </c>
      <c r="J812" s="37" t="s">
        <v>1928</v>
      </c>
      <c r="K812" s="37">
        <f t="shared" si="36"/>
        <v>184</v>
      </c>
      <c r="L812" s="37" t="s">
        <v>3160</v>
      </c>
      <c r="M812">
        <v>3</v>
      </c>
      <c r="N812">
        <v>0</v>
      </c>
      <c r="O812">
        <v>3</v>
      </c>
      <c r="P812">
        <f>VLOOKUP(C812,'By Sighting'!B:O,14,FALSE)</f>
        <v>3</v>
      </c>
      <c r="Q812">
        <v>1.6129032258064516E-2</v>
      </c>
      <c r="R812">
        <f t="shared" si="37"/>
        <v>1.6129032258064516E-2</v>
      </c>
      <c r="S812">
        <v>1.6304347826086956E-2</v>
      </c>
      <c r="T812">
        <v>3</v>
      </c>
      <c r="U812" t="str">
        <f t="shared" si="38"/>
        <v/>
      </c>
    </row>
    <row r="813" spans="1:21" hidden="1" x14ac:dyDescent="0.25">
      <c r="A813" s="39">
        <v>41493</v>
      </c>
      <c r="B813" s="39" t="s">
        <v>4909</v>
      </c>
      <c r="C813" s="37" t="s">
        <v>3159</v>
      </c>
      <c r="D813" s="37">
        <v>2013</v>
      </c>
      <c r="E813" s="38">
        <v>8</v>
      </c>
      <c r="F813" s="37" t="s">
        <v>50</v>
      </c>
      <c r="G813" s="37" t="s">
        <v>50</v>
      </c>
      <c r="H813" s="37" t="s">
        <v>40</v>
      </c>
      <c r="I813" s="38">
        <v>4</v>
      </c>
      <c r="J813" s="37">
        <v>0</v>
      </c>
      <c r="K813" s="37">
        <f t="shared" si="36"/>
        <v>4</v>
      </c>
      <c r="L813" s="37" t="s">
        <v>37</v>
      </c>
      <c r="M813">
        <v>0</v>
      </c>
      <c r="N813">
        <v>0</v>
      </c>
      <c r="O813">
        <v>0</v>
      </c>
      <c r="P813">
        <f>VLOOKUP(C813,'By Sighting'!B:O,14,FALSE)</f>
        <v>0</v>
      </c>
      <c r="Q813">
        <v>0</v>
      </c>
      <c r="R813">
        <f t="shared" si="37"/>
        <v>0</v>
      </c>
      <c r="S813">
        <v>0</v>
      </c>
      <c r="T813">
        <v>0</v>
      </c>
      <c r="U813" t="str">
        <f t="shared" si="38"/>
        <v/>
      </c>
    </row>
    <row r="814" spans="1:21" hidden="1" x14ac:dyDescent="0.25">
      <c r="A814" s="39">
        <v>41493</v>
      </c>
      <c r="B814" s="39" t="s">
        <v>4909</v>
      </c>
      <c r="C814" s="37" t="s">
        <v>3156</v>
      </c>
      <c r="D814" s="37">
        <v>2013</v>
      </c>
      <c r="E814" s="38">
        <v>8</v>
      </c>
      <c r="F814" s="37" t="s">
        <v>55</v>
      </c>
      <c r="G814" s="37" t="s">
        <v>4672</v>
      </c>
      <c r="H814" s="37" t="s">
        <v>32</v>
      </c>
      <c r="I814" s="38">
        <v>62</v>
      </c>
      <c r="J814" s="37">
        <v>0</v>
      </c>
      <c r="K814" s="37">
        <f t="shared" si="36"/>
        <v>62</v>
      </c>
      <c r="L814" s="37" t="s">
        <v>3155</v>
      </c>
      <c r="M814">
        <v>0</v>
      </c>
      <c r="N814">
        <v>0</v>
      </c>
      <c r="O814">
        <v>0</v>
      </c>
      <c r="P814">
        <f>VLOOKUP(C814,'By Sighting'!B:O,14,FALSE)</f>
        <v>0</v>
      </c>
      <c r="Q814">
        <v>0</v>
      </c>
      <c r="R814">
        <f t="shared" si="37"/>
        <v>0</v>
      </c>
      <c r="S814">
        <v>0</v>
      </c>
      <c r="T814">
        <v>0</v>
      </c>
      <c r="U814" t="str">
        <f t="shared" si="38"/>
        <v/>
      </c>
    </row>
    <row r="815" spans="1:21" hidden="1" x14ac:dyDescent="0.25">
      <c r="A815" s="39">
        <v>41493</v>
      </c>
      <c r="B815" s="39" t="s">
        <v>4909</v>
      </c>
      <c r="C815" s="37" t="s">
        <v>747</v>
      </c>
      <c r="D815" s="37">
        <v>2013</v>
      </c>
      <c r="E815" s="38">
        <v>8</v>
      </c>
      <c r="F815" s="37" t="s">
        <v>55</v>
      </c>
      <c r="G815" s="37" t="s">
        <v>4672</v>
      </c>
      <c r="H815" s="37" t="s">
        <v>40</v>
      </c>
      <c r="I815" s="38">
        <v>267</v>
      </c>
      <c r="J815" s="37">
        <v>0</v>
      </c>
      <c r="K815" s="37">
        <f t="shared" si="36"/>
        <v>267</v>
      </c>
      <c r="L815" s="37" t="s">
        <v>3154</v>
      </c>
      <c r="M815">
        <v>1</v>
      </c>
      <c r="N815">
        <v>0</v>
      </c>
      <c r="O815">
        <v>1</v>
      </c>
      <c r="P815">
        <f>VLOOKUP(C815,'By Sighting'!B:O,14,FALSE)</f>
        <v>1</v>
      </c>
      <c r="Q815">
        <v>3.7453183520599251E-3</v>
      </c>
      <c r="R815">
        <f t="shared" si="37"/>
        <v>3.7453183520599251E-3</v>
      </c>
      <c r="S815">
        <v>3.7453183520599251E-3</v>
      </c>
      <c r="T815">
        <v>1</v>
      </c>
      <c r="U815" t="str">
        <f t="shared" si="38"/>
        <v/>
      </c>
    </row>
    <row r="816" spans="1:21" hidden="1" x14ac:dyDescent="0.25">
      <c r="A816" s="39">
        <v>41502</v>
      </c>
      <c r="B816" s="39" t="s">
        <v>4910</v>
      </c>
      <c r="C816" s="37" t="s">
        <v>3152</v>
      </c>
      <c r="D816" s="37">
        <v>2013</v>
      </c>
      <c r="E816" s="38">
        <v>8</v>
      </c>
      <c r="F816" s="37" t="s">
        <v>76</v>
      </c>
      <c r="G816" s="37" t="s">
        <v>1827</v>
      </c>
      <c r="H816" s="37" t="s">
        <v>32</v>
      </c>
      <c r="I816" s="38">
        <v>5</v>
      </c>
      <c r="J816" s="37">
        <v>0</v>
      </c>
      <c r="K816" s="37">
        <f t="shared" si="36"/>
        <v>5</v>
      </c>
      <c r="L816" s="37" t="s">
        <v>3151</v>
      </c>
      <c r="M816">
        <v>0</v>
      </c>
      <c r="N816">
        <v>0</v>
      </c>
      <c r="O816">
        <v>0</v>
      </c>
      <c r="P816">
        <f>VLOOKUP(C816,'By Sighting'!B:O,14,FALSE)</f>
        <v>0</v>
      </c>
      <c r="Q816">
        <v>0</v>
      </c>
      <c r="R816">
        <f t="shared" si="37"/>
        <v>0</v>
      </c>
      <c r="S816">
        <v>0</v>
      </c>
      <c r="T816">
        <v>0</v>
      </c>
      <c r="U816" t="str">
        <f t="shared" si="38"/>
        <v/>
      </c>
    </row>
    <row r="817" spans="1:21" hidden="1" x14ac:dyDescent="0.25">
      <c r="A817" s="39">
        <v>41502</v>
      </c>
      <c r="B817" s="39" t="s">
        <v>4910</v>
      </c>
      <c r="C817" s="37" t="s">
        <v>3150</v>
      </c>
      <c r="D817" s="37">
        <v>2013</v>
      </c>
      <c r="E817" s="38">
        <v>8</v>
      </c>
      <c r="F817" s="37" t="s">
        <v>1827</v>
      </c>
      <c r="G817" s="37" t="s">
        <v>1827</v>
      </c>
      <c r="H817" s="37" t="s">
        <v>32</v>
      </c>
      <c r="I817" s="38">
        <v>216</v>
      </c>
      <c r="J817" s="37">
        <v>0</v>
      </c>
      <c r="K817" s="37">
        <f t="shared" si="36"/>
        <v>216</v>
      </c>
      <c r="L817" s="37" t="s">
        <v>3149</v>
      </c>
      <c r="M817">
        <v>0</v>
      </c>
      <c r="N817">
        <v>0</v>
      </c>
      <c r="O817">
        <v>0</v>
      </c>
      <c r="P817">
        <f>VLOOKUP(C817,'By Sighting'!B:O,14,FALSE)</f>
        <v>0</v>
      </c>
      <c r="Q817">
        <v>0</v>
      </c>
      <c r="R817">
        <f t="shared" si="37"/>
        <v>0</v>
      </c>
      <c r="S817">
        <v>0</v>
      </c>
      <c r="T817">
        <v>0</v>
      </c>
      <c r="U817" t="str">
        <f t="shared" si="38"/>
        <v/>
      </c>
    </row>
    <row r="818" spans="1:21" hidden="1" x14ac:dyDescent="0.25">
      <c r="A818" s="39">
        <v>41502</v>
      </c>
      <c r="B818" s="39" t="s">
        <v>4910</v>
      </c>
      <c r="C818" s="37" t="s">
        <v>3145</v>
      </c>
      <c r="D818" s="37">
        <v>2013</v>
      </c>
      <c r="E818" s="38">
        <v>8</v>
      </c>
      <c r="F818" s="37" t="s">
        <v>153</v>
      </c>
      <c r="G818" s="37" t="s">
        <v>4672</v>
      </c>
      <c r="H818" s="37" t="s">
        <v>32</v>
      </c>
      <c r="I818" s="38">
        <v>8</v>
      </c>
      <c r="J818" s="37">
        <v>0</v>
      </c>
      <c r="K818" s="37">
        <f t="shared" si="36"/>
        <v>8</v>
      </c>
      <c r="L818" s="37" t="s">
        <v>3144</v>
      </c>
      <c r="M818">
        <v>0</v>
      </c>
      <c r="N818">
        <v>0</v>
      </c>
      <c r="O818">
        <v>0</v>
      </c>
      <c r="P818">
        <f>VLOOKUP(C818,'By Sighting'!B:O,14,FALSE)</f>
        <v>0</v>
      </c>
      <c r="Q818">
        <v>0</v>
      </c>
      <c r="R818">
        <f t="shared" si="37"/>
        <v>0</v>
      </c>
      <c r="S818">
        <v>0</v>
      </c>
      <c r="T818">
        <v>0</v>
      </c>
      <c r="U818" t="str">
        <f t="shared" si="38"/>
        <v/>
      </c>
    </row>
    <row r="819" spans="1:21" hidden="1" x14ac:dyDescent="0.25">
      <c r="A819" s="39">
        <v>41502</v>
      </c>
      <c r="B819" s="39" t="s">
        <v>4910</v>
      </c>
      <c r="C819" s="37" t="s">
        <v>3143</v>
      </c>
      <c r="D819" s="37">
        <v>2013</v>
      </c>
      <c r="E819" s="38">
        <v>8</v>
      </c>
      <c r="F819" s="37" t="s">
        <v>153</v>
      </c>
      <c r="G819" s="37" t="s">
        <v>4672</v>
      </c>
      <c r="H819" s="37" t="s">
        <v>40</v>
      </c>
      <c r="I819" s="38">
        <v>1</v>
      </c>
      <c r="J819" s="37">
        <v>0</v>
      </c>
      <c r="K819" s="37">
        <f t="shared" si="36"/>
        <v>1</v>
      </c>
      <c r="L819" s="37" t="s">
        <v>37</v>
      </c>
      <c r="M819">
        <v>0</v>
      </c>
      <c r="N819">
        <v>0</v>
      </c>
      <c r="O819">
        <v>0</v>
      </c>
      <c r="P819">
        <f>VLOOKUP(C819,'By Sighting'!B:O,14,FALSE)</f>
        <v>0</v>
      </c>
      <c r="Q819">
        <v>0</v>
      </c>
      <c r="R819">
        <f t="shared" si="37"/>
        <v>0</v>
      </c>
      <c r="S819">
        <v>0</v>
      </c>
      <c r="T819">
        <v>0</v>
      </c>
      <c r="U819" t="str">
        <f t="shared" si="38"/>
        <v/>
      </c>
    </row>
    <row r="820" spans="1:21" hidden="1" x14ac:dyDescent="0.25">
      <c r="A820" s="39">
        <v>41502</v>
      </c>
      <c r="B820" s="39" t="s">
        <v>4910</v>
      </c>
      <c r="C820" s="37" t="s">
        <v>750</v>
      </c>
      <c r="D820" s="37">
        <v>2013</v>
      </c>
      <c r="E820" s="38">
        <v>8</v>
      </c>
      <c r="F820" s="37" t="s">
        <v>55</v>
      </c>
      <c r="G820" s="37" t="s">
        <v>4672</v>
      </c>
      <c r="H820" s="37" t="s">
        <v>40</v>
      </c>
      <c r="I820" s="38">
        <v>683</v>
      </c>
      <c r="J820" s="37">
        <v>0</v>
      </c>
      <c r="K820" s="37">
        <f t="shared" si="36"/>
        <v>683</v>
      </c>
      <c r="L820" s="37" t="s">
        <v>3142</v>
      </c>
      <c r="M820">
        <v>4</v>
      </c>
      <c r="N820">
        <v>0</v>
      </c>
      <c r="O820">
        <v>4</v>
      </c>
      <c r="P820">
        <f>VLOOKUP(C820,'By Sighting'!B:O,14,FALSE)</f>
        <v>4</v>
      </c>
      <c r="Q820">
        <v>5.8565153733528552E-3</v>
      </c>
      <c r="R820">
        <f t="shared" si="37"/>
        <v>5.8565153733528552E-3</v>
      </c>
      <c r="S820">
        <v>5.8565153733528552E-3</v>
      </c>
      <c r="T820">
        <v>4</v>
      </c>
      <c r="U820" t="str">
        <f t="shared" si="38"/>
        <v/>
      </c>
    </row>
    <row r="821" spans="1:21" hidden="1" x14ac:dyDescent="0.25">
      <c r="A821" s="39">
        <v>41502</v>
      </c>
      <c r="B821" s="39" t="s">
        <v>4910</v>
      </c>
      <c r="C821" s="37" t="s">
        <v>759</v>
      </c>
      <c r="D821" s="37">
        <v>2013</v>
      </c>
      <c r="E821" s="38">
        <v>8</v>
      </c>
      <c r="F821" s="37" t="s">
        <v>55</v>
      </c>
      <c r="G821" s="37" t="s">
        <v>4672</v>
      </c>
      <c r="H821" s="37" t="s">
        <v>32</v>
      </c>
      <c r="I821" s="38">
        <v>83</v>
      </c>
      <c r="J821" s="37">
        <v>0</v>
      </c>
      <c r="K821" s="37">
        <f t="shared" si="36"/>
        <v>83</v>
      </c>
      <c r="L821" s="37" t="s">
        <v>3141</v>
      </c>
      <c r="M821">
        <v>2</v>
      </c>
      <c r="N821">
        <v>1</v>
      </c>
      <c r="O821">
        <v>1</v>
      </c>
      <c r="P821">
        <f>VLOOKUP(C821,'By Sighting'!B:O,14,FALSE)</f>
        <v>2</v>
      </c>
      <c r="Q821">
        <v>2.4096385542168676E-2</v>
      </c>
      <c r="R821">
        <f t="shared" si="37"/>
        <v>1.2048192771084338E-2</v>
      </c>
      <c r="S821">
        <v>2.4096385542168676E-2</v>
      </c>
      <c r="T821">
        <v>2</v>
      </c>
      <c r="U821" t="str">
        <f t="shared" si="38"/>
        <v/>
      </c>
    </row>
    <row r="822" spans="1:21" hidden="1" x14ac:dyDescent="0.25">
      <c r="A822" s="39">
        <v>41502</v>
      </c>
      <c r="B822" s="39" t="s">
        <v>4910</v>
      </c>
      <c r="C822" s="37" t="s">
        <v>3140</v>
      </c>
      <c r="D822" s="37">
        <v>2013</v>
      </c>
      <c r="E822" s="38">
        <v>8</v>
      </c>
      <c r="F822" s="37" t="s">
        <v>24</v>
      </c>
      <c r="G822" s="37" t="s">
        <v>4672</v>
      </c>
      <c r="H822" s="37" t="s">
        <v>32</v>
      </c>
      <c r="I822" s="38">
        <v>2</v>
      </c>
      <c r="J822" s="37">
        <v>0</v>
      </c>
      <c r="K822" s="37">
        <f t="shared" si="36"/>
        <v>2</v>
      </c>
      <c r="L822" s="37" t="s">
        <v>3139</v>
      </c>
      <c r="M822">
        <v>0</v>
      </c>
      <c r="N822">
        <v>0</v>
      </c>
      <c r="O822">
        <v>0</v>
      </c>
      <c r="P822">
        <f>VLOOKUP(C822,'By Sighting'!B:O,14,FALSE)</f>
        <v>0</v>
      </c>
      <c r="Q822">
        <v>0</v>
      </c>
      <c r="R822">
        <f t="shared" si="37"/>
        <v>0</v>
      </c>
      <c r="S822">
        <v>0</v>
      </c>
      <c r="T822">
        <v>0</v>
      </c>
      <c r="U822" t="str">
        <f t="shared" si="38"/>
        <v/>
      </c>
    </row>
    <row r="823" spans="1:21" hidden="1" x14ac:dyDescent="0.25">
      <c r="A823" s="39">
        <v>41507</v>
      </c>
      <c r="B823" s="39" t="s">
        <v>4911</v>
      </c>
      <c r="C823" s="37" t="s">
        <v>3136</v>
      </c>
      <c r="D823" s="37">
        <v>2013</v>
      </c>
      <c r="E823" s="38">
        <v>8</v>
      </c>
      <c r="F823" s="37" t="s">
        <v>76</v>
      </c>
      <c r="G823" s="37" t="s">
        <v>1827</v>
      </c>
      <c r="H823" s="37" t="s">
        <v>32</v>
      </c>
      <c r="I823" s="38">
        <v>69</v>
      </c>
      <c r="J823" s="37">
        <v>0</v>
      </c>
      <c r="K823" s="37">
        <f t="shared" si="36"/>
        <v>69</v>
      </c>
      <c r="L823" s="37" t="s">
        <v>3135</v>
      </c>
      <c r="M823">
        <v>0</v>
      </c>
      <c r="N823">
        <v>0</v>
      </c>
      <c r="O823">
        <v>0</v>
      </c>
      <c r="P823">
        <f>VLOOKUP(C823,'By Sighting'!B:O,14,FALSE)</f>
        <v>0</v>
      </c>
      <c r="Q823">
        <v>0</v>
      </c>
      <c r="R823">
        <f t="shared" si="37"/>
        <v>0</v>
      </c>
      <c r="S823">
        <v>0</v>
      </c>
      <c r="T823">
        <v>0</v>
      </c>
      <c r="U823" t="str">
        <f t="shared" si="38"/>
        <v/>
      </c>
    </row>
    <row r="824" spans="1:21" hidden="1" x14ac:dyDescent="0.25">
      <c r="A824" s="39">
        <v>41507</v>
      </c>
      <c r="B824" s="39" t="s">
        <v>4911</v>
      </c>
      <c r="C824" s="37" t="s">
        <v>772</v>
      </c>
      <c r="D824" s="37">
        <v>2013</v>
      </c>
      <c r="E824" s="38">
        <v>8</v>
      </c>
      <c r="F824" s="37" t="s">
        <v>1827</v>
      </c>
      <c r="G824" s="37" t="s">
        <v>1827</v>
      </c>
      <c r="H824" s="37" t="s">
        <v>32</v>
      </c>
      <c r="I824" s="38">
        <v>27</v>
      </c>
      <c r="J824" s="37">
        <v>0</v>
      </c>
      <c r="K824" s="37">
        <f t="shared" si="36"/>
        <v>27</v>
      </c>
      <c r="L824" s="37" t="s">
        <v>3134</v>
      </c>
      <c r="M824">
        <v>1</v>
      </c>
      <c r="N824">
        <v>0</v>
      </c>
      <c r="O824">
        <v>1</v>
      </c>
      <c r="P824">
        <f>VLOOKUP(C824,'By Sighting'!B:O,14,FALSE)</f>
        <v>1</v>
      </c>
      <c r="Q824">
        <v>3.7037037037037035E-2</v>
      </c>
      <c r="R824">
        <f t="shared" si="37"/>
        <v>3.7037037037037035E-2</v>
      </c>
      <c r="S824">
        <v>3.7037037037037035E-2</v>
      </c>
      <c r="T824">
        <v>1</v>
      </c>
      <c r="U824" t="str">
        <f t="shared" si="38"/>
        <v/>
      </c>
    </row>
    <row r="825" spans="1:21" hidden="1" x14ac:dyDescent="0.25">
      <c r="A825" s="39">
        <v>41507</v>
      </c>
      <c r="B825" s="39" t="s">
        <v>4911</v>
      </c>
      <c r="C825" s="37" t="s">
        <v>3133</v>
      </c>
      <c r="D825" s="37">
        <v>2013</v>
      </c>
      <c r="E825" s="38">
        <v>8</v>
      </c>
      <c r="F825" s="37" t="s">
        <v>24</v>
      </c>
      <c r="G825" s="37" t="s">
        <v>4672</v>
      </c>
      <c r="H825" s="37" t="s">
        <v>32</v>
      </c>
      <c r="I825" s="38">
        <v>3</v>
      </c>
      <c r="J825" s="37">
        <v>0</v>
      </c>
      <c r="K825" s="37">
        <f t="shared" si="36"/>
        <v>3</v>
      </c>
      <c r="L825" s="37" t="s">
        <v>3132</v>
      </c>
      <c r="M825">
        <v>0</v>
      </c>
      <c r="N825">
        <v>0</v>
      </c>
      <c r="O825">
        <v>0</v>
      </c>
      <c r="P825">
        <f>VLOOKUP(C825,'By Sighting'!B:O,14,FALSE)</f>
        <v>0</v>
      </c>
      <c r="Q825">
        <v>0</v>
      </c>
      <c r="R825">
        <f t="shared" si="37"/>
        <v>0</v>
      </c>
      <c r="S825">
        <v>0</v>
      </c>
      <c r="T825">
        <v>0</v>
      </c>
      <c r="U825" t="str">
        <f t="shared" si="38"/>
        <v/>
      </c>
    </row>
    <row r="826" spans="1:21" hidden="1" x14ac:dyDescent="0.25">
      <c r="A826" s="39">
        <v>41507</v>
      </c>
      <c r="B826" s="39" t="s">
        <v>4911</v>
      </c>
      <c r="C826" s="37" t="s">
        <v>3131</v>
      </c>
      <c r="D826" s="37">
        <v>2013</v>
      </c>
      <c r="E826" s="38">
        <v>8</v>
      </c>
      <c r="F826" s="37" t="s">
        <v>153</v>
      </c>
      <c r="G826" s="37" t="s">
        <v>4672</v>
      </c>
      <c r="H826" s="37" t="s">
        <v>32</v>
      </c>
      <c r="I826" s="38">
        <v>20</v>
      </c>
      <c r="J826" s="37">
        <v>0</v>
      </c>
      <c r="K826" s="37">
        <f t="shared" si="36"/>
        <v>20</v>
      </c>
      <c r="L826" s="37" t="s">
        <v>3130</v>
      </c>
      <c r="M826">
        <v>0</v>
      </c>
      <c r="N826">
        <v>0</v>
      </c>
      <c r="O826">
        <v>0</v>
      </c>
      <c r="P826">
        <f>VLOOKUP(C826,'By Sighting'!B:O,14,FALSE)</f>
        <v>0</v>
      </c>
      <c r="Q826">
        <v>0</v>
      </c>
      <c r="R826">
        <f t="shared" si="37"/>
        <v>0</v>
      </c>
      <c r="S826">
        <v>0</v>
      </c>
      <c r="T826">
        <v>0</v>
      </c>
      <c r="U826" t="str">
        <f t="shared" si="38"/>
        <v/>
      </c>
    </row>
    <row r="827" spans="1:21" hidden="1" x14ac:dyDescent="0.25">
      <c r="A827" s="39">
        <v>41507</v>
      </c>
      <c r="B827" s="39" t="s">
        <v>4911</v>
      </c>
      <c r="C827" s="37" t="s">
        <v>3129</v>
      </c>
      <c r="D827" s="37">
        <v>2013</v>
      </c>
      <c r="E827" s="38">
        <v>8</v>
      </c>
      <c r="F827" s="37" t="s">
        <v>153</v>
      </c>
      <c r="G827" s="37" t="s">
        <v>4672</v>
      </c>
      <c r="H827" s="37" t="s">
        <v>40</v>
      </c>
      <c r="I827" s="38">
        <v>1</v>
      </c>
      <c r="J827" s="37">
        <v>0</v>
      </c>
      <c r="K827" s="37">
        <f t="shared" si="36"/>
        <v>1</v>
      </c>
      <c r="L827" s="37" t="s">
        <v>37</v>
      </c>
      <c r="M827">
        <v>0</v>
      </c>
      <c r="N827">
        <v>0</v>
      </c>
      <c r="O827">
        <v>0</v>
      </c>
      <c r="P827">
        <f>VLOOKUP(C827,'By Sighting'!B:O,14,FALSE)</f>
        <v>0</v>
      </c>
      <c r="Q827">
        <v>0</v>
      </c>
      <c r="R827">
        <f t="shared" si="37"/>
        <v>0</v>
      </c>
      <c r="S827">
        <v>0</v>
      </c>
      <c r="T827">
        <v>0</v>
      </c>
      <c r="U827" t="str">
        <f t="shared" si="38"/>
        <v/>
      </c>
    </row>
    <row r="828" spans="1:21" hidden="1" x14ac:dyDescent="0.25">
      <c r="A828" s="39">
        <v>41507</v>
      </c>
      <c r="B828" s="39" t="s">
        <v>4911</v>
      </c>
      <c r="C828" s="37" t="s">
        <v>764</v>
      </c>
      <c r="D828" s="37">
        <v>2013</v>
      </c>
      <c r="E828" s="38">
        <v>8</v>
      </c>
      <c r="F828" s="37" t="s">
        <v>55</v>
      </c>
      <c r="G828" s="37" t="s">
        <v>4672</v>
      </c>
      <c r="H828" s="37" t="s">
        <v>40</v>
      </c>
      <c r="I828" s="38">
        <v>1057</v>
      </c>
      <c r="J828" s="37">
        <v>0</v>
      </c>
      <c r="K828" s="37">
        <f t="shared" si="36"/>
        <v>1057</v>
      </c>
      <c r="L828" s="37" t="s">
        <v>37</v>
      </c>
      <c r="M828">
        <v>1</v>
      </c>
      <c r="N828">
        <v>0</v>
      </c>
      <c r="O828">
        <v>1</v>
      </c>
      <c r="P828">
        <f>VLOOKUP(C828,'By Sighting'!B:O,14,FALSE)</f>
        <v>1</v>
      </c>
      <c r="Q828">
        <v>9.4607379375591296E-4</v>
      </c>
      <c r="R828">
        <f t="shared" si="37"/>
        <v>9.4607379375591296E-4</v>
      </c>
      <c r="S828">
        <v>9.4607379375591296E-4</v>
      </c>
      <c r="T828">
        <v>1</v>
      </c>
      <c r="U828" t="str">
        <f t="shared" si="38"/>
        <v/>
      </c>
    </row>
    <row r="829" spans="1:21" hidden="1" x14ac:dyDescent="0.25">
      <c r="A829" s="39">
        <v>41507</v>
      </c>
      <c r="B829" s="39" t="s">
        <v>4911</v>
      </c>
      <c r="C829" s="37" t="s">
        <v>3128</v>
      </c>
      <c r="D829" s="37">
        <v>2013</v>
      </c>
      <c r="E829" s="38">
        <v>8</v>
      </c>
      <c r="F829" s="37" t="s">
        <v>55</v>
      </c>
      <c r="G829" s="37" t="s">
        <v>4672</v>
      </c>
      <c r="H829" s="37" t="s">
        <v>32</v>
      </c>
      <c r="I829" s="38">
        <v>119</v>
      </c>
      <c r="J829" s="37">
        <v>0</v>
      </c>
      <c r="K829" s="37">
        <f t="shared" si="36"/>
        <v>119</v>
      </c>
      <c r="L829" s="37" t="s">
        <v>37</v>
      </c>
      <c r="M829">
        <v>0</v>
      </c>
      <c r="N829">
        <v>0</v>
      </c>
      <c r="O829">
        <v>0</v>
      </c>
      <c r="P829">
        <f>VLOOKUP(C829,'By Sighting'!B:O,14,FALSE)</f>
        <v>0</v>
      </c>
      <c r="Q829">
        <v>0</v>
      </c>
      <c r="R829">
        <f t="shared" si="37"/>
        <v>0</v>
      </c>
      <c r="S829">
        <v>0</v>
      </c>
      <c r="T829">
        <v>0</v>
      </c>
      <c r="U829" t="str">
        <f t="shared" si="38"/>
        <v/>
      </c>
    </row>
    <row r="830" spans="1:21" hidden="1" x14ac:dyDescent="0.25">
      <c r="A830" s="39">
        <v>41507</v>
      </c>
      <c r="B830" s="39" t="s">
        <v>4911</v>
      </c>
      <c r="C830" s="37" t="s">
        <v>3127</v>
      </c>
      <c r="D830" s="37">
        <v>2013</v>
      </c>
      <c r="E830" s="38">
        <v>8</v>
      </c>
      <c r="F830" s="37" t="s">
        <v>36</v>
      </c>
      <c r="G830" s="37" t="s">
        <v>36</v>
      </c>
      <c r="H830" s="37" t="s">
        <v>32</v>
      </c>
      <c r="I830" s="38">
        <v>359</v>
      </c>
      <c r="J830" s="37" t="s">
        <v>2975</v>
      </c>
      <c r="K830" s="37">
        <f t="shared" si="36"/>
        <v>342</v>
      </c>
      <c r="L830" s="37" t="s">
        <v>3126</v>
      </c>
      <c r="M830">
        <v>0</v>
      </c>
      <c r="N830">
        <v>0</v>
      </c>
      <c r="O830">
        <v>0</v>
      </c>
      <c r="P830">
        <f>VLOOKUP(C830,'By Sighting'!B:O,14,FALSE)</f>
        <v>0</v>
      </c>
      <c r="Q830">
        <v>0</v>
      </c>
      <c r="R830">
        <f t="shared" si="37"/>
        <v>0</v>
      </c>
      <c r="S830">
        <v>0</v>
      </c>
      <c r="T830">
        <v>0</v>
      </c>
      <c r="U830" t="str">
        <f t="shared" si="38"/>
        <v/>
      </c>
    </row>
    <row r="831" spans="1:21" hidden="1" x14ac:dyDescent="0.25">
      <c r="A831" s="39">
        <v>41507</v>
      </c>
      <c r="B831" s="39" t="s">
        <v>4911</v>
      </c>
      <c r="C831" s="37" t="s">
        <v>767</v>
      </c>
      <c r="D831" s="37">
        <v>2013</v>
      </c>
      <c r="E831" s="38">
        <v>8</v>
      </c>
      <c r="F831" s="37" t="s">
        <v>50</v>
      </c>
      <c r="G831" s="37" t="s">
        <v>50</v>
      </c>
      <c r="H831" s="37" t="s">
        <v>32</v>
      </c>
      <c r="I831" s="38">
        <v>379</v>
      </c>
      <c r="J831" s="37" t="s">
        <v>2845</v>
      </c>
      <c r="K831" s="37">
        <f t="shared" si="36"/>
        <v>376</v>
      </c>
      <c r="L831" s="37" t="s">
        <v>3125</v>
      </c>
      <c r="M831">
        <v>2</v>
      </c>
      <c r="N831">
        <v>2</v>
      </c>
      <c r="O831">
        <v>0</v>
      </c>
      <c r="P831">
        <f>VLOOKUP(C831,'By Sighting'!B:O,14,FALSE)</f>
        <v>2</v>
      </c>
      <c r="Q831">
        <v>5.2770448548812663E-3</v>
      </c>
      <c r="R831">
        <f t="shared" si="37"/>
        <v>0</v>
      </c>
      <c r="S831">
        <v>5.3191489361702126E-3</v>
      </c>
      <c r="T831">
        <v>2</v>
      </c>
      <c r="U831" t="str">
        <f t="shared" si="38"/>
        <v/>
      </c>
    </row>
    <row r="832" spans="1:21" hidden="1" x14ac:dyDescent="0.25">
      <c r="A832" s="39">
        <v>41521</v>
      </c>
      <c r="B832" s="39" t="s">
        <v>4912</v>
      </c>
      <c r="C832" s="37" t="s">
        <v>3116</v>
      </c>
      <c r="D832" s="37">
        <v>2013</v>
      </c>
      <c r="E832" s="38">
        <v>9</v>
      </c>
      <c r="F832" s="37" t="s">
        <v>76</v>
      </c>
      <c r="G832" s="37" t="s">
        <v>1827</v>
      </c>
      <c r="H832" s="37" t="s">
        <v>32</v>
      </c>
      <c r="I832" s="38">
        <v>8</v>
      </c>
      <c r="J832" s="37">
        <v>0</v>
      </c>
      <c r="K832" s="37">
        <f t="shared" si="36"/>
        <v>8</v>
      </c>
      <c r="L832" s="37" t="s">
        <v>3115</v>
      </c>
      <c r="M832">
        <v>0</v>
      </c>
      <c r="N832">
        <v>0</v>
      </c>
      <c r="O832">
        <v>0</v>
      </c>
      <c r="P832">
        <f>VLOOKUP(C832,'By Sighting'!B:O,14,FALSE)</f>
        <v>0</v>
      </c>
      <c r="Q832">
        <v>0</v>
      </c>
      <c r="R832">
        <f t="shared" si="37"/>
        <v>0</v>
      </c>
      <c r="S832">
        <v>0</v>
      </c>
      <c r="T832">
        <v>0</v>
      </c>
      <c r="U832" t="str">
        <f t="shared" si="38"/>
        <v/>
      </c>
    </row>
    <row r="833" spans="1:21" hidden="1" x14ac:dyDescent="0.25">
      <c r="A833" s="39">
        <v>41521</v>
      </c>
      <c r="B833" s="39" t="s">
        <v>4912</v>
      </c>
      <c r="C833" s="37" t="s">
        <v>3114</v>
      </c>
      <c r="D833" s="37">
        <v>2013</v>
      </c>
      <c r="E833" s="38">
        <v>9</v>
      </c>
      <c r="F833" s="37" t="s">
        <v>1827</v>
      </c>
      <c r="G833" s="37" t="s">
        <v>1827</v>
      </c>
      <c r="H833" s="37" t="s">
        <v>32</v>
      </c>
      <c r="I833" s="38">
        <v>1</v>
      </c>
      <c r="J833" s="37">
        <v>0</v>
      </c>
      <c r="K833" s="37">
        <f t="shared" si="36"/>
        <v>1</v>
      </c>
      <c r="L833" s="37" t="s">
        <v>37</v>
      </c>
      <c r="M833">
        <v>0</v>
      </c>
      <c r="N833">
        <v>0</v>
      </c>
      <c r="O833">
        <v>0</v>
      </c>
      <c r="P833">
        <f>VLOOKUP(C833,'By Sighting'!B:O,14,FALSE)</f>
        <v>0</v>
      </c>
      <c r="Q833">
        <v>0</v>
      </c>
      <c r="R833">
        <f t="shared" si="37"/>
        <v>0</v>
      </c>
      <c r="S833">
        <v>0</v>
      </c>
      <c r="T833">
        <v>0</v>
      </c>
      <c r="U833" t="str">
        <f t="shared" si="38"/>
        <v/>
      </c>
    </row>
    <row r="834" spans="1:21" hidden="1" x14ac:dyDescent="0.25">
      <c r="A834" s="39">
        <v>41521</v>
      </c>
      <c r="B834" s="39" t="s">
        <v>4912</v>
      </c>
      <c r="C834" s="37" t="s">
        <v>3112</v>
      </c>
      <c r="D834" s="37">
        <v>2013</v>
      </c>
      <c r="E834" s="38">
        <v>9</v>
      </c>
      <c r="F834" s="37" t="s">
        <v>153</v>
      </c>
      <c r="G834" s="37" t="s">
        <v>4672</v>
      </c>
      <c r="H834" s="37" t="s">
        <v>32</v>
      </c>
      <c r="I834" s="38">
        <v>3</v>
      </c>
      <c r="J834" s="37">
        <v>0</v>
      </c>
      <c r="K834" s="37">
        <f t="shared" si="36"/>
        <v>3</v>
      </c>
      <c r="L834" s="37" t="s">
        <v>3092</v>
      </c>
      <c r="M834">
        <v>0</v>
      </c>
      <c r="N834">
        <v>0</v>
      </c>
      <c r="O834">
        <v>0</v>
      </c>
      <c r="P834">
        <f>VLOOKUP(C834,'By Sighting'!B:O,14,FALSE)</f>
        <v>0</v>
      </c>
      <c r="Q834">
        <v>0</v>
      </c>
      <c r="R834">
        <f t="shared" si="37"/>
        <v>0</v>
      </c>
      <c r="S834">
        <v>0</v>
      </c>
      <c r="T834">
        <v>0</v>
      </c>
      <c r="U834" t="str">
        <f t="shared" si="38"/>
        <v/>
      </c>
    </row>
    <row r="835" spans="1:21" hidden="1" x14ac:dyDescent="0.25">
      <c r="A835" s="39">
        <v>41521</v>
      </c>
      <c r="B835" s="39" t="s">
        <v>4912</v>
      </c>
      <c r="C835" s="37" t="s">
        <v>775</v>
      </c>
      <c r="D835" s="37">
        <v>2013</v>
      </c>
      <c r="E835" s="38">
        <v>9</v>
      </c>
      <c r="F835" s="37" t="s">
        <v>55</v>
      </c>
      <c r="G835" s="37" t="s">
        <v>4672</v>
      </c>
      <c r="H835" s="37" t="s">
        <v>32</v>
      </c>
      <c r="I835" s="38">
        <v>389</v>
      </c>
      <c r="J835" s="37" t="s">
        <v>1841</v>
      </c>
      <c r="K835" s="37">
        <f t="shared" ref="K835:K898" si="39">I835-J835</f>
        <v>388</v>
      </c>
      <c r="L835" s="37" t="s">
        <v>3111</v>
      </c>
      <c r="M835">
        <v>1</v>
      </c>
      <c r="N835">
        <v>1</v>
      </c>
      <c r="O835">
        <v>0</v>
      </c>
      <c r="P835">
        <f>VLOOKUP(C835,'By Sighting'!B:O,14,FALSE)</f>
        <v>1</v>
      </c>
      <c r="Q835">
        <v>2.5706940874035988E-3</v>
      </c>
      <c r="R835">
        <f t="shared" ref="R835:R898" si="40">O835/I835</f>
        <v>0</v>
      </c>
      <c r="S835">
        <v>2.5773195876288659E-3</v>
      </c>
      <c r="T835">
        <v>1</v>
      </c>
      <c r="U835" t="str">
        <f t="shared" ref="U835:U898" si="41">IF(T835=M835, "", "NO")</f>
        <v/>
      </c>
    </row>
    <row r="836" spans="1:21" hidden="1" x14ac:dyDescent="0.25">
      <c r="A836" s="39">
        <v>41521</v>
      </c>
      <c r="B836" s="39" t="s">
        <v>4912</v>
      </c>
      <c r="C836" s="37" t="s">
        <v>778</v>
      </c>
      <c r="D836" s="37">
        <v>2013</v>
      </c>
      <c r="E836" s="38">
        <v>9</v>
      </c>
      <c r="F836" s="37" t="s">
        <v>55</v>
      </c>
      <c r="G836" s="37" t="s">
        <v>4672</v>
      </c>
      <c r="H836" s="37" t="s">
        <v>40</v>
      </c>
      <c r="I836" s="38">
        <v>1435</v>
      </c>
      <c r="J836" s="37">
        <v>0</v>
      </c>
      <c r="K836" s="37">
        <f t="shared" si="39"/>
        <v>1435</v>
      </c>
      <c r="L836" s="37" t="s">
        <v>3110</v>
      </c>
      <c r="M836">
        <v>4</v>
      </c>
      <c r="N836">
        <v>0</v>
      </c>
      <c r="O836">
        <v>4</v>
      </c>
      <c r="P836">
        <f>VLOOKUP(C836,'By Sighting'!B:O,14,FALSE)</f>
        <v>4</v>
      </c>
      <c r="Q836">
        <v>2.7874564459930314E-3</v>
      </c>
      <c r="R836">
        <f t="shared" si="40"/>
        <v>2.7874564459930314E-3</v>
      </c>
      <c r="S836">
        <v>2.7874564459930314E-3</v>
      </c>
      <c r="T836">
        <v>4</v>
      </c>
      <c r="U836" t="str">
        <f t="shared" si="41"/>
        <v/>
      </c>
    </row>
    <row r="837" spans="1:21" hidden="1" x14ac:dyDescent="0.25">
      <c r="A837" s="39">
        <v>41521</v>
      </c>
      <c r="B837" s="39" t="s">
        <v>4912</v>
      </c>
      <c r="C837" s="37" t="s">
        <v>3109</v>
      </c>
      <c r="D837" s="37">
        <v>2013</v>
      </c>
      <c r="E837" s="38">
        <v>9</v>
      </c>
      <c r="F837" s="37" t="s">
        <v>24</v>
      </c>
      <c r="G837" s="37" t="s">
        <v>4672</v>
      </c>
      <c r="H837" s="37" t="s">
        <v>32</v>
      </c>
      <c r="I837" s="38">
        <v>8</v>
      </c>
      <c r="J837" s="37">
        <v>0</v>
      </c>
      <c r="K837" s="37">
        <f t="shared" si="39"/>
        <v>8</v>
      </c>
      <c r="L837" s="37" t="s">
        <v>3092</v>
      </c>
      <c r="M837">
        <v>0</v>
      </c>
      <c r="N837">
        <v>0</v>
      </c>
      <c r="O837">
        <v>0</v>
      </c>
      <c r="P837">
        <f>VLOOKUP(C837,'By Sighting'!B:O,14,FALSE)</f>
        <v>0</v>
      </c>
      <c r="Q837">
        <v>0</v>
      </c>
      <c r="R837">
        <f t="shared" si="40"/>
        <v>0</v>
      </c>
      <c r="S837">
        <v>0</v>
      </c>
      <c r="T837">
        <v>0</v>
      </c>
      <c r="U837" t="str">
        <f t="shared" si="41"/>
        <v/>
      </c>
    </row>
    <row r="838" spans="1:21" hidden="1" x14ac:dyDescent="0.25">
      <c r="A838" s="39">
        <v>41521</v>
      </c>
      <c r="B838" s="39" t="s">
        <v>4912</v>
      </c>
      <c r="C838" s="37" t="s">
        <v>788</v>
      </c>
      <c r="D838" s="37">
        <v>2013</v>
      </c>
      <c r="E838" s="38">
        <v>9</v>
      </c>
      <c r="F838" s="37" t="s">
        <v>36</v>
      </c>
      <c r="G838" s="37" t="s">
        <v>36</v>
      </c>
      <c r="H838" s="37" t="s">
        <v>32</v>
      </c>
      <c r="I838" s="38">
        <v>254</v>
      </c>
      <c r="J838" s="37" t="s">
        <v>2023</v>
      </c>
      <c r="K838" s="37">
        <f t="shared" si="39"/>
        <v>227</v>
      </c>
      <c r="L838" s="37" t="s">
        <v>3108</v>
      </c>
      <c r="M838">
        <v>1</v>
      </c>
      <c r="N838">
        <v>1</v>
      </c>
      <c r="O838">
        <v>0</v>
      </c>
      <c r="P838">
        <f>VLOOKUP(C838,'By Sighting'!B:O,14,FALSE)</f>
        <v>1</v>
      </c>
      <c r="Q838">
        <v>3.937007874015748E-3</v>
      </c>
      <c r="R838">
        <f t="shared" si="40"/>
        <v>0</v>
      </c>
      <c r="S838">
        <v>4.4052863436123352E-3</v>
      </c>
      <c r="T838">
        <v>1</v>
      </c>
      <c r="U838" t="str">
        <f t="shared" si="41"/>
        <v/>
      </c>
    </row>
    <row r="839" spans="1:21" hidden="1" x14ac:dyDescent="0.25">
      <c r="A839" s="39">
        <v>41521</v>
      </c>
      <c r="B839" s="39" t="s">
        <v>4912</v>
      </c>
      <c r="C839" s="37" t="s">
        <v>3107</v>
      </c>
      <c r="D839" s="37">
        <v>2013</v>
      </c>
      <c r="E839" s="38">
        <v>9</v>
      </c>
      <c r="F839" s="37" t="s">
        <v>36</v>
      </c>
      <c r="G839" s="37" t="s">
        <v>36</v>
      </c>
      <c r="H839" s="37" t="s">
        <v>40</v>
      </c>
      <c r="I839" s="38">
        <v>3</v>
      </c>
      <c r="J839" s="37">
        <v>0</v>
      </c>
      <c r="K839" s="37">
        <f t="shared" si="39"/>
        <v>3</v>
      </c>
      <c r="L839" s="37" t="s">
        <v>37</v>
      </c>
      <c r="M839">
        <v>0</v>
      </c>
      <c r="N839">
        <v>0</v>
      </c>
      <c r="O839">
        <v>0</v>
      </c>
      <c r="P839">
        <f>VLOOKUP(C839,'By Sighting'!B:O,14,FALSE)</f>
        <v>0</v>
      </c>
      <c r="Q839">
        <v>0</v>
      </c>
      <c r="R839">
        <f t="shared" si="40"/>
        <v>0</v>
      </c>
      <c r="S839">
        <v>0</v>
      </c>
      <c r="T839">
        <v>0</v>
      </c>
      <c r="U839" t="str">
        <f t="shared" si="41"/>
        <v/>
      </c>
    </row>
    <row r="840" spans="1:21" hidden="1" x14ac:dyDescent="0.25">
      <c r="A840" s="39">
        <v>41521</v>
      </c>
      <c r="B840" s="39" t="s">
        <v>4912</v>
      </c>
      <c r="C840" s="37" t="s">
        <v>791</v>
      </c>
      <c r="D840" s="37">
        <v>2013</v>
      </c>
      <c r="E840" s="38">
        <v>9</v>
      </c>
      <c r="F840" s="37" t="s">
        <v>50</v>
      </c>
      <c r="G840" s="37" t="s">
        <v>50</v>
      </c>
      <c r="H840" s="37" t="s">
        <v>32</v>
      </c>
      <c r="I840" s="38">
        <v>316</v>
      </c>
      <c r="J840" s="37" t="s">
        <v>1910</v>
      </c>
      <c r="K840" s="37">
        <f t="shared" si="39"/>
        <v>303</v>
      </c>
      <c r="L840" s="37" t="s">
        <v>3106</v>
      </c>
      <c r="M840">
        <v>1</v>
      </c>
      <c r="N840">
        <v>0</v>
      </c>
      <c r="O840">
        <v>0</v>
      </c>
      <c r="P840">
        <f>VLOOKUP(C840,'By Sighting'!B:O,14,FALSE)</f>
        <v>0</v>
      </c>
      <c r="Q840">
        <v>3.1645569620253164E-3</v>
      </c>
      <c r="R840">
        <f t="shared" si="40"/>
        <v>0</v>
      </c>
      <c r="S840">
        <v>0</v>
      </c>
      <c r="T840">
        <v>1</v>
      </c>
      <c r="U840" t="str">
        <f t="shared" si="41"/>
        <v/>
      </c>
    </row>
    <row r="841" spans="1:21" hidden="1" x14ac:dyDescent="0.25">
      <c r="A841" s="39">
        <v>41527</v>
      </c>
      <c r="B841" s="39" t="s">
        <v>4913</v>
      </c>
      <c r="C841" s="37" t="s">
        <v>3105</v>
      </c>
      <c r="D841" s="37">
        <v>2013</v>
      </c>
      <c r="E841" s="38">
        <v>9</v>
      </c>
      <c r="F841" s="37" t="s">
        <v>76</v>
      </c>
      <c r="G841" s="37" t="s">
        <v>1827</v>
      </c>
      <c r="H841" s="37" t="s">
        <v>40</v>
      </c>
      <c r="I841" s="38">
        <v>1</v>
      </c>
      <c r="J841" s="37">
        <v>0</v>
      </c>
      <c r="K841" s="37">
        <f t="shared" si="39"/>
        <v>1</v>
      </c>
      <c r="L841" s="37" t="s">
        <v>37</v>
      </c>
      <c r="M841">
        <v>0</v>
      </c>
      <c r="N841">
        <v>0</v>
      </c>
      <c r="O841">
        <v>0</v>
      </c>
      <c r="P841">
        <f>VLOOKUP(C841,'By Sighting'!B:O,14,FALSE)</f>
        <v>0</v>
      </c>
      <c r="Q841">
        <v>0</v>
      </c>
      <c r="R841">
        <f t="shared" si="40"/>
        <v>0</v>
      </c>
      <c r="S841">
        <v>0</v>
      </c>
      <c r="T841">
        <v>0</v>
      </c>
      <c r="U841" t="str">
        <f t="shared" si="41"/>
        <v/>
      </c>
    </row>
    <row r="842" spans="1:21" hidden="1" x14ac:dyDescent="0.25">
      <c r="A842" s="39">
        <v>41527</v>
      </c>
      <c r="B842" s="39" t="s">
        <v>4913</v>
      </c>
      <c r="C842" s="37" t="s">
        <v>3104</v>
      </c>
      <c r="D842" s="37">
        <v>2013</v>
      </c>
      <c r="E842" s="38">
        <v>9</v>
      </c>
      <c r="F842" s="37" t="s">
        <v>76</v>
      </c>
      <c r="G842" s="37" t="s">
        <v>1827</v>
      </c>
      <c r="H842" s="37" t="s">
        <v>32</v>
      </c>
      <c r="I842" s="38">
        <v>80</v>
      </c>
      <c r="J842" s="37">
        <v>0</v>
      </c>
      <c r="K842" s="37">
        <f t="shared" si="39"/>
        <v>80</v>
      </c>
      <c r="L842" s="37" t="s">
        <v>3103</v>
      </c>
      <c r="M842">
        <v>0</v>
      </c>
      <c r="N842">
        <v>0</v>
      </c>
      <c r="O842">
        <v>0</v>
      </c>
      <c r="P842">
        <f>VLOOKUP(C842,'By Sighting'!B:O,14,FALSE)</f>
        <v>0</v>
      </c>
      <c r="Q842">
        <v>0</v>
      </c>
      <c r="R842">
        <f t="shared" si="40"/>
        <v>0</v>
      </c>
      <c r="S842">
        <v>0</v>
      </c>
      <c r="T842">
        <v>0</v>
      </c>
      <c r="U842" t="str">
        <f t="shared" si="41"/>
        <v/>
      </c>
    </row>
    <row r="843" spans="1:21" hidden="1" x14ac:dyDescent="0.25">
      <c r="A843" s="39">
        <v>41527</v>
      </c>
      <c r="B843" s="39" t="s">
        <v>4913</v>
      </c>
      <c r="C843" s="37" t="s">
        <v>3096</v>
      </c>
      <c r="D843" s="37">
        <v>2013</v>
      </c>
      <c r="E843" s="38">
        <v>9</v>
      </c>
      <c r="F843" s="37" t="s">
        <v>153</v>
      </c>
      <c r="G843" s="37" t="s">
        <v>4672</v>
      </c>
      <c r="H843" s="37" t="s">
        <v>32</v>
      </c>
      <c r="I843" s="38">
        <v>3</v>
      </c>
      <c r="J843" s="37">
        <v>0</v>
      </c>
      <c r="K843" s="37">
        <f t="shared" si="39"/>
        <v>3</v>
      </c>
      <c r="L843" s="37" t="s">
        <v>3095</v>
      </c>
      <c r="M843">
        <v>0</v>
      </c>
      <c r="N843">
        <v>0</v>
      </c>
      <c r="O843">
        <v>0</v>
      </c>
      <c r="P843">
        <f>VLOOKUP(C843,'By Sighting'!B:O,14,FALSE)</f>
        <v>0</v>
      </c>
      <c r="Q843">
        <v>0</v>
      </c>
      <c r="R843">
        <f t="shared" si="40"/>
        <v>0</v>
      </c>
      <c r="S843">
        <v>0</v>
      </c>
      <c r="T843">
        <v>0</v>
      </c>
      <c r="U843" t="str">
        <f t="shared" si="41"/>
        <v/>
      </c>
    </row>
    <row r="844" spans="1:21" hidden="1" x14ac:dyDescent="0.25">
      <c r="A844" s="39">
        <v>41527</v>
      </c>
      <c r="B844" s="39" t="s">
        <v>4913</v>
      </c>
      <c r="C844" s="37" t="s">
        <v>3094</v>
      </c>
      <c r="D844" s="37">
        <v>2013</v>
      </c>
      <c r="E844" s="38">
        <v>9</v>
      </c>
      <c r="F844" s="37" t="s">
        <v>153</v>
      </c>
      <c r="G844" s="37" t="s">
        <v>4672</v>
      </c>
      <c r="H844" s="37" t="s">
        <v>40</v>
      </c>
      <c r="I844" s="38">
        <v>2</v>
      </c>
      <c r="J844" s="37">
        <v>0</v>
      </c>
      <c r="K844" s="37">
        <f t="shared" si="39"/>
        <v>2</v>
      </c>
      <c r="L844" s="37" t="s">
        <v>37</v>
      </c>
      <c r="M844">
        <v>0</v>
      </c>
      <c r="N844">
        <v>0</v>
      </c>
      <c r="O844">
        <v>0</v>
      </c>
      <c r="P844">
        <f>VLOOKUP(C844,'By Sighting'!B:O,14,FALSE)</f>
        <v>0</v>
      </c>
      <c r="Q844">
        <v>0</v>
      </c>
      <c r="R844">
        <f t="shared" si="40"/>
        <v>0</v>
      </c>
      <c r="S844">
        <v>0</v>
      </c>
      <c r="T844">
        <v>0</v>
      </c>
      <c r="U844" t="str">
        <f t="shared" si="41"/>
        <v/>
      </c>
    </row>
    <row r="845" spans="1:21" hidden="1" x14ac:dyDescent="0.25">
      <c r="A845" s="39">
        <v>41527</v>
      </c>
      <c r="B845" s="39" t="s">
        <v>4913</v>
      </c>
      <c r="C845" s="37" t="s">
        <v>3093</v>
      </c>
      <c r="D845" s="37">
        <v>2013</v>
      </c>
      <c r="E845" s="38">
        <v>9</v>
      </c>
      <c r="F845" s="37" t="s">
        <v>24</v>
      </c>
      <c r="G845" s="37" t="s">
        <v>4672</v>
      </c>
      <c r="H845" s="37" t="s">
        <v>32</v>
      </c>
      <c r="I845" s="38">
        <v>3</v>
      </c>
      <c r="J845" s="37">
        <v>0</v>
      </c>
      <c r="K845" s="37">
        <f t="shared" si="39"/>
        <v>3</v>
      </c>
      <c r="L845" s="37" t="s">
        <v>3092</v>
      </c>
      <c r="M845">
        <v>0</v>
      </c>
      <c r="N845">
        <v>0</v>
      </c>
      <c r="O845">
        <v>0</v>
      </c>
      <c r="P845">
        <f>VLOOKUP(C845,'By Sighting'!B:O,14,FALSE)</f>
        <v>0</v>
      </c>
      <c r="Q845">
        <v>0</v>
      </c>
      <c r="R845">
        <f t="shared" si="40"/>
        <v>0</v>
      </c>
      <c r="S845">
        <v>0</v>
      </c>
      <c r="T845">
        <v>0</v>
      </c>
      <c r="U845" t="str">
        <f t="shared" si="41"/>
        <v/>
      </c>
    </row>
    <row r="846" spans="1:21" hidden="1" x14ac:dyDescent="0.25">
      <c r="A846" s="39">
        <v>41534</v>
      </c>
      <c r="B846" s="39" t="s">
        <v>4914</v>
      </c>
      <c r="C846" s="37" t="s">
        <v>3087</v>
      </c>
      <c r="D846" s="37">
        <v>2013</v>
      </c>
      <c r="E846" s="38">
        <v>9</v>
      </c>
      <c r="F846" s="37" t="s">
        <v>153</v>
      </c>
      <c r="G846" s="37" t="s">
        <v>4672</v>
      </c>
      <c r="H846" s="37" t="s">
        <v>32</v>
      </c>
      <c r="I846" s="38">
        <v>2</v>
      </c>
      <c r="J846" s="37">
        <v>0</v>
      </c>
      <c r="K846" s="37">
        <f t="shared" si="39"/>
        <v>2</v>
      </c>
      <c r="L846" s="37" t="s">
        <v>3086</v>
      </c>
      <c r="M846">
        <v>0</v>
      </c>
      <c r="N846">
        <v>0</v>
      </c>
      <c r="O846">
        <v>0</v>
      </c>
      <c r="P846">
        <f>VLOOKUP(C846,'By Sighting'!B:O,14,FALSE)</f>
        <v>0</v>
      </c>
      <c r="Q846">
        <v>0</v>
      </c>
      <c r="R846">
        <f t="shared" si="40"/>
        <v>0</v>
      </c>
      <c r="S846">
        <v>0</v>
      </c>
      <c r="T846">
        <v>0</v>
      </c>
      <c r="U846" t="str">
        <f t="shared" si="41"/>
        <v/>
      </c>
    </row>
    <row r="847" spans="1:21" hidden="1" x14ac:dyDescent="0.25">
      <c r="A847" s="39">
        <v>41534</v>
      </c>
      <c r="B847" s="39" t="s">
        <v>4914</v>
      </c>
      <c r="C847" s="37" t="s">
        <v>793</v>
      </c>
      <c r="D847" s="37">
        <v>2013</v>
      </c>
      <c r="E847" s="38">
        <v>9</v>
      </c>
      <c r="F847" s="37" t="s">
        <v>55</v>
      </c>
      <c r="G847" s="37" t="s">
        <v>4672</v>
      </c>
      <c r="H847" s="37" t="s">
        <v>32</v>
      </c>
      <c r="I847" s="38">
        <v>275</v>
      </c>
      <c r="J847" s="37">
        <v>0</v>
      </c>
      <c r="K847" s="37">
        <f t="shared" si="39"/>
        <v>275</v>
      </c>
      <c r="L847" s="37" t="s">
        <v>3085</v>
      </c>
      <c r="M847">
        <v>2</v>
      </c>
      <c r="N847">
        <v>1</v>
      </c>
      <c r="O847">
        <v>0</v>
      </c>
      <c r="P847">
        <f>VLOOKUP(C847,'By Sighting'!B:O,14,FALSE)</f>
        <v>1</v>
      </c>
      <c r="Q847">
        <v>7.2727272727272727E-3</v>
      </c>
      <c r="R847">
        <f t="shared" si="40"/>
        <v>0</v>
      </c>
      <c r="S847">
        <v>3.6363636363636364E-3</v>
      </c>
      <c r="T847">
        <v>2</v>
      </c>
      <c r="U847" t="str">
        <f t="shared" si="41"/>
        <v/>
      </c>
    </row>
    <row r="848" spans="1:21" hidden="1" x14ac:dyDescent="0.25">
      <c r="A848" s="39">
        <v>41534</v>
      </c>
      <c r="B848" s="39" t="s">
        <v>4914</v>
      </c>
      <c r="C848" s="37" t="s">
        <v>798</v>
      </c>
      <c r="D848" s="37">
        <v>2013</v>
      </c>
      <c r="E848" s="38">
        <v>9</v>
      </c>
      <c r="F848" s="37" t="s">
        <v>55</v>
      </c>
      <c r="G848" s="37" t="s">
        <v>4672</v>
      </c>
      <c r="H848" s="37" t="s">
        <v>40</v>
      </c>
      <c r="I848" s="38">
        <v>1315</v>
      </c>
      <c r="J848" s="37">
        <v>0</v>
      </c>
      <c r="K848" s="37">
        <f t="shared" si="39"/>
        <v>1315</v>
      </c>
      <c r="L848" s="37" t="s">
        <v>3084</v>
      </c>
      <c r="M848">
        <v>2</v>
      </c>
      <c r="N848">
        <v>0</v>
      </c>
      <c r="O848">
        <v>2</v>
      </c>
      <c r="P848">
        <f>VLOOKUP(C848,'By Sighting'!B:O,14,FALSE)</f>
        <v>2</v>
      </c>
      <c r="Q848">
        <v>1.520912547528517E-3</v>
      </c>
      <c r="R848">
        <f t="shared" si="40"/>
        <v>1.520912547528517E-3</v>
      </c>
      <c r="S848">
        <v>1.520912547528517E-3</v>
      </c>
      <c r="T848">
        <v>2</v>
      </c>
      <c r="U848" t="str">
        <f t="shared" si="41"/>
        <v/>
      </c>
    </row>
    <row r="849" spans="1:21" hidden="1" x14ac:dyDescent="0.25">
      <c r="A849" s="39">
        <v>41534</v>
      </c>
      <c r="B849" s="39" t="s">
        <v>4914</v>
      </c>
      <c r="C849" s="37" t="s">
        <v>3083</v>
      </c>
      <c r="D849" s="37">
        <v>2013</v>
      </c>
      <c r="E849" s="38">
        <v>9</v>
      </c>
      <c r="F849" s="37" t="s">
        <v>24</v>
      </c>
      <c r="G849" s="37" t="s">
        <v>4672</v>
      </c>
      <c r="H849" s="37" t="s">
        <v>32</v>
      </c>
      <c r="I849" s="38">
        <v>20</v>
      </c>
      <c r="J849" s="37">
        <v>0</v>
      </c>
      <c r="K849" s="37">
        <f t="shared" si="39"/>
        <v>20</v>
      </c>
      <c r="L849" s="37" t="s">
        <v>3082</v>
      </c>
      <c r="M849">
        <v>0</v>
      </c>
      <c r="N849">
        <v>0</v>
      </c>
      <c r="O849">
        <v>0</v>
      </c>
      <c r="P849">
        <f>VLOOKUP(C849,'By Sighting'!B:O,14,FALSE)</f>
        <v>0</v>
      </c>
      <c r="Q849">
        <v>0</v>
      </c>
      <c r="R849">
        <f t="shared" si="40"/>
        <v>0</v>
      </c>
      <c r="S849">
        <v>0</v>
      </c>
      <c r="T849">
        <v>0</v>
      </c>
      <c r="U849" t="str">
        <f t="shared" si="41"/>
        <v/>
      </c>
    </row>
    <row r="850" spans="1:21" hidden="1" x14ac:dyDescent="0.25">
      <c r="A850" s="39">
        <v>41534</v>
      </c>
      <c r="B850" s="39" t="s">
        <v>4914</v>
      </c>
      <c r="C850" s="37" t="s">
        <v>803</v>
      </c>
      <c r="D850" s="37">
        <v>2013</v>
      </c>
      <c r="E850" s="38">
        <v>9</v>
      </c>
      <c r="F850" s="37" t="s">
        <v>36</v>
      </c>
      <c r="G850" s="37" t="s">
        <v>36</v>
      </c>
      <c r="H850" s="37" t="s">
        <v>32</v>
      </c>
      <c r="I850" s="38">
        <v>224</v>
      </c>
      <c r="J850" s="37" t="s">
        <v>2024</v>
      </c>
      <c r="K850" s="37">
        <f t="shared" si="39"/>
        <v>204</v>
      </c>
      <c r="L850" s="37" t="s">
        <v>3081</v>
      </c>
      <c r="M850">
        <v>2</v>
      </c>
      <c r="N850">
        <v>2</v>
      </c>
      <c r="O850">
        <v>0</v>
      </c>
      <c r="P850">
        <f>VLOOKUP(C850,'By Sighting'!B:O,14,FALSE)</f>
        <v>2</v>
      </c>
      <c r="Q850">
        <v>8.9285714285714281E-3</v>
      </c>
      <c r="R850">
        <f t="shared" si="40"/>
        <v>0</v>
      </c>
      <c r="S850">
        <v>9.8039215686274508E-3</v>
      </c>
      <c r="T850">
        <v>2</v>
      </c>
      <c r="U850" t="str">
        <f t="shared" si="41"/>
        <v/>
      </c>
    </row>
    <row r="851" spans="1:21" hidden="1" x14ac:dyDescent="0.25">
      <c r="A851" s="39">
        <v>41534</v>
      </c>
      <c r="B851" s="39" t="s">
        <v>4914</v>
      </c>
      <c r="C851" s="37" t="s">
        <v>3080</v>
      </c>
      <c r="D851" s="37">
        <v>2013</v>
      </c>
      <c r="E851" s="38">
        <v>9</v>
      </c>
      <c r="F851" s="37" t="s">
        <v>36</v>
      </c>
      <c r="G851" s="37" t="s">
        <v>36</v>
      </c>
      <c r="H851" s="37" t="s">
        <v>40</v>
      </c>
      <c r="I851" s="38">
        <v>6</v>
      </c>
      <c r="J851" s="37">
        <v>0</v>
      </c>
      <c r="K851" s="37">
        <f t="shared" si="39"/>
        <v>6</v>
      </c>
      <c r="L851" s="37" t="s">
        <v>37</v>
      </c>
      <c r="M851">
        <v>0</v>
      </c>
      <c r="N851">
        <v>0</v>
      </c>
      <c r="O851">
        <v>0</v>
      </c>
      <c r="P851">
        <f>VLOOKUP(C851,'By Sighting'!B:O,14,FALSE)</f>
        <v>0</v>
      </c>
      <c r="Q851">
        <v>0</v>
      </c>
      <c r="R851">
        <f t="shared" si="40"/>
        <v>0</v>
      </c>
      <c r="S851">
        <v>0</v>
      </c>
      <c r="T851">
        <v>0</v>
      </c>
      <c r="U851" t="str">
        <f t="shared" si="41"/>
        <v/>
      </c>
    </row>
    <row r="852" spans="1:21" hidden="1" x14ac:dyDescent="0.25">
      <c r="A852" s="39">
        <v>41534</v>
      </c>
      <c r="B852" s="39" t="s">
        <v>4914</v>
      </c>
      <c r="C852" s="37" t="s">
        <v>808</v>
      </c>
      <c r="D852" s="37">
        <v>2013</v>
      </c>
      <c r="E852" s="38">
        <v>9</v>
      </c>
      <c r="F852" s="37" t="s">
        <v>50</v>
      </c>
      <c r="G852" s="37" t="s">
        <v>50</v>
      </c>
      <c r="H852" s="37" t="s">
        <v>32</v>
      </c>
      <c r="I852" s="38">
        <v>131</v>
      </c>
      <c r="J852" s="37" t="s">
        <v>1864</v>
      </c>
      <c r="K852" s="37">
        <f t="shared" si="39"/>
        <v>127</v>
      </c>
      <c r="L852" s="37" t="s">
        <v>3079</v>
      </c>
      <c r="M852">
        <v>1</v>
      </c>
      <c r="N852">
        <v>1</v>
      </c>
      <c r="O852">
        <v>0</v>
      </c>
      <c r="P852">
        <f>VLOOKUP(C852,'By Sighting'!B:O,14,FALSE)</f>
        <v>1</v>
      </c>
      <c r="Q852">
        <v>7.6335877862595417E-3</v>
      </c>
      <c r="R852">
        <f t="shared" si="40"/>
        <v>0</v>
      </c>
      <c r="S852">
        <v>7.874015748031496E-3</v>
      </c>
      <c r="T852">
        <v>1</v>
      </c>
      <c r="U852" t="str">
        <f t="shared" si="41"/>
        <v/>
      </c>
    </row>
    <row r="853" spans="1:21" hidden="1" x14ac:dyDescent="0.25">
      <c r="A853" s="39">
        <v>41534</v>
      </c>
      <c r="B853" s="39" t="s">
        <v>4914</v>
      </c>
      <c r="C853" s="37" t="s">
        <v>3078</v>
      </c>
      <c r="D853" s="37">
        <v>2013</v>
      </c>
      <c r="E853" s="38">
        <v>9</v>
      </c>
      <c r="F853" s="37" t="s">
        <v>50</v>
      </c>
      <c r="G853" s="37" t="s">
        <v>50</v>
      </c>
      <c r="H853" s="37" t="s">
        <v>40</v>
      </c>
      <c r="I853" s="38">
        <v>2</v>
      </c>
      <c r="J853" s="37">
        <v>0</v>
      </c>
      <c r="K853" s="37">
        <f t="shared" si="39"/>
        <v>2</v>
      </c>
      <c r="L853" s="37" t="s">
        <v>37</v>
      </c>
      <c r="M853">
        <v>0</v>
      </c>
      <c r="N853">
        <v>0</v>
      </c>
      <c r="O853">
        <v>0</v>
      </c>
      <c r="P853">
        <f>VLOOKUP(C853,'By Sighting'!B:O,14,FALSE)</f>
        <v>0</v>
      </c>
      <c r="Q853">
        <v>0</v>
      </c>
      <c r="R853">
        <f t="shared" si="40"/>
        <v>0</v>
      </c>
      <c r="S853">
        <v>0</v>
      </c>
      <c r="T853">
        <v>0</v>
      </c>
      <c r="U853" t="str">
        <f t="shared" si="41"/>
        <v/>
      </c>
    </row>
    <row r="854" spans="1:21" hidden="1" x14ac:dyDescent="0.25">
      <c r="A854" s="39">
        <v>41562</v>
      </c>
      <c r="B854" s="39" t="s">
        <v>4915</v>
      </c>
      <c r="C854" s="37" t="s">
        <v>3074</v>
      </c>
      <c r="D854" s="37">
        <v>2013</v>
      </c>
      <c r="E854" s="38">
        <v>10</v>
      </c>
      <c r="F854" s="37" t="s">
        <v>76</v>
      </c>
      <c r="G854" s="37" t="s">
        <v>1827</v>
      </c>
      <c r="H854" s="37" t="s">
        <v>32</v>
      </c>
      <c r="I854" s="38">
        <v>2</v>
      </c>
      <c r="J854" s="37">
        <v>0</v>
      </c>
      <c r="K854" s="37">
        <f t="shared" si="39"/>
        <v>2</v>
      </c>
      <c r="L854" s="37" t="s">
        <v>37</v>
      </c>
      <c r="M854">
        <v>0</v>
      </c>
      <c r="N854">
        <v>0</v>
      </c>
      <c r="O854">
        <v>0</v>
      </c>
      <c r="P854">
        <f>VLOOKUP(C854,'By Sighting'!B:O,14,FALSE)</f>
        <v>0</v>
      </c>
      <c r="Q854">
        <v>0</v>
      </c>
      <c r="R854">
        <f t="shared" si="40"/>
        <v>0</v>
      </c>
      <c r="S854">
        <v>0</v>
      </c>
      <c r="T854">
        <v>0</v>
      </c>
      <c r="U854" t="str">
        <f t="shared" si="41"/>
        <v/>
      </c>
    </row>
    <row r="855" spans="1:21" hidden="1" x14ac:dyDescent="0.25">
      <c r="A855" s="39">
        <v>41562</v>
      </c>
      <c r="B855" s="39" t="s">
        <v>4915</v>
      </c>
      <c r="C855" s="37" t="s">
        <v>3073</v>
      </c>
      <c r="D855" s="37">
        <v>2013</v>
      </c>
      <c r="E855" s="38">
        <v>10</v>
      </c>
      <c r="F855" s="37" t="s">
        <v>1827</v>
      </c>
      <c r="G855" s="37" t="s">
        <v>1827</v>
      </c>
      <c r="H855" s="37" t="s">
        <v>32</v>
      </c>
      <c r="I855" s="38">
        <v>3</v>
      </c>
      <c r="J855" s="37">
        <v>0</v>
      </c>
      <c r="K855" s="37">
        <f t="shared" si="39"/>
        <v>3</v>
      </c>
      <c r="L855" s="37" t="s">
        <v>37</v>
      </c>
      <c r="M855">
        <v>0</v>
      </c>
      <c r="N855">
        <v>0</v>
      </c>
      <c r="O855">
        <v>0</v>
      </c>
      <c r="P855">
        <f>VLOOKUP(C855,'By Sighting'!B:O,14,FALSE)</f>
        <v>0</v>
      </c>
      <c r="Q855">
        <v>0</v>
      </c>
      <c r="R855">
        <f t="shared" si="40"/>
        <v>0</v>
      </c>
      <c r="S855">
        <v>0</v>
      </c>
      <c r="T855">
        <v>0</v>
      </c>
      <c r="U855" t="str">
        <f t="shared" si="41"/>
        <v/>
      </c>
    </row>
    <row r="856" spans="1:21" hidden="1" x14ac:dyDescent="0.25">
      <c r="A856" s="39">
        <v>41562</v>
      </c>
      <c r="B856" s="39" t="s">
        <v>4915</v>
      </c>
      <c r="C856" s="37" t="s">
        <v>811</v>
      </c>
      <c r="D856" s="37">
        <v>2013</v>
      </c>
      <c r="E856" s="38">
        <v>10</v>
      </c>
      <c r="F856" s="37" t="s">
        <v>55</v>
      </c>
      <c r="G856" s="37" t="s">
        <v>4672</v>
      </c>
      <c r="H856" s="37" t="s">
        <v>40</v>
      </c>
      <c r="I856" s="38">
        <v>980</v>
      </c>
      <c r="J856" s="37">
        <v>0</v>
      </c>
      <c r="K856" s="37">
        <f t="shared" si="39"/>
        <v>980</v>
      </c>
      <c r="L856" s="37" t="s">
        <v>3071</v>
      </c>
      <c r="M856">
        <v>1</v>
      </c>
      <c r="N856">
        <v>0</v>
      </c>
      <c r="O856">
        <v>1</v>
      </c>
      <c r="P856">
        <f>VLOOKUP(C856,'By Sighting'!B:O,14,FALSE)</f>
        <v>1</v>
      </c>
      <c r="Q856">
        <v>1.0204081632653062E-3</v>
      </c>
      <c r="R856">
        <f t="shared" si="40"/>
        <v>1.0204081632653062E-3</v>
      </c>
      <c r="S856">
        <v>1.0204081632653062E-3</v>
      </c>
      <c r="T856">
        <v>1</v>
      </c>
      <c r="U856" t="str">
        <f t="shared" si="41"/>
        <v/>
      </c>
    </row>
    <row r="857" spans="1:21" hidden="1" x14ac:dyDescent="0.25">
      <c r="A857" s="39">
        <v>41562</v>
      </c>
      <c r="B857" s="39" t="s">
        <v>4915</v>
      </c>
      <c r="C857" s="37" t="s">
        <v>814</v>
      </c>
      <c r="D857" s="37">
        <v>2013</v>
      </c>
      <c r="E857" s="38">
        <v>10</v>
      </c>
      <c r="F857" s="37" t="s">
        <v>55</v>
      </c>
      <c r="G857" s="37" t="s">
        <v>4672</v>
      </c>
      <c r="H857" s="37" t="s">
        <v>32</v>
      </c>
      <c r="I857" s="38">
        <v>305</v>
      </c>
      <c r="J857" s="37" t="s">
        <v>2975</v>
      </c>
      <c r="K857" s="37">
        <f t="shared" si="39"/>
        <v>288</v>
      </c>
      <c r="L857" s="37" t="s">
        <v>3070</v>
      </c>
      <c r="M857">
        <v>1</v>
      </c>
      <c r="N857">
        <v>1</v>
      </c>
      <c r="O857">
        <v>0</v>
      </c>
      <c r="P857">
        <f>VLOOKUP(C857,'By Sighting'!B:O,14,FALSE)</f>
        <v>1</v>
      </c>
      <c r="Q857">
        <v>3.2786885245901639E-3</v>
      </c>
      <c r="R857">
        <f t="shared" si="40"/>
        <v>0</v>
      </c>
      <c r="S857">
        <v>3.472222222222222E-3</v>
      </c>
      <c r="T857">
        <v>1</v>
      </c>
      <c r="U857" t="str">
        <f t="shared" si="41"/>
        <v/>
      </c>
    </row>
    <row r="858" spans="1:21" hidden="1" x14ac:dyDescent="0.25">
      <c r="A858" s="39">
        <v>41562</v>
      </c>
      <c r="B858" s="39" t="s">
        <v>4915</v>
      </c>
      <c r="C858" s="37" t="s">
        <v>3069</v>
      </c>
      <c r="D858" s="37">
        <v>2013</v>
      </c>
      <c r="E858" s="38">
        <v>10</v>
      </c>
      <c r="F858" s="37" t="s">
        <v>24</v>
      </c>
      <c r="G858" s="37" t="s">
        <v>4672</v>
      </c>
      <c r="H858" s="37" t="s">
        <v>32</v>
      </c>
      <c r="I858" s="38">
        <v>2</v>
      </c>
      <c r="J858" s="37">
        <v>0</v>
      </c>
      <c r="K858" s="37">
        <f t="shared" si="39"/>
        <v>2</v>
      </c>
      <c r="L858" s="37" t="s">
        <v>37</v>
      </c>
      <c r="M858">
        <v>0</v>
      </c>
      <c r="N858">
        <v>0</v>
      </c>
      <c r="O858">
        <v>0</v>
      </c>
      <c r="P858">
        <f>VLOOKUP(C858,'By Sighting'!B:O,14,FALSE)</f>
        <v>0</v>
      </c>
      <c r="Q858">
        <v>0</v>
      </c>
      <c r="R858">
        <f t="shared" si="40"/>
        <v>0</v>
      </c>
      <c r="S858">
        <v>0</v>
      </c>
      <c r="T858">
        <v>0</v>
      </c>
      <c r="U858" t="str">
        <f t="shared" si="41"/>
        <v/>
      </c>
    </row>
    <row r="859" spans="1:21" hidden="1" x14ac:dyDescent="0.25">
      <c r="A859" s="39">
        <v>41562</v>
      </c>
      <c r="B859" s="39" t="s">
        <v>4915</v>
      </c>
      <c r="C859" s="37" t="s">
        <v>3068</v>
      </c>
      <c r="D859" s="37">
        <v>2013</v>
      </c>
      <c r="E859" s="38">
        <v>10</v>
      </c>
      <c r="F859" s="37" t="s">
        <v>36</v>
      </c>
      <c r="G859" s="37" t="s">
        <v>36</v>
      </c>
      <c r="H859" s="37" t="s">
        <v>40</v>
      </c>
      <c r="I859" s="38">
        <v>10</v>
      </c>
      <c r="J859" s="37">
        <v>0</v>
      </c>
      <c r="K859" s="37">
        <f t="shared" si="39"/>
        <v>10</v>
      </c>
      <c r="L859" s="37" t="s">
        <v>3067</v>
      </c>
      <c r="M859">
        <v>0</v>
      </c>
      <c r="N859">
        <v>0</v>
      </c>
      <c r="O859">
        <v>0</v>
      </c>
      <c r="P859">
        <f>VLOOKUP(C859,'By Sighting'!B:O,14,FALSE)</f>
        <v>0</v>
      </c>
      <c r="Q859">
        <v>0</v>
      </c>
      <c r="R859">
        <f t="shared" si="40"/>
        <v>0</v>
      </c>
      <c r="S859">
        <v>0</v>
      </c>
      <c r="T859">
        <v>0</v>
      </c>
      <c r="U859" t="str">
        <f t="shared" si="41"/>
        <v/>
      </c>
    </row>
    <row r="860" spans="1:21" hidden="1" x14ac:dyDescent="0.25">
      <c r="A860" s="39">
        <v>41562</v>
      </c>
      <c r="B860" s="39" t="s">
        <v>4915</v>
      </c>
      <c r="C860" s="37" t="s">
        <v>3066</v>
      </c>
      <c r="D860" s="37">
        <v>2013</v>
      </c>
      <c r="E860" s="38">
        <v>10</v>
      </c>
      <c r="F860" s="37" t="s">
        <v>36</v>
      </c>
      <c r="G860" s="37" t="s">
        <v>36</v>
      </c>
      <c r="H860" s="37" t="s">
        <v>32</v>
      </c>
      <c r="I860" s="38">
        <v>53</v>
      </c>
      <c r="J860" s="37" t="s">
        <v>1910</v>
      </c>
      <c r="K860" s="37">
        <f t="shared" si="39"/>
        <v>40</v>
      </c>
      <c r="L860" s="37" t="s">
        <v>3065</v>
      </c>
      <c r="M860">
        <v>0</v>
      </c>
      <c r="N860">
        <v>0</v>
      </c>
      <c r="O860">
        <v>0</v>
      </c>
      <c r="P860">
        <f>VLOOKUP(C860,'By Sighting'!B:O,14,FALSE)</f>
        <v>0</v>
      </c>
      <c r="Q860">
        <v>0</v>
      </c>
      <c r="R860">
        <f t="shared" si="40"/>
        <v>0</v>
      </c>
      <c r="S860">
        <v>0</v>
      </c>
      <c r="T860">
        <v>0</v>
      </c>
      <c r="U860" t="str">
        <f t="shared" si="41"/>
        <v/>
      </c>
    </row>
    <row r="861" spans="1:21" hidden="1" x14ac:dyDescent="0.25">
      <c r="A861" s="39">
        <v>41562</v>
      </c>
      <c r="B861" s="39" t="s">
        <v>4915</v>
      </c>
      <c r="C861" s="37" t="s">
        <v>3064</v>
      </c>
      <c r="D861" s="37">
        <v>2013</v>
      </c>
      <c r="E861" s="38">
        <v>10</v>
      </c>
      <c r="F861" s="37" t="s">
        <v>50</v>
      </c>
      <c r="G861" s="37" t="s">
        <v>50</v>
      </c>
      <c r="H861" s="37" t="s">
        <v>32</v>
      </c>
      <c r="I861" s="38">
        <v>25</v>
      </c>
      <c r="J861" s="37">
        <v>0</v>
      </c>
      <c r="K861" s="37">
        <f t="shared" si="39"/>
        <v>25</v>
      </c>
      <c r="L861" s="37" t="s">
        <v>3063</v>
      </c>
      <c r="M861">
        <v>0</v>
      </c>
      <c r="N861">
        <v>0</v>
      </c>
      <c r="O861">
        <v>0</v>
      </c>
      <c r="P861">
        <f>VLOOKUP(C861,'By Sighting'!B:O,14,FALSE)</f>
        <v>0</v>
      </c>
      <c r="Q861">
        <v>0</v>
      </c>
      <c r="R861">
        <f t="shared" si="40"/>
        <v>0</v>
      </c>
      <c r="S861">
        <v>0</v>
      </c>
      <c r="T861">
        <v>0</v>
      </c>
      <c r="U861" t="str">
        <f t="shared" si="41"/>
        <v/>
      </c>
    </row>
    <row r="862" spans="1:21" hidden="1" x14ac:dyDescent="0.25">
      <c r="A862" s="39">
        <v>41576</v>
      </c>
      <c r="B862" s="39" t="s">
        <v>4916</v>
      </c>
      <c r="C862" s="37" t="s">
        <v>3062</v>
      </c>
      <c r="D862" s="37">
        <v>2013</v>
      </c>
      <c r="E862" s="38">
        <v>10</v>
      </c>
      <c r="F862" s="37" t="s">
        <v>76</v>
      </c>
      <c r="G862" s="37" t="s">
        <v>1827</v>
      </c>
      <c r="H862" s="37" t="s">
        <v>32</v>
      </c>
      <c r="I862" s="38">
        <v>49</v>
      </c>
      <c r="J862" s="37">
        <v>0</v>
      </c>
      <c r="K862" s="37">
        <f t="shared" si="39"/>
        <v>49</v>
      </c>
      <c r="L862" s="37" t="s">
        <v>3061</v>
      </c>
      <c r="M862">
        <v>0</v>
      </c>
      <c r="N862">
        <v>0</v>
      </c>
      <c r="O862">
        <v>0</v>
      </c>
      <c r="P862">
        <f>VLOOKUP(C862,'By Sighting'!B:O,14,FALSE)</f>
        <v>0</v>
      </c>
      <c r="Q862">
        <v>0</v>
      </c>
      <c r="R862">
        <f t="shared" si="40"/>
        <v>0</v>
      </c>
      <c r="S862">
        <v>0</v>
      </c>
      <c r="T862">
        <v>0</v>
      </c>
      <c r="U862" t="str">
        <f t="shared" si="41"/>
        <v/>
      </c>
    </row>
    <row r="863" spans="1:21" hidden="1" x14ac:dyDescent="0.25">
      <c r="A863" s="39">
        <v>41576</v>
      </c>
      <c r="B863" s="39" t="s">
        <v>4916</v>
      </c>
      <c r="C863" s="37" t="s">
        <v>3060</v>
      </c>
      <c r="D863" s="37">
        <v>2013</v>
      </c>
      <c r="E863" s="38">
        <v>10</v>
      </c>
      <c r="F863" s="37" t="s">
        <v>76</v>
      </c>
      <c r="G863" s="37" t="s">
        <v>1827</v>
      </c>
      <c r="H863" s="37" t="s">
        <v>40</v>
      </c>
      <c r="I863" s="38">
        <v>1</v>
      </c>
      <c r="J863" s="37">
        <v>0</v>
      </c>
      <c r="K863" s="37">
        <f t="shared" si="39"/>
        <v>1</v>
      </c>
      <c r="L863" s="37" t="s">
        <v>3059</v>
      </c>
      <c r="M863">
        <v>0</v>
      </c>
      <c r="N863">
        <v>0</v>
      </c>
      <c r="O863">
        <v>0</v>
      </c>
      <c r="P863">
        <f>VLOOKUP(C863,'By Sighting'!B:O,14,FALSE)</f>
        <v>0</v>
      </c>
      <c r="Q863">
        <v>0</v>
      </c>
      <c r="R863">
        <f t="shared" si="40"/>
        <v>0</v>
      </c>
      <c r="S863">
        <v>0</v>
      </c>
      <c r="T863">
        <v>0</v>
      </c>
      <c r="U863" t="str">
        <f t="shared" si="41"/>
        <v/>
      </c>
    </row>
    <row r="864" spans="1:21" hidden="1" x14ac:dyDescent="0.25">
      <c r="A864" s="39">
        <v>41576</v>
      </c>
      <c r="B864" s="39" t="s">
        <v>4916</v>
      </c>
      <c r="C864" s="37" t="s">
        <v>3058</v>
      </c>
      <c r="D864" s="37">
        <v>2013</v>
      </c>
      <c r="E864" s="38">
        <v>10</v>
      </c>
      <c r="F864" s="37" t="s">
        <v>1827</v>
      </c>
      <c r="G864" s="37" t="s">
        <v>1827</v>
      </c>
      <c r="H864" s="37" t="s">
        <v>32</v>
      </c>
      <c r="I864" s="38">
        <v>2</v>
      </c>
      <c r="J864" s="37">
        <v>0</v>
      </c>
      <c r="K864" s="37">
        <f t="shared" si="39"/>
        <v>2</v>
      </c>
      <c r="L864" s="37" t="s">
        <v>37</v>
      </c>
      <c r="M864">
        <v>0</v>
      </c>
      <c r="N864">
        <v>0</v>
      </c>
      <c r="O864">
        <v>0</v>
      </c>
      <c r="P864">
        <f>VLOOKUP(C864,'By Sighting'!B:O,14,FALSE)</f>
        <v>0</v>
      </c>
      <c r="Q864">
        <v>0</v>
      </c>
      <c r="R864">
        <f t="shared" si="40"/>
        <v>0</v>
      </c>
      <c r="S864">
        <v>0</v>
      </c>
      <c r="T864">
        <v>0</v>
      </c>
      <c r="U864" t="str">
        <f t="shared" si="41"/>
        <v/>
      </c>
    </row>
    <row r="865" spans="1:21" hidden="1" x14ac:dyDescent="0.25">
      <c r="A865" s="39">
        <v>41578</v>
      </c>
      <c r="B865" s="39" t="s">
        <v>4917</v>
      </c>
      <c r="C865" s="37" t="s">
        <v>3051</v>
      </c>
      <c r="D865" s="37">
        <v>2013</v>
      </c>
      <c r="E865" s="38">
        <v>10</v>
      </c>
      <c r="F865" s="37" t="s">
        <v>76</v>
      </c>
      <c r="G865" s="37" t="s">
        <v>1827</v>
      </c>
      <c r="H865" s="37" t="s">
        <v>32</v>
      </c>
      <c r="I865" s="38">
        <v>15</v>
      </c>
      <c r="J865" s="37">
        <v>0</v>
      </c>
      <c r="K865" s="37">
        <f t="shared" si="39"/>
        <v>15</v>
      </c>
      <c r="L865" s="37" t="s">
        <v>3050</v>
      </c>
      <c r="M865">
        <v>0</v>
      </c>
      <c r="N865">
        <v>0</v>
      </c>
      <c r="O865">
        <v>0</v>
      </c>
      <c r="P865">
        <f>VLOOKUP(C865,'By Sighting'!B:O,14,FALSE)</f>
        <v>0</v>
      </c>
      <c r="Q865">
        <v>0</v>
      </c>
      <c r="R865">
        <f t="shared" si="40"/>
        <v>0</v>
      </c>
      <c r="S865">
        <v>0</v>
      </c>
      <c r="T865">
        <v>0</v>
      </c>
      <c r="U865" t="str">
        <f t="shared" si="41"/>
        <v/>
      </c>
    </row>
    <row r="866" spans="1:21" hidden="1" x14ac:dyDescent="0.25">
      <c r="A866" s="39">
        <v>41578</v>
      </c>
      <c r="B866" s="39" t="s">
        <v>4917</v>
      </c>
      <c r="C866" s="37" t="s">
        <v>3049</v>
      </c>
      <c r="D866" s="37">
        <v>2013</v>
      </c>
      <c r="E866" s="38">
        <v>10</v>
      </c>
      <c r="F866" s="37" t="s">
        <v>1827</v>
      </c>
      <c r="G866" s="37" t="s">
        <v>1827</v>
      </c>
      <c r="H866" s="37" t="s">
        <v>32</v>
      </c>
      <c r="I866" s="38">
        <v>1</v>
      </c>
      <c r="J866" s="37">
        <v>0</v>
      </c>
      <c r="K866" s="37">
        <f t="shared" si="39"/>
        <v>1</v>
      </c>
      <c r="L866" s="37" t="s">
        <v>2952</v>
      </c>
      <c r="M866">
        <v>0</v>
      </c>
      <c r="N866">
        <v>0</v>
      </c>
      <c r="O866">
        <v>0</v>
      </c>
      <c r="P866">
        <f>VLOOKUP(C866,'By Sighting'!B:O,14,FALSE)</f>
        <v>0</v>
      </c>
      <c r="Q866">
        <v>0</v>
      </c>
      <c r="R866">
        <f t="shared" si="40"/>
        <v>0</v>
      </c>
      <c r="S866">
        <v>0</v>
      </c>
      <c r="T866">
        <v>0</v>
      </c>
      <c r="U866" t="str">
        <f t="shared" si="41"/>
        <v/>
      </c>
    </row>
    <row r="867" spans="1:21" hidden="1" x14ac:dyDescent="0.25">
      <c r="A867" s="39">
        <v>41592</v>
      </c>
      <c r="B867" s="39" t="s">
        <v>4918</v>
      </c>
      <c r="C867" s="37" t="s">
        <v>3044</v>
      </c>
      <c r="D867" s="37">
        <v>2013</v>
      </c>
      <c r="E867" s="38">
        <v>11</v>
      </c>
      <c r="F867" s="37" t="s">
        <v>1827</v>
      </c>
      <c r="G867" s="37" t="s">
        <v>1827</v>
      </c>
      <c r="H867" s="37" t="s">
        <v>32</v>
      </c>
      <c r="I867" s="38">
        <v>8</v>
      </c>
      <c r="J867" s="37">
        <v>0</v>
      </c>
      <c r="K867" s="37">
        <f t="shared" si="39"/>
        <v>8</v>
      </c>
      <c r="L867" s="37" t="s">
        <v>3043</v>
      </c>
      <c r="M867">
        <v>0</v>
      </c>
      <c r="N867">
        <v>0</v>
      </c>
      <c r="O867">
        <v>0</v>
      </c>
      <c r="P867">
        <f>VLOOKUP(C867,'By Sighting'!B:O,14,FALSE)</f>
        <v>0</v>
      </c>
      <c r="Q867">
        <v>0</v>
      </c>
      <c r="R867">
        <f t="shared" si="40"/>
        <v>0</v>
      </c>
      <c r="S867">
        <v>0</v>
      </c>
      <c r="T867">
        <v>0</v>
      </c>
      <c r="U867" t="str">
        <f t="shared" si="41"/>
        <v/>
      </c>
    </row>
    <row r="868" spans="1:21" hidden="1" x14ac:dyDescent="0.25">
      <c r="A868" s="39">
        <v>41592</v>
      </c>
      <c r="B868" s="39" t="s">
        <v>4918</v>
      </c>
      <c r="C868" s="37" t="s">
        <v>3042</v>
      </c>
      <c r="D868" s="37">
        <v>2013</v>
      </c>
      <c r="E868" s="38">
        <v>11</v>
      </c>
      <c r="F868" s="37" t="s">
        <v>1827</v>
      </c>
      <c r="G868" s="37" t="s">
        <v>1827</v>
      </c>
      <c r="H868" s="37" t="s">
        <v>40</v>
      </c>
      <c r="I868" s="38">
        <v>11</v>
      </c>
      <c r="J868" s="37">
        <v>0</v>
      </c>
      <c r="K868" s="37">
        <f t="shared" si="39"/>
        <v>11</v>
      </c>
      <c r="L868" s="37" t="s">
        <v>3041</v>
      </c>
      <c r="M868">
        <v>0</v>
      </c>
      <c r="N868">
        <v>0</v>
      </c>
      <c r="O868">
        <v>0</v>
      </c>
      <c r="P868">
        <f>VLOOKUP(C868,'By Sighting'!B:O,14,FALSE)</f>
        <v>0</v>
      </c>
      <c r="Q868">
        <v>0</v>
      </c>
      <c r="R868">
        <f t="shared" si="40"/>
        <v>0</v>
      </c>
      <c r="S868">
        <v>0</v>
      </c>
      <c r="T868">
        <v>0</v>
      </c>
      <c r="U868" t="str">
        <f t="shared" si="41"/>
        <v/>
      </c>
    </row>
    <row r="869" spans="1:21" hidden="1" x14ac:dyDescent="0.25">
      <c r="A869" s="39">
        <v>41592</v>
      </c>
      <c r="B869" s="39" t="s">
        <v>4918</v>
      </c>
      <c r="C869" s="37" t="s">
        <v>3040</v>
      </c>
      <c r="D869" s="37">
        <v>2013</v>
      </c>
      <c r="E869" s="38">
        <v>11</v>
      </c>
      <c r="F869" s="37" t="s">
        <v>153</v>
      </c>
      <c r="G869" s="37" t="s">
        <v>4672</v>
      </c>
      <c r="H869" s="37" t="s">
        <v>32</v>
      </c>
      <c r="I869" s="38">
        <v>28</v>
      </c>
      <c r="J869" s="37">
        <v>0</v>
      </c>
      <c r="K869" s="37">
        <f t="shared" si="39"/>
        <v>28</v>
      </c>
      <c r="L869" s="37" t="s">
        <v>3039</v>
      </c>
      <c r="M869">
        <v>0</v>
      </c>
      <c r="N869">
        <v>0</v>
      </c>
      <c r="O869">
        <v>0</v>
      </c>
      <c r="P869">
        <f>VLOOKUP(C869,'By Sighting'!B:O,14,FALSE)</f>
        <v>0</v>
      </c>
      <c r="Q869">
        <v>0</v>
      </c>
      <c r="R869">
        <f t="shared" si="40"/>
        <v>0</v>
      </c>
      <c r="S869">
        <v>0</v>
      </c>
      <c r="T869">
        <v>0</v>
      </c>
      <c r="U869" t="str">
        <f t="shared" si="41"/>
        <v/>
      </c>
    </row>
    <row r="870" spans="1:21" hidden="1" x14ac:dyDescent="0.25">
      <c r="A870" s="39">
        <v>41592</v>
      </c>
      <c r="B870" s="39" t="s">
        <v>4918</v>
      </c>
      <c r="C870" s="37" t="s">
        <v>3038</v>
      </c>
      <c r="D870" s="37">
        <v>2013</v>
      </c>
      <c r="E870" s="38">
        <v>11</v>
      </c>
      <c r="F870" s="37" t="s">
        <v>55</v>
      </c>
      <c r="G870" s="37" t="s">
        <v>4672</v>
      </c>
      <c r="H870" s="37" t="s">
        <v>32</v>
      </c>
      <c r="I870" s="38">
        <v>500</v>
      </c>
      <c r="J870" s="37">
        <v>0</v>
      </c>
      <c r="K870" s="37">
        <f t="shared" si="39"/>
        <v>500</v>
      </c>
      <c r="L870" s="37" t="s">
        <v>3037</v>
      </c>
      <c r="M870">
        <v>0</v>
      </c>
      <c r="N870">
        <v>0</v>
      </c>
      <c r="O870">
        <v>0</v>
      </c>
      <c r="P870">
        <f>VLOOKUP(C870,'By Sighting'!B:O,14,FALSE)</f>
        <v>0</v>
      </c>
      <c r="Q870">
        <v>0</v>
      </c>
      <c r="R870">
        <f t="shared" si="40"/>
        <v>0</v>
      </c>
      <c r="S870">
        <v>0</v>
      </c>
      <c r="T870">
        <v>0</v>
      </c>
      <c r="U870" t="str">
        <f t="shared" si="41"/>
        <v/>
      </c>
    </row>
    <row r="871" spans="1:21" hidden="1" x14ac:dyDescent="0.25">
      <c r="A871" s="39">
        <v>41592</v>
      </c>
      <c r="B871" s="39" t="s">
        <v>4918</v>
      </c>
      <c r="C871" s="37" t="s">
        <v>3036</v>
      </c>
      <c r="D871" s="37">
        <v>2013</v>
      </c>
      <c r="E871" s="38">
        <v>11</v>
      </c>
      <c r="F871" s="37" t="s">
        <v>55</v>
      </c>
      <c r="G871" s="37" t="s">
        <v>4672</v>
      </c>
      <c r="H871" s="37" t="s">
        <v>40</v>
      </c>
      <c r="I871" s="38">
        <v>3000</v>
      </c>
      <c r="J871" s="37">
        <v>0</v>
      </c>
      <c r="K871" s="37">
        <f t="shared" si="39"/>
        <v>3000</v>
      </c>
      <c r="L871" s="37" t="s">
        <v>3035</v>
      </c>
      <c r="M871">
        <v>0</v>
      </c>
      <c r="N871">
        <v>0</v>
      </c>
      <c r="O871">
        <v>0</v>
      </c>
      <c r="P871">
        <f>VLOOKUP(C871,'By Sighting'!B:O,14,FALSE)</f>
        <v>0</v>
      </c>
      <c r="Q871">
        <v>0</v>
      </c>
      <c r="R871">
        <f t="shared" si="40"/>
        <v>0</v>
      </c>
      <c r="S871">
        <v>0</v>
      </c>
      <c r="T871">
        <v>0</v>
      </c>
      <c r="U871" t="str">
        <f t="shared" si="41"/>
        <v/>
      </c>
    </row>
    <row r="872" spans="1:21" hidden="1" x14ac:dyDescent="0.25">
      <c r="A872" s="39">
        <v>41598</v>
      </c>
      <c r="B872" s="39" t="s">
        <v>4919</v>
      </c>
      <c r="C872" s="37" t="s">
        <v>3033</v>
      </c>
      <c r="D872" s="37">
        <v>2013</v>
      </c>
      <c r="E872" s="38">
        <v>11</v>
      </c>
      <c r="F872" s="37" t="s">
        <v>76</v>
      </c>
      <c r="G872" s="37" t="s">
        <v>1827</v>
      </c>
      <c r="H872" s="37" t="s">
        <v>32</v>
      </c>
      <c r="I872" s="38">
        <v>83</v>
      </c>
      <c r="J872" s="37">
        <v>0</v>
      </c>
      <c r="K872" s="37">
        <f t="shared" si="39"/>
        <v>83</v>
      </c>
      <c r="L872" s="37" t="s">
        <v>3032</v>
      </c>
      <c r="M872">
        <v>0</v>
      </c>
      <c r="N872">
        <v>0</v>
      </c>
      <c r="O872">
        <v>0</v>
      </c>
      <c r="P872">
        <f>VLOOKUP(C872,'By Sighting'!B:O,14,FALSE)</f>
        <v>0</v>
      </c>
      <c r="Q872">
        <v>0</v>
      </c>
      <c r="R872">
        <f t="shared" si="40"/>
        <v>0</v>
      </c>
      <c r="S872">
        <v>0</v>
      </c>
      <c r="T872">
        <v>0</v>
      </c>
      <c r="U872" t="str">
        <f t="shared" si="41"/>
        <v/>
      </c>
    </row>
    <row r="873" spans="1:21" hidden="1" x14ac:dyDescent="0.25">
      <c r="A873" s="39">
        <v>41598</v>
      </c>
      <c r="B873" s="39" t="s">
        <v>4919</v>
      </c>
      <c r="C873" s="37" t="s">
        <v>3031</v>
      </c>
      <c r="D873" s="37">
        <v>2013</v>
      </c>
      <c r="E873" s="38">
        <v>11</v>
      </c>
      <c r="F873" s="37" t="s">
        <v>76</v>
      </c>
      <c r="G873" s="37" t="s">
        <v>1827</v>
      </c>
      <c r="H873" s="37" t="s">
        <v>40</v>
      </c>
      <c r="I873" s="38">
        <v>2</v>
      </c>
      <c r="J873" s="37">
        <v>0</v>
      </c>
      <c r="K873" s="37">
        <f t="shared" si="39"/>
        <v>2</v>
      </c>
      <c r="L873" s="37" t="s">
        <v>37</v>
      </c>
      <c r="M873">
        <v>0</v>
      </c>
      <c r="N873">
        <v>0</v>
      </c>
      <c r="O873">
        <v>0</v>
      </c>
      <c r="P873">
        <f>VLOOKUP(C873,'By Sighting'!B:O,14,FALSE)</f>
        <v>0</v>
      </c>
      <c r="Q873">
        <v>0</v>
      </c>
      <c r="R873">
        <f t="shared" si="40"/>
        <v>0</v>
      </c>
      <c r="S873">
        <v>0</v>
      </c>
      <c r="T873">
        <v>0</v>
      </c>
      <c r="U873" t="str">
        <f t="shared" si="41"/>
        <v/>
      </c>
    </row>
    <row r="874" spans="1:21" hidden="1" x14ac:dyDescent="0.25">
      <c r="A874" s="39">
        <v>41598</v>
      </c>
      <c r="B874" s="39" t="s">
        <v>4919</v>
      </c>
      <c r="C874" s="37" t="s">
        <v>3030</v>
      </c>
      <c r="D874" s="37">
        <v>2013</v>
      </c>
      <c r="E874" s="38">
        <v>11</v>
      </c>
      <c r="F874" s="37" t="s">
        <v>1827</v>
      </c>
      <c r="G874" s="37" t="s">
        <v>1827</v>
      </c>
      <c r="H874" s="37" t="s">
        <v>32</v>
      </c>
      <c r="I874" s="38">
        <v>20</v>
      </c>
      <c r="J874" s="37">
        <v>0</v>
      </c>
      <c r="K874" s="37">
        <f t="shared" si="39"/>
        <v>20</v>
      </c>
      <c r="L874" s="37" t="s">
        <v>3029</v>
      </c>
      <c r="M874">
        <v>0</v>
      </c>
      <c r="N874">
        <v>0</v>
      </c>
      <c r="O874">
        <v>0</v>
      </c>
      <c r="P874">
        <f>VLOOKUP(C874,'By Sighting'!B:O,14,FALSE)</f>
        <v>0</v>
      </c>
      <c r="Q874">
        <v>0</v>
      </c>
      <c r="R874">
        <f t="shared" si="40"/>
        <v>0</v>
      </c>
      <c r="S874">
        <v>0</v>
      </c>
      <c r="T874">
        <v>0</v>
      </c>
      <c r="U874" t="str">
        <f t="shared" si="41"/>
        <v/>
      </c>
    </row>
    <row r="875" spans="1:21" hidden="1" x14ac:dyDescent="0.25">
      <c r="A875" s="39">
        <v>41598</v>
      </c>
      <c r="B875" s="39" t="s">
        <v>4919</v>
      </c>
      <c r="C875" s="37" t="s">
        <v>3028</v>
      </c>
      <c r="D875" s="37">
        <v>2013</v>
      </c>
      <c r="E875" s="38">
        <v>11</v>
      </c>
      <c r="F875" s="37" t="s">
        <v>1827</v>
      </c>
      <c r="G875" s="37" t="s">
        <v>1827</v>
      </c>
      <c r="H875" s="37" t="s">
        <v>40</v>
      </c>
      <c r="I875" s="38">
        <v>3</v>
      </c>
      <c r="J875" s="37">
        <v>0</v>
      </c>
      <c r="K875" s="37">
        <f t="shared" si="39"/>
        <v>3</v>
      </c>
      <c r="L875" s="37" t="s">
        <v>37</v>
      </c>
      <c r="M875">
        <v>0</v>
      </c>
      <c r="N875">
        <v>0</v>
      </c>
      <c r="O875">
        <v>0</v>
      </c>
      <c r="P875">
        <f>VLOOKUP(C875,'By Sighting'!B:O,14,FALSE)</f>
        <v>0</v>
      </c>
      <c r="Q875">
        <v>0</v>
      </c>
      <c r="R875">
        <f t="shared" si="40"/>
        <v>0</v>
      </c>
      <c r="S875">
        <v>0</v>
      </c>
      <c r="T875">
        <v>0</v>
      </c>
      <c r="U875" t="str">
        <f t="shared" si="41"/>
        <v/>
      </c>
    </row>
    <row r="876" spans="1:21" hidden="1" x14ac:dyDescent="0.25">
      <c r="A876" s="39">
        <v>41738</v>
      </c>
      <c r="B876" s="39" t="s">
        <v>4920</v>
      </c>
      <c r="C876" s="37" t="s">
        <v>3021</v>
      </c>
      <c r="D876" s="37">
        <v>2014</v>
      </c>
      <c r="E876" s="38">
        <v>4</v>
      </c>
      <c r="F876" s="37" t="s">
        <v>76</v>
      </c>
      <c r="G876" s="37" t="s">
        <v>1827</v>
      </c>
      <c r="H876" s="37" t="s">
        <v>32</v>
      </c>
      <c r="I876" s="38">
        <v>112</v>
      </c>
      <c r="J876" s="37">
        <v>0</v>
      </c>
      <c r="K876" s="37">
        <f t="shared" si="39"/>
        <v>112</v>
      </c>
      <c r="L876" s="37" t="s">
        <v>3020</v>
      </c>
      <c r="M876">
        <v>0</v>
      </c>
      <c r="N876">
        <v>0</v>
      </c>
      <c r="O876">
        <v>0</v>
      </c>
      <c r="P876">
        <f>VLOOKUP(C876,'By Sighting'!B:O,14,FALSE)</f>
        <v>0</v>
      </c>
      <c r="Q876">
        <v>0</v>
      </c>
      <c r="R876">
        <f t="shared" si="40"/>
        <v>0</v>
      </c>
      <c r="S876">
        <v>0</v>
      </c>
      <c r="T876">
        <v>0</v>
      </c>
      <c r="U876" t="str">
        <f t="shared" si="41"/>
        <v/>
      </c>
    </row>
    <row r="877" spans="1:21" hidden="1" x14ac:dyDescent="0.25">
      <c r="A877" s="39">
        <v>41738</v>
      </c>
      <c r="B877" s="39" t="s">
        <v>4920</v>
      </c>
      <c r="C877" s="37" t="s">
        <v>3019</v>
      </c>
      <c r="D877" s="37">
        <v>2014</v>
      </c>
      <c r="E877" s="38">
        <v>4</v>
      </c>
      <c r="F877" s="37" t="s">
        <v>76</v>
      </c>
      <c r="G877" s="37" t="s">
        <v>1827</v>
      </c>
      <c r="H877" s="37" t="s">
        <v>40</v>
      </c>
      <c r="I877" s="38">
        <v>5</v>
      </c>
      <c r="J877" s="37">
        <v>0</v>
      </c>
      <c r="K877" s="37">
        <f t="shared" si="39"/>
        <v>5</v>
      </c>
      <c r="L877" s="37" t="s">
        <v>3018</v>
      </c>
      <c r="M877">
        <v>0</v>
      </c>
      <c r="N877">
        <v>0</v>
      </c>
      <c r="O877">
        <v>0</v>
      </c>
      <c r="P877">
        <f>VLOOKUP(C877,'By Sighting'!B:O,14,FALSE)</f>
        <v>0</v>
      </c>
      <c r="Q877">
        <v>0</v>
      </c>
      <c r="R877">
        <f t="shared" si="40"/>
        <v>0</v>
      </c>
      <c r="S877">
        <v>0</v>
      </c>
      <c r="T877">
        <v>0</v>
      </c>
      <c r="U877" t="str">
        <f t="shared" si="41"/>
        <v/>
      </c>
    </row>
    <row r="878" spans="1:21" hidden="1" x14ac:dyDescent="0.25">
      <c r="A878" s="39">
        <v>41751</v>
      </c>
      <c r="B878" s="39" t="s">
        <v>4921</v>
      </c>
      <c r="C878" s="37" t="s">
        <v>3015</v>
      </c>
      <c r="D878" s="37">
        <v>2014</v>
      </c>
      <c r="E878" s="38">
        <v>4</v>
      </c>
      <c r="F878" s="37" t="s">
        <v>76</v>
      </c>
      <c r="G878" s="37" t="s">
        <v>1827</v>
      </c>
      <c r="H878" s="37" t="s">
        <v>32</v>
      </c>
      <c r="I878" s="38">
        <v>66</v>
      </c>
      <c r="J878" s="37">
        <v>0</v>
      </c>
      <c r="K878" s="37">
        <f t="shared" si="39"/>
        <v>66</v>
      </c>
      <c r="L878" s="37" t="s">
        <v>3014</v>
      </c>
      <c r="M878">
        <v>0</v>
      </c>
      <c r="N878">
        <v>0</v>
      </c>
      <c r="O878">
        <v>0</v>
      </c>
      <c r="P878">
        <f>VLOOKUP(C878,'By Sighting'!B:O,14,FALSE)</f>
        <v>0</v>
      </c>
      <c r="Q878">
        <v>0</v>
      </c>
      <c r="R878">
        <f t="shared" si="40"/>
        <v>0</v>
      </c>
      <c r="S878">
        <v>0</v>
      </c>
      <c r="T878">
        <v>0</v>
      </c>
      <c r="U878" t="str">
        <f t="shared" si="41"/>
        <v/>
      </c>
    </row>
    <row r="879" spans="1:21" hidden="1" x14ac:dyDescent="0.25">
      <c r="A879" s="39">
        <v>41751</v>
      </c>
      <c r="B879" s="39" t="s">
        <v>4921</v>
      </c>
      <c r="C879" s="37" t="s">
        <v>3013</v>
      </c>
      <c r="D879" s="37">
        <v>2014</v>
      </c>
      <c r="E879" s="38">
        <v>4</v>
      </c>
      <c r="F879" s="37" t="s">
        <v>76</v>
      </c>
      <c r="G879" s="37" t="s">
        <v>1827</v>
      </c>
      <c r="H879" s="37" t="s">
        <v>40</v>
      </c>
      <c r="I879" s="38">
        <v>16</v>
      </c>
      <c r="J879" s="37">
        <v>0</v>
      </c>
      <c r="K879" s="37">
        <f t="shared" si="39"/>
        <v>16</v>
      </c>
      <c r="L879" s="37" t="s">
        <v>37</v>
      </c>
      <c r="M879">
        <v>0</v>
      </c>
      <c r="N879">
        <v>0</v>
      </c>
      <c r="O879">
        <v>0</v>
      </c>
      <c r="P879">
        <f>VLOOKUP(C879,'By Sighting'!B:O,14,FALSE)</f>
        <v>0</v>
      </c>
      <c r="Q879">
        <v>0</v>
      </c>
      <c r="R879">
        <f t="shared" si="40"/>
        <v>0</v>
      </c>
      <c r="S879">
        <v>0</v>
      </c>
      <c r="T879">
        <v>0</v>
      </c>
      <c r="U879" t="str">
        <f t="shared" si="41"/>
        <v/>
      </c>
    </row>
    <row r="880" spans="1:21" hidden="1" x14ac:dyDescent="0.25">
      <c r="A880" s="39">
        <v>41751</v>
      </c>
      <c r="B880" s="39" t="s">
        <v>4921</v>
      </c>
      <c r="C880" s="37" t="s">
        <v>3012</v>
      </c>
      <c r="D880" s="37">
        <v>2014</v>
      </c>
      <c r="E880" s="38">
        <v>4</v>
      </c>
      <c r="F880" s="37" t="s">
        <v>1827</v>
      </c>
      <c r="G880" s="37" t="s">
        <v>1827</v>
      </c>
      <c r="H880" s="37" t="s">
        <v>32</v>
      </c>
      <c r="I880" s="40">
        <v>57</v>
      </c>
      <c r="J880" s="37">
        <v>0</v>
      </c>
      <c r="K880" s="37">
        <f t="shared" si="39"/>
        <v>57</v>
      </c>
      <c r="L880" s="37" t="s">
        <v>3011</v>
      </c>
      <c r="M880">
        <v>0</v>
      </c>
      <c r="N880">
        <v>0</v>
      </c>
      <c r="O880">
        <v>0</v>
      </c>
      <c r="P880">
        <f>VLOOKUP(C880,'By Sighting'!B:O,14,FALSE)</f>
        <v>0</v>
      </c>
      <c r="Q880">
        <v>0</v>
      </c>
      <c r="R880">
        <f t="shared" si="40"/>
        <v>0</v>
      </c>
      <c r="S880">
        <v>0</v>
      </c>
      <c r="T880">
        <v>0</v>
      </c>
      <c r="U880" t="str">
        <f t="shared" si="41"/>
        <v/>
      </c>
    </row>
    <row r="881" spans="1:21" hidden="1" x14ac:dyDescent="0.25">
      <c r="A881" s="39">
        <v>41751</v>
      </c>
      <c r="B881" s="39" t="s">
        <v>4921</v>
      </c>
      <c r="C881" s="37" t="s">
        <v>3010</v>
      </c>
      <c r="D881" s="37">
        <v>2014</v>
      </c>
      <c r="E881" s="38">
        <v>4</v>
      </c>
      <c r="F881" s="37" t="s">
        <v>1827</v>
      </c>
      <c r="G881" s="37" t="s">
        <v>1827</v>
      </c>
      <c r="H881" s="37" t="s">
        <v>40</v>
      </c>
      <c r="I881" s="38">
        <v>1</v>
      </c>
      <c r="J881" s="37">
        <v>0</v>
      </c>
      <c r="K881" s="37">
        <f t="shared" si="39"/>
        <v>1</v>
      </c>
      <c r="L881" s="37" t="s">
        <v>37</v>
      </c>
      <c r="M881">
        <v>0</v>
      </c>
      <c r="N881">
        <v>0</v>
      </c>
      <c r="O881">
        <v>0</v>
      </c>
      <c r="P881">
        <f>VLOOKUP(C881,'By Sighting'!B:O,14,FALSE)</f>
        <v>0</v>
      </c>
      <c r="Q881">
        <v>0</v>
      </c>
      <c r="R881">
        <f t="shared" si="40"/>
        <v>0</v>
      </c>
      <c r="S881">
        <v>0</v>
      </c>
      <c r="T881">
        <v>0</v>
      </c>
      <c r="U881" t="str">
        <f t="shared" si="41"/>
        <v/>
      </c>
    </row>
    <row r="882" spans="1:21" hidden="1" x14ac:dyDescent="0.25">
      <c r="A882" s="39">
        <v>41761</v>
      </c>
      <c r="B882" s="39" t="s">
        <v>4922</v>
      </c>
      <c r="C882" s="37" t="s">
        <v>3005</v>
      </c>
      <c r="D882" s="37">
        <v>2014</v>
      </c>
      <c r="E882" s="38">
        <v>5</v>
      </c>
      <c r="F882" s="37" t="s">
        <v>76</v>
      </c>
      <c r="G882" s="37" t="s">
        <v>1827</v>
      </c>
      <c r="H882" s="37" t="s">
        <v>40</v>
      </c>
      <c r="I882" s="38">
        <v>2</v>
      </c>
      <c r="J882" s="37">
        <v>0</v>
      </c>
      <c r="K882" s="37">
        <f t="shared" si="39"/>
        <v>2</v>
      </c>
      <c r="L882" s="37" t="s">
        <v>37</v>
      </c>
      <c r="M882">
        <v>0</v>
      </c>
      <c r="N882">
        <v>0</v>
      </c>
      <c r="O882">
        <v>0</v>
      </c>
      <c r="P882">
        <f>VLOOKUP(C882,'By Sighting'!B:O,14,FALSE)</f>
        <v>0</v>
      </c>
      <c r="Q882">
        <v>0</v>
      </c>
      <c r="R882">
        <f t="shared" si="40"/>
        <v>0</v>
      </c>
      <c r="S882">
        <v>0</v>
      </c>
      <c r="T882">
        <v>0</v>
      </c>
      <c r="U882" t="str">
        <f t="shared" si="41"/>
        <v/>
      </c>
    </row>
    <row r="883" spans="1:21" hidden="1" x14ac:dyDescent="0.25">
      <c r="A883" s="39">
        <v>41761</v>
      </c>
      <c r="B883" s="39" t="s">
        <v>4922</v>
      </c>
      <c r="C883" s="37" t="s">
        <v>3004</v>
      </c>
      <c r="D883" s="37">
        <v>2014</v>
      </c>
      <c r="E883" s="38">
        <v>5</v>
      </c>
      <c r="F883" s="37" t="s">
        <v>76</v>
      </c>
      <c r="G883" s="37" t="s">
        <v>1827</v>
      </c>
      <c r="H883" s="37" t="s">
        <v>32</v>
      </c>
      <c r="I883" s="38">
        <v>121</v>
      </c>
      <c r="J883" s="37">
        <v>0</v>
      </c>
      <c r="K883" s="37">
        <f t="shared" si="39"/>
        <v>121</v>
      </c>
      <c r="L883" s="37" t="s">
        <v>3003</v>
      </c>
      <c r="M883">
        <v>0</v>
      </c>
      <c r="N883">
        <v>0</v>
      </c>
      <c r="O883">
        <v>0</v>
      </c>
      <c r="P883">
        <f>VLOOKUP(C883,'By Sighting'!B:O,14,FALSE)</f>
        <v>0</v>
      </c>
      <c r="Q883">
        <v>0</v>
      </c>
      <c r="R883">
        <f t="shared" si="40"/>
        <v>0</v>
      </c>
      <c r="S883">
        <v>0</v>
      </c>
      <c r="T883">
        <v>0</v>
      </c>
      <c r="U883" t="str">
        <f t="shared" si="41"/>
        <v/>
      </c>
    </row>
    <row r="884" spans="1:21" hidden="1" x14ac:dyDescent="0.25">
      <c r="A884" s="39">
        <v>41761</v>
      </c>
      <c r="B884" s="39" t="s">
        <v>4922</v>
      </c>
      <c r="C884" s="37" t="s">
        <v>3002</v>
      </c>
      <c r="D884" s="37">
        <v>2014</v>
      </c>
      <c r="E884" s="38">
        <v>5</v>
      </c>
      <c r="F884" s="37" t="s">
        <v>1827</v>
      </c>
      <c r="G884" s="37" t="s">
        <v>1827</v>
      </c>
      <c r="H884" s="37" t="s">
        <v>32</v>
      </c>
      <c r="I884" s="38">
        <v>2</v>
      </c>
      <c r="J884" s="37">
        <v>0</v>
      </c>
      <c r="K884" s="37">
        <f t="shared" si="39"/>
        <v>2</v>
      </c>
      <c r="L884" s="37" t="s">
        <v>37</v>
      </c>
      <c r="M884">
        <v>0</v>
      </c>
      <c r="N884">
        <v>0</v>
      </c>
      <c r="O884">
        <v>0</v>
      </c>
      <c r="P884">
        <f>VLOOKUP(C884,'By Sighting'!B:O,14,FALSE)</f>
        <v>0</v>
      </c>
      <c r="Q884">
        <v>0</v>
      </c>
      <c r="R884">
        <f t="shared" si="40"/>
        <v>0</v>
      </c>
      <c r="S884">
        <v>0</v>
      </c>
      <c r="T884">
        <v>0</v>
      </c>
      <c r="U884" t="str">
        <f t="shared" si="41"/>
        <v/>
      </c>
    </row>
    <row r="885" spans="1:21" hidden="1" x14ac:dyDescent="0.25">
      <c r="A885" s="39">
        <v>41766</v>
      </c>
      <c r="B885" s="39" t="s">
        <v>4923</v>
      </c>
      <c r="C885" s="37" t="s">
        <v>817</v>
      </c>
      <c r="D885" s="37">
        <v>2014</v>
      </c>
      <c r="E885" s="38">
        <v>5</v>
      </c>
      <c r="F885" s="37" t="s">
        <v>76</v>
      </c>
      <c r="G885" s="37" t="s">
        <v>1827</v>
      </c>
      <c r="H885" s="37" t="s">
        <v>32</v>
      </c>
      <c r="I885" s="38">
        <v>254</v>
      </c>
      <c r="J885" s="37">
        <v>0</v>
      </c>
      <c r="K885" s="37">
        <f t="shared" si="39"/>
        <v>254</v>
      </c>
      <c r="L885" s="37" t="s">
        <v>2997</v>
      </c>
      <c r="M885">
        <v>1</v>
      </c>
      <c r="N885">
        <v>0</v>
      </c>
      <c r="O885">
        <v>0</v>
      </c>
      <c r="P885">
        <f>VLOOKUP(C885,'By Sighting'!B:O,14,FALSE)</f>
        <v>1</v>
      </c>
      <c r="Q885">
        <v>3.937007874015748E-3</v>
      </c>
      <c r="R885">
        <f t="shared" si="40"/>
        <v>0</v>
      </c>
      <c r="S885">
        <v>3.937007874015748E-3</v>
      </c>
      <c r="T885">
        <v>1</v>
      </c>
      <c r="U885" t="str">
        <f t="shared" si="41"/>
        <v/>
      </c>
    </row>
    <row r="886" spans="1:21" hidden="1" x14ac:dyDescent="0.25">
      <c r="A886" s="39">
        <v>41766</v>
      </c>
      <c r="B886" s="39" t="s">
        <v>4923</v>
      </c>
      <c r="C886" s="37" t="s">
        <v>2996</v>
      </c>
      <c r="D886" s="37">
        <v>2014</v>
      </c>
      <c r="E886" s="38">
        <v>5</v>
      </c>
      <c r="F886" s="37" t="s">
        <v>76</v>
      </c>
      <c r="G886" s="37" t="s">
        <v>1827</v>
      </c>
      <c r="H886" s="37" t="s">
        <v>40</v>
      </c>
      <c r="I886" s="38">
        <v>6</v>
      </c>
      <c r="J886" s="37">
        <v>0</v>
      </c>
      <c r="K886" s="37">
        <f t="shared" si="39"/>
        <v>6</v>
      </c>
      <c r="L886" s="37" t="s">
        <v>37</v>
      </c>
      <c r="M886">
        <v>0</v>
      </c>
      <c r="N886">
        <v>0</v>
      </c>
      <c r="O886">
        <v>0</v>
      </c>
      <c r="P886">
        <f>VLOOKUP(C886,'By Sighting'!B:O,14,FALSE)</f>
        <v>0</v>
      </c>
      <c r="Q886">
        <v>0</v>
      </c>
      <c r="R886">
        <f t="shared" si="40"/>
        <v>0</v>
      </c>
      <c r="S886">
        <v>0</v>
      </c>
      <c r="T886">
        <v>0</v>
      </c>
      <c r="U886" t="str">
        <f t="shared" si="41"/>
        <v/>
      </c>
    </row>
    <row r="887" spans="1:21" hidden="1" x14ac:dyDescent="0.25">
      <c r="A887" s="39">
        <v>41766</v>
      </c>
      <c r="B887" s="39" t="s">
        <v>4923</v>
      </c>
      <c r="C887" s="37" t="s">
        <v>2995</v>
      </c>
      <c r="D887" s="37">
        <v>2014</v>
      </c>
      <c r="E887" s="38">
        <v>5</v>
      </c>
      <c r="F887" s="37" t="s">
        <v>1827</v>
      </c>
      <c r="G887" s="37" t="s">
        <v>1827</v>
      </c>
      <c r="H887" s="37" t="s">
        <v>32</v>
      </c>
      <c r="I887" s="38">
        <v>105</v>
      </c>
      <c r="J887" s="37">
        <v>0</v>
      </c>
      <c r="K887" s="37">
        <f t="shared" si="39"/>
        <v>105</v>
      </c>
      <c r="L887" s="37" t="s">
        <v>37</v>
      </c>
      <c r="M887">
        <v>0</v>
      </c>
      <c r="N887">
        <v>0</v>
      </c>
      <c r="O887">
        <v>0</v>
      </c>
      <c r="P887">
        <f>VLOOKUP(C887,'By Sighting'!B:O,14,FALSE)</f>
        <v>0</v>
      </c>
      <c r="Q887">
        <v>0</v>
      </c>
      <c r="R887">
        <f t="shared" si="40"/>
        <v>0</v>
      </c>
      <c r="S887">
        <v>0</v>
      </c>
      <c r="T887">
        <v>0</v>
      </c>
      <c r="U887" t="str">
        <f t="shared" si="41"/>
        <v/>
      </c>
    </row>
    <row r="888" spans="1:21" hidden="1" x14ac:dyDescent="0.25">
      <c r="A888" s="39">
        <v>41766</v>
      </c>
      <c r="B888" s="39" t="s">
        <v>4923</v>
      </c>
      <c r="C888" s="37" t="s">
        <v>2994</v>
      </c>
      <c r="D888" s="37">
        <v>2014</v>
      </c>
      <c r="E888" s="38">
        <v>5</v>
      </c>
      <c r="F888" s="37" t="s">
        <v>1827</v>
      </c>
      <c r="G888" s="37" t="s">
        <v>1827</v>
      </c>
      <c r="H888" s="37" t="s">
        <v>40</v>
      </c>
      <c r="I888" s="38">
        <v>16</v>
      </c>
      <c r="J888" s="37">
        <v>0</v>
      </c>
      <c r="K888" s="37">
        <f t="shared" si="39"/>
        <v>16</v>
      </c>
      <c r="L888" s="37" t="s">
        <v>37</v>
      </c>
      <c r="M888">
        <v>0</v>
      </c>
      <c r="N888">
        <v>0</v>
      </c>
      <c r="O888">
        <v>0</v>
      </c>
      <c r="P888">
        <f>VLOOKUP(C888,'By Sighting'!B:O,14,FALSE)</f>
        <v>0</v>
      </c>
      <c r="Q888">
        <v>0</v>
      </c>
      <c r="R888">
        <f t="shared" si="40"/>
        <v>0</v>
      </c>
      <c r="S888">
        <v>0</v>
      </c>
      <c r="T888">
        <v>0</v>
      </c>
      <c r="U888" t="str">
        <f t="shared" si="41"/>
        <v/>
      </c>
    </row>
    <row r="889" spans="1:21" hidden="1" x14ac:dyDescent="0.25">
      <c r="A889" s="39">
        <v>41766</v>
      </c>
      <c r="B889" s="39" t="s">
        <v>4923</v>
      </c>
      <c r="C889" s="37" t="s">
        <v>2993</v>
      </c>
      <c r="D889" s="37">
        <v>2014</v>
      </c>
      <c r="E889" s="38">
        <v>5</v>
      </c>
      <c r="F889" s="37" t="s">
        <v>153</v>
      </c>
      <c r="G889" s="37" t="s">
        <v>4672</v>
      </c>
      <c r="H889" s="37" t="s">
        <v>32</v>
      </c>
      <c r="I889" s="38">
        <v>12</v>
      </c>
      <c r="J889" s="37" t="s">
        <v>2098</v>
      </c>
      <c r="K889" s="37">
        <f t="shared" si="39"/>
        <v>5</v>
      </c>
      <c r="L889" s="37" t="s">
        <v>37</v>
      </c>
      <c r="M889">
        <v>0</v>
      </c>
      <c r="N889">
        <v>0</v>
      </c>
      <c r="O889">
        <v>0</v>
      </c>
      <c r="P889">
        <f>VLOOKUP(C889,'By Sighting'!B:O,14,FALSE)</f>
        <v>0</v>
      </c>
      <c r="Q889">
        <v>0</v>
      </c>
      <c r="R889">
        <f t="shared" si="40"/>
        <v>0</v>
      </c>
      <c r="S889">
        <v>0</v>
      </c>
      <c r="T889">
        <v>0</v>
      </c>
      <c r="U889" t="str">
        <f t="shared" si="41"/>
        <v/>
      </c>
    </row>
    <row r="890" spans="1:21" hidden="1" x14ac:dyDescent="0.25">
      <c r="A890" s="39">
        <v>41766</v>
      </c>
      <c r="B890" s="39" t="s">
        <v>4923</v>
      </c>
      <c r="C890" s="37" t="s">
        <v>2992</v>
      </c>
      <c r="D890" s="37">
        <v>2014</v>
      </c>
      <c r="E890" s="38">
        <v>5</v>
      </c>
      <c r="F890" s="37" t="s">
        <v>55</v>
      </c>
      <c r="G890" s="37" t="s">
        <v>4672</v>
      </c>
      <c r="H890" s="37" t="s">
        <v>32</v>
      </c>
      <c r="I890" s="38">
        <v>24</v>
      </c>
      <c r="J890" s="37">
        <v>0</v>
      </c>
      <c r="K890" s="37">
        <f t="shared" si="39"/>
        <v>24</v>
      </c>
      <c r="L890" s="37" t="s">
        <v>37</v>
      </c>
      <c r="M890">
        <v>0</v>
      </c>
      <c r="N890">
        <v>0</v>
      </c>
      <c r="O890">
        <v>0</v>
      </c>
      <c r="P890">
        <f>VLOOKUP(C890,'By Sighting'!B:O,14,FALSE)</f>
        <v>0</v>
      </c>
      <c r="Q890">
        <v>0</v>
      </c>
      <c r="R890">
        <f t="shared" si="40"/>
        <v>0</v>
      </c>
      <c r="S890">
        <v>0</v>
      </c>
      <c r="T890">
        <v>0</v>
      </c>
      <c r="U890" t="str">
        <f t="shared" si="41"/>
        <v/>
      </c>
    </row>
    <row r="891" spans="1:21" hidden="1" x14ac:dyDescent="0.25">
      <c r="A891" s="39">
        <v>41766</v>
      </c>
      <c r="B891" s="39" t="s">
        <v>4923</v>
      </c>
      <c r="C891" s="37" t="s">
        <v>820</v>
      </c>
      <c r="D891" s="37">
        <v>2014</v>
      </c>
      <c r="E891" s="38">
        <v>5</v>
      </c>
      <c r="F891" s="37" t="s">
        <v>55</v>
      </c>
      <c r="G891" s="37" t="s">
        <v>4672</v>
      </c>
      <c r="H891" s="37" t="s">
        <v>40</v>
      </c>
      <c r="I891" s="38">
        <v>210</v>
      </c>
      <c r="J891" s="37">
        <v>0</v>
      </c>
      <c r="K891" s="37">
        <f t="shared" si="39"/>
        <v>210</v>
      </c>
      <c r="L891" s="37" t="s">
        <v>2991</v>
      </c>
      <c r="M891">
        <v>1</v>
      </c>
      <c r="N891">
        <v>0</v>
      </c>
      <c r="O891">
        <v>1</v>
      </c>
      <c r="P891">
        <f>VLOOKUP(C891,'By Sighting'!B:O,14,FALSE)</f>
        <v>1</v>
      </c>
      <c r="Q891">
        <v>4.7619047619047623E-3</v>
      </c>
      <c r="R891">
        <f t="shared" si="40"/>
        <v>4.7619047619047623E-3</v>
      </c>
      <c r="S891">
        <v>4.7619047619047623E-3</v>
      </c>
      <c r="T891">
        <v>1</v>
      </c>
      <c r="U891" t="str">
        <f t="shared" si="41"/>
        <v/>
      </c>
    </row>
    <row r="892" spans="1:21" hidden="1" x14ac:dyDescent="0.25">
      <c r="A892" s="39">
        <v>41766</v>
      </c>
      <c r="B892" s="39" t="s">
        <v>4923</v>
      </c>
      <c r="C892" s="37" t="s">
        <v>2990</v>
      </c>
      <c r="D892" s="37">
        <v>2014</v>
      </c>
      <c r="E892" s="38">
        <v>5</v>
      </c>
      <c r="F892" s="37" t="s">
        <v>24</v>
      </c>
      <c r="G892" s="37" t="s">
        <v>4672</v>
      </c>
      <c r="H892" s="37" t="s">
        <v>40</v>
      </c>
      <c r="I892" s="38">
        <v>30</v>
      </c>
      <c r="J892" s="37">
        <v>0</v>
      </c>
      <c r="K892" s="37">
        <f t="shared" si="39"/>
        <v>30</v>
      </c>
      <c r="L892" s="37" t="s">
        <v>37</v>
      </c>
      <c r="M892">
        <v>0</v>
      </c>
      <c r="N892">
        <v>0</v>
      </c>
      <c r="O892">
        <v>0</v>
      </c>
      <c r="P892">
        <f>VLOOKUP(C892,'By Sighting'!B:O,14,FALSE)</f>
        <v>0</v>
      </c>
      <c r="Q892">
        <v>0</v>
      </c>
      <c r="R892">
        <f t="shared" si="40"/>
        <v>0</v>
      </c>
      <c r="S892">
        <v>0</v>
      </c>
      <c r="T892">
        <v>0</v>
      </c>
      <c r="U892" t="str">
        <f t="shared" si="41"/>
        <v/>
      </c>
    </row>
    <row r="893" spans="1:21" hidden="1" x14ac:dyDescent="0.25">
      <c r="A893" s="39">
        <v>41766</v>
      </c>
      <c r="B893" s="39" t="s">
        <v>4923</v>
      </c>
      <c r="C893" s="37" t="s">
        <v>2989</v>
      </c>
      <c r="D893" s="37">
        <v>2014</v>
      </c>
      <c r="E893" s="38">
        <v>5</v>
      </c>
      <c r="F893" s="37" t="s">
        <v>24</v>
      </c>
      <c r="G893" s="37" t="s">
        <v>4672</v>
      </c>
      <c r="H893" s="37" t="s">
        <v>32</v>
      </c>
      <c r="I893" s="38">
        <v>63</v>
      </c>
      <c r="J893" s="37">
        <v>0</v>
      </c>
      <c r="K893" s="37">
        <f t="shared" si="39"/>
        <v>63</v>
      </c>
      <c r="L893" s="37" t="s">
        <v>2988</v>
      </c>
      <c r="M893">
        <v>0</v>
      </c>
      <c r="N893">
        <v>0</v>
      </c>
      <c r="O893">
        <v>0</v>
      </c>
      <c r="P893">
        <f>VLOOKUP(C893,'By Sighting'!B:O,14,FALSE)</f>
        <v>0</v>
      </c>
      <c r="Q893">
        <v>0</v>
      </c>
      <c r="R893">
        <f t="shared" si="40"/>
        <v>0</v>
      </c>
      <c r="S893">
        <v>0</v>
      </c>
      <c r="T893">
        <v>0</v>
      </c>
      <c r="U893" t="str">
        <f t="shared" si="41"/>
        <v/>
      </c>
    </row>
    <row r="894" spans="1:21" hidden="1" x14ac:dyDescent="0.25">
      <c r="A894" s="39">
        <v>41766</v>
      </c>
      <c r="B894" s="39" t="s">
        <v>4923</v>
      </c>
      <c r="C894" s="37" t="s">
        <v>2987</v>
      </c>
      <c r="D894" s="37">
        <v>2014</v>
      </c>
      <c r="E894" s="38">
        <v>5</v>
      </c>
      <c r="F894" s="37" t="s">
        <v>36</v>
      </c>
      <c r="G894" s="37" t="s">
        <v>36</v>
      </c>
      <c r="H894" s="37" t="s">
        <v>32</v>
      </c>
      <c r="I894" s="38">
        <v>226</v>
      </c>
      <c r="J894" s="37">
        <v>0</v>
      </c>
      <c r="K894" s="37">
        <f t="shared" si="39"/>
        <v>226</v>
      </c>
      <c r="L894" s="37" t="s">
        <v>2986</v>
      </c>
      <c r="M894">
        <v>0</v>
      </c>
      <c r="N894">
        <v>0</v>
      </c>
      <c r="O894">
        <v>0</v>
      </c>
      <c r="P894">
        <f>VLOOKUP(C894,'By Sighting'!B:O,14,FALSE)</f>
        <v>0</v>
      </c>
      <c r="Q894">
        <v>0</v>
      </c>
      <c r="R894">
        <f t="shared" si="40"/>
        <v>0</v>
      </c>
      <c r="S894">
        <v>0</v>
      </c>
      <c r="T894">
        <v>0</v>
      </c>
      <c r="U894" t="str">
        <f t="shared" si="41"/>
        <v/>
      </c>
    </row>
    <row r="895" spans="1:21" hidden="1" x14ac:dyDescent="0.25">
      <c r="A895" s="39">
        <v>41766</v>
      </c>
      <c r="B895" s="39" t="s">
        <v>4923</v>
      </c>
      <c r="C895" s="37" t="s">
        <v>2985</v>
      </c>
      <c r="D895" s="37">
        <v>2014</v>
      </c>
      <c r="E895" s="38">
        <v>5</v>
      </c>
      <c r="F895" s="37" t="s">
        <v>37</v>
      </c>
      <c r="G895" s="37" t="s">
        <v>36</v>
      </c>
      <c r="H895" s="37" t="s">
        <v>40</v>
      </c>
      <c r="I895" s="38">
        <v>49</v>
      </c>
      <c r="J895" s="37">
        <v>0</v>
      </c>
      <c r="K895" s="37">
        <f t="shared" si="39"/>
        <v>49</v>
      </c>
      <c r="L895" s="37" t="s">
        <v>37</v>
      </c>
      <c r="M895">
        <v>0</v>
      </c>
      <c r="N895">
        <v>0</v>
      </c>
      <c r="O895">
        <v>0</v>
      </c>
      <c r="P895">
        <f>VLOOKUP(C895,'By Sighting'!B:O,14,FALSE)</f>
        <v>0</v>
      </c>
      <c r="Q895">
        <v>0</v>
      </c>
      <c r="R895">
        <f t="shared" si="40"/>
        <v>0</v>
      </c>
      <c r="S895">
        <v>0</v>
      </c>
      <c r="T895">
        <v>0</v>
      </c>
      <c r="U895" t="str">
        <f t="shared" si="41"/>
        <v/>
      </c>
    </row>
    <row r="896" spans="1:21" hidden="1" x14ac:dyDescent="0.25">
      <c r="A896" s="39">
        <v>41766</v>
      </c>
      <c r="B896" s="39" t="s">
        <v>4923</v>
      </c>
      <c r="C896" s="37" t="s">
        <v>823</v>
      </c>
      <c r="D896" s="37">
        <v>2014</v>
      </c>
      <c r="E896" s="38">
        <v>5</v>
      </c>
      <c r="F896" s="37" t="s">
        <v>50</v>
      </c>
      <c r="G896" s="37" t="s">
        <v>50</v>
      </c>
      <c r="H896" s="37" t="s">
        <v>32</v>
      </c>
      <c r="I896" s="38">
        <v>402</v>
      </c>
      <c r="J896" s="37">
        <v>0</v>
      </c>
      <c r="K896" s="37">
        <f t="shared" si="39"/>
        <v>402</v>
      </c>
      <c r="L896" s="37" t="s">
        <v>2984</v>
      </c>
      <c r="M896">
        <v>3</v>
      </c>
      <c r="N896">
        <v>2</v>
      </c>
      <c r="O896">
        <v>0</v>
      </c>
      <c r="P896">
        <f>VLOOKUP(C896,'By Sighting'!B:O,14,FALSE)</f>
        <v>2</v>
      </c>
      <c r="Q896">
        <v>7.462686567164179E-3</v>
      </c>
      <c r="R896">
        <f t="shared" si="40"/>
        <v>0</v>
      </c>
      <c r="S896">
        <v>4.9751243781094526E-3</v>
      </c>
      <c r="T896">
        <v>3</v>
      </c>
      <c r="U896" t="str">
        <f t="shared" si="41"/>
        <v/>
      </c>
    </row>
    <row r="897" spans="1:21" hidden="1" x14ac:dyDescent="0.25">
      <c r="A897" s="39">
        <v>41766</v>
      </c>
      <c r="B897" s="39" t="s">
        <v>4923</v>
      </c>
      <c r="C897" s="37" t="s">
        <v>2983</v>
      </c>
      <c r="D897" s="37">
        <v>2014</v>
      </c>
      <c r="E897" s="38">
        <v>5</v>
      </c>
      <c r="F897" s="37" t="s">
        <v>50</v>
      </c>
      <c r="G897" s="37" t="s">
        <v>50</v>
      </c>
      <c r="H897" s="37" t="s">
        <v>40</v>
      </c>
      <c r="I897" s="38">
        <v>66</v>
      </c>
      <c r="J897" s="37">
        <v>0</v>
      </c>
      <c r="K897" s="37">
        <f t="shared" si="39"/>
        <v>66</v>
      </c>
      <c r="L897" s="37" t="s">
        <v>37</v>
      </c>
      <c r="M897">
        <v>0</v>
      </c>
      <c r="N897">
        <v>0</v>
      </c>
      <c r="O897">
        <v>0</v>
      </c>
      <c r="P897">
        <f>VLOOKUP(C897,'By Sighting'!B:O,14,FALSE)</f>
        <v>0</v>
      </c>
      <c r="Q897">
        <v>0</v>
      </c>
      <c r="R897">
        <f t="shared" si="40"/>
        <v>0</v>
      </c>
      <c r="S897">
        <v>0</v>
      </c>
      <c r="T897">
        <v>0</v>
      </c>
      <c r="U897" t="str">
        <f t="shared" si="41"/>
        <v/>
      </c>
    </row>
    <row r="898" spans="1:21" hidden="1" x14ac:dyDescent="0.25">
      <c r="A898" s="39">
        <v>41801</v>
      </c>
      <c r="B898" s="39" t="s">
        <v>4924</v>
      </c>
      <c r="C898" s="37" t="s">
        <v>832</v>
      </c>
      <c r="D898" s="37">
        <v>2014</v>
      </c>
      <c r="E898" s="38">
        <v>6</v>
      </c>
      <c r="F898" s="37" t="s">
        <v>1827</v>
      </c>
      <c r="G898" s="37" t="s">
        <v>1827</v>
      </c>
      <c r="H898" s="37" t="s">
        <v>32</v>
      </c>
      <c r="I898" s="38">
        <v>220</v>
      </c>
      <c r="J898" s="37">
        <v>0</v>
      </c>
      <c r="K898" s="37">
        <f t="shared" si="39"/>
        <v>220</v>
      </c>
      <c r="L898" s="37" t="s">
        <v>2981</v>
      </c>
      <c r="M898">
        <v>3</v>
      </c>
      <c r="N898">
        <v>1</v>
      </c>
      <c r="O898">
        <v>1</v>
      </c>
      <c r="P898">
        <f>VLOOKUP(C898,'By Sighting'!B:O,14,FALSE)</f>
        <v>2</v>
      </c>
      <c r="Q898">
        <v>1.3636363636363636E-2</v>
      </c>
      <c r="R898">
        <f t="shared" si="40"/>
        <v>4.5454545454545452E-3</v>
      </c>
      <c r="S898">
        <v>9.0909090909090905E-3</v>
      </c>
      <c r="T898">
        <v>3</v>
      </c>
      <c r="U898" t="str">
        <f t="shared" si="41"/>
        <v/>
      </c>
    </row>
    <row r="899" spans="1:21" hidden="1" x14ac:dyDescent="0.25">
      <c r="A899" s="39">
        <v>41801</v>
      </c>
      <c r="B899" s="39" t="s">
        <v>4924</v>
      </c>
      <c r="C899" s="37" t="s">
        <v>2980</v>
      </c>
      <c r="D899" s="37">
        <v>2014</v>
      </c>
      <c r="E899" s="38">
        <v>6</v>
      </c>
      <c r="F899" s="37" t="s">
        <v>1827</v>
      </c>
      <c r="G899" s="37" t="s">
        <v>1827</v>
      </c>
      <c r="H899" s="37" t="s">
        <v>40</v>
      </c>
      <c r="I899" s="38">
        <v>3</v>
      </c>
      <c r="J899" s="37">
        <v>0</v>
      </c>
      <c r="K899" s="37">
        <f t="shared" ref="K899:K962" si="42">I899-J899</f>
        <v>3</v>
      </c>
      <c r="L899" s="37" t="s">
        <v>37</v>
      </c>
      <c r="M899">
        <v>0</v>
      </c>
      <c r="N899">
        <v>0</v>
      </c>
      <c r="O899">
        <v>0</v>
      </c>
      <c r="P899">
        <f>VLOOKUP(C899,'By Sighting'!B:O,14,FALSE)</f>
        <v>0</v>
      </c>
      <c r="Q899">
        <v>0</v>
      </c>
      <c r="R899">
        <f t="shared" ref="R899:R962" si="43">O899/I899</f>
        <v>0</v>
      </c>
      <c r="S899">
        <v>0</v>
      </c>
      <c r="T899">
        <v>0</v>
      </c>
      <c r="U899" t="str">
        <f t="shared" ref="U899:U962" si="44">IF(T899=M899, "", "NO")</f>
        <v/>
      </c>
    </row>
    <row r="900" spans="1:21" hidden="1" x14ac:dyDescent="0.25">
      <c r="A900" s="39">
        <v>41801</v>
      </c>
      <c r="B900" s="39" t="s">
        <v>4924</v>
      </c>
      <c r="C900" s="37" t="s">
        <v>830</v>
      </c>
      <c r="D900" s="37">
        <v>2014</v>
      </c>
      <c r="E900" s="38">
        <v>6</v>
      </c>
      <c r="F900" s="37" t="s">
        <v>55</v>
      </c>
      <c r="G900" s="37" t="s">
        <v>4672</v>
      </c>
      <c r="H900" s="37" t="s">
        <v>40</v>
      </c>
      <c r="I900" s="38">
        <v>64</v>
      </c>
      <c r="J900" s="37">
        <v>0</v>
      </c>
      <c r="K900" s="37">
        <f t="shared" si="42"/>
        <v>64</v>
      </c>
      <c r="L900" s="37" t="s">
        <v>2979</v>
      </c>
      <c r="M900">
        <v>3</v>
      </c>
      <c r="N900">
        <v>0</v>
      </c>
      <c r="O900">
        <v>2</v>
      </c>
      <c r="P900">
        <f>VLOOKUP(C900,'By Sighting'!B:O,14,FALSE)</f>
        <v>2</v>
      </c>
      <c r="Q900">
        <v>4.6875E-2</v>
      </c>
      <c r="R900">
        <f t="shared" si="43"/>
        <v>3.125E-2</v>
      </c>
      <c r="S900">
        <v>3.125E-2</v>
      </c>
      <c r="T900">
        <v>3</v>
      </c>
      <c r="U900" t="str">
        <f t="shared" si="44"/>
        <v/>
      </c>
    </row>
    <row r="901" spans="1:21" hidden="1" x14ac:dyDescent="0.25">
      <c r="A901" s="39">
        <v>41801</v>
      </c>
      <c r="B901" s="39" t="s">
        <v>4924</v>
      </c>
      <c r="C901" s="37" t="s">
        <v>2978</v>
      </c>
      <c r="D901" s="37">
        <v>2014</v>
      </c>
      <c r="E901" s="38">
        <v>6</v>
      </c>
      <c r="F901" s="37" t="s">
        <v>55</v>
      </c>
      <c r="G901" s="37" t="s">
        <v>4672</v>
      </c>
      <c r="H901" s="37" t="s">
        <v>32</v>
      </c>
      <c r="I901" s="38">
        <v>5</v>
      </c>
      <c r="J901" s="37" t="s">
        <v>2972</v>
      </c>
      <c r="K901" s="37">
        <f t="shared" si="42"/>
        <v>5</v>
      </c>
      <c r="L901" s="37" t="s">
        <v>37</v>
      </c>
      <c r="M901">
        <v>0</v>
      </c>
      <c r="N901">
        <v>0</v>
      </c>
      <c r="O901">
        <v>0</v>
      </c>
      <c r="P901">
        <f>VLOOKUP(C901,'By Sighting'!B:O,14,FALSE)</f>
        <v>0</v>
      </c>
      <c r="Q901">
        <v>0</v>
      </c>
      <c r="R901">
        <f t="shared" si="43"/>
        <v>0</v>
      </c>
      <c r="S901">
        <v>0</v>
      </c>
      <c r="T901">
        <v>0</v>
      </c>
      <c r="U901" t="str">
        <f t="shared" si="44"/>
        <v/>
      </c>
    </row>
    <row r="902" spans="1:21" hidden="1" x14ac:dyDescent="0.25">
      <c r="A902" s="39">
        <v>41801</v>
      </c>
      <c r="B902" s="39" t="s">
        <v>4924</v>
      </c>
      <c r="C902" s="37" t="s">
        <v>2977</v>
      </c>
      <c r="D902" s="37">
        <v>2014</v>
      </c>
      <c r="E902" s="38">
        <v>6</v>
      </c>
      <c r="F902" s="37" t="s">
        <v>24</v>
      </c>
      <c r="G902" s="37" t="s">
        <v>4672</v>
      </c>
      <c r="H902" s="37" t="s">
        <v>32</v>
      </c>
      <c r="I902" s="38">
        <v>18</v>
      </c>
      <c r="J902" s="37" t="s">
        <v>2972</v>
      </c>
      <c r="K902" s="37">
        <f t="shared" si="42"/>
        <v>18</v>
      </c>
      <c r="L902" s="37" t="s">
        <v>2927</v>
      </c>
      <c r="M902">
        <v>0</v>
      </c>
      <c r="N902">
        <v>0</v>
      </c>
      <c r="O902">
        <v>0</v>
      </c>
      <c r="P902">
        <f>VLOOKUP(C902,'By Sighting'!B:O,14,FALSE)</f>
        <v>0</v>
      </c>
      <c r="Q902">
        <v>0</v>
      </c>
      <c r="R902">
        <f t="shared" si="43"/>
        <v>0</v>
      </c>
      <c r="S902">
        <v>0</v>
      </c>
      <c r="T902">
        <v>0</v>
      </c>
      <c r="U902" t="str">
        <f t="shared" si="44"/>
        <v/>
      </c>
    </row>
    <row r="903" spans="1:21" hidden="1" x14ac:dyDescent="0.25">
      <c r="A903" s="39">
        <v>41801</v>
      </c>
      <c r="B903" s="39" t="s">
        <v>4924</v>
      </c>
      <c r="C903" s="37" t="s">
        <v>2976</v>
      </c>
      <c r="D903" s="37">
        <v>2014</v>
      </c>
      <c r="E903" s="38">
        <v>6</v>
      </c>
      <c r="F903" s="37" t="s">
        <v>36</v>
      </c>
      <c r="G903" s="37" t="s">
        <v>36</v>
      </c>
      <c r="H903" s="37" t="s">
        <v>32</v>
      </c>
      <c r="I903" s="38">
        <v>181</v>
      </c>
      <c r="J903" s="37" t="s">
        <v>2975</v>
      </c>
      <c r="K903" s="37">
        <f t="shared" si="42"/>
        <v>164</v>
      </c>
      <c r="L903" s="37" t="s">
        <v>2974</v>
      </c>
      <c r="M903">
        <v>0</v>
      </c>
      <c r="N903">
        <v>0</v>
      </c>
      <c r="O903">
        <v>0</v>
      </c>
      <c r="P903">
        <f>VLOOKUP(C903,'By Sighting'!B:O,14,FALSE)</f>
        <v>0</v>
      </c>
      <c r="Q903">
        <v>0</v>
      </c>
      <c r="R903">
        <f t="shared" si="43"/>
        <v>0</v>
      </c>
      <c r="S903">
        <v>0</v>
      </c>
      <c r="T903">
        <v>0</v>
      </c>
      <c r="U903" t="str">
        <f t="shared" si="44"/>
        <v/>
      </c>
    </row>
    <row r="904" spans="1:21" hidden="1" x14ac:dyDescent="0.25">
      <c r="A904" s="39">
        <v>41801</v>
      </c>
      <c r="B904" s="39" t="s">
        <v>4924</v>
      </c>
      <c r="C904" s="37" t="s">
        <v>2973</v>
      </c>
      <c r="D904" s="37">
        <v>2014</v>
      </c>
      <c r="E904" s="38">
        <v>6</v>
      </c>
      <c r="F904" s="37" t="s">
        <v>36</v>
      </c>
      <c r="G904" s="37" t="s">
        <v>36</v>
      </c>
      <c r="H904" s="37" t="s">
        <v>40</v>
      </c>
      <c r="I904" s="38">
        <v>7</v>
      </c>
      <c r="J904" s="37">
        <v>0</v>
      </c>
      <c r="K904" s="37">
        <f t="shared" si="42"/>
        <v>7</v>
      </c>
      <c r="L904" s="37" t="s">
        <v>37</v>
      </c>
      <c r="M904">
        <v>0</v>
      </c>
      <c r="N904">
        <v>0</v>
      </c>
      <c r="O904">
        <v>0</v>
      </c>
      <c r="P904">
        <f>VLOOKUP(C904,'By Sighting'!B:O,14,FALSE)</f>
        <v>0</v>
      </c>
      <c r="Q904">
        <v>0</v>
      </c>
      <c r="R904">
        <f t="shared" si="43"/>
        <v>0</v>
      </c>
      <c r="S904">
        <v>0</v>
      </c>
      <c r="T904">
        <v>0</v>
      </c>
      <c r="U904" t="str">
        <f t="shared" si="44"/>
        <v/>
      </c>
    </row>
    <row r="905" spans="1:21" hidden="1" x14ac:dyDescent="0.25">
      <c r="A905" s="39">
        <v>41801</v>
      </c>
      <c r="B905" s="39" t="s">
        <v>4924</v>
      </c>
      <c r="C905" s="37" t="s">
        <v>843</v>
      </c>
      <c r="D905" s="37">
        <v>2014</v>
      </c>
      <c r="E905" s="38">
        <v>6</v>
      </c>
      <c r="F905" s="37" t="s">
        <v>50</v>
      </c>
      <c r="G905" s="37" t="s">
        <v>50</v>
      </c>
      <c r="H905" s="37" t="s">
        <v>32</v>
      </c>
      <c r="I905" s="38">
        <v>215</v>
      </c>
      <c r="J905" s="37" t="s">
        <v>2972</v>
      </c>
      <c r="K905" s="37">
        <f t="shared" si="42"/>
        <v>215</v>
      </c>
      <c r="L905" s="37" t="s">
        <v>2971</v>
      </c>
      <c r="M905">
        <v>2</v>
      </c>
      <c r="N905">
        <v>2</v>
      </c>
      <c r="O905">
        <v>0</v>
      </c>
      <c r="P905">
        <f>VLOOKUP(C905,'By Sighting'!B:O,14,FALSE)</f>
        <v>2</v>
      </c>
      <c r="Q905">
        <v>9.3023255813953487E-3</v>
      </c>
      <c r="R905">
        <f t="shared" si="43"/>
        <v>0</v>
      </c>
      <c r="S905">
        <v>9.3023255813953487E-3</v>
      </c>
      <c r="T905">
        <v>2</v>
      </c>
      <c r="U905" t="str">
        <f t="shared" si="44"/>
        <v/>
      </c>
    </row>
    <row r="906" spans="1:21" hidden="1" x14ac:dyDescent="0.25">
      <c r="A906" s="39">
        <v>41801</v>
      </c>
      <c r="B906" s="39" t="s">
        <v>4924</v>
      </c>
      <c r="C906" s="37" t="s">
        <v>2970</v>
      </c>
      <c r="D906" s="37">
        <v>2014</v>
      </c>
      <c r="E906" s="38">
        <v>6</v>
      </c>
      <c r="F906" s="37" t="s">
        <v>50</v>
      </c>
      <c r="G906" s="37" t="s">
        <v>50</v>
      </c>
      <c r="H906" s="37" t="s">
        <v>40</v>
      </c>
      <c r="I906" s="38">
        <v>7</v>
      </c>
      <c r="J906" s="37">
        <v>0</v>
      </c>
      <c r="K906" s="37">
        <f t="shared" si="42"/>
        <v>7</v>
      </c>
      <c r="L906" s="37" t="s">
        <v>37</v>
      </c>
      <c r="M906">
        <v>0</v>
      </c>
      <c r="N906">
        <v>0</v>
      </c>
      <c r="O906">
        <v>0</v>
      </c>
      <c r="P906">
        <f>VLOOKUP(C906,'By Sighting'!B:O,14,FALSE)</f>
        <v>0</v>
      </c>
      <c r="Q906">
        <v>0</v>
      </c>
      <c r="R906">
        <f t="shared" si="43"/>
        <v>0</v>
      </c>
      <c r="S906">
        <v>0</v>
      </c>
      <c r="T906">
        <v>0</v>
      </c>
      <c r="U906" t="str">
        <f t="shared" si="44"/>
        <v/>
      </c>
    </row>
    <row r="907" spans="1:21" hidden="1" x14ac:dyDescent="0.25">
      <c r="A907" s="39">
        <v>41807</v>
      </c>
      <c r="B907" s="39" t="s">
        <v>4925</v>
      </c>
      <c r="C907" s="37" t="s">
        <v>2967</v>
      </c>
      <c r="D907" s="37">
        <v>2014</v>
      </c>
      <c r="E907" s="38">
        <v>6</v>
      </c>
      <c r="F907" s="37" t="s">
        <v>76</v>
      </c>
      <c r="G907" s="37" t="s">
        <v>1827</v>
      </c>
      <c r="H907" s="37" t="s">
        <v>32</v>
      </c>
      <c r="I907" s="38">
        <v>1</v>
      </c>
      <c r="J907" s="37">
        <v>0</v>
      </c>
      <c r="K907" s="37">
        <f t="shared" si="42"/>
        <v>1</v>
      </c>
      <c r="L907" s="37" t="s">
        <v>2966</v>
      </c>
      <c r="M907">
        <v>0</v>
      </c>
      <c r="N907">
        <v>0</v>
      </c>
      <c r="O907">
        <v>0</v>
      </c>
      <c r="P907">
        <f>VLOOKUP(C907,'By Sighting'!B:O,14,FALSE)</f>
        <v>0</v>
      </c>
      <c r="Q907">
        <v>0</v>
      </c>
      <c r="R907">
        <f t="shared" si="43"/>
        <v>0</v>
      </c>
      <c r="S907">
        <v>0</v>
      </c>
      <c r="T907">
        <v>0</v>
      </c>
      <c r="U907" t="str">
        <f t="shared" si="44"/>
        <v/>
      </c>
    </row>
    <row r="908" spans="1:21" hidden="1" x14ac:dyDescent="0.25">
      <c r="A908" s="39">
        <v>41807</v>
      </c>
      <c r="B908" s="39" t="s">
        <v>4925</v>
      </c>
      <c r="C908" s="37" t="s">
        <v>849</v>
      </c>
      <c r="D908" s="37">
        <v>2014</v>
      </c>
      <c r="E908" s="38">
        <v>6</v>
      </c>
      <c r="F908" s="37" t="s">
        <v>1827</v>
      </c>
      <c r="G908" s="37" t="s">
        <v>1827</v>
      </c>
      <c r="H908" s="37" t="s">
        <v>32</v>
      </c>
      <c r="I908" s="38">
        <v>287</v>
      </c>
      <c r="J908" s="37">
        <v>0</v>
      </c>
      <c r="K908" s="37">
        <f t="shared" si="42"/>
        <v>287</v>
      </c>
      <c r="L908" s="37" t="s">
        <v>2965</v>
      </c>
      <c r="M908">
        <v>2</v>
      </c>
      <c r="N908">
        <v>2</v>
      </c>
      <c r="O908">
        <v>0</v>
      </c>
      <c r="P908">
        <f>VLOOKUP(C908,'By Sighting'!B:O,14,FALSE)</f>
        <v>2</v>
      </c>
      <c r="Q908">
        <v>6.9686411149825784E-3</v>
      </c>
      <c r="R908">
        <f t="shared" si="43"/>
        <v>0</v>
      </c>
      <c r="S908">
        <v>6.9686411149825784E-3</v>
      </c>
      <c r="T908">
        <v>2</v>
      </c>
      <c r="U908" t="str">
        <f t="shared" si="44"/>
        <v/>
      </c>
    </row>
    <row r="909" spans="1:21" hidden="1" x14ac:dyDescent="0.25">
      <c r="A909" s="39">
        <v>41808</v>
      </c>
      <c r="B909" s="39" t="s">
        <v>4926</v>
      </c>
      <c r="C909" s="37" t="s">
        <v>856</v>
      </c>
      <c r="D909" s="37">
        <v>2014</v>
      </c>
      <c r="E909" s="38">
        <v>6</v>
      </c>
      <c r="F909" s="37" t="s">
        <v>1827</v>
      </c>
      <c r="G909" s="37" t="s">
        <v>1827</v>
      </c>
      <c r="H909" s="37" t="s">
        <v>32</v>
      </c>
      <c r="I909" s="38">
        <v>285</v>
      </c>
      <c r="J909" s="37">
        <v>0</v>
      </c>
      <c r="K909" s="37">
        <f t="shared" si="42"/>
        <v>285</v>
      </c>
      <c r="L909" s="37" t="s">
        <v>2964</v>
      </c>
      <c r="M909">
        <v>2</v>
      </c>
      <c r="N909">
        <v>1</v>
      </c>
      <c r="O909">
        <v>0</v>
      </c>
      <c r="P909">
        <f>VLOOKUP(C909,'By Sighting'!B:O,14,FALSE)</f>
        <v>2</v>
      </c>
      <c r="Q909">
        <v>7.0175438596491229E-3</v>
      </c>
      <c r="R909">
        <f t="shared" si="43"/>
        <v>0</v>
      </c>
      <c r="S909">
        <v>7.0175438596491229E-3</v>
      </c>
      <c r="T909">
        <v>2</v>
      </c>
      <c r="U909" t="str">
        <f t="shared" si="44"/>
        <v/>
      </c>
    </row>
    <row r="910" spans="1:21" hidden="1" x14ac:dyDescent="0.25">
      <c r="A910" s="39">
        <v>41808</v>
      </c>
      <c r="B910" s="39" t="s">
        <v>4926</v>
      </c>
      <c r="C910" s="37" t="s">
        <v>2963</v>
      </c>
      <c r="D910" s="37">
        <v>2014</v>
      </c>
      <c r="E910" s="38">
        <v>6</v>
      </c>
      <c r="F910" s="37" t="s">
        <v>1827</v>
      </c>
      <c r="G910" s="37" t="s">
        <v>1827</v>
      </c>
      <c r="H910" s="37" t="s">
        <v>40</v>
      </c>
      <c r="I910" s="38">
        <v>1</v>
      </c>
      <c r="J910" s="37">
        <v>0</v>
      </c>
      <c r="K910" s="37">
        <f t="shared" si="42"/>
        <v>1</v>
      </c>
      <c r="L910" s="37" t="s">
        <v>37</v>
      </c>
      <c r="M910">
        <v>0</v>
      </c>
      <c r="N910">
        <v>0</v>
      </c>
      <c r="O910">
        <v>0</v>
      </c>
      <c r="P910">
        <f>VLOOKUP(C910,'By Sighting'!B:O,14,FALSE)</f>
        <v>0</v>
      </c>
      <c r="Q910">
        <v>0</v>
      </c>
      <c r="R910">
        <f t="shared" si="43"/>
        <v>0</v>
      </c>
      <c r="S910">
        <v>0</v>
      </c>
      <c r="T910">
        <v>0</v>
      </c>
      <c r="U910" t="str">
        <f t="shared" si="44"/>
        <v/>
      </c>
    </row>
    <row r="911" spans="1:21" hidden="1" x14ac:dyDescent="0.25">
      <c r="A911" s="39">
        <v>41808</v>
      </c>
      <c r="B911" s="39" t="s">
        <v>4926</v>
      </c>
      <c r="C911" s="37" t="s">
        <v>2962</v>
      </c>
      <c r="D911" s="37">
        <v>2014</v>
      </c>
      <c r="E911" s="38">
        <v>6</v>
      </c>
      <c r="F911" s="37" t="s">
        <v>55</v>
      </c>
      <c r="G911" s="37" t="s">
        <v>4672</v>
      </c>
      <c r="H911" s="37" t="s">
        <v>32</v>
      </c>
      <c r="I911" s="38">
        <v>11</v>
      </c>
      <c r="J911" s="37">
        <v>0</v>
      </c>
      <c r="K911" s="37">
        <f t="shared" si="42"/>
        <v>11</v>
      </c>
      <c r="L911" s="37" t="s">
        <v>37</v>
      </c>
      <c r="M911">
        <v>0</v>
      </c>
      <c r="N911">
        <v>0</v>
      </c>
      <c r="O911">
        <v>0</v>
      </c>
      <c r="P911">
        <f>VLOOKUP(C911,'By Sighting'!B:O,14,FALSE)</f>
        <v>0</v>
      </c>
      <c r="Q911">
        <v>0</v>
      </c>
      <c r="R911">
        <f t="shared" si="43"/>
        <v>0</v>
      </c>
      <c r="S911">
        <v>0</v>
      </c>
      <c r="T911">
        <v>0</v>
      </c>
      <c r="U911" t="str">
        <f t="shared" si="44"/>
        <v/>
      </c>
    </row>
    <row r="912" spans="1:21" hidden="1" x14ac:dyDescent="0.25">
      <c r="A912" s="39">
        <v>41808</v>
      </c>
      <c r="B912" s="39" t="s">
        <v>4926</v>
      </c>
      <c r="C912" s="37" t="s">
        <v>859</v>
      </c>
      <c r="D912" s="37">
        <v>2014</v>
      </c>
      <c r="E912" s="38">
        <v>6</v>
      </c>
      <c r="F912" s="37" t="s">
        <v>55</v>
      </c>
      <c r="G912" s="37" t="s">
        <v>4672</v>
      </c>
      <c r="H912" s="37" t="s">
        <v>40</v>
      </c>
      <c r="I912" s="38">
        <v>24</v>
      </c>
      <c r="J912" s="37">
        <v>0</v>
      </c>
      <c r="K912" s="37">
        <f t="shared" si="42"/>
        <v>24</v>
      </c>
      <c r="L912" s="37" t="s">
        <v>2961</v>
      </c>
      <c r="M912">
        <v>5</v>
      </c>
      <c r="N912">
        <v>0</v>
      </c>
      <c r="O912">
        <v>5</v>
      </c>
      <c r="P912">
        <f>VLOOKUP(C912,'By Sighting'!B:O,14,FALSE)</f>
        <v>5</v>
      </c>
      <c r="Q912">
        <v>0.20833333333333334</v>
      </c>
      <c r="R912">
        <f t="shared" si="43"/>
        <v>0.20833333333333334</v>
      </c>
      <c r="S912">
        <v>0.20833333333333334</v>
      </c>
      <c r="T912">
        <v>5</v>
      </c>
      <c r="U912" t="str">
        <f t="shared" si="44"/>
        <v/>
      </c>
    </row>
    <row r="913" spans="1:21" hidden="1" x14ac:dyDescent="0.25">
      <c r="A913" s="39">
        <v>41808</v>
      </c>
      <c r="B913" s="39" t="s">
        <v>4926</v>
      </c>
      <c r="C913" s="37" t="s">
        <v>873</v>
      </c>
      <c r="D913" s="37">
        <v>2014</v>
      </c>
      <c r="E913" s="38">
        <v>6</v>
      </c>
      <c r="F913" s="37" t="s">
        <v>24</v>
      </c>
      <c r="G913" s="37" t="s">
        <v>4672</v>
      </c>
      <c r="H913" s="37" t="s">
        <v>32</v>
      </c>
      <c r="I913" s="38">
        <v>22</v>
      </c>
      <c r="J913" s="37">
        <v>0</v>
      </c>
      <c r="K913" s="37">
        <f t="shared" si="42"/>
        <v>22</v>
      </c>
      <c r="L913" s="37" t="s">
        <v>2960</v>
      </c>
      <c r="M913">
        <v>1</v>
      </c>
      <c r="N913">
        <v>1</v>
      </c>
      <c r="O913">
        <v>0</v>
      </c>
      <c r="P913">
        <f>VLOOKUP(C913,'By Sighting'!B:O,14,FALSE)</f>
        <v>1</v>
      </c>
      <c r="Q913">
        <v>4.5454545454545456E-2</v>
      </c>
      <c r="R913">
        <f t="shared" si="43"/>
        <v>0</v>
      </c>
      <c r="S913">
        <v>4.5454545454545456E-2</v>
      </c>
      <c r="T913">
        <v>1</v>
      </c>
      <c r="U913" t="str">
        <f t="shared" si="44"/>
        <v/>
      </c>
    </row>
    <row r="914" spans="1:21" hidden="1" x14ac:dyDescent="0.25">
      <c r="A914" s="39">
        <v>41808</v>
      </c>
      <c r="B914" s="39" t="s">
        <v>4926</v>
      </c>
      <c r="C914" s="37" t="s">
        <v>2959</v>
      </c>
      <c r="D914" s="37">
        <v>2014</v>
      </c>
      <c r="E914" s="38">
        <v>6</v>
      </c>
      <c r="F914" s="37" t="s">
        <v>36</v>
      </c>
      <c r="G914" s="37" t="s">
        <v>36</v>
      </c>
      <c r="H914" s="37" t="s">
        <v>32</v>
      </c>
      <c r="I914" s="38">
        <v>214</v>
      </c>
      <c r="J914" s="37" t="s">
        <v>2958</v>
      </c>
      <c r="K914" s="37">
        <f t="shared" si="42"/>
        <v>175</v>
      </c>
      <c r="L914" s="37" t="s">
        <v>2957</v>
      </c>
      <c r="M914">
        <v>0</v>
      </c>
      <c r="N914">
        <v>0</v>
      </c>
      <c r="O914">
        <v>0</v>
      </c>
      <c r="P914">
        <f>VLOOKUP(C914,'By Sighting'!B:O,14,FALSE)</f>
        <v>0</v>
      </c>
      <c r="Q914">
        <v>0</v>
      </c>
      <c r="R914">
        <f t="shared" si="43"/>
        <v>0</v>
      </c>
      <c r="S914">
        <v>0</v>
      </c>
      <c r="T914">
        <v>0</v>
      </c>
      <c r="U914" t="str">
        <f t="shared" si="44"/>
        <v/>
      </c>
    </row>
    <row r="915" spans="1:21" hidden="1" x14ac:dyDescent="0.25">
      <c r="A915" s="39">
        <v>41808</v>
      </c>
      <c r="B915" s="39" t="s">
        <v>4926</v>
      </c>
      <c r="C915" s="37" t="s">
        <v>877</v>
      </c>
      <c r="D915" s="37">
        <v>2014</v>
      </c>
      <c r="E915" s="38">
        <v>6</v>
      </c>
      <c r="F915" s="37" t="s">
        <v>50</v>
      </c>
      <c r="G915" s="37" t="s">
        <v>50</v>
      </c>
      <c r="H915" s="37" t="s">
        <v>32</v>
      </c>
      <c r="I915" s="38">
        <v>295</v>
      </c>
      <c r="J915" s="37" t="s">
        <v>2066</v>
      </c>
      <c r="K915" s="37">
        <f t="shared" si="42"/>
        <v>285</v>
      </c>
      <c r="L915" s="37" t="s">
        <v>2956</v>
      </c>
      <c r="M915">
        <v>4</v>
      </c>
      <c r="N915">
        <v>1</v>
      </c>
      <c r="O915">
        <v>3</v>
      </c>
      <c r="P915">
        <f>VLOOKUP(C915,'By Sighting'!B:O,14,FALSE)</f>
        <v>4</v>
      </c>
      <c r="Q915">
        <v>1.3559322033898305E-2</v>
      </c>
      <c r="R915">
        <f t="shared" si="43"/>
        <v>1.0169491525423728E-2</v>
      </c>
      <c r="S915">
        <v>1.4035087719298246E-2</v>
      </c>
      <c r="T915">
        <v>4</v>
      </c>
      <c r="U915" t="str">
        <f t="shared" si="44"/>
        <v/>
      </c>
    </row>
    <row r="916" spans="1:21" hidden="1" x14ac:dyDescent="0.25">
      <c r="A916" s="39">
        <v>41808</v>
      </c>
      <c r="B916" s="39" t="s">
        <v>4926</v>
      </c>
      <c r="C916" s="37" t="s">
        <v>2955</v>
      </c>
      <c r="D916" s="37">
        <v>2014</v>
      </c>
      <c r="E916" s="38">
        <v>6</v>
      </c>
      <c r="F916" s="37" t="s">
        <v>50</v>
      </c>
      <c r="G916" s="37" t="s">
        <v>50</v>
      </c>
      <c r="H916" s="37" t="s">
        <v>40</v>
      </c>
      <c r="I916" s="38">
        <v>3</v>
      </c>
      <c r="J916" s="37">
        <v>0</v>
      </c>
      <c r="K916" s="37">
        <f t="shared" si="42"/>
        <v>3</v>
      </c>
      <c r="L916" s="37" t="s">
        <v>37</v>
      </c>
      <c r="M916">
        <v>0</v>
      </c>
      <c r="N916">
        <v>0</v>
      </c>
      <c r="O916">
        <v>0</v>
      </c>
      <c r="P916">
        <f>VLOOKUP(C916,'By Sighting'!B:O,14,FALSE)</f>
        <v>0</v>
      </c>
      <c r="Q916">
        <v>0</v>
      </c>
      <c r="R916">
        <f t="shared" si="43"/>
        <v>0</v>
      </c>
      <c r="S916">
        <v>0</v>
      </c>
      <c r="T916">
        <v>0</v>
      </c>
      <c r="U916" t="str">
        <f t="shared" si="44"/>
        <v/>
      </c>
    </row>
    <row r="917" spans="1:21" hidden="1" x14ac:dyDescent="0.25">
      <c r="A917" s="39">
        <v>41821</v>
      </c>
      <c r="B917" s="39" t="s">
        <v>4927</v>
      </c>
      <c r="C917" s="37" t="s">
        <v>2953</v>
      </c>
      <c r="D917" s="37">
        <v>2014</v>
      </c>
      <c r="E917" s="38">
        <v>7</v>
      </c>
      <c r="F917" s="37" t="s">
        <v>76</v>
      </c>
      <c r="G917" s="37" t="s">
        <v>1827</v>
      </c>
      <c r="H917" s="37" t="s">
        <v>32</v>
      </c>
      <c r="I917" s="38">
        <v>1</v>
      </c>
      <c r="J917" s="37">
        <v>0</v>
      </c>
      <c r="K917" s="37">
        <f t="shared" si="42"/>
        <v>1</v>
      </c>
      <c r="L917" s="37" t="s">
        <v>2952</v>
      </c>
      <c r="M917">
        <v>0</v>
      </c>
      <c r="N917">
        <v>0</v>
      </c>
      <c r="O917">
        <v>0</v>
      </c>
      <c r="P917">
        <f>VLOOKUP(C917,'By Sighting'!B:O,14,FALSE)</f>
        <v>0</v>
      </c>
      <c r="Q917">
        <v>0</v>
      </c>
      <c r="R917">
        <f t="shared" si="43"/>
        <v>0</v>
      </c>
      <c r="S917">
        <v>0</v>
      </c>
      <c r="T917">
        <v>0</v>
      </c>
      <c r="U917" t="str">
        <f t="shared" si="44"/>
        <v/>
      </c>
    </row>
    <row r="918" spans="1:21" hidden="1" x14ac:dyDescent="0.25">
      <c r="A918" s="39">
        <v>41821</v>
      </c>
      <c r="B918" s="39" t="s">
        <v>4927</v>
      </c>
      <c r="C918" s="37" t="s">
        <v>889</v>
      </c>
      <c r="D918" s="37">
        <v>2014</v>
      </c>
      <c r="E918" s="38">
        <v>7</v>
      </c>
      <c r="F918" s="37" t="s">
        <v>1827</v>
      </c>
      <c r="G918" s="37" t="s">
        <v>1827</v>
      </c>
      <c r="H918" s="37" t="s">
        <v>32</v>
      </c>
      <c r="I918" s="38">
        <v>268</v>
      </c>
      <c r="J918" s="37">
        <v>0</v>
      </c>
      <c r="K918" s="37">
        <f t="shared" si="42"/>
        <v>268</v>
      </c>
      <c r="L918" s="37" t="s">
        <v>2951</v>
      </c>
      <c r="M918">
        <v>1</v>
      </c>
      <c r="N918">
        <v>0</v>
      </c>
      <c r="O918">
        <v>0</v>
      </c>
      <c r="P918">
        <f>VLOOKUP(C918,'By Sighting'!B:O,14,FALSE)</f>
        <v>0</v>
      </c>
      <c r="Q918">
        <v>3.7313432835820895E-3</v>
      </c>
      <c r="R918">
        <f t="shared" si="43"/>
        <v>0</v>
      </c>
      <c r="S918">
        <v>0</v>
      </c>
      <c r="T918">
        <v>1</v>
      </c>
      <c r="U918" t="str">
        <f t="shared" si="44"/>
        <v/>
      </c>
    </row>
    <row r="919" spans="1:21" hidden="1" x14ac:dyDescent="0.25">
      <c r="A919" s="39">
        <v>41821</v>
      </c>
      <c r="B919" s="39" t="s">
        <v>4927</v>
      </c>
      <c r="C919" s="37" t="s">
        <v>2950</v>
      </c>
      <c r="D919" s="37">
        <v>2014</v>
      </c>
      <c r="E919" s="38">
        <v>7</v>
      </c>
      <c r="F919" s="37" t="s">
        <v>153</v>
      </c>
      <c r="G919" s="37" t="s">
        <v>4672</v>
      </c>
      <c r="H919" s="37" t="s">
        <v>32</v>
      </c>
      <c r="I919" s="38">
        <v>6</v>
      </c>
      <c r="J919" s="37" t="s">
        <v>1841</v>
      </c>
      <c r="K919" s="37">
        <f t="shared" si="42"/>
        <v>5</v>
      </c>
      <c r="L919" s="37" t="s">
        <v>2949</v>
      </c>
      <c r="M919">
        <v>0</v>
      </c>
      <c r="N919">
        <v>0</v>
      </c>
      <c r="O919">
        <v>0</v>
      </c>
      <c r="P919">
        <f>VLOOKUP(C919,'By Sighting'!B:O,14,FALSE)</f>
        <v>0</v>
      </c>
      <c r="Q919">
        <v>0</v>
      </c>
      <c r="R919">
        <f t="shared" si="43"/>
        <v>0</v>
      </c>
      <c r="S919">
        <v>0</v>
      </c>
      <c r="T919">
        <v>0</v>
      </c>
      <c r="U919" t="str">
        <f t="shared" si="44"/>
        <v/>
      </c>
    </row>
    <row r="920" spans="1:21" hidden="1" x14ac:dyDescent="0.25">
      <c r="A920" s="39">
        <v>41821</v>
      </c>
      <c r="B920" s="39" t="s">
        <v>4927</v>
      </c>
      <c r="C920" s="37" t="s">
        <v>892</v>
      </c>
      <c r="D920" s="37">
        <v>2014</v>
      </c>
      <c r="E920" s="38">
        <v>7</v>
      </c>
      <c r="F920" s="37" t="s">
        <v>55</v>
      </c>
      <c r="G920" s="37" t="s">
        <v>4672</v>
      </c>
      <c r="H920" s="37" t="s">
        <v>32</v>
      </c>
      <c r="I920" s="38">
        <v>15</v>
      </c>
      <c r="J920" s="37">
        <v>0</v>
      </c>
      <c r="K920" s="37">
        <f t="shared" si="42"/>
        <v>15</v>
      </c>
      <c r="L920" s="37" t="s">
        <v>2612</v>
      </c>
      <c r="M920">
        <v>1</v>
      </c>
      <c r="N920">
        <v>0</v>
      </c>
      <c r="O920">
        <v>0</v>
      </c>
      <c r="P920">
        <f>VLOOKUP(C920,'By Sighting'!B:O,14,FALSE)</f>
        <v>0</v>
      </c>
      <c r="Q920">
        <v>6.6666666666666666E-2</v>
      </c>
      <c r="R920">
        <f t="shared" si="43"/>
        <v>0</v>
      </c>
      <c r="S920">
        <v>0</v>
      </c>
      <c r="T920">
        <v>1</v>
      </c>
      <c r="U920" t="str">
        <f t="shared" si="44"/>
        <v/>
      </c>
    </row>
    <row r="921" spans="1:21" hidden="1" x14ac:dyDescent="0.25">
      <c r="A921" s="39">
        <v>41821</v>
      </c>
      <c r="B921" s="39" t="s">
        <v>4927</v>
      </c>
      <c r="C921" s="37" t="s">
        <v>2948</v>
      </c>
      <c r="D921" s="37">
        <v>2014</v>
      </c>
      <c r="E921" s="38">
        <v>7</v>
      </c>
      <c r="F921" s="37" t="s">
        <v>55</v>
      </c>
      <c r="G921" s="37" t="s">
        <v>4672</v>
      </c>
      <c r="H921" s="37" t="s">
        <v>40</v>
      </c>
      <c r="I921" s="38">
        <v>1</v>
      </c>
      <c r="J921" s="37">
        <v>0</v>
      </c>
      <c r="K921" s="37">
        <f t="shared" si="42"/>
        <v>1</v>
      </c>
      <c r="L921" s="37" t="s">
        <v>37</v>
      </c>
      <c r="M921">
        <v>0</v>
      </c>
      <c r="N921">
        <v>0</v>
      </c>
      <c r="O921">
        <v>0</v>
      </c>
      <c r="P921">
        <f>VLOOKUP(C921,'By Sighting'!B:O,14,FALSE)</f>
        <v>0</v>
      </c>
      <c r="Q921">
        <v>0</v>
      </c>
      <c r="R921">
        <f t="shared" si="43"/>
        <v>0</v>
      </c>
      <c r="S921">
        <v>0</v>
      </c>
      <c r="T921">
        <v>0</v>
      </c>
      <c r="U921" t="str">
        <f t="shared" si="44"/>
        <v/>
      </c>
    </row>
    <row r="922" spans="1:21" hidden="1" x14ac:dyDescent="0.25">
      <c r="A922" s="39">
        <v>41821</v>
      </c>
      <c r="B922" s="39" t="s">
        <v>4927</v>
      </c>
      <c r="C922" s="37" t="s">
        <v>2947</v>
      </c>
      <c r="D922" s="37">
        <v>2014</v>
      </c>
      <c r="E922" s="38">
        <v>7</v>
      </c>
      <c r="F922" s="37" t="s">
        <v>24</v>
      </c>
      <c r="G922" s="37" t="s">
        <v>4672</v>
      </c>
      <c r="H922" s="37" t="s">
        <v>32</v>
      </c>
      <c r="I922" s="38">
        <v>25</v>
      </c>
      <c r="J922" s="37">
        <v>0</v>
      </c>
      <c r="K922" s="37">
        <f t="shared" si="42"/>
        <v>25</v>
      </c>
      <c r="L922" s="37" t="s">
        <v>37</v>
      </c>
      <c r="M922">
        <v>0</v>
      </c>
      <c r="N922">
        <v>0</v>
      </c>
      <c r="O922">
        <v>0</v>
      </c>
      <c r="P922">
        <f>VLOOKUP(C922,'By Sighting'!B:O,14,FALSE)</f>
        <v>0</v>
      </c>
      <c r="Q922">
        <v>0</v>
      </c>
      <c r="R922">
        <f t="shared" si="43"/>
        <v>0</v>
      </c>
      <c r="S922">
        <v>0</v>
      </c>
      <c r="T922">
        <v>0</v>
      </c>
      <c r="U922" t="str">
        <f t="shared" si="44"/>
        <v/>
      </c>
    </row>
    <row r="923" spans="1:21" hidden="1" x14ac:dyDescent="0.25">
      <c r="A923" s="39">
        <v>41822</v>
      </c>
      <c r="B923" s="39" t="s">
        <v>4928</v>
      </c>
      <c r="C923" s="37" t="s">
        <v>895</v>
      </c>
      <c r="D923" s="37">
        <v>2014</v>
      </c>
      <c r="E923" s="38">
        <v>7</v>
      </c>
      <c r="F923" s="37" t="s">
        <v>1827</v>
      </c>
      <c r="G923" s="37" t="s">
        <v>1827</v>
      </c>
      <c r="H923" s="37" t="s">
        <v>32</v>
      </c>
      <c r="I923" s="38">
        <v>285</v>
      </c>
      <c r="J923" s="37">
        <v>0</v>
      </c>
      <c r="K923" s="37">
        <f t="shared" si="42"/>
        <v>285</v>
      </c>
      <c r="L923" s="37" t="s">
        <v>2946</v>
      </c>
      <c r="M923">
        <v>4</v>
      </c>
      <c r="N923">
        <v>0</v>
      </c>
      <c r="O923">
        <v>0</v>
      </c>
      <c r="P923">
        <f>VLOOKUP(C923,'By Sighting'!B:O,14,FALSE)</f>
        <v>0</v>
      </c>
      <c r="Q923">
        <v>1.4035087719298246E-2</v>
      </c>
      <c r="R923">
        <f t="shared" si="43"/>
        <v>0</v>
      </c>
      <c r="S923">
        <v>0</v>
      </c>
      <c r="T923">
        <v>4</v>
      </c>
      <c r="U923" t="str">
        <f t="shared" si="44"/>
        <v/>
      </c>
    </row>
    <row r="924" spans="1:21" hidden="1" x14ac:dyDescent="0.25">
      <c r="A924" s="39">
        <v>41822</v>
      </c>
      <c r="B924" s="39" t="s">
        <v>4928</v>
      </c>
      <c r="C924" s="37" t="s">
        <v>2945</v>
      </c>
      <c r="D924" s="37">
        <v>2014</v>
      </c>
      <c r="E924" s="38">
        <v>7</v>
      </c>
      <c r="F924" s="37" t="s">
        <v>153</v>
      </c>
      <c r="G924" s="37" t="s">
        <v>4672</v>
      </c>
      <c r="H924" s="37" t="s">
        <v>32</v>
      </c>
      <c r="I924" s="38">
        <v>3</v>
      </c>
      <c r="J924" s="37" t="s">
        <v>1841</v>
      </c>
      <c r="K924" s="37">
        <f t="shared" si="42"/>
        <v>2</v>
      </c>
      <c r="L924" s="37" t="s">
        <v>2944</v>
      </c>
      <c r="M924">
        <v>0</v>
      </c>
      <c r="N924">
        <v>0</v>
      </c>
      <c r="O924">
        <v>0</v>
      </c>
      <c r="P924">
        <f>VLOOKUP(C924,'By Sighting'!B:O,14,FALSE)</f>
        <v>0</v>
      </c>
      <c r="Q924">
        <v>0</v>
      </c>
      <c r="R924">
        <f t="shared" si="43"/>
        <v>0</v>
      </c>
      <c r="S924">
        <v>0</v>
      </c>
      <c r="T924">
        <v>0</v>
      </c>
      <c r="U924" t="str">
        <f t="shared" si="44"/>
        <v/>
      </c>
    </row>
    <row r="925" spans="1:21" hidden="1" x14ac:dyDescent="0.25">
      <c r="A925" s="39">
        <v>41822</v>
      </c>
      <c r="B925" s="39" t="s">
        <v>4928</v>
      </c>
      <c r="C925" s="37" t="s">
        <v>900</v>
      </c>
      <c r="D925" s="37">
        <v>2014</v>
      </c>
      <c r="E925" s="38">
        <v>7</v>
      </c>
      <c r="F925" s="37" t="s">
        <v>55</v>
      </c>
      <c r="G925" s="37" t="s">
        <v>4672</v>
      </c>
      <c r="H925" s="37" t="s">
        <v>32</v>
      </c>
      <c r="I925" s="38">
        <v>9</v>
      </c>
      <c r="J925" s="37">
        <v>0</v>
      </c>
      <c r="K925" s="37">
        <f t="shared" si="42"/>
        <v>9</v>
      </c>
      <c r="L925" s="37" t="s">
        <v>2612</v>
      </c>
      <c r="M925">
        <v>1</v>
      </c>
      <c r="N925">
        <v>0</v>
      </c>
      <c r="O925">
        <v>1</v>
      </c>
      <c r="P925">
        <f>VLOOKUP(C925,'By Sighting'!B:O,14,FALSE)</f>
        <v>1</v>
      </c>
      <c r="Q925">
        <v>0.1111111111111111</v>
      </c>
      <c r="R925">
        <f t="shared" si="43"/>
        <v>0.1111111111111111</v>
      </c>
      <c r="S925">
        <v>0.1111111111111111</v>
      </c>
      <c r="T925">
        <v>1</v>
      </c>
      <c r="U925" t="str">
        <f t="shared" si="44"/>
        <v/>
      </c>
    </row>
    <row r="926" spans="1:21" hidden="1" x14ac:dyDescent="0.25">
      <c r="A926" s="39">
        <v>41822</v>
      </c>
      <c r="B926" s="39" t="s">
        <v>4928</v>
      </c>
      <c r="C926" s="37" t="s">
        <v>897</v>
      </c>
      <c r="D926" s="37">
        <v>2014</v>
      </c>
      <c r="E926" s="38">
        <v>7</v>
      </c>
      <c r="F926" s="37" t="s">
        <v>55</v>
      </c>
      <c r="G926" s="37" t="s">
        <v>4672</v>
      </c>
      <c r="H926" s="37" t="s">
        <v>40</v>
      </c>
      <c r="I926" s="38">
        <v>4</v>
      </c>
      <c r="J926" s="37">
        <v>0</v>
      </c>
      <c r="K926" s="37">
        <f t="shared" si="42"/>
        <v>4</v>
      </c>
      <c r="L926" s="37" t="s">
        <v>2943</v>
      </c>
      <c r="M926">
        <v>2</v>
      </c>
      <c r="N926">
        <v>0</v>
      </c>
      <c r="O926">
        <v>2</v>
      </c>
      <c r="P926">
        <f>VLOOKUP(C926,'By Sighting'!B:O,14,FALSE)</f>
        <v>2</v>
      </c>
      <c r="Q926">
        <v>0.5</v>
      </c>
      <c r="R926">
        <f t="shared" si="43"/>
        <v>0.5</v>
      </c>
      <c r="S926">
        <v>0.5</v>
      </c>
      <c r="T926">
        <v>2</v>
      </c>
      <c r="U926" t="str">
        <f t="shared" si="44"/>
        <v/>
      </c>
    </row>
    <row r="927" spans="1:21" hidden="1" x14ac:dyDescent="0.25">
      <c r="A927" s="39">
        <v>41822</v>
      </c>
      <c r="B927" s="39" t="s">
        <v>4928</v>
      </c>
      <c r="C927" s="37" t="s">
        <v>2942</v>
      </c>
      <c r="D927" s="37">
        <v>2014</v>
      </c>
      <c r="E927" s="38">
        <v>7</v>
      </c>
      <c r="F927" s="37" t="s">
        <v>24</v>
      </c>
      <c r="G927" s="37" t="s">
        <v>4672</v>
      </c>
      <c r="H927" s="37" t="s">
        <v>32</v>
      </c>
      <c r="I927" s="38">
        <v>20</v>
      </c>
      <c r="J927" s="37" t="s">
        <v>1841</v>
      </c>
      <c r="K927" s="37">
        <f t="shared" si="42"/>
        <v>19</v>
      </c>
      <c r="L927" s="37" t="s">
        <v>2941</v>
      </c>
      <c r="M927">
        <v>0</v>
      </c>
      <c r="N927">
        <v>0</v>
      </c>
      <c r="O927">
        <v>0</v>
      </c>
      <c r="P927">
        <f>VLOOKUP(C927,'By Sighting'!B:O,14,FALSE)</f>
        <v>0</v>
      </c>
      <c r="Q927">
        <v>0</v>
      </c>
      <c r="R927">
        <f t="shared" si="43"/>
        <v>0</v>
      </c>
      <c r="S927">
        <v>0</v>
      </c>
      <c r="T927">
        <v>0</v>
      </c>
      <c r="U927" t="str">
        <f t="shared" si="44"/>
        <v/>
      </c>
    </row>
    <row r="928" spans="1:21" hidden="1" x14ac:dyDescent="0.25">
      <c r="A928" s="39">
        <v>41822</v>
      </c>
      <c r="B928" s="39" t="s">
        <v>4928</v>
      </c>
      <c r="C928" s="37" t="s">
        <v>905</v>
      </c>
      <c r="D928" s="37">
        <v>2014</v>
      </c>
      <c r="E928" s="38">
        <v>7</v>
      </c>
      <c r="F928" s="37" t="s">
        <v>36</v>
      </c>
      <c r="G928" s="37" t="s">
        <v>36</v>
      </c>
      <c r="H928" s="37" t="s">
        <v>32</v>
      </c>
      <c r="I928" s="38">
        <v>207</v>
      </c>
      <c r="J928" s="37" t="s">
        <v>2162</v>
      </c>
      <c r="K928" s="37">
        <f t="shared" si="42"/>
        <v>159</v>
      </c>
      <c r="L928" s="37" t="s">
        <v>2940</v>
      </c>
      <c r="M928">
        <v>2</v>
      </c>
      <c r="N928">
        <v>2</v>
      </c>
      <c r="O928">
        <v>0</v>
      </c>
      <c r="P928">
        <f>VLOOKUP(C928,'By Sighting'!B:O,14,FALSE)</f>
        <v>2</v>
      </c>
      <c r="Q928">
        <v>9.6618357487922701E-3</v>
      </c>
      <c r="R928">
        <f t="shared" si="43"/>
        <v>0</v>
      </c>
      <c r="S928">
        <v>1.2578616352201259E-2</v>
      </c>
      <c r="T928">
        <v>2</v>
      </c>
      <c r="U928" t="str">
        <f t="shared" si="44"/>
        <v/>
      </c>
    </row>
    <row r="929" spans="1:21" hidden="1" x14ac:dyDescent="0.25">
      <c r="A929" s="39">
        <v>41822</v>
      </c>
      <c r="B929" s="39" t="s">
        <v>4928</v>
      </c>
      <c r="C929" s="37" t="s">
        <v>910</v>
      </c>
      <c r="D929" s="37">
        <v>2014</v>
      </c>
      <c r="E929" s="38">
        <v>7</v>
      </c>
      <c r="F929" s="37" t="s">
        <v>50</v>
      </c>
      <c r="G929" s="37" t="s">
        <v>50</v>
      </c>
      <c r="H929" s="37" t="s">
        <v>32</v>
      </c>
      <c r="I929" s="38">
        <v>187</v>
      </c>
      <c r="J929" s="37" t="s">
        <v>2066</v>
      </c>
      <c r="K929" s="37">
        <f t="shared" si="42"/>
        <v>177</v>
      </c>
      <c r="L929" s="37" t="s">
        <v>2939</v>
      </c>
      <c r="M929">
        <v>2</v>
      </c>
      <c r="N929">
        <v>1</v>
      </c>
      <c r="O929">
        <v>1</v>
      </c>
      <c r="P929">
        <f>VLOOKUP(C929,'By Sighting'!B:O,14,FALSE)</f>
        <v>2</v>
      </c>
      <c r="Q929">
        <v>1.06951871657754E-2</v>
      </c>
      <c r="R929">
        <f t="shared" si="43"/>
        <v>5.3475935828877002E-3</v>
      </c>
      <c r="S929">
        <v>1.1299435028248588E-2</v>
      </c>
      <c r="T929">
        <v>2</v>
      </c>
      <c r="U929" t="str">
        <f t="shared" si="44"/>
        <v/>
      </c>
    </row>
    <row r="930" spans="1:21" hidden="1" x14ac:dyDescent="0.25">
      <c r="A930" s="39">
        <v>41822</v>
      </c>
      <c r="B930" s="39" t="s">
        <v>4928</v>
      </c>
      <c r="C930" s="37" t="s">
        <v>2938</v>
      </c>
      <c r="D930" s="37">
        <v>2014</v>
      </c>
      <c r="E930" s="38">
        <v>7</v>
      </c>
      <c r="F930" s="37" t="s">
        <v>50</v>
      </c>
      <c r="G930" s="37" t="s">
        <v>50</v>
      </c>
      <c r="H930" s="37" t="s">
        <v>40</v>
      </c>
      <c r="I930" s="38">
        <v>1</v>
      </c>
      <c r="J930" s="37">
        <v>0</v>
      </c>
      <c r="K930" s="37">
        <f t="shared" si="42"/>
        <v>1</v>
      </c>
      <c r="L930" s="37" t="s">
        <v>37</v>
      </c>
      <c r="M930">
        <v>0</v>
      </c>
      <c r="N930">
        <v>0</v>
      </c>
      <c r="O930">
        <v>0</v>
      </c>
      <c r="P930">
        <f>VLOOKUP(C930,'By Sighting'!B:O,14,FALSE)</f>
        <v>0</v>
      </c>
      <c r="Q930">
        <v>0</v>
      </c>
      <c r="R930">
        <f t="shared" si="43"/>
        <v>0</v>
      </c>
      <c r="S930">
        <v>0</v>
      </c>
      <c r="T930">
        <v>0</v>
      </c>
      <c r="U930" t="str">
        <f t="shared" si="44"/>
        <v/>
      </c>
    </row>
    <row r="931" spans="1:21" hidden="1" x14ac:dyDescent="0.25">
      <c r="A931" s="39">
        <v>41835</v>
      </c>
      <c r="B931" s="39" t="s">
        <v>4929</v>
      </c>
      <c r="C931" s="37" t="s">
        <v>917</v>
      </c>
      <c r="D931" s="37">
        <v>2014</v>
      </c>
      <c r="E931" s="38">
        <v>7</v>
      </c>
      <c r="F931" s="37" t="s">
        <v>1827</v>
      </c>
      <c r="G931" s="37" t="s">
        <v>1827</v>
      </c>
      <c r="H931" s="37" t="s">
        <v>32</v>
      </c>
      <c r="I931" s="38">
        <v>250</v>
      </c>
      <c r="J931" s="37">
        <v>0</v>
      </c>
      <c r="K931" s="37">
        <f t="shared" si="42"/>
        <v>250</v>
      </c>
      <c r="L931" s="37" t="s">
        <v>2935</v>
      </c>
      <c r="M931">
        <v>1</v>
      </c>
      <c r="N931">
        <v>1</v>
      </c>
      <c r="O931">
        <v>0</v>
      </c>
      <c r="P931">
        <f>VLOOKUP(C931,'By Sighting'!B:O,14,FALSE)</f>
        <v>1</v>
      </c>
      <c r="Q931">
        <v>4.0000000000000001E-3</v>
      </c>
      <c r="R931">
        <f t="shared" si="43"/>
        <v>0</v>
      </c>
      <c r="S931">
        <v>4.0000000000000001E-3</v>
      </c>
      <c r="T931">
        <v>1</v>
      </c>
      <c r="U931" t="str">
        <f t="shared" si="44"/>
        <v/>
      </c>
    </row>
    <row r="932" spans="1:21" hidden="1" x14ac:dyDescent="0.25">
      <c r="A932" s="39">
        <v>41841</v>
      </c>
      <c r="B932" s="39" t="s">
        <v>4930</v>
      </c>
      <c r="C932" s="37" t="s">
        <v>2934</v>
      </c>
      <c r="D932" s="37">
        <v>2014</v>
      </c>
      <c r="E932" s="38">
        <v>7</v>
      </c>
      <c r="F932" s="37" t="s">
        <v>76</v>
      </c>
      <c r="G932" s="37" t="s">
        <v>1827</v>
      </c>
      <c r="H932" s="37" t="s">
        <v>32</v>
      </c>
      <c r="I932" s="38">
        <v>50</v>
      </c>
      <c r="J932" s="37">
        <v>0</v>
      </c>
      <c r="K932" s="37">
        <f t="shared" si="42"/>
        <v>50</v>
      </c>
      <c r="L932" s="37" t="s">
        <v>2933</v>
      </c>
      <c r="M932">
        <v>0</v>
      </c>
      <c r="N932">
        <v>0</v>
      </c>
      <c r="O932">
        <v>0</v>
      </c>
      <c r="P932">
        <f>VLOOKUP(C932,'By Sighting'!B:O,14,FALSE)</f>
        <v>0</v>
      </c>
      <c r="Q932">
        <v>0</v>
      </c>
      <c r="R932">
        <f t="shared" si="43"/>
        <v>0</v>
      </c>
      <c r="S932">
        <v>0</v>
      </c>
      <c r="T932">
        <v>0</v>
      </c>
      <c r="U932" t="str">
        <f t="shared" si="44"/>
        <v/>
      </c>
    </row>
    <row r="933" spans="1:21" hidden="1" x14ac:dyDescent="0.25">
      <c r="A933" s="39">
        <v>41841</v>
      </c>
      <c r="B933" s="39" t="s">
        <v>4930</v>
      </c>
      <c r="C933" s="37" t="s">
        <v>2932</v>
      </c>
      <c r="D933" s="37">
        <v>2014</v>
      </c>
      <c r="E933" s="38">
        <v>7</v>
      </c>
      <c r="F933" s="37" t="s">
        <v>1827</v>
      </c>
      <c r="G933" s="37" t="s">
        <v>1827</v>
      </c>
      <c r="H933" s="37" t="s">
        <v>32</v>
      </c>
      <c r="I933" s="38">
        <v>342</v>
      </c>
      <c r="J933" s="37">
        <v>0</v>
      </c>
      <c r="K933" s="37">
        <f t="shared" si="42"/>
        <v>342</v>
      </c>
      <c r="L933" s="37" t="s">
        <v>2931</v>
      </c>
      <c r="M933">
        <v>0</v>
      </c>
      <c r="N933">
        <v>0</v>
      </c>
      <c r="O933">
        <v>0</v>
      </c>
      <c r="P933">
        <f>VLOOKUP(C933,'By Sighting'!B:O,14,FALSE)</f>
        <v>0</v>
      </c>
      <c r="Q933">
        <v>0</v>
      </c>
      <c r="R933">
        <f t="shared" si="43"/>
        <v>0</v>
      </c>
      <c r="S933">
        <v>0</v>
      </c>
      <c r="T933">
        <v>0</v>
      </c>
      <c r="U933" t="str">
        <f t="shared" si="44"/>
        <v/>
      </c>
    </row>
    <row r="934" spans="1:21" hidden="1" x14ac:dyDescent="0.25">
      <c r="A934" s="39">
        <v>41841</v>
      </c>
      <c r="B934" s="39" t="s">
        <v>4930</v>
      </c>
      <c r="C934" s="37" t="s">
        <v>2930</v>
      </c>
      <c r="D934" s="37">
        <v>2014</v>
      </c>
      <c r="E934" s="38">
        <v>7</v>
      </c>
      <c r="F934" s="37" t="s">
        <v>153</v>
      </c>
      <c r="G934" s="37" t="s">
        <v>4672</v>
      </c>
      <c r="H934" s="37" t="s">
        <v>32</v>
      </c>
      <c r="I934" s="38">
        <v>1</v>
      </c>
      <c r="J934" s="37">
        <v>0</v>
      </c>
      <c r="K934" s="37">
        <f t="shared" si="42"/>
        <v>1</v>
      </c>
      <c r="L934" s="37" t="s">
        <v>37</v>
      </c>
      <c r="M934">
        <v>0</v>
      </c>
      <c r="N934">
        <v>0</v>
      </c>
      <c r="O934">
        <v>0</v>
      </c>
      <c r="P934">
        <f>VLOOKUP(C934,'By Sighting'!B:O,14,FALSE)</f>
        <v>0</v>
      </c>
      <c r="Q934">
        <v>0</v>
      </c>
      <c r="R934">
        <f t="shared" si="43"/>
        <v>0</v>
      </c>
      <c r="S934">
        <v>0</v>
      </c>
      <c r="T934">
        <v>0</v>
      </c>
      <c r="U934" t="str">
        <f t="shared" si="44"/>
        <v/>
      </c>
    </row>
    <row r="935" spans="1:21" hidden="1" x14ac:dyDescent="0.25">
      <c r="A935" s="39">
        <v>41841</v>
      </c>
      <c r="B935" s="39" t="s">
        <v>4930</v>
      </c>
      <c r="C935" s="37" t="s">
        <v>920</v>
      </c>
      <c r="D935" s="37">
        <v>2014</v>
      </c>
      <c r="E935" s="38">
        <v>7</v>
      </c>
      <c r="F935" s="37" t="s">
        <v>55</v>
      </c>
      <c r="G935" s="37" t="s">
        <v>4672</v>
      </c>
      <c r="H935" s="37" t="s">
        <v>32</v>
      </c>
      <c r="I935" s="38">
        <v>81</v>
      </c>
      <c r="J935" s="37">
        <v>0</v>
      </c>
      <c r="K935" s="37">
        <f t="shared" si="42"/>
        <v>81</v>
      </c>
      <c r="L935" s="37" t="s">
        <v>2929</v>
      </c>
      <c r="M935">
        <v>1</v>
      </c>
      <c r="N935">
        <v>0</v>
      </c>
      <c r="O935">
        <v>0</v>
      </c>
      <c r="P935">
        <f>VLOOKUP(C935,'By Sighting'!B:O,14,FALSE)</f>
        <v>0</v>
      </c>
      <c r="Q935">
        <v>1.2345679012345678E-2</v>
      </c>
      <c r="R935">
        <f t="shared" si="43"/>
        <v>0</v>
      </c>
      <c r="S935">
        <v>0</v>
      </c>
      <c r="T935">
        <v>1</v>
      </c>
      <c r="U935" t="str">
        <f t="shared" si="44"/>
        <v/>
      </c>
    </row>
    <row r="936" spans="1:21" hidden="1" x14ac:dyDescent="0.25">
      <c r="A936" s="39">
        <v>41841</v>
      </c>
      <c r="B936" s="39" t="s">
        <v>4930</v>
      </c>
      <c r="C936" s="37" t="s">
        <v>2928</v>
      </c>
      <c r="D936" s="37">
        <v>2014</v>
      </c>
      <c r="E936" s="38">
        <v>7</v>
      </c>
      <c r="F936" s="37" t="s">
        <v>24</v>
      </c>
      <c r="G936" s="37" t="s">
        <v>4672</v>
      </c>
      <c r="H936" s="37" t="s">
        <v>32</v>
      </c>
      <c r="I936" s="38">
        <v>33</v>
      </c>
      <c r="J936" s="37">
        <v>0</v>
      </c>
      <c r="K936" s="37">
        <f t="shared" si="42"/>
        <v>33</v>
      </c>
      <c r="L936" s="37" t="s">
        <v>2927</v>
      </c>
      <c r="M936">
        <v>0</v>
      </c>
      <c r="N936">
        <v>0</v>
      </c>
      <c r="O936">
        <v>0</v>
      </c>
      <c r="P936">
        <f>VLOOKUP(C936,'By Sighting'!B:O,14,FALSE)</f>
        <v>0</v>
      </c>
      <c r="Q936">
        <v>0</v>
      </c>
      <c r="R936">
        <f t="shared" si="43"/>
        <v>0</v>
      </c>
      <c r="S936">
        <v>0</v>
      </c>
      <c r="T936">
        <v>0</v>
      </c>
      <c r="U936" t="str">
        <f t="shared" si="44"/>
        <v/>
      </c>
    </row>
    <row r="937" spans="1:21" hidden="1" x14ac:dyDescent="0.25">
      <c r="A937" s="39">
        <v>41841</v>
      </c>
      <c r="B937" s="39" t="s">
        <v>4930</v>
      </c>
      <c r="C937" s="37" t="s">
        <v>924</v>
      </c>
      <c r="D937" s="37">
        <v>2014</v>
      </c>
      <c r="E937" s="38">
        <v>7</v>
      </c>
      <c r="F937" s="37" t="s">
        <v>36</v>
      </c>
      <c r="G937" s="37" t="s">
        <v>36</v>
      </c>
      <c r="H937" s="37" t="s">
        <v>32</v>
      </c>
      <c r="I937" s="38">
        <v>289</v>
      </c>
      <c r="J937" s="37" t="s">
        <v>1866</v>
      </c>
      <c r="K937" s="37">
        <f t="shared" si="42"/>
        <v>247</v>
      </c>
      <c r="L937" s="37" t="s">
        <v>2926</v>
      </c>
      <c r="M937">
        <v>2</v>
      </c>
      <c r="N937">
        <v>1</v>
      </c>
      <c r="O937">
        <v>0</v>
      </c>
      <c r="P937">
        <f>VLOOKUP(C937,'By Sighting'!B:O,14,FALSE)</f>
        <v>1</v>
      </c>
      <c r="Q937">
        <v>6.920415224913495E-3</v>
      </c>
      <c r="R937">
        <f t="shared" si="43"/>
        <v>0</v>
      </c>
      <c r="S937">
        <v>4.048582995951417E-3</v>
      </c>
      <c r="T937">
        <v>2</v>
      </c>
      <c r="U937" t="str">
        <f t="shared" si="44"/>
        <v/>
      </c>
    </row>
    <row r="938" spans="1:21" hidden="1" x14ac:dyDescent="0.25">
      <c r="A938" s="39">
        <v>41841</v>
      </c>
      <c r="B938" s="39" t="s">
        <v>4930</v>
      </c>
      <c r="C938" s="37" t="s">
        <v>929</v>
      </c>
      <c r="D938" s="37">
        <v>2014</v>
      </c>
      <c r="E938" s="38">
        <v>7</v>
      </c>
      <c r="F938" s="37" t="s">
        <v>50</v>
      </c>
      <c r="G938" s="37" t="s">
        <v>50</v>
      </c>
      <c r="H938" s="37" t="s">
        <v>32</v>
      </c>
      <c r="I938" s="38">
        <v>229</v>
      </c>
      <c r="J938" s="37" t="s">
        <v>2098</v>
      </c>
      <c r="K938" s="37">
        <f t="shared" si="42"/>
        <v>222</v>
      </c>
      <c r="L938" s="37" t="s">
        <v>2925</v>
      </c>
      <c r="M938">
        <v>6</v>
      </c>
      <c r="N938">
        <v>3</v>
      </c>
      <c r="O938">
        <v>0</v>
      </c>
      <c r="P938">
        <f>VLOOKUP(C938,'By Sighting'!B:O,14,FALSE)</f>
        <v>3</v>
      </c>
      <c r="Q938">
        <v>2.6200873362445413E-2</v>
      </c>
      <c r="R938">
        <f t="shared" si="43"/>
        <v>0</v>
      </c>
      <c r="S938">
        <v>1.3513513513513514E-2</v>
      </c>
      <c r="T938">
        <v>6</v>
      </c>
      <c r="U938" t="str">
        <f t="shared" si="44"/>
        <v/>
      </c>
    </row>
    <row r="939" spans="1:21" hidden="1" x14ac:dyDescent="0.25">
      <c r="A939" s="39">
        <v>41841</v>
      </c>
      <c r="B939" s="39" t="s">
        <v>4930</v>
      </c>
      <c r="C939" s="37" t="s">
        <v>2924</v>
      </c>
      <c r="D939" s="37">
        <v>2014</v>
      </c>
      <c r="E939" s="38">
        <v>7</v>
      </c>
      <c r="F939" s="37" t="s">
        <v>50</v>
      </c>
      <c r="G939" s="37" t="s">
        <v>50</v>
      </c>
      <c r="H939" s="37" t="s">
        <v>40</v>
      </c>
      <c r="I939" s="38">
        <v>1</v>
      </c>
      <c r="J939" s="37">
        <v>0</v>
      </c>
      <c r="K939" s="37">
        <f t="shared" si="42"/>
        <v>1</v>
      </c>
      <c r="L939" s="37" t="s">
        <v>37</v>
      </c>
      <c r="M939">
        <v>0</v>
      </c>
      <c r="N939">
        <v>0</v>
      </c>
      <c r="O939">
        <v>0</v>
      </c>
      <c r="P939">
        <f>VLOOKUP(C939,'By Sighting'!B:O,14,FALSE)</f>
        <v>0</v>
      </c>
      <c r="Q939">
        <v>0</v>
      </c>
      <c r="R939">
        <f t="shared" si="43"/>
        <v>0</v>
      </c>
      <c r="S939">
        <v>0</v>
      </c>
      <c r="T939">
        <v>0</v>
      </c>
      <c r="U939" t="str">
        <f t="shared" si="44"/>
        <v/>
      </c>
    </row>
    <row r="940" spans="1:21" hidden="1" x14ac:dyDescent="0.25">
      <c r="A940" s="39">
        <v>41852</v>
      </c>
      <c r="B940" s="39" t="s">
        <v>4931</v>
      </c>
      <c r="C940" s="37" t="s">
        <v>941</v>
      </c>
      <c r="D940" s="37">
        <v>2014</v>
      </c>
      <c r="E940" s="38">
        <v>8</v>
      </c>
      <c r="F940" s="37" t="s">
        <v>76</v>
      </c>
      <c r="G940" s="37" t="s">
        <v>1827</v>
      </c>
      <c r="H940" s="37" t="s">
        <v>32</v>
      </c>
      <c r="I940" s="38">
        <v>6</v>
      </c>
      <c r="J940" s="37">
        <v>0</v>
      </c>
      <c r="K940" s="37">
        <f t="shared" si="42"/>
        <v>6</v>
      </c>
      <c r="L940" s="37" t="s">
        <v>2923</v>
      </c>
      <c r="M940">
        <v>2</v>
      </c>
      <c r="N940">
        <v>1</v>
      </c>
      <c r="O940">
        <v>0</v>
      </c>
      <c r="P940">
        <f>VLOOKUP(C940,'By Sighting'!B:O,14,FALSE)</f>
        <v>1</v>
      </c>
      <c r="Q940">
        <v>0.33333333333333331</v>
      </c>
      <c r="R940">
        <f t="shared" si="43"/>
        <v>0</v>
      </c>
      <c r="S940">
        <v>0.16666666666666666</v>
      </c>
      <c r="T940">
        <v>2</v>
      </c>
      <c r="U940" t="str">
        <f t="shared" si="44"/>
        <v/>
      </c>
    </row>
    <row r="941" spans="1:21" hidden="1" x14ac:dyDescent="0.25">
      <c r="A941" s="39">
        <v>41852</v>
      </c>
      <c r="B941" s="39" t="s">
        <v>4931</v>
      </c>
      <c r="C941" s="37" t="s">
        <v>946</v>
      </c>
      <c r="D941" s="37">
        <v>2014</v>
      </c>
      <c r="E941" s="38">
        <v>8</v>
      </c>
      <c r="F941" s="37" t="s">
        <v>1827</v>
      </c>
      <c r="G941" s="37" t="s">
        <v>1827</v>
      </c>
      <c r="H941" s="37" t="s">
        <v>32</v>
      </c>
      <c r="I941" s="38">
        <v>286</v>
      </c>
      <c r="J941" s="37">
        <v>0</v>
      </c>
      <c r="K941" s="37">
        <f t="shared" si="42"/>
        <v>286</v>
      </c>
      <c r="L941" s="37" t="s">
        <v>2922</v>
      </c>
      <c r="M941">
        <v>1</v>
      </c>
      <c r="N941">
        <v>0</v>
      </c>
      <c r="O941">
        <v>0</v>
      </c>
      <c r="P941">
        <f>VLOOKUP(C941,'By Sighting'!B:O,14,FALSE)</f>
        <v>0</v>
      </c>
      <c r="Q941">
        <v>3.4965034965034965E-3</v>
      </c>
      <c r="R941">
        <f t="shared" si="43"/>
        <v>0</v>
      </c>
      <c r="S941">
        <v>0</v>
      </c>
      <c r="T941">
        <v>1</v>
      </c>
      <c r="U941" t="str">
        <f t="shared" si="44"/>
        <v/>
      </c>
    </row>
    <row r="942" spans="1:21" hidden="1" x14ac:dyDescent="0.25">
      <c r="A942" s="39">
        <v>41852</v>
      </c>
      <c r="B942" s="39" t="s">
        <v>4931</v>
      </c>
      <c r="C942" s="37" t="s">
        <v>2921</v>
      </c>
      <c r="D942" s="37">
        <v>2014</v>
      </c>
      <c r="E942" s="38">
        <v>8</v>
      </c>
      <c r="F942" s="37" t="s">
        <v>1827</v>
      </c>
      <c r="G942" s="37" t="s">
        <v>1827</v>
      </c>
      <c r="H942" s="37" t="s">
        <v>40</v>
      </c>
      <c r="I942" s="38">
        <v>1</v>
      </c>
      <c r="J942" s="37">
        <v>0</v>
      </c>
      <c r="K942" s="37">
        <f t="shared" si="42"/>
        <v>1</v>
      </c>
      <c r="L942" s="37" t="s">
        <v>37</v>
      </c>
      <c r="M942">
        <v>0</v>
      </c>
      <c r="N942">
        <v>0</v>
      </c>
      <c r="O942">
        <v>0</v>
      </c>
      <c r="P942">
        <f>VLOOKUP(C942,'By Sighting'!B:O,14,FALSE)</f>
        <v>0</v>
      </c>
      <c r="Q942">
        <v>0</v>
      </c>
      <c r="R942">
        <f t="shared" si="43"/>
        <v>0</v>
      </c>
      <c r="S942">
        <v>0</v>
      </c>
      <c r="T942">
        <v>0</v>
      </c>
      <c r="U942" t="str">
        <f t="shared" si="44"/>
        <v/>
      </c>
    </row>
    <row r="943" spans="1:21" hidden="1" x14ac:dyDescent="0.25">
      <c r="A943" s="39">
        <v>41859</v>
      </c>
      <c r="B943" s="39" t="s">
        <v>4932</v>
      </c>
      <c r="C943" s="37" t="s">
        <v>2917</v>
      </c>
      <c r="D943" s="37">
        <v>2014</v>
      </c>
      <c r="E943" s="38">
        <v>8</v>
      </c>
      <c r="F943" s="37" t="s">
        <v>76</v>
      </c>
      <c r="G943" s="37" t="s">
        <v>1827</v>
      </c>
      <c r="H943" s="37" t="s">
        <v>32</v>
      </c>
      <c r="I943" s="38">
        <v>38</v>
      </c>
      <c r="J943" s="37">
        <v>0</v>
      </c>
      <c r="K943" s="37">
        <f t="shared" si="42"/>
        <v>38</v>
      </c>
      <c r="L943" s="37" t="s">
        <v>37</v>
      </c>
      <c r="M943">
        <v>0</v>
      </c>
      <c r="N943">
        <v>0</v>
      </c>
      <c r="O943">
        <v>0</v>
      </c>
      <c r="P943">
        <f>VLOOKUP(C943,'By Sighting'!B:O,14,FALSE)</f>
        <v>0</v>
      </c>
      <c r="Q943">
        <v>0</v>
      </c>
      <c r="R943">
        <f t="shared" si="43"/>
        <v>0</v>
      </c>
      <c r="S943">
        <v>0</v>
      </c>
      <c r="T943">
        <v>0</v>
      </c>
      <c r="U943" t="str">
        <f t="shared" si="44"/>
        <v/>
      </c>
    </row>
    <row r="944" spans="1:21" hidden="1" x14ac:dyDescent="0.25">
      <c r="A944" s="39">
        <v>41859</v>
      </c>
      <c r="B944" s="39" t="s">
        <v>4932</v>
      </c>
      <c r="C944" s="37" t="s">
        <v>949</v>
      </c>
      <c r="D944" s="37">
        <v>2014</v>
      </c>
      <c r="E944" s="38">
        <v>8</v>
      </c>
      <c r="F944" s="37" t="s">
        <v>1827</v>
      </c>
      <c r="G944" s="37" t="s">
        <v>1827</v>
      </c>
      <c r="H944" s="37" t="s">
        <v>32</v>
      </c>
      <c r="I944" s="38">
        <v>429</v>
      </c>
      <c r="J944" s="37">
        <v>0</v>
      </c>
      <c r="K944" s="37">
        <f t="shared" si="42"/>
        <v>429</v>
      </c>
      <c r="L944" s="37" t="s">
        <v>2916</v>
      </c>
      <c r="M944">
        <v>4</v>
      </c>
      <c r="N944">
        <v>2</v>
      </c>
      <c r="O944">
        <v>0</v>
      </c>
      <c r="P944">
        <f>VLOOKUP(C944,'By Sighting'!B:O,14,FALSE)</f>
        <v>2</v>
      </c>
      <c r="Q944">
        <v>9.324009324009324E-3</v>
      </c>
      <c r="R944">
        <f t="shared" si="43"/>
        <v>0</v>
      </c>
      <c r="S944">
        <v>4.662004662004662E-3</v>
      </c>
      <c r="T944">
        <v>4</v>
      </c>
      <c r="U944" t="str">
        <f t="shared" si="44"/>
        <v/>
      </c>
    </row>
    <row r="945" spans="1:21" hidden="1" x14ac:dyDescent="0.25">
      <c r="A945" s="39">
        <v>41859</v>
      </c>
      <c r="B945" s="39" t="s">
        <v>4932</v>
      </c>
      <c r="C945" s="37" t="s">
        <v>2915</v>
      </c>
      <c r="D945" s="37">
        <v>2014</v>
      </c>
      <c r="E945" s="38">
        <v>8</v>
      </c>
      <c r="F945" s="37" t="s">
        <v>1827</v>
      </c>
      <c r="G945" s="37" t="s">
        <v>1827</v>
      </c>
      <c r="H945" s="37" t="s">
        <v>40</v>
      </c>
      <c r="I945" s="38">
        <v>4</v>
      </c>
      <c r="J945" s="37">
        <v>0</v>
      </c>
      <c r="K945" s="37">
        <f t="shared" si="42"/>
        <v>4</v>
      </c>
      <c r="L945" s="37" t="s">
        <v>37</v>
      </c>
      <c r="M945">
        <v>0</v>
      </c>
      <c r="N945">
        <v>0</v>
      </c>
      <c r="O945">
        <v>0</v>
      </c>
      <c r="P945">
        <f>VLOOKUP(C945,'By Sighting'!B:O,14,FALSE)</f>
        <v>0</v>
      </c>
      <c r="Q945">
        <v>0</v>
      </c>
      <c r="R945">
        <f t="shared" si="43"/>
        <v>0</v>
      </c>
      <c r="S945">
        <v>0</v>
      </c>
      <c r="T945">
        <v>0</v>
      </c>
      <c r="U945" t="str">
        <f t="shared" si="44"/>
        <v/>
      </c>
    </row>
    <row r="946" spans="1:21" hidden="1" x14ac:dyDescent="0.25">
      <c r="A946" s="39">
        <v>41859</v>
      </c>
      <c r="B946" s="39" t="s">
        <v>4932</v>
      </c>
      <c r="C946" s="37" t="s">
        <v>2912</v>
      </c>
      <c r="D946" s="37">
        <v>2014</v>
      </c>
      <c r="E946" s="38">
        <v>8</v>
      </c>
      <c r="F946" s="37" t="s">
        <v>55</v>
      </c>
      <c r="G946" s="37" t="s">
        <v>4672</v>
      </c>
      <c r="H946" s="37" t="s">
        <v>32</v>
      </c>
      <c r="I946" s="38">
        <v>70</v>
      </c>
      <c r="J946" s="37">
        <v>0</v>
      </c>
      <c r="K946" s="37">
        <f t="shared" si="42"/>
        <v>70</v>
      </c>
      <c r="L946" s="37" t="s">
        <v>2911</v>
      </c>
      <c r="M946">
        <v>0</v>
      </c>
      <c r="N946">
        <v>0</v>
      </c>
      <c r="O946">
        <v>0</v>
      </c>
      <c r="P946">
        <f>VLOOKUP(C946,'By Sighting'!B:O,14,FALSE)</f>
        <v>0</v>
      </c>
      <c r="Q946">
        <v>0</v>
      </c>
      <c r="R946">
        <f t="shared" si="43"/>
        <v>0</v>
      </c>
      <c r="S946">
        <v>0</v>
      </c>
      <c r="T946">
        <v>0</v>
      </c>
      <c r="U946" t="str">
        <f t="shared" si="44"/>
        <v/>
      </c>
    </row>
    <row r="947" spans="1:21" hidden="1" x14ac:dyDescent="0.25">
      <c r="A947" s="39">
        <v>41859</v>
      </c>
      <c r="B947" s="39" t="s">
        <v>4932</v>
      </c>
      <c r="C947" s="37" t="s">
        <v>957</v>
      </c>
      <c r="D947" s="37">
        <v>2014</v>
      </c>
      <c r="E947" s="38">
        <v>8</v>
      </c>
      <c r="F947" s="37" t="s">
        <v>55</v>
      </c>
      <c r="G947" s="37" t="s">
        <v>4672</v>
      </c>
      <c r="H947" s="37" t="s">
        <v>40</v>
      </c>
      <c r="I947" s="38">
        <v>815</v>
      </c>
      <c r="J947" s="37">
        <v>0</v>
      </c>
      <c r="K947" s="37">
        <f t="shared" si="42"/>
        <v>815</v>
      </c>
      <c r="L947" s="37" t="s">
        <v>2910</v>
      </c>
      <c r="M947">
        <v>3</v>
      </c>
      <c r="N947">
        <v>0</v>
      </c>
      <c r="O947">
        <v>3</v>
      </c>
      <c r="P947">
        <f>VLOOKUP(C947,'By Sighting'!B:O,14,FALSE)</f>
        <v>3</v>
      </c>
      <c r="Q947">
        <v>3.6809815950920245E-3</v>
      </c>
      <c r="R947">
        <f t="shared" si="43"/>
        <v>3.6809815950920245E-3</v>
      </c>
      <c r="S947">
        <v>3.6809815950920245E-3</v>
      </c>
      <c r="T947">
        <v>3</v>
      </c>
      <c r="U947" t="str">
        <f t="shared" si="44"/>
        <v/>
      </c>
    </row>
    <row r="948" spans="1:21" hidden="1" x14ac:dyDescent="0.25">
      <c r="A948" s="39">
        <v>41859</v>
      </c>
      <c r="B948" s="39" t="s">
        <v>4932</v>
      </c>
      <c r="C948" s="37" t="s">
        <v>2909</v>
      </c>
      <c r="D948" s="37">
        <v>2014</v>
      </c>
      <c r="E948" s="38">
        <v>8</v>
      </c>
      <c r="F948" s="37" t="s">
        <v>24</v>
      </c>
      <c r="G948" s="37" t="s">
        <v>4672</v>
      </c>
      <c r="H948" s="37" t="s">
        <v>32</v>
      </c>
      <c r="I948" s="38">
        <v>7</v>
      </c>
      <c r="J948" s="37">
        <v>0</v>
      </c>
      <c r="K948" s="37">
        <f t="shared" si="42"/>
        <v>7</v>
      </c>
      <c r="L948" s="37" t="s">
        <v>37</v>
      </c>
      <c r="M948">
        <v>0</v>
      </c>
      <c r="N948">
        <v>0</v>
      </c>
      <c r="O948">
        <v>0</v>
      </c>
      <c r="P948">
        <f>VLOOKUP(C948,'By Sighting'!B:O,14,FALSE)</f>
        <v>0</v>
      </c>
      <c r="Q948">
        <v>0</v>
      </c>
      <c r="R948">
        <f t="shared" si="43"/>
        <v>0</v>
      </c>
      <c r="S948">
        <v>0</v>
      </c>
      <c r="T948">
        <v>0</v>
      </c>
      <c r="U948" t="str">
        <f t="shared" si="44"/>
        <v/>
      </c>
    </row>
    <row r="949" spans="1:21" hidden="1" x14ac:dyDescent="0.25">
      <c r="A949" s="39">
        <v>41859</v>
      </c>
      <c r="B949" s="39" t="s">
        <v>4932</v>
      </c>
      <c r="C949" s="37" t="s">
        <v>964</v>
      </c>
      <c r="D949" s="37">
        <v>2014</v>
      </c>
      <c r="E949" s="38">
        <v>8</v>
      </c>
      <c r="F949" s="37" t="s">
        <v>36</v>
      </c>
      <c r="G949" s="37" t="s">
        <v>36</v>
      </c>
      <c r="H949" s="37" t="s">
        <v>32</v>
      </c>
      <c r="I949" s="38">
        <v>495</v>
      </c>
      <c r="J949" s="37" t="s">
        <v>2905</v>
      </c>
      <c r="K949" s="37">
        <f t="shared" si="42"/>
        <v>450</v>
      </c>
      <c r="L949" s="37" t="s">
        <v>2904</v>
      </c>
      <c r="M949">
        <v>1</v>
      </c>
      <c r="N949">
        <v>1</v>
      </c>
      <c r="O949">
        <v>0</v>
      </c>
      <c r="P949">
        <f>VLOOKUP(C949,'By Sighting'!B:O,14,FALSE)</f>
        <v>1</v>
      </c>
      <c r="Q949">
        <v>2.0202020202020202E-3</v>
      </c>
      <c r="R949">
        <f t="shared" si="43"/>
        <v>0</v>
      </c>
      <c r="S949">
        <v>2.2222222222222222E-3</v>
      </c>
      <c r="T949">
        <v>1</v>
      </c>
      <c r="U949" t="str">
        <f t="shared" si="44"/>
        <v/>
      </c>
    </row>
    <row r="950" spans="1:21" hidden="1" x14ac:dyDescent="0.25">
      <c r="A950" s="39">
        <v>41859</v>
      </c>
      <c r="B950" s="39" t="s">
        <v>4932</v>
      </c>
      <c r="C950" s="37" t="s">
        <v>967</v>
      </c>
      <c r="D950" s="37">
        <v>2014</v>
      </c>
      <c r="E950" s="38">
        <v>8</v>
      </c>
      <c r="F950" s="37" t="s">
        <v>36</v>
      </c>
      <c r="G950" s="37" t="s">
        <v>36</v>
      </c>
      <c r="H950" s="37" t="s">
        <v>40</v>
      </c>
      <c r="I950" s="38">
        <v>39</v>
      </c>
      <c r="J950" s="37">
        <v>0</v>
      </c>
      <c r="K950" s="37">
        <f t="shared" si="42"/>
        <v>39</v>
      </c>
      <c r="L950" s="37" t="s">
        <v>2903</v>
      </c>
      <c r="M950">
        <v>1</v>
      </c>
      <c r="N950">
        <v>0</v>
      </c>
      <c r="O950">
        <v>1</v>
      </c>
      <c r="P950">
        <f>VLOOKUP(C950,'By Sighting'!B:O,14,FALSE)</f>
        <v>1</v>
      </c>
      <c r="Q950">
        <v>2.564102564102564E-2</v>
      </c>
      <c r="R950">
        <f t="shared" si="43"/>
        <v>2.564102564102564E-2</v>
      </c>
      <c r="S950">
        <v>2.564102564102564E-2</v>
      </c>
      <c r="T950">
        <v>1</v>
      </c>
      <c r="U950" t="str">
        <f t="shared" si="44"/>
        <v/>
      </c>
    </row>
    <row r="951" spans="1:21" hidden="1" x14ac:dyDescent="0.25">
      <c r="A951" s="39">
        <v>41859</v>
      </c>
      <c r="B951" s="39" t="s">
        <v>4932</v>
      </c>
      <c r="C951" s="37" t="s">
        <v>971</v>
      </c>
      <c r="D951" s="37">
        <v>2014</v>
      </c>
      <c r="E951" s="38">
        <v>8</v>
      </c>
      <c r="F951" s="37" t="s">
        <v>50</v>
      </c>
      <c r="G951" s="37" t="s">
        <v>50</v>
      </c>
      <c r="H951" s="37" t="s">
        <v>32</v>
      </c>
      <c r="I951" s="38">
        <v>129</v>
      </c>
      <c r="J951" s="37">
        <v>0</v>
      </c>
      <c r="K951" s="37">
        <f t="shared" si="42"/>
        <v>129</v>
      </c>
      <c r="L951" s="37" t="s">
        <v>2902</v>
      </c>
      <c r="M951">
        <v>3</v>
      </c>
      <c r="N951">
        <v>2</v>
      </c>
      <c r="O951">
        <v>1</v>
      </c>
      <c r="P951">
        <f>VLOOKUP(C951,'By Sighting'!B:O,14,FALSE)</f>
        <v>3</v>
      </c>
      <c r="Q951">
        <v>2.3255813953488372E-2</v>
      </c>
      <c r="R951">
        <f t="shared" si="43"/>
        <v>7.7519379844961239E-3</v>
      </c>
      <c r="S951">
        <v>2.3255813953488372E-2</v>
      </c>
      <c r="T951">
        <v>3</v>
      </c>
      <c r="U951" t="str">
        <f t="shared" si="44"/>
        <v/>
      </c>
    </row>
    <row r="952" spans="1:21" hidden="1" x14ac:dyDescent="0.25">
      <c r="A952" s="39">
        <v>41862</v>
      </c>
      <c r="B952" s="39" t="s">
        <v>4933</v>
      </c>
      <c r="C952" s="37" t="s">
        <v>2901</v>
      </c>
      <c r="D952" s="37">
        <v>2014</v>
      </c>
      <c r="E952" s="38">
        <v>8</v>
      </c>
      <c r="F952" s="37" t="s">
        <v>76</v>
      </c>
      <c r="G952" s="37" t="s">
        <v>1827</v>
      </c>
      <c r="H952" s="37" t="s">
        <v>32</v>
      </c>
      <c r="I952" s="38">
        <v>47</v>
      </c>
      <c r="J952" s="37">
        <v>0</v>
      </c>
      <c r="K952" s="37">
        <f t="shared" si="42"/>
        <v>47</v>
      </c>
      <c r="L952" s="37" t="s">
        <v>37</v>
      </c>
      <c r="M952">
        <v>0</v>
      </c>
      <c r="N952">
        <v>0</v>
      </c>
      <c r="O952">
        <v>0</v>
      </c>
      <c r="P952">
        <f>VLOOKUP(C952,'By Sighting'!B:O,14,FALSE)</f>
        <v>0</v>
      </c>
      <c r="Q952">
        <v>0</v>
      </c>
      <c r="R952">
        <f t="shared" si="43"/>
        <v>0</v>
      </c>
      <c r="S952">
        <v>0</v>
      </c>
      <c r="T952">
        <v>0</v>
      </c>
      <c r="U952" t="str">
        <f t="shared" si="44"/>
        <v/>
      </c>
    </row>
    <row r="953" spans="1:21" hidden="1" x14ac:dyDescent="0.25">
      <c r="A953" s="39">
        <v>41862</v>
      </c>
      <c r="B953" s="39" t="s">
        <v>4933</v>
      </c>
      <c r="C953" s="37" t="s">
        <v>980</v>
      </c>
      <c r="D953" s="37">
        <v>2014</v>
      </c>
      <c r="E953" s="38">
        <v>8</v>
      </c>
      <c r="F953" s="37" t="s">
        <v>1827</v>
      </c>
      <c r="G953" s="37" t="s">
        <v>1827</v>
      </c>
      <c r="H953" s="37" t="s">
        <v>32</v>
      </c>
      <c r="I953" s="38">
        <v>198</v>
      </c>
      <c r="J953" s="37">
        <v>0</v>
      </c>
      <c r="K953" s="37">
        <f t="shared" si="42"/>
        <v>198</v>
      </c>
      <c r="L953" s="37" t="s">
        <v>2900</v>
      </c>
      <c r="M953">
        <v>1</v>
      </c>
      <c r="N953">
        <v>0</v>
      </c>
      <c r="O953">
        <v>0</v>
      </c>
      <c r="P953">
        <f>VLOOKUP(C953,'By Sighting'!B:O,14,FALSE)</f>
        <v>0</v>
      </c>
      <c r="Q953">
        <v>5.0505050505050509E-3</v>
      </c>
      <c r="R953">
        <f t="shared" si="43"/>
        <v>0</v>
      </c>
      <c r="S953">
        <v>0</v>
      </c>
      <c r="T953">
        <v>1</v>
      </c>
      <c r="U953" t="str">
        <f t="shared" si="44"/>
        <v/>
      </c>
    </row>
    <row r="954" spans="1:21" hidden="1" x14ac:dyDescent="0.25">
      <c r="A954" s="39">
        <v>41862</v>
      </c>
      <c r="B954" s="39" t="s">
        <v>4933</v>
      </c>
      <c r="C954" s="37" t="s">
        <v>978</v>
      </c>
      <c r="D954" s="37">
        <v>2014</v>
      </c>
      <c r="E954" s="38">
        <v>8</v>
      </c>
      <c r="F954" s="37" t="s">
        <v>55</v>
      </c>
      <c r="G954" s="37" t="s">
        <v>4672</v>
      </c>
      <c r="H954" s="37" t="s">
        <v>32</v>
      </c>
      <c r="I954" s="38">
        <v>187</v>
      </c>
      <c r="J954" s="37">
        <v>0</v>
      </c>
      <c r="K954" s="37">
        <f t="shared" si="42"/>
        <v>187</v>
      </c>
      <c r="L954" s="37" t="s">
        <v>2899</v>
      </c>
      <c r="M954">
        <v>2</v>
      </c>
      <c r="N954">
        <v>0</v>
      </c>
      <c r="O954">
        <v>1</v>
      </c>
      <c r="P954">
        <f>VLOOKUP(C954,'By Sighting'!B:O,14,FALSE)</f>
        <v>0</v>
      </c>
      <c r="Q954">
        <v>1.06951871657754E-2</v>
      </c>
      <c r="R954">
        <f t="shared" si="43"/>
        <v>5.3475935828877002E-3</v>
      </c>
      <c r="S954">
        <v>0</v>
      </c>
      <c r="T954">
        <v>2</v>
      </c>
      <c r="U954" t="str">
        <f t="shared" si="44"/>
        <v/>
      </c>
    </row>
    <row r="955" spans="1:21" hidden="1" x14ac:dyDescent="0.25">
      <c r="A955" s="39">
        <v>41862</v>
      </c>
      <c r="B955" s="39" t="s">
        <v>4933</v>
      </c>
      <c r="C955" s="37" t="s">
        <v>984</v>
      </c>
      <c r="D955" s="37">
        <v>2014</v>
      </c>
      <c r="E955" s="38">
        <v>8</v>
      </c>
      <c r="F955" s="37" t="s">
        <v>55</v>
      </c>
      <c r="G955" s="37" t="s">
        <v>4672</v>
      </c>
      <c r="H955" s="37" t="s">
        <v>40</v>
      </c>
      <c r="I955" s="38">
        <v>1200</v>
      </c>
      <c r="J955" s="37">
        <v>0</v>
      </c>
      <c r="K955" s="37">
        <f t="shared" si="42"/>
        <v>1200</v>
      </c>
      <c r="L955" s="37" t="s">
        <v>2898</v>
      </c>
      <c r="M955">
        <v>1</v>
      </c>
      <c r="N955">
        <v>0</v>
      </c>
      <c r="O955">
        <v>1</v>
      </c>
      <c r="P955">
        <f>VLOOKUP(C955,'By Sighting'!B:O,14,FALSE)</f>
        <v>1</v>
      </c>
      <c r="Q955">
        <v>8.3333333333333339E-4</v>
      </c>
      <c r="R955">
        <f t="shared" si="43"/>
        <v>8.3333333333333339E-4</v>
      </c>
      <c r="S955">
        <v>8.3333333333333339E-4</v>
      </c>
      <c r="T955">
        <v>1</v>
      </c>
      <c r="U955" t="str">
        <f t="shared" si="44"/>
        <v/>
      </c>
    </row>
    <row r="956" spans="1:21" hidden="1" x14ac:dyDescent="0.25">
      <c r="A956" s="39">
        <v>41862</v>
      </c>
      <c r="B956" s="39" t="s">
        <v>4933</v>
      </c>
      <c r="C956" s="37" t="s">
        <v>2897</v>
      </c>
      <c r="D956" s="37">
        <v>2014</v>
      </c>
      <c r="E956" s="38">
        <v>8</v>
      </c>
      <c r="F956" s="37" t="s">
        <v>24</v>
      </c>
      <c r="G956" s="37" t="s">
        <v>4672</v>
      </c>
      <c r="H956" s="37" t="s">
        <v>32</v>
      </c>
      <c r="I956" s="38">
        <v>7</v>
      </c>
      <c r="J956" s="37">
        <v>0</v>
      </c>
      <c r="K956" s="37">
        <f t="shared" si="42"/>
        <v>7</v>
      </c>
      <c r="L956" s="37" t="s">
        <v>37</v>
      </c>
      <c r="M956">
        <v>0</v>
      </c>
      <c r="N956">
        <v>0</v>
      </c>
      <c r="O956">
        <v>0</v>
      </c>
      <c r="P956">
        <f>VLOOKUP(C956,'By Sighting'!B:O,14,FALSE)</f>
        <v>0</v>
      </c>
      <c r="Q956">
        <v>0</v>
      </c>
      <c r="R956">
        <f t="shared" si="43"/>
        <v>0</v>
      </c>
      <c r="S956">
        <v>0</v>
      </c>
      <c r="T956">
        <v>0</v>
      </c>
      <c r="U956" t="str">
        <f t="shared" si="44"/>
        <v/>
      </c>
    </row>
    <row r="957" spans="1:21" hidden="1" x14ac:dyDescent="0.25">
      <c r="A957" s="39">
        <v>41869</v>
      </c>
      <c r="B957" s="39" t="s">
        <v>4934</v>
      </c>
      <c r="C957" s="37" t="s">
        <v>2895</v>
      </c>
      <c r="D957" s="37">
        <v>2014</v>
      </c>
      <c r="E957" s="38">
        <v>8</v>
      </c>
      <c r="F957" s="37" t="s">
        <v>76</v>
      </c>
      <c r="G957" s="37" t="s">
        <v>1827</v>
      </c>
      <c r="H957" s="37" t="s">
        <v>32</v>
      </c>
      <c r="I957" s="38">
        <v>106</v>
      </c>
      <c r="J957" s="37">
        <v>0</v>
      </c>
      <c r="K957" s="37">
        <f t="shared" si="42"/>
        <v>106</v>
      </c>
      <c r="L957" s="37" t="s">
        <v>37</v>
      </c>
      <c r="M957">
        <v>0</v>
      </c>
      <c r="N957">
        <v>0</v>
      </c>
      <c r="O957">
        <v>0</v>
      </c>
      <c r="P957">
        <f>VLOOKUP(C957,'By Sighting'!B:O,14,FALSE)</f>
        <v>0</v>
      </c>
      <c r="Q957">
        <v>0</v>
      </c>
      <c r="R957">
        <f t="shared" si="43"/>
        <v>0</v>
      </c>
      <c r="S957">
        <v>0</v>
      </c>
      <c r="T957">
        <v>0</v>
      </c>
      <c r="U957" t="str">
        <f t="shared" si="44"/>
        <v/>
      </c>
    </row>
    <row r="958" spans="1:21" hidden="1" x14ac:dyDescent="0.25">
      <c r="A958" s="39">
        <v>41869</v>
      </c>
      <c r="B958" s="39" t="s">
        <v>4934</v>
      </c>
      <c r="C958" s="37" t="s">
        <v>987</v>
      </c>
      <c r="D958" s="37">
        <v>2014</v>
      </c>
      <c r="E958" s="38">
        <v>8</v>
      </c>
      <c r="F958" s="37" t="s">
        <v>1827</v>
      </c>
      <c r="G958" s="37" t="s">
        <v>1827</v>
      </c>
      <c r="H958" s="37" t="s">
        <v>32</v>
      </c>
      <c r="I958" s="38">
        <v>352</v>
      </c>
      <c r="J958" s="37">
        <v>0</v>
      </c>
      <c r="K958" s="37">
        <f t="shared" si="42"/>
        <v>352</v>
      </c>
      <c r="L958" s="37" t="s">
        <v>2894</v>
      </c>
      <c r="M958">
        <v>4</v>
      </c>
      <c r="N958">
        <v>1</v>
      </c>
      <c r="O958">
        <v>0</v>
      </c>
      <c r="P958">
        <f>VLOOKUP(C958,'By Sighting'!B:O,14,FALSE)</f>
        <v>2</v>
      </c>
      <c r="Q958">
        <v>1.1363636363636364E-2</v>
      </c>
      <c r="R958">
        <f t="shared" si="43"/>
        <v>0</v>
      </c>
      <c r="S958">
        <v>5.681818181818182E-3</v>
      </c>
      <c r="T958">
        <v>4</v>
      </c>
      <c r="U958" t="str">
        <f t="shared" si="44"/>
        <v/>
      </c>
    </row>
    <row r="959" spans="1:21" hidden="1" x14ac:dyDescent="0.25">
      <c r="A959" s="39">
        <v>41869</v>
      </c>
      <c r="B959" s="39" t="s">
        <v>4934</v>
      </c>
      <c r="C959" s="37" t="s">
        <v>2893</v>
      </c>
      <c r="D959" s="37">
        <v>2014</v>
      </c>
      <c r="E959" s="38">
        <v>8</v>
      </c>
      <c r="F959" s="37" t="s">
        <v>153</v>
      </c>
      <c r="G959" s="37" t="s">
        <v>4672</v>
      </c>
      <c r="H959" s="37" t="s">
        <v>40</v>
      </c>
      <c r="I959" s="38">
        <v>1</v>
      </c>
      <c r="J959" s="37">
        <v>0</v>
      </c>
      <c r="K959" s="37">
        <f t="shared" si="42"/>
        <v>1</v>
      </c>
      <c r="L959" s="37" t="s">
        <v>37</v>
      </c>
      <c r="M959">
        <v>0</v>
      </c>
      <c r="N959">
        <v>0</v>
      </c>
      <c r="O959">
        <v>0</v>
      </c>
      <c r="P959">
        <f>VLOOKUP(C959,'By Sighting'!B:O,14,FALSE)</f>
        <v>0</v>
      </c>
      <c r="Q959">
        <v>0</v>
      </c>
      <c r="R959">
        <f t="shared" si="43"/>
        <v>0</v>
      </c>
      <c r="S959">
        <v>0</v>
      </c>
      <c r="T959">
        <v>0</v>
      </c>
      <c r="U959" t="str">
        <f t="shared" si="44"/>
        <v/>
      </c>
    </row>
    <row r="960" spans="1:21" hidden="1" x14ac:dyDescent="0.25">
      <c r="A960" s="39">
        <v>41869</v>
      </c>
      <c r="B960" s="39" t="s">
        <v>4934</v>
      </c>
      <c r="C960" s="37" t="s">
        <v>2892</v>
      </c>
      <c r="D960" s="37">
        <v>2014</v>
      </c>
      <c r="E960" s="38">
        <v>8</v>
      </c>
      <c r="F960" s="37" t="s">
        <v>153</v>
      </c>
      <c r="G960" s="37" t="s">
        <v>4672</v>
      </c>
      <c r="H960" s="37" t="s">
        <v>32</v>
      </c>
      <c r="I960" s="38">
        <v>1</v>
      </c>
      <c r="J960" s="37">
        <v>0</v>
      </c>
      <c r="K960" s="37">
        <f t="shared" si="42"/>
        <v>1</v>
      </c>
      <c r="L960" s="37" t="s">
        <v>37</v>
      </c>
      <c r="M960">
        <v>0</v>
      </c>
      <c r="N960">
        <v>0</v>
      </c>
      <c r="O960">
        <v>0</v>
      </c>
      <c r="P960">
        <f>VLOOKUP(C960,'By Sighting'!B:O,14,FALSE)</f>
        <v>0</v>
      </c>
      <c r="Q960">
        <v>0</v>
      </c>
      <c r="R960">
        <f t="shared" si="43"/>
        <v>0</v>
      </c>
      <c r="S960">
        <v>0</v>
      </c>
      <c r="T960">
        <v>0</v>
      </c>
      <c r="U960" t="str">
        <f t="shared" si="44"/>
        <v/>
      </c>
    </row>
    <row r="961" spans="1:21" hidden="1" x14ac:dyDescent="0.25">
      <c r="A961" s="39">
        <v>41869</v>
      </c>
      <c r="B961" s="39" t="s">
        <v>4934</v>
      </c>
      <c r="C961" s="37" t="s">
        <v>2891</v>
      </c>
      <c r="D961" s="37">
        <v>2014</v>
      </c>
      <c r="E961" s="38">
        <v>8</v>
      </c>
      <c r="F961" s="37" t="s">
        <v>55</v>
      </c>
      <c r="G961" s="37" t="s">
        <v>4672</v>
      </c>
      <c r="H961" s="37" t="s">
        <v>32</v>
      </c>
      <c r="I961" s="38">
        <v>144</v>
      </c>
      <c r="J961" s="37">
        <v>0</v>
      </c>
      <c r="K961" s="37">
        <f t="shared" si="42"/>
        <v>144</v>
      </c>
      <c r="L961" s="37" t="s">
        <v>37</v>
      </c>
      <c r="M961">
        <v>0</v>
      </c>
      <c r="N961">
        <v>0</v>
      </c>
      <c r="O961">
        <v>0</v>
      </c>
      <c r="P961">
        <f>VLOOKUP(C961,'By Sighting'!B:O,14,FALSE)</f>
        <v>0</v>
      </c>
      <c r="Q961">
        <v>0</v>
      </c>
      <c r="R961">
        <f t="shared" si="43"/>
        <v>0</v>
      </c>
      <c r="S961">
        <v>0</v>
      </c>
      <c r="T961">
        <v>0</v>
      </c>
      <c r="U961" t="str">
        <f t="shared" si="44"/>
        <v/>
      </c>
    </row>
    <row r="962" spans="1:21" hidden="1" x14ac:dyDescent="0.25">
      <c r="A962" s="39">
        <v>41869</v>
      </c>
      <c r="B962" s="39" t="s">
        <v>4934</v>
      </c>
      <c r="C962" s="37" t="s">
        <v>2890</v>
      </c>
      <c r="D962" s="37">
        <v>2014</v>
      </c>
      <c r="E962" s="38">
        <v>8</v>
      </c>
      <c r="F962" s="37" t="s">
        <v>55</v>
      </c>
      <c r="G962" s="37" t="s">
        <v>4672</v>
      </c>
      <c r="H962" s="37" t="s">
        <v>40</v>
      </c>
      <c r="I962" s="38">
        <v>740</v>
      </c>
      <c r="J962" s="37">
        <v>0</v>
      </c>
      <c r="K962" s="37">
        <f t="shared" si="42"/>
        <v>740</v>
      </c>
      <c r="L962" s="37" t="s">
        <v>37</v>
      </c>
      <c r="M962">
        <v>0</v>
      </c>
      <c r="N962">
        <v>0</v>
      </c>
      <c r="O962">
        <v>0</v>
      </c>
      <c r="P962">
        <f>VLOOKUP(C962,'By Sighting'!B:O,14,FALSE)</f>
        <v>0</v>
      </c>
      <c r="Q962">
        <v>0</v>
      </c>
      <c r="R962">
        <f t="shared" si="43"/>
        <v>0</v>
      </c>
      <c r="S962">
        <v>0</v>
      </c>
      <c r="T962">
        <v>0</v>
      </c>
      <c r="U962" t="str">
        <f t="shared" si="44"/>
        <v/>
      </c>
    </row>
    <row r="963" spans="1:21" x14ac:dyDescent="0.25">
      <c r="A963" s="39">
        <v>41869</v>
      </c>
      <c r="B963" s="39" t="s">
        <v>4934</v>
      </c>
      <c r="C963" s="37" t="s">
        <v>1801</v>
      </c>
      <c r="D963" s="37">
        <v>2014</v>
      </c>
      <c r="E963" s="38">
        <v>8</v>
      </c>
      <c r="F963" s="37" t="s">
        <v>24</v>
      </c>
      <c r="G963" s="37" t="s">
        <v>4672</v>
      </c>
      <c r="H963" s="37" t="s">
        <v>32</v>
      </c>
      <c r="I963" s="38">
        <v>18</v>
      </c>
      <c r="J963" s="37">
        <v>0</v>
      </c>
      <c r="K963" s="37">
        <f t="shared" ref="K963:K1026" si="45">I963-J963</f>
        <v>18</v>
      </c>
      <c r="L963" s="37" t="s">
        <v>2889</v>
      </c>
      <c r="M963">
        <v>0</v>
      </c>
      <c r="N963">
        <v>0</v>
      </c>
      <c r="O963">
        <v>0</v>
      </c>
      <c r="P963">
        <f>VLOOKUP(C963,'By Sighting'!B:O,14,FALSE)</f>
        <v>0</v>
      </c>
      <c r="Q963">
        <v>0</v>
      </c>
      <c r="R963">
        <f t="shared" ref="R963:R1026" si="46">O963/I963</f>
        <v>0</v>
      </c>
      <c r="S963">
        <v>0</v>
      </c>
      <c r="T963">
        <v>1</v>
      </c>
      <c r="U963" t="str">
        <f t="shared" ref="U963:U1026" si="47">IF(T963=M963, "", "NO")</f>
        <v>NO</v>
      </c>
    </row>
    <row r="964" spans="1:21" hidden="1" x14ac:dyDescent="0.25">
      <c r="A964" s="39">
        <v>41885</v>
      </c>
      <c r="B964" s="39" t="s">
        <v>4935</v>
      </c>
      <c r="C964" s="37" t="s">
        <v>2878</v>
      </c>
      <c r="D964" s="37">
        <v>2014</v>
      </c>
      <c r="E964" s="38">
        <v>9</v>
      </c>
      <c r="F964" s="37" t="s">
        <v>76</v>
      </c>
      <c r="G964" s="37" t="s">
        <v>1827</v>
      </c>
      <c r="H964" s="37" t="s">
        <v>32</v>
      </c>
      <c r="I964" s="38">
        <v>130</v>
      </c>
      <c r="J964" s="37">
        <v>0</v>
      </c>
      <c r="K964" s="37">
        <f t="shared" si="45"/>
        <v>130</v>
      </c>
      <c r="L964" s="37" t="s">
        <v>37</v>
      </c>
      <c r="M964">
        <v>0</v>
      </c>
      <c r="N964">
        <v>0</v>
      </c>
      <c r="O964">
        <v>0</v>
      </c>
      <c r="P964">
        <f>VLOOKUP(C964,'By Sighting'!B:O,14,FALSE)</f>
        <v>0</v>
      </c>
      <c r="Q964">
        <v>0</v>
      </c>
      <c r="R964">
        <f t="shared" si="46"/>
        <v>0</v>
      </c>
      <c r="S964">
        <v>0</v>
      </c>
      <c r="T964">
        <v>0</v>
      </c>
      <c r="U964" t="str">
        <f t="shared" si="47"/>
        <v/>
      </c>
    </row>
    <row r="965" spans="1:21" hidden="1" x14ac:dyDescent="0.25">
      <c r="A965" s="39">
        <v>41885</v>
      </c>
      <c r="B965" s="39" t="s">
        <v>4935</v>
      </c>
      <c r="C965" s="37" t="s">
        <v>2877</v>
      </c>
      <c r="D965" s="37">
        <v>2014</v>
      </c>
      <c r="E965" s="38">
        <v>9</v>
      </c>
      <c r="F965" s="37" t="s">
        <v>76</v>
      </c>
      <c r="G965" s="37" t="s">
        <v>1827</v>
      </c>
      <c r="H965" s="37" t="s">
        <v>40</v>
      </c>
      <c r="I965" s="38">
        <v>1</v>
      </c>
      <c r="J965" s="37">
        <v>0</v>
      </c>
      <c r="K965" s="37">
        <f t="shared" si="45"/>
        <v>1</v>
      </c>
      <c r="L965" s="37" t="s">
        <v>37</v>
      </c>
      <c r="M965">
        <v>0</v>
      </c>
      <c r="N965">
        <v>0</v>
      </c>
      <c r="O965">
        <v>0</v>
      </c>
      <c r="P965">
        <f>VLOOKUP(C965,'By Sighting'!B:O,14,FALSE)</f>
        <v>0</v>
      </c>
      <c r="Q965">
        <v>0</v>
      </c>
      <c r="R965">
        <f t="shared" si="46"/>
        <v>0</v>
      </c>
      <c r="S965">
        <v>0</v>
      </c>
      <c r="T965">
        <v>0</v>
      </c>
      <c r="U965" t="str">
        <f t="shared" si="47"/>
        <v/>
      </c>
    </row>
    <row r="966" spans="1:21" hidden="1" x14ac:dyDescent="0.25">
      <c r="A966" s="39">
        <v>41885</v>
      </c>
      <c r="B966" s="39" t="s">
        <v>4935</v>
      </c>
      <c r="C966" s="37" t="s">
        <v>2876</v>
      </c>
      <c r="D966" s="37">
        <v>2014</v>
      </c>
      <c r="E966" s="38">
        <v>9</v>
      </c>
      <c r="F966" s="37" t="s">
        <v>1827</v>
      </c>
      <c r="G966" s="37" t="s">
        <v>1827</v>
      </c>
      <c r="H966" s="37" t="s">
        <v>32</v>
      </c>
      <c r="I966" s="38">
        <v>5</v>
      </c>
      <c r="J966" s="37">
        <v>0</v>
      </c>
      <c r="K966" s="37">
        <f t="shared" si="45"/>
        <v>5</v>
      </c>
      <c r="L966" s="37" t="s">
        <v>37</v>
      </c>
      <c r="M966">
        <v>0</v>
      </c>
      <c r="N966">
        <v>0</v>
      </c>
      <c r="O966">
        <v>0</v>
      </c>
      <c r="P966">
        <f>VLOOKUP(C966,'By Sighting'!B:O,14,FALSE)</f>
        <v>0</v>
      </c>
      <c r="Q966">
        <v>0</v>
      </c>
      <c r="R966">
        <f t="shared" si="46"/>
        <v>0</v>
      </c>
      <c r="S966">
        <v>0</v>
      </c>
      <c r="T966">
        <v>0</v>
      </c>
      <c r="U966" t="str">
        <f t="shared" si="47"/>
        <v/>
      </c>
    </row>
    <row r="967" spans="1:21" hidden="1" x14ac:dyDescent="0.25">
      <c r="A967" s="39">
        <v>41887</v>
      </c>
      <c r="B967" s="39" t="s">
        <v>4936</v>
      </c>
      <c r="C967" s="37" t="s">
        <v>2874</v>
      </c>
      <c r="D967" s="37">
        <v>2014</v>
      </c>
      <c r="E967" s="38">
        <v>9</v>
      </c>
      <c r="F967" s="37" t="s">
        <v>76</v>
      </c>
      <c r="G967" s="37" t="s">
        <v>1827</v>
      </c>
      <c r="H967" s="37" t="s">
        <v>32</v>
      </c>
      <c r="I967" s="38">
        <v>120</v>
      </c>
      <c r="J967" s="37">
        <v>0</v>
      </c>
      <c r="K967" s="37">
        <f t="shared" si="45"/>
        <v>120</v>
      </c>
      <c r="L967" s="37" t="s">
        <v>37</v>
      </c>
      <c r="M967">
        <v>0</v>
      </c>
      <c r="N967">
        <v>0</v>
      </c>
      <c r="O967">
        <v>0</v>
      </c>
      <c r="P967">
        <f>VLOOKUP(C967,'By Sighting'!B:O,14,FALSE)</f>
        <v>0</v>
      </c>
      <c r="Q967">
        <v>0</v>
      </c>
      <c r="R967">
        <f t="shared" si="46"/>
        <v>0</v>
      </c>
      <c r="S967">
        <v>0</v>
      </c>
      <c r="T967">
        <v>0</v>
      </c>
      <c r="U967" t="str">
        <f t="shared" si="47"/>
        <v/>
      </c>
    </row>
    <row r="968" spans="1:21" hidden="1" x14ac:dyDescent="0.25">
      <c r="A968" s="39">
        <v>41887</v>
      </c>
      <c r="B968" s="39" t="s">
        <v>4936</v>
      </c>
      <c r="C968" s="37" t="s">
        <v>2873</v>
      </c>
      <c r="D968" s="37">
        <v>2014</v>
      </c>
      <c r="E968" s="38">
        <v>9</v>
      </c>
      <c r="F968" s="37" t="s">
        <v>1827</v>
      </c>
      <c r="G968" s="37" t="s">
        <v>1827</v>
      </c>
      <c r="H968" s="37" t="s">
        <v>32</v>
      </c>
      <c r="I968" s="38">
        <v>3</v>
      </c>
      <c r="J968" s="37">
        <v>0</v>
      </c>
      <c r="K968" s="37">
        <f t="shared" si="45"/>
        <v>3</v>
      </c>
      <c r="L968" s="37" t="s">
        <v>37</v>
      </c>
      <c r="M968">
        <v>0</v>
      </c>
      <c r="N968">
        <v>0</v>
      </c>
      <c r="O968">
        <v>0</v>
      </c>
      <c r="P968">
        <f>VLOOKUP(C968,'By Sighting'!B:O,14,FALSE)</f>
        <v>0</v>
      </c>
      <c r="Q968">
        <v>0</v>
      </c>
      <c r="R968">
        <f t="shared" si="46"/>
        <v>0</v>
      </c>
      <c r="S968">
        <v>0</v>
      </c>
      <c r="T968">
        <v>0</v>
      </c>
      <c r="U968" t="str">
        <f t="shared" si="47"/>
        <v/>
      </c>
    </row>
    <row r="969" spans="1:21" hidden="1" x14ac:dyDescent="0.25">
      <c r="A969" s="39">
        <v>41887</v>
      </c>
      <c r="B969" s="39" t="s">
        <v>4936</v>
      </c>
      <c r="C969" s="37" t="s">
        <v>2869</v>
      </c>
      <c r="D969" s="37">
        <v>2014</v>
      </c>
      <c r="E969" s="38">
        <v>9</v>
      </c>
      <c r="F969" s="37" t="s">
        <v>153</v>
      </c>
      <c r="G969" s="37" t="s">
        <v>4672</v>
      </c>
      <c r="H969" s="37" t="s">
        <v>32</v>
      </c>
      <c r="I969" s="38">
        <v>2</v>
      </c>
      <c r="J969" s="37">
        <v>0</v>
      </c>
      <c r="K969" s="37">
        <f t="shared" si="45"/>
        <v>2</v>
      </c>
      <c r="L969" s="37" t="s">
        <v>2868</v>
      </c>
      <c r="M969">
        <v>0</v>
      </c>
      <c r="N969">
        <v>0</v>
      </c>
      <c r="O969">
        <v>0</v>
      </c>
      <c r="P969">
        <f>VLOOKUP(C969,'By Sighting'!B:O,14,FALSE)</f>
        <v>0</v>
      </c>
      <c r="Q969">
        <v>0</v>
      </c>
      <c r="R969">
        <f t="shared" si="46"/>
        <v>0</v>
      </c>
      <c r="S969">
        <v>0</v>
      </c>
      <c r="T969">
        <v>0</v>
      </c>
      <c r="U969" t="str">
        <f t="shared" si="47"/>
        <v/>
      </c>
    </row>
    <row r="970" spans="1:21" hidden="1" x14ac:dyDescent="0.25">
      <c r="A970" s="39">
        <v>41887</v>
      </c>
      <c r="B970" s="39" t="s">
        <v>4936</v>
      </c>
      <c r="C970" s="37" t="s">
        <v>2867</v>
      </c>
      <c r="D970" s="37">
        <v>2014</v>
      </c>
      <c r="E970" s="38">
        <v>9</v>
      </c>
      <c r="F970" s="37" t="s">
        <v>153</v>
      </c>
      <c r="G970" s="37" t="s">
        <v>4672</v>
      </c>
      <c r="H970" s="37" t="s">
        <v>40</v>
      </c>
      <c r="I970" s="38">
        <v>1</v>
      </c>
      <c r="J970" s="37">
        <v>0</v>
      </c>
      <c r="K970" s="37">
        <f t="shared" si="45"/>
        <v>1</v>
      </c>
      <c r="L970" s="37" t="s">
        <v>2866</v>
      </c>
      <c r="M970">
        <v>0</v>
      </c>
      <c r="N970">
        <v>0</v>
      </c>
      <c r="O970">
        <v>0</v>
      </c>
      <c r="P970">
        <f>VLOOKUP(C970,'By Sighting'!B:O,14,FALSE)</f>
        <v>0</v>
      </c>
      <c r="Q970">
        <v>0</v>
      </c>
      <c r="R970">
        <f t="shared" si="46"/>
        <v>0</v>
      </c>
      <c r="S970">
        <v>0</v>
      </c>
      <c r="T970">
        <v>0</v>
      </c>
      <c r="U970" t="str">
        <f t="shared" si="47"/>
        <v/>
      </c>
    </row>
    <row r="971" spans="1:21" hidden="1" x14ac:dyDescent="0.25">
      <c r="A971" s="39">
        <v>41887</v>
      </c>
      <c r="B971" s="39" t="s">
        <v>4936</v>
      </c>
      <c r="C971" s="37" t="s">
        <v>992</v>
      </c>
      <c r="D971" s="37">
        <v>2014</v>
      </c>
      <c r="E971" s="38">
        <v>9</v>
      </c>
      <c r="F971" s="37" t="s">
        <v>55</v>
      </c>
      <c r="G971" s="37" t="s">
        <v>4672</v>
      </c>
      <c r="H971" s="37" t="s">
        <v>40</v>
      </c>
      <c r="I971" s="38">
        <v>1165</v>
      </c>
      <c r="J971" s="37">
        <v>0</v>
      </c>
      <c r="K971" s="37">
        <f t="shared" si="45"/>
        <v>1165</v>
      </c>
      <c r="L971" s="37" t="s">
        <v>2865</v>
      </c>
      <c r="M971">
        <v>1</v>
      </c>
      <c r="N971">
        <v>0</v>
      </c>
      <c r="O971">
        <v>1</v>
      </c>
      <c r="P971">
        <f>VLOOKUP(C971,'By Sighting'!B:O,14,FALSE)</f>
        <v>1</v>
      </c>
      <c r="Q971">
        <v>8.5836909871244631E-4</v>
      </c>
      <c r="R971">
        <f t="shared" si="46"/>
        <v>8.5836909871244631E-4</v>
      </c>
      <c r="S971">
        <v>8.5836909871244631E-4</v>
      </c>
      <c r="T971">
        <v>1</v>
      </c>
      <c r="U971" t="str">
        <f t="shared" si="47"/>
        <v/>
      </c>
    </row>
    <row r="972" spans="1:21" hidden="1" x14ac:dyDescent="0.25">
      <c r="A972" s="39">
        <v>41887</v>
      </c>
      <c r="B972" s="39" t="s">
        <v>4936</v>
      </c>
      <c r="C972" s="37" t="s">
        <v>995</v>
      </c>
      <c r="D972" s="37">
        <v>2014</v>
      </c>
      <c r="E972" s="38">
        <v>9</v>
      </c>
      <c r="F972" s="37" t="s">
        <v>55</v>
      </c>
      <c r="G972" s="37" t="s">
        <v>4672</v>
      </c>
      <c r="H972" s="37" t="s">
        <v>32</v>
      </c>
      <c r="I972" s="38">
        <v>306</v>
      </c>
      <c r="J972" s="37">
        <v>0</v>
      </c>
      <c r="K972" s="37">
        <f t="shared" si="45"/>
        <v>306</v>
      </c>
      <c r="L972" s="37" t="s">
        <v>2864</v>
      </c>
      <c r="M972">
        <v>2</v>
      </c>
      <c r="N972">
        <v>0</v>
      </c>
      <c r="O972">
        <v>0</v>
      </c>
      <c r="P972">
        <f>VLOOKUP(C972,'By Sighting'!B:O,14,FALSE)</f>
        <v>2</v>
      </c>
      <c r="Q972">
        <v>6.5359477124183009E-3</v>
      </c>
      <c r="R972">
        <f t="shared" si="46"/>
        <v>0</v>
      </c>
      <c r="S972">
        <v>6.5359477124183009E-3</v>
      </c>
      <c r="T972">
        <v>2</v>
      </c>
      <c r="U972" t="str">
        <f t="shared" si="47"/>
        <v/>
      </c>
    </row>
    <row r="973" spans="1:21" hidden="1" x14ac:dyDescent="0.25">
      <c r="A973" s="39">
        <v>41887</v>
      </c>
      <c r="B973" s="39" t="s">
        <v>4936</v>
      </c>
      <c r="C973" s="37" t="s">
        <v>2863</v>
      </c>
      <c r="D973" s="37">
        <v>2014</v>
      </c>
      <c r="E973" s="38">
        <v>9</v>
      </c>
      <c r="F973" s="37" t="s">
        <v>24</v>
      </c>
      <c r="G973" s="37" t="s">
        <v>4672</v>
      </c>
      <c r="H973" s="37" t="s">
        <v>32</v>
      </c>
      <c r="I973" s="38">
        <v>6</v>
      </c>
      <c r="J973" s="37">
        <v>0</v>
      </c>
      <c r="K973" s="37">
        <f t="shared" si="45"/>
        <v>6</v>
      </c>
      <c r="L973" s="37" t="s">
        <v>37</v>
      </c>
      <c r="M973">
        <v>0</v>
      </c>
      <c r="N973">
        <v>0</v>
      </c>
      <c r="O973">
        <v>0</v>
      </c>
      <c r="P973">
        <f>VLOOKUP(C973,'By Sighting'!B:O,14,FALSE)</f>
        <v>0</v>
      </c>
      <c r="Q973">
        <v>0</v>
      </c>
      <c r="R973">
        <f t="shared" si="46"/>
        <v>0</v>
      </c>
      <c r="S973">
        <v>0</v>
      </c>
      <c r="T973">
        <v>0</v>
      </c>
      <c r="U973" t="str">
        <f t="shared" si="47"/>
        <v/>
      </c>
    </row>
    <row r="974" spans="1:21" hidden="1" x14ac:dyDescent="0.25">
      <c r="A974" s="39">
        <v>41887</v>
      </c>
      <c r="B974" s="39" t="s">
        <v>4936</v>
      </c>
      <c r="C974" s="37" t="s">
        <v>1000</v>
      </c>
      <c r="D974" s="37">
        <v>2014</v>
      </c>
      <c r="E974" s="38">
        <v>9</v>
      </c>
      <c r="F974" s="37" t="s">
        <v>36</v>
      </c>
      <c r="G974" s="37" t="s">
        <v>36</v>
      </c>
      <c r="H974" s="37" t="s">
        <v>32</v>
      </c>
      <c r="I974" s="38">
        <v>224</v>
      </c>
      <c r="J974" s="37" t="s">
        <v>2862</v>
      </c>
      <c r="K974" s="37">
        <f t="shared" si="45"/>
        <v>203</v>
      </c>
      <c r="L974" s="37" t="s">
        <v>2861</v>
      </c>
      <c r="M974">
        <v>1</v>
      </c>
      <c r="N974">
        <v>0</v>
      </c>
      <c r="O974">
        <v>0</v>
      </c>
      <c r="P974">
        <f>VLOOKUP(C974,'By Sighting'!B:O,14,FALSE)</f>
        <v>1</v>
      </c>
      <c r="Q974">
        <v>4.464285714285714E-3</v>
      </c>
      <c r="R974">
        <f t="shared" si="46"/>
        <v>0</v>
      </c>
      <c r="S974">
        <v>4.9261083743842365E-3</v>
      </c>
      <c r="T974">
        <v>1</v>
      </c>
      <c r="U974" t="str">
        <f t="shared" si="47"/>
        <v/>
      </c>
    </row>
    <row r="975" spans="1:21" hidden="1" x14ac:dyDescent="0.25">
      <c r="A975" s="39">
        <v>41887</v>
      </c>
      <c r="B975" s="39" t="s">
        <v>4936</v>
      </c>
      <c r="C975" s="37" t="s">
        <v>2860</v>
      </c>
      <c r="D975" s="37">
        <v>2014</v>
      </c>
      <c r="E975" s="38">
        <v>9</v>
      </c>
      <c r="F975" s="37" t="s">
        <v>36</v>
      </c>
      <c r="G975" s="37" t="s">
        <v>36</v>
      </c>
      <c r="H975" s="37" t="s">
        <v>40</v>
      </c>
      <c r="I975" s="38">
        <v>3</v>
      </c>
      <c r="J975" s="37">
        <v>0</v>
      </c>
      <c r="K975" s="37">
        <f t="shared" si="45"/>
        <v>3</v>
      </c>
      <c r="L975" s="37" t="s">
        <v>37</v>
      </c>
      <c r="M975">
        <v>0</v>
      </c>
      <c r="N975">
        <v>0</v>
      </c>
      <c r="O975">
        <v>0</v>
      </c>
      <c r="P975">
        <f>VLOOKUP(C975,'By Sighting'!B:O,14,FALSE)</f>
        <v>0</v>
      </c>
      <c r="Q975">
        <v>0</v>
      </c>
      <c r="R975">
        <f t="shared" si="46"/>
        <v>0</v>
      </c>
      <c r="S975">
        <v>0</v>
      </c>
      <c r="T975">
        <v>0</v>
      </c>
      <c r="U975" t="str">
        <f t="shared" si="47"/>
        <v/>
      </c>
    </row>
    <row r="976" spans="1:21" hidden="1" x14ac:dyDescent="0.25">
      <c r="A976" s="39">
        <v>41887</v>
      </c>
      <c r="B976" s="39" t="s">
        <v>4936</v>
      </c>
      <c r="C976" s="37" t="s">
        <v>1004</v>
      </c>
      <c r="D976" s="37">
        <v>2014</v>
      </c>
      <c r="E976" s="38">
        <v>9</v>
      </c>
      <c r="F976" s="37" t="s">
        <v>50</v>
      </c>
      <c r="G976" s="37" t="s">
        <v>50</v>
      </c>
      <c r="H976" s="37" t="s">
        <v>32</v>
      </c>
      <c r="I976" s="38">
        <v>430</v>
      </c>
      <c r="J976" s="37" t="s">
        <v>2098</v>
      </c>
      <c r="K976" s="37">
        <f t="shared" si="45"/>
        <v>423</v>
      </c>
      <c r="L976" s="37" t="s">
        <v>2859</v>
      </c>
      <c r="M976">
        <v>2</v>
      </c>
      <c r="N976">
        <v>1</v>
      </c>
      <c r="O976">
        <v>0</v>
      </c>
      <c r="P976">
        <f>VLOOKUP(C976,'By Sighting'!B:O,14,FALSE)</f>
        <v>1</v>
      </c>
      <c r="Q976">
        <v>4.6511627906976744E-3</v>
      </c>
      <c r="R976">
        <f t="shared" si="46"/>
        <v>0</v>
      </c>
      <c r="S976">
        <v>2.3640661938534278E-3</v>
      </c>
      <c r="T976">
        <v>2</v>
      </c>
      <c r="U976" t="str">
        <f t="shared" si="47"/>
        <v/>
      </c>
    </row>
    <row r="977" spans="1:21" hidden="1" x14ac:dyDescent="0.25">
      <c r="A977" s="39">
        <v>41887</v>
      </c>
      <c r="B977" s="39" t="s">
        <v>4936</v>
      </c>
      <c r="C977" s="37" t="s">
        <v>2858</v>
      </c>
      <c r="D977" s="37">
        <v>2014</v>
      </c>
      <c r="E977" s="38">
        <v>9</v>
      </c>
      <c r="F977" s="37" t="s">
        <v>50</v>
      </c>
      <c r="G977" s="37" t="s">
        <v>50</v>
      </c>
      <c r="H977" s="37" t="s">
        <v>40</v>
      </c>
      <c r="I977" s="38">
        <v>2</v>
      </c>
      <c r="J977" s="37">
        <v>0</v>
      </c>
      <c r="K977" s="37">
        <f t="shared" si="45"/>
        <v>2</v>
      </c>
      <c r="L977" s="37" t="s">
        <v>37</v>
      </c>
      <c r="M977">
        <v>0</v>
      </c>
      <c r="N977">
        <v>0</v>
      </c>
      <c r="O977">
        <v>0</v>
      </c>
      <c r="P977">
        <f>VLOOKUP(C977,'By Sighting'!B:O,14,FALSE)</f>
        <v>0</v>
      </c>
      <c r="Q977">
        <v>0</v>
      </c>
      <c r="R977">
        <f t="shared" si="46"/>
        <v>0</v>
      </c>
      <c r="S977">
        <v>0</v>
      </c>
      <c r="T977">
        <v>0</v>
      </c>
      <c r="U977" t="str">
        <f t="shared" si="47"/>
        <v/>
      </c>
    </row>
    <row r="978" spans="1:21" hidden="1" x14ac:dyDescent="0.25">
      <c r="A978" s="39">
        <v>41891</v>
      </c>
      <c r="B978" s="39" t="s">
        <v>4937</v>
      </c>
      <c r="C978" s="37" t="s">
        <v>2852</v>
      </c>
      <c r="D978" s="37">
        <v>2014</v>
      </c>
      <c r="E978" s="38">
        <v>9</v>
      </c>
      <c r="F978" s="37" t="s">
        <v>76</v>
      </c>
      <c r="G978" s="37" t="s">
        <v>1827</v>
      </c>
      <c r="H978" s="37" t="s">
        <v>32</v>
      </c>
      <c r="I978" s="38">
        <v>168</v>
      </c>
      <c r="J978" s="37">
        <v>0</v>
      </c>
      <c r="K978" s="37">
        <f t="shared" si="45"/>
        <v>168</v>
      </c>
      <c r="L978" s="37" t="s">
        <v>37</v>
      </c>
      <c r="M978">
        <v>0</v>
      </c>
      <c r="N978">
        <v>0</v>
      </c>
      <c r="O978">
        <v>0</v>
      </c>
      <c r="P978">
        <f>VLOOKUP(C978,'By Sighting'!B:O,14,FALSE)</f>
        <v>0</v>
      </c>
      <c r="Q978">
        <v>0</v>
      </c>
      <c r="R978">
        <f t="shared" si="46"/>
        <v>0</v>
      </c>
      <c r="S978">
        <v>0</v>
      </c>
      <c r="T978">
        <v>0</v>
      </c>
      <c r="U978" t="str">
        <f t="shared" si="47"/>
        <v/>
      </c>
    </row>
    <row r="979" spans="1:21" hidden="1" x14ac:dyDescent="0.25">
      <c r="A979" s="39">
        <v>41891</v>
      </c>
      <c r="B979" s="39" t="s">
        <v>4937</v>
      </c>
      <c r="C979" s="37" t="s">
        <v>2851</v>
      </c>
      <c r="D979" s="37">
        <v>2014</v>
      </c>
      <c r="E979" s="38">
        <v>9</v>
      </c>
      <c r="F979" s="37" t="s">
        <v>153</v>
      </c>
      <c r="G979" s="37" t="s">
        <v>4672</v>
      </c>
      <c r="H979" s="37" t="s">
        <v>32</v>
      </c>
      <c r="I979" s="38">
        <v>4</v>
      </c>
      <c r="J979" s="37">
        <v>0</v>
      </c>
      <c r="K979" s="37">
        <f t="shared" si="45"/>
        <v>4</v>
      </c>
      <c r="L979" s="37" t="s">
        <v>37</v>
      </c>
      <c r="M979">
        <v>0</v>
      </c>
      <c r="N979">
        <v>0</v>
      </c>
      <c r="O979">
        <v>0</v>
      </c>
      <c r="P979">
        <f>VLOOKUP(C979,'By Sighting'!B:O,14,FALSE)</f>
        <v>0</v>
      </c>
      <c r="Q979">
        <v>0</v>
      </c>
      <c r="R979">
        <f t="shared" si="46"/>
        <v>0</v>
      </c>
      <c r="S979">
        <v>0</v>
      </c>
      <c r="T979">
        <v>0</v>
      </c>
      <c r="U979" t="str">
        <f t="shared" si="47"/>
        <v/>
      </c>
    </row>
    <row r="980" spans="1:21" hidden="1" x14ac:dyDescent="0.25">
      <c r="A980" s="39">
        <v>41891</v>
      </c>
      <c r="B980" s="39" t="s">
        <v>4937</v>
      </c>
      <c r="C980" s="37" t="s">
        <v>1007</v>
      </c>
      <c r="D980" s="37">
        <v>2014</v>
      </c>
      <c r="E980" s="38">
        <v>9</v>
      </c>
      <c r="F980" s="37" t="s">
        <v>55</v>
      </c>
      <c r="G980" s="37" t="s">
        <v>4672</v>
      </c>
      <c r="H980" s="37" t="s">
        <v>32</v>
      </c>
      <c r="I980" s="38">
        <v>346</v>
      </c>
      <c r="J980" s="37">
        <v>0</v>
      </c>
      <c r="K980" s="37">
        <f t="shared" si="45"/>
        <v>346</v>
      </c>
      <c r="L980" s="37" t="s">
        <v>2850</v>
      </c>
      <c r="M980">
        <v>1</v>
      </c>
      <c r="N980">
        <v>1</v>
      </c>
      <c r="O980">
        <v>0</v>
      </c>
      <c r="P980">
        <f>VLOOKUP(C980,'By Sighting'!B:O,14,FALSE)</f>
        <v>1</v>
      </c>
      <c r="Q980">
        <v>2.8901734104046241E-3</v>
      </c>
      <c r="R980">
        <f t="shared" si="46"/>
        <v>0</v>
      </c>
      <c r="S980">
        <v>2.8901734104046241E-3</v>
      </c>
      <c r="T980">
        <v>1</v>
      </c>
      <c r="U980" t="str">
        <f t="shared" si="47"/>
        <v/>
      </c>
    </row>
    <row r="981" spans="1:21" hidden="1" x14ac:dyDescent="0.25">
      <c r="A981" s="39">
        <v>41891</v>
      </c>
      <c r="B981" s="39" t="s">
        <v>4937</v>
      </c>
      <c r="C981" s="37" t="s">
        <v>1011</v>
      </c>
      <c r="D981" s="37">
        <v>2014</v>
      </c>
      <c r="E981" s="38">
        <v>9</v>
      </c>
      <c r="F981" s="37" t="s">
        <v>55</v>
      </c>
      <c r="G981" s="37" t="s">
        <v>4672</v>
      </c>
      <c r="H981" s="37" t="s">
        <v>40</v>
      </c>
      <c r="I981" s="38">
        <v>1530</v>
      </c>
      <c r="J981" s="37">
        <v>0</v>
      </c>
      <c r="K981" s="37">
        <f t="shared" si="45"/>
        <v>1530</v>
      </c>
      <c r="L981" s="37" t="s">
        <v>2849</v>
      </c>
      <c r="M981">
        <v>1</v>
      </c>
      <c r="N981">
        <v>0</v>
      </c>
      <c r="O981">
        <v>1</v>
      </c>
      <c r="P981">
        <f>VLOOKUP(C981,'By Sighting'!B:O,14,FALSE)</f>
        <v>1</v>
      </c>
      <c r="Q981">
        <v>6.5359477124183002E-4</v>
      </c>
      <c r="R981">
        <f t="shared" si="46"/>
        <v>6.5359477124183002E-4</v>
      </c>
      <c r="S981">
        <v>6.5359477124183002E-4</v>
      </c>
      <c r="T981">
        <v>1</v>
      </c>
      <c r="U981" t="str">
        <f t="shared" si="47"/>
        <v/>
      </c>
    </row>
    <row r="982" spans="1:21" hidden="1" x14ac:dyDescent="0.25">
      <c r="A982" s="39">
        <v>41891</v>
      </c>
      <c r="B982" s="39" t="s">
        <v>4937</v>
      </c>
      <c r="C982" s="37" t="s">
        <v>2848</v>
      </c>
      <c r="D982" s="37">
        <v>2014</v>
      </c>
      <c r="E982" s="38">
        <v>9</v>
      </c>
      <c r="F982" s="37" t="s">
        <v>24</v>
      </c>
      <c r="G982" s="37" t="s">
        <v>4672</v>
      </c>
      <c r="H982" s="37" t="s">
        <v>32</v>
      </c>
      <c r="I982" s="38">
        <v>8</v>
      </c>
      <c r="J982" s="37">
        <v>0</v>
      </c>
      <c r="K982" s="37">
        <f t="shared" si="45"/>
        <v>8</v>
      </c>
      <c r="L982" s="37" t="s">
        <v>37</v>
      </c>
      <c r="M982">
        <v>0</v>
      </c>
      <c r="N982">
        <v>0</v>
      </c>
      <c r="O982">
        <v>0</v>
      </c>
      <c r="P982">
        <f>VLOOKUP(C982,'By Sighting'!B:O,14,FALSE)</f>
        <v>0</v>
      </c>
      <c r="Q982">
        <v>0</v>
      </c>
      <c r="R982">
        <f t="shared" si="46"/>
        <v>0</v>
      </c>
      <c r="S982">
        <v>0</v>
      </c>
      <c r="T982">
        <v>0</v>
      </c>
      <c r="U982" t="str">
        <f t="shared" si="47"/>
        <v/>
      </c>
    </row>
    <row r="983" spans="1:21" hidden="1" x14ac:dyDescent="0.25">
      <c r="A983" s="39">
        <v>41891</v>
      </c>
      <c r="B983" s="39" t="s">
        <v>4937</v>
      </c>
      <c r="C983" s="37" t="s">
        <v>2847</v>
      </c>
      <c r="D983" s="37">
        <v>2014</v>
      </c>
      <c r="E983" s="38">
        <v>9</v>
      </c>
      <c r="F983" s="37" t="s">
        <v>24</v>
      </c>
      <c r="G983" s="37" t="s">
        <v>4672</v>
      </c>
      <c r="H983" s="37" t="s">
        <v>40</v>
      </c>
      <c r="I983" s="38">
        <v>2</v>
      </c>
      <c r="J983" s="37">
        <v>0</v>
      </c>
      <c r="K983" s="37">
        <f t="shared" si="45"/>
        <v>2</v>
      </c>
      <c r="L983" s="37" t="s">
        <v>37</v>
      </c>
      <c r="M983">
        <v>0</v>
      </c>
      <c r="N983">
        <v>0</v>
      </c>
      <c r="O983">
        <v>0</v>
      </c>
      <c r="P983">
        <f>VLOOKUP(C983,'By Sighting'!B:O,14,FALSE)</f>
        <v>0</v>
      </c>
      <c r="Q983">
        <v>0</v>
      </c>
      <c r="R983">
        <f t="shared" si="46"/>
        <v>0</v>
      </c>
      <c r="S983">
        <v>0</v>
      </c>
      <c r="T983">
        <v>0</v>
      </c>
      <c r="U983" t="str">
        <f t="shared" si="47"/>
        <v/>
      </c>
    </row>
    <row r="984" spans="1:21" hidden="1" x14ac:dyDescent="0.25">
      <c r="A984" s="39">
        <v>41891</v>
      </c>
      <c r="B984" s="39" t="s">
        <v>4937</v>
      </c>
      <c r="C984" s="37" t="s">
        <v>1015</v>
      </c>
      <c r="D984" s="37">
        <v>2014</v>
      </c>
      <c r="E984" s="38">
        <v>9</v>
      </c>
      <c r="F984" s="37" t="s">
        <v>36</v>
      </c>
      <c r="G984" s="37" t="s">
        <v>36</v>
      </c>
      <c r="H984" s="37" t="s">
        <v>32</v>
      </c>
      <c r="I984" s="38">
        <v>153</v>
      </c>
      <c r="J984" s="37" t="s">
        <v>2066</v>
      </c>
      <c r="K984" s="37">
        <f t="shared" si="45"/>
        <v>143</v>
      </c>
      <c r="L984" s="37" t="s">
        <v>2846</v>
      </c>
      <c r="M984">
        <v>1</v>
      </c>
      <c r="N984">
        <v>0</v>
      </c>
      <c r="O984">
        <v>0</v>
      </c>
      <c r="P984">
        <f>VLOOKUP(C984,'By Sighting'!B:O,14,FALSE)</f>
        <v>1</v>
      </c>
      <c r="Q984">
        <v>6.5359477124183009E-3</v>
      </c>
      <c r="R984">
        <f t="shared" si="46"/>
        <v>0</v>
      </c>
      <c r="S984">
        <v>6.993006993006993E-3</v>
      </c>
      <c r="T984">
        <v>1</v>
      </c>
      <c r="U984" t="str">
        <f t="shared" si="47"/>
        <v/>
      </c>
    </row>
    <row r="985" spans="1:21" hidden="1" x14ac:dyDescent="0.25">
      <c r="A985" s="39">
        <v>41891</v>
      </c>
      <c r="B985" s="39" t="s">
        <v>4937</v>
      </c>
      <c r="C985" s="37" t="s">
        <v>1019</v>
      </c>
      <c r="D985" s="37">
        <v>2014</v>
      </c>
      <c r="E985" s="38">
        <v>9</v>
      </c>
      <c r="F985" s="37" t="s">
        <v>50</v>
      </c>
      <c r="G985" s="37" t="s">
        <v>50</v>
      </c>
      <c r="H985" s="37" t="s">
        <v>32</v>
      </c>
      <c r="I985" s="38">
        <v>371</v>
      </c>
      <c r="J985" s="37" t="s">
        <v>2845</v>
      </c>
      <c r="K985" s="37">
        <f t="shared" si="45"/>
        <v>368</v>
      </c>
      <c r="L985" s="37" t="s">
        <v>2844</v>
      </c>
      <c r="M985">
        <v>1</v>
      </c>
      <c r="N985">
        <v>0</v>
      </c>
      <c r="O985">
        <v>0</v>
      </c>
      <c r="P985">
        <f>VLOOKUP(C985,'By Sighting'!B:O,14,FALSE)</f>
        <v>0</v>
      </c>
      <c r="Q985">
        <v>2.6954177897574125E-3</v>
      </c>
      <c r="R985">
        <f t="shared" si="46"/>
        <v>0</v>
      </c>
      <c r="S985">
        <v>0</v>
      </c>
      <c r="T985">
        <v>1</v>
      </c>
      <c r="U985" t="str">
        <f t="shared" si="47"/>
        <v/>
      </c>
    </row>
    <row r="986" spans="1:21" hidden="1" x14ac:dyDescent="0.25">
      <c r="A986" s="39">
        <v>41891</v>
      </c>
      <c r="B986" s="39" t="s">
        <v>4937</v>
      </c>
      <c r="C986" s="37" t="s">
        <v>1740</v>
      </c>
      <c r="D986" s="37">
        <v>2014</v>
      </c>
      <c r="E986" s="38">
        <v>9</v>
      </c>
      <c r="F986" s="37" t="s">
        <v>50</v>
      </c>
      <c r="G986" s="37" t="s">
        <v>50</v>
      </c>
      <c r="H986" s="37" t="s">
        <v>40</v>
      </c>
      <c r="I986" s="38">
        <v>2</v>
      </c>
      <c r="J986" s="37">
        <v>0</v>
      </c>
      <c r="K986" s="37">
        <f t="shared" si="45"/>
        <v>2</v>
      </c>
      <c r="L986" s="37" t="s">
        <v>37</v>
      </c>
      <c r="M986">
        <v>1</v>
      </c>
      <c r="N986">
        <v>0</v>
      </c>
      <c r="O986">
        <v>0</v>
      </c>
      <c r="P986">
        <f>VLOOKUP(C986,'By Sighting'!B:O,14,FALSE)</f>
        <v>0</v>
      </c>
      <c r="Q986">
        <v>0.5</v>
      </c>
      <c r="R986">
        <f t="shared" si="46"/>
        <v>0</v>
      </c>
      <c r="S986">
        <v>0</v>
      </c>
      <c r="T986">
        <v>1</v>
      </c>
      <c r="U986" t="str">
        <f t="shared" si="47"/>
        <v/>
      </c>
    </row>
    <row r="987" spans="1:21" hidden="1" x14ac:dyDescent="0.25">
      <c r="A987" s="39">
        <v>41899</v>
      </c>
      <c r="B987" s="39" t="s">
        <v>4938</v>
      </c>
      <c r="C987" s="37" t="s">
        <v>2840</v>
      </c>
      <c r="D987" s="37">
        <v>2014</v>
      </c>
      <c r="E987" s="38">
        <v>9</v>
      </c>
      <c r="F987" s="37" t="s">
        <v>76</v>
      </c>
      <c r="G987" s="37" t="s">
        <v>1827</v>
      </c>
      <c r="H987" s="37" t="s">
        <v>32</v>
      </c>
      <c r="I987" s="38">
        <v>118</v>
      </c>
      <c r="J987" s="37">
        <v>0</v>
      </c>
      <c r="K987" s="37">
        <f t="shared" si="45"/>
        <v>118</v>
      </c>
      <c r="L987" s="37" t="s">
        <v>2839</v>
      </c>
      <c r="M987">
        <v>0</v>
      </c>
      <c r="N987">
        <v>0</v>
      </c>
      <c r="O987">
        <v>0</v>
      </c>
      <c r="P987">
        <f>VLOOKUP(C987,'By Sighting'!B:O,14,FALSE)</f>
        <v>0</v>
      </c>
      <c r="Q987">
        <v>0</v>
      </c>
      <c r="R987">
        <f t="shared" si="46"/>
        <v>0</v>
      </c>
      <c r="S987">
        <v>0</v>
      </c>
      <c r="T987">
        <v>0</v>
      </c>
      <c r="U987" t="str">
        <f t="shared" si="47"/>
        <v/>
      </c>
    </row>
    <row r="988" spans="1:21" hidden="1" x14ac:dyDescent="0.25">
      <c r="A988" s="39">
        <v>41899</v>
      </c>
      <c r="B988" s="39" t="s">
        <v>4938</v>
      </c>
      <c r="C988" s="37" t="s">
        <v>2838</v>
      </c>
      <c r="D988" s="37">
        <v>2014</v>
      </c>
      <c r="E988" s="38">
        <v>9</v>
      </c>
      <c r="F988" s="37" t="s">
        <v>76</v>
      </c>
      <c r="G988" s="37" t="s">
        <v>1827</v>
      </c>
      <c r="H988" s="37" t="s">
        <v>40</v>
      </c>
      <c r="I988" s="38">
        <v>2</v>
      </c>
      <c r="J988" s="37">
        <v>0</v>
      </c>
      <c r="K988" s="37">
        <f t="shared" si="45"/>
        <v>2</v>
      </c>
      <c r="L988" s="37" t="s">
        <v>37</v>
      </c>
      <c r="M988">
        <v>0</v>
      </c>
      <c r="N988">
        <v>0</v>
      </c>
      <c r="O988">
        <v>0</v>
      </c>
      <c r="P988">
        <f>VLOOKUP(C988,'By Sighting'!B:O,14,FALSE)</f>
        <v>0</v>
      </c>
      <c r="Q988">
        <v>0</v>
      </c>
      <c r="R988">
        <f t="shared" si="46"/>
        <v>0</v>
      </c>
      <c r="S988">
        <v>0</v>
      </c>
      <c r="T988">
        <v>0</v>
      </c>
      <c r="U988" t="str">
        <f t="shared" si="47"/>
        <v/>
      </c>
    </row>
    <row r="989" spans="1:21" hidden="1" x14ac:dyDescent="0.25">
      <c r="A989" s="39">
        <v>41899</v>
      </c>
      <c r="B989" s="39" t="s">
        <v>4938</v>
      </c>
      <c r="C989" s="37" t="s">
        <v>2836</v>
      </c>
      <c r="D989" s="37">
        <v>2014</v>
      </c>
      <c r="E989" s="38">
        <v>9</v>
      </c>
      <c r="F989" s="37" t="s">
        <v>37</v>
      </c>
      <c r="G989" s="37" t="s">
        <v>4672</v>
      </c>
      <c r="H989" s="37" t="s">
        <v>32</v>
      </c>
      <c r="I989" s="38">
        <v>4</v>
      </c>
      <c r="J989" s="37">
        <v>0</v>
      </c>
      <c r="K989" s="37">
        <f t="shared" si="45"/>
        <v>4</v>
      </c>
      <c r="L989" s="37" t="s">
        <v>37</v>
      </c>
      <c r="M989">
        <v>0</v>
      </c>
      <c r="N989">
        <v>0</v>
      </c>
      <c r="O989">
        <v>0</v>
      </c>
      <c r="P989">
        <f>VLOOKUP(C989,'By Sighting'!B:O,14,FALSE)</f>
        <v>0</v>
      </c>
      <c r="Q989">
        <v>0</v>
      </c>
      <c r="R989">
        <f t="shared" si="46"/>
        <v>0</v>
      </c>
      <c r="S989">
        <v>0</v>
      </c>
      <c r="T989">
        <v>0</v>
      </c>
      <c r="U989" t="str">
        <f t="shared" si="47"/>
        <v/>
      </c>
    </row>
    <row r="990" spans="1:21" hidden="1" x14ac:dyDescent="0.25">
      <c r="A990" s="39">
        <v>41899</v>
      </c>
      <c r="B990" s="39" t="s">
        <v>4938</v>
      </c>
      <c r="C990" s="37" t="s">
        <v>1022</v>
      </c>
      <c r="D990" s="37">
        <v>2014</v>
      </c>
      <c r="E990" s="38">
        <v>9</v>
      </c>
      <c r="F990" s="37" t="s">
        <v>55</v>
      </c>
      <c r="G990" s="37" t="s">
        <v>4672</v>
      </c>
      <c r="H990" s="37" t="s">
        <v>40</v>
      </c>
      <c r="I990" s="38">
        <v>711</v>
      </c>
      <c r="J990" s="37">
        <v>0</v>
      </c>
      <c r="K990" s="37">
        <f t="shared" si="45"/>
        <v>711</v>
      </c>
      <c r="L990" s="37" t="s">
        <v>2680</v>
      </c>
      <c r="M990">
        <v>1</v>
      </c>
      <c r="N990">
        <v>0</v>
      </c>
      <c r="O990">
        <v>1</v>
      </c>
      <c r="P990">
        <f>VLOOKUP(C990,'By Sighting'!B:O,14,FALSE)</f>
        <v>1</v>
      </c>
      <c r="Q990">
        <v>1.4064697609001407E-3</v>
      </c>
      <c r="R990">
        <f t="shared" si="46"/>
        <v>1.4064697609001407E-3</v>
      </c>
      <c r="S990">
        <v>1.4064697609001407E-3</v>
      </c>
      <c r="T990">
        <v>1</v>
      </c>
      <c r="U990" t="str">
        <f t="shared" si="47"/>
        <v/>
      </c>
    </row>
    <row r="991" spans="1:21" hidden="1" x14ac:dyDescent="0.25">
      <c r="A991" s="39">
        <v>41899</v>
      </c>
      <c r="B991" s="39" t="s">
        <v>4938</v>
      </c>
      <c r="C991" s="37" t="s">
        <v>1025</v>
      </c>
      <c r="D991" s="37">
        <v>2014</v>
      </c>
      <c r="E991" s="38">
        <v>9</v>
      </c>
      <c r="F991" s="37" t="s">
        <v>55</v>
      </c>
      <c r="G991" s="37" t="s">
        <v>4672</v>
      </c>
      <c r="H991" s="37" t="s">
        <v>32</v>
      </c>
      <c r="I991" s="38">
        <v>355</v>
      </c>
      <c r="J991" s="37">
        <v>0</v>
      </c>
      <c r="K991" s="37">
        <f t="shared" si="45"/>
        <v>355</v>
      </c>
      <c r="L991" s="37" t="s">
        <v>2835</v>
      </c>
      <c r="M991">
        <v>1</v>
      </c>
      <c r="N991">
        <v>0</v>
      </c>
      <c r="O991">
        <v>0</v>
      </c>
      <c r="P991">
        <f>VLOOKUP(C991,'By Sighting'!B:O,14,FALSE)</f>
        <v>0</v>
      </c>
      <c r="Q991">
        <v>2.8169014084507044E-3</v>
      </c>
      <c r="R991">
        <f t="shared" si="46"/>
        <v>0</v>
      </c>
      <c r="S991">
        <v>0</v>
      </c>
      <c r="T991">
        <v>1</v>
      </c>
      <c r="U991" t="str">
        <f t="shared" si="47"/>
        <v/>
      </c>
    </row>
    <row r="992" spans="1:21" hidden="1" x14ac:dyDescent="0.25">
      <c r="A992" s="39">
        <v>41899</v>
      </c>
      <c r="B992" s="39" t="s">
        <v>4938</v>
      </c>
      <c r="C992" s="37" t="s">
        <v>2834</v>
      </c>
      <c r="D992" s="37">
        <v>2014</v>
      </c>
      <c r="E992" s="38">
        <v>9</v>
      </c>
      <c r="F992" s="37" t="s">
        <v>37</v>
      </c>
      <c r="G992" s="37" t="s">
        <v>4672</v>
      </c>
      <c r="H992" s="37" t="s">
        <v>32</v>
      </c>
      <c r="I992" s="38">
        <v>3</v>
      </c>
      <c r="J992" s="37">
        <v>0</v>
      </c>
      <c r="K992" s="37">
        <f t="shared" si="45"/>
        <v>3</v>
      </c>
      <c r="L992" s="37" t="s">
        <v>2833</v>
      </c>
      <c r="M992">
        <v>0</v>
      </c>
      <c r="N992">
        <v>0</v>
      </c>
      <c r="O992">
        <v>0</v>
      </c>
      <c r="P992">
        <f>VLOOKUP(C992,'By Sighting'!B:O,14,FALSE)</f>
        <v>0</v>
      </c>
      <c r="Q992">
        <v>0</v>
      </c>
      <c r="R992">
        <f t="shared" si="46"/>
        <v>0</v>
      </c>
      <c r="S992">
        <v>0</v>
      </c>
      <c r="T992">
        <v>0</v>
      </c>
      <c r="U992" t="str">
        <f t="shared" si="47"/>
        <v/>
      </c>
    </row>
    <row r="993" spans="1:21" hidden="1" x14ac:dyDescent="0.25">
      <c r="A993" s="39">
        <v>41899</v>
      </c>
      <c r="B993" s="39" t="s">
        <v>4938</v>
      </c>
      <c r="C993" s="37" t="s">
        <v>1028</v>
      </c>
      <c r="D993" s="37">
        <v>2014</v>
      </c>
      <c r="E993" s="38">
        <v>9</v>
      </c>
      <c r="F993" s="37" t="s">
        <v>36</v>
      </c>
      <c r="G993" s="37" t="s">
        <v>36</v>
      </c>
      <c r="H993" s="37" t="s">
        <v>32</v>
      </c>
      <c r="I993" s="38">
        <v>193</v>
      </c>
      <c r="J993" s="37" t="s">
        <v>2121</v>
      </c>
      <c r="K993" s="37">
        <f t="shared" si="45"/>
        <v>168</v>
      </c>
      <c r="L993" s="37" t="s">
        <v>37</v>
      </c>
      <c r="M993">
        <v>1</v>
      </c>
      <c r="N993">
        <v>0</v>
      </c>
      <c r="O993">
        <v>0</v>
      </c>
      <c r="P993">
        <f>VLOOKUP(C993,'By Sighting'!B:O,14,FALSE)</f>
        <v>1</v>
      </c>
      <c r="Q993">
        <v>5.1813471502590676E-3</v>
      </c>
      <c r="R993">
        <f t="shared" si="46"/>
        <v>0</v>
      </c>
      <c r="S993">
        <v>5.9523809523809521E-3</v>
      </c>
      <c r="T993">
        <v>1</v>
      </c>
      <c r="U993" t="str">
        <f t="shared" si="47"/>
        <v/>
      </c>
    </row>
    <row r="994" spans="1:21" hidden="1" x14ac:dyDescent="0.25">
      <c r="A994" s="39">
        <v>41899</v>
      </c>
      <c r="B994" s="39" t="s">
        <v>4938</v>
      </c>
      <c r="C994" s="37" t="s">
        <v>2832</v>
      </c>
      <c r="D994" s="37">
        <v>2014</v>
      </c>
      <c r="E994" s="38">
        <v>9</v>
      </c>
      <c r="F994" s="37" t="s">
        <v>36</v>
      </c>
      <c r="G994" s="37" t="s">
        <v>36</v>
      </c>
      <c r="H994" s="37" t="s">
        <v>40</v>
      </c>
      <c r="I994" s="38">
        <v>13</v>
      </c>
      <c r="J994" s="37">
        <v>0</v>
      </c>
      <c r="K994" s="37">
        <f t="shared" si="45"/>
        <v>13</v>
      </c>
      <c r="L994" s="37" t="s">
        <v>37</v>
      </c>
      <c r="M994">
        <v>0</v>
      </c>
      <c r="N994">
        <v>0</v>
      </c>
      <c r="O994">
        <v>0</v>
      </c>
      <c r="P994">
        <f>VLOOKUP(C994,'By Sighting'!B:O,14,FALSE)</f>
        <v>0</v>
      </c>
      <c r="Q994">
        <v>0</v>
      </c>
      <c r="R994">
        <f t="shared" si="46"/>
        <v>0</v>
      </c>
      <c r="S994">
        <v>0</v>
      </c>
      <c r="T994">
        <v>0</v>
      </c>
      <c r="U994" t="str">
        <f t="shared" si="47"/>
        <v/>
      </c>
    </row>
    <row r="995" spans="1:21" hidden="1" x14ac:dyDescent="0.25">
      <c r="A995" s="39">
        <v>41899</v>
      </c>
      <c r="B995" s="39" t="s">
        <v>4938</v>
      </c>
      <c r="C995" s="37" t="s">
        <v>1032</v>
      </c>
      <c r="D995" s="37">
        <v>2014</v>
      </c>
      <c r="E995" s="38">
        <v>9</v>
      </c>
      <c r="F995" s="37" t="s">
        <v>37</v>
      </c>
      <c r="G995" s="37" t="s">
        <v>50</v>
      </c>
      <c r="H995" s="37" t="s">
        <v>32</v>
      </c>
      <c r="I995" s="38">
        <v>455</v>
      </c>
      <c r="J995" s="37" t="s">
        <v>2098</v>
      </c>
      <c r="K995" s="37">
        <f t="shared" si="45"/>
        <v>448</v>
      </c>
      <c r="L995" s="37" t="s">
        <v>2831</v>
      </c>
      <c r="M995">
        <v>1</v>
      </c>
      <c r="N995">
        <v>1</v>
      </c>
      <c r="O995">
        <v>0</v>
      </c>
      <c r="P995">
        <f>VLOOKUP(C995,'By Sighting'!B:O,14,FALSE)</f>
        <v>1</v>
      </c>
      <c r="Q995">
        <v>2.1978021978021978E-3</v>
      </c>
      <c r="R995">
        <f t="shared" si="46"/>
        <v>0</v>
      </c>
      <c r="S995">
        <v>2.232142857142857E-3</v>
      </c>
      <c r="T995">
        <v>1</v>
      </c>
      <c r="U995" t="str">
        <f t="shared" si="47"/>
        <v/>
      </c>
    </row>
    <row r="996" spans="1:21" x14ac:dyDescent="0.25">
      <c r="A996" s="39">
        <v>41920</v>
      </c>
      <c r="B996" s="39" t="s">
        <v>4939</v>
      </c>
      <c r="C996" s="37" t="s">
        <v>1802</v>
      </c>
      <c r="D996" s="37">
        <v>2014</v>
      </c>
      <c r="E996" s="38">
        <v>10</v>
      </c>
      <c r="F996" s="37" t="s">
        <v>55</v>
      </c>
      <c r="G996" s="37" t="s">
        <v>4672</v>
      </c>
      <c r="H996" s="37" t="s">
        <v>32</v>
      </c>
      <c r="I996" s="38">
        <v>345</v>
      </c>
      <c r="J996" s="37" t="s">
        <v>2640</v>
      </c>
      <c r="K996" s="37">
        <f t="shared" si="45"/>
        <v>322</v>
      </c>
      <c r="L996" s="37" t="s">
        <v>2825</v>
      </c>
      <c r="M996">
        <v>0</v>
      </c>
      <c r="N996">
        <v>0</v>
      </c>
      <c r="O996">
        <v>0</v>
      </c>
      <c r="P996">
        <f>VLOOKUP(C996,'By Sighting'!B:O,14,FALSE)</f>
        <v>1</v>
      </c>
      <c r="Q996">
        <v>0</v>
      </c>
      <c r="R996">
        <f t="shared" si="46"/>
        <v>0</v>
      </c>
      <c r="S996">
        <v>3.105590062111801E-3</v>
      </c>
      <c r="T996">
        <v>4</v>
      </c>
      <c r="U996" t="str">
        <f t="shared" si="47"/>
        <v>NO</v>
      </c>
    </row>
    <row r="997" spans="1:21" x14ac:dyDescent="0.25">
      <c r="A997" s="39">
        <v>41920</v>
      </c>
      <c r="B997" s="39" t="s">
        <v>4939</v>
      </c>
      <c r="C997" s="37" t="s">
        <v>1803</v>
      </c>
      <c r="D997" s="37">
        <v>2014</v>
      </c>
      <c r="E997" s="38">
        <v>10</v>
      </c>
      <c r="F997" s="37" t="s">
        <v>37</v>
      </c>
      <c r="G997" s="37" t="s">
        <v>4672</v>
      </c>
      <c r="H997" s="37" t="s">
        <v>40</v>
      </c>
      <c r="I997" s="38">
        <v>1671</v>
      </c>
      <c r="J997" s="37">
        <v>0</v>
      </c>
      <c r="K997" s="37">
        <f t="shared" si="45"/>
        <v>1671</v>
      </c>
      <c r="L997" s="37" t="s">
        <v>2824</v>
      </c>
      <c r="M997">
        <v>0</v>
      </c>
      <c r="N997">
        <v>0</v>
      </c>
      <c r="O997">
        <v>0</v>
      </c>
      <c r="P997">
        <f>VLOOKUP(C997,'By Sighting'!B:O,14,FALSE)</f>
        <v>0</v>
      </c>
      <c r="Q997">
        <v>0</v>
      </c>
      <c r="R997">
        <f t="shared" si="46"/>
        <v>0</v>
      </c>
      <c r="S997">
        <v>0</v>
      </c>
      <c r="T997">
        <v>9</v>
      </c>
      <c r="U997" t="str">
        <f t="shared" si="47"/>
        <v>NO</v>
      </c>
    </row>
    <row r="998" spans="1:21" hidden="1" x14ac:dyDescent="0.25">
      <c r="A998" s="39">
        <v>41920</v>
      </c>
      <c r="B998" s="39" t="s">
        <v>4939</v>
      </c>
      <c r="C998" s="37" t="s">
        <v>2820</v>
      </c>
      <c r="D998" s="37">
        <v>2014</v>
      </c>
      <c r="E998" s="38">
        <v>10</v>
      </c>
      <c r="F998" s="37" t="s">
        <v>1827</v>
      </c>
      <c r="G998" s="37" t="s">
        <v>1827</v>
      </c>
      <c r="H998" s="37" t="s">
        <v>32</v>
      </c>
      <c r="I998" s="38">
        <v>1</v>
      </c>
      <c r="J998" s="37">
        <v>0</v>
      </c>
      <c r="K998" s="37">
        <f t="shared" si="45"/>
        <v>1</v>
      </c>
      <c r="L998" s="37" t="s">
        <v>37</v>
      </c>
      <c r="M998">
        <v>0</v>
      </c>
      <c r="N998">
        <v>0</v>
      </c>
      <c r="O998">
        <v>0</v>
      </c>
      <c r="P998">
        <f>VLOOKUP(C998,'By Sighting'!B:O,14,FALSE)</f>
        <v>0</v>
      </c>
      <c r="Q998">
        <v>0</v>
      </c>
      <c r="R998">
        <f t="shared" si="46"/>
        <v>0</v>
      </c>
      <c r="S998">
        <v>0</v>
      </c>
      <c r="T998">
        <v>0</v>
      </c>
      <c r="U998" t="str">
        <f t="shared" si="47"/>
        <v/>
      </c>
    </row>
    <row r="999" spans="1:21" hidden="1" x14ac:dyDescent="0.25">
      <c r="A999" s="39">
        <v>41920</v>
      </c>
      <c r="B999" s="39" t="s">
        <v>4939</v>
      </c>
      <c r="C999" s="37" t="s">
        <v>2819</v>
      </c>
      <c r="D999" s="37">
        <v>2014</v>
      </c>
      <c r="E999" s="38">
        <v>10</v>
      </c>
      <c r="F999" s="37" t="s">
        <v>37</v>
      </c>
      <c r="G999" s="37" t="s">
        <v>1827</v>
      </c>
      <c r="H999" s="37" t="s">
        <v>32</v>
      </c>
      <c r="I999" s="38">
        <v>113</v>
      </c>
      <c r="J999" s="37">
        <v>0</v>
      </c>
      <c r="K999" s="37">
        <f t="shared" si="45"/>
        <v>113</v>
      </c>
      <c r="L999" s="37" t="s">
        <v>2818</v>
      </c>
      <c r="M999">
        <v>0</v>
      </c>
      <c r="N999">
        <v>0</v>
      </c>
      <c r="O999">
        <v>0</v>
      </c>
      <c r="P999">
        <f>VLOOKUP(C999,'By Sighting'!B:O,14,FALSE)</f>
        <v>0</v>
      </c>
      <c r="Q999">
        <v>0</v>
      </c>
      <c r="R999">
        <f t="shared" si="46"/>
        <v>0</v>
      </c>
      <c r="S999">
        <v>0</v>
      </c>
      <c r="T999">
        <v>0</v>
      </c>
      <c r="U999" t="str">
        <f t="shared" si="47"/>
        <v/>
      </c>
    </row>
    <row r="1000" spans="1:21" hidden="1" x14ac:dyDescent="0.25">
      <c r="A1000" s="39">
        <v>41934</v>
      </c>
      <c r="B1000" s="39" t="s">
        <v>4940</v>
      </c>
      <c r="C1000" s="37" t="s">
        <v>2813</v>
      </c>
      <c r="D1000" s="37">
        <v>2014</v>
      </c>
      <c r="E1000" s="38">
        <v>10</v>
      </c>
      <c r="F1000" s="37" t="s">
        <v>76</v>
      </c>
      <c r="G1000" s="37" t="s">
        <v>1827</v>
      </c>
      <c r="H1000" s="37" t="s">
        <v>32</v>
      </c>
      <c r="I1000" s="38">
        <v>21</v>
      </c>
      <c r="J1000" s="37">
        <v>0</v>
      </c>
      <c r="K1000" s="37">
        <f t="shared" si="45"/>
        <v>21</v>
      </c>
      <c r="L1000" s="37" t="s">
        <v>37</v>
      </c>
      <c r="M1000">
        <v>0</v>
      </c>
      <c r="N1000">
        <v>0</v>
      </c>
      <c r="O1000">
        <v>0</v>
      </c>
      <c r="P1000">
        <f>VLOOKUP(C1000,'By Sighting'!B:O,14,FALSE)</f>
        <v>0</v>
      </c>
      <c r="Q1000">
        <v>0</v>
      </c>
      <c r="R1000">
        <f t="shared" si="46"/>
        <v>0</v>
      </c>
      <c r="S1000">
        <v>0</v>
      </c>
      <c r="T1000">
        <v>0</v>
      </c>
      <c r="U1000" t="str">
        <f t="shared" si="47"/>
        <v/>
      </c>
    </row>
    <row r="1001" spans="1:21" hidden="1" x14ac:dyDescent="0.25">
      <c r="A1001" s="39">
        <v>42011</v>
      </c>
      <c r="B1001" s="39" t="s">
        <v>4941</v>
      </c>
      <c r="C1001" s="37" t="s">
        <v>2800</v>
      </c>
      <c r="D1001" s="37">
        <v>2015</v>
      </c>
      <c r="E1001" s="38">
        <v>1</v>
      </c>
      <c r="F1001" s="37" t="s">
        <v>76</v>
      </c>
      <c r="G1001" s="37" t="s">
        <v>1827</v>
      </c>
      <c r="H1001" s="37" t="s">
        <v>32</v>
      </c>
      <c r="I1001" s="38">
        <v>26</v>
      </c>
      <c r="J1001" s="37">
        <v>0</v>
      </c>
      <c r="K1001" s="37">
        <f t="shared" si="45"/>
        <v>26</v>
      </c>
      <c r="L1001" s="37" t="s">
        <v>37</v>
      </c>
      <c r="M1001">
        <v>0</v>
      </c>
      <c r="N1001">
        <v>0</v>
      </c>
      <c r="O1001">
        <v>0</v>
      </c>
      <c r="P1001">
        <f>VLOOKUP(C1001,'By Sighting'!B:O,14,FALSE)</f>
        <v>0</v>
      </c>
      <c r="Q1001">
        <v>0</v>
      </c>
      <c r="R1001">
        <f t="shared" si="46"/>
        <v>0</v>
      </c>
      <c r="S1001">
        <v>0</v>
      </c>
      <c r="T1001">
        <v>0</v>
      </c>
      <c r="U1001" t="str">
        <f t="shared" si="47"/>
        <v/>
      </c>
    </row>
    <row r="1002" spans="1:21" hidden="1" x14ac:dyDescent="0.25">
      <c r="A1002" s="39">
        <v>42011</v>
      </c>
      <c r="B1002" s="39" t="s">
        <v>4941</v>
      </c>
      <c r="C1002" s="37" t="s">
        <v>2799</v>
      </c>
      <c r="D1002" s="37">
        <v>2015</v>
      </c>
      <c r="E1002" s="38">
        <v>1</v>
      </c>
      <c r="F1002" s="37" t="s">
        <v>1827</v>
      </c>
      <c r="G1002" s="37" t="s">
        <v>1827</v>
      </c>
      <c r="H1002" s="37" t="s">
        <v>32</v>
      </c>
      <c r="I1002" s="38">
        <v>158</v>
      </c>
      <c r="J1002" s="37">
        <v>0</v>
      </c>
      <c r="K1002" s="37">
        <f t="shared" si="45"/>
        <v>158</v>
      </c>
      <c r="L1002" s="37" t="s">
        <v>2798</v>
      </c>
      <c r="M1002">
        <v>0</v>
      </c>
      <c r="N1002">
        <v>0</v>
      </c>
      <c r="O1002">
        <v>0</v>
      </c>
      <c r="P1002">
        <f>VLOOKUP(C1002,'By Sighting'!B:O,14,FALSE)</f>
        <v>0</v>
      </c>
      <c r="Q1002">
        <v>0</v>
      </c>
      <c r="R1002">
        <f t="shared" si="46"/>
        <v>0</v>
      </c>
      <c r="S1002">
        <v>0</v>
      </c>
      <c r="T1002">
        <v>0</v>
      </c>
      <c r="U1002" t="str">
        <f t="shared" si="47"/>
        <v/>
      </c>
    </row>
    <row r="1003" spans="1:21" hidden="1" x14ac:dyDescent="0.25">
      <c r="A1003" s="39">
        <v>42011</v>
      </c>
      <c r="B1003" s="39" t="s">
        <v>4941</v>
      </c>
      <c r="C1003" s="37" t="s">
        <v>2797</v>
      </c>
      <c r="D1003" s="37">
        <v>2015</v>
      </c>
      <c r="E1003" s="38">
        <v>1</v>
      </c>
      <c r="F1003" s="37" t="s">
        <v>1827</v>
      </c>
      <c r="G1003" s="37" t="s">
        <v>1827</v>
      </c>
      <c r="H1003" s="37" t="s">
        <v>40</v>
      </c>
      <c r="I1003" s="38">
        <v>2</v>
      </c>
      <c r="J1003" s="37">
        <v>0</v>
      </c>
      <c r="K1003" s="37">
        <f t="shared" si="45"/>
        <v>2</v>
      </c>
      <c r="L1003" s="37" t="s">
        <v>37</v>
      </c>
      <c r="M1003">
        <v>0</v>
      </c>
      <c r="N1003">
        <v>0</v>
      </c>
      <c r="O1003">
        <v>0</v>
      </c>
      <c r="P1003">
        <f>VLOOKUP(C1003,'By Sighting'!B:O,14,FALSE)</f>
        <v>0</v>
      </c>
      <c r="Q1003">
        <v>0</v>
      </c>
      <c r="R1003">
        <f t="shared" si="46"/>
        <v>0</v>
      </c>
      <c r="S1003">
        <v>0</v>
      </c>
      <c r="T1003">
        <v>0</v>
      </c>
      <c r="U1003" t="str">
        <f t="shared" si="47"/>
        <v/>
      </c>
    </row>
    <row r="1004" spans="1:21" hidden="1" x14ac:dyDescent="0.25">
      <c r="A1004" s="39">
        <v>42011</v>
      </c>
      <c r="B1004" s="39" t="s">
        <v>4941</v>
      </c>
      <c r="C1004" s="37" t="s">
        <v>1038</v>
      </c>
      <c r="D1004" s="37">
        <v>2015</v>
      </c>
      <c r="E1004" s="38">
        <v>1</v>
      </c>
      <c r="F1004" s="37" t="s">
        <v>153</v>
      </c>
      <c r="G1004" s="37" t="s">
        <v>4672</v>
      </c>
      <c r="H1004" s="37" t="s">
        <v>32</v>
      </c>
      <c r="I1004" s="38">
        <v>78</v>
      </c>
      <c r="J1004" s="37">
        <v>0</v>
      </c>
      <c r="K1004" s="37">
        <f t="shared" si="45"/>
        <v>78</v>
      </c>
      <c r="L1004" s="37" t="s">
        <v>2796</v>
      </c>
      <c r="M1004">
        <v>1</v>
      </c>
      <c r="N1004">
        <v>1</v>
      </c>
      <c r="O1004">
        <v>0</v>
      </c>
      <c r="P1004">
        <f>VLOOKUP(C1004,'By Sighting'!B:O,14,FALSE)</f>
        <v>1</v>
      </c>
      <c r="Q1004">
        <v>1.282051282051282E-2</v>
      </c>
      <c r="R1004">
        <f t="shared" si="46"/>
        <v>0</v>
      </c>
      <c r="S1004">
        <v>1.282051282051282E-2</v>
      </c>
      <c r="T1004">
        <v>1</v>
      </c>
      <c r="U1004" t="str">
        <f t="shared" si="47"/>
        <v/>
      </c>
    </row>
    <row r="1005" spans="1:21" hidden="1" x14ac:dyDescent="0.25">
      <c r="A1005" s="39">
        <v>42011</v>
      </c>
      <c r="B1005" s="39" t="s">
        <v>4941</v>
      </c>
      <c r="C1005" s="37" t="s">
        <v>2795</v>
      </c>
      <c r="D1005" s="37">
        <v>2015</v>
      </c>
      <c r="E1005" s="38">
        <v>1</v>
      </c>
      <c r="F1005" s="37" t="s">
        <v>55</v>
      </c>
      <c r="G1005" s="37" t="s">
        <v>4672</v>
      </c>
      <c r="H1005" s="37" t="s">
        <v>32</v>
      </c>
      <c r="I1005" s="38">
        <v>200</v>
      </c>
      <c r="J1005" s="37">
        <v>0</v>
      </c>
      <c r="K1005" s="37">
        <f t="shared" si="45"/>
        <v>200</v>
      </c>
      <c r="L1005" s="37" t="s">
        <v>2794</v>
      </c>
      <c r="M1005">
        <v>0</v>
      </c>
      <c r="N1005">
        <v>0</v>
      </c>
      <c r="O1005">
        <v>0</v>
      </c>
      <c r="P1005">
        <f>VLOOKUP(C1005,'By Sighting'!B:O,14,FALSE)</f>
        <v>0</v>
      </c>
      <c r="Q1005">
        <v>0</v>
      </c>
      <c r="R1005">
        <f t="shared" si="46"/>
        <v>0</v>
      </c>
      <c r="S1005">
        <v>0</v>
      </c>
      <c r="T1005">
        <v>0</v>
      </c>
      <c r="U1005" t="str">
        <f t="shared" si="47"/>
        <v/>
      </c>
    </row>
    <row r="1006" spans="1:21" hidden="1" x14ac:dyDescent="0.25">
      <c r="A1006" s="39">
        <v>42011</v>
      </c>
      <c r="B1006" s="39" t="s">
        <v>4941</v>
      </c>
      <c r="C1006" s="37" t="s">
        <v>1041</v>
      </c>
      <c r="D1006" s="37">
        <v>2015</v>
      </c>
      <c r="E1006" s="38">
        <v>1</v>
      </c>
      <c r="F1006" s="37" t="s">
        <v>55</v>
      </c>
      <c r="G1006" s="37" t="s">
        <v>4672</v>
      </c>
      <c r="H1006" s="37" t="s">
        <v>40</v>
      </c>
      <c r="I1006" s="38">
        <v>200</v>
      </c>
      <c r="J1006" s="37">
        <v>0</v>
      </c>
      <c r="K1006" s="37">
        <f t="shared" si="45"/>
        <v>200</v>
      </c>
      <c r="L1006" s="37" t="s">
        <v>2793</v>
      </c>
      <c r="M1006">
        <v>1</v>
      </c>
      <c r="N1006">
        <v>0</v>
      </c>
      <c r="O1006">
        <v>1</v>
      </c>
      <c r="P1006">
        <f>VLOOKUP(C1006,'By Sighting'!B:O,14,FALSE)</f>
        <v>1</v>
      </c>
      <c r="Q1006">
        <v>5.0000000000000001E-3</v>
      </c>
      <c r="R1006">
        <f t="shared" si="46"/>
        <v>5.0000000000000001E-3</v>
      </c>
      <c r="S1006">
        <v>5.0000000000000001E-3</v>
      </c>
      <c r="T1006">
        <v>1</v>
      </c>
      <c r="U1006" t="str">
        <f t="shared" si="47"/>
        <v/>
      </c>
    </row>
    <row r="1007" spans="1:21" hidden="1" x14ac:dyDescent="0.25">
      <c r="A1007" s="39">
        <v>42011</v>
      </c>
      <c r="B1007" s="39" t="s">
        <v>4941</v>
      </c>
      <c r="C1007" s="37" t="s">
        <v>2792</v>
      </c>
      <c r="D1007" s="37">
        <v>2015</v>
      </c>
      <c r="E1007" s="38">
        <v>1</v>
      </c>
      <c r="F1007" s="37" t="s">
        <v>24</v>
      </c>
      <c r="G1007" s="37" t="s">
        <v>4672</v>
      </c>
      <c r="H1007" s="37" t="s">
        <v>32</v>
      </c>
      <c r="I1007" s="38">
        <v>17</v>
      </c>
      <c r="J1007" s="37">
        <v>0</v>
      </c>
      <c r="K1007" s="37">
        <f t="shared" si="45"/>
        <v>17</v>
      </c>
      <c r="L1007" s="37" t="s">
        <v>37</v>
      </c>
      <c r="M1007">
        <v>0</v>
      </c>
      <c r="N1007">
        <v>0</v>
      </c>
      <c r="O1007">
        <v>0</v>
      </c>
      <c r="P1007">
        <f>VLOOKUP(C1007,'By Sighting'!B:O,14,FALSE)</f>
        <v>0</v>
      </c>
      <c r="Q1007">
        <v>0</v>
      </c>
      <c r="R1007">
        <f t="shared" si="46"/>
        <v>0</v>
      </c>
      <c r="S1007">
        <v>0</v>
      </c>
      <c r="T1007">
        <v>0</v>
      </c>
      <c r="U1007" t="str">
        <f t="shared" si="47"/>
        <v/>
      </c>
    </row>
    <row r="1008" spans="1:21" hidden="1" x14ac:dyDescent="0.25">
      <c r="A1008" s="39">
        <v>42011</v>
      </c>
      <c r="B1008" s="39" t="s">
        <v>4941</v>
      </c>
      <c r="C1008" s="37" t="s">
        <v>2791</v>
      </c>
      <c r="D1008" s="37">
        <v>2015</v>
      </c>
      <c r="E1008" s="38">
        <v>1</v>
      </c>
      <c r="F1008" s="37" t="s">
        <v>36</v>
      </c>
      <c r="G1008" s="37" t="s">
        <v>36</v>
      </c>
      <c r="H1008" s="37" t="s">
        <v>40</v>
      </c>
      <c r="I1008" s="38">
        <v>5</v>
      </c>
      <c r="J1008" s="37">
        <v>0</v>
      </c>
      <c r="K1008" s="37">
        <f t="shared" si="45"/>
        <v>5</v>
      </c>
      <c r="L1008" s="37" t="s">
        <v>37</v>
      </c>
      <c r="M1008">
        <v>0</v>
      </c>
      <c r="N1008">
        <v>0</v>
      </c>
      <c r="O1008">
        <v>0</v>
      </c>
      <c r="P1008">
        <f>VLOOKUP(C1008,'By Sighting'!B:O,14,FALSE)</f>
        <v>0</v>
      </c>
      <c r="Q1008">
        <v>0</v>
      </c>
      <c r="R1008">
        <f t="shared" si="46"/>
        <v>0</v>
      </c>
      <c r="S1008">
        <v>0</v>
      </c>
      <c r="T1008">
        <v>0</v>
      </c>
      <c r="U1008" t="str">
        <f t="shared" si="47"/>
        <v/>
      </c>
    </row>
    <row r="1009" spans="1:21" hidden="1" x14ac:dyDescent="0.25">
      <c r="A1009" s="39">
        <v>42011</v>
      </c>
      <c r="B1009" s="39" t="s">
        <v>4941</v>
      </c>
      <c r="C1009" s="37" t="s">
        <v>2790</v>
      </c>
      <c r="D1009" s="37">
        <v>2015</v>
      </c>
      <c r="E1009" s="38">
        <v>1</v>
      </c>
      <c r="F1009" s="37" t="s">
        <v>36</v>
      </c>
      <c r="G1009" s="37" t="s">
        <v>36</v>
      </c>
      <c r="H1009" s="37" t="s">
        <v>32</v>
      </c>
      <c r="I1009" s="38">
        <v>80</v>
      </c>
      <c r="J1009" s="37">
        <v>0</v>
      </c>
      <c r="K1009" s="37">
        <f t="shared" si="45"/>
        <v>80</v>
      </c>
      <c r="L1009" s="37" t="s">
        <v>2789</v>
      </c>
      <c r="M1009">
        <v>0</v>
      </c>
      <c r="N1009">
        <v>0</v>
      </c>
      <c r="O1009">
        <v>0</v>
      </c>
      <c r="P1009">
        <f>VLOOKUP(C1009,'By Sighting'!B:O,14,FALSE)</f>
        <v>0</v>
      </c>
      <c r="Q1009">
        <v>0</v>
      </c>
      <c r="R1009">
        <f t="shared" si="46"/>
        <v>0</v>
      </c>
      <c r="S1009">
        <v>0</v>
      </c>
      <c r="T1009">
        <v>0</v>
      </c>
      <c r="U1009" t="str">
        <f t="shared" si="47"/>
        <v/>
      </c>
    </row>
    <row r="1010" spans="1:21" hidden="1" x14ac:dyDescent="0.25">
      <c r="A1010" s="39">
        <v>42011</v>
      </c>
      <c r="B1010" s="39" t="s">
        <v>4941</v>
      </c>
      <c r="C1010" s="37" t="s">
        <v>2788</v>
      </c>
      <c r="D1010" s="37">
        <v>2015</v>
      </c>
      <c r="E1010" s="38">
        <v>1</v>
      </c>
      <c r="F1010" s="37" t="s">
        <v>50</v>
      </c>
      <c r="G1010" s="37" t="s">
        <v>50</v>
      </c>
      <c r="H1010" s="37" t="s">
        <v>32</v>
      </c>
      <c r="I1010" s="38">
        <v>135</v>
      </c>
      <c r="J1010" s="37">
        <v>0</v>
      </c>
      <c r="K1010" s="37">
        <f t="shared" si="45"/>
        <v>135</v>
      </c>
      <c r="L1010" s="37" t="s">
        <v>2787</v>
      </c>
      <c r="M1010">
        <v>0</v>
      </c>
      <c r="N1010">
        <v>0</v>
      </c>
      <c r="O1010">
        <v>0</v>
      </c>
      <c r="P1010">
        <f>VLOOKUP(C1010,'By Sighting'!B:O,14,FALSE)</f>
        <v>0</v>
      </c>
      <c r="Q1010">
        <v>0</v>
      </c>
      <c r="R1010">
        <f t="shared" si="46"/>
        <v>0</v>
      </c>
      <c r="S1010">
        <v>0</v>
      </c>
      <c r="T1010">
        <v>0</v>
      </c>
      <c r="U1010" t="str">
        <f t="shared" si="47"/>
        <v/>
      </c>
    </row>
    <row r="1011" spans="1:21" hidden="1" x14ac:dyDescent="0.25">
      <c r="A1011" s="39">
        <v>42011</v>
      </c>
      <c r="B1011" s="39" t="s">
        <v>4941</v>
      </c>
      <c r="C1011" s="37" t="s">
        <v>2786</v>
      </c>
      <c r="D1011" s="37">
        <v>2015</v>
      </c>
      <c r="E1011" s="38">
        <v>1</v>
      </c>
      <c r="F1011" s="37" t="s">
        <v>50</v>
      </c>
      <c r="G1011" s="37" t="s">
        <v>50</v>
      </c>
      <c r="H1011" s="37" t="s">
        <v>40</v>
      </c>
      <c r="I1011" s="38">
        <v>1</v>
      </c>
      <c r="J1011" s="37">
        <v>0</v>
      </c>
      <c r="K1011" s="37">
        <f t="shared" si="45"/>
        <v>1</v>
      </c>
      <c r="L1011" s="37" t="s">
        <v>37</v>
      </c>
      <c r="M1011">
        <v>0</v>
      </c>
      <c r="N1011">
        <v>0</v>
      </c>
      <c r="O1011">
        <v>0</v>
      </c>
      <c r="P1011">
        <f>VLOOKUP(C1011,'By Sighting'!B:O,14,FALSE)</f>
        <v>0</v>
      </c>
      <c r="Q1011">
        <v>0</v>
      </c>
      <c r="R1011">
        <f t="shared" si="46"/>
        <v>0</v>
      </c>
      <c r="S1011">
        <v>0</v>
      </c>
      <c r="T1011">
        <v>0</v>
      </c>
      <c r="U1011" t="str">
        <f t="shared" si="47"/>
        <v/>
      </c>
    </row>
    <row r="1012" spans="1:21" hidden="1" x14ac:dyDescent="0.25">
      <c r="A1012" s="39">
        <v>42017</v>
      </c>
      <c r="B1012" s="39" t="s">
        <v>4942</v>
      </c>
      <c r="C1012" s="37" t="s">
        <v>2783</v>
      </c>
      <c r="D1012" s="37">
        <v>2015</v>
      </c>
      <c r="E1012" s="38">
        <v>1</v>
      </c>
      <c r="F1012" s="37" t="s">
        <v>76</v>
      </c>
      <c r="G1012" s="37" t="s">
        <v>1827</v>
      </c>
      <c r="H1012" s="37" t="s">
        <v>40</v>
      </c>
      <c r="I1012" s="38">
        <v>1</v>
      </c>
      <c r="J1012" s="37">
        <v>0</v>
      </c>
      <c r="K1012" s="37">
        <f t="shared" si="45"/>
        <v>1</v>
      </c>
      <c r="L1012" s="37" t="s">
        <v>37</v>
      </c>
      <c r="M1012">
        <v>0</v>
      </c>
      <c r="N1012">
        <v>0</v>
      </c>
      <c r="O1012">
        <v>0</v>
      </c>
      <c r="P1012">
        <f>VLOOKUP(C1012,'By Sighting'!B:O,14,FALSE)</f>
        <v>0</v>
      </c>
      <c r="Q1012">
        <v>0</v>
      </c>
      <c r="R1012">
        <f t="shared" si="46"/>
        <v>0</v>
      </c>
      <c r="S1012">
        <v>0</v>
      </c>
      <c r="T1012">
        <v>0</v>
      </c>
      <c r="U1012" t="str">
        <f t="shared" si="47"/>
        <v/>
      </c>
    </row>
    <row r="1013" spans="1:21" hidden="1" x14ac:dyDescent="0.25">
      <c r="A1013" s="39">
        <v>42017</v>
      </c>
      <c r="B1013" s="39" t="s">
        <v>4942</v>
      </c>
      <c r="C1013" s="37" t="s">
        <v>2782</v>
      </c>
      <c r="D1013" s="37">
        <v>2015</v>
      </c>
      <c r="E1013" s="38">
        <v>1</v>
      </c>
      <c r="F1013" s="37" t="s">
        <v>76</v>
      </c>
      <c r="G1013" s="37" t="s">
        <v>1827</v>
      </c>
      <c r="H1013" s="37" t="s">
        <v>32</v>
      </c>
      <c r="I1013" s="38">
        <v>73</v>
      </c>
      <c r="J1013" s="37">
        <v>0</v>
      </c>
      <c r="K1013" s="37">
        <f t="shared" si="45"/>
        <v>73</v>
      </c>
      <c r="L1013" s="37" t="s">
        <v>2781</v>
      </c>
      <c r="M1013">
        <v>0</v>
      </c>
      <c r="N1013">
        <v>0</v>
      </c>
      <c r="O1013">
        <v>0</v>
      </c>
      <c r="P1013">
        <f>VLOOKUP(C1013,'By Sighting'!B:O,14,FALSE)</f>
        <v>0</v>
      </c>
      <c r="Q1013">
        <v>0</v>
      </c>
      <c r="R1013">
        <f t="shared" si="46"/>
        <v>0</v>
      </c>
      <c r="S1013">
        <v>0</v>
      </c>
      <c r="T1013">
        <v>0</v>
      </c>
      <c r="U1013" t="str">
        <f t="shared" si="47"/>
        <v/>
      </c>
    </row>
    <row r="1014" spans="1:21" hidden="1" x14ac:dyDescent="0.25">
      <c r="A1014" s="39">
        <v>42017</v>
      </c>
      <c r="B1014" s="39" t="s">
        <v>4942</v>
      </c>
      <c r="C1014" s="37" t="s">
        <v>2780</v>
      </c>
      <c r="D1014" s="37">
        <v>2015</v>
      </c>
      <c r="E1014" s="38">
        <v>1</v>
      </c>
      <c r="F1014" s="37" t="s">
        <v>1827</v>
      </c>
      <c r="G1014" s="37" t="s">
        <v>1827</v>
      </c>
      <c r="H1014" s="37" t="s">
        <v>32</v>
      </c>
      <c r="I1014" s="38">
        <v>152</v>
      </c>
      <c r="J1014" s="37">
        <v>0</v>
      </c>
      <c r="K1014" s="37">
        <f t="shared" si="45"/>
        <v>152</v>
      </c>
      <c r="L1014" s="37" t="s">
        <v>2547</v>
      </c>
      <c r="M1014">
        <v>0</v>
      </c>
      <c r="N1014">
        <v>0</v>
      </c>
      <c r="O1014">
        <v>0</v>
      </c>
      <c r="P1014">
        <f>VLOOKUP(C1014,'By Sighting'!B:O,14,FALSE)</f>
        <v>0</v>
      </c>
      <c r="Q1014">
        <v>0</v>
      </c>
      <c r="R1014">
        <f t="shared" si="46"/>
        <v>0</v>
      </c>
      <c r="S1014">
        <v>0</v>
      </c>
      <c r="T1014">
        <v>0</v>
      </c>
      <c r="U1014" t="str">
        <f t="shared" si="47"/>
        <v/>
      </c>
    </row>
    <row r="1015" spans="1:21" hidden="1" x14ac:dyDescent="0.25">
      <c r="A1015" s="39">
        <v>42017</v>
      </c>
      <c r="B1015" s="39" t="s">
        <v>4942</v>
      </c>
      <c r="C1015" s="37" t="s">
        <v>2779</v>
      </c>
      <c r="D1015" s="37">
        <v>2015</v>
      </c>
      <c r="E1015" s="38">
        <v>1</v>
      </c>
      <c r="F1015" s="37" t="s">
        <v>1827</v>
      </c>
      <c r="G1015" s="37" t="s">
        <v>1827</v>
      </c>
      <c r="H1015" s="37" t="s">
        <v>40</v>
      </c>
      <c r="I1015" s="38">
        <v>2</v>
      </c>
      <c r="J1015" s="37">
        <v>0</v>
      </c>
      <c r="K1015" s="37">
        <f t="shared" si="45"/>
        <v>2</v>
      </c>
      <c r="L1015" s="37" t="s">
        <v>37</v>
      </c>
      <c r="M1015">
        <v>0</v>
      </c>
      <c r="N1015">
        <v>0</v>
      </c>
      <c r="O1015">
        <v>0</v>
      </c>
      <c r="P1015">
        <f>VLOOKUP(C1015,'By Sighting'!B:O,14,FALSE)</f>
        <v>0</v>
      </c>
      <c r="Q1015">
        <v>0</v>
      </c>
      <c r="R1015">
        <f t="shared" si="46"/>
        <v>0</v>
      </c>
      <c r="S1015">
        <v>0</v>
      </c>
      <c r="T1015">
        <v>0</v>
      </c>
      <c r="U1015" t="str">
        <f t="shared" si="47"/>
        <v/>
      </c>
    </row>
    <row r="1016" spans="1:21" hidden="1" x14ac:dyDescent="0.25">
      <c r="A1016" s="39">
        <v>42017</v>
      </c>
      <c r="B1016" s="39" t="s">
        <v>4942</v>
      </c>
      <c r="C1016" s="37" t="s">
        <v>2777</v>
      </c>
      <c r="D1016" s="37">
        <v>2015</v>
      </c>
      <c r="E1016" s="38">
        <v>1</v>
      </c>
      <c r="F1016" s="37" t="s">
        <v>24</v>
      </c>
      <c r="G1016" s="37" t="s">
        <v>4672</v>
      </c>
      <c r="H1016" s="37" t="s">
        <v>40</v>
      </c>
      <c r="I1016" s="38">
        <v>4</v>
      </c>
      <c r="J1016" s="37">
        <v>0</v>
      </c>
      <c r="K1016" s="37">
        <f t="shared" si="45"/>
        <v>4</v>
      </c>
      <c r="L1016" s="37" t="s">
        <v>37</v>
      </c>
      <c r="M1016">
        <v>0</v>
      </c>
      <c r="N1016">
        <v>0</v>
      </c>
      <c r="O1016">
        <v>0</v>
      </c>
      <c r="P1016">
        <f>VLOOKUP(C1016,'By Sighting'!B:O,14,FALSE)</f>
        <v>0</v>
      </c>
      <c r="Q1016">
        <v>0</v>
      </c>
      <c r="R1016">
        <f t="shared" si="46"/>
        <v>0</v>
      </c>
      <c r="S1016">
        <v>0</v>
      </c>
      <c r="T1016">
        <v>0</v>
      </c>
      <c r="U1016" t="str">
        <f t="shared" si="47"/>
        <v/>
      </c>
    </row>
    <row r="1017" spans="1:21" hidden="1" x14ac:dyDescent="0.25">
      <c r="A1017" s="39">
        <v>42017</v>
      </c>
      <c r="B1017" s="39" t="s">
        <v>4942</v>
      </c>
      <c r="C1017" s="37" t="s">
        <v>2776</v>
      </c>
      <c r="D1017" s="37">
        <v>2015</v>
      </c>
      <c r="E1017" s="38">
        <v>1</v>
      </c>
      <c r="F1017" s="37" t="s">
        <v>24</v>
      </c>
      <c r="G1017" s="37" t="s">
        <v>4672</v>
      </c>
      <c r="H1017" s="37" t="s">
        <v>32</v>
      </c>
      <c r="I1017" s="38">
        <v>37</v>
      </c>
      <c r="J1017" s="37">
        <v>0</v>
      </c>
      <c r="K1017" s="37">
        <f t="shared" si="45"/>
        <v>37</v>
      </c>
      <c r="L1017" s="37" t="s">
        <v>37</v>
      </c>
      <c r="M1017">
        <v>0</v>
      </c>
      <c r="N1017">
        <v>0</v>
      </c>
      <c r="O1017">
        <v>0</v>
      </c>
      <c r="P1017">
        <f>VLOOKUP(C1017,'By Sighting'!B:O,14,FALSE)</f>
        <v>0</v>
      </c>
      <c r="Q1017">
        <v>0</v>
      </c>
      <c r="R1017">
        <f t="shared" si="46"/>
        <v>0</v>
      </c>
      <c r="S1017">
        <v>0</v>
      </c>
      <c r="T1017">
        <v>0</v>
      </c>
      <c r="U1017" t="str">
        <f t="shared" si="47"/>
        <v/>
      </c>
    </row>
    <row r="1018" spans="1:21" hidden="1" x14ac:dyDescent="0.25">
      <c r="A1018" s="39">
        <v>42017</v>
      </c>
      <c r="B1018" s="39" t="s">
        <v>4942</v>
      </c>
      <c r="C1018" s="37" t="s">
        <v>2775</v>
      </c>
      <c r="D1018" s="37">
        <v>2015</v>
      </c>
      <c r="E1018" s="38">
        <v>1</v>
      </c>
      <c r="F1018" s="37" t="s">
        <v>153</v>
      </c>
      <c r="G1018" s="37" t="s">
        <v>4672</v>
      </c>
      <c r="H1018" s="37" t="s">
        <v>32</v>
      </c>
      <c r="I1018" s="38">
        <v>40</v>
      </c>
      <c r="J1018" s="37">
        <v>0</v>
      </c>
      <c r="K1018" s="37">
        <f t="shared" si="45"/>
        <v>40</v>
      </c>
      <c r="L1018" s="37" t="s">
        <v>2727</v>
      </c>
      <c r="M1018">
        <v>0</v>
      </c>
      <c r="N1018">
        <v>0</v>
      </c>
      <c r="O1018">
        <v>0</v>
      </c>
      <c r="P1018">
        <f>VLOOKUP(C1018,'By Sighting'!B:O,14,FALSE)</f>
        <v>0</v>
      </c>
      <c r="Q1018">
        <v>0</v>
      </c>
      <c r="R1018">
        <f t="shared" si="46"/>
        <v>0</v>
      </c>
      <c r="S1018">
        <v>0</v>
      </c>
      <c r="T1018">
        <v>0</v>
      </c>
      <c r="U1018" t="str">
        <f t="shared" si="47"/>
        <v/>
      </c>
    </row>
    <row r="1019" spans="1:21" hidden="1" x14ac:dyDescent="0.25">
      <c r="A1019" s="39">
        <v>42017</v>
      </c>
      <c r="B1019" s="39" t="s">
        <v>4942</v>
      </c>
      <c r="C1019" s="37" t="s">
        <v>1046</v>
      </c>
      <c r="D1019" s="37">
        <v>2015</v>
      </c>
      <c r="E1019" s="38">
        <v>1</v>
      </c>
      <c r="F1019" s="37" t="s">
        <v>55</v>
      </c>
      <c r="G1019" s="37" t="s">
        <v>4672</v>
      </c>
      <c r="H1019" s="37" t="s">
        <v>40</v>
      </c>
      <c r="I1019" s="38">
        <v>208</v>
      </c>
      <c r="J1019" s="37">
        <v>0</v>
      </c>
      <c r="K1019" s="37">
        <f t="shared" si="45"/>
        <v>208</v>
      </c>
      <c r="L1019" s="37" t="s">
        <v>2680</v>
      </c>
      <c r="M1019">
        <v>1</v>
      </c>
      <c r="N1019">
        <v>0</v>
      </c>
      <c r="O1019">
        <v>1</v>
      </c>
      <c r="P1019">
        <f>VLOOKUP(C1019,'By Sighting'!B:O,14,FALSE)</f>
        <v>1</v>
      </c>
      <c r="Q1019">
        <v>4.807692307692308E-3</v>
      </c>
      <c r="R1019">
        <f t="shared" si="46"/>
        <v>4.807692307692308E-3</v>
      </c>
      <c r="S1019">
        <v>4.807692307692308E-3</v>
      </c>
      <c r="T1019">
        <v>1</v>
      </c>
      <c r="U1019" t="str">
        <f t="shared" si="47"/>
        <v/>
      </c>
    </row>
    <row r="1020" spans="1:21" hidden="1" x14ac:dyDescent="0.25">
      <c r="A1020" s="39">
        <v>42017</v>
      </c>
      <c r="B1020" s="39" t="s">
        <v>4942</v>
      </c>
      <c r="C1020" s="37" t="s">
        <v>2774</v>
      </c>
      <c r="D1020" s="37">
        <v>2015</v>
      </c>
      <c r="E1020" s="38">
        <v>1</v>
      </c>
      <c r="F1020" s="37" t="s">
        <v>55</v>
      </c>
      <c r="G1020" s="37" t="s">
        <v>4672</v>
      </c>
      <c r="H1020" s="37" t="s">
        <v>32</v>
      </c>
      <c r="I1020" s="38">
        <v>60</v>
      </c>
      <c r="J1020" s="37">
        <v>0</v>
      </c>
      <c r="K1020" s="37">
        <f t="shared" si="45"/>
        <v>60</v>
      </c>
      <c r="L1020" s="37" t="s">
        <v>37</v>
      </c>
      <c r="M1020">
        <v>0</v>
      </c>
      <c r="N1020">
        <v>0</v>
      </c>
      <c r="O1020">
        <v>0</v>
      </c>
      <c r="P1020">
        <f>VLOOKUP(C1020,'By Sighting'!B:O,14,FALSE)</f>
        <v>0</v>
      </c>
      <c r="Q1020">
        <v>0</v>
      </c>
      <c r="R1020">
        <f t="shared" si="46"/>
        <v>0</v>
      </c>
      <c r="S1020">
        <v>0</v>
      </c>
      <c r="T1020">
        <v>0</v>
      </c>
      <c r="U1020" t="str">
        <f t="shared" si="47"/>
        <v/>
      </c>
    </row>
    <row r="1021" spans="1:21" hidden="1" x14ac:dyDescent="0.25">
      <c r="A1021" s="39">
        <v>42032</v>
      </c>
      <c r="B1021" s="39" t="s">
        <v>4943</v>
      </c>
      <c r="C1021" s="37" t="s">
        <v>2771</v>
      </c>
      <c r="D1021" s="37">
        <v>2015</v>
      </c>
      <c r="E1021" s="38">
        <v>1</v>
      </c>
      <c r="F1021" s="37" t="s">
        <v>76</v>
      </c>
      <c r="G1021" s="37" t="s">
        <v>1827</v>
      </c>
      <c r="H1021" s="37" t="s">
        <v>32</v>
      </c>
      <c r="I1021" s="38">
        <v>87</v>
      </c>
      <c r="J1021" s="37">
        <v>0</v>
      </c>
      <c r="K1021" s="37">
        <f t="shared" si="45"/>
        <v>87</v>
      </c>
      <c r="L1021" s="37" t="s">
        <v>2770</v>
      </c>
      <c r="M1021">
        <v>0</v>
      </c>
      <c r="N1021">
        <v>0</v>
      </c>
      <c r="O1021">
        <v>0</v>
      </c>
      <c r="P1021">
        <f>VLOOKUP(C1021,'By Sighting'!B:O,14,FALSE)</f>
        <v>0</v>
      </c>
      <c r="Q1021">
        <v>0</v>
      </c>
      <c r="R1021">
        <f t="shared" si="46"/>
        <v>0</v>
      </c>
      <c r="S1021">
        <v>0</v>
      </c>
      <c r="T1021">
        <v>0</v>
      </c>
      <c r="U1021" t="str">
        <f t="shared" si="47"/>
        <v/>
      </c>
    </row>
    <row r="1022" spans="1:21" hidden="1" x14ac:dyDescent="0.25">
      <c r="A1022" s="39">
        <v>42032</v>
      </c>
      <c r="B1022" s="39" t="s">
        <v>4943</v>
      </c>
      <c r="C1022" s="37" t="s">
        <v>2769</v>
      </c>
      <c r="D1022" s="37">
        <v>2015</v>
      </c>
      <c r="E1022" s="38">
        <v>1</v>
      </c>
      <c r="F1022" s="37" t="s">
        <v>1827</v>
      </c>
      <c r="G1022" s="37" t="s">
        <v>1827</v>
      </c>
      <c r="H1022" s="37" t="s">
        <v>40</v>
      </c>
      <c r="I1022" s="38">
        <v>20</v>
      </c>
      <c r="J1022" s="37">
        <v>0</v>
      </c>
      <c r="K1022" s="37">
        <f t="shared" si="45"/>
        <v>20</v>
      </c>
      <c r="L1022" s="37" t="s">
        <v>2768</v>
      </c>
      <c r="M1022">
        <v>0</v>
      </c>
      <c r="N1022">
        <v>0</v>
      </c>
      <c r="O1022">
        <v>0</v>
      </c>
      <c r="P1022">
        <f>VLOOKUP(C1022,'By Sighting'!B:O,14,FALSE)</f>
        <v>0</v>
      </c>
      <c r="Q1022">
        <v>0</v>
      </c>
      <c r="R1022">
        <f t="shared" si="46"/>
        <v>0</v>
      </c>
      <c r="S1022">
        <v>0</v>
      </c>
      <c r="T1022">
        <v>0</v>
      </c>
      <c r="U1022" t="str">
        <f t="shared" si="47"/>
        <v/>
      </c>
    </row>
    <row r="1023" spans="1:21" hidden="1" x14ac:dyDescent="0.25">
      <c r="A1023" s="39">
        <v>42032</v>
      </c>
      <c r="B1023" s="39" t="s">
        <v>4943</v>
      </c>
      <c r="C1023" s="37" t="s">
        <v>2767</v>
      </c>
      <c r="D1023" s="37">
        <v>2015</v>
      </c>
      <c r="E1023" s="38">
        <v>1</v>
      </c>
      <c r="F1023" s="37" t="s">
        <v>1827</v>
      </c>
      <c r="G1023" s="37" t="s">
        <v>1827</v>
      </c>
      <c r="H1023" s="37" t="s">
        <v>32</v>
      </c>
      <c r="I1023" s="38">
        <v>207</v>
      </c>
      <c r="J1023" s="37">
        <v>0</v>
      </c>
      <c r="K1023" s="37">
        <f t="shared" si="45"/>
        <v>207</v>
      </c>
      <c r="L1023" s="37" t="s">
        <v>2678</v>
      </c>
      <c r="M1023">
        <v>0</v>
      </c>
      <c r="N1023">
        <v>0</v>
      </c>
      <c r="O1023">
        <v>0</v>
      </c>
      <c r="P1023">
        <f>VLOOKUP(C1023,'By Sighting'!B:O,14,FALSE)</f>
        <v>0</v>
      </c>
      <c r="Q1023">
        <v>0</v>
      </c>
      <c r="R1023">
        <f t="shared" si="46"/>
        <v>0</v>
      </c>
      <c r="S1023">
        <v>0</v>
      </c>
      <c r="T1023">
        <v>0</v>
      </c>
      <c r="U1023" t="str">
        <f t="shared" si="47"/>
        <v/>
      </c>
    </row>
    <row r="1024" spans="1:21" hidden="1" x14ac:dyDescent="0.25">
      <c r="A1024" s="39">
        <v>42032</v>
      </c>
      <c r="B1024" s="39" t="s">
        <v>4943</v>
      </c>
      <c r="C1024" s="37" t="s">
        <v>1050</v>
      </c>
      <c r="D1024" s="37">
        <v>2015</v>
      </c>
      <c r="E1024" s="38">
        <v>1</v>
      </c>
      <c r="F1024" s="37" t="s">
        <v>36</v>
      </c>
      <c r="G1024" s="37" t="s">
        <v>36</v>
      </c>
      <c r="H1024" s="37" t="s">
        <v>32</v>
      </c>
      <c r="I1024" s="38">
        <v>69</v>
      </c>
      <c r="J1024" s="37">
        <v>0</v>
      </c>
      <c r="K1024" s="37">
        <f t="shared" si="45"/>
        <v>69</v>
      </c>
      <c r="L1024" s="37" t="s">
        <v>2765</v>
      </c>
      <c r="M1024">
        <v>1</v>
      </c>
      <c r="N1024">
        <v>0</v>
      </c>
      <c r="O1024">
        <v>1</v>
      </c>
      <c r="P1024">
        <f>VLOOKUP(C1024,'By Sighting'!B:O,14,FALSE)</f>
        <v>1</v>
      </c>
      <c r="Q1024">
        <v>1.4492753623188406E-2</v>
      </c>
      <c r="R1024">
        <f t="shared" si="46"/>
        <v>1.4492753623188406E-2</v>
      </c>
      <c r="S1024">
        <v>1.4492753623188406E-2</v>
      </c>
      <c r="T1024">
        <v>1</v>
      </c>
      <c r="U1024" t="str">
        <f t="shared" si="47"/>
        <v/>
      </c>
    </row>
    <row r="1025" spans="1:21" hidden="1" x14ac:dyDescent="0.25">
      <c r="A1025" s="39">
        <v>42032</v>
      </c>
      <c r="B1025" s="39" t="s">
        <v>4943</v>
      </c>
      <c r="C1025" s="37" t="s">
        <v>2764</v>
      </c>
      <c r="D1025" s="37">
        <v>2015</v>
      </c>
      <c r="E1025" s="38">
        <v>1</v>
      </c>
      <c r="F1025" s="37" t="s">
        <v>36</v>
      </c>
      <c r="G1025" s="37" t="s">
        <v>36</v>
      </c>
      <c r="H1025" s="37" t="s">
        <v>40</v>
      </c>
      <c r="I1025" s="38">
        <v>5</v>
      </c>
      <c r="J1025" s="37">
        <v>0</v>
      </c>
      <c r="K1025" s="37">
        <f t="shared" si="45"/>
        <v>5</v>
      </c>
      <c r="L1025" s="37" t="s">
        <v>37</v>
      </c>
      <c r="M1025">
        <v>0</v>
      </c>
      <c r="N1025">
        <v>0</v>
      </c>
      <c r="O1025">
        <v>0</v>
      </c>
      <c r="P1025">
        <f>VLOOKUP(C1025,'By Sighting'!B:O,14,FALSE)</f>
        <v>0</v>
      </c>
      <c r="Q1025">
        <v>0</v>
      </c>
      <c r="R1025">
        <f t="shared" si="46"/>
        <v>0</v>
      </c>
      <c r="S1025">
        <v>0</v>
      </c>
      <c r="T1025">
        <v>0</v>
      </c>
      <c r="U1025" t="str">
        <f t="shared" si="47"/>
        <v/>
      </c>
    </row>
    <row r="1026" spans="1:21" hidden="1" x14ac:dyDescent="0.25">
      <c r="A1026" s="39">
        <v>42032</v>
      </c>
      <c r="B1026" s="39" t="s">
        <v>4943</v>
      </c>
      <c r="C1026" s="37" t="s">
        <v>1054</v>
      </c>
      <c r="D1026" s="37">
        <v>2015</v>
      </c>
      <c r="E1026" s="38">
        <v>1</v>
      </c>
      <c r="F1026" s="37" t="s">
        <v>50</v>
      </c>
      <c r="G1026" s="37" t="s">
        <v>50</v>
      </c>
      <c r="H1026" s="37" t="s">
        <v>32</v>
      </c>
      <c r="I1026" s="38">
        <v>211</v>
      </c>
      <c r="J1026" s="37">
        <v>0</v>
      </c>
      <c r="K1026" s="37">
        <f t="shared" si="45"/>
        <v>211</v>
      </c>
      <c r="L1026" s="37" t="s">
        <v>2763</v>
      </c>
      <c r="M1026">
        <v>4</v>
      </c>
      <c r="N1026">
        <v>3</v>
      </c>
      <c r="O1026">
        <v>0</v>
      </c>
      <c r="P1026">
        <f>VLOOKUP(C1026,'By Sighting'!B:O,14,FALSE)</f>
        <v>3</v>
      </c>
      <c r="Q1026">
        <v>1.8957345971563982E-2</v>
      </c>
      <c r="R1026">
        <f t="shared" si="46"/>
        <v>0</v>
      </c>
      <c r="S1026">
        <v>1.4218009478672985E-2</v>
      </c>
      <c r="T1026">
        <v>4</v>
      </c>
      <c r="U1026" t="str">
        <f t="shared" si="47"/>
        <v/>
      </c>
    </row>
    <row r="1027" spans="1:21" hidden="1" x14ac:dyDescent="0.25">
      <c r="A1027" s="39">
        <v>42032</v>
      </c>
      <c r="B1027" s="39" t="s">
        <v>4943</v>
      </c>
      <c r="C1027" s="37" t="s">
        <v>2762</v>
      </c>
      <c r="D1027" s="37">
        <v>2015</v>
      </c>
      <c r="E1027" s="38">
        <v>1</v>
      </c>
      <c r="F1027" s="37" t="s">
        <v>55</v>
      </c>
      <c r="G1027" s="37" t="s">
        <v>4672</v>
      </c>
      <c r="H1027" s="37" t="s">
        <v>32</v>
      </c>
      <c r="I1027" s="38">
        <v>122</v>
      </c>
      <c r="J1027" s="37">
        <v>0</v>
      </c>
      <c r="K1027" s="37">
        <f t="shared" ref="K1027:K1090" si="48">I1027-J1027</f>
        <v>122</v>
      </c>
      <c r="L1027" s="37" t="s">
        <v>37</v>
      </c>
      <c r="M1027">
        <v>0</v>
      </c>
      <c r="N1027">
        <v>0</v>
      </c>
      <c r="O1027">
        <v>0</v>
      </c>
      <c r="P1027">
        <f>VLOOKUP(C1027,'By Sighting'!B:O,14,FALSE)</f>
        <v>0</v>
      </c>
      <c r="Q1027">
        <v>0</v>
      </c>
      <c r="R1027">
        <f t="shared" ref="R1027:R1090" si="49">O1027/I1027</f>
        <v>0</v>
      </c>
      <c r="S1027">
        <v>0</v>
      </c>
      <c r="T1027">
        <v>0</v>
      </c>
      <c r="U1027" t="str">
        <f t="shared" ref="U1027:U1090" si="50">IF(T1027=M1027, "", "NO")</f>
        <v/>
      </c>
    </row>
    <row r="1028" spans="1:21" hidden="1" x14ac:dyDescent="0.25">
      <c r="A1028" s="39">
        <v>42032</v>
      </c>
      <c r="B1028" s="39" t="s">
        <v>4943</v>
      </c>
      <c r="C1028" s="37" t="s">
        <v>2761</v>
      </c>
      <c r="D1028" s="37">
        <v>2015</v>
      </c>
      <c r="E1028" s="38">
        <v>1</v>
      </c>
      <c r="F1028" s="37" t="s">
        <v>55</v>
      </c>
      <c r="G1028" s="37" t="s">
        <v>4672</v>
      </c>
      <c r="H1028" s="37" t="s">
        <v>40</v>
      </c>
      <c r="I1028" s="38">
        <v>199</v>
      </c>
      <c r="J1028" s="37">
        <v>0</v>
      </c>
      <c r="K1028" s="37">
        <f t="shared" si="48"/>
        <v>199</v>
      </c>
      <c r="L1028" s="37" t="s">
        <v>37</v>
      </c>
      <c r="M1028">
        <v>0</v>
      </c>
      <c r="N1028">
        <v>0</v>
      </c>
      <c r="O1028">
        <v>0</v>
      </c>
      <c r="P1028">
        <f>VLOOKUP(C1028,'By Sighting'!B:O,14,FALSE)</f>
        <v>0</v>
      </c>
      <c r="Q1028">
        <v>0</v>
      </c>
      <c r="R1028">
        <f t="shared" si="49"/>
        <v>0</v>
      </c>
      <c r="S1028">
        <v>0</v>
      </c>
      <c r="T1028">
        <v>0</v>
      </c>
      <c r="U1028" t="str">
        <f t="shared" si="50"/>
        <v/>
      </c>
    </row>
    <row r="1029" spans="1:21" hidden="1" x14ac:dyDescent="0.25">
      <c r="A1029" s="39">
        <v>42032</v>
      </c>
      <c r="B1029" s="39" t="s">
        <v>4943</v>
      </c>
      <c r="C1029" s="37" t="s">
        <v>1064</v>
      </c>
      <c r="D1029" s="37">
        <v>2015</v>
      </c>
      <c r="E1029" s="38">
        <v>1</v>
      </c>
      <c r="F1029" s="37" t="s">
        <v>24</v>
      </c>
      <c r="G1029" s="37" t="s">
        <v>4672</v>
      </c>
      <c r="H1029" s="37" t="s">
        <v>32</v>
      </c>
      <c r="I1029" s="38">
        <v>72</v>
      </c>
      <c r="J1029" s="37">
        <v>0</v>
      </c>
      <c r="K1029" s="37">
        <f t="shared" si="48"/>
        <v>72</v>
      </c>
      <c r="L1029" s="37" t="s">
        <v>2760</v>
      </c>
      <c r="M1029">
        <v>1</v>
      </c>
      <c r="N1029">
        <v>1</v>
      </c>
      <c r="O1029">
        <v>0</v>
      </c>
      <c r="P1029">
        <f>VLOOKUP(C1029,'By Sighting'!B:O,14,FALSE)</f>
        <v>1</v>
      </c>
      <c r="Q1029">
        <v>1.3888888888888888E-2</v>
      </c>
      <c r="R1029">
        <f t="shared" si="49"/>
        <v>0</v>
      </c>
      <c r="S1029">
        <v>1.3888888888888888E-2</v>
      </c>
      <c r="T1029">
        <v>1</v>
      </c>
      <c r="U1029" t="str">
        <f t="shared" si="50"/>
        <v/>
      </c>
    </row>
    <row r="1030" spans="1:21" hidden="1" x14ac:dyDescent="0.25">
      <c r="A1030" s="39">
        <v>42032</v>
      </c>
      <c r="B1030" s="39" t="s">
        <v>4943</v>
      </c>
      <c r="C1030" s="37" t="s">
        <v>2759</v>
      </c>
      <c r="D1030" s="37">
        <v>2015</v>
      </c>
      <c r="E1030" s="38">
        <v>1</v>
      </c>
      <c r="F1030" s="37" t="s">
        <v>37</v>
      </c>
      <c r="G1030" s="37" t="s">
        <v>4672</v>
      </c>
      <c r="H1030" s="37" t="s">
        <v>32</v>
      </c>
      <c r="I1030" s="38">
        <v>115</v>
      </c>
      <c r="J1030" s="37">
        <v>0</v>
      </c>
      <c r="K1030" s="37">
        <f t="shared" si="48"/>
        <v>115</v>
      </c>
      <c r="L1030" s="37" t="s">
        <v>2758</v>
      </c>
      <c r="M1030">
        <v>0</v>
      </c>
      <c r="N1030">
        <v>0</v>
      </c>
      <c r="O1030">
        <v>0</v>
      </c>
      <c r="P1030">
        <f>VLOOKUP(C1030,'By Sighting'!B:O,14,FALSE)</f>
        <v>0</v>
      </c>
      <c r="Q1030">
        <v>0</v>
      </c>
      <c r="R1030">
        <f t="shared" si="49"/>
        <v>0</v>
      </c>
      <c r="S1030">
        <v>0</v>
      </c>
      <c r="T1030">
        <v>0</v>
      </c>
      <c r="U1030" t="str">
        <f t="shared" si="50"/>
        <v/>
      </c>
    </row>
    <row r="1031" spans="1:21" hidden="1" x14ac:dyDescent="0.25">
      <c r="A1031" s="39">
        <v>42055</v>
      </c>
      <c r="B1031" s="39" t="s">
        <v>4944</v>
      </c>
      <c r="C1031" s="37" t="s">
        <v>2754</v>
      </c>
      <c r="D1031" s="37">
        <v>2015</v>
      </c>
      <c r="E1031" s="38">
        <v>2</v>
      </c>
      <c r="F1031" s="37" t="s">
        <v>76</v>
      </c>
      <c r="G1031" s="37" t="s">
        <v>1827</v>
      </c>
      <c r="H1031" s="37" t="s">
        <v>32</v>
      </c>
      <c r="I1031" s="38">
        <v>98</v>
      </c>
      <c r="J1031" s="37">
        <v>0</v>
      </c>
      <c r="K1031" s="37">
        <f t="shared" si="48"/>
        <v>98</v>
      </c>
      <c r="L1031" s="37" t="s">
        <v>2753</v>
      </c>
      <c r="M1031">
        <v>0</v>
      </c>
      <c r="N1031">
        <v>0</v>
      </c>
      <c r="O1031">
        <v>0</v>
      </c>
      <c r="P1031">
        <f>VLOOKUP(C1031,'By Sighting'!B:O,14,FALSE)</f>
        <v>0</v>
      </c>
      <c r="Q1031">
        <v>0</v>
      </c>
      <c r="R1031">
        <f t="shared" si="49"/>
        <v>0</v>
      </c>
      <c r="S1031">
        <v>0</v>
      </c>
      <c r="T1031">
        <v>0</v>
      </c>
      <c r="U1031" t="str">
        <f t="shared" si="50"/>
        <v/>
      </c>
    </row>
    <row r="1032" spans="1:21" hidden="1" x14ac:dyDescent="0.25">
      <c r="A1032" s="39">
        <v>42055</v>
      </c>
      <c r="B1032" s="39" t="s">
        <v>4944</v>
      </c>
      <c r="C1032" s="37" t="s">
        <v>1067</v>
      </c>
      <c r="D1032" s="37">
        <v>2015</v>
      </c>
      <c r="E1032" s="38">
        <v>2</v>
      </c>
      <c r="F1032" s="37" t="s">
        <v>1827</v>
      </c>
      <c r="G1032" s="37" t="s">
        <v>1827</v>
      </c>
      <c r="H1032" s="37" t="s">
        <v>32</v>
      </c>
      <c r="I1032" s="38">
        <v>172</v>
      </c>
      <c r="J1032" s="37">
        <v>0</v>
      </c>
      <c r="K1032" s="37">
        <f t="shared" si="48"/>
        <v>172</v>
      </c>
      <c r="L1032" s="37" t="s">
        <v>2752</v>
      </c>
      <c r="M1032">
        <v>1</v>
      </c>
      <c r="N1032">
        <v>1</v>
      </c>
      <c r="O1032">
        <v>0</v>
      </c>
      <c r="P1032">
        <f>VLOOKUP(C1032,'By Sighting'!B:O,14,FALSE)</f>
        <v>1</v>
      </c>
      <c r="Q1032">
        <v>5.8139534883720929E-3</v>
      </c>
      <c r="R1032">
        <f t="shared" si="49"/>
        <v>0</v>
      </c>
      <c r="S1032">
        <v>5.8139534883720929E-3</v>
      </c>
      <c r="T1032">
        <v>1</v>
      </c>
      <c r="U1032" t="str">
        <f t="shared" si="50"/>
        <v/>
      </c>
    </row>
    <row r="1033" spans="1:21" hidden="1" x14ac:dyDescent="0.25">
      <c r="A1033" s="39">
        <v>42055</v>
      </c>
      <c r="B1033" s="39" t="s">
        <v>4944</v>
      </c>
      <c r="C1033" s="37" t="s">
        <v>2751</v>
      </c>
      <c r="D1033" s="37">
        <v>2015</v>
      </c>
      <c r="E1033" s="38">
        <v>2</v>
      </c>
      <c r="F1033" s="37" t="s">
        <v>1827</v>
      </c>
      <c r="G1033" s="37" t="s">
        <v>1827</v>
      </c>
      <c r="H1033" s="37" t="s">
        <v>40</v>
      </c>
      <c r="I1033" s="38">
        <v>1</v>
      </c>
      <c r="J1033" s="37">
        <v>0</v>
      </c>
      <c r="K1033" s="37">
        <f t="shared" si="48"/>
        <v>1</v>
      </c>
      <c r="L1033" s="37" t="s">
        <v>37</v>
      </c>
      <c r="M1033">
        <v>0</v>
      </c>
      <c r="N1033">
        <v>0</v>
      </c>
      <c r="O1033">
        <v>0</v>
      </c>
      <c r="P1033">
        <f>VLOOKUP(C1033,'By Sighting'!B:O,14,FALSE)</f>
        <v>0</v>
      </c>
      <c r="Q1033">
        <v>0</v>
      </c>
      <c r="R1033">
        <f t="shared" si="49"/>
        <v>0</v>
      </c>
      <c r="S1033">
        <v>0</v>
      </c>
      <c r="T1033">
        <v>0</v>
      </c>
      <c r="U1033" t="str">
        <f t="shared" si="50"/>
        <v/>
      </c>
    </row>
    <row r="1034" spans="1:21" hidden="1" x14ac:dyDescent="0.25">
      <c r="A1034" s="39">
        <v>42055</v>
      </c>
      <c r="B1034" s="39" t="s">
        <v>4944</v>
      </c>
      <c r="C1034" s="37" t="s">
        <v>2750</v>
      </c>
      <c r="D1034" s="37">
        <v>2015</v>
      </c>
      <c r="E1034" s="38">
        <v>2</v>
      </c>
      <c r="F1034" s="37" t="s">
        <v>36</v>
      </c>
      <c r="G1034" s="37" t="s">
        <v>36</v>
      </c>
      <c r="H1034" s="37" t="s">
        <v>40</v>
      </c>
      <c r="I1034" s="38">
        <v>4</v>
      </c>
      <c r="J1034" s="37">
        <v>0</v>
      </c>
      <c r="K1034" s="37">
        <f t="shared" si="48"/>
        <v>4</v>
      </c>
      <c r="L1034" s="37" t="s">
        <v>37</v>
      </c>
      <c r="M1034">
        <v>0</v>
      </c>
      <c r="N1034">
        <v>0</v>
      </c>
      <c r="O1034">
        <v>0</v>
      </c>
      <c r="P1034">
        <f>VLOOKUP(C1034,'By Sighting'!B:O,14,FALSE)</f>
        <v>0</v>
      </c>
      <c r="Q1034">
        <v>0</v>
      </c>
      <c r="R1034">
        <f t="shared" si="49"/>
        <v>0</v>
      </c>
      <c r="S1034">
        <v>0</v>
      </c>
      <c r="T1034">
        <v>0</v>
      </c>
      <c r="U1034" t="str">
        <f t="shared" si="50"/>
        <v/>
      </c>
    </row>
    <row r="1035" spans="1:21" hidden="1" x14ac:dyDescent="0.25">
      <c r="A1035" s="39">
        <v>42055</v>
      </c>
      <c r="B1035" s="39" t="s">
        <v>4944</v>
      </c>
      <c r="C1035" s="37" t="s">
        <v>2749</v>
      </c>
      <c r="D1035" s="37">
        <v>2015</v>
      </c>
      <c r="E1035" s="38">
        <v>2</v>
      </c>
      <c r="F1035" s="37" t="s">
        <v>36</v>
      </c>
      <c r="G1035" s="37" t="s">
        <v>36</v>
      </c>
      <c r="H1035" s="37" t="s">
        <v>32</v>
      </c>
      <c r="I1035" s="38">
        <v>57</v>
      </c>
      <c r="J1035" s="37">
        <v>0</v>
      </c>
      <c r="K1035" s="37">
        <f t="shared" si="48"/>
        <v>57</v>
      </c>
      <c r="L1035" s="37" t="s">
        <v>2748</v>
      </c>
      <c r="M1035">
        <v>0</v>
      </c>
      <c r="N1035">
        <v>0</v>
      </c>
      <c r="O1035">
        <v>0</v>
      </c>
      <c r="P1035">
        <f>VLOOKUP(C1035,'By Sighting'!B:O,14,FALSE)</f>
        <v>0</v>
      </c>
      <c r="Q1035">
        <v>0</v>
      </c>
      <c r="R1035">
        <f t="shared" si="49"/>
        <v>0</v>
      </c>
      <c r="S1035">
        <v>0</v>
      </c>
      <c r="T1035">
        <v>0</v>
      </c>
      <c r="U1035" t="str">
        <f t="shared" si="50"/>
        <v/>
      </c>
    </row>
    <row r="1036" spans="1:21" hidden="1" x14ac:dyDescent="0.25">
      <c r="A1036" s="39">
        <v>42055</v>
      </c>
      <c r="B1036" s="39" t="s">
        <v>4944</v>
      </c>
      <c r="C1036" s="37" t="s">
        <v>1071</v>
      </c>
      <c r="D1036" s="37">
        <v>2015</v>
      </c>
      <c r="E1036" s="38">
        <v>2</v>
      </c>
      <c r="F1036" s="37" t="s">
        <v>50</v>
      </c>
      <c r="G1036" s="37" t="s">
        <v>50</v>
      </c>
      <c r="H1036" s="37" t="s">
        <v>32</v>
      </c>
      <c r="I1036" s="38">
        <v>260</v>
      </c>
      <c r="J1036" s="37">
        <v>0</v>
      </c>
      <c r="K1036" s="37">
        <f t="shared" si="48"/>
        <v>260</v>
      </c>
      <c r="L1036" s="37" t="s">
        <v>2747</v>
      </c>
      <c r="M1036">
        <v>2</v>
      </c>
      <c r="N1036">
        <v>1</v>
      </c>
      <c r="O1036">
        <v>0</v>
      </c>
      <c r="P1036">
        <f>VLOOKUP(C1036,'By Sighting'!B:O,14,FALSE)</f>
        <v>2</v>
      </c>
      <c r="Q1036">
        <v>7.6923076923076927E-3</v>
      </c>
      <c r="R1036">
        <f t="shared" si="49"/>
        <v>0</v>
      </c>
      <c r="S1036">
        <v>7.6923076923076927E-3</v>
      </c>
      <c r="T1036">
        <v>2</v>
      </c>
      <c r="U1036" t="str">
        <f t="shared" si="50"/>
        <v/>
      </c>
    </row>
    <row r="1037" spans="1:21" hidden="1" x14ac:dyDescent="0.25">
      <c r="A1037" s="39">
        <v>42055</v>
      </c>
      <c r="B1037" s="39" t="s">
        <v>4944</v>
      </c>
      <c r="C1037" s="37" t="s">
        <v>2746</v>
      </c>
      <c r="D1037" s="37">
        <v>2015</v>
      </c>
      <c r="E1037" s="38">
        <v>2</v>
      </c>
      <c r="F1037" s="37" t="s">
        <v>50</v>
      </c>
      <c r="G1037" s="37" t="s">
        <v>50</v>
      </c>
      <c r="H1037" s="37" t="s">
        <v>40</v>
      </c>
      <c r="I1037" s="38">
        <v>12</v>
      </c>
      <c r="J1037" s="37">
        <v>0</v>
      </c>
      <c r="K1037" s="37">
        <f t="shared" si="48"/>
        <v>12</v>
      </c>
      <c r="L1037" s="37" t="s">
        <v>37</v>
      </c>
      <c r="M1037">
        <v>0</v>
      </c>
      <c r="N1037">
        <v>0</v>
      </c>
      <c r="O1037">
        <v>0</v>
      </c>
      <c r="P1037">
        <f>VLOOKUP(C1037,'By Sighting'!B:O,14,FALSE)</f>
        <v>0</v>
      </c>
      <c r="Q1037">
        <v>0</v>
      </c>
      <c r="R1037">
        <f t="shared" si="49"/>
        <v>0</v>
      </c>
      <c r="S1037">
        <v>0</v>
      </c>
      <c r="T1037">
        <v>0</v>
      </c>
      <c r="U1037" t="str">
        <f t="shared" si="50"/>
        <v/>
      </c>
    </row>
    <row r="1038" spans="1:21" hidden="1" x14ac:dyDescent="0.25">
      <c r="A1038" s="39">
        <v>42055</v>
      </c>
      <c r="B1038" s="39" t="s">
        <v>4944</v>
      </c>
      <c r="C1038" s="37" t="s">
        <v>2745</v>
      </c>
      <c r="D1038" s="37">
        <v>2015</v>
      </c>
      <c r="E1038" s="38">
        <v>2</v>
      </c>
      <c r="F1038" s="37" t="s">
        <v>55</v>
      </c>
      <c r="G1038" s="37" t="s">
        <v>4672</v>
      </c>
      <c r="H1038" s="37" t="s">
        <v>32</v>
      </c>
      <c r="I1038" s="38">
        <v>146</v>
      </c>
      <c r="J1038" s="37">
        <v>0</v>
      </c>
      <c r="K1038" s="37">
        <f t="shared" si="48"/>
        <v>146</v>
      </c>
      <c r="L1038" s="37" t="s">
        <v>2744</v>
      </c>
      <c r="M1038">
        <v>0</v>
      </c>
      <c r="N1038">
        <v>0</v>
      </c>
      <c r="O1038">
        <v>0</v>
      </c>
      <c r="P1038">
        <f>VLOOKUP(C1038,'By Sighting'!B:O,14,FALSE)</f>
        <v>0</v>
      </c>
      <c r="Q1038">
        <v>0</v>
      </c>
      <c r="R1038">
        <f t="shared" si="49"/>
        <v>0</v>
      </c>
      <c r="S1038">
        <v>0</v>
      </c>
      <c r="T1038">
        <v>0</v>
      </c>
      <c r="U1038" t="str">
        <f t="shared" si="50"/>
        <v/>
      </c>
    </row>
    <row r="1039" spans="1:21" hidden="1" x14ac:dyDescent="0.25">
      <c r="A1039" s="39">
        <v>42055</v>
      </c>
      <c r="B1039" s="39" t="s">
        <v>4944</v>
      </c>
      <c r="C1039" s="37" t="s">
        <v>2743</v>
      </c>
      <c r="D1039" s="37">
        <v>2015</v>
      </c>
      <c r="E1039" s="38">
        <v>2</v>
      </c>
      <c r="F1039" s="37" t="s">
        <v>37</v>
      </c>
      <c r="G1039" s="37" t="s">
        <v>4672</v>
      </c>
      <c r="H1039" s="37" t="s">
        <v>40</v>
      </c>
      <c r="I1039" s="38">
        <v>296</v>
      </c>
      <c r="J1039" s="37">
        <v>0</v>
      </c>
      <c r="K1039" s="37">
        <f t="shared" si="48"/>
        <v>296</v>
      </c>
      <c r="L1039" s="37" t="s">
        <v>37</v>
      </c>
      <c r="M1039">
        <v>0</v>
      </c>
      <c r="N1039">
        <v>0</v>
      </c>
      <c r="O1039">
        <v>0</v>
      </c>
      <c r="P1039">
        <f>VLOOKUP(C1039,'By Sighting'!B:O,14,FALSE)</f>
        <v>0</v>
      </c>
      <c r="Q1039">
        <v>0</v>
      </c>
      <c r="R1039">
        <f t="shared" si="49"/>
        <v>0</v>
      </c>
      <c r="S1039">
        <v>0</v>
      </c>
      <c r="T1039">
        <v>0</v>
      </c>
      <c r="U1039" t="str">
        <f t="shared" si="50"/>
        <v/>
      </c>
    </row>
    <row r="1040" spans="1:21" hidden="1" x14ac:dyDescent="0.25">
      <c r="A1040" s="39">
        <v>42055</v>
      </c>
      <c r="B1040" s="39" t="s">
        <v>4944</v>
      </c>
      <c r="C1040" s="37" t="s">
        <v>2742</v>
      </c>
      <c r="D1040" s="37">
        <v>2015</v>
      </c>
      <c r="E1040" s="38">
        <v>2</v>
      </c>
      <c r="F1040" s="37" t="s">
        <v>24</v>
      </c>
      <c r="G1040" s="37" t="s">
        <v>4672</v>
      </c>
      <c r="H1040" s="37" t="s">
        <v>32</v>
      </c>
      <c r="I1040" s="38">
        <v>104</v>
      </c>
      <c r="J1040" s="37">
        <v>0</v>
      </c>
      <c r="K1040" s="37">
        <f t="shared" si="48"/>
        <v>104</v>
      </c>
      <c r="L1040" s="37" t="s">
        <v>2741</v>
      </c>
      <c r="M1040">
        <v>0</v>
      </c>
      <c r="N1040">
        <v>0</v>
      </c>
      <c r="O1040">
        <v>0</v>
      </c>
      <c r="P1040">
        <f>VLOOKUP(C1040,'By Sighting'!B:O,14,FALSE)</f>
        <v>0</v>
      </c>
      <c r="Q1040">
        <v>0</v>
      </c>
      <c r="R1040">
        <f t="shared" si="49"/>
        <v>0</v>
      </c>
      <c r="S1040">
        <v>0</v>
      </c>
      <c r="T1040">
        <v>0</v>
      </c>
      <c r="U1040" t="str">
        <f t="shared" si="50"/>
        <v/>
      </c>
    </row>
    <row r="1041" spans="1:21" hidden="1" x14ac:dyDescent="0.25">
      <c r="A1041" s="39">
        <v>42055</v>
      </c>
      <c r="B1041" s="39" t="s">
        <v>4944</v>
      </c>
      <c r="C1041" s="37" t="s">
        <v>2740</v>
      </c>
      <c r="D1041" s="37">
        <v>2015</v>
      </c>
      <c r="E1041" s="38">
        <v>2</v>
      </c>
      <c r="F1041" s="37" t="s">
        <v>153</v>
      </c>
      <c r="G1041" s="37" t="s">
        <v>4672</v>
      </c>
      <c r="H1041" s="37" t="s">
        <v>32</v>
      </c>
      <c r="I1041" s="38">
        <v>83</v>
      </c>
      <c r="J1041" s="37">
        <v>0</v>
      </c>
      <c r="K1041" s="37">
        <f t="shared" si="48"/>
        <v>83</v>
      </c>
      <c r="L1041" s="37" t="s">
        <v>2739</v>
      </c>
      <c r="M1041">
        <v>0</v>
      </c>
      <c r="N1041">
        <v>0</v>
      </c>
      <c r="O1041">
        <v>0</v>
      </c>
      <c r="P1041">
        <f>VLOOKUP(C1041,'By Sighting'!B:O,14,FALSE)</f>
        <v>0</v>
      </c>
      <c r="Q1041">
        <v>0</v>
      </c>
      <c r="R1041">
        <f t="shared" si="49"/>
        <v>0</v>
      </c>
      <c r="S1041">
        <v>0</v>
      </c>
      <c r="T1041">
        <v>0</v>
      </c>
      <c r="U1041" t="str">
        <f t="shared" si="50"/>
        <v/>
      </c>
    </row>
    <row r="1042" spans="1:21" hidden="1" x14ac:dyDescent="0.25">
      <c r="A1042" s="39">
        <v>42059</v>
      </c>
      <c r="B1042" s="39" t="s">
        <v>4945</v>
      </c>
      <c r="C1042" s="37" t="s">
        <v>2738</v>
      </c>
      <c r="D1042" s="37">
        <v>2015</v>
      </c>
      <c r="E1042" s="38">
        <v>2</v>
      </c>
      <c r="F1042" s="37" t="s">
        <v>76</v>
      </c>
      <c r="G1042" s="37" t="s">
        <v>1827</v>
      </c>
      <c r="H1042" s="37" t="s">
        <v>32</v>
      </c>
      <c r="I1042" s="38">
        <v>116</v>
      </c>
      <c r="J1042" s="37">
        <v>0</v>
      </c>
      <c r="K1042" s="37">
        <f t="shared" si="48"/>
        <v>116</v>
      </c>
      <c r="L1042" s="37" t="s">
        <v>2737</v>
      </c>
      <c r="M1042">
        <v>0</v>
      </c>
      <c r="N1042">
        <v>0</v>
      </c>
      <c r="O1042">
        <v>0</v>
      </c>
      <c r="P1042">
        <f>VLOOKUP(C1042,'By Sighting'!B:O,14,FALSE)</f>
        <v>0</v>
      </c>
      <c r="Q1042">
        <v>0</v>
      </c>
      <c r="R1042">
        <f t="shared" si="49"/>
        <v>0</v>
      </c>
      <c r="S1042">
        <v>0</v>
      </c>
      <c r="T1042">
        <v>0</v>
      </c>
      <c r="U1042" t="str">
        <f t="shared" si="50"/>
        <v/>
      </c>
    </row>
    <row r="1043" spans="1:21" hidden="1" x14ac:dyDescent="0.25">
      <c r="A1043" s="39">
        <v>42059</v>
      </c>
      <c r="B1043" s="39" t="s">
        <v>4945</v>
      </c>
      <c r="C1043" s="37" t="s">
        <v>2736</v>
      </c>
      <c r="D1043" s="37">
        <v>2015</v>
      </c>
      <c r="E1043" s="38">
        <v>2</v>
      </c>
      <c r="F1043" s="37" t="s">
        <v>76</v>
      </c>
      <c r="G1043" s="37" t="s">
        <v>1827</v>
      </c>
      <c r="H1043" s="37" t="s">
        <v>40</v>
      </c>
      <c r="I1043" s="38">
        <v>1</v>
      </c>
      <c r="J1043" s="37">
        <v>0</v>
      </c>
      <c r="K1043" s="37">
        <f t="shared" si="48"/>
        <v>1</v>
      </c>
      <c r="L1043" s="37" t="s">
        <v>37</v>
      </c>
      <c r="M1043">
        <v>0</v>
      </c>
      <c r="N1043">
        <v>0</v>
      </c>
      <c r="O1043">
        <v>0</v>
      </c>
      <c r="P1043">
        <f>VLOOKUP(C1043,'By Sighting'!B:O,14,FALSE)</f>
        <v>0</v>
      </c>
      <c r="Q1043">
        <v>0</v>
      </c>
      <c r="R1043">
        <f t="shared" si="49"/>
        <v>0</v>
      </c>
      <c r="S1043">
        <v>0</v>
      </c>
      <c r="T1043">
        <v>0</v>
      </c>
      <c r="U1043" t="str">
        <f t="shared" si="50"/>
        <v/>
      </c>
    </row>
    <row r="1044" spans="1:21" hidden="1" x14ac:dyDescent="0.25">
      <c r="A1044" s="39">
        <v>42059</v>
      </c>
      <c r="B1044" s="39" t="s">
        <v>4945</v>
      </c>
      <c r="C1044" s="37" t="s">
        <v>2735</v>
      </c>
      <c r="D1044" s="37">
        <v>2015</v>
      </c>
      <c r="E1044" s="38">
        <v>2</v>
      </c>
      <c r="F1044" s="37" t="s">
        <v>1827</v>
      </c>
      <c r="G1044" s="37" t="s">
        <v>1827</v>
      </c>
      <c r="H1044" s="37" t="s">
        <v>40</v>
      </c>
      <c r="I1044" s="38">
        <v>4</v>
      </c>
      <c r="J1044" s="37">
        <v>0</v>
      </c>
      <c r="K1044" s="37">
        <f t="shared" si="48"/>
        <v>4</v>
      </c>
      <c r="L1044" s="37" t="s">
        <v>37</v>
      </c>
      <c r="M1044">
        <v>0</v>
      </c>
      <c r="N1044">
        <v>0</v>
      </c>
      <c r="O1044">
        <v>0</v>
      </c>
      <c r="P1044">
        <f>VLOOKUP(C1044,'By Sighting'!B:O,14,FALSE)</f>
        <v>0</v>
      </c>
      <c r="Q1044">
        <v>0</v>
      </c>
      <c r="R1044">
        <f t="shared" si="49"/>
        <v>0</v>
      </c>
      <c r="S1044">
        <v>0</v>
      </c>
      <c r="T1044">
        <v>0</v>
      </c>
      <c r="U1044" t="str">
        <f t="shared" si="50"/>
        <v/>
      </c>
    </row>
    <row r="1045" spans="1:21" hidden="1" x14ac:dyDescent="0.25">
      <c r="A1045" s="39">
        <v>42059</v>
      </c>
      <c r="B1045" s="39" t="s">
        <v>4945</v>
      </c>
      <c r="C1045" s="37" t="s">
        <v>2734</v>
      </c>
      <c r="D1045" s="37">
        <v>2015</v>
      </c>
      <c r="E1045" s="38">
        <v>2</v>
      </c>
      <c r="F1045" s="37" t="s">
        <v>1827</v>
      </c>
      <c r="G1045" s="37" t="s">
        <v>1827</v>
      </c>
      <c r="H1045" s="37" t="s">
        <v>32</v>
      </c>
      <c r="I1045" s="38">
        <v>147</v>
      </c>
      <c r="J1045" s="37">
        <v>0</v>
      </c>
      <c r="K1045" s="37">
        <f t="shared" si="48"/>
        <v>147</v>
      </c>
      <c r="L1045" s="37" t="s">
        <v>2733</v>
      </c>
      <c r="M1045">
        <v>0</v>
      </c>
      <c r="N1045">
        <v>0</v>
      </c>
      <c r="O1045">
        <v>0</v>
      </c>
      <c r="P1045">
        <f>VLOOKUP(C1045,'By Sighting'!B:O,14,FALSE)</f>
        <v>0</v>
      </c>
      <c r="Q1045">
        <v>0</v>
      </c>
      <c r="R1045">
        <f t="shared" si="49"/>
        <v>0</v>
      </c>
      <c r="S1045">
        <v>0</v>
      </c>
      <c r="T1045">
        <v>0</v>
      </c>
      <c r="U1045" t="str">
        <f t="shared" si="50"/>
        <v/>
      </c>
    </row>
    <row r="1046" spans="1:21" hidden="1" x14ac:dyDescent="0.25">
      <c r="A1046" s="39">
        <v>42059</v>
      </c>
      <c r="B1046" s="39" t="s">
        <v>4945</v>
      </c>
      <c r="C1046" s="37" t="s">
        <v>1078</v>
      </c>
      <c r="D1046" s="37">
        <v>2015</v>
      </c>
      <c r="E1046" s="38">
        <v>2</v>
      </c>
      <c r="F1046" s="37" t="s">
        <v>24</v>
      </c>
      <c r="G1046" s="37" t="s">
        <v>4672</v>
      </c>
      <c r="H1046" s="37" t="s">
        <v>32</v>
      </c>
      <c r="I1046" s="38">
        <v>128</v>
      </c>
      <c r="J1046" s="37">
        <v>0</v>
      </c>
      <c r="K1046" s="37">
        <f t="shared" si="48"/>
        <v>128</v>
      </c>
      <c r="L1046" s="37" t="s">
        <v>2732</v>
      </c>
      <c r="M1046">
        <v>2</v>
      </c>
      <c r="N1046">
        <v>1</v>
      </c>
      <c r="O1046">
        <v>1</v>
      </c>
      <c r="P1046">
        <f>VLOOKUP(C1046,'By Sighting'!B:O,14,FALSE)</f>
        <v>2</v>
      </c>
      <c r="Q1046">
        <v>1.5625E-2</v>
      </c>
      <c r="R1046">
        <f t="shared" si="49"/>
        <v>7.8125E-3</v>
      </c>
      <c r="S1046">
        <v>1.5625E-2</v>
      </c>
      <c r="T1046">
        <v>2</v>
      </c>
      <c r="U1046" t="str">
        <f t="shared" si="50"/>
        <v/>
      </c>
    </row>
    <row r="1047" spans="1:21" hidden="1" x14ac:dyDescent="0.25">
      <c r="A1047" s="39">
        <v>42059</v>
      </c>
      <c r="B1047" s="39" t="s">
        <v>4945</v>
      </c>
      <c r="C1047" s="37" t="s">
        <v>2731</v>
      </c>
      <c r="D1047" s="37">
        <v>2015</v>
      </c>
      <c r="E1047" s="38">
        <v>2</v>
      </c>
      <c r="F1047" s="37" t="s">
        <v>24</v>
      </c>
      <c r="G1047" s="37" t="s">
        <v>4672</v>
      </c>
      <c r="H1047" s="37" t="s">
        <v>40</v>
      </c>
      <c r="I1047" s="38">
        <v>5</v>
      </c>
      <c r="J1047" s="37">
        <v>0</v>
      </c>
      <c r="K1047" s="37">
        <f t="shared" si="48"/>
        <v>5</v>
      </c>
      <c r="L1047" s="37" t="s">
        <v>37</v>
      </c>
      <c r="M1047">
        <v>0</v>
      </c>
      <c r="N1047">
        <v>0</v>
      </c>
      <c r="O1047">
        <v>0</v>
      </c>
      <c r="P1047">
        <f>VLOOKUP(C1047,'By Sighting'!B:O,14,FALSE)</f>
        <v>0</v>
      </c>
      <c r="Q1047">
        <v>0</v>
      </c>
      <c r="R1047">
        <f t="shared" si="49"/>
        <v>0</v>
      </c>
      <c r="S1047">
        <v>0</v>
      </c>
      <c r="T1047">
        <v>0</v>
      </c>
      <c r="U1047" t="str">
        <f t="shared" si="50"/>
        <v/>
      </c>
    </row>
    <row r="1048" spans="1:21" hidden="1" x14ac:dyDescent="0.25">
      <c r="A1048" s="39">
        <v>42059</v>
      </c>
      <c r="B1048" s="39" t="s">
        <v>4945</v>
      </c>
      <c r="C1048" s="37" t="s">
        <v>1083</v>
      </c>
      <c r="D1048" s="37">
        <v>2015</v>
      </c>
      <c r="E1048" s="38">
        <v>2</v>
      </c>
      <c r="F1048" s="37" t="s">
        <v>55</v>
      </c>
      <c r="G1048" s="37" t="s">
        <v>4672</v>
      </c>
      <c r="H1048" s="37" t="s">
        <v>32</v>
      </c>
      <c r="I1048" s="38">
        <v>106</v>
      </c>
      <c r="J1048" s="37">
        <v>0</v>
      </c>
      <c r="K1048" s="37">
        <f t="shared" si="48"/>
        <v>106</v>
      </c>
      <c r="L1048" s="37" t="s">
        <v>2730</v>
      </c>
      <c r="M1048">
        <v>1</v>
      </c>
      <c r="N1048">
        <v>0</v>
      </c>
      <c r="O1048">
        <v>0</v>
      </c>
      <c r="P1048">
        <f>VLOOKUP(C1048,'By Sighting'!B:O,14,FALSE)</f>
        <v>0</v>
      </c>
      <c r="Q1048">
        <v>9.433962264150943E-3</v>
      </c>
      <c r="R1048">
        <f t="shared" si="49"/>
        <v>0</v>
      </c>
      <c r="S1048">
        <v>0</v>
      </c>
      <c r="T1048">
        <v>1</v>
      </c>
      <c r="U1048" t="str">
        <f t="shared" si="50"/>
        <v/>
      </c>
    </row>
    <row r="1049" spans="1:21" hidden="1" x14ac:dyDescent="0.25">
      <c r="A1049" s="39">
        <v>42059</v>
      </c>
      <c r="B1049" s="39" t="s">
        <v>4945</v>
      </c>
      <c r="C1049" s="37" t="s">
        <v>2729</v>
      </c>
      <c r="D1049" s="37">
        <v>2015</v>
      </c>
      <c r="E1049" s="38">
        <v>2</v>
      </c>
      <c r="F1049" s="37" t="s">
        <v>55</v>
      </c>
      <c r="G1049" s="37" t="s">
        <v>4672</v>
      </c>
      <c r="H1049" s="37" t="s">
        <v>40</v>
      </c>
      <c r="I1049" s="38">
        <v>246</v>
      </c>
      <c r="J1049" s="37">
        <v>0</v>
      </c>
      <c r="K1049" s="37">
        <f t="shared" si="48"/>
        <v>246</v>
      </c>
      <c r="L1049" s="37" t="s">
        <v>37</v>
      </c>
      <c r="M1049">
        <v>0</v>
      </c>
      <c r="N1049">
        <v>0</v>
      </c>
      <c r="O1049">
        <v>0</v>
      </c>
      <c r="P1049">
        <f>VLOOKUP(C1049,'By Sighting'!B:O,14,FALSE)</f>
        <v>0</v>
      </c>
      <c r="Q1049">
        <v>0</v>
      </c>
      <c r="R1049">
        <f t="shared" si="49"/>
        <v>0</v>
      </c>
      <c r="S1049">
        <v>0</v>
      </c>
      <c r="T1049">
        <v>0</v>
      </c>
      <c r="U1049" t="str">
        <f t="shared" si="50"/>
        <v/>
      </c>
    </row>
    <row r="1050" spans="1:21" hidden="1" x14ac:dyDescent="0.25">
      <c r="A1050" s="39">
        <v>42059</v>
      </c>
      <c r="B1050" s="39" t="s">
        <v>4945</v>
      </c>
      <c r="C1050" s="37" t="s">
        <v>2728</v>
      </c>
      <c r="D1050" s="37">
        <v>2015</v>
      </c>
      <c r="E1050" s="38">
        <v>2</v>
      </c>
      <c r="F1050" s="37" t="s">
        <v>153</v>
      </c>
      <c r="G1050" s="37" t="s">
        <v>4672</v>
      </c>
      <c r="H1050" s="37" t="s">
        <v>32</v>
      </c>
      <c r="I1050" s="38">
        <v>83</v>
      </c>
      <c r="J1050" s="37">
        <v>0</v>
      </c>
      <c r="K1050" s="37">
        <f t="shared" si="48"/>
        <v>83</v>
      </c>
      <c r="L1050" s="37" t="s">
        <v>2727</v>
      </c>
      <c r="M1050">
        <v>0</v>
      </c>
      <c r="N1050">
        <v>0</v>
      </c>
      <c r="O1050">
        <v>0</v>
      </c>
      <c r="P1050">
        <f>VLOOKUP(C1050,'By Sighting'!B:O,14,FALSE)</f>
        <v>0</v>
      </c>
      <c r="Q1050">
        <v>0</v>
      </c>
      <c r="R1050">
        <f t="shared" si="49"/>
        <v>0</v>
      </c>
      <c r="S1050">
        <v>0</v>
      </c>
      <c r="T1050">
        <v>0</v>
      </c>
      <c r="U1050" t="str">
        <f t="shared" si="50"/>
        <v/>
      </c>
    </row>
    <row r="1051" spans="1:21" hidden="1" x14ac:dyDescent="0.25">
      <c r="A1051" s="39">
        <v>42080</v>
      </c>
      <c r="B1051" s="39" t="s">
        <v>4946</v>
      </c>
      <c r="C1051" s="37" t="s">
        <v>2724</v>
      </c>
      <c r="D1051" s="37">
        <v>2015</v>
      </c>
      <c r="E1051" s="38">
        <v>3</v>
      </c>
      <c r="F1051" s="37" t="s">
        <v>76</v>
      </c>
      <c r="G1051" s="37" t="s">
        <v>1827</v>
      </c>
      <c r="H1051" s="37" t="s">
        <v>32</v>
      </c>
      <c r="I1051" s="38">
        <v>121</v>
      </c>
      <c r="J1051" s="37">
        <v>0</v>
      </c>
      <c r="K1051" s="37">
        <f t="shared" si="48"/>
        <v>121</v>
      </c>
      <c r="L1051" s="37" t="s">
        <v>37</v>
      </c>
      <c r="M1051">
        <v>0</v>
      </c>
      <c r="N1051">
        <v>0</v>
      </c>
      <c r="O1051">
        <v>0</v>
      </c>
      <c r="P1051">
        <f>VLOOKUP(C1051,'By Sighting'!B:O,14,FALSE)</f>
        <v>0</v>
      </c>
      <c r="Q1051">
        <v>0</v>
      </c>
      <c r="R1051">
        <f t="shared" si="49"/>
        <v>0</v>
      </c>
      <c r="S1051">
        <v>0</v>
      </c>
      <c r="T1051">
        <v>0</v>
      </c>
      <c r="U1051" t="str">
        <f t="shared" si="50"/>
        <v/>
      </c>
    </row>
    <row r="1052" spans="1:21" hidden="1" x14ac:dyDescent="0.25">
      <c r="A1052" s="39">
        <v>42080</v>
      </c>
      <c r="B1052" s="39" t="s">
        <v>4946</v>
      </c>
      <c r="C1052" s="37" t="s">
        <v>2723</v>
      </c>
      <c r="D1052" s="37">
        <v>2015</v>
      </c>
      <c r="E1052" s="38">
        <v>3</v>
      </c>
      <c r="F1052" s="37" t="s">
        <v>76</v>
      </c>
      <c r="G1052" s="37" t="s">
        <v>1827</v>
      </c>
      <c r="H1052" s="37" t="s">
        <v>40</v>
      </c>
      <c r="I1052" s="38">
        <v>1</v>
      </c>
      <c r="J1052" s="37">
        <v>0</v>
      </c>
      <c r="K1052" s="37">
        <f t="shared" si="48"/>
        <v>1</v>
      </c>
      <c r="L1052" s="37" t="s">
        <v>37</v>
      </c>
      <c r="M1052">
        <v>0</v>
      </c>
      <c r="N1052">
        <v>0</v>
      </c>
      <c r="O1052">
        <v>0</v>
      </c>
      <c r="P1052">
        <f>VLOOKUP(C1052,'By Sighting'!B:O,14,FALSE)</f>
        <v>0</v>
      </c>
      <c r="Q1052">
        <v>0</v>
      </c>
      <c r="R1052">
        <f t="shared" si="49"/>
        <v>0</v>
      </c>
      <c r="S1052">
        <v>0</v>
      </c>
      <c r="T1052">
        <v>0</v>
      </c>
      <c r="U1052" t="str">
        <f t="shared" si="50"/>
        <v/>
      </c>
    </row>
    <row r="1053" spans="1:21" hidden="1" x14ac:dyDescent="0.25">
      <c r="A1053" s="39">
        <v>42080</v>
      </c>
      <c r="B1053" s="39" t="s">
        <v>4946</v>
      </c>
      <c r="C1053" s="37" t="s">
        <v>2722</v>
      </c>
      <c r="D1053" s="37">
        <v>2015</v>
      </c>
      <c r="E1053" s="38">
        <v>3</v>
      </c>
      <c r="F1053" s="37" t="s">
        <v>1827</v>
      </c>
      <c r="G1053" s="37" t="s">
        <v>1827</v>
      </c>
      <c r="H1053" s="37" t="s">
        <v>32</v>
      </c>
      <c r="I1053" s="38">
        <v>168</v>
      </c>
      <c r="J1053" s="37">
        <v>0</v>
      </c>
      <c r="K1053" s="37">
        <f t="shared" si="48"/>
        <v>168</v>
      </c>
      <c r="L1053" s="37" t="s">
        <v>2721</v>
      </c>
      <c r="M1053">
        <v>0</v>
      </c>
      <c r="N1053">
        <v>0</v>
      </c>
      <c r="O1053">
        <v>0</v>
      </c>
      <c r="P1053">
        <f>VLOOKUP(C1053,'By Sighting'!B:O,14,FALSE)</f>
        <v>0</v>
      </c>
      <c r="Q1053">
        <v>0</v>
      </c>
      <c r="R1053">
        <f t="shared" si="49"/>
        <v>0</v>
      </c>
      <c r="S1053">
        <v>0</v>
      </c>
      <c r="T1053">
        <v>0</v>
      </c>
      <c r="U1053" t="str">
        <f t="shared" si="50"/>
        <v/>
      </c>
    </row>
    <row r="1054" spans="1:21" hidden="1" x14ac:dyDescent="0.25">
      <c r="A1054" s="39">
        <v>42080</v>
      </c>
      <c r="B1054" s="39" t="s">
        <v>4946</v>
      </c>
      <c r="C1054" s="37" t="s">
        <v>2720</v>
      </c>
      <c r="D1054" s="37">
        <v>2015</v>
      </c>
      <c r="E1054" s="38">
        <v>3</v>
      </c>
      <c r="F1054" s="37" t="s">
        <v>153</v>
      </c>
      <c r="G1054" s="37" t="s">
        <v>4672</v>
      </c>
      <c r="H1054" s="37" t="s">
        <v>32</v>
      </c>
      <c r="I1054" s="38">
        <v>51</v>
      </c>
      <c r="J1054" s="37">
        <v>0</v>
      </c>
      <c r="K1054" s="37">
        <f t="shared" si="48"/>
        <v>51</v>
      </c>
      <c r="L1054" s="37" t="s">
        <v>2719</v>
      </c>
      <c r="M1054">
        <v>0</v>
      </c>
      <c r="N1054">
        <v>0</v>
      </c>
      <c r="O1054">
        <v>0</v>
      </c>
      <c r="P1054">
        <f>VLOOKUP(C1054,'By Sighting'!B:O,14,FALSE)</f>
        <v>0</v>
      </c>
      <c r="Q1054">
        <v>0</v>
      </c>
      <c r="R1054">
        <f t="shared" si="49"/>
        <v>0</v>
      </c>
      <c r="S1054">
        <v>0</v>
      </c>
      <c r="T1054">
        <v>0</v>
      </c>
      <c r="U1054" t="str">
        <f t="shared" si="50"/>
        <v/>
      </c>
    </row>
    <row r="1055" spans="1:21" hidden="1" x14ac:dyDescent="0.25">
      <c r="A1055" s="39">
        <v>42080</v>
      </c>
      <c r="B1055" s="39" t="s">
        <v>4946</v>
      </c>
      <c r="C1055" s="37" t="s">
        <v>2718</v>
      </c>
      <c r="D1055" s="37">
        <v>2015</v>
      </c>
      <c r="E1055" s="38">
        <v>3</v>
      </c>
      <c r="F1055" s="37" t="s">
        <v>55</v>
      </c>
      <c r="G1055" s="37" t="s">
        <v>4672</v>
      </c>
      <c r="H1055" s="37" t="s">
        <v>32</v>
      </c>
      <c r="I1055" s="38">
        <v>91</v>
      </c>
      <c r="J1055" s="37">
        <v>0</v>
      </c>
      <c r="K1055" s="37">
        <f t="shared" si="48"/>
        <v>91</v>
      </c>
      <c r="L1055" s="37" t="s">
        <v>2717</v>
      </c>
      <c r="M1055">
        <v>0</v>
      </c>
      <c r="N1055">
        <v>0</v>
      </c>
      <c r="O1055">
        <v>0</v>
      </c>
      <c r="P1055">
        <f>VLOOKUP(C1055,'By Sighting'!B:O,14,FALSE)</f>
        <v>0</v>
      </c>
      <c r="Q1055">
        <v>0</v>
      </c>
      <c r="R1055">
        <f t="shared" si="49"/>
        <v>0</v>
      </c>
      <c r="S1055">
        <v>0</v>
      </c>
      <c r="T1055">
        <v>0</v>
      </c>
      <c r="U1055" t="str">
        <f t="shared" si="50"/>
        <v/>
      </c>
    </row>
    <row r="1056" spans="1:21" hidden="1" x14ac:dyDescent="0.25">
      <c r="A1056" s="39">
        <v>42080</v>
      </c>
      <c r="B1056" s="39" t="s">
        <v>4946</v>
      </c>
      <c r="C1056" s="37" t="s">
        <v>1086</v>
      </c>
      <c r="D1056" s="37">
        <v>2015</v>
      </c>
      <c r="E1056" s="38">
        <v>3</v>
      </c>
      <c r="F1056" s="37" t="s">
        <v>37</v>
      </c>
      <c r="G1056" s="37" t="s">
        <v>4672</v>
      </c>
      <c r="H1056" s="37" t="s">
        <v>40</v>
      </c>
      <c r="I1056" s="38">
        <v>187</v>
      </c>
      <c r="J1056" s="37">
        <v>0</v>
      </c>
      <c r="K1056" s="37">
        <f t="shared" si="48"/>
        <v>187</v>
      </c>
      <c r="L1056" s="37" t="s">
        <v>2716</v>
      </c>
      <c r="M1056">
        <v>1</v>
      </c>
      <c r="N1056">
        <v>0</v>
      </c>
      <c r="O1056">
        <v>1</v>
      </c>
      <c r="P1056">
        <f>VLOOKUP(C1056,'By Sighting'!B:O,14,FALSE)</f>
        <v>1</v>
      </c>
      <c r="Q1056">
        <v>5.3475935828877002E-3</v>
      </c>
      <c r="R1056">
        <f t="shared" si="49"/>
        <v>5.3475935828877002E-3</v>
      </c>
      <c r="S1056">
        <v>5.3475935828877002E-3</v>
      </c>
      <c r="T1056">
        <v>1</v>
      </c>
      <c r="U1056" t="str">
        <f t="shared" si="50"/>
        <v/>
      </c>
    </row>
    <row r="1057" spans="1:21" hidden="1" x14ac:dyDescent="0.25">
      <c r="A1057" s="39">
        <v>42080</v>
      </c>
      <c r="B1057" s="39" t="s">
        <v>4946</v>
      </c>
      <c r="C1057" s="37" t="s">
        <v>2715</v>
      </c>
      <c r="D1057" s="37">
        <v>2015</v>
      </c>
      <c r="E1057" s="38">
        <v>3</v>
      </c>
      <c r="F1057" s="37" t="s">
        <v>24</v>
      </c>
      <c r="G1057" s="37" t="s">
        <v>4672</v>
      </c>
      <c r="H1057" s="37" t="s">
        <v>32</v>
      </c>
      <c r="I1057" s="38">
        <v>299</v>
      </c>
      <c r="J1057" s="37">
        <v>0</v>
      </c>
      <c r="K1057" s="37">
        <f t="shared" si="48"/>
        <v>299</v>
      </c>
      <c r="L1057" s="37" t="s">
        <v>2714</v>
      </c>
      <c r="M1057">
        <v>0</v>
      </c>
      <c r="N1057">
        <v>0</v>
      </c>
      <c r="O1057">
        <v>0</v>
      </c>
      <c r="P1057">
        <f>VLOOKUP(C1057,'By Sighting'!B:O,14,FALSE)</f>
        <v>0</v>
      </c>
      <c r="Q1057">
        <v>0</v>
      </c>
      <c r="R1057">
        <f t="shared" si="49"/>
        <v>0</v>
      </c>
      <c r="S1057">
        <v>0</v>
      </c>
      <c r="T1057">
        <v>0</v>
      </c>
      <c r="U1057" t="str">
        <f t="shared" si="50"/>
        <v/>
      </c>
    </row>
    <row r="1058" spans="1:21" hidden="1" x14ac:dyDescent="0.25">
      <c r="A1058" s="39">
        <v>42080</v>
      </c>
      <c r="B1058" s="39" t="s">
        <v>4946</v>
      </c>
      <c r="C1058" s="37" t="s">
        <v>2713</v>
      </c>
      <c r="D1058" s="37">
        <v>2015</v>
      </c>
      <c r="E1058" s="38">
        <v>3</v>
      </c>
      <c r="F1058" s="37" t="s">
        <v>24</v>
      </c>
      <c r="G1058" s="37" t="s">
        <v>4672</v>
      </c>
      <c r="H1058" s="37" t="s">
        <v>40</v>
      </c>
      <c r="I1058" s="38">
        <v>3</v>
      </c>
      <c r="J1058" s="37">
        <v>0</v>
      </c>
      <c r="K1058" s="37">
        <f t="shared" si="48"/>
        <v>3</v>
      </c>
      <c r="L1058" s="37" t="s">
        <v>37</v>
      </c>
      <c r="M1058">
        <v>0</v>
      </c>
      <c r="N1058">
        <v>0</v>
      </c>
      <c r="O1058">
        <v>0</v>
      </c>
      <c r="P1058">
        <f>VLOOKUP(C1058,'By Sighting'!B:O,14,FALSE)</f>
        <v>0</v>
      </c>
      <c r="Q1058">
        <v>0</v>
      </c>
      <c r="R1058">
        <f t="shared" si="49"/>
        <v>0</v>
      </c>
      <c r="S1058">
        <v>0</v>
      </c>
      <c r="T1058">
        <v>0</v>
      </c>
      <c r="U1058" t="str">
        <f t="shared" si="50"/>
        <v/>
      </c>
    </row>
    <row r="1059" spans="1:21" hidden="1" x14ac:dyDescent="0.25">
      <c r="A1059" s="39">
        <v>42101</v>
      </c>
      <c r="B1059" s="39" t="s">
        <v>4947</v>
      </c>
      <c r="C1059" s="37" t="s">
        <v>2712</v>
      </c>
      <c r="D1059" s="37">
        <v>2015</v>
      </c>
      <c r="E1059" s="38">
        <v>4</v>
      </c>
      <c r="F1059" s="37" t="s">
        <v>76</v>
      </c>
      <c r="G1059" s="37" t="s">
        <v>1827</v>
      </c>
      <c r="H1059" s="37" t="s">
        <v>32</v>
      </c>
      <c r="I1059" s="38">
        <v>245</v>
      </c>
      <c r="J1059" s="37">
        <v>0</v>
      </c>
      <c r="K1059" s="37">
        <f t="shared" si="48"/>
        <v>245</v>
      </c>
      <c r="L1059" s="37" t="s">
        <v>2711</v>
      </c>
      <c r="M1059">
        <v>0</v>
      </c>
      <c r="N1059">
        <v>0</v>
      </c>
      <c r="O1059">
        <v>0</v>
      </c>
      <c r="P1059">
        <f>VLOOKUP(C1059,'By Sighting'!B:O,14,FALSE)</f>
        <v>0</v>
      </c>
      <c r="Q1059">
        <v>0</v>
      </c>
      <c r="R1059">
        <f t="shared" si="49"/>
        <v>0</v>
      </c>
      <c r="S1059">
        <v>0</v>
      </c>
      <c r="T1059">
        <v>0</v>
      </c>
      <c r="U1059" t="str">
        <f t="shared" si="50"/>
        <v/>
      </c>
    </row>
    <row r="1060" spans="1:21" hidden="1" x14ac:dyDescent="0.25">
      <c r="A1060" s="39">
        <v>42101</v>
      </c>
      <c r="B1060" s="39" t="s">
        <v>4947</v>
      </c>
      <c r="C1060" s="37" t="s">
        <v>2710</v>
      </c>
      <c r="D1060" s="37">
        <v>2015</v>
      </c>
      <c r="E1060" s="38">
        <v>4</v>
      </c>
      <c r="F1060" s="37" t="s">
        <v>76</v>
      </c>
      <c r="G1060" s="37" t="s">
        <v>1827</v>
      </c>
      <c r="H1060" s="37" t="s">
        <v>40</v>
      </c>
      <c r="I1060" s="38">
        <v>4</v>
      </c>
      <c r="J1060" s="37">
        <v>0</v>
      </c>
      <c r="K1060" s="37">
        <f t="shared" si="48"/>
        <v>4</v>
      </c>
      <c r="L1060" s="37" t="s">
        <v>37</v>
      </c>
      <c r="M1060">
        <v>0</v>
      </c>
      <c r="N1060">
        <v>0</v>
      </c>
      <c r="O1060">
        <v>0</v>
      </c>
      <c r="P1060">
        <f>VLOOKUP(C1060,'By Sighting'!B:O,14,FALSE)</f>
        <v>0</v>
      </c>
      <c r="Q1060">
        <v>0</v>
      </c>
      <c r="R1060">
        <f t="shared" si="49"/>
        <v>0</v>
      </c>
      <c r="S1060">
        <v>0</v>
      </c>
      <c r="T1060">
        <v>0</v>
      </c>
      <c r="U1060" t="str">
        <f t="shared" si="50"/>
        <v/>
      </c>
    </row>
    <row r="1061" spans="1:21" hidden="1" x14ac:dyDescent="0.25">
      <c r="A1061" s="39">
        <v>42101</v>
      </c>
      <c r="B1061" s="39" t="s">
        <v>4947</v>
      </c>
      <c r="C1061" s="37" t="s">
        <v>2709</v>
      </c>
      <c r="D1061" s="37">
        <v>2015</v>
      </c>
      <c r="E1061" s="38">
        <v>4</v>
      </c>
      <c r="F1061" s="37" t="s">
        <v>1827</v>
      </c>
      <c r="G1061" s="37" t="s">
        <v>1827</v>
      </c>
      <c r="H1061" s="37" t="s">
        <v>32</v>
      </c>
      <c r="I1061" s="38">
        <v>36</v>
      </c>
      <c r="J1061" s="37">
        <v>0</v>
      </c>
      <c r="K1061" s="37">
        <f t="shared" si="48"/>
        <v>36</v>
      </c>
      <c r="L1061" s="37" t="s">
        <v>2708</v>
      </c>
      <c r="M1061">
        <v>0</v>
      </c>
      <c r="N1061">
        <v>0</v>
      </c>
      <c r="O1061">
        <v>0</v>
      </c>
      <c r="P1061">
        <f>VLOOKUP(C1061,'By Sighting'!B:O,14,FALSE)</f>
        <v>0</v>
      </c>
      <c r="Q1061">
        <v>0</v>
      </c>
      <c r="R1061">
        <f t="shared" si="49"/>
        <v>0</v>
      </c>
      <c r="S1061">
        <v>0</v>
      </c>
      <c r="T1061">
        <v>0</v>
      </c>
      <c r="U1061" t="str">
        <f t="shared" si="50"/>
        <v/>
      </c>
    </row>
    <row r="1062" spans="1:21" hidden="1" x14ac:dyDescent="0.25">
      <c r="A1062" s="39">
        <v>42102</v>
      </c>
      <c r="B1062" s="39" t="s">
        <v>4948</v>
      </c>
      <c r="C1062" s="37" t="s">
        <v>1088</v>
      </c>
      <c r="D1062" s="37">
        <v>2015</v>
      </c>
      <c r="E1062" s="38">
        <v>4</v>
      </c>
      <c r="F1062" s="37" t="s">
        <v>1827</v>
      </c>
      <c r="G1062" s="37" t="s">
        <v>1827</v>
      </c>
      <c r="H1062" s="37" t="s">
        <v>32</v>
      </c>
      <c r="I1062" s="38">
        <v>66</v>
      </c>
      <c r="J1062" s="37">
        <v>0</v>
      </c>
      <c r="K1062" s="37">
        <f t="shared" si="48"/>
        <v>66</v>
      </c>
      <c r="L1062" s="37" t="s">
        <v>2705</v>
      </c>
      <c r="M1062">
        <v>1</v>
      </c>
      <c r="N1062">
        <v>1</v>
      </c>
      <c r="O1062">
        <v>0</v>
      </c>
      <c r="P1062">
        <f>VLOOKUP(C1062,'By Sighting'!B:O,14,FALSE)</f>
        <v>1</v>
      </c>
      <c r="Q1062">
        <v>1.5151515151515152E-2</v>
      </c>
      <c r="R1062">
        <f t="shared" si="49"/>
        <v>0</v>
      </c>
      <c r="S1062">
        <v>1.5151515151515152E-2</v>
      </c>
      <c r="T1062">
        <v>1</v>
      </c>
      <c r="U1062" t="str">
        <f t="shared" si="50"/>
        <v/>
      </c>
    </row>
    <row r="1063" spans="1:21" hidden="1" x14ac:dyDescent="0.25">
      <c r="A1063" s="39">
        <v>42102</v>
      </c>
      <c r="B1063" s="39" t="s">
        <v>4948</v>
      </c>
      <c r="C1063" s="37" t="s">
        <v>1090</v>
      </c>
      <c r="D1063" s="37">
        <v>2015</v>
      </c>
      <c r="E1063" s="38">
        <v>4</v>
      </c>
      <c r="F1063" s="37" t="s">
        <v>76</v>
      </c>
      <c r="G1063" s="37" t="s">
        <v>1827</v>
      </c>
      <c r="H1063" s="37" t="s">
        <v>32</v>
      </c>
      <c r="I1063" s="38">
        <v>204</v>
      </c>
      <c r="J1063" s="37">
        <v>0</v>
      </c>
      <c r="K1063" s="37">
        <f t="shared" si="48"/>
        <v>204</v>
      </c>
      <c r="L1063" s="37" t="s">
        <v>2704</v>
      </c>
      <c r="M1063">
        <v>1</v>
      </c>
      <c r="N1063">
        <v>1</v>
      </c>
      <c r="O1063">
        <v>0</v>
      </c>
      <c r="P1063">
        <f>VLOOKUP(C1063,'By Sighting'!B:O,14,FALSE)</f>
        <v>1</v>
      </c>
      <c r="Q1063">
        <v>4.9019607843137254E-3</v>
      </c>
      <c r="R1063">
        <f t="shared" si="49"/>
        <v>0</v>
      </c>
      <c r="S1063">
        <v>4.9019607843137254E-3</v>
      </c>
      <c r="T1063">
        <v>1</v>
      </c>
      <c r="U1063" t="str">
        <f t="shared" si="50"/>
        <v/>
      </c>
    </row>
    <row r="1064" spans="1:21" hidden="1" x14ac:dyDescent="0.25">
      <c r="A1064" s="39">
        <v>42102</v>
      </c>
      <c r="B1064" s="39" t="s">
        <v>4948</v>
      </c>
      <c r="C1064" s="37" t="s">
        <v>2703</v>
      </c>
      <c r="D1064" s="37">
        <v>2015</v>
      </c>
      <c r="E1064" s="38">
        <v>4</v>
      </c>
      <c r="F1064" s="37" t="s">
        <v>76</v>
      </c>
      <c r="G1064" s="37" t="s">
        <v>1827</v>
      </c>
      <c r="H1064" s="37" t="s">
        <v>40</v>
      </c>
      <c r="I1064" s="38">
        <v>9</v>
      </c>
      <c r="J1064" s="37">
        <v>0</v>
      </c>
      <c r="K1064" s="37">
        <f t="shared" si="48"/>
        <v>9</v>
      </c>
      <c r="L1064" s="37" t="s">
        <v>37</v>
      </c>
      <c r="M1064">
        <v>0</v>
      </c>
      <c r="N1064">
        <v>0</v>
      </c>
      <c r="O1064">
        <v>0</v>
      </c>
      <c r="P1064">
        <f>VLOOKUP(C1064,'By Sighting'!B:O,14,FALSE)</f>
        <v>0</v>
      </c>
      <c r="Q1064">
        <v>0</v>
      </c>
      <c r="R1064">
        <f t="shared" si="49"/>
        <v>0</v>
      </c>
      <c r="S1064">
        <v>0</v>
      </c>
      <c r="T1064">
        <v>0</v>
      </c>
      <c r="U1064" t="str">
        <f t="shared" si="50"/>
        <v/>
      </c>
    </row>
    <row r="1065" spans="1:21" hidden="1" x14ac:dyDescent="0.25">
      <c r="A1065" s="39">
        <v>42109</v>
      </c>
      <c r="B1065" s="39" t="s">
        <v>4949</v>
      </c>
      <c r="C1065" s="37" t="s">
        <v>2698</v>
      </c>
      <c r="D1065" s="37">
        <v>2015</v>
      </c>
      <c r="E1065" s="38">
        <v>4</v>
      </c>
      <c r="F1065" s="37" t="s">
        <v>76</v>
      </c>
      <c r="G1065" s="37" t="s">
        <v>1827</v>
      </c>
      <c r="H1065" s="37" t="s">
        <v>40</v>
      </c>
      <c r="I1065" s="38">
        <v>1</v>
      </c>
      <c r="J1065" s="37">
        <v>0</v>
      </c>
      <c r="K1065" s="37">
        <f t="shared" si="48"/>
        <v>1</v>
      </c>
      <c r="L1065" s="37" t="s">
        <v>37</v>
      </c>
      <c r="M1065">
        <v>0</v>
      </c>
      <c r="N1065">
        <v>0</v>
      </c>
      <c r="O1065">
        <v>0</v>
      </c>
      <c r="P1065">
        <f>VLOOKUP(C1065,'By Sighting'!B:O,14,FALSE)</f>
        <v>0</v>
      </c>
      <c r="Q1065">
        <v>0</v>
      </c>
      <c r="R1065">
        <f t="shared" si="49"/>
        <v>0</v>
      </c>
      <c r="S1065">
        <v>0</v>
      </c>
      <c r="T1065">
        <v>0</v>
      </c>
      <c r="U1065" t="str">
        <f t="shared" si="50"/>
        <v/>
      </c>
    </row>
    <row r="1066" spans="1:21" hidden="1" x14ac:dyDescent="0.25">
      <c r="A1066" s="39">
        <v>42109</v>
      </c>
      <c r="B1066" s="39" t="s">
        <v>4949</v>
      </c>
      <c r="C1066" s="37" t="s">
        <v>2697</v>
      </c>
      <c r="D1066" s="37">
        <v>2015</v>
      </c>
      <c r="E1066" s="38">
        <v>4</v>
      </c>
      <c r="F1066" s="37" t="s">
        <v>76</v>
      </c>
      <c r="G1066" s="37" t="s">
        <v>1827</v>
      </c>
      <c r="H1066" s="37" t="s">
        <v>32</v>
      </c>
      <c r="I1066" s="38">
        <v>69</v>
      </c>
      <c r="J1066" s="37">
        <v>0</v>
      </c>
      <c r="K1066" s="37">
        <f t="shared" si="48"/>
        <v>69</v>
      </c>
      <c r="L1066" s="37" t="s">
        <v>37</v>
      </c>
      <c r="M1066">
        <v>0</v>
      </c>
      <c r="N1066">
        <v>0</v>
      </c>
      <c r="O1066">
        <v>0</v>
      </c>
      <c r="P1066">
        <f>VLOOKUP(C1066,'By Sighting'!B:O,14,FALSE)</f>
        <v>0</v>
      </c>
      <c r="Q1066">
        <v>0</v>
      </c>
      <c r="R1066">
        <f t="shared" si="49"/>
        <v>0</v>
      </c>
      <c r="S1066">
        <v>0</v>
      </c>
      <c r="T1066">
        <v>0</v>
      </c>
      <c r="U1066" t="str">
        <f t="shared" si="50"/>
        <v/>
      </c>
    </row>
    <row r="1067" spans="1:21" hidden="1" x14ac:dyDescent="0.25">
      <c r="A1067" s="39">
        <v>42109</v>
      </c>
      <c r="B1067" s="39" t="s">
        <v>4949</v>
      </c>
      <c r="C1067" s="37" t="s">
        <v>2696</v>
      </c>
      <c r="D1067" s="37">
        <v>2015</v>
      </c>
      <c r="E1067" s="38">
        <v>4</v>
      </c>
      <c r="F1067" s="37" t="s">
        <v>76</v>
      </c>
      <c r="G1067" s="37" t="s">
        <v>1827</v>
      </c>
      <c r="H1067" s="37" t="s">
        <v>32</v>
      </c>
      <c r="I1067" s="38">
        <v>20</v>
      </c>
      <c r="J1067" s="37">
        <v>0</v>
      </c>
      <c r="K1067" s="37">
        <f t="shared" si="48"/>
        <v>20</v>
      </c>
      <c r="L1067" s="37" t="s">
        <v>2695</v>
      </c>
      <c r="M1067">
        <v>0</v>
      </c>
      <c r="N1067">
        <v>0</v>
      </c>
      <c r="O1067">
        <v>0</v>
      </c>
      <c r="P1067">
        <f>VLOOKUP(C1067,'By Sighting'!B:O,14,FALSE)</f>
        <v>0</v>
      </c>
      <c r="Q1067">
        <v>0</v>
      </c>
      <c r="R1067">
        <f t="shared" si="49"/>
        <v>0</v>
      </c>
      <c r="S1067">
        <v>0</v>
      </c>
      <c r="T1067">
        <v>0</v>
      </c>
      <c r="U1067" t="str">
        <f t="shared" si="50"/>
        <v/>
      </c>
    </row>
    <row r="1068" spans="1:21" hidden="1" x14ac:dyDescent="0.25">
      <c r="A1068" s="39">
        <v>42109</v>
      </c>
      <c r="B1068" s="39" t="s">
        <v>4949</v>
      </c>
      <c r="C1068" s="37" t="s">
        <v>2694</v>
      </c>
      <c r="D1068" s="37">
        <v>2015</v>
      </c>
      <c r="E1068" s="38">
        <v>4</v>
      </c>
      <c r="F1068" s="37" t="s">
        <v>1827</v>
      </c>
      <c r="G1068" s="37" t="s">
        <v>1827</v>
      </c>
      <c r="H1068" s="37" t="s">
        <v>32</v>
      </c>
      <c r="I1068" s="38">
        <v>307</v>
      </c>
      <c r="J1068" s="37">
        <v>0</v>
      </c>
      <c r="K1068" s="37">
        <f t="shared" si="48"/>
        <v>307</v>
      </c>
      <c r="L1068" s="37" t="s">
        <v>2693</v>
      </c>
      <c r="M1068">
        <v>0</v>
      </c>
      <c r="N1068">
        <v>0</v>
      </c>
      <c r="O1068">
        <v>0</v>
      </c>
      <c r="P1068">
        <f>VLOOKUP(C1068,'By Sighting'!B:O,14,FALSE)</f>
        <v>0</v>
      </c>
      <c r="Q1068">
        <v>0</v>
      </c>
      <c r="R1068">
        <f t="shared" si="49"/>
        <v>0</v>
      </c>
      <c r="S1068">
        <v>0</v>
      </c>
      <c r="T1068">
        <v>0</v>
      </c>
      <c r="U1068" t="str">
        <f t="shared" si="50"/>
        <v/>
      </c>
    </row>
    <row r="1069" spans="1:21" hidden="1" x14ac:dyDescent="0.25">
      <c r="A1069" s="39">
        <v>42109</v>
      </c>
      <c r="B1069" s="39" t="s">
        <v>4949</v>
      </c>
      <c r="C1069" s="37" t="s">
        <v>2692</v>
      </c>
      <c r="D1069" s="37">
        <v>2015</v>
      </c>
      <c r="E1069" s="38">
        <v>4</v>
      </c>
      <c r="F1069" s="37" t="s">
        <v>1827</v>
      </c>
      <c r="G1069" s="37" t="s">
        <v>1827</v>
      </c>
      <c r="H1069" s="37" t="s">
        <v>40</v>
      </c>
      <c r="I1069" s="38">
        <v>1</v>
      </c>
      <c r="J1069" s="37">
        <v>0</v>
      </c>
      <c r="K1069" s="37">
        <f t="shared" si="48"/>
        <v>1</v>
      </c>
      <c r="L1069" s="37" t="s">
        <v>37</v>
      </c>
      <c r="M1069">
        <v>0</v>
      </c>
      <c r="N1069">
        <v>0</v>
      </c>
      <c r="O1069">
        <v>0</v>
      </c>
      <c r="P1069">
        <f>VLOOKUP(C1069,'By Sighting'!B:O,14,FALSE)</f>
        <v>0</v>
      </c>
      <c r="Q1069">
        <v>0</v>
      </c>
      <c r="R1069">
        <f t="shared" si="49"/>
        <v>0</v>
      </c>
      <c r="S1069">
        <v>0</v>
      </c>
      <c r="T1069">
        <v>0</v>
      </c>
      <c r="U1069" t="str">
        <f t="shared" si="50"/>
        <v/>
      </c>
    </row>
    <row r="1070" spans="1:21" hidden="1" x14ac:dyDescent="0.25">
      <c r="A1070" s="39">
        <v>42109</v>
      </c>
      <c r="B1070" s="39" t="s">
        <v>4949</v>
      </c>
      <c r="C1070" s="37" t="s">
        <v>2690</v>
      </c>
      <c r="D1070" s="37">
        <v>2015</v>
      </c>
      <c r="E1070" s="38">
        <v>4</v>
      </c>
      <c r="F1070" s="37" t="s">
        <v>24</v>
      </c>
      <c r="G1070" s="37" t="s">
        <v>4672</v>
      </c>
      <c r="H1070" s="37" t="s">
        <v>40</v>
      </c>
      <c r="I1070" s="38">
        <v>12</v>
      </c>
      <c r="J1070" s="37">
        <v>0</v>
      </c>
      <c r="K1070" s="37">
        <f t="shared" si="48"/>
        <v>12</v>
      </c>
      <c r="L1070" s="37" t="s">
        <v>37</v>
      </c>
      <c r="M1070">
        <v>0</v>
      </c>
      <c r="N1070">
        <v>0</v>
      </c>
      <c r="O1070">
        <v>0</v>
      </c>
      <c r="P1070">
        <f>VLOOKUP(C1070,'By Sighting'!B:O,14,FALSE)</f>
        <v>0</v>
      </c>
      <c r="Q1070">
        <v>0</v>
      </c>
      <c r="R1070">
        <f t="shared" si="49"/>
        <v>0</v>
      </c>
      <c r="S1070">
        <v>0</v>
      </c>
      <c r="T1070">
        <v>0</v>
      </c>
      <c r="U1070" t="str">
        <f t="shared" si="50"/>
        <v/>
      </c>
    </row>
    <row r="1071" spans="1:21" hidden="1" x14ac:dyDescent="0.25">
      <c r="A1071" s="39">
        <v>42109</v>
      </c>
      <c r="B1071" s="39" t="s">
        <v>4949</v>
      </c>
      <c r="C1071" s="37" t="s">
        <v>1092</v>
      </c>
      <c r="D1071" s="37">
        <v>2015</v>
      </c>
      <c r="E1071" s="38">
        <v>4</v>
      </c>
      <c r="F1071" s="37" t="s">
        <v>24</v>
      </c>
      <c r="G1071" s="37" t="s">
        <v>4672</v>
      </c>
      <c r="H1071" s="37" t="s">
        <v>32</v>
      </c>
      <c r="I1071" s="38">
        <v>79</v>
      </c>
      <c r="J1071" s="37">
        <v>0</v>
      </c>
      <c r="K1071" s="37">
        <f t="shared" si="48"/>
        <v>79</v>
      </c>
      <c r="L1071" s="37" t="s">
        <v>2689</v>
      </c>
      <c r="M1071">
        <v>1</v>
      </c>
      <c r="N1071">
        <v>1</v>
      </c>
      <c r="O1071">
        <v>0</v>
      </c>
      <c r="P1071">
        <f>VLOOKUP(C1071,'By Sighting'!B:O,14,FALSE)</f>
        <v>1</v>
      </c>
      <c r="Q1071">
        <v>1.2658227848101266E-2</v>
      </c>
      <c r="R1071">
        <f t="shared" si="49"/>
        <v>0</v>
      </c>
      <c r="S1071">
        <v>1.2658227848101266E-2</v>
      </c>
      <c r="T1071">
        <v>1</v>
      </c>
      <c r="U1071" t="str">
        <f t="shared" si="50"/>
        <v/>
      </c>
    </row>
    <row r="1072" spans="1:21" hidden="1" x14ac:dyDescent="0.25">
      <c r="A1072" s="39">
        <v>42109</v>
      </c>
      <c r="B1072" s="39" t="s">
        <v>4949</v>
      </c>
      <c r="C1072" s="37" t="s">
        <v>2688</v>
      </c>
      <c r="D1072" s="37">
        <v>2015</v>
      </c>
      <c r="E1072" s="38">
        <v>4</v>
      </c>
      <c r="F1072" s="37" t="s">
        <v>55</v>
      </c>
      <c r="G1072" s="37" t="s">
        <v>4672</v>
      </c>
      <c r="H1072" s="37" t="s">
        <v>40</v>
      </c>
      <c r="I1072" s="38">
        <v>123</v>
      </c>
      <c r="J1072" s="37">
        <v>0</v>
      </c>
      <c r="K1072" s="37">
        <f t="shared" si="48"/>
        <v>123</v>
      </c>
      <c r="L1072" s="37" t="s">
        <v>37</v>
      </c>
      <c r="M1072">
        <v>0</v>
      </c>
      <c r="N1072">
        <v>0</v>
      </c>
      <c r="O1072">
        <v>0</v>
      </c>
      <c r="P1072">
        <f>VLOOKUP(C1072,'By Sighting'!B:O,14,FALSE)</f>
        <v>0</v>
      </c>
      <c r="Q1072">
        <v>0</v>
      </c>
      <c r="R1072">
        <f t="shared" si="49"/>
        <v>0</v>
      </c>
      <c r="S1072">
        <v>0</v>
      </c>
      <c r="T1072">
        <v>0</v>
      </c>
      <c r="U1072" t="str">
        <f t="shared" si="50"/>
        <v/>
      </c>
    </row>
    <row r="1073" spans="1:21" hidden="1" x14ac:dyDescent="0.25">
      <c r="A1073" s="39">
        <v>42109</v>
      </c>
      <c r="B1073" s="39" t="s">
        <v>4949</v>
      </c>
      <c r="C1073" s="37" t="s">
        <v>2687</v>
      </c>
      <c r="D1073" s="37">
        <v>2015</v>
      </c>
      <c r="E1073" s="38">
        <v>4</v>
      </c>
      <c r="F1073" s="37" t="s">
        <v>55</v>
      </c>
      <c r="G1073" s="37" t="s">
        <v>4672</v>
      </c>
      <c r="H1073" s="37" t="s">
        <v>32</v>
      </c>
      <c r="I1073" s="38">
        <v>39</v>
      </c>
      <c r="J1073" s="37">
        <v>0</v>
      </c>
      <c r="K1073" s="37">
        <f t="shared" si="48"/>
        <v>39</v>
      </c>
      <c r="L1073" s="37" t="s">
        <v>37</v>
      </c>
      <c r="M1073">
        <v>0</v>
      </c>
      <c r="N1073">
        <v>0</v>
      </c>
      <c r="O1073">
        <v>0</v>
      </c>
      <c r="P1073">
        <f>VLOOKUP(C1073,'By Sighting'!B:O,14,FALSE)</f>
        <v>0</v>
      </c>
      <c r="Q1073">
        <v>0</v>
      </c>
      <c r="R1073">
        <f t="shared" si="49"/>
        <v>0</v>
      </c>
      <c r="S1073">
        <v>0</v>
      </c>
      <c r="T1073">
        <v>0</v>
      </c>
      <c r="U1073" t="str">
        <f t="shared" si="50"/>
        <v/>
      </c>
    </row>
    <row r="1074" spans="1:21" hidden="1" x14ac:dyDescent="0.25">
      <c r="A1074" s="39">
        <v>42109</v>
      </c>
      <c r="B1074" s="39" t="s">
        <v>4949</v>
      </c>
      <c r="C1074" s="37" t="s">
        <v>2686</v>
      </c>
      <c r="D1074" s="37">
        <v>2015</v>
      </c>
      <c r="E1074" s="38">
        <v>4</v>
      </c>
      <c r="F1074" s="37" t="s">
        <v>153</v>
      </c>
      <c r="G1074" s="37" t="s">
        <v>4672</v>
      </c>
      <c r="H1074" s="37" t="s">
        <v>32</v>
      </c>
      <c r="I1074" s="38">
        <v>65</v>
      </c>
      <c r="J1074" s="37">
        <v>0</v>
      </c>
      <c r="K1074" s="37">
        <f t="shared" si="48"/>
        <v>65</v>
      </c>
      <c r="L1074" s="37" t="s">
        <v>2685</v>
      </c>
      <c r="M1074">
        <v>0</v>
      </c>
      <c r="N1074">
        <v>0</v>
      </c>
      <c r="O1074">
        <v>0</v>
      </c>
      <c r="P1074">
        <f>VLOOKUP(C1074,'By Sighting'!B:O,14,FALSE)</f>
        <v>0</v>
      </c>
      <c r="Q1074">
        <v>0</v>
      </c>
      <c r="R1074">
        <f t="shared" si="49"/>
        <v>0</v>
      </c>
      <c r="S1074">
        <v>0</v>
      </c>
      <c r="T1074">
        <v>0</v>
      </c>
      <c r="U1074" t="str">
        <f t="shared" si="50"/>
        <v/>
      </c>
    </row>
    <row r="1075" spans="1:21" hidden="1" x14ac:dyDescent="0.25">
      <c r="A1075" s="39">
        <v>42131</v>
      </c>
      <c r="B1075" s="39" t="s">
        <v>4950</v>
      </c>
      <c r="C1075" s="37" t="s">
        <v>1095</v>
      </c>
      <c r="D1075" s="37">
        <v>2015</v>
      </c>
      <c r="E1075" s="38">
        <v>5</v>
      </c>
      <c r="F1075" s="37" t="s">
        <v>1827</v>
      </c>
      <c r="G1075" s="37" t="s">
        <v>1827</v>
      </c>
      <c r="H1075" s="37" t="s">
        <v>32</v>
      </c>
      <c r="I1075" s="38">
        <v>138</v>
      </c>
      <c r="J1075" s="37">
        <v>0</v>
      </c>
      <c r="K1075" s="37">
        <f t="shared" si="48"/>
        <v>138</v>
      </c>
      <c r="L1075" s="37" t="s">
        <v>2683</v>
      </c>
      <c r="M1075">
        <v>2</v>
      </c>
      <c r="N1075">
        <v>1</v>
      </c>
      <c r="O1075">
        <v>0</v>
      </c>
      <c r="P1075">
        <f>VLOOKUP(C1075,'By Sighting'!B:O,14,FALSE)</f>
        <v>2</v>
      </c>
      <c r="Q1075">
        <v>1.4492753623188406E-2</v>
      </c>
      <c r="R1075">
        <f t="shared" si="49"/>
        <v>0</v>
      </c>
      <c r="S1075">
        <v>1.4492753623188406E-2</v>
      </c>
      <c r="T1075">
        <v>2</v>
      </c>
      <c r="U1075" t="str">
        <f t="shared" si="50"/>
        <v/>
      </c>
    </row>
    <row r="1076" spans="1:21" hidden="1" x14ac:dyDescent="0.25">
      <c r="A1076" s="39">
        <v>42131</v>
      </c>
      <c r="B1076" s="39" t="s">
        <v>4950</v>
      </c>
      <c r="C1076" s="37" t="s">
        <v>2682</v>
      </c>
      <c r="D1076" s="37">
        <v>2015</v>
      </c>
      <c r="E1076" s="38">
        <v>5</v>
      </c>
      <c r="F1076" s="37" t="s">
        <v>1827</v>
      </c>
      <c r="G1076" s="37" t="s">
        <v>1827</v>
      </c>
      <c r="H1076" s="37" t="s">
        <v>40</v>
      </c>
      <c r="I1076" s="38">
        <v>1</v>
      </c>
      <c r="J1076" s="37">
        <v>0</v>
      </c>
      <c r="K1076" s="37">
        <f t="shared" si="48"/>
        <v>1</v>
      </c>
      <c r="L1076" s="37" t="s">
        <v>37</v>
      </c>
      <c r="M1076">
        <v>0</v>
      </c>
      <c r="N1076">
        <v>0</v>
      </c>
      <c r="O1076">
        <v>0</v>
      </c>
      <c r="P1076">
        <f>VLOOKUP(C1076,'By Sighting'!B:O,14,FALSE)</f>
        <v>0</v>
      </c>
      <c r="Q1076">
        <v>0</v>
      </c>
      <c r="R1076">
        <f t="shared" si="49"/>
        <v>0</v>
      </c>
      <c r="S1076">
        <v>0</v>
      </c>
      <c r="T1076">
        <v>0</v>
      </c>
      <c r="U1076" t="str">
        <f t="shared" si="50"/>
        <v/>
      </c>
    </row>
    <row r="1077" spans="1:21" hidden="1" x14ac:dyDescent="0.25">
      <c r="A1077" s="39">
        <v>42131</v>
      </c>
      <c r="B1077" s="39" t="s">
        <v>4950</v>
      </c>
      <c r="C1077" s="37" t="s">
        <v>1099</v>
      </c>
      <c r="D1077" s="37">
        <v>2015</v>
      </c>
      <c r="E1077" s="38">
        <v>5</v>
      </c>
      <c r="F1077" s="37" t="s">
        <v>55</v>
      </c>
      <c r="G1077" s="37" t="s">
        <v>4672</v>
      </c>
      <c r="H1077" s="37" t="s">
        <v>40</v>
      </c>
      <c r="I1077" s="38">
        <v>660</v>
      </c>
      <c r="J1077" s="37">
        <v>0</v>
      </c>
      <c r="K1077" s="37">
        <f t="shared" si="48"/>
        <v>660</v>
      </c>
      <c r="L1077" s="37" t="s">
        <v>2680</v>
      </c>
      <c r="M1077">
        <v>1</v>
      </c>
      <c r="N1077">
        <v>0</v>
      </c>
      <c r="O1077">
        <v>1</v>
      </c>
      <c r="P1077">
        <f>VLOOKUP(C1077,'By Sighting'!B:O,14,FALSE)</f>
        <v>1</v>
      </c>
      <c r="Q1077">
        <v>1.5151515151515152E-3</v>
      </c>
      <c r="R1077">
        <f t="shared" si="49"/>
        <v>1.5151515151515152E-3</v>
      </c>
      <c r="S1077">
        <v>1.5151515151515152E-3</v>
      </c>
      <c r="T1077">
        <v>1</v>
      </c>
      <c r="U1077" t="str">
        <f t="shared" si="50"/>
        <v/>
      </c>
    </row>
    <row r="1078" spans="1:21" hidden="1" x14ac:dyDescent="0.25">
      <c r="A1078" s="39">
        <v>42131</v>
      </c>
      <c r="B1078" s="39" t="s">
        <v>4950</v>
      </c>
      <c r="C1078" s="37" t="s">
        <v>1103</v>
      </c>
      <c r="D1078" s="37">
        <v>2015</v>
      </c>
      <c r="E1078" s="38">
        <v>5</v>
      </c>
      <c r="F1078" s="37" t="s">
        <v>55</v>
      </c>
      <c r="G1078" s="37" t="s">
        <v>4672</v>
      </c>
      <c r="H1078" s="37" t="s">
        <v>32</v>
      </c>
      <c r="I1078" s="38">
        <v>86</v>
      </c>
      <c r="J1078" s="37">
        <v>0</v>
      </c>
      <c r="K1078" s="37">
        <f t="shared" si="48"/>
        <v>86</v>
      </c>
      <c r="L1078" s="37" t="s">
        <v>2679</v>
      </c>
      <c r="M1078">
        <v>1</v>
      </c>
      <c r="N1078">
        <v>1</v>
      </c>
      <c r="O1078">
        <v>0</v>
      </c>
      <c r="P1078">
        <f>VLOOKUP(C1078,'By Sighting'!B:O,14,FALSE)</f>
        <v>1</v>
      </c>
      <c r="Q1078">
        <v>1.1627906976744186E-2</v>
      </c>
      <c r="R1078">
        <f t="shared" si="49"/>
        <v>0</v>
      </c>
      <c r="S1078">
        <v>1.1627906976744186E-2</v>
      </c>
      <c r="T1078">
        <v>1</v>
      </c>
      <c r="U1078" t="str">
        <f t="shared" si="50"/>
        <v/>
      </c>
    </row>
    <row r="1079" spans="1:21" hidden="1" x14ac:dyDescent="0.25">
      <c r="A1079" s="39">
        <v>42131</v>
      </c>
      <c r="B1079" s="39" t="s">
        <v>4950</v>
      </c>
      <c r="C1079" s="37" t="s">
        <v>1106</v>
      </c>
      <c r="D1079" s="37">
        <v>2015</v>
      </c>
      <c r="E1079" s="38">
        <v>5</v>
      </c>
      <c r="F1079" s="37" t="s">
        <v>24</v>
      </c>
      <c r="G1079" s="37" t="s">
        <v>4672</v>
      </c>
      <c r="H1079" s="37" t="s">
        <v>32</v>
      </c>
      <c r="I1079" s="38">
        <v>154</v>
      </c>
      <c r="J1079" s="37">
        <v>0</v>
      </c>
      <c r="K1079" s="37">
        <f t="shared" si="48"/>
        <v>154</v>
      </c>
      <c r="L1079" s="37" t="s">
        <v>2678</v>
      </c>
      <c r="M1079">
        <v>1</v>
      </c>
      <c r="N1079">
        <v>0</v>
      </c>
      <c r="O1079">
        <v>1</v>
      </c>
      <c r="P1079">
        <f>VLOOKUP(C1079,'By Sighting'!B:O,14,FALSE)</f>
        <v>1</v>
      </c>
      <c r="Q1079">
        <v>6.4935064935064939E-3</v>
      </c>
      <c r="R1079">
        <f t="shared" si="49"/>
        <v>6.4935064935064939E-3</v>
      </c>
      <c r="S1079">
        <v>6.4935064935064939E-3</v>
      </c>
      <c r="T1079">
        <v>1</v>
      </c>
      <c r="U1079" t="str">
        <f t="shared" si="50"/>
        <v/>
      </c>
    </row>
    <row r="1080" spans="1:21" hidden="1" x14ac:dyDescent="0.25">
      <c r="A1080" s="39">
        <v>42131</v>
      </c>
      <c r="B1080" s="39" t="s">
        <v>4950</v>
      </c>
      <c r="C1080" s="37" t="s">
        <v>2677</v>
      </c>
      <c r="D1080" s="37">
        <v>2015</v>
      </c>
      <c r="E1080" s="38">
        <v>5</v>
      </c>
      <c r="F1080" s="37" t="s">
        <v>24</v>
      </c>
      <c r="G1080" s="37" t="s">
        <v>4672</v>
      </c>
      <c r="H1080" s="37" t="s">
        <v>40</v>
      </c>
      <c r="I1080" s="38">
        <v>11</v>
      </c>
      <c r="J1080" s="37">
        <v>0</v>
      </c>
      <c r="K1080" s="37">
        <f t="shared" si="48"/>
        <v>11</v>
      </c>
      <c r="L1080" s="37" t="s">
        <v>37</v>
      </c>
      <c r="M1080">
        <v>0</v>
      </c>
      <c r="N1080">
        <v>0</v>
      </c>
      <c r="O1080">
        <v>0</v>
      </c>
      <c r="P1080">
        <f>VLOOKUP(C1080,'By Sighting'!B:O,14,FALSE)</f>
        <v>0</v>
      </c>
      <c r="Q1080">
        <v>0</v>
      </c>
      <c r="R1080">
        <f t="shared" si="49"/>
        <v>0</v>
      </c>
      <c r="S1080">
        <v>0</v>
      </c>
      <c r="T1080">
        <v>0</v>
      </c>
      <c r="U1080" t="str">
        <f t="shared" si="50"/>
        <v/>
      </c>
    </row>
    <row r="1081" spans="1:21" hidden="1" x14ac:dyDescent="0.25">
      <c r="A1081" s="39">
        <v>42145</v>
      </c>
      <c r="B1081" s="39" t="s">
        <v>4951</v>
      </c>
      <c r="C1081" s="37" t="s">
        <v>2674</v>
      </c>
      <c r="D1081" s="37">
        <v>2015</v>
      </c>
      <c r="E1081" s="38">
        <v>5</v>
      </c>
      <c r="F1081" s="37" t="s">
        <v>24</v>
      </c>
      <c r="G1081" s="37" t="s">
        <v>4672</v>
      </c>
      <c r="H1081" s="37" t="s">
        <v>32</v>
      </c>
      <c r="I1081" s="38">
        <v>73</v>
      </c>
      <c r="J1081" s="37">
        <v>0</v>
      </c>
      <c r="K1081" s="37">
        <f t="shared" si="48"/>
        <v>73</v>
      </c>
      <c r="L1081" s="37" t="s">
        <v>2673</v>
      </c>
      <c r="M1081">
        <v>0</v>
      </c>
      <c r="N1081">
        <v>0</v>
      </c>
      <c r="O1081">
        <v>0</v>
      </c>
      <c r="P1081">
        <f>VLOOKUP(C1081,'By Sighting'!B:O,14,FALSE)</f>
        <v>0</v>
      </c>
      <c r="Q1081">
        <v>0</v>
      </c>
      <c r="R1081">
        <f t="shared" si="49"/>
        <v>0</v>
      </c>
      <c r="S1081">
        <v>0</v>
      </c>
      <c r="T1081">
        <v>0</v>
      </c>
      <c r="U1081" t="str">
        <f t="shared" si="50"/>
        <v/>
      </c>
    </row>
    <row r="1082" spans="1:21" hidden="1" x14ac:dyDescent="0.25">
      <c r="A1082" s="39">
        <v>42145</v>
      </c>
      <c r="B1082" s="39" t="s">
        <v>4951</v>
      </c>
      <c r="C1082" s="37" t="s">
        <v>1115</v>
      </c>
      <c r="D1082" s="37">
        <v>2015</v>
      </c>
      <c r="E1082" s="38">
        <v>5</v>
      </c>
      <c r="F1082" s="37" t="s">
        <v>36</v>
      </c>
      <c r="G1082" s="37" t="s">
        <v>36</v>
      </c>
      <c r="H1082" s="37" t="s">
        <v>32</v>
      </c>
      <c r="I1082" s="38">
        <v>247</v>
      </c>
      <c r="J1082" s="37">
        <v>0</v>
      </c>
      <c r="K1082" s="37">
        <f t="shared" si="48"/>
        <v>247</v>
      </c>
      <c r="L1082" s="37" t="s">
        <v>2672</v>
      </c>
      <c r="M1082">
        <v>1</v>
      </c>
      <c r="N1082">
        <v>1</v>
      </c>
      <c r="O1082">
        <v>0</v>
      </c>
      <c r="P1082">
        <f>VLOOKUP(C1082,'By Sighting'!B:O,14,FALSE)</f>
        <v>1</v>
      </c>
      <c r="Q1082">
        <v>4.048582995951417E-3</v>
      </c>
      <c r="R1082">
        <f t="shared" si="49"/>
        <v>0</v>
      </c>
      <c r="S1082">
        <v>4.048582995951417E-3</v>
      </c>
      <c r="T1082">
        <v>1</v>
      </c>
      <c r="U1082" t="str">
        <f t="shared" si="50"/>
        <v/>
      </c>
    </row>
    <row r="1083" spans="1:21" hidden="1" x14ac:dyDescent="0.25">
      <c r="A1083" s="39">
        <v>42145</v>
      </c>
      <c r="B1083" s="39" t="s">
        <v>4951</v>
      </c>
      <c r="C1083" s="37" t="s">
        <v>2671</v>
      </c>
      <c r="D1083" s="37">
        <v>2015</v>
      </c>
      <c r="E1083" s="38">
        <v>5</v>
      </c>
      <c r="F1083" s="37" t="s">
        <v>36</v>
      </c>
      <c r="G1083" s="37" t="s">
        <v>36</v>
      </c>
      <c r="H1083" s="37" t="s">
        <v>40</v>
      </c>
      <c r="I1083" s="38">
        <v>16</v>
      </c>
      <c r="J1083" s="37">
        <v>0</v>
      </c>
      <c r="K1083" s="37">
        <f t="shared" si="48"/>
        <v>16</v>
      </c>
      <c r="L1083" s="37" t="s">
        <v>37</v>
      </c>
      <c r="M1083">
        <v>0</v>
      </c>
      <c r="N1083">
        <v>0</v>
      </c>
      <c r="O1083">
        <v>0</v>
      </c>
      <c r="P1083">
        <f>VLOOKUP(C1083,'By Sighting'!B:O,14,FALSE)</f>
        <v>0</v>
      </c>
      <c r="Q1083">
        <v>0</v>
      </c>
      <c r="R1083">
        <f t="shared" si="49"/>
        <v>0</v>
      </c>
      <c r="S1083">
        <v>0</v>
      </c>
      <c r="T1083">
        <v>0</v>
      </c>
      <c r="U1083" t="str">
        <f t="shared" si="50"/>
        <v/>
      </c>
    </row>
    <row r="1084" spans="1:21" hidden="1" x14ac:dyDescent="0.25">
      <c r="A1084" s="39">
        <v>42145</v>
      </c>
      <c r="B1084" s="39" t="s">
        <v>4951</v>
      </c>
      <c r="C1084" s="37" t="s">
        <v>1118</v>
      </c>
      <c r="D1084" s="37">
        <v>2015</v>
      </c>
      <c r="E1084" s="38">
        <v>5</v>
      </c>
      <c r="F1084" s="37" t="s">
        <v>50</v>
      </c>
      <c r="G1084" s="37" t="s">
        <v>50</v>
      </c>
      <c r="H1084" s="37" t="s">
        <v>32</v>
      </c>
      <c r="I1084" s="38">
        <v>345</v>
      </c>
      <c r="J1084" s="37">
        <v>0</v>
      </c>
      <c r="K1084" s="37">
        <f t="shared" si="48"/>
        <v>345</v>
      </c>
      <c r="L1084" s="37" t="s">
        <v>2670</v>
      </c>
      <c r="M1084">
        <v>1</v>
      </c>
      <c r="N1084">
        <v>0</v>
      </c>
      <c r="O1084">
        <v>0</v>
      </c>
      <c r="P1084">
        <f>VLOOKUP(C1084,'By Sighting'!B:O,14,FALSE)</f>
        <v>0</v>
      </c>
      <c r="Q1084">
        <v>2.8985507246376812E-3</v>
      </c>
      <c r="R1084">
        <f t="shared" si="49"/>
        <v>0</v>
      </c>
      <c r="S1084">
        <v>0</v>
      </c>
      <c r="T1084">
        <v>1</v>
      </c>
      <c r="U1084" t="str">
        <f t="shared" si="50"/>
        <v/>
      </c>
    </row>
    <row r="1085" spans="1:21" hidden="1" x14ac:dyDescent="0.25">
      <c r="A1085" s="39">
        <v>42145</v>
      </c>
      <c r="B1085" s="39" t="s">
        <v>4951</v>
      </c>
      <c r="C1085" s="37" t="s">
        <v>2669</v>
      </c>
      <c r="D1085" s="37">
        <v>2015</v>
      </c>
      <c r="E1085" s="38">
        <v>5</v>
      </c>
      <c r="F1085" s="37" t="s">
        <v>50</v>
      </c>
      <c r="G1085" s="37" t="s">
        <v>50</v>
      </c>
      <c r="H1085" s="37" t="s">
        <v>40</v>
      </c>
      <c r="I1085" s="38">
        <v>3</v>
      </c>
      <c r="J1085" s="37">
        <v>0</v>
      </c>
      <c r="K1085" s="37">
        <f t="shared" si="48"/>
        <v>3</v>
      </c>
      <c r="L1085" s="37" t="s">
        <v>37</v>
      </c>
      <c r="M1085">
        <v>0</v>
      </c>
      <c r="N1085">
        <v>0</v>
      </c>
      <c r="O1085">
        <v>0</v>
      </c>
      <c r="P1085">
        <f>VLOOKUP(C1085,'By Sighting'!B:O,14,FALSE)</f>
        <v>0</v>
      </c>
      <c r="Q1085">
        <v>0</v>
      </c>
      <c r="R1085">
        <f t="shared" si="49"/>
        <v>0</v>
      </c>
      <c r="S1085">
        <v>0</v>
      </c>
      <c r="T1085">
        <v>0</v>
      </c>
      <c r="U1085" t="str">
        <f t="shared" si="50"/>
        <v/>
      </c>
    </row>
    <row r="1086" spans="1:21" hidden="1" x14ac:dyDescent="0.25">
      <c r="A1086" s="39">
        <v>42172</v>
      </c>
      <c r="B1086" s="39" t="s">
        <v>4952</v>
      </c>
      <c r="C1086" s="37" t="s">
        <v>2668</v>
      </c>
      <c r="D1086" s="37">
        <v>2015</v>
      </c>
      <c r="E1086" s="38">
        <v>6</v>
      </c>
      <c r="F1086" s="37" t="s">
        <v>1827</v>
      </c>
      <c r="G1086" s="37" t="s">
        <v>1827</v>
      </c>
      <c r="H1086" s="37" t="s">
        <v>40</v>
      </c>
      <c r="I1086" s="38">
        <v>2</v>
      </c>
      <c r="J1086" s="37">
        <v>0</v>
      </c>
      <c r="K1086" s="37">
        <f t="shared" si="48"/>
        <v>2</v>
      </c>
      <c r="L1086" s="37" t="s">
        <v>2667</v>
      </c>
      <c r="M1086">
        <v>0</v>
      </c>
      <c r="N1086">
        <v>0</v>
      </c>
      <c r="O1086">
        <v>0</v>
      </c>
      <c r="P1086">
        <f>VLOOKUP(C1086,'By Sighting'!B:O,14,FALSE)</f>
        <v>0</v>
      </c>
      <c r="Q1086">
        <v>0</v>
      </c>
      <c r="R1086">
        <f t="shared" si="49"/>
        <v>0</v>
      </c>
      <c r="S1086">
        <v>0</v>
      </c>
      <c r="T1086">
        <v>0</v>
      </c>
      <c r="U1086" t="str">
        <f t="shared" si="50"/>
        <v/>
      </c>
    </row>
    <row r="1087" spans="1:21" hidden="1" x14ac:dyDescent="0.25">
      <c r="A1087" s="39">
        <v>42172</v>
      </c>
      <c r="B1087" s="39" t="s">
        <v>4952</v>
      </c>
      <c r="C1087" s="37" t="s">
        <v>1122</v>
      </c>
      <c r="D1087" s="37">
        <v>2015</v>
      </c>
      <c r="E1087" s="38">
        <v>6</v>
      </c>
      <c r="F1087" s="37" t="s">
        <v>55</v>
      </c>
      <c r="G1087" s="37" t="s">
        <v>4672</v>
      </c>
      <c r="H1087" s="37" t="s">
        <v>40</v>
      </c>
      <c r="I1087" s="38">
        <v>41</v>
      </c>
      <c r="J1087" s="37">
        <v>0</v>
      </c>
      <c r="K1087" s="37">
        <f t="shared" si="48"/>
        <v>41</v>
      </c>
      <c r="L1087" s="37" t="s">
        <v>2611</v>
      </c>
      <c r="M1087">
        <v>1</v>
      </c>
      <c r="N1087">
        <v>0</v>
      </c>
      <c r="O1087">
        <v>1</v>
      </c>
      <c r="P1087">
        <f>VLOOKUP(C1087,'By Sighting'!B:O,14,FALSE)</f>
        <v>1</v>
      </c>
      <c r="Q1087">
        <v>2.4390243902439025E-2</v>
      </c>
      <c r="R1087">
        <f t="shared" si="49"/>
        <v>2.4390243902439025E-2</v>
      </c>
      <c r="S1087">
        <v>2.4390243902439025E-2</v>
      </c>
      <c r="T1087">
        <v>1</v>
      </c>
      <c r="U1087" t="str">
        <f t="shared" si="50"/>
        <v/>
      </c>
    </row>
    <row r="1088" spans="1:21" hidden="1" x14ac:dyDescent="0.25">
      <c r="A1088" s="39">
        <v>42172</v>
      </c>
      <c r="B1088" s="39" t="s">
        <v>4952</v>
      </c>
      <c r="C1088" s="37" t="s">
        <v>2665</v>
      </c>
      <c r="D1088" s="37">
        <v>2015</v>
      </c>
      <c r="E1088" s="38">
        <v>6</v>
      </c>
      <c r="F1088" s="37" t="s">
        <v>55</v>
      </c>
      <c r="G1088" s="37" t="s">
        <v>4672</v>
      </c>
      <c r="H1088" s="37" t="s">
        <v>32</v>
      </c>
      <c r="I1088" s="38">
        <v>11</v>
      </c>
      <c r="J1088" s="37">
        <v>0</v>
      </c>
      <c r="K1088" s="37">
        <f t="shared" si="48"/>
        <v>11</v>
      </c>
      <c r="L1088" s="37" t="s">
        <v>37</v>
      </c>
      <c r="M1088">
        <v>0</v>
      </c>
      <c r="N1088">
        <v>0</v>
      </c>
      <c r="O1088">
        <v>0</v>
      </c>
      <c r="P1088">
        <f>VLOOKUP(C1088,'By Sighting'!B:O,14,FALSE)</f>
        <v>0</v>
      </c>
      <c r="Q1088">
        <v>0</v>
      </c>
      <c r="R1088">
        <f t="shared" si="49"/>
        <v>0</v>
      </c>
      <c r="S1088">
        <v>0</v>
      </c>
      <c r="T1088">
        <v>0</v>
      </c>
      <c r="U1088" t="str">
        <f t="shared" si="50"/>
        <v/>
      </c>
    </row>
    <row r="1089" spans="1:21" hidden="1" x14ac:dyDescent="0.25">
      <c r="A1089" s="39">
        <v>42172</v>
      </c>
      <c r="B1089" s="39" t="s">
        <v>4952</v>
      </c>
      <c r="C1089" s="37" t="s">
        <v>1125</v>
      </c>
      <c r="D1089" s="37">
        <v>2015</v>
      </c>
      <c r="E1089" s="38">
        <v>6</v>
      </c>
      <c r="F1089" s="37" t="s">
        <v>24</v>
      </c>
      <c r="G1089" s="37" t="s">
        <v>4672</v>
      </c>
      <c r="H1089" s="37" t="s">
        <v>32</v>
      </c>
      <c r="I1089" s="38">
        <v>103</v>
      </c>
      <c r="J1089" s="37">
        <v>0</v>
      </c>
      <c r="K1089" s="37">
        <f t="shared" si="48"/>
        <v>103</v>
      </c>
      <c r="L1089" s="37" t="s">
        <v>2664</v>
      </c>
      <c r="M1089">
        <v>1</v>
      </c>
      <c r="N1089">
        <v>1</v>
      </c>
      <c r="O1089">
        <v>0</v>
      </c>
      <c r="P1089">
        <f>VLOOKUP(C1089,'By Sighting'!B:O,14,FALSE)</f>
        <v>1</v>
      </c>
      <c r="Q1089">
        <v>9.7087378640776691E-3</v>
      </c>
      <c r="R1089">
        <f t="shared" si="49"/>
        <v>0</v>
      </c>
      <c r="S1089">
        <v>9.7087378640776691E-3</v>
      </c>
      <c r="T1089">
        <v>1</v>
      </c>
      <c r="U1089" t="str">
        <f t="shared" si="50"/>
        <v/>
      </c>
    </row>
    <row r="1090" spans="1:21" hidden="1" x14ac:dyDescent="0.25">
      <c r="A1090" s="39">
        <v>42172</v>
      </c>
      <c r="B1090" s="39" t="s">
        <v>4952</v>
      </c>
      <c r="C1090" s="37" t="s">
        <v>2661</v>
      </c>
      <c r="D1090" s="37">
        <v>2015</v>
      </c>
      <c r="E1090" s="38">
        <v>6</v>
      </c>
      <c r="F1090" s="37" t="s">
        <v>36</v>
      </c>
      <c r="G1090" s="37" t="s">
        <v>36</v>
      </c>
      <c r="H1090" s="37" t="s">
        <v>32</v>
      </c>
      <c r="I1090" s="38">
        <v>229</v>
      </c>
      <c r="J1090" s="37" t="s">
        <v>2660</v>
      </c>
      <c r="K1090" s="37">
        <f t="shared" si="48"/>
        <v>197</v>
      </c>
      <c r="L1090" s="37" t="s">
        <v>2659</v>
      </c>
      <c r="M1090">
        <v>0</v>
      </c>
      <c r="N1090">
        <v>0</v>
      </c>
      <c r="O1090">
        <v>0</v>
      </c>
      <c r="P1090">
        <f>VLOOKUP(C1090,'By Sighting'!B:O,14,FALSE)</f>
        <v>0</v>
      </c>
      <c r="Q1090">
        <v>0</v>
      </c>
      <c r="R1090">
        <f t="shared" si="49"/>
        <v>0</v>
      </c>
      <c r="S1090">
        <v>0</v>
      </c>
      <c r="T1090">
        <v>0</v>
      </c>
      <c r="U1090" t="str">
        <f t="shared" si="50"/>
        <v/>
      </c>
    </row>
    <row r="1091" spans="1:21" hidden="1" x14ac:dyDescent="0.25">
      <c r="A1091" s="39">
        <v>42172</v>
      </c>
      <c r="B1091" s="39" t="s">
        <v>4952</v>
      </c>
      <c r="C1091" s="37" t="s">
        <v>1128</v>
      </c>
      <c r="D1091" s="37">
        <v>2015</v>
      </c>
      <c r="E1091" s="38">
        <v>6</v>
      </c>
      <c r="F1091" s="37" t="s">
        <v>50</v>
      </c>
      <c r="G1091" s="37" t="s">
        <v>50</v>
      </c>
      <c r="H1091" s="37" t="s">
        <v>32</v>
      </c>
      <c r="I1091" s="38">
        <v>410</v>
      </c>
      <c r="J1091" s="37" t="s">
        <v>2055</v>
      </c>
      <c r="K1091" s="37">
        <f t="shared" ref="K1091:K1154" si="51">I1091-J1091</f>
        <v>388</v>
      </c>
      <c r="L1091" s="37" t="s">
        <v>2658</v>
      </c>
      <c r="M1091">
        <v>3</v>
      </c>
      <c r="N1091">
        <v>2</v>
      </c>
      <c r="O1091">
        <v>0</v>
      </c>
      <c r="P1091">
        <f>VLOOKUP(C1091,'By Sighting'!B:O,14,FALSE)</f>
        <v>2</v>
      </c>
      <c r="Q1091">
        <v>7.3170731707317077E-3</v>
      </c>
      <c r="R1091">
        <f t="shared" ref="R1091:R1154" si="52">O1091/I1091</f>
        <v>0</v>
      </c>
      <c r="S1091">
        <v>5.1546391752577319E-3</v>
      </c>
      <c r="T1091">
        <v>3</v>
      </c>
      <c r="U1091" t="str">
        <f t="shared" ref="U1091:U1154" si="53">IF(T1091=M1091, "", "NO")</f>
        <v/>
      </c>
    </row>
    <row r="1092" spans="1:21" hidden="1" x14ac:dyDescent="0.25">
      <c r="A1092" s="39">
        <v>42172</v>
      </c>
      <c r="B1092" s="39" t="s">
        <v>4952</v>
      </c>
      <c r="C1092" s="37" t="s">
        <v>2657</v>
      </c>
      <c r="D1092" s="37">
        <v>2015</v>
      </c>
      <c r="E1092" s="38">
        <v>6</v>
      </c>
      <c r="F1092" s="37" t="s">
        <v>50</v>
      </c>
      <c r="G1092" s="37" t="s">
        <v>50</v>
      </c>
      <c r="H1092" s="37" t="s">
        <v>40</v>
      </c>
      <c r="I1092" s="38">
        <v>4</v>
      </c>
      <c r="J1092" s="37">
        <v>0</v>
      </c>
      <c r="K1092" s="37">
        <f t="shared" si="51"/>
        <v>4</v>
      </c>
      <c r="L1092" s="37" t="s">
        <v>2656</v>
      </c>
      <c r="M1092">
        <v>0</v>
      </c>
      <c r="N1092">
        <v>0</v>
      </c>
      <c r="O1092">
        <v>0</v>
      </c>
      <c r="P1092">
        <f>VLOOKUP(C1092,'By Sighting'!B:O,14,FALSE)</f>
        <v>0</v>
      </c>
      <c r="Q1092">
        <v>0</v>
      </c>
      <c r="R1092">
        <f t="shared" si="52"/>
        <v>0</v>
      </c>
      <c r="S1092">
        <v>0</v>
      </c>
      <c r="T1092">
        <v>0</v>
      </c>
      <c r="U1092" t="str">
        <f t="shared" si="53"/>
        <v/>
      </c>
    </row>
    <row r="1093" spans="1:21" hidden="1" x14ac:dyDescent="0.25">
      <c r="A1093" s="39">
        <v>42185</v>
      </c>
      <c r="B1093" s="39" t="s">
        <v>4953</v>
      </c>
      <c r="C1093" s="37" t="s">
        <v>2655</v>
      </c>
      <c r="D1093" s="37">
        <v>2015</v>
      </c>
      <c r="E1093" s="38">
        <v>6</v>
      </c>
      <c r="F1093" s="37" t="s">
        <v>76</v>
      </c>
      <c r="G1093" s="37" t="s">
        <v>1827</v>
      </c>
      <c r="H1093" s="37" t="s">
        <v>32</v>
      </c>
      <c r="I1093" s="38">
        <v>3</v>
      </c>
      <c r="J1093" s="37">
        <v>0</v>
      </c>
      <c r="K1093" s="37">
        <f t="shared" si="51"/>
        <v>3</v>
      </c>
      <c r="L1093" s="37" t="s">
        <v>2654</v>
      </c>
      <c r="M1093">
        <v>0</v>
      </c>
      <c r="N1093">
        <v>0</v>
      </c>
      <c r="O1093">
        <v>0</v>
      </c>
      <c r="P1093">
        <f>VLOOKUP(C1093,'By Sighting'!B:O,14,FALSE)</f>
        <v>0</v>
      </c>
      <c r="Q1093">
        <v>0</v>
      </c>
      <c r="R1093">
        <f t="shared" si="52"/>
        <v>0</v>
      </c>
      <c r="S1093">
        <v>0</v>
      </c>
      <c r="T1093">
        <v>0</v>
      </c>
      <c r="U1093" t="str">
        <f t="shared" si="53"/>
        <v/>
      </c>
    </row>
    <row r="1094" spans="1:21" hidden="1" x14ac:dyDescent="0.25">
      <c r="A1094" s="39">
        <v>42185</v>
      </c>
      <c r="B1094" s="39" t="s">
        <v>4953</v>
      </c>
      <c r="C1094" s="37" t="s">
        <v>2653</v>
      </c>
      <c r="D1094" s="37">
        <v>2015</v>
      </c>
      <c r="E1094" s="38">
        <v>6</v>
      </c>
      <c r="F1094" s="37" t="s">
        <v>55</v>
      </c>
      <c r="G1094" s="37" t="s">
        <v>4672</v>
      </c>
      <c r="H1094" s="37" t="s">
        <v>32</v>
      </c>
      <c r="I1094" s="38">
        <v>5</v>
      </c>
      <c r="J1094" s="37">
        <v>0</v>
      </c>
      <c r="K1094" s="37">
        <f t="shared" si="51"/>
        <v>5</v>
      </c>
      <c r="L1094" s="37" t="s">
        <v>37</v>
      </c>
      <c r="M1094">
        <v>0</v>
      </c>
      <c r="N1094">
        <v>0</v>
      </c>
      <c r="O1094">
        <v>0</v>
      </c>
      <c r="P1094">
        <f>VLOOKUP(C1094,'By Sighting'!B:O,14,FALSE)</f>
        <v>0</v>
      </c>
      <c r="Q1094">
        <v>0</v>
      </c>
      <c r="R1094">
        <f t="shared" si="52"/>
        <v>0</v>
      </c>
      <c r="S1094">
        <v>0</v>
      </c>
      <c r="T1094">
        <v>0</v>
      </c>
      <c r="U1094" t="str">
        <f t="shared" si="53"/>
        <v/>
      </c>
    </row>
    <row r="1095" spans="1:21" hidden="1" x14ac:dyDescent="0.25">
      <c r="A1095" s="39">
        <v>42185</v>
      </c>
      <c r="B1095" s="39" t="s">
        <v>4953</v>
      </c>
      <c r="C1095" s="37" t="s">
        <v>1135</v>
      </c>
      <c r="D1095" s="37">
        <v>2015</v>
      </c>
      <c r="E1095" s="38">
        <v>6</v>
      </c>
      <c r="F1095" s="37" t="s">
        <v>55</v>
      </c>
      <c r="G1095" s="37" t="s">
        <v>4672</v>
      </c>
      <c r="H1095" s="37" t="s">
        <v>40</v>
      </c>
      <c r="I1095" s="38">
        <v>8</v>
      </c>
      <c r="J1095" s="37">
        <v>0</v>
      </c>
      <c r="K1095" s="37">
        <f t="shared" si="51"/>
        <v>8</v>
      </c>
      <c r="L1095" s="37" t="s">
        <v>2652</v>
      </c>
      <c r="M1095">
        <v>3</v>
      </c>
      <c r="N1095">
        <v>0</v>
      </c>
      <c r="O1095">
        <v>3</v>
      </c>
      <c r="P1095">
        <f>VLOOKUP(C1095,'By Sighting'!B:O,14,FALSE)</f>
        <v>3</v>
      </c>
      <c r="Q1095">
        <v>0.375</v>
      </c>
      <c r="R1095">
        <f t="shared" si="52"/>
        <v>0.375</v>
      </c>
      <c r="S1095">
        <v>0.375</v>
      </c>
      <c r="T1095">
        <v>3</v>
      </c>
      <c r="U1095" t="str">
        <f t="shared" si="53"/>
        <v/>
      </c>
    </row>
    <row r="1096" spans="1:21" hidden="1" x14ac:dyDescent="0.25">
      <c r="A1096" s="39">
        <v>42185</v>
      </c>
      <c r="B1096" s="39" t="s">
        <v>4953</v>
      </c>
      <c r="C1096" s="37" t="s">
        <v>2651</v>
      </c>
      <c r="D1096" s="37">
        <v>2015</v>
      </c>
      <c r="E1096" s="38">
        <v>6</v>
      </c>
      <c r="F1096" s="37" t="s">
        <v>24</v>
      </c>
      <c r="G1096" s="37" t="s">
        <v>4672</v>
      </c>
      <c r="H1096" s="37" t="s">
        <v>32</v>
      </c>
      <c r="I1096" s="38">
        <v>76</v>
      </c>
      <c r="J1096" s="37">
        <v>0</v>
      </c>
      <c r="K1096" s="37">
        <f t="shared" si="51"/>
        <v>76</v>
      </c>
      <c r="L1096" s="37" t="s">
        <v>2650</v>
      </c>
      <c r="M1096">
        <v>0</v>
      </c>
      <c r="N1096">
        <v>0</v>
      </c>
      <c r="O1096">
        <v>0</v>
      </c>
      <c r="P1096">
        <f>VLOOKUP(C1096,'By Sighting'!B:O,14,FALSE)</f>
        <v>0</v>
      </c>
      <c r="Q1096">
        <v>0</v>
      </c>
      <c r="R1096">
        <f t="shared" si="52"/>
        <v>0</v>
      </c>
      <c r="S1096">
        <v>0</v>
      </c>
      <c r="T1096">
        <v>0</v>
      </c>
      <c r="U1096" t="str">
        <f t="shared" si="53"/>
        <v/>
      </c>
    </row>
    <row r="1097" spans="1:21" hidden="1" x14ac:dyDescent="0.25">
      <c r="A1097" s="39">
        <v>42193</v>
      </c>
      <c r="B1097" s="39" t="s">
        <v>4954</v>
      </c>
      <c r="C1097" s="37" t="s">
        <v>2648</v>
      </c>
      <c r="D1097" s="37">
        <v>2015</v>
      </c>
      <c r="E1097" s="38">
        <v>7</v>
      </c>
      <c r="F1097" s="37" t="s">
        <v>76</v>
      </c>
      <c r="G1097" s="37" t="s">
        <v>1827</v>
      </c>
      <c r="H1097" s="37" t="s">
        <v>32</v>
      </c>
      <c r="I1097" s="38">
        <v>12</v>
      </c>
      <c r="J1097" s="37">
        <v>0</v>
      </c>
      <c r="K1097" s="37">
        <f t="shared" si="51"/>
        <v>12</v>
      </c>
      <c r="L1097" s="37" t="s">
        <v>1919</v>
      </c>
      <c r="M1097">
        <v>0</v>
      </c>
      <c r="N1097">
        <v>0</v>
      </c>
      <c r="O1097">
        <v>0</v>
      </c>
      <c r="P1097">
        <f>VLOOKUP(C1097,'By Sighting'!B:O,14,FALSE)</f>
        <v>0</v>
      </c>
      <c r="Q1097">
        <v>0</v>
      </c>
      <c r="R1097">
        <f t="shared" si="52"/>
        <v>0</v>
      </c>
      <c r="S1097">
        <v>0</v>
      </c>
      <c r="T1097">
        <v>0</v>
      </c>
      <c r="U1097" t="str">
        <f t="shared" si="53"/>
        <v/>
      </c>
    </row>
    <row r="1098" spans="1:21" hidden="1" x14ac:dyDescent="0.25">
      <c r="A1098" s="39">
        <v>42193</v>
      </c>
      <c r="B1098" s="39" t="s">
        <v>4954</v>
      </c>
      <c r="C1098" s="37" t="s">
        <v>2647</v>
      </c>
      <c r="D1098" s="37">
        <v>2015</v>
      </c>
      <c r="E1098" s="38">
        <v>7</v>
      </c>
      <c r="F1098" s="37" t="s">
        <v>55</v>
      </c>
      <c r="G1098" s="37" t="s">
        <v>4672</v>
      </c>
      <c r="H1098" s="37" t="s">
        <v>32</v>
      </c>
      <c r="I1098" s="38">
        <v>25</v>
      </c>
      <c r="J1098" s="37">
        <v>0</v>
      </c>
      <c r="K1098" s="37">
        <f t="shared" si="51"/>
        <v>25</v>
      </c>
      <c r="L1098" s="37" t="s">
        <v>37</v>
      </c>
      <c r="M1098">
        <v>0</v>
      </c>
      <c r="N1098">
        <v>0</v>
      </c>
      <c r="O1098">
        <v>0</v>
      </c>
      <c r="P1098">
        <f>VLOOKUP(C1098,'By Sighting'!B:O,14,FALSE)</f>
        <v>0</v>
      </c>
      <c r="Q1098">
        <v>0</v>
      </c>
      <c r="R1098">
        <f t="shared" si="52"/>
        <v>0</v>
      </c>
      <c r="S1098">
        <v>0</v>
      </c>
      <c r="T1098">
        <v>0</v>
      </c>
      <c r="U1098" t="str">
        <f t="shared" si="53"/>
        <v/>
      </c>
    </row>
    <row r="1099" spans="1:21" hidden="1" x14ac:dyDescent="0.25">
      <c r="A1099" s="39">
        <v>42193</v>
      </c>
      <c r="B1099" s="39" t="s">
        <v>4954</v>
      </c>
      <c r="C1099" s="37" t="s">
        <v>1145</v>
      </c>
      <c r="D1099" s="37">
        <v>2015</v>
      </c>
      <c r="E1099" s="38">
        <v>7</v>
      </c>
      <c r="F1099" s="37" t="s">
        <v>55</v>
      </c>
      <c r="G1099" s="37" t="s">
        <v>4672</v>
      </c>
      <c r="H1099" s="37" t="s">
        <v>40</v>
      </c>
      <c r="I1099" s="38">
        <v>6</v>
      </c>
      <c r="J1099" s="37">
        <v>0</v>
      </c>
      <c r="K1099" s="37">
        <f t="shared" si="51"/>
        <v>6</v>
      </c>
      <c r="L1099" s="37" t="s">
        <v>2646</v>
      </c>
      <c r="M1099">
        <v>2</v>
      </c>
      <c r="N1099">
        <v>0</v>
      </c>
      <c r="O1099">
        <v>2</v>
      </c>
      <c r="P1099">
        <f>VLOOKUP(C1099,'By Sighting'!B:O,14,FALSE)</f>
        <v>2</v>
      </c>
      <c r="Q1099">
        <v>0.33333333333333331</v>
      </c>
      <c r="R1099">
        <f t="shared" si="52"/>
        <v>0.33333333333333331</v>
      </c>
      <c r="S1099">
        <v>0.33333333333333331</v>
      </c>
      <c r="T1099">
        <v>2</v>
      </c>
      <c r="U1099" t="str">
        <f t="shared" si="53"/>
        <v/>
      </c>
    </row>
    <row r="1100" spans="1:21" hidden="1" x14ac:dyDescent="0.25">
      <c r="A1100" s="39">
        <v>42193</v>
      </c>
      <c r="B1100" s="39" t="s">
        <v>4954</v>
      </c>
      <c r="C1100" s="37" t="s">
        <v>2645</v>
      </c>
      <c r="D1100" s="37">
        <v>2015</v>
      </c>
      <c r="E1100" s="38">
        <v>7</v>
      </c>
      <c r="F1100" s="37" t="s">
        <v>37</v>
      </c>
      <c r="G1100" s="37" t="s">
        <v>4672</v>
      </c>
      <c r="H1100" s="37" t="s">
        <v>32</v>
      </c>
      <c r="I1100" s="38">
        <v>52</v>
      </c>
      <c r="J1100" s="37">
        <v>0</v>
      </c>
      <c r="K1100" s="37">
        <f t="shared" si="51"/>
        <v>52</v>
      </c>
      <c r="L1100" s="37" t="s">
        <v>2644</v>
      </c>
      <c r="M1100">
        <v>0</v>
      </c>
      <c r="N1100">
        <v>0</v>
      </c>
      <c r="O1100">
        <v>0</v>
      </c>
      <c r="P1100">
        <f>VLOOKUP(C1100,'By Sighting'!B:O,14,FALSE)</f>
        <v>0</v>
      </c>
      <c r="Q1100">
        <v>0</v>
      </c>
      <c r="R1100">
        <f t="shared" si="52"/>
        <v>0</v>
      </c>
      <c r="S1100">
        <v>0</v>
      </c>
      <c r="T1100">
        <v>0</v>
      </c>
      <c r="U1100" t="str">
        <f t="shared" si="53"/>
        <v/>
      </c>
    </row>
    <row r="1101" spans="1:21" hidden="1" x14ac:dyDescent="0.25">
      <c r="A1101" s="39">
        <v>42193</v>
      </c>
      <c r="B1101" s="39" t="s">
        <v>4954</v>
      </c>
      <c r="C1101" s="37" t="s">
        <v>2642</v>
      </c>
      <c r="D1101" s="37">
        <v>2015</v>
      </c>
      <c r="E1101" s="38">
        <v>7</v>
      </c>
      <c r="F1101" s="37" t="s">
        <v>36</v>
      </c>
      <c r="G1101" s="37" t="s">
        <v>36</v>
      </c>
      <c r="H1101" s="37" t="s">
        <v>32</v>
      </c>
      <c r="I1101" s="38">
        <v>306</v>
      </c>
      <c r="J1101" s="37" t="s">
        <v>2162</v>
      </c>
      <c r="K1101" s="37">
        <f t="shared" si="51"/>
        <v>258</v>
      </c>
      <c r="L1101" s="37" t="s">
        <v>37</v>
      </c>
      <c r="M1101">
        <v>0</v>
      </c>
      <c r="N1101">
        <v>0</v>
      </c>
      <c r="O1101">
        <v>0</v>
      </c>
      <c r="P1101">
        <f>VLOOKUP(C1101,'By Sighting'!B:O,14,FALSE)</f>
        <v>0</v>
      </c>
      <c r="Q1101">
        <v>0</v>
      </c>
      <c r="R1101">
        <f t="shared" si="52"/>
        <v>0</v>
      </c>
      <c r="S1101">
        <v>0</v>
      </c>
      <c r="T1101">
        <v>0</v>
      </c>
      <c r="U1101" t="str">
        <f t="shared" si="53"/>
        <v/>
      </c>
    </row>
    <row r="1102" spans="1:21" hidden="1" x14ac:dyDescent="0.25">
      <c r="A1102" s="39">
        <v>42193</v>
      </c>
      <c r="B1102" s="39" t="s">
        <v>4954</v>
      </c>
      <c r="C1102" s="37" t="s">
        <v>2641</v>
      </c>
      <c r="D1102" s="37">
        <v>2015</v>
      </c>
      <c r="E1102" s="38">
        <v>7</v>
      </c>
      <c r="F1102" s="37" t="s">
        <v>36</v>
      </c>
      <c r="G1102" s="37" t="s">
        <v>36</v>
      </c>
      <c r="H1102" s="37" t="s">
        <v>40</v>
      </c>
      <c r="I1102" s="38">
        <v>2</v>
      </c>
      <c r="J1102" s="37">
        <v>0</v>
      </c>
      <c r="K1102" s="37">
        <f t="shared" si="51"/>
        <v>2</v>
      </c>
      <c r="L1102" s="37" t="s">
        <v>37</v>
      </c>
      <c r="M1102">
        <v>0</v>
      </c>
      <c r="N1102">
        <v>0</v>
      </c>
      <c r="O1102">
        <v>0</v>
      </c>
      <c r="P1102">
        <f>VLOOKUP(C1102,'By Sighting'!B:O,14,FALSE)</f>
        <v>0</v>
      </c>
      <c r="Q1102">
        <v>0</v>
      </c>
      <c r="R1102">
        <f t="shared" si="52"/>
        <v>0</v>
      </c>
      <c r="S1102">
        <v>0</v>
      </c>
      <c r="T1102">
        <v>0</v>
      </c>
      <c r="U1102" t="str">
        <f t="shared" si="53"/>
        <v/>
      </c>
    </row>
    <row r="1103" spans="1:21" hidden="1" x14ac:dyDescent="0.25">
      <c r="A1103" s="39">
        <v>42193</v>
      </c>
      <c r="B1103" s="39" t="s">
        <v>4954</v>
      </c>
      <c r="C1103" s="37" t="s">
        <v>1153</v>
      </c>
      <c r="D1103" s="37">
        <v>2015</v>
      </c>
      <c r="E1103" s="38">
        <v>7</v>
      </c>
      <c r="F1103" s="37" t="s">
        <v>50</v>
      </c>
      <c r="G1103" s="37" t="s">
        <v>50</v>
      </c>
      <c r="H1103" s="37" t="s">
        <v>32</v>
      </c>
      <c r="I1103" s="38">
        <v>339</v>
      </c>
      <c r="J1103" s="37" t="s">
        <v>2640</v>
      </c>
      <c r="K1103" s="37">
        <f t="shared" si="51"/>
        <v>316</v>
      </c>
      <c r="L1103" s="37" t="s">
        <v>2639</v>
      </c>
      <c r="M1103">
        <v>2</v>
      </c>
      <c r="N1103">
        <v>2</v>
      </c>
      <c r="O1103">
        <v>0</v>
      </c>
      <c r="P1103">
        <f>VLOOKUP(C1103,'By Sighting'!B:O,14,FALSE)</f>
        <v>2</v>
      </c>
      <c r="Q1103">
        <v>5.8997050147492625E-3</v>
      </c>
      <c r="R1103">
        <f t="shared" si="52"/>
        <v>0</v>
      </c>
      <c r="S1103">
        <v>6.3291139240506328E-3</v>
      </c>
      <c r="T1103">
        <v>2</v>
      </c>
      <c r="U1103" t="str">
        <f t="shared" si="53"/>
        <v/>
      </c>
    </row>
    <row r="1104" spans="1:21" hidden="1" x14ac:dyDescent="0.25">
      <c r="A1104" s="39">
        <v>42195</v>
      </c>
      <c r="B1104" s="39" t="s">
        <v>4955</v>
      </c>
      <c r="C1104" s="37" t="s">
        <v>2637</v>
      </c>
      <c r="D1104" s="37">
        <v>2015</v>
      </c>
      <c r="E1104" s="38">
        <v>7</v>
      </c>
      <c r="F1104" s="37" t="s">
        <v>76</v>
      </c>
      <c r="G1104" s="37" t="s">
        <v>1827</v>
      </c>
      <c r="H1104" s="37" t="s">
        <v>32</v>
      </c>
      <c r="I1104" s="38">
        <v>22</v>
      </c>
      <c r="J1104" s="37">
        <v>0</v>
      </c>
      <c r="K1104" s="37">
        <f t="shared" si="51"/>
        <v>22</v>
      </c>
      <c r="L1104" s="37" t="s">
        <v>37</v>
      </c>
      <c r="M1104">
        <v>0</v>
      </c>
      <c r="N1104">
        <v>0</v>
      </c>
      <c r="O1104">
        <v>0</v>
      </c>
      <c r="P1104">
        <f>VLOOKUP(C1104,'By Sighting'!B:O,14,FALSE)</f>
        <v>0</v>
      </c>
      <c r="Q1104">
        <v>0</v>
      </c>
      <c r="R1104">
        <f t="shared" si="52"/>
        <v>0</v>
      </c>
      <c r="S1104">
        <v>0</v>
      </c>
      <c r="T1104">
        <v>0</v>
      </c>
      <c r="U1104" t="str">
        <f t="shared" si="53"/>
        <v/>
      </c>
    </row>
    <row r="1105" spans="1:21" hidden="1" x14ac:dyDescent="0.25">
      <c r="A1105" s="39">
        <v>42195</v>
      </c>
      <c r="B1105" s="39" t="s">
        <v>4955</v>
      </c>
      <c r="C1105" s="37" t="s">
        <v>2636</v>
      </c>
      <c r="D1105" s="37">
        <v>2015</v>
      </c>
      <c r="E1105" s="38">
        <v>7</v>
      </c>
      <c r="F1105" s="37" t="s">
        <v>1827</v>
      </c>
      <c r="G1105" s="37" t="s">
        <v>1827</v>
      </c>
      <c r="H1105" s="37" t="s">
        <v>32</v>
      </c>
      <c r="I1105" s="38">
        <v>67</v>
      </c>
      <c r="J1105" s="37">
        <v>0</v>
      </c>
      <c r="K1105" s="37">
        <f t="shared" si="51"/>
        <v>67</v>
      </c>
      <c r="L1105" s="37" t="s">
        <v>37</v>
      </c>
      <c r="M1105">
        <v>0</v>
      </c>
      <c r="N1105">
        <v>0</v>
      </c>
      <c r="O1105">
        <v>0</v>
      </c>
      <c r="P1105">
        <f>VLOOKUP(C1105,'By Sighting'!B:O,14,FALSE)</f>
        <v>0</v>
      </c>
      <c r="Q1105">
        <v>0</v>
      </c>
      <c r="R1105">
        <f t="shared" si="52"/>
        <v>0</v>
      </c>
      <c r="S1105">
        <v>0</v>
      </c>
      <c r="T1105">
        <v>0</v>
      </c>
      <c r="U1105" t="str">
        <f t="shared" si="53"/>
        <v/>
      </c>
    </row>
    <row r="1106" spans="1:21" hidden="1" x14ac:dyDescent="0.25">
      <c r="A1106" s="39">
        <v>42207</v>
      </c>
      <c r="B1106" s="39" t="s">
        <v>4956</v>
      </c>
      <c r="C1106" s="37" t="s">
        <v>2634</v>
      </c>
      <c r="D1106" s="37">
        <v>2015</v>
      </c>
      <c r="E1106" s="38">
        <v>7</v>
      </c>
      <c r="F1106" s="37" t="s">
        <v>76</v>
      </c>
      <c r="G1106" s="37" t="s">
        <v>1827</v>
      </c>
      <c r="H1106" s="37" t="s">
        <v>32</v>
      </c>
      <c r="I1106" s="38">
        <v>26</v>
      </c>
      <c r="J1106" s="37">
        <v>0</v>
      </c>
      <c r="K1106" s="37">
        <f t="shared" si="51"/>
        <v>26</v>
      </c>
      <c r="L1106" s="37" t="s">
        <v>2630</v>
      </c>
      <c r="M1106">
        <v>0</v>
      </c>
      <c r="N1106">
        <v>0</v>
      </c>
      <c r="O1106">
        <v>0</v>
      </c>
      <c r="P1106">
        <f>VLOOKUP(C1106,'By Sighting'!B:O,14,FALSE)</f>
        <v>0</v>
      </c>
      <c r="Q1106">
        <v>0</v>
      </c>
      <c r="R1106">
        <f t="shared" si="52"/>
        <v>0</v>
      </c>
      <c r="S1106">
        <v>0</v>
      </c>
      <c r="T1106">
        <v>0</v>
      </c>
      <c r="U1106" t="str">
        <f t="shared" si="53"/>
        <v/>
      </c>
    </row>
    <row r="1107" spans="1:21" hidden="1" x14ac:dyDescent="0.25">
      <c r="A1107" s="39">
        <v>42207</v>
      </c>
      <c r="B1107" s="39" t="s">
        <v>4956</v>
      </c>
      <c r="C1107" s="37" t="s">
        <v>2633</v>
      </c>
      <c r="D1107" s="37">
        <v>2015</v>
      </c>
      <c r="E1107" s="38">
        <v>7</v>
      </c>
      <c r="F1107" s="37" t="s">
        <v>1827</v>
      </c>
      <c r="G1107" s="37" t="s">
        <v>1827</v>
      </c>
      <c r="H1107" s="37" t="s">
        <v>32</v>
      </c>
      <c r="I1107" s="38">
        <v>108</v>
      </c>
      <c r="J1107" s="37">
        <v>0</v>
      </c>
      <c r="K1107" s="37">
        <f t="shared" si="51"/>
        <v>108</v>
      </c>
      <c r="L1107" s="37" t="s">
        <v>2630</v>
      </c>
      <c r="M1107">
        <v>0</v>
      </c>
      <c r="N1107">
        <v>0</v>
      </c>
      <c r="O1107">
        <v>0</v>
      </c>
      <c r="P1107">
        <f>VLOOKUP(C1107,'By Sighting'!B:O,14,FALSE)</f>
        <v>0</v>
      </c>
      <c r="Q1107">
        <v>0</v>
      </c>
      <c r="R1107">
        <f t="shared" si="52"/>
        <v>0</v>
      </c>
      <c r="S1107">
        <v>0</v>
      </c>
      <c r="T1107">
        <v>0</v>
      </c>
      <c r="U1107" t="str">
        <f t="shared" si="53"/>
        <v/>
      </c>
    </row>
    <row r="1108" spans="1:21" hidden="1" x14ac:dyDescent="0.25">
      <c r="A1108" s="39">
        <v>42207</v>
      </c>
      <c r="B1108" s="39" t="s">
        <v>4956</v>
      </c>
      <c r="C1108" s="37" t="s">
        <v>2632</v>
      </c>
      <c r="D1108" s="37">
        <v>2015</v>
      </c>
      <c r="E1108" s="38">
        <v>7</v>
      </c>
      <c r="F1108" s="37" t="s">
        <v>55</v>
      </c>
      <c r="G1108" s="37" t="s">
        <v>4672</v>
      </c>
      <c r="H1108" s="37" t="s">
        <v>40</v>
      </c>
      <c r="I1108" s="38">
        <v>5</v>
      </c>
      <c r="J1108" s="37">
        <v>0</v>
      </c>
      <c r="K1108" s="37">
        <f t="shared" si="51"/>
        <v>5</v>
      </c>
      <c r="L1108" s="37" t="s">
        <v>37</v>
      </c>
      <c r="M1108">
        <v>0</v>
      </c>
      <c r="N1108">
        <v>0</v>
      </c>
      <c r="O1108">
        <v>0</v>
      </c>
      <c r="P1108">
        <f>VLOOKUP(C1108,'By Sighting'!B:O,14,FALSE)</f>
        <v>0</v>
      </c>
      <c r="Q1108">
        <v>0</v>
      </c>
      <c r="R1108">
        <f t="shared" si="52"/>
        <v>0</v>
      </c>
      <c r="S1108">
        <v>0</v>
      </c>
      <c r="T1108">
        <v>0</v>
      </c>
      <c r="U1108" t="str">
        <f t="shared" si="53"/>
        <v/>
      </c>
    </row>
    <row r="1109" spans="1:21" hidden="1" x14ac:dyDescent="0.25">
      <c r="A1109" s="39">
        <v>42207</v>
      </c>
      <c r="B1109" s="39" t="s">
        <v>4956</v>
      </c>
      <c r="C1109" s="37" t="s">
        <v>2631</v>
      </c>
      <c r="D1109" s="37">
        <v>2015</v>
      </c>
      <c r="E1109" s="38">
        <v>7</v>
      </c>
      <c r="F1109" s="37" t="s">
        <v>55</v>
      </c>
      <c r="G1109" s="37" t="s">
        <v>4672</v>
      </c>
      <c r="H1109" s="37" t="s">
        <v>32</v>
      </c>
      <c r="I1109" s="38">
        <v>55</v>
      </c>
      <c r="J1109" s="37">
        <v>0</v>
      </c>
      <c r="K1109" s="37">
        <f t="shared" si="51"/>
        <v>55</v>
      </c>
      <c r="L1109" s="37" t="s">
        <v>2630</v>
      </c>
      <c r="M1109">
        <v>0</v>
      </c>
      <c r="N1109">
        <v>0</v>
      </c>
      <c r="O1109">
        <v>0</v>
      </c>
      <c r="P1109">
        <f>VLOOKUP(C1109,'By Sighting'!B:O,14,FALSE)</f>
        <v>0</v>
      </c>
      <c r="Q1109">
        <v>0</v>
      </c>
      <c r="R1109">
        <f t="shared" si="52"/>
        <v>0</v>
      </c>
      <c r="S1109">
        <v>0</v>
      </c>
      <c r="T1109">
        <v>0</v>
      </c>
      <c r="U1109" t="str">
        <f t="shared" si="53"/>
        <v/>
      </c>
    </row>
    <row r="1110" spans="1:21" hidden="1" x14ac:dyDescent="0.25">
      <c r="A1110" s="39">
        <v>42207</v>
      </c>
      <c r="B1110" s="39" t="s">
        <v>4956</v>
      </c>
      <c r="C1110" s="37" t="s">
        <v>2629</v>
      </c>
      <c r="D1110" s="37">
        <v>2015</v>
      </c>
      <c r="E1110" s="38">
        <v>7</v>
      </c>
      <c r="F1110" s="37" t="s">
        <v>36</v>
      </c>
      <c r="G1110" s="37" t="s">
        <v>36</v>
      </c>
      <c r="H1110" s="37" t="s">
        <v>32</v>
      </c>
      <c r="I1110" s="38">
        <v>316</v>
      </c>
      <c r="J1110" s="37" t="s">
        <v>2628</v>
      </c>
      <c r="K1110" s="37">
        <f t="shared" si="51"/>
        <v>228</v>
      </c>
      <c r="L1110" s="37" t="s">
        <v>37</v>
      </c>
      <c r="M1110">
        <v>0</v>
      </c>
      <c r="N1110">
        <v>0</v>
      </c>
      <c r="O1110">
        <v>0</v>
      </c>
      <c r="P1110">
        <f>VLOOKUP(C1110,'By Sighting'!B:O,14,FALSE)</f>
        <v>0</v>
      </c>
      <c r="Q1110">
        <v>0</v>
      </c>
      <c r="R1110">
        <f t="shared" si="52"/>
        <v>0</v>
      </c>
      <c r="S1110">
        <v>0</v>
      </c>
      <c r="T1110">
        <v>0</v>
      </c>
      <c r="U1110" t="str">
        <f t="shared" si="53"/>
        <v/>
      </c>
    </row>
    <row r="1111" spans="1:21" hidden="1" x14ac:dyDescent="0.25">
      <c r="A1111" s="39">
        <v>42207</v>
      </c>
      <c r="B1111" s="39" t="s">
        <v>4956</v>
      </c>
      <c r="C1111" s="37" t="s">
        <v>2627</v>
      </c>
      <c r="D1111" s="37">
        <v>2015</v>
      </c>
      <c r="E1111" s="38">
        <v>7</v>
      </c>
      <c r="F1111" s="37" t="s">
        <v>50</v>
      </c>
      <c r="G1111" s="37" t="s">
        <v>50</v>
      </c>
      <c r="H1111" s="37" t="s">
        <v>32</v>
      </c>
      <c r="I1111" s="38">
        <v>272</v>
      </c>
      <c r="J1111" s="37" t="s">
        <v>1864</v>
      </c>
      <c r="K1111" s="37">
        <f t="shared" si="51"/>
        <v>268</v>
      </c>
      <c r="L1111" s="37" t="s">
        <v>37</v>
      </c>
      <c r="M1111">
        <v>0</v>
      </c>
      <c r="N1111">
        <v>0</v>
      </c>
      <c r="O1111">
        <v>0</v>
      </c>
      <c r="P1111">
        <f>VLOOKUP(C1111,'By Sighting'!B:O,14,FALSE)</f>
        <v>0</v>
      </c>
      <c r="Q1111">
        <v>0</v>
      </c>
      <c r="R1111">
        <f t="shared" si="52"/>
        <v>0</v>
      </c>
      <c r="S1111">
        <v>0</v>
      </c>
      <c r="T1111">
        <v>0</v>
      </c>
      <c r="U1111" t="str">
        <f t="shared" si="53"/>
        <v/>
      </c>
    </row>
    <row r="1112" spans="1:21" hidden="1" x14ac:dyDescent="0.25">
      <c r="A1112" s="39">
        <v>42207</v>
      </c>
      <c r="B1112" s="39" t="s">
        <v>4956</v>
      </c>
      <c r="C1112" s="37" t="s">
        <v>2626</v>
      </c>
      <c r="D1112" s="37">
        <v>2015</v>
      </c>
      <c r="E1112" s="38">
        <v>7</v>
      </c>
      <c r="F1112" s="37" t="s">
        <v>50</v>
      </c>
      <c r="G1112" s="37" t="s">
        <v>50</v>
      </c>
      <c r="H1112" s="37" t="s">
        <v>40</v>
      </c>
      <c r="I1112" s="38">
        <v>3</v>
      </c>
      <c r="J1112" s="37">
        <v>0</v>
      </c>
      <c r="K1112" s="37">
        <f t="shared" si="51"/>
        <v>3</v>
      </c>
      <c r="L1112" s="37" t="s">
        <v>37</v>
      </c>
      <c r="M1112">
        <v>0</v>
      </c>
      <c r="N1112">
        <v>0</v>
      </c>
      <c r="O1112">
        <v>0</v>
      </c>
      <c r="P1112">
        <f>VLOOKUP(C1112,'By Sighting'!B:O,14,FALSE)</f>
        <v>0</v>
      </c>
      <c r="Q1112">
        <v>0</v>
      </c>
      <c r="R1112">
        <f t="shared" si="52"/>
        <v>0</v>
      </c>
      <c r="S1112">
        <v>0</v>
      </c>
      <c r="T1112">
        <v>0</v>
      </c>
      <c r="U1112" t="str">
        <f t="shared" si="53"/>
        <v/>
      </c>
    </row>
    <row r="1113" spans="1:21" hidden="1" x14ac:dyDescent="0.25">
      <c r="A1113" s="39">
        <v>42208</v>
      </c>
      <c r="B1113" s="39" t="s">
        <v>4957</v>
      </c>
      <c r="C1113" s="37" t="s">
        <v>1158</v>
      </c>
      <c r="D1113" s="37">
        <v>2015</v>
      </c>
      <c r="E1113" s="38">
        <v>7</v>
      </c>
      <c r="F1113" s="37" t="s">
        <v>76</v>
      </c>
      <c r="G1113" s="37" t="s">
        <v>1827</v>
      </c>
      <c r="H1113" s="37" t="s">
        <v>32</v>
      </c>
      <c r="I1113" s="38">
        <v>41</v>
      </c>
      <c r="J1113" s="37">
        <v>0</v>
      </c>
      <c r="K1113" s="37">
        <f t="shared" si="51"/>
        <v>41</v>
      </c>
      <c r="L1113" s="37" t="s">
        <v>2625</v>
      </c>
      <c r="M1113">
        <v>1</v>
      </c>
      <c r="N1113">
        <v>1</v>
      </c>
      <c r="O1113">
        <v>0</v>
      </c>
      <c r="P1113">
        <f>VLOOKUP(C1113,'By Sighting'!B:O,14,FALSE)</f>
        <v>1</v>
      </c>
      <c r="Q1113">
        <v>2.4390243902439025E-2</v>
      </c>
      <c r="R1113">
        <f t="shared" si="52"/>
        <v>0</v>
      </c>
      <c r="S1113">
        <v>2.4390243902439025E-2</v>
      </c>
      <c r="T1113">
        <v>1</v>
      </c>
      <c r="U1113" t="str">
        <f t="shared" si="53"/>
        <v/>
      </c>
    </row>
    <row r="1114" spans="1:21" hidden="1" x14ac:dyDescent="0.25">
      <c r="A1114" s="39">
        <v>42208</v>
      </c>
      <c r="B1114" s="39" t="s">
        <v>4957</v>
      </c>
      <c r="C1114" s="37" t="s">
        <v>1161</v>
      </c>
      <c r="D1114" s="37">
        <v>2015</v>
      </c>
      <c r="E1114" s="38">
        <v>7</v>
      </c>
      <c r="F1114" s="37" t="s">
        <v>1827</v>
      </c>
      <c r="G1114" s="37" t="s">
        <v>1827</v>
      </c>
      <c r="H1114" s="37" t="s">
        <v>32</v>
      </c>
      <c r="I1114" s="38">
        <v>104</v>
      </c>
      <c r="J1114" s="37">
        <v>0</v>
      </c>
      <c r="K1114" s="37">
        <f t="shared" si="51"/>
        <v>104</v>
      </c>
      <c r="L1114" s="37" t="s">
        <v>2624</v>
      </c>
      <c r="M1114">
        <v>1</v>
      </c>
      <c r="N1114">
        <v>1</v>
      </c>
      <c r="O1114">
        <v>0</v>
      </c>
      <c r="P1114">
        <f>VLOOKUP(C1114,'By Sighting'!B:O,14,FALSE)</f>
        <v>1</v>
      </c>
      <c r="Q1114">
        <v>9.6153846153846159E-3</v>
      </c>
      <c r="R1114">
        <f t="shared" si="52"/>
        <v>0</v>
      </c>
      <c r="S1114">
        <v>9.6153846153846159E-3</v>
      </c>
      <c r="T1114">
        <v>1</v>
      </c>
      <c r="U1114" t="str">
        <f t="shared" si="53"/>
        <v/>
      </c>
    </row>
    <row r="1115" spans="1:21" hidden="1" x14ac:dyDescent="0.25">
      <c r="A1115" s="39">
        <v>42221</v>
      </c>
      <c r="B1115" s="39" t="s">
        <v>4958</v>
      </c>
      <c r="C1115" s="37" t="s">
        <v>2619</v>
      </c>
      <c r="D1115" s="37">
        <v>2015</v>
      </c>
      <c r="E1115" s="38">
        <v>8</v>
      </c>
      <c r="F1115" s="37" t="s">
        <v>76</v>
      </c>
      <c r="G1115" s="37" t="s">
        <v>1827</v>
      </c>
      <c r="H1115" s="37" t="s">
        <v>32</v>
      </c>
      <c r="I1115" s="38">
        <v>88</v>
      </c>
      <c r="J1115" s="37">
        <v>0</v>
      </c>
      <c r="K1115" s="37">
        <f t="shared" si="51"/>
        <v>88</v>
      </c>
      <c r="L1115" s="37" t="s">
        <v>2618</v>
      </c>
      <c r="M1115">
        <v>0</v>
      </c>
      <c r="N1115">
        <v>0</v>
      </c>
      <c r="O1115">
        <v>0</v>
      </c>
      <c r="P1115">
        <f>VLOOKUP(C1115,'By Sighting'!B:O,14,FALSE)</f>
        <v>0</v>
      </c>
      <c r="Q1115">
        <v>0</v>
      </c>
      <c r="R1115">
        <f t="shared" si="52"/>
        <v>0</v>
      </c>
      <c r="S1115">
        <v>0</v>
      </c>
      <c r="T1115">
        <v>0</v>
      </c>
      <c r="U1115" t="str">
        <f t="shared" si="53"/>
        <v/>
      </c>
    </row>
    <row r="1116" spans="1:21" hidden="1" x14ac:dyDescent="0.25">
      <c r="A1116" s="39">
        <v>42221</v>
      </c>
      <c r="B1116" s="39" t="s">
        <v>4958</v>
      </c>
      <c r="C1116" s="37" t="s">
        <v>2617</v>
      </c>
      <c r="D1116" s="37">
        <v>2015</v>
      </c>
      <c r="E1116" s="38">
        <v>8</v>
      </c>
      <c r="F1116" s="37" t="s">
        <v>1827</v>
      </c>
      <c r="G1116" s="37" t="s">
        <v>1827</v>
      </c>
      <c r="H1116" s="37" t="s">
        <v>32</v>
      </c>
      <c r="I1116" s="38">
        <v>39</v>
      </c>
      <c r="J1116" s="37">
        <v>0</v>
      </c>
      <c r="K1116" s="37">
        <f t="shared" si="51"/>
        <v>39</v>
      </c>
      <c r="L1116" s="37" t="s">
        <v>37</v>
      </c>
      <c r="M1116">
        <v>0</v>
      </c>
      <c r="N1116">
        <v>0</v>
      </c>
      <c r="O1116">
        <v>0</v>
      </c>
      <c r="P1116">
        <f>VLOOKUP(C1116,'By Sighting'!B:O,14,FALSE)</f>
        <v>0</v>
      </c>
      <c r="Q1116">
        <v>0</v>
      </c>
      <c r="R1116">
        <f t="shared" si="52"/>
        <v>0</v>
      </c>
      <c r="S1116">
        <v>0</v>
      </c>
      <c r="T1116">
        <v>0</v>
      </c>
      <c r="U1116" t="str">
        <f t="shared" si="53"/>
        <v/>
      </c>
    </row>
    <row r="1117" spans="1:21" hidden="1" x14ac:dyDescent="0.25">
      <c r="A1117" s="39">
        <v>42222</v>
      </c>
      <c r="B1117" s="39" t="s">
        <v>4959</v>
      </c>
      <c r="C1117" s="37" t="s">
        <v>2615</v>
      </c>
      <c r="D1117" s="37">
        <v>2015</v>
      </c>
      <c r="E1117" s="38">
        <v>8</v>
      </c>
      <c r="F1117" s="37" t="s">
        <v>76</v>
      </c>
      <c r="G1117" s="37" t="s">
        <v>1827</v>
      </c>
      <c r="H1117" s="37" t="s">
        <v>32</v>
      </c>
      <c r="I1117" s="38">
        <v>66</v>
      </c>
      <c r="J1117" s="37">
        <v>0</v>
      </c>
      <c r="K1117" s="37">
        <f t="shared" si="51"/>
        <v>66</v>
      </c>
      <c r="L1117" s="37" t="s">
        <v>2614</v>
      </c>
      <c r="M1117">
        <v>0</v>
      </c>
      <c r="N1117">
        <v>0</v>
      </c>
      <c r="O1117">
        <v>0</v>
      </c>
      <c r="P1117">
        <f>VLOOKUP(C1117,'By Sighting'!B:O,14,FALSE)</f>
        <v>0</v>
      </c>
      <c r="Q1117">
        <v>0</v>
      </c>
      <c r="R1117">
        <f t="shared" si="52"/>
        <v>0</v>
      </c>
      <c r="S1117">
        <v>0</v>
      </c>
      <c r="T1117">
        <v>0</v>
      </c>
      <c r="U1117" t="str">
        <f t="shared" si="53"/>
        <v/>
      </c>
    </row>
    <row r="1118" spans="1:21" hidden="1" x14ac:dyDescent="0.25">
      <c r="A1118" s="39">
        <v>42222</v>
      </c>
      <c r="B1118" s="39" t="s">
        <v>4959</v>
      </c>
      <c r="C1118" s="37" t="s">
        <v>1166</v>
      </c>
      <c r="D1118" s="37">
        <v>2015</v>
      </c>
      <c r="E1118" s="38">
        <v>8</v>
      </c>
      <c r="F1118" s="37" t="s">
        <v>55</v>
      </c>
      <c r="G1118" s="37" t="s">
        <v>4672</v>
      </c>
      <c r="H1118" s="37" t="s">
        <v>32</v>
      </c>
      <c r="I1118" s="38">
        <v>105</v>
      </c>
      <c r="J1118" s="37">
        <v>0</v>
      </c>
      <c r="K1118" s="37">
        <f t="shared" si="51"/>
        <v>105</v>
      </c>
      <c r="L1118" s="37" t="s">
        <v>2612</v>
      </c>
      <c r="M1118">
        <v>1</v>
      </c>
      <c r="N1118">
        <v>0</v>
      </c>
      <c r="O1118">
        <v>0</v>
      </c>
      <c r="P1118">
        <f>VLOOKUP(C1118,'By Sighting'!B:O,14,FALSE)</f>
        <v>0</v>
      </c>
      <c r="Q1118">
        <v>9.5238095238095247E-3</v>
      </c>
      <c r="R1118">
        <f t="shared" si="52"/>
        <v>0</v>
      </c>
      <c r="S1118">
        <v>0</v>
      </c>
      <c r="T1118">
        <v>1</v>
      </c>
      <c r="U1118" t="str">
        <f t="shared" si="53"/>
        <v/>
      </c>
    </row>
    <row r="1119" spans="1:21" hidden="1" x14ac:dyDescent="0.25">
      <c r="A1119" s="39">
        <v>42222</v>
      </c>
      <c r="B1119" s="39" t="s">
        <v>4959</v>
      </c>
      <c r="C1119" s="37" t="s">
        <v>1168</v>
      </c>
      <c r="D1119" s="37">
        <v>2015</v>
      </c>
      <c r="E1119" s="38">
        <v>8</v>
      </c>
      <c r="F1119" s="37" t="s">
        <v>55</v>
      </c>
      <c r="G1119" s="37" t="s">
        <v>4672</v>
      </c>
      <c r="H1119" s="37" t="s">
        <v>40</v>
      </c>
      <c r="I1119" s="38">
        <v>930</v>
      </c>
      <c r="J1119" s="37">
        <v>0</v>
      </c>
      <c r="K1119" s="37">
        <f t="shared" si="51"/>
        <v>930</v>
      </c>
      <c r="L1119" s="37" t="s">
        <v>2611</v>
      </c>
      <c r="M1119">
        <v>1</v>
      </c>
      <c r="N1119">
        <v>0</v>
      </c>
      <c r="O1119">
        <v>0</v>
      </c>
      <c r="P1119">
        <f>VLOOKUP(C1119,'By Sighting'!B:O,14,FALSE)</f>
        <v>0</v>
      </c>
      <c r="Q1119">
        <v>1.0752688172043011E-3</v>
      </c>
      <c r="R1119">
        <f t="shared" si="52"/>
        <v>0</v>
      </c>
      <c r="S1119">
        <v>0</v>
      </c>
      <c r="T1119">
        <v>1</v>
      </c>
      <c r="U1119" t="str">
        <f t="shared" si="53"/>
        <v/>
      </c>
    </row>
    <row r="1120" spans="1:21" hidden="1" x14ac:dyDescent="0.25">
      <c r="A1120" s="39">
        <v>42234</v>
      </c>
      <c r="B1120" s="39" t="s">
        <v>4960</v>
      </c>
      <c r="C1120" s="37" t="s">
        <v>2610</v>
      </c>
      <c r="D1120" s="37">
        <v>2015</v>
      </c>
      <c r="E1120" s="38">
        <v>8</v>
      </c>
      <c r="F1120" s="37" t="s">
        <v>76</v>
      </c>
      <c r="G1120" s="37" t="s">
        <v>1827</v>
      </c>
      <c r="H1120" s="37" t="s">
        <v>32</v>
      </c>
      <c r="I1120" s="38">
        <v>118</v>
      </c>
      <c r="J1120" s="37">
        <v>0</v>
      </c>
      <c r="K1120" s="37">
        <f t="shared" si="51"/>
        <v>118</v>
      </c>
      <c r="L1120" s="37" t="s">
        <v>2609</v>
      </c>
      <c r="M1120">
        <v>0</v>
      </c>
      <c r="N1120">
        <v>0</v>
      </c>
      <c r="O1120">
        <v>0</v>
      </c>
      <c r="P1120">
        <f>VLOOKUP(C1120,'By Sighting'!B:O,14,FALSE)</f>
        <v>0</v>
      </c>
      <c r="Q1120">
        <v>0</v>
      </c>
      <c r="R1120">
        <f t="shared" si="52"/>
        <v>0</v>
      </c>
      <c r="S1120">
        <v>0</v>
      </c>
      <c r="T1120">
        <v>0</v>
      </c>
      <c r="U1120" t="str">
        <f t="shared" si="53"/>
        <v/>
      </c>
    </row>
    <row r="1121" spans="1:21" hidden="1" x14ac:dyDescent="0.25">
      <c r="A1121" s="39">
        <v>42234</v>
      </c>
      <c r="B1121" s="39" t="s">
        <v>4960</v>
      </c>
      <c r="C1121" s="37" t="s">
        <v>2608</v>
      </c>
      <c r="D1121" s="37">
        <v>2015</v>
      </c>
      <c r="E1121" s="38">
        <v>8</v>
      </c>
      <c r="F1121" s="37" t="s">
        <v>1827</v>
      </c>
      <c r="G1121" s="37" t="s">
        <v>1827</v>
      </c>
      <c r="H1121" s="37" t="s">
        <v>32</v>
      </c>
      <c r="I1121" s="38">
        <v>29</v>
      </c>
      <c r="J1121" s="37">
        <v>0</v>
      </c>
      <c r="K1121" s="37">
        <f t="shared" si="51"/>
        <v>29</v>
      </c>
      <c r="L1121" s="37" t="s">
        <v>37</v>
      </c>
      <c r="M1121">
        <v>0</v>
      </c>
      <c r="N1121">
        <v>0</v>
      </c>
      <c r="O1121">
        <v>0</v>
      </c>
      <c r="P1121">
        <f>VLOOKUP(C1121,'By Sighting'!B:O,14,FALSE)</f>
        <v>0</v>
      </c>
      <c r="Q1121">
        <v>0</v>
      </c>
      <c r="R1121">
        <f t="shared" si="52"/>
        <v>0</v>
      </c>
      <c r="S1121">
        <v>0</v>
      </c>
      <c r="T1121">
        <v>0</v>
      </c>
      <c r="U1121" t="str">
        <f t="shared" si="53"/>
        <v/>
      </c>
    </row>
    <row r="1122" spans="1:21" hidden="1" x14ac:dyDescent="0.25">
      <c r="A1122" s="39">
        <v>42234</v>
      </c>
      <c r="B1122" s="39" t="s">
        <v>4960</v>
      </c>
      <c r="C1122" s="37" t="s">
        <v>2607</v>
      </c>
      <c r="D1122" s="37">
        <v>2015</v>
      </c>
      <c r="E1122" s="38">
        <v>8</v>
      </c>
      <c r="F1122" s="37" t="s">
        <v>55</v>
      </c>
      <c r="G1122" s="37" t="s">
        <v>4672</v>
      </c>
      <c r="H1122" s="37" t="s">
        <v>32</v>
      </c>
      <c r="I1122" s="38">
        <v>126</v>
      </c>
      <c r="J1122" s="37">
        <v>0</v>
      </c>
      <c r="K1122" s="37">
        <f t="shared" si="51"/>
        <v>126</v>
      </c>
      <c r="L1122" s="37" t="s">
        <v>37</v>
      </c>
      <c r="M1122">
        <v>0</v>
      </c>
      <c r="N1122">
        <v>0</v>
      </c>
      <c r="O1122">
        <v>0</v>
      </c>
      <c r="P1122">
        <f>VLOOKUP(C1122,'By Sighting'!B:O,14,FALSE)</f>
        <v>0</v>
      </c>
      <c r="Q1122">
        <v>0</v>
      </c>
      <c r="R1122">
        <f t="shared" si="52"/>
        <v>0</v>
      </c>
      <c r="S1122">
        <v>0</v>
      </c>
      <c r="T1122">
        <v>0</v>
      </c>
      <c r="U1122" t="str">
        <f t="shared" si="53"/>
        <v/>
      </c>
    </row>
    <row r="1123" spans="1:21" hidden="1" x14ac:dyDescent="0.25">
      <c r="A1123" s="39">
        <v>42234</v>
      </c>
      <c r="B1123" s="39" t="s">
        <v>4960</v>
      </c>
      <c r="C1123" s="37" t="s">
        <v>2606</v>
      </c>
      <c r="D1123" s="37">
        <v>2015</v>
      </c>
      <c r="E1123" s="38">
        <v>8</v>
      </c>
      <c r="F1123" s="37" t="s">
        <v>55</v>
      </c>
      <c r="G1123" s="37" t="s">
        <v>4672</v>
      </c>
      <c r="H1123" s="37" t="s">
        <v>40</v>
      </c>
      <c r="I1123" s="38">
        <v>974</v>
      </c>
      <c r="J1123" s="37">
        <v>0</v>
      </c>
      <c r="K1123" s="37">
        <f t="shared" si="51"/>
        <v>974</v>
      </c>
      <c r="L1123" s="37" t="s">
        <v>37</v>
      </c>
      <c r="M1123">
        <v>0</v>
      </c>
      <c r="N1123">
        <v>0</v>
      </c>
      <c r="O1123">
        <v>0</v>
      </c>
      <c r="P1123">
        <f>VLOOKUP(C1123,'By Sighting'!B:O,14,FALSE)</f>
        <v>0</v>
      </c>
      <c r="Q1123">
        <v>0</v>
      </c>
      <c r="R1123">
        <f t="shared" si="52"/>
        <v>0</v>
      </c>
      <c r="S1123">
        <v>0</v>
      </c>
      <c r="T1123">
        <v>0</v>
      </c>
      <c r="U1123" t="str">
        <f t="shared" si="53"/>
        <v/>
      </c>
    </row>
    <row r="1124" spans="1:21" hidden="1" x14ac:dyDescent="0.25">
      <c r="A1124" s="39">
        <v>42234</v>
      </c>
      <c r="B1124" s="39" t="s">
        <v>4960</v>
      </c>
      <c r="C1124" s="37" t="s">
        <v>2604</v>
      </c>
      <c r="D1124" s="37">
        <v>2015</v>
      </c>
      <c r="E1124" s="38">
        <v>8</v>
      </c>
      <c r="F1124" s="37" t="s">
        <v>36</v>
      </c>
      <c r="G1124" s="37" t="s">
        <v>36</v>
      </c>
      <c r="H1124" s="37" t="s">
        <v>40</v>
      </c>
      <c r="I1124" s="38">
        <v>4</v>
      </c>
      <c r="J1124" s="37">
        <v>0</v>
      </c>
      <c r="K1124" s="37">
        <f t="shared" si="51"/>
        <v>4</v>
      </c>
      <c r="L1124" s="37" t="s">
        <v>37</v>
      </c>
      <c r="M1124">
        <v>0</v>
      </c>
      <c r="N1124">
        <v>0</v>
      </c>
      <c r="O1124">
        <v>0</v>
      </c>
      <c r="P1124">
        <f>VLOOKUP(C1124,'By Sighting'!B:O,14,FALSE)</f>
        <v>0</v>
      </c>
      <c r="Q1124">
        <v>0</v>
      </c>
      <c r="R1124">
        <f t="shared" si="52"/>
        <v>0</v>
      </c>
      <c r="S1124">
        <v>0</v>
      </c>
      <c r="T1124">
        <v>0</v>
      </c>
      <c r="U1124" t="str">
        <f t="shared" si="53"/>
        <v/>
      </c>
    </row>
    <row r="1125" spans="1:21" hidden="1" x14ac:dyDescent="0.25">
      <c r="A1125" s="39">
        <v>42234</v>
      </c>
      <c r="B1125" s="39" t="s">
        <v>4960</v>
      </c>
      <c r="C1125" s="37" t="s">
        <v>2603</v>
      </c>
      <c r="D1125" s="37">
        <v>2015</v>
      </c>
      <c r="E1125" s="38">
        <v>8</v>
      </c>
      <c r="F1125" s="37" t="s">
        <v>36</v>
      </c>
      <c r="G1125" s="37" t="s">
        <v>36</v>
      </c>
      <c r="H1125" s="37" t="s">
        <v>32</v>
      </c>
      <c r="I1125" s="38">
        <v>220</v>
      </c>
      <c r="J1125" s="37" t="s">
        <v>2602</v>
      </c>
      <c r="K1125" s="37">
        <f t="shared" si="51"/>
        <v>186</v>
      </c>
      <c r="L1125" s="37" t="s">
        <v>37</v>
      </c>
      <c r="M1125">
        <v>0</v>
      </c>
      <c r="N1125">
        <v>0</v>
      </c>
      <c r="O1125">
        <v>0</v>
      </c>
      <c r="P1125">
        <f>VLOOKUP(C1125,'By Sighting'!B:O,14,FALSE)</f>
        <v>0</v>
      </c>
      <c r="Q1125">
        <v>0</v>
      </c>
      <c r="R1125">
        <f t="shared" si="52"/>
        <v>0</v>
      </c>
      <c r="S1125">
        <v>0</v>
      </c>
      <c r="T1125">
        <v>0</v>
      </c>
      <c r="U1125" t="str">
        <f t="shared" si="53"/>
        <v/>
      </c>
    </row>
    <row r="1126" spans="1:21" hidden="1" x14ac:dyDescent="0.25">
      <c r="A1126" s="39">
        <v>42234</v>
      </c>
      <c r="B1126" s="39" t="s">
        <v>4960</v>
      </c>
      <c r="C1126" s="37" t="s">
        <v>1170</v>
      </c>
      <c r="D1126" s="37">
        <v>2015</v>
      </c>
      <c r="E1126" s="38">
        <v>8</v>
      </c>
      <c r="F1126" s="37" t="s">
        <v>50</v>
      </c>
      <c r="G1126" s="37" t="s">
        <v>50</v>
      </c>
      <c r="H1126" s="37" t="s">
        <v>32</v>
      </c>
      <c r="I1126" s="38">
        <v>179</v>
      </c>
      <c r="J1126" s="37">
        <v>0</v>
      </c>
      <c r="K1126" s="37">
        <f t="shared" si="51"/>
        <v>179</v>
      </c>
      <c r="L1126" s="37" t="s">
        <v>2601</v>
      </c>
      <c r="M1126">
        <v>1</v>
      </c>
      <c r="N1126">
        <v>0</v>
      </c>
      <c r="O1126">
        <v>1</v>
      </c>
      <c r="P1126">
        <f>VLOOKUP(C1126,'By Sighting'!B:O,14,FALSE)</f>
        <v>1</v>
      </c>
      <c r="Q1126">
        <v>5.5865921787709499E-3</v>
      </c>
      <c r="R1126">
        <f t="shared" si="52"/>
        <v>5.5865921787709499E-3</v>
      </c>
      <c r="S1126">
        <v>5.5865921787709499E-3</v>
      </c>
      <c r="T1126">
        <v>1</v>
      </c>
      <c r="U1126" t="str">
        <f t="shared" si="53"/>
        <v/>
      </c>
    </row>
    <row r="1127" spans="1:21" hidden="1" x14ac:dyDescent="0.25">
      <c r="A1127" s="39">
        <v>42234</v>
      </c>
      <c r="B1127" s="39" t="s">
        <v>4960</v>
      </c>
      <c r="C1127" s="37" t="s">
        <v>2600</v>
      </c>
      <c r="D1127" s="37">
        <v>2015</v>
      </c>
      <c r="E1127" s="38">
        <v>8</v>
      </c>
      <c r="F1127" s="37" t="s">
        <v>50</v>
      </c>
      <c r="G1127" s="37" t="s">
        <v>50</v>
      </c>
      <c r="H1127" s="37" t="s">
        <v>40</v>
      </c>
      <c r="I1127" s="38">
        <v>3</v>
      </c>
      <c r="J1127" s="37">
        <v>0</v>
      </c>
      <c r="K1127" s="37">
        <f t="shared" si="51"/>
        <v>3</v>
      </c>
      <c r="L1127" s="37" t="s">
        <v>37</v>
      </c>
      <c r="M1127">
        <v>0</v>
      </c>
      <c r="N1127">
        <v>0</v>
      </c>
      <c r="O1127">
        <v>0</v>
      </c>
      <c r="P1127">
        <f>VLOOKUP(C1127,'By Sighting'!B:O,14,FALSE)</f>
        <v>0</v>
      </c>
      <c r="Q1127">
        <v>0</v>
      </c>
      <c r="R1127">
        <f t="shared" si="52"/>
        <v>0</v>
      </c>
      <c r="S1127">
        <v>0</v>
      </c>
      <c r="T1127">
        <v>0</v>
      </c>
      <c r="U1127" t="str">
        <f t="shared" si="53"/>
        <v/>
      </c>
    </row>
    <row r="1128" spans="1:21" hidden="1" x14ac:dyDescent="0.25">
      <c r="A1128" s="39">
        <v>42236</v>
      </c>
      <c r="B1128" s="39" t="s">
        <v>4961</v>
      </c>
      <c r="C1128" s="37" t="s">
        <v>2599</v>
      </c>
      <c r="D1128" s="37">
        <v>2015</v>
      </c>
      <c r="E1128" s="38">
        <v>8</v>
      </c>
      <c r="F1128" s="37" t="s">
        <v>76</v>
      </c>
      <c r="G1128" s="37" t="s">
        <v>1827</v>
      </c>
      <c r="H1128" s="37" t="s">
        <v>32</v>
      </c>
      <c r="I1128" s="38">
        <v>85</v>
      </c>
      <c r="J1128" s="37">
        <v>0</v>
      </c>
      <c r="K1128" s="37">
        <f t="shared" si="51"/>
        <v>85</v>
      </c>
      <c r="L1128" s="37" t="s">
        <v>2598</v>
      </c>
      <c r="M1128">
        <v>0</v>
      </c>
      <c r="N1128">
        <v>0</v>
      </c>
      <c r="O1128">
        <v>0</v>
      </c>
      <c r="P1128">
        <f>VLOOKUP(C1128,'By Sighting'!B:O,14,FALSE)</f>
        <v>0</v>
      </c>
      <c r="Q1128">
        <v>0</v>
      </c>
      <c r="R1128">
        <f t="shared" si="52"/>
        <v>0</v>
      </c>
      <c r="S1128">
        <v>0</v>
      </c>
      <c r="T1128">
        <v>0</v>
      </c>
      <c r="U1128" t="str">
        <f t="shared" si="53"/>
        <v/>
      </c>
    </row>
    <row r="1129" spans="1:21" hidden="1" x14ac:dyDescent="0.25">
      <c r="A1129" s="39">
        <v>42236</v>
      </c>
      <c r="B1129" s="39" t="s">
        <v>4961</v>
      </c>
      <c r="C1129" s="37" t="s">
        <v>2597</v>
      </c>
      <c r="D1129" s="37">
        <v>2015</v>
      </c>
      <c r="E1129" s="38">
        <v>8</v>
      </c>
      <c r="F1129" s="37" t="s">
        <v>76</v>
      </c>
      <c r="G1129" s="37" t="s">
        <v>1827</v>
      </c>
      <c r="H1129" s="37" t="s">
        <v>40</v>
      </c>
      <c r="I1129" s="38">
        <v>7</v>
      </c>
      <c r="J1129" s="37">
        <v>0</v>
      </c>
      <c r="K1129" s="37">
        <f t="shared" si="51"/>
        <v>7</v>
      </c>
      <c r="L1129" s="37" t="s">
        <v>37</v>
      </c>
      <c r="M1129">
        <v>0</v>
      </c>
      <c r="N1129">
        <v>0</v>
      </c>
      <c r="O1129">
        <v>0</v>
      </c>
      <c r="P1129">
        <f>VLOOKUP(C1129,'By Sighting'!B:O,14,FALSE)</f>
        <v>0</v>
      </c>
      <c r="Q1129">
        <v>0</v>
      </c>
      <c r="R1129">
        <f t="shared" si="52"/>
        <v>0</v>
      </c>
      <c r="S1129">
        <v>0</v>
      </c>
      <c r="T1129">
        <v>0</v>
      </c>
      <c r="U1129" t="str">
        <f t="shared" si="53"/>
        <v/>
      </c>
    </row>
    <row r="1130" spans="1:21" hidden="1" x14ac:dyDescent="0.25">
      <c r="A1130" s="39">
        <v>42236</v>
      </c>
      <c r="B1130" s="39" t="s">
        <v>4961</v>
      </c>
      <c r="C1130" s="37" t="s">
        <v>2596</v>
      </c>
      <c r="D1130" s="37">
        <v>2015</v>
      </c>
      <c r="E1130" s="38">
        <v>8</v>
      </c>
      <c r="F1130" s="37" t="s">
        <v>1827</v>
      </c>
      <c r="G1130" s="37" t="s">
        <v>1827</v>
      </c>
      <c r="H1130" s="37" t="s">
        <v>32</v>
      </c>
      <c r="I1130" s="38">
        <v>4</v>
      </c>
      <c r="J1130" s="37">
        <v>0</v>
      </c>
      <c r="K1130" s="37">
        <f t="shared" si="51"/>
        <v>4</v>
      </c>
      <c r="L1130" s="37" t="s">
        <v>37</v>
      </c>
      <c r="M1130">
        <v>0</v>
      </c>
      <c r="N1130">
        <v>0</v>
      </c>
      <c r="O1130">
        <v>0</v>
      </c>
      <c r="P1130">
        <f>VLOOKUP(C1130,'By Sighting'!B:O,14,FALSE)</f>
        <v>0</v>
      </c>
      <c r="Q1130">
        <v>0</v>
      </c>
      <c r="R1130">
        <f t="shared" si="52"/>
        <v>0</v>
      </c>
      <c r="S1130">
        <v>0</v>
      </c>
      <c r="T1130">
        <v>0</v>
      </c>
      <c r="U1130" t="str">
        <f t="shared" si="53"/>
        <v/>
      </c>
    </row>
    <row r="1131" spans="1:21" hidden="1" x14ac:dyDescent="0.25">
      <c r="A1131" s="39">
        <v>42241</v>
      </c>
      <c r="B1131" s="39" t="s">
        <v>4962</v>
      </c>
      <c r="C1131" s="37" t="s">
        <v>2595</v>
      </c>
      <c r="D1131" s="37">
        <v>2015</v>
      </c>
      <c r="E1131" s="38">
        <v>8</v>
      </c>
      <c r="F1131" s="37" t="s">
        <v>76</v>
      </c>
      <c r="G1131" s="37" t="s">
        <v>1827</v>
      </c>
      <c r="H1131" s="37" t="s">
        <v>32</v>
      </c>
      <c r="I1131" s="38">
        <v>92</v>
      </c>
      <c r="J1131" s="37">
        <v>0</v>
      </c>
      <c r="K1131" s="37">
        <f t="shared" si="51"/>
        <v>92</v>
      </c>
      <c r="L1131" s="37" t="s">
        <v>37</v>
      </c>
      <c r="M1131">
        <v>0</v>
      </c>
      <c r="N1131">
        <v>0</v>
      </c>
      <c r="O1131">
        <v>0</v>
      </c>
      <c r="P1131">
        <f>VLOOKUP(C1131,'By Sighting'!B:O,14,FALSE)</f>
        <v>0</v>
      </c>
      <c r="Q1131">
        <v>0</v>
      </c>
      <c r="R1131">
        <f t="shared" si="52"/>
        <v>0</v>
      </c>
      <c r="S1131">
        <v>0</v>
      </c>
      <c r="T1131">
        <v>0</v>
      </c>
      <c r="U1131" t="str">
        <f t="shared" si="53"/>
        <v/>
      </c>
    </row>
    <row r="1132" spans="1:21" hidden="1" x14ac:dyDescent="0.25">
      <c r="A1132" s="39">
        <v>42241</v>
      </c>
      <c r="B1132" s="39" t="s">
        <v>4962</v>
      </c>
      <c r="C1132" s="37" t="s">
        <v>2594</v>
      </c>
      <c r="D1132" s="37">
        <v>2015</v>
      </c>
      <c r="E1132" s="38">
        <v>8</v>
      </c>
      <c r="F1132" s="37" t="s">
        <v>1827</v>
      </c>
      <c r="G1132" s="37" t="s">
        <v>1827</v>
      </c>
      <c r="H1132" s="37" t="s">
        <v>32</v>
      </c>
      <c r="I1132" s="38">
        <v>14</v>
      </c>
      <c r="J1132" s="37">
        <v>0</v>
      </c>
      <c r="K1132" s="37">
        <f t="shared" si="51"/>
        <v>14</v>
      </c>
      <c r="L1132" s="37" t="s">
        <v>2593</v>
      </c>
      <c r="M1132">
        <v>0</v>
      </c>
      <c r="N1132">
        <v>0</v>
      </c>
      <c r="O1132">
        <v>0</v>
      </c>
      <c r="P1132">
        <f>VLOOKUP(C1132,'By Sighting'!B:O,14,FALSE)</f>
        <v>0</v>
      </c>
      <c r="Q1132">
        <v>0</v>
      </c>
      <c r="R1132">
        <f t="shared" si="52"/>
        <v>0</v>
      </c>
      <c r="S1132">
        <v>0</v>
      </c>
      <c r="T1132">
        <v>0</v>
      </c>
      <c r="U1132" t="str">
        <f t="shared" si="53"/>
        <v/>
      </c>
    </row>
    <row r="1133" spans="1:21" hidden="1" x14ac:dyDescent="0.25">
      <c r="A1133" s="39">
        <v>42241</v>
      </c>
      <c r="B1133" s="39" t="s">
        <v>4962</v>
      </c>
      <c r="C1133" s="37" t="s">
        <v>2592</v>
      </c>
      <c r="D1133" s="37">
        <v>2015</v>
      </c>
      <c r="E1133" s="38">
        <v>8</v>
      </c>
      <c r="F1133" s="37" t="s">
        <v>153</v>
      </c>
      <c r="G1133" s="37" t="s">
        <v>4672</v>
      </c>
      <c r="H1133" s="37" t="s">
        <v>32</v>
      </c>
      <c r="I1133" s="38">
        <v>1</v>
      </c>
      <c r="J1133" s="37">
        <v>0</v>
      </c>
      <c r="K1133" s="37">
        <f t="shared" si="51"/>
        <v>1</v>
      </c>
      <c r="L1133" s="37" t="s">
        <v>37</v>
      </c>
      <c r="M1133">
        <v>0</v>
      </c>
      <c r="N1133">
        <v>0</v>
      </c>
      <c r="O1133">
        <v>0</v>
      </c>
      <c r="P1133">
        <f>VLOOKUP(C1133,'By Sighting'!B:O,14,FALSE)</f>
        <v>0</v>
      </c>
      <c r="Q1133">
        <v>0</v>
      </c>
      <c r="R1133">
        <f t="shared" si="52"/>
        <v>0</v>
      </c>
      <c r="S1133">
        <v>0</v>
      </c>
      <c r="T1133">
        <v>0</v>
      </c>
      <c r="U1133" t="str">
        <f t="shared" si="53"/>
        <v/>
      </c>
    </row>
    <row r="1134" spans="1:21" hidden="1" x14ac:dyDescent="0.25">
      <c r="A1134" s="39">
        <v>42241</v>
      </c>
      <c r="B1134" s="39" t="s">
        <v>4962</v>
      </c>
      <c r="C1134" s="37" t="s">
        <v>2591</v>
      </c>
      <c r="D1134" s="37">
        <v>2015</v>
      </c>
      <c r="E1134" s="38">
        <v>8</v>
      </c>
      <c r="F1134" s="37" t="s">
        <v>55</v>
      </c>
      <c r="G1134" s="37" t="s">
        <v>4672</v>
      </c>
      <c r="H1134" s="37" t="s">
        <v>32</v>
      </c>
      <c r="I1134" s="38">
        <v>263</v>
      </c>
      <c r="J1134" s="37">
        <v>0</v>
      </c>
      <c r="K1134" s="37">
        <f t="shared" si="51"/>
        <v>263</v>
      </c>
      <c r="L1134" s="37" t="s">
        <v>2590</v>
      </c>
      <c r="M1134">
        <v>0</v>
      </c>
      <c r="N1134">
        <v>0</v>
      </c>
      <c r="O1134">
        <v>0</v>
      </c>
      <c r="P1134">
        <f>VLOOKUP(C1134,'By Sighting'!B:O,14,FALSE)</f>
        <v>0</v>
      </c>
      <c r="Q1134">
        <v>0</v>
      </c>
      <c r="R1134">
        <f t="shared" si="52"/>
        <v>0</v>
      </c>
      <c r="S1134">
        <v>0</v>
      </c>
      <c r="T1134">
        <v>0</v>
      </c>
      <c r="U1134" t="str">
        <f t="shared" si="53"/>
        <v/>
      </c>
    </row>
    <row r="1135" spans="1:21" hidden="1" x14ac:dyDescent="0.25">
      <c r="A1135" s="39">
        <v>42241</v>
      </c>
      <c r="B1135" s="39" t="s">
        <v>4962</v>
      </c>
      <c r="C1135" s="37" t="s">
        <v>2589</v>
      </c>
      <c r="D1135" s="37">
        <v>2015</v>
      </c>
      <c r="E1135" s="38">
        <v>8</v>
      </c>
      <c r="F1135" s="37" t="s">
        <v>55</v>
      </c>
      <c r="G1135" s="37" t="s">
        <v>4672</v>
      </c>
      <c r="H1135" s="37" t="s">
        <v>40</v>
      </c>
      <c r="I1135" s="38">
        <v>416</v>
      </c>
      <c r="J1135" s="37">
        <v>0</v>
      </c>
      <c r="K1135" s="37">
        <f t="shared" si="51"/>
        <v>416</v>
      </c>
      <c r="L1135" s="37" t="s">
        <v>37</v>
      </c>
      <c r="M1135">
        <v>0</v>
      </c>
      <c r="N1135">
        <v>0</v>
      </c>
      <c r="O1135">
        <v>0</v>
      </c>
      <c r="P1135">
        <f>VLOOKUP(C1135,'By Sighting'!B:O,14,FALSE)</f>
        <v>0</v>
      </c>
      <c r="Q1135">
        <v>0</v>
      </c>
      <c r="R1135">
        <f t="shared" si="52"/>
        <v>0</v>
      </c>
      <c r="S1135">
        <v>0</v>
      </c>
      <c r="T1135">
        <v>0</v>
      </c>
      <c r="U1135" t="str">
        <f t="shared" si="53"/>
        <v/>
      </c>
    </row>
    <row r="1136" spans="1:21" hidden="1" x14ac:dyDescent="0.25">
      <c r="A1136" s="39">
        <v>42241</v>
      </c>
      <c r="B1136" s="39" t="s">
        <v>4962</v>
      </c>
      <c r="C1136" s="37" t="s">
        <v>2588</v>
      </c>
      <c r="D1136" s="37">
        <v>2015</v>
      </c>
      <c r="E1136" s="38">
        <v>8</v>
      </c>
      <c r="F1136" s="37" t="s">
        <v>24</v>
      </c>
      <c r="G1136" s="37" t="s">
        <v>4672</v>
      </c>
      <c r="H1136" s="37" t="s">
        <v>40</v>
      </c>
      <c r="I1136" s="38">
        <v>1</v>
      </c>
      <c r="J1136" s="37">
        <v>0</v>
      </c>
      <c r="K1136" s="37">
        <f t="shared" si="51"/>
        <v>1</v>
      </c>
      <c r="L1136" s="37" t="s">
        <v>37</v>
      </c>
      <c r="M1136">
        <v>0</v>
      </c>
      <c r="N1136">
        <v>0</v>
      </c>
      <c r="O1136">
        <v>0</v>
      </c>
      <c r="P1136">
        <f>VLOOKUP(C1136,'By Sighting'!B:O,14,FALSE)</f>
        <v>0</v>
      </c>
      <c r="Q1136">
        <v>0</v>
      </c>
      <c r="R1136">
        <f t="shared" si="52"/>
        <v>0</v>
      </c>
      <c r="S1136">
        <v>0</v>
      </c>
      <c r="T1136">
        <v>0</v>
      </c>
      <c r="U1136" t="str">
        <f t="shared" si="53"/>
        <v/>
      </c>
    </row>
    <row r="1137" spans="1:21" hidden="1" x14ac:dyDescent="0.25">
      <c r="A1137" s="39">
        <v>42241</v>
      </c>
      <c r="B1137" s="39" t="s">
        <v>4962</v>
      </c>
      <c r="C1137" s="37" t="s">
        <v>1173</v>
      </c>
      <c r="D1137" s="37">
        <v>2015</v>
      </c>
      <c r="E1137" s="38">
        <v>8</v>
      </c>
      <c r="F1137" s="37" t="s">
        <v>36</v>
      </c>
      <c r="G1137" s="37" t="s">
        <v>36</v>
      </c>
      <c r="H1137" s="37" t="s">
        <v>32</v>
      </c>
      <c r="I1137" s="38">
        <v>397</v>
      </c>
      <c r="J1137" s="37" t="s">
        <v>2268</v>
      </c>
      <c r="K1137" s="37">
        <f t="shared" si="51"/>
        <v>367</v>
      </c>
      <c r="L1137" s="37" t="s">
        <v>2585</v>
      </c>
      <c r="M1137">
        <v>1</v>
      </c>
      <c r="N1137">
        <v>0</v>
      </c>
      <c r="O1137">
        <v>1</v>
      </c>
      <c r="P1137">
        <f>VLOOKUP(C1137,'By Sighting'!B:O,14,FALSE)</f>
        <v>1</v>
      </c>
      <c r="Q1137">
        <v>2.5188916876574307E-3</v>
      </c>
      <c r="R1137">
        <f t="shared" si="52"/>
        <v>2.5188916876574307E-3</v>
      </c>
      <c r="S1137">
        <v>2.7247956403269754E-3</v>
      </c>
      <c r="T1137">
        <v>1</v>
      </c>
      <c r="U1137" t="str">
        <f t="shared" si="53"/>
        <v/>
      </c>
    </row>
    <row r="1138" spans="1:21" hidden="1" x14ac:dyDescent="0.25">
      <c r="A1138" s="39">
        <v>42241</v>
      </c>
      <c r="B1138" s="39" t="s">
        <v>4962</v>
      </c>
      <c r="C1138" s="37" t="s">
        <v>2584</v>
      </c>
      <c r="D1138" s="37">
        <v>2015</v>
      </c>
      <c r="E1138" s="38">
        <v>8</v>
      </c>
      <c r="F1138" s="37" t="s">
        <v>36</v>
      </c>
      <c r="G1138" s="37" t="s">
        <v>36</v>
      </c>
      <c r="H1138" s="37" t="s">
        <v>40</v>
      </c>
      <c r="I1138" s="38">
        <v>37</v>
      </c>
      <c r="J1138" s="37">
        <v>0</v>
      </c>
      <c r="K1138" s="37">
        <f t="shared" si="51"/>
        <v>37</v>
      </c>
      <c r="L1138" s="37" t="s">
        <v>37</v>
      </c>
      <c r="M1138">
        <v>0</v>
      </c>
      <c r="N1138">
        <v>0</v>
      </c>
      <c r="O1138">
        <v>0</v>
      </c>
      <c r="P1138">
        <f>VLOOKUP(C1138,'By Sighting'!B:O,14,FALSE)</f>
        <v>0</v>
      </c>
      <c r="Q1138">
        <v>0</v>
      </c>
      <c r="R1138">
        <f t="shared" si="52"/>
        <v>0</v>
      </c>
      <c r="S1138">
        <v>0</v>
      </c>
      <c r="T1138">
        <v>0</v>
      </c>
      <c r="U1138" t="str">
        <f t="shared" si="53"/>
        <v/>
      </c>
    </row>
    <row r="1139" spans="1:21" hidden="1" x14ac:dyDescent="0.25">
      <c r="A1139" s="39">
        <v>42241</v>
      </c>
      <c r="B1139" s="39" t="s">
        <v>4962</v>
      </c>
      <c r="C1139" s="37" t="s">
        <v>2583</v>
      </c>
      <c r="D1139" s="37">
        <v>2015</v>
      </c>
      <c r="E1139" s="38">
        <v>8</v>
      </c>
      <c r="F1139" s="37" t="s">
        <v>50</v>
      </c>
      <c r="G1139" s="37" t="s">
        <v>50</v>
      </c>
      <c r="H1139" s="37" t="s">
        <v>32</v>
      </c>
      <c r="I1139" s="38">
        <v>224</v>
      </c>
      <c r="J1139" s="37" t="s">
        <v>2003</v>
      </c>
      <c r="K1139" s="37">
        <f t="shared" si="51"/>
        <v>206</v>
      </c>
      <c r="L1139" s="37" t="s">
        <v>2582</v>
      </c>
      <c r="M1139">
        <v>0</v>
      </c>
      <c r="N1139">
        <v>0</v>
      </c>
      <c r="O1139">
        <v>0</v>
      </c>
      <c r="P1139">
        <f>VLOOKUP(C1139,'By Sighting'!B:O,14,FALSE)</f>
        <v>0</v>
      </c>
      <c r="Q1139">
        <v>0</v>
      </c>
      <c r="R1139">
        <f t="shared" si="52"/>
        <v>0</v>
      </c>
      <c r="S1139">
        <v>0</v>
      </c>
      <c r="T1139">
        <v>0</v>
      </c>
      <c r="U1139" t="str">
        <f t="shared" si="53"/>
        <v/>
      </c>
    </row>
    <row r="1140" spans="1:21" hidden="1" x14ac:dyDescent="0.25">
      <c r="A1140" s="39">
        <v>42241</v>
      </c>
      <c r="B1140" s="39" t="s">
        <v>4962</v>
      </c>
      <c r="C1140" s="37" t="s">
        <v>2581</v>
      </c>
      <c r="D1140" s="37">
        <v>2015</v>
      </c>
      <c r="E1140" s="38">
        <v>8</v>
      </c>
      <c r="F1140" s="37" t="s">
        <v>50</v>
      </c>
      <c r="G1140" s="37" t="s">
        <v>50</v>
      </c>
      <c r="H1140" s="37" t="s">
        <v>40</v>
      </c>
      <c r="I1140" s="38">
        <v>4</v>
      </c>
      <c r="J1140" s="37">
        <v>0</v>
      </c>
      <c r="K1140" s="37">
        <f t="shared" si="51"/>
        <v>4</v>
      </c>
      <c r="L1140" s="37" t="s">
        <v>37</v>
      </c>
      <c r="M1140">
        <v>0</v>
      </c>
      <c r="N1140">
        <v>0</v>
      </c>
      <c r="O1140">
        <v>0</v>
      </c>
      <c r="P1140">
        <f>VLOOKUP(C1140,'By Sighting'!B:O,14,FALSE)</f>
        <v>0</v>
      </c>
      <c r="Q1140">
        <v>0</v>
      </c>
      <c r="R1140">
        <f t="shared" si="52"/>
        <v>0</v>
      </c>
      <c r="S1140">
        <v>0</v>
      </c>
      <c r="T1140">
        <v>0</v>
      </c>
      <c r="U1140" t="str">
        <f t="shared" si="53"/>
        <v/>
      </c>
    </row>
    <row r="1141" spans="1:21" hidden="1" x14ac:dyDescent="0.25">
      <c r="A1141" s="39">
        <v>42252</v>
      </c>
      <c r="B1141" s="39" t="s">
        <v>4963</v>
      </c>
      <c r="C1141" s="37" t="s">
        <v>2580</v>
      </c>
      <c r="D1141" s="37">
        <v>2015</v>
      </c>
      <c r="E1141" s="38">
        <v>9</v>
      </c>
      <c r="F1141" s="37" t="s">
        <v>76</v>
      </c>
      <c r="G1141" s="37" t="s">
        <v>1827</v>
      </c>
      <c r="H1141" s="37" t="s">
        <v>32</v>
      </c>
      <c r="I1141" s="38">
        <v>94</v>
      </c>
      <c r="J1141" s="37">
        <v>0</v>
      </c>
      <c r="K1141" s="37">
        <f t="shared" si="51"/>
        <v>94</v>
      </c>
      <c r="L1141" s="37" t="s">
        <v>2579</v>
      </c>
      <c r="M1141">
        <v>0</v>
      </c>
      <c r="N1141">
        <v>0</v>
      </c>
      <c r="O1141">
        <v>0</v>
      </c>
      <c r="P1141">
        <f>VLOOKUP(C1141,'By Sighting'!B:O,14,FALSE)</f>
        <v>0</v>
      </c>
      <c r="Q1141">
        <v>0</v>
      </c>
      <c r="R1141">
        <f t="shared" si="52"/>
        <v>0</v>
      </c>
      <c r="S1141">
        <v>0</v>
      </c>
      <c r="T1141">
        <v>0</v>
      </c>
      <c r="U1141" t="str">
        <f t="shared" si="53"/>
        <v/>
      </c>
    </row>
    <row r="1142" spans="1:21" hidden="1" x14ac:dyDescent="0.25">
      <c r="A1142" s="39">
        <v>42256</v>
      </c>
      <c r="B1142" s="39" t="s">
        <v>4964</v>
      </c>
      <c r="C1142" s="37" t="s">
        <v>2578</v>
      </c>
      <c r="D1142" s="37">
        <v>2015</v>
      </c>
      <c r="E1142" s="38">
        <v>9</v>
      </c>
      <c r="F1142" s="37" t="s">
        <v>37</v>
      </c>
      <c r="G1142" s="37" t="s">
        <v>4672</v>
      </c>
      <c r="H1142" s="37" t="s">
        <v>32</v>
      </c>
      <c r="I1142" s="38">
        <v>1</v>
      </c>
      <c r="J1142" s="37">
        <v>0</v>
      </c>
      <c r="K1142" s="37">
        <f t="shared" si="51"/>
        <v>1</v>
      </c>
      <c r="L1142" s="37" t="s">
        <v>2577</v>
      </c>
      <c r="M1142">
        <v>0</v>
      </c>
      <c r="N1142">
        <v>0</v>
      </c>
      <c r="O1142">
        <v>0</v>
      </c>
      <c r="P1142">
        <f>VLOOKUP(C1142,'By Sighting'!B:O,14,FALSE)</f>
        <v>0</v>
      </c>
      <c r="Q1142">
        <v>0</v>
      </c>
      <c r="R1142">
        <f t="shared" si="52"/>
        <v>0</v>
      </c>
      <c r="S1142">
        <v>0</v>
      </c>
      <c r="T1142">
        <v>0</v>
      </c>
      <c r="U1142" t="str">
        <f t="shared" si="53"/>
        <v/>
      </c>
    </row>
    <row r="1143" spans="1:21" hidden="1" x14ac:dyDescent="0.25">
      <c r="A1143" s="39">
        <v>42256</v>
      </c>
      <c r="B1143" s="39" t="s">
        <v>4964</v>
      </c>
      <c r="C1143" s="37" t="s">
        <v>2576</v>
      </c>
      <c r="D1143" s="37">
        <v>2015</v>
      </c>
      <c r="E1143" s="38">
        <v>9</v>
      </c>
      <c r="F1143" s="37" t="s">
        <v>24</v>
      </c>
      <c r="G1143" s="37" t="s">
        <v>4672</v>
      </c>
      <c r="H1143" s="37" t="s">
        <v>32</v>
      </c>
      <c r="I1143" s="38">
        <v>24</v>
      </c>
      <c r="J1143" s="37">
        <v>0</v>
      </c>
      <c r="K1143" s="37">
        <f t="shared" si="51"/>
        <v>24</v>
      </c>
      <c r="L1143" s="37" t="s">
        <v>37</v>
      </c>
      <c r="M1143">
        <v>0</v>
      </c>
      <c r="N1143">
        <v>0</v>
      </c>
      <c r="O1143">
        <v>0</v>
      </c>
      <c r="P1143">
        <f>VLOOKUP(C1143,'By Sighting'!B:O,14,FALSE)</f>
        <v>0</v>
      </c>
      <c r="Q1143">
        <v>0</v>
      </c>
      <c r="R1143">
        <f t="shared" si="52"/>
        <v>0</v>
      </c>
      <c r="S1143">
        <v>0</v>
      </c>
      <c r="T1143">
        <v>0</v>
      </c>
      <c r="U1143" t="str">
        <f t="shared" si="53"/>
        <v/>
      </c>
    </row>
    <row r="1144" spans="1:21" hidden="1" x14ac:dyDescent="0.25">
      <c r="A1144" s="39">
        <v>42256</v>
      </c>
      <c r="B1144" s="39" t="s">
        <v>4964</v>
      </c>
      <c r="C1144" s="37" t="s">
        <v>2575</v>
      </c>
      <c r="D1144" s="37">
        <v>2015</v>
      </c>
      <c r="E1144" s="38">
        <v>9</v>
      </c>
      <c r="F1144" s="37" t="s">
        <v>24</v>
      </c>
      <c r="G1144" s="37" t="s">
        <v>4672</v>
      </c>
      <c r="H1144" s="37" t="s">
        <v>40</v>
      </c>
      <c r="I1144" s="38">
        <v>1</v>
      </c>
      <c r="J1144" s="37">
        <v>0</v>
      </c>
      <c r="K1144" s="37">
        <f t="shared" si="51"/>
        <v>1</v>
      </c>
      <c r="L1144" s="37" t="s">
        <v>37</v>
      </c>
      <c r="M1144">
        <v>0</v>
      </c>
      <c r="N1144">
        <v>0</v>
      </c>
      <c r="O1144">
        <v>0</v>
      </c>
      <c r="P1144">
        <f>VLOOKUP(C1144,'By Sighting'!B:O,14,FALSE)</f>
        <v>0</v>
      </c>
      <c r="Q1144">
        <v>0</v>
      </c>
      <c r="R1144">
        <f t="shared" si="52"/>
        <v>0</v>
      </c>
      <c r="S1144">
        <v>0</v>
      </c>
      <c r="T1144">
        <v>0</v>
      </c>
      <c r="U1144" t="str">
        <f t="shared" si="53"/>
        <v/>
      </c>
    </row>
    <row r="1145" spans="1:21" hidden="1" x14ac:dyDescent="0.25">
      <c r="A1145" s="39">
        <v>42256</v>
      </c>
      <c r="B1145" s="39" t="s">
        <v>4964</v>
      </c>
      <c r="C1145" s="37" t="s">
        <v>1176</v>
      </c>
      <c r="D1145" s="37">
        <v>2015</v>
      </c>
      <c r="E1145" s="38">
        <v>9</v>
      </c>
      <c r="F1145" s="37" t="s">
        <v>55</v>
      </c>
      <c r="G1145" s="37" t="s">
        <v>4672</v>
      </c>
      <c r="H1145" s="37" t="s">
        <v>32</v>
      </c>
      <c r="I1145" s="38">
        <v>930</v>
      </c>
      <c r="J1145" s="37" t="s">
        <v>2517</v>
      </c>
      <c r="K1145" s="37">
        <f t="shared" si="51"/>
        <v>911</v>
      </c>
      <c r="L1145" s="37" t="s">
        <v>2574</v>
      </c>
      <c r="M1145">
        <v>1</v>
      </c>
      <c r="N1145">
        <v>0</v>
      </c>
      <c r="O1145">
        <v>0</v>
      </c>
      <c r="P1145">
        <f>VLOOKUP(C1145,'By Sighting'!B:O,14,FALSE)</f>
        <v>0</v>
      </c>
      <c r="Q1145">
        <v>1.0752688172043011E-3</v>
      </c>
      <c r="R1145">
        <f t="shared" si="52"/>
        <v>0</v>
      </c>
      <c r="S1145">
        <v>0</v>
      </c>
      <c r="T1145">
        <v>1</v>
      </c>
      <c r="U1145" t="str">
        <f t="shared" si="53"/>
        <v/>
      </c>
    </row>
    <row r="1146" spans="1:21" hidden="1" x14ac:dyDescent="0.25">
      <c r="A1146" s="39">
        <v>42256</v>
      </c>
      <c r="B1146" s="39" t="s">
        <v>4964</v>
      </c>
      <c r="C1146" s="37" t="s">
        <v>1179</v>
      </c>
      <c r="D1146" s="37">
        <v>2015</v>
      </c>
      <c r="E1146" s="38">
        <v>9</v>
      </c>
      <c r="F1146" s="37" t="s">
        <v>55</v>
      </c>
      <c r="G1146" s="37" t="s">
        <v>4672</v>
      </c>
      <c r="H1146" s="37" t="s">
        <v>40</v>
      </c>
      <c r="I1146" s="38">
        <v>1171</v>
      </c>
      <c r="J1146" s="37">
        <v>0</v>
      </c>
      <c r="K1146" s="37">
        <f t="shared" si="51"/>
        <v>1171</v>
      </c>
      <c r="L1146" s="37" t="s">
        <v>2573</v>
      </c>
      <c r="M1146">
        <v>5</v>
      </c>
      <c r="N1146">
        <v>0</v>
      </c>
      <c r="O1146">
        <v>4</v>
      </c>
      <c r="P1146">
        <f>VLOOKUP(C1146,'By Sighting'!B:O,14,FALSE)</f>
        <v>4</v>
      </c>
      <c r="Q1146">
        <v>4.269854824935952E-3</v>
      </c>
      <c r="R1146">
        <f t="shared" si="52"/>
        <v>3.4158838599487617E-3</v>
      </c>
      <c r="S1146">
        <v>3.4158838599487617E-3</v>
      </c>
      <c r="T1146">
        <v>5</v>
      </c>
      <c r="U1146" t="str">
        <f t="shared" si="53"/>
        <v/>
      </c>
    </row>
    <row r="1147" spans="1:21" hidden="1" x14ac:dyDescent="0.25">
      <c r="A1147" s="39">
        <v>42272</v>
      </c>
      <c r="B1147" s="39" t="s">
        <v>4965</v>
      </c>
      <c r="C1147" s="37" t="s">
        <v>2568</v>
      </c>
      <c r="D1147" s="37">
        <v>2015</v>
      </c>
      <c r="E1147" s="38">
        <v>9</v>
      </c>
      <c r="F1147" s="37" t="s">
        <v>76</v>
      </c>
      <c r="G1147" s="37" t="s">
        <v>1827</v>
      </c>
      <c r="H1147" s="37" t="s">
        <v>32</v>
      </c>
      <c r="I1147" s="38">
        <v>132</v>
      </c>
      <c r="J1147" s="37">
        <v>0</v>
      </c>
      <c r="K1147" s="37">
        <f t="shared" si="51"/>
        <v>132</v>
      </c>
      <c r="L1147" s="37" t="s">
        <v>2567</v>
      </c>
      <c r="M1147">
        <v>0</v>
      </c>
      <c r="N1147">
        <v>0</v>
      </c>
      <c r="O1147">
        <v>0</v>
      </c>
      <c r="P1147">
        <f>VLOOKUP(C1147,'By Sighting'!B:O,14,FALSE)</f>
        <v>0</v>
      </c>
      <c r="Q1147">
        <v>0</v>
      </c>
      <c r="R1147">
        <f t="shared" si="52"/>
        <v>0</v>
      </c>
      <c r="S1147">
        <v>0</v>
      </c>
      <c r="T1147">
        <v>0</v>
      </c>
      <c r="U1147" t="str">
        <f t="shared" si="53"/>
        <v/>
      </c>
    </row>
    <row r="1148" spans="1:21" hidden="1" x14ac:dyDescent="0.25">
      <c r="A1148" s="39">
        <v>42272</v>
      </c>
      <c r="B1148" s="39" t="s">
        <v>4965</v>
      </c>
      <c r="C1148" s="37" t="s">
        <v>2566</v>
      </c>
      <c r="D1148" s="37">
        <v>2015</v>
      </c>
      <c r="E1148" s="38">
        <v>9</v>
      </c>
      <c r="F1148" s="37" t="s">
        <v>76</v>
      </c>
      <c r="G1148" s="37" t="s">
        <v>1827</v>
      </c>
      <c r="H1148" s="37" t="s">
        <v>40</v>
      </c>
      <c r="I1148" s="38">
        <v>2</v>
      </c>
      <c r="J1148" s="37">
        <v>0</v>
      </c>
      <c r="K1148" s="37">
        <f t="shared" si="51"/>
        <v>2</v>
      </c>
      <c r="L1148" s="37" t="s">
        <v>2565</v>
      </c>
      <c r="M1148">
        <v>0</v>
      </c>
      <c r="N1148">
        <v>0</v>
      </c>
      <c r="O1148">
        <v>0</v>
      </c>
      <c r="P1148">
        <f>VLOOKUP(C1148,'By Sighting'!B:O,14,FALSE)</f>
        <v>0</v>
      </c>
      <c r="Q1148">
        <v>0</v>
      </c>
      <c r="R1148">
        <f t="shared" si="52"/>
        <v>0</v>
      </c>
      <c r="S1148">
        <v>0</v>
      </c>
      <c r="T1148">
        <v>0</v>
      </c>
      <c r="U1148" t="str">
        <f t="shared" si="53"/>
        <v/>
      </c>
    </row>
    <row r="1149" spans="1:21" hidden="1" x14ac:dyDescent="0.25">
      <c r="A1149" s="39">
        <v>42272</v>
      </c>
      <c r="B1149" s="39" t="s">
        <v>4965</v>
      </c>
      <c r="C1149" s="37" t="s">
        <v>2564</v>
      </c>
      <c r="D1149" s="37">
        <v>2015</v>
      </c>
      <c r="E1149" s="38">
        <v>9</v>
      </c>
      <c r="F1149" s="37" t="s">
        <v>1827</v>
      </c>
      <c r="G1149" s="37" t="s">
        <v>1827</v>
      </c>
      <c r="H1149" s="37" t="s">
        <v>32</v>
      </c>
      <c r="I1149" s="40">
        <v>19</v>
      </c>
      <c r="J1149" s="37">
        <v>0</v>
      </c>
      <c r="K1149" s="37">
        <f t="shared" si="51"/>
        <v>19</v>
      </c>
      <c r="L1149" s="37" t="s">
        <v>2563</v>
      </c>
      <c r="M1149">
        <v>0</v>
      </c>
      <c r="N1149">
        <v>0</v>
      </c>
      <c r="O1149">
        <v>0</v>
      </c>
      <c r="P1149">
        <f>VLOOKUP(C1149,'By Sighting'!B:O,14,FALSE)</f>
        <v>0</v>
      </c>
      <c r="Q1149">
        <v>0</v>
      </c>
      <c r="R1149">
        <f t="shared" si="52"/>
        <v>0</v>
      </c>
      <c r="S1149">
        <v>0</v>
      </c>
      <c r="T1149">
        <v>0</v>
      </c>
      <c r="U1149" t="str">
        <f t="shared" si="53"/>
        <v/>
      </c>
    </row>
    <row r="1150" spans="1:21" hidden="1" x14ac:dyDescent="0.25">
      <c r="A1150" s="39">
        <v>42272</v>
      </c>
      <c r="B1150" s="39" t="s">
        <v>4965</v>
      </c>
      <c r="C1150" s="37" t="s">
        <v>2561</v>
      </c>
      <c r="D1150" s="37">
        <v>2015</v>
      </c>
      <c r="E1150" s="38">
        <v>9</v>
      </c>
      <c r="F1150" s="37" t="s">
        <v>55</v>
      </c>
      <c r="G1150" s="37" t="s">
        <v>4672</v>
      </c>
      <c r="H1150" s="37" t="s">
        <v>32</v>
      </c>
      <c r="I1150" s="38">
        <v>640</v>
      </c>
      <c r="J1150" s="37" t="s">
        <v>1928</v>
      </c>
      <c r="K1150" s="37">
        <f t="shared" si="51"/>
        <v>638</v>
      </c>
      <c r="L1150" s="37" t="s">
        <v>37</v>
      </c>
      <c r="M1150">
        <v>0</v>
      </c>
      <c r="N1150">
        <v>0</v>
      </c>
      <c r="O1150">
        <v>0</v>
      </c>
      <c r="P1150">
        <f>VLOOKUP(C1150,'By Sighting'!B:O,14,FALSE)</f>
        <v>0</v>
      </c>
      <c r="Q1150">
        <v>0</v>
      </c>
      <c r="R1150">
        <f t="shared" si="52"/>
        <v>0</v>
      </c>
      <c r="S1150">
        <v>0</v>
      </c>
      <c r="T1150">
        <v>0</v>
      </c>
      <c r="U1150" t="str">
        <f t="shared" si="53"/>
        <v/>
      </c>
    </row>
    <row r="1151" spans="1:21" hidden="1" x14ac:dyDescent="0.25">
      <c r="A1151" s="39">
        <v>42272</v>
      </c>
      <c r="B1151" s="39" t="s">
        <v>4965</v>
      </c>
      <c r="C1151" s="37" t="s">
        <v>1190</v>
      </c>
      <c r="D1151" s="37">
        <v>2015</v>
      </c>
      <c r="E1151" s="38">
        <v>9</v>
      </c>
      <c r="F1151" s="37" t="s">
        <v>55</v>
      </c>
      <c r="G1151" s="37" t="s">
        <v>4672</v>
      </c>
      <c r="H1151" s="37" t="s">
        <v>40</v>
      </c>
      <c r="I1151" s="38">
        <v>856</v>
      </c>
      <c r="J1151" s="37">
        <v>0</v>
      </c>
      <c r="K1151" s="37">
        <f t="shared" si="51"/>
        <v>856</v>
      </c>
      <c r="L1151" s="37" t="s">
        <v>2560</v>
      </c>
      <c r="M1151">
        <v>1</v>
      </c>
      <c r="N1151">
        <v>0</v>
      </c>
      <c r="O1151">
        <v>1</v>
      </c>
      <c r="P1151">
        <f>VLOOKUP(C1151,'By Sighting'!B:O,14,FALSE)</f>
        <v>1</v>
      </c>
      <c r="Q1151">
        <v>1.1682242990654205E-3</v>
      </c>
      <c r="R1151">
        <f t="shared" si="52"/>
        <v>1.1682242990654205E-3</v>
      </c>
      <c r="S1151">
        <v>1.1682242990654205E-3</v>
      </c>
      <c r="T1151">
        <v>1</v>
      </c>
      <c r="U1151" t="str">
        <f t="shared" si="53"/>
        <v/>
      </c>
    </row>
    <row r="1152" spans="1:21" hidden="1" x14ac:dyDescent="0.25">
      <c r="A1152" s="39">
        <v>42272</v>
      </c>
      <c r="B1152" s="39" t="s">
        <v>4965</v>
      </c>
      <c r="C1152" s="37" t="s">
        <v>2559</v>
      </c>
      <c r="D1152" s="37">
        <v>2015</v>
      </c>
      <c r="E1152" s="38">
        <v>9</v>
      </c>
      <c r="F1152" s="37" t="s">
        <v>36</v>
      </c>
      <c r="G1152" s="37" t="s">
        <v>36</v>
      </c>
      <c r="H1152" s="37" t="s">
        <v>32</v>
      </c>
      <c r="I1152" s="38">
        <v>217</v>
      </c>
      <c r="J1152" s="37" t="s">
        <v>2558</v>
      </c>
      <c r="K1152" s="37">
        <f t="shared" si="51"/>
        <v>154</v>
      </c>
      <c r="L1152" s="37" t="s">
        <v>2557</v>
      </c>
      <c r="M1152">
        <v>0</v>
      </c>
      <c r="N1152">
        <v>0</v>
      </c>
      <c r="O1152">
        <v>0</v>
      </c>
      <c r="P1152">
        <f>VLOOKUP(C1152,'By Sighting'!B:O,14,FALSE)</f>
        <v>0</v>
      </c>
      <c r="Q1152">
        <v>0</v>
      </c>
      <c r="R1152">
        <f t="shared" si="52"/>
        <v>0</v>
      </c>
      <c r="S1152">
        <v>0</v>
      </c>
      <c r="T1152">
        <v>0</v>
      </c>
      <c r="U1152" t="str">
        <f t="shared" si="53"/>
        <v/>
      </c>
    </row>
    <row r="1153" spans="1:21" hidden="1" x14ac:dyDescent="0.25">
      <c r="A1153" s="39">
        <v>42272</v>
      </c>
      <c r="B1153" s="39" t="s">
        <v>4965</v>
      </c>
      <c r="C1153" s="37" t="s">
        <v>2556</v>
      </c>
      <c r="D1153" s="37">
        <v>2015</v>
      </c>
      <c r="E1153" s="38">
        <v>9</v>
      </c>
      <c r="F1153" s="37" t="s">
        <v>36</v>
      </c>
      <c r="G1153" s="37" t="s">
        <v>36</v>
      </c>
      <c r="H1153" s="37" t="s">
        <v>40</v>
      </c>
      <c r="I1153" s="38">
        <v>2</v>
      </c>
      <c r="J1153" s="37">
        <v>0</v>
      </c>
      <c r="K1153" s="37">
        <f t="shared" si="51"/>
        <v>2</v>
      </c>
      <c r="L1153" s="37" t="s">
        <v>2555</v>
      </c>
      <c r="M1153">
        <v>0</v>
      </c>
      <c r="N1153">
        <v>0</v>
      </c>
      <c r="O1153">
        <v>0</v>
      </c>
      <c r="P1153">
        <f>VLOOKUP(C1153,'By Sighting'!B:O,14,FALSE)</f>
        <v>0</v>
      </c>
      <c r="Q1153">
        <v>0</v>
      </c>
      <c r="R1153">
        <f t="shared" si="52"/>
        <v>0</v>
      </c>
      <c r="S1153">
        <v>0</v>
      </c>
      <c r="T1153">
        <v>0</v>
      </c>
      <c r="U1153" t="str">
        <f t="shared" si="53"/>
        <v/>
      </c>
    </row>
    <row r="1154" spans="1:21" hidden="1" x14ac:dyDescent="0.25">
      <c r="A1154" s="39">
        <v>42272</v>
      </c>
      <c r="B1154" s="39" t="s">
        <v>4965</v>
      </c>
      <c r="C1154" s="37" t="s">
        <v>2554</v>
      </c>
      <c r="D1154" s="37">
        <v>2015</v>
      </c>
      <c r="E1154" s="38">
        <v>9</v>
      </c>
      <c r="F1154" s="37" t="s">
        <v>50</v>
      </c>
      <c r="G1154" s="37" t="s">
        <v>50</v>
      </c>
      <c r="H1154" s="37" t="s">
        <v>32</v>
      </c>
      <c r="I1154" s="38">
        <v>226</v>
      </c>
      <c r="J1154" s="37" t="s">
        <v>2192</v>
      </c>
      <c r="K1154" s="37">
        <f t="shared" si="51"/>
        <v>214</v>
      </c>
      <c r="L1154" s="37" t="s">
        <v>2553</v>
      </c>
      <c r="M1154">
        <v>0</v>
      </c>
      <c r="N1154">
        <v>0</v>
      </c>
      <c r="O1154">
        <v>0</v>
      </c>
      <c r="P1154">
        <f>VLOOKUP(C1154,'By Sighting'!B:O,14,FALSE)</f>
        <v>0</v>
      </c>
      <c r="Q1154">
        <v>0</v>
      </c>
      <c r="R1154">
        <f t="shared" si="52"/>
        <v>0</v>
      </c>
      <c r="S1154">
        <v>0</v>
      </c>
      <c r="T1154">
        <v>0</v>
      </c>
      <c r="U1154" t="str">
        <f t="shared" si="53"/>
        <v/>
      </c>
    </row>
    <row r="1155" spans="1:21" hidden="1" x14ac:dyDescent="0.25">
      <c r="A1155" s="39">
        <v>42272</v>
      </c>
      <c r="B1155" s="39" t="s">
        <v>4965</v>
      </c>
      <c r="C1155" s="37" t="s">
        <v>2552</v>
      </c>
      <c r="D1155" s="37">
        <v>2015</v>
      </c>
      <c r="E1155" s="38">
        <v>9</v>
      </c>
      <c r="F1155" s="37" t="s">
        <v>50</v>
      </c>
      <c r="G1155" s="37" t="s">
        <v>50</v>
      </c>
      <c r="H1155" s="37" t="s">
        <v>40</v>
      </c>
      <c r="I1155" s="38">
        <v>1</v>
      </c>
      <c r="J1155" s="37">
        <v>0</v>
      </c>
      <c r="K1155" s="37">
        <f t="shared" ref="K1155:K1218" si="54">I1155-J1155</f>
        <v>1</v>
      </c>
      <c r="L1155" s="37" t="s">
        <v>37</v>
      </c>
      <c r="M1155">
        <v>0</v>
      </c>
      <c r="N1155">
        <v>0</v>
      </c>
      <c r="O1155">
        <v>0</v>
      </c>
      <c r="P1155">
        <f>VLOOKUP(C1155,'By Sighting'!B:O,14,FALSE)</f>
        <v>0</v>
      </c>
      <c r="Q1155">
        <v>0</v>
      </c>
      <c r="R1155">
        <f t="shared" ref="R1155:R1218" si="55">O1155/I1155</f>
        <v>0</v>
      </c>
      <c r="S1155">
        <v>0</v>
      </c>
      <c r="T1155">
        <v>0</v>
      </c>
      <c r="U1155" t="str">
        <f t="shared" ref="U1155:U1218" si="56">IF(T1155=M1155, "", "NO")</f>
        <v/>
      </c>
    </row>
    <row r="1156" spans="1:21" hidden="1" x14ac:dyDescent="0.25">
      <c r="A1156" s="39">
        <v>42277</v>
      </c>
      <c r="B1156" s="39" t="s">
        <v>4966</v>
      </c>
      <c r="C1156" s="37" t="s">
        <v>2549</v>
      </c>
      <c r="D1156" s="37">
        <v>2015</v>
      </c>
      <c r="E1156" s="38">
        <v>9</v>
      </c>
      <c r="F1156" s="37" t="s">
        <v>76</v>
      </c>
      <c r="G1156" s="37" t="s">
        <v>1827</v>
      </c>
      <c r="H1156" s="37" t="s">
        <v>32</v>
      </c>
      <c r="I1156" s="38">
        <v>89</v>
      </c>
      <c r="J1156" s="37" t="s">
        <v>1841</v>
      </c>
      <c r="K1156" s="37">
        <f t="shared" si="54"/>
        <v>88</v>
      </c>
      <c r="L1156" s="37" t="s">
        <v>2547</v>
      </c>
      <c r="M1156">
        <v>0</v>
      </c>
      <c r="N1156">
        <v>0</v>
      </c>
      <c r="O1156">
        <v>0</v>
      </c>
      <c r="P1156">
        <f>VLOOKUP(C1156,'By Sighting'!B:O,14,FALSE)</f>
        <v>0</v>
      </c>
      <c r="Q1156">
        <v>0</v>
      </c>
      <c r="R1156">
        <f t="shared" si="55"/>
        <v>0</v>
      </c>
      <c r="S1156">
        <v>0</v>
      </c>
      <c r="T1156">
        <v>0</v>
      </c>
      <c r="U1156" t="str">
        <f t="shared" si="56"/>
        <v/>
      </c>
    </row>
    <row r="1157" spans="1:21" hidden="1" x14ac:dyDescent="0.25">
      <c r="A1157" s="39">
        <v>42277</v>
      </c>
      <c r="B1157" s="39" t="s">
        <v>4966</v>
      </c>
      <c r="C1157" s="37" t="s">
        <v>2548</v>
      </c>
      <c r="D1157" s="37">
        <v>2015</v>
      </c>
      <c r="E1157" s="38">
        <v>9</v>
      </c>
      <c r="F1157" s="37" t="s">
        <v>76</v>
      </c>
      <c r="G1157" s="37" t="s">
        <v>1827</v>
      </c>
      <c r="H1157" s="37" t="s">
        <v>40</v>
      </c>
      <c r="I1157" s="38">
        <v>10</v>
      </c>
      <c r="J1157" s="37">
        <v>0</v>
      </c>
      <c r="K1157" s="37">
        <f t="shared" si="54"/>
        <v>10</v>
      </c>
      <c r="L1157" s="37" t="s">
        <v>2547</v>
      </c>
      <c r="M1157">
        <v>0</v>
      </c>
      <c r="N1157">
        <v>0</v>
      </c>
      <c r="O1157">
        <v>0</v>
      </c>
      <c r="P1157">
        <f>VLOOKUP(C1157,'By Sighting'!B:O,14,FALSE)</f>
        <v>0</v>
      </c>
      <c r="Q1157">
        <v>0</v>
      </c>
      <c r="R1157">
        <f t="shared" si="55"/>
        <v>0</v>
      </c>
      <c r="S1157">
        <v>0</v>
      </c>
      <c r="T1157">
        <v>0</v>
      </c>
      <c r="U1157" t="str">
        <f t="shared" si="56"/>
        <v/>
      </c>
    </row>
    <row r="1158" spans="1:21" hidden="1" x14ac:dyDescent="0.25">
      <c r="A1158" s="39">
        <v>42277</v>
      </c>
      <c r="B1158" s="39" t="s">
        <v>4966</v>
      </c>
      <c r="C1158" s="37" t="s">
        <v>2544</v>
      </c>
      <c r="D1158" s="37">
        <v>2015</v>
      </c>
      <c r="E1158" s="38">
        <v>9</v>
      </c>
      <c r="F1158" s="37" t="s">
        <v>24</v>
      </c>
      <c r="G1158" s="37" t="s">
        <v>4672</v>
      </c>
      <c r="H1158" s="37" t="s">
        <v>32</v>
      </c>
      <c r="I1158" s="38">
        <v>30</v>
      </c>
      <c r="J1158" s="37">
        <v>0</v>
      </c>
      <c r="K1158" s="37">
        <f t="shared" si="54"/>
        <v>30</v>
      </c>
      <c r="L1158" s="37" t="s">
        <v>37</v>
      </c>
      <c r="M1158">
        <v>0</v>
      </c>
      <c r="N1158">
        <v>0</v>
      </c>
      <c r="O1158">
        <v>0</v>
      </c>
      <c r="P1158">
        <f>VLOOKUP(C1158,'By Sighting'!B:O,14,FALSE)</f>
        <v>0</v>
      </c>
      <c r="Q1158">
        <v>0</v>
      </c>
      <c r="R1158">
        <f t="shared" si="55"/>
        <v>0</v>
      </c>
      <c r="S1158">
        <v>0</v>
      </c>
      <c r="T1158">
        <v>0</v>
      </c>
      <c r="U1158" t="str">
        <f t="shared" si="56"/>
        <v/>
      </c>
    </row>
    <row r="1159" spans="1:21" hidden="1" x14ac:dyDescent="0.25">
      <c r="A1159" s="39">
        <v>42277</v>
      </c>
      <c r="B1159" s="39" t="s">
        <v>4966</v>
      </c>
      <c r="C1159" s="37" t="s">
        <v>2543</v>
      </c>
      <c r="D1159" s="37">
        <v>2015</v>
      </c>
      <c r="E1159" s="38">
        <v>9</v>
      </c>
      <c r="F1159" s="37" t="s">
        <v>24</v>
      </c>
      <c r="G1159" s="37" t="s">
        <v>4672</v>
      </c>
      <c r="H1159" s="37" t="s">
        <v>40</v>
      </c>
      <c r="I1159" s="38">
        <v>15</v>
      </c>
      <c r="J1159" s="37">
        <v>0</v>
      </c>
      <c r="K1159" s="37">
        <f t="shared" si="54"/>
        <v>15</v>
      </c>
      <c r="L1159" s="37" t="s">
        <v>2542</v>
      </c>
      <c r="M1159">
        <v>0</v>
      </c>
      <c r="N1159">
        <v>0</v>
      </c>
      <c r="O1159">
        <v>0</v>
      </c>
      <c r="P1159">
        <f>VLOOKUP(C1159,'By Sighting'!B:O,14,FALSE)</f>
        <v>0</v>
      </c>
      <c r="Q1159">
        <v>0</v>
      </c>
      <c r="R1159">
        <f t="shared" si="55"/>
        <v>0</v>
      </c>
      <c r="S1159">
        <v>0</v>
      </c>
      <c r="T1159">
        <v>0</v>
      </c>
      <c r="U1159" t="str">
        <f t="shared" si="56"/>
        <v/>
      </c>
    </row>
    <row r="1160" spans="1:21" hidden="1" x14ac:dyDescent="0.25">
      <c r="A1160" s="39">
        <v>42282</v>
      </c>
      <c r="B1160" s="39" t="s">
        <v>4967</v>
      </c>
      <c r="C1160" s="37" t="s">
        <v>2541</v>
      </c>
      <c r="D1160" s="37">
        <v>2015</v>
      </c>
      <c r="E1160" s="38">
        <v>10</v>
      </c>
      <c r="F1160" s="37" t="s">
        <v>76</v>
      </c>
      <c r="G1160" s="37" t="s">
        <v>1827</v>
      </c>
      <c r="H1160" s="37" t="s">
        <v>32</v>
      </c>
      <c r="I1160" s="38">
        <v>15</v>
      </c>
      <c r="J1160" s="37">
        <v>0</v>
      </c>
      <c r="K1160" s="37">
        <f t="shared" si="54"/>
        <v>15</v>
      </c>
      <c r="L1160" s="37" t="s">
        <v>2540</v>
      </c>
      <c r="M1160">
        <v>0</v>
      </c>
      <c r="N1160">
        <v>0</v>
      </c>
      <c r="O1160">
        <v>0</v>
      </c>
      <c r="P1160">
        <f>VLOOKUP(C1160,'By Sighting'!B:O,14,FALSE)</f>
        <v>0</v>
      </c>
      <c r="Q1160">
        <v>0</v>
      </c>
      <c r="R1160">
        <f t="shared" si="55"/>
        <v>0</v>
      </c>
      <c r="S1160">
        <v>0</v>
      </c>
      <c r="T1160">
        <v>0</v>
      </c>
      <c r="U1160" t="str">
        <f t="shared" si="56"/>
        <v/>
      </c>
    </row>
    <row r="1161" spans="1:21" hidden="1" x14ac:dyDescent="0.25">
      <c r="A1161" s="39">
        <v>42282</v>
      </c>
      <c r="B1161" s="39" t="s">
        <v>4967</v>
      </c>
      <c r="C1161" s="37" t="s">
        <v>1194</v>
      </c>
      <c r="D1161" s="37">
        <v>2015</v>
      </c>
      <c r="E1161" s="38">
        <v>10</v>
      </c>
      <c r="F1161" s="37" t="s">
        <v>24</v>
      </c>
      <c r="G1161" s="37" t="s">
        <v>4672</v>
      </c>
      <c r="H1161" s="37" t="s">
        <v>32</v>
      </c>
      <c r="I1161" s="38">
        <v>2</v>
      </c>
      <c r="J1161" s="37">
        <v>0</v>
      </c>
      <c r="K1161" s="37">
        <f t="shared" si="54"/>
        <v>2</v>
      </c>
      <c r="L1161" s="37" t="s">
        <v>37</v>
      </c>
      <c r="M1161">
        <v>1</v>
      </c>
      <c r="N1161">
        <v>0</v>
      </c>
      <c r="O1161">
        <v>0</v>
      </c>
      <c r="P1161">
        <f>VLOOKUP(C1161,'By Sighting'!B:O,14,FALSE)</f>
        <v>1</v>
      </c>
      <c r="Q1161">
        <v>0.5</v>
      </c>
      <c r="R1161">
        <f t="shared" si="55"/>
        <v>0</v>
      </c>
      <c r="S1161">
        <v>0.5</v>
      </c>
      <c r="T1161">
        <v>1</v>
      </c>
      <c r="U1161" t="str">
        <f t="shared" si="56"/>
        <v/>
      </c>
    </row>
    <row r="1162" spans="1:21" hidden="1" x14ac:dyDescent="0.25">
      <c r="A1162" s="39">
        <v>42327</v>
      </c>
      <c r="B1162" s="39" t="s">
        <v>4968</v>
      </c>
      <c r="C1162" s="37" t="s">
        <v>2526</v>
      </c>
      <c r="D1162" s="37">
        <v>2015</v>
      </c>
      <c r="E1162" s="38">
        <v>11</v>
      </c>
      <c r="F1162" s="37" t="s">
        <v>1827</v>
      </c>
      <c r="G1162" s="37" t="s">
        <v>1827</v>
      </c>
      <c r="H1162" s="37" t="s">
        <v>40</v>
      </c>
      <c r="I1162" s="38">
        <v>17</v>
      </c>
      <c r="J1162" s="37">
        <v>0</v>
      </c>
      <c r="K1162" s="37">
        <f t="shared" si="54"/>
        <v>17</v>
      </c>
      <c r="L1162" s="37" t="s">
        <v>37</v>
      </c>
      <c r="M1162">
        <v>0</v>
      </c>
      <c r="N1162">
        <v>0</v>
      </c>
      <c r="O1162">
        <v>0</v>
      </c>
      <c r="P1162">
        <f>VLOOKUP(C1162,'By Sighting'!B:O,14,FALSE)</f>
        <v>0</v>
      </c>
      <c r="Q1162">
        <v>0</v>
      </c>
      <c r="R1162">
        <f t="shared" si="55"/>
        <v>0</v>
      </c>
      <c r="S1162">
        <v>0</v>
      </c>
      <c r="T1162">
        <v>0</v>
      </c>
      <c r="U1162" t="str">
        <f t="shared" si="56"/>
        <v/>
      </c>
    </row>
    <row r="1163" spans="1:21" hidden="1" x14ac:dyDescent="0.25">
      <c r="A1163" s="39">
        <v>42327</v>
      </c>
      <c r="B1163" s="39" t="s">
        <v>4968</v>
      </c>
      <c r="C1163" s="37" t="s">
        <v>1198</v>
      </c>
      <c r="D1163" s="37">
        <v>2015</v>
      </c>
      <c r="E1163" s="38">
        <v>11</v>
      </c>
      <c r="F1163" s="37" t="s">
        <v>1827</v>
      </c>
      <c r="G1163" s="37" t="s">
        <v>1827</v>
      </c>
      <c r="H1163" s="37" t="s">
        <v>32</v>
      </c>
      <c r="I1163" s="38">
        <v>90</v>
      </c>
      <c r="J1163" s="37">
        <v>0</v>
      </c>
      <c r="K1163" s="37">
        <f t="shared" si="54"/>
        <v>90</v>
      </c>
      <c r="L1163" s="37" t="s">
        <v>2525</v>
      </c>
      <c r="M1163">
        <v>1</v>
      </c>
      <c r="N1163">
        <v>0</v>
      </c>
      <c r="O1163">
        <v>1</v>
      </c>
      <c r="P1163">
        <f>VLOOKUP(C1163,'By Sighting'!B:O,14,FALSE)</f>
        <v>1</v>
      </c>
      <c r="Q1163">
        <v>1.1111111111111112E-2</v>
      </c>
      <c r="R1163">
        <f t="shared" si="55"/>
        <v>1.1111111111111112E-2</v>
      </c>
      <c r="S1163">
        <v>1.1111111111111112E-2</v>
      </c>
      <c r="T1163">
        <v>1</v>
      </c>
      <c r="U1163" t="str">
        <f t="shared" si="56"/>
        <v/>
      </c>
    </row>
    <row r="1164" spans="1:21" hidden="1" x14ac:dyDescent="0.25">
      <c r="A1164" s="39">
        <v>42377</v>
      </c>
      <c r="B1164" s="39" t="s">
        <v>4969</v>
      </c>
      <c r="C1164" s="37" t="s">
        <v>1202</v>
      </c>
      <c r="D1164" s="37">
        <v>2016</v>
      </c>
      <c r="E1164" s="38">
        <v>1</v>
      </c>
      <c r="F1164" s="37" t="s">
        <v>1827</v>
      </c>
      <c r="G1164" s="37" t="s">
        <v>1827</v>
      </c>
      <c r="H1164" s="37" t="s">
        <v>32</v>
      </c>
      <c r="I1164" s="38">
        <v>109</v>
      </c>
      <c r="J1164" s="37">
        <v>0</v>
      </c>
      <c r="K1164" s="37">
        <f t="shared" si="54"/>
        <v>109</v>
      </c>
      <c r="L1164" s="37" t="s">
        <v>37</v>
      </c>
      <c r="M1164">
        <v>1</v>
      </c>
      <c r="N1164">
        <v>1</v>
      </c>
      <c r="O1164">
        <v>0</v>
      </c>
      <c r="P1164">
        <f>VLOOKUP(C1164,'By Sighting'!B:O,14,FALSE)</f>
        <v>1</v>
      </c>
      <c r="Q1164">
        <v>9.1743119266055051E-3</v>
      </c>
      <c r="R1164">
        <f t="shared" si="55"/>
        <v>0</v>
      </c>
      <c r="S1164">
        <v>9.1743119266055051E-3</v>
      </c>
      <c r="T1164">
        <v>1</v>
      </c>
      <c r="U1164" t="str">
        <f t="shared" si="56"/>
        <v/>
      </c>
    </row>
    <row r="1165" spans="1:21" hidden="1" x14ac:dyDescent="0.25">
      <c r="A1165" s="39">
        <v>42377</v>
      </c>
      <c r="B1165" s="39" t="s">
        <v>4969</v>
      </c>
      <c r="C1165" s="37" t="s">
        <v>2519</v>
      </c>
      <c r="D1165" s="37">
        <v>2016</v>
      </c>
      <c r="E1165" s="38">
        <v>1</v>
      </c>
      <c r="F1165" s="37" t="s">
        <v>1827</v>
      </c>
      <c r="G1165" s="37" t="s">
        <v>1827</v>
      </c>
      <c r="H1165" s="37" t="s">
        <v>40</v>
      </c>
      <c r="I1165" s="38">
        <v>4</v>
      </c>
      <c r="J1165" s="37">
        <v>0</v>
      </c>
      <c r="K1165" s="37">
        <f t="shared" si="54"/>
        <v>4</v>
      </c>
      <c r="L1165" s="37" t="s">
        <v>37</v>
      </c>
      <c r="M1165">
        <v>0</v>
      </c>
      <c r="N1165">
        <v>0</v>
      </c>
      <c r="O1165">
        <v>0</v>
      </c>
      <c r="P1165">
        <f>VLOOKUP(C1165,'By Sighting'!B:O,14,FALSE)</f>
        <v>0</v>
      </c>
      <c r="Q1165">
        <v>0</v>
      </c>
      <c r="R1165">
        <f t="shared" si="55"/>
        <v>0</v>
      </c>
      <c r="S1165">
        <v>0</v>
      </c>
      <c r="T1165">
        <v>0</v>
      </c>
      <c r="U1165" t="str">
        <f t="shared" si="56"/>
        <v/>
      </c>
    </row>
    <row r="1166" spans="1:21" hidden="1" x14ac:dyDescent="0.25">
      <c r="A1166" s="39">
        <v>42377</v>
      </c>
      <c r="B1166" s="39" t="s">
        <v>4969</v>
      </c>
      <c r="C1166" s="37" t="s">
        <v>2518</v>
      </c>
      <c r="D1166" s="37">
        <v>2016</v>
      </c>
      <c r="E1166" s="38">
        <v>1</v>
      </c>
      <c r="F1166" s="37" t="s">
        <v>153</v>
      </c>
      <c r="G1166" s="37" t="s">
        <v>4672</v>
      </c>
      <c r="H1166" s="37" t="s">
        <v>32</v>
      </c>
      <c r="I1166" s="38">
        <v>59</v>
      </c>
      <c r="J1166" s="37" t="s">
        <v>2517</v>
      </c>
      <c r="K1166" s="37">
        <f t="shared" si="54"/>
        <v>40</v>
      </c>
      <c r="L1166" s="37" t="s">
        <v>37</v>
      </c>
      <c r="M1166">
        <v>0</v>
      </c>
      <c r="N1166">
        <v>0</v>
      </c>
      <c r="O1166">
        <v>0</v>
      </c>
      <c r="P1166">
        <f>VLOOKUP(C1166,'By Sighting'!B:O,14,FALSE)</f>
        <v>0</v>
      </c>
      <c r="Q1166">
        <v>0</v>
      </c>
      <c r="R1166">
        <f t="shared" si="55"/>
        <v>0</v>
      </c>
      <c r="S1166">
        <v>0</v>
      </c>
      <c r="T1166">
        <v>0</v>
      </c>
      <c r="U1166" t="str">
        <f t="shared" si="56"/>
        <v/>
      </c>
    </row>
    <row r="1167" spans="1:21" hidden="1" x14ac:dyDescent="0.25">
      <c r="A1167" s="39">
        <v>42377</v>
      </c>
      <c r="B1167" s="39" t="s">
        <v>4969</v>
      </c>
      <c r="C1167" s="37" t="s">
        <v>1205</v>
      </c>
      <c r="D1167" s="37">
        <v>2016</v>
      </c>
      <c r="E1167" s="38">
        <v>1</v>
      </c>
      <c r="F1167" s="37" t="s">
        <v>55</v>
      </c>
      <c r="G1167" s="37" t="s">
        <v>4672</v>
      </c>
      <c r="H1167" s="37" t="s">
        <v>32</v>
      </c>
      <c r="I1167" s="38">
        <v>253</v>
      </c>
      <c r="J1167" s="37">
        <v>0</v>
      </c>
      <c r="K1167" s="37">
        <f t="shared" si="54"/>
        <v>253</v>
      </c>
      <c r="L1167" s="37" t="s">
        <v>2516</v>
      </c>
      <c r="M1167">
        <v>1</v>
      </c>
      <c r="N1167">
        <v>0</v>
      </c>
      <c r="O1167">
        <v>0</v>
      </c>
      <c r="P1167">
        <f>VLOOKUP(C1167,'By Sighting'!B:O,14,FALSE)</f>
        <v>1</v>
      </c>
      <c r="Q1167">
        <v>3.952569169960474E-3</v>
      </c>
      <c r="R1167">
        <f t="shared" si="55"/>
        <v>0</v>
      </c>
      <c r="S1167">
        <v>3.952569169960474E-3</v>
      </c>
      <c r="T1167">
        <v>1</v>
      </c>
      <c r="U1167" t="str">
        <f t="shared" si="56"/>
        <v/>
      </c>
    </row>
    <row r="1168" spans="1:21" hidden="1" x14ac:dyDescent="0.25">
      <c r="A1168" s="39">
        <v>42377</v>
      </c>
      <c r="B1168" s="39" t="s">
        <v>4969</v>
      </c>
      <c r="C1168" s="37" t="s">
        <v>2515</v>
      </c>
      <c r="D1168" s="37">
        <v>2016</v>
      </c>
      <c r="E1168" s="38">
        <v>1</v>
      </c>
      <c r="F1168" s="37" t="s">
        <v>55</v>
      </c>
      <c r="G1168" s="37" t="s">
        <v>4672</v>
      </c>
      <c r="H1168" s="37" t="s">
        <v>40</v>
      </c>
      <c r="I1168" s="38">
        <v>353</v>
      </c>
      <c r="J1168" s="37">
        <v>0</v>
      </c>
      <c r="K1168" s="37">
        <f t="shared" si="54"/>
        <v>353</v>
      </c>
      <c r="L1168" s="37" t="s">
        <v>37</v>
      </c>
      <c r="M1168">
        <v>0</v>
      </c>
      <c r="N1168">
        <v>0</v>
      </c>
      <c r="O1168">
        <v>0</v>
      </c>
      <c r="P1168">
        <f>VLOOKUP(C1168,'By Sighting'!B:O,14,FALSE)</f>
        <v>0</v>
      </c>
      <c r="Q1168">
        <v>0</v>
      </c>
      <c r="R1168">
        <f t="shared" si="55"/>
        <v>0</v>
      </c>
      <c r="S1168">
        <v>0</v>
      </c>
      <c r="T1168">
        <v>0</v>
      </c>
      <c r="U1168" t="str">
        <f t="shared" si="56"/>
        <v/>
      </c>
    </row>
    <row r="1169" spans="1:21" hidden="1" x14ac:dyDescent="0.25">
      <c r="A1169" s="39">
        <v>42377</v>
      </c>
      <c r="B1169" s="39" t="s">
        <v>4969</v>
      </c>
      <c r="C1169" s="37" t="s">
        <v>2514</v>
      </c>
      <c r="D1169" s="37">
        <v>2016</v>
      </c>
      <c r="E1169" s="38">
        <v>1</v>
      </c>
      <c r="F1169" s="37" t="s">
        <v>24</v>
      </c>
      <c r="G1169" s="37" t="s">
        <v>4672</v>
      </c>
      <c r="H1169" s="37" t="s">
        <v>32</v>
      </c>
      <c r="I1169" s="38">
        <v>7</v>
      </c>
      <c r="J1169" s="37">
        <v>0</v>
      </c>
      <c r="K1169" s="37">
        <f t="shared" si="54"/>
        <v>7</v>
      </c>
      <c r="L1169" s="37" t="s">
        <v>37</v>
      </c>
      <c r="M1169">
        <v>0</v>
      </c>
      <c r="N1169">
        <v>0</v>
      </c>
      <c r="O1169">
        <v>0</v>
      </c>
      <c r="P1169">
        <f>VLOOKUP(C1169,'By Sighting'!B:O,14,FALSE)</f>
        <v>0</v>
      </c>
      <c r="Q1169">
        <v>0</v>
      </c>
      <c r="R1169">
        <f t="shared" si="55"/>
        <v>0</v>
      </c>
      <c r="S1169">
        <v>0</v>
      </c>
      <c r="T1169">
        <v>0</v>
      </c>
      <c r="U1169" t="str">
        <f t="shared" si="56"/>
        <v/>
      </c>
    </row>
    <row r="1170" spans="1:21" hidden="1" x14ac:dyDescent="0.25">
      <c r="A1170" s="39">
        <v>42377</v>
      </c>
      <c r="B1170" s="39" t="s">
        <v>4969</v>
      </c>
      <c r="C1170" s="37" t="s">
        <v>2513</v>
      </c>
      <c r="D1170" s="37">
        <v>2016</v>
      </c>
      <c r="E1170" s="38">
        <v>1</v>
      </c>
      <c r="F1170" s="37" t="s">
        <v>36</v>
      </c>
      <c r="G1170" s="37" t="s">
        <v>36</v>
      </c>
      <c r="H1170" s="37" t="s">
        <v>32</v>
      </c>
      <c r="I1170" s="38">
        <v>35</v>
      </c>
      <c r="J1170" s="37" t="s">
        <v>1864</v>
      </c>
      <c r="K1170" s="37">
        <f t="shared" si="54"/>
        <v>31</v>
      </c>
      <c r="L1170" s="37" t="s">
        <v>37</v>
      </c>
      <c r="M1170">
        <v>0</v>
      </c>
      <c r="N1170">
        <v>0</v>
      </c>
      <c r="O1170">
        <v>0</v>
      </c>
      <c r="P1170">
        <f>VLOOKUP(C1170,'By Sighting'!B:O,14,FALSE)</f>
        <v>0</v>
      </c>
      <c r="Q1170">
        <v>0</v>
      </c>
      <c r="R1170">
        <f t="shared" si="55"/>
        <v>0</v>
      </c>
      <c r="S1170">
        <v>0</v>
      </c>
      <c r="T1170">
        <v>0</v>
      </c>
      <c r="U1170" t="str">
        <f t="shared" si="56"/>
        <v/>
      </c>
    </row>
    <row r="1171" spans="1:21" hidden="1" x14ac:dyDescent="0.25">
      <c r="A1171" s="39">
        <v>42377</v>
      </c>
      <c r="B1171" s="39" t="s">
        <v>4969</v>
      </c>
      <c r="C1171" s="37" t="s">
        <v>2512</v>
      </c>
      <c r="D1171" s="37">
        <v>2016</v>
      </c>
      <c r="E1171" s="38">
        <v>1</v>
      </c>
      <c r="F1171" s="37" t="s">
        <v>36</v>
      </c>
      <c r="G1171" s="37" t="s">
        <v>36</v>
      </c>
      <c r="H1171" s="37" t="s">
        <v>40</v>
      </c>
      <c r="I1171" s="38">
        <v>18</v>
      </c>
      <c r="J1171" s="37">
        <v>0</v>
      </c>
      <c r="K1171" s="37">
        <f t="shared" si="54"/>
        <v>18</v>
      </c>
      <c r="L1171" s="37" t="s">
        <v>37</v>
      </c>
      <c r="M1171">
        <v>0</v>
      </c>
      <c r="N1171">
        <v>0</v>
      </c>
      <c r="O1171">
        <v>0</v>
      </c>
      <c r="P1171">
        <f>VLOOKUP(C1171,'By Sighting'!B:O,14,FALSE)</f>
        <v>0</v>
      </c>
      <c r="Q1171">
        <v>0</v>
      </c>
      <c r="R1171">
        <f t="shared" si="55"/>
        <v>0</v>
      </c>
      <c r="S1171">
        <v>0</v>
      </c>
      <c r="T1171">
        <v>0</v>
      </c>
      <c r="U1171" t="str">
        <f t="shared" si="56"/>
        <v/>
      </c>
    </row>
    <row r="1172" spans="1:21" hidden="1" x14ac:dyDescent="0.25">
      <c r="A1172" s="39">
        <v>42377</v>
      </c>
      <c r="B1172" s="39" t="s">
        <v>4969</v>
      </c>
      <c r="C1172" s="37" t="s">
        <v>1209</v>
      </c>
      <c r="D1172" s="37">
        <v>2016</v>
      </c>
      <c r="E1172" s="38">
        <v>1</v>
      </c>
      <c r="F1172" s="37" t="s">
        <v>50</v>
      </c>
      <c r="G1172" s="37" t="s">
        <v>50</v>
      </c>
      <c r="H1172" s="37" t="s">
        <v>32</v>
      </c>
      <c r="I1172" s="38">
        <v>108</v>
      </c>
      <c r="J1172" s="37">
        <v>0</v>
      </c>
      <c r="K1172" s="37">
        <f t="shared" si="54"/>
        <v>108</v>
      </c>
      <c r="L1172" s="37" t="s">
        <v>37</v>
      </c>
      <c r="M1172">
        <v>1</v>
      </c>
      <c r="N1172">
        <v>1</v>
      </c>
      <c r="O1172">
        <v>0</v>
      </c>
      <c r="P1172">
        <f>VLOOKUP(C1172,'By Sighting'!B:O,14,FALSE)</f>
        <v>1</v>
      </c>
      <c r="Q1172">
        <v>9.2592592592592587E-3</v>
      </c>
      <c r="R1172">
        <f t="shared" si="55"/>
        <v>0</v>
      </c>
      <c r="S1172">
        <v>9.2592592592592587E-3</v>
      </c>
      <c r="T1172">
        <v>1</v>
      </c>
      <c r="U1172" t="str">
        <f t="shared" si="56"/>
        <v/>
      </c>
    </row>
    <row r="1173" spans="1:21" hidden="1" x14ac:dyDescent="0.25">
      <c r="A1173" s="39">
        <v>42377</v>
      </c>
      <c r="B1173" s="39" t="s">
        <v>4969</v>
      </c>
      <c r="C1173" s="37" t="s">
        <v>2511</v>
      </c>
      <c r="D1173" s="37">
        <v>2016</v>
      </c>
      <c r="E1173" s="38">
        <v>1</v>
      </c>
      <c r="F1173" s="37" t="s">
        <v>50</v>
      </c>
      <c r="G1173" s="37" t="s">
        <v>50</v>
      </c>
      <c r="H1173" s="37" t="s">
        <v>40</v>
      </c>
      <c r="I1173" s="38">
        <v>8</v>
      </c>
      <c r="J1173" s="37">
        <v>0</v>
      </c>
      <c r="K1173" s="37">
        <f t="shared" si="54"/>
        <v>8</v>
      </c>
      <c r="L1173" s="37" t="s">
        <v>37</v>
      </c>
      <c r="M1173">
        <v>0</v>
      </c>
      <c r="N1173">
        <v>0</v>
      </c>
      <c r="O1173">
        <v>0</v>
      </c>
      <c r="P1173">
        <f>VLOOKUP(C1173,'By Sighting'!B:O,14,FALSE)</f>
        <v>0</v>
      </c>
      <c r="Q1173">
        <v>0</v>
      </c>
      <c r="R1173">
        <f t="shared" si="55"/>
        <v>0</v>
      </c>
      <c r="S1173">
        <v>0</v>
      </c>
      <c r="T1173">
        <v>0</v>
      </c>
      <c r="U1173" t="str">
        <f t="shared" si="56"/>
        <v/>
      </c>
    </row>
    <row r="1174" spans="1:21" hidden="1" x14ac:dyDescent="0.25">
      <c r="A1174" s="39">
        <v>42445</v>
      </c>
      <c r="B1174" s="39" t="s">
        <v>4970</v>
      </c>
      <c r="C1174" s="37" t="s">
        <v>2508</v>
      </c>
      <c r="D1174" s="37">
        <v>2016</v>
      </c>
      <c r="E1174" s="38">
        <v>3</v>
      </c>
      <c r="F1174" s="37" t="s">
        <v>1827</v>
      </c>
      <c r="G1174" s="37" t="s">
        <v>1827</v>
      </c>
      <c r="H1174" s="37" t="s">
        <v>32</v>
      </c>
      <c r="I1174" s="38">
        <v>137</v>
      </c>
      <c r="J1174" s="37">
        <v>0</v>
      </c>
      <c r="K1174" s="37">
        <f t="shared" si="54"/>
        <v>137</v>
      </c>
      <c r="L1174" s="37" t="s">
        <v>2507</v>
      </c>
      <c r="M1174">
        <v>0</v>
      </c>
      <c r="N1174">
        <v>0</v>
      </c>
      <c r="O1174">
        <v>0</v>
      </c>
      <c r="P1174">
        <f>VLOOKUP(C1174,'By Sighting'!B:O,14,FALSE)</f>
        <v>0</v>
      </c>
      <c r="Q1174">
        <v>0</v>
      </c>
      <c r="R1174">
        <f t="shared" si="55"/>
        <v>0</v>
      </c>
      <c r="S1174">
        <v>0</v>
      </c>
      <c r="T1174">
        <v>0</v>
      </c>
      <c r="U1174" t="str">
        <f t="shared" si="56"/>
        <v/>
      </c>
    </row>
    <row r="1175" spans="1:21" hidden="1" x14ac:dyDescent="0.25">
      <c r="A1175" s="39">
        <v>42445</v>
      </c>
      <c r="B1175" s="39" t="s">
        <v>4970</v>
      </c>
      <c r="C1175" s="37" t="s">
        <v>2506</v>
      </c>
      <c r="D1175" s="37">
        <v>2016</v>
      </c>
      <c r="E1175" s="38">
        <v>3</v>
      </c>
      <c r="F1175" s="37" t="s">
        <v>1827</v>
      </c>
      <c r="G1175" s="37" t="s">
        <v>1827</v>
      </c>
      <c r="H1175" s="37" t="s">
        <v>40</v>
      </c>
      <c r="I1175" s="38">
        <v>8</v>
      </c>
      <c r="J1175" s="37">
        <v>0</v>
      </c>
      <c r="K1175" s="37">
        <f t="shared" si="54"/>
        <v>8</v>
      </c>
      <c r="L1175" s="37" t="s">
        <v>2505</v>
      </c>
      <c r="M1175">
        <v>0</v>
      </c>
      <c r="N1175">
        <v>0</v>
      </c>
      <c r="O1175">
        <v>0</v>
      </c>
      <c r="P1175">
        <f>VLOOKUP(C1175,'By Sighting'!B:O,14,FALSE)</f>
        <v>0</v>
      </c>
      <c r="Q1175">
        <v>0</v>
      </c>
      <c r="R1175">
        <f t="shared" si="55"/>
        <v>0</v>
      </c>
      <c r="S1175">
        <v>0</v>
      </c>
      <c r="T1175">
        <v>0</v>
      </c>
      <c r="U1175" t="str">
        <f t="shared" si="56"/>
        <v/>
      </c>
    </row>
    <row r="1176" spans="1:21" hidden="1" x14ac:dyDescent="0.25">
      <c r="A1176" s="39">
        <v>42446</v>
      </c>
      <c r="B1176" s="39" t="s">
        <v>4971</v>
      </c>
      <c r="C1176" s="37" t="s">
        <v>2502</v>
      </c>
      <c r="D1176" s="37">
        <v>2016</v>
      </c>
      <c r="E1176" s="38">
        <v>3</v>
      </c>
      <c r="F1176" s="37" t="s">
        <v>76</v>
      </c>
      <c r="G1176" s="37" t="s">
        <v>1827</v>
      </c>
      <c r="H1176" s="37" t="s">
        <v>32</v>
      </c>
      <c r="I1176" s="38">
        <v>52</v>
      </c>
      <c r="J1176" s="37">
        <v>0</v>
      </c>
      <c r="K1176" s="37">
        <f t="shared" si="54"/>
        <v>52</v>
      </c>
      <c r="L1176" s="37" t="s">
        <v>2501</v>
      </c>
      <c r="M1176">
        <v>0</v>
      </c>
      <c r="N1176">
        <v>0</v>
      </c>
      <c r="O1176">
        <v>0</v>
      </c>
      <c r="P1176">
        <f>VLOOKUP(C1176,'By Sighting'!B:O,14,FALSE)</f>
        <v>0</v>
      </c>
      <c r="Q1176">
        <v>0</v>
      </c>
      <c r="R1176">
        <f t="shared" si="55"/>
        <v>0</v>
      </c>
      <c r="S1176">
        <v>0</v>
      </c>
      <c r="T1176">
        <v>0</v>
      </c>
      <c r="U1176" t="str">
        <f t="shared" si="56"/>
        <v/>
      </c>
    </row>
    <row r="1177" spans="1:21" hidden="1" x14ac:dyDescent="0.25">
      <c r="A1177" s="39">
        <v>42446</v>
      </c>
      <c r="B1177" s="39" t="s">
        <v>4971</v>
      </c>
      <c r="C1177" s="37" t="s">
        <v>2500</v>
      </c>
      <c r="D1177" s="37">
        <v>2016</v>
      </c>
      <c r="E1177" s="38">
        <v>3</v>
      </c>
      <c r="F1177" s="37" t="s">
        <v>76</v>
      </c>
      <c r="G1177" s="37" t="s">
        <v>1827</v>
      </c>
      <c r="H1177" s="37" t="s">
        <v>40</v>
      </c>
      <c r="I1177" s="38">
        <v>1</v>
      </c>
      <c r="J1177" s="37">
        <v>0</v>
      </c>
      <c r="K1177" s="37">
        <f t="shared" si="54"/>
        <v>1</v>
      </c>
      <c r="L1177" s="37" t="s">
        <v>37</v>
      </c>
      <c r="M1177">
        <v>0</v>
      </c>
      <c r="N1177">
        <v>0</v>
      </c>
      <c r="O1177">
        <v>0</v>
      </c>
      <c r="P1177">
        <f>VLOOKUP(C1177,'By Sighting'!B:O,14,FALSE)</f>
        <v>0</v>
      </c>
      <c r="Q1177">
        <v>0</v>
      </c>
      <c r="R1177">
        <f t="shared" si="55"/>
        <v>0</v>
      </c>
      <c r="S1177">
        <v>0</v>
      </c>
      <c r="T1177">
        <v>0</v>
      </c>
      <c r="U1177" t="str">
        <f t="shared" si="56"/>
        <v/>
      </c>
    </row>
    <row r="1178" spans="1:21" hidden="1" x14ac:dyDescent="0.25">
      <c r="A1178" s="39">
        <v>42446</v>
      </c>
      <c r="B1178" s="39" t="s">
        <v>4971</v>
      </c>
      <c r="C1178" s="37" t="s">
        <v>2499</v>
      </c>
      <c r="D1178" s="37">
        <v>2016</v>
      </c>
      <c r="E1178" s="38">
        <v>3</v>
      </c>
      <c r="F1178" s="37" t="s">
        <v>1827</v>
      </c>
      <c r="G1178" s="37" t="s">
        <v>1827</v>
      </c>
      <c r="H1178" s="37" t="s">
        <v>32</v>
      </c>
      <c r="I1178" s="38">
        <v>29</v>
      </c>
      <c r="J1178" s="37">
        <v>0</v>
      </c>
      <c r="K1178" s="37">
        <f t="shared" si="54"/>
        <v>29</v>
      </c>
      <c r="L1178" s="37" t="s">
        <v>37</v>
      </c>
      <c r="M1178">
        <v>0</v>
      </c>
      <c r="N1178">
        <v>0</v>
      </c>
      <c r="O1178">
        <v>0</v>
      </c>
      <c r="P1178">
        <f>VLOOKUP(C1178,'By Sighting'!B:O,14,FALSE)</f>
        <v>0</v>
      </c>
      <c r="Q1178">
        <v>0</v>
      </c>
      <c r="R1178">
        <f t="shared" si="55"/>
        <v>0</v>
      </c>
      <c r="S1178">
        <v>0</v>
      </c>
      <c r="T1178">
        <v>0</v>
      </c>
      <c r="U1178" t="str">
        <f t="shared" si="56"/>
        <v/>
      </c>
    </row>
    <row r="1179" spans="1:21" hidden="1" x14ac:dyDescent="0.25">
      <c r="A1179" s="39">
        <v>42446</v>
      </c>
      <c r="B1179" s="39" t="s">
        <v>4971</v>
      </c>
      <c r="C1179" s="37" t="s">
        <v>2498</v>
      </c>
      <c r="D1179" s="37">
        <v>2016</v>
      </c>
      <c r="E1179" s="38">
        <v>3</v>
      </c>
      <c r="F1179" s="37" t="s">
        <v>1827</v>
      </c>
      <c r="G1179" s="37" t="s">
        <v>1827</v>
      </c>
      <c r="H1179" s="37" t="s">
        <v>40</v>
      </c>
      <c r="I1179" s="38">
        <v>4</v>
      </c>
      <c r="J1179" s="37">
        <v>0</v>
      </c>
      <c r="K1179" s="37">
        <f t="shared" si="54"/>
        <v>4</v>
      </c>
      <c r="L1179" s="37" t="s">
        <v>37</v>
      </c>
      <c r="M1179">
        <v>0</v>
      </c>
      <c r="N1179">
        <v>0</v>
      </c>
      <c r="O1179">
        <v>0</v>
      </c>
      <c r="P1179">
        <f>VLOOKUP(C1179,'By Sighting'!B:O,14,FALSE)</f>
        <v>0</v>
      </c>
      <c r="Q1179">
        <v>0</v>
      </c>
      <c r="R1179">
        <f t="shared" si="55"/>
        <v>0</v>
      </c>
      <c r="S1179">
        <v>0</v>
      </c>
      <c r="T1179">
        <v>0</v>
      </c>
      <c r="U1179" t="str">
        <f t="shared" si="56"/>
        <v/>
      </c>
    </row>
    <row r="1180" spans="1:21" hidden="1" x14ac:dyDescent="0.25">
      <c r="A1180" s="39">
        <v>42458</v>
      </c>
      <c r="B1180" s="39" t="s">
        <v>4972</v>
      </c>
      <c r="C1180" s="37" t="s">
        <v>1212</v>
      </c>
      <c r="D1180" s="37">
        <v>2016</v>
      </c>
      <c r="E1180" s="38">
        <v>3</v>
      </c>
      <c r="F1180" s="37" t="s">
        <v>76</v>
      </c>
      <c r="G1180" s="37" t="s">
        <v>1827</v>
      </c>
      <c r="H1180" s="37" t="s">
        <v>32</v>
      </c>
      <c r="I1180" s="38">
        <v>116</v>
      </c>
      <c r="J1180" s="37">
        <v>0</v>
      </c>
      <c r="K1180" s="37">
        <f t="shared" si="54"/>
        <v>116</v>
      </c>
      <c r="L1180" s="37" t="s">
        <v>37</v>
      </c>
      <c r="M1180">
        <v>1</v>
      </c>
      <c r="N1180">
        <v>0</v>
      </c>
      <c r="O1180">
        <v>1</v>
      </c>
      <c r="P1180">
        <f>VLOOKUP(C1180,'By Sighting'!B:O,14,FALSE)</f>
        <v>1</v>
      </c>
      <c r="Q1180">
        <v>8.6206896551724137E-3</v>
      </c>
      <c r="R1180">
        <f t="shared" si="55"/>
        <v>8.6206896551724137E-3</v>
      </c>
      <c r="S1180">
        <v>8.6206896551724137E-3</v>
      </c>
      <c r="T1180">
        <v>1</v>
      </c>
      <c r="U1180" t="str">
        <f t="shared" si="56"/>
        <v/>
      </c>
    </row>
    <row r="1181" spans="1:21" hidden="1" x14ac:dyDescent="0.25">
      <c r="A1181" s="39">
        <v>42458</v>
      </c>
      <c r="B1181" s="39" t="s">
        <v>4972</v>
      </c>
      <c r="C1181" s="37" t="s">
        <v>2496</v>
      </c>
      <c r="D1181" s="37">
        <v>2016</v>
      </c>
      <c r="E1181" s="38">
        <v>3</v>
      </c>
      <c r="F1181" s="37" t="s">
        <v>1827</v>
      </c>
      <c r="G1181" s="37" t="s">
        <v>1827</v>
      </c>
      <c r="H1181" s="37" t="s">
        <v>32</v>
      </c>
      <c r="I1181" s="38">
        <v>35</v>
      </c>
      <c r="J1181" s="37">
        <v>0</v>
      </c>
      <c r="K1181" s="37">
        <f t="shared" si="54"/>
        <v>35</v>
      </c>
      <c r="L1181" s="37" t="s">
        <v>37</v>
      </c>
      <c r="M1181">
        <v>0</v>
      </c>
      <c r="N1181">
        <v>0</v>
      </c>
      <c r="O1181">
        <v>0</v>
      </c>
      <c r="P1181">
        <f>VLOOKUP(C1181,'By Sighting'!B:O,14,FALSE)</f>
        <v>0</v>
      </c>
      <c r="Q1181">
        <v>0</v>
      </c>
      <c r="R1181">
        <f t="shared" si="55"/>
        <v>0</v>
      </c>
      <c r="S1181">
        <v>0</v>
      </c>
      <c r="T1181">
        <v>0</v>
      </c>
      <c r="U1181" t="str">
        <f t="shared" si="56"/>
        <v/>
      </c>
    </row>
    <row r="1182" spans="1:21" hidden="1" x14ac:dyDescent="0.25">
      <c r="A1182" s="39">
        <v>42459</v>
      </c>
      <c r="B1182" s="39" t="s">
        <v>4973</v>
      </c>
      <c r="C1182" s="37" t="s">
        <v>2495</v>
      </c>
      <c r="D1182" s="37">
        <v>2016</v>
      </c>
      <c r="E1182" s="38">
        <v>3</v>
      </c>
      <c r="F1182" s="37" t="s">
        <v>76</v>
      </c>
      <c r="G1182" s="37" t="s">
        <v>1827</v>
      </c>
      <c r="H1182" s="37" t="s">
        <v>32</v>
      </c>
      <c r="I1182" s="38">
        <v>84</v>
      </c>
      <c r="J1182" s="37">
        <v>0</v>
      </c>
      <c r="K1182" s="37">
        <f t="shared" si="54"/>
        <v>84</v>
      </c>
      <c r="L1182" s="37" t="s">
        <v>37</v>
      </c>
      <c r="M1182">
        <v>0</v>
      </c>
      <c r="N1182">
        <v>0</v>
      </c>
      <c r="O1182">
        <v>0</v>
      </c>
      <c r="P1182">
        <f>VLOOKUP(C1182,'By Sighting'!B:O,14,FALSE)</f>
        <v>0</v>
      </c>
      <c r="Q1182">
        <v>0</v>
      </c>
      <c r="R1182">
        <f t="shared" si="55"/>
        <v>0</v>
      </c>
      <c r="S1182">
        <v>0</v>
      </c>
      <c r="T1182">
        <v>0</v>
      </c>
      <c r="U1182" t="str">
        <f t="shared" si="56"/>
        <v/>
      </c>
    </row>
    <row r="1183" spans="1:21" hidden="1" x14ac:dyDescent="0.25">
      <c r="A1183" s="39">
        <v>42461</v>
      </c>
      <c r="B1183" s="39" t="s">
        <v>4974</v>
      </c>
      <c r="C1183" s="37" t="s">
        <v>2492</v>
      </c>
      <c r="D1183" s="37">
        <v>2016</v>
      </c>
      <c r="E1183" s="38">
        <v>4</v>
      </c>
      <c r="F1183" s="37" t="s">
        <v>76</v>
      </c>
      <c r="G1183" s="37" t="s">
        <v>1827</v>
      </c>
      <c r="H1183" s="37" t="s">
        <v>32</v>
      </c>
      <c r="I1183" s="38">
        <v>189</v>
      </c>
      <c r="J1183" s="37">
        <v>0</v>
      </c>
      <c r="K1183" s="37">
        <f t="shared" si="54"/>
        <v>189</v>
      </c>
      <c r="L1183" s="37" t="s">
        <v>37</v>
      </c>
      <c r="M1183">
        <v>0</v>
      </c>
      <c r="N1183">
        <v>0</v>
      </c>
      <c r="O1183">
        <v>0</v>
      </c>
      <c r="P1183">
        <f>VLOOKUP(C1183,'By Sighting'!B:O,14,FALSE)</f>
        <v>0</v>
      </c>
      <c r="Q1183">
        <v>0</v>
      </c>
      <c r="R1183">
        <f t="shared" si="55"/>
        <v>0</v>
      </c>
      <c r="S1183">
        <v>0</v>
      </c>
      <c r="T1183">
        <v>0</v>
      </c>
      <c r="U1183" t="str">
        <f t="shared" si="56"/>
        <v/>
      </c>
    </row>
    <row r="1184" spans="1:21" hidden="1" x14ac:dyDescent="0.25">
      <c r="A1184" s="39">
        <v>42461</v>
      </c>
      <c r="B1184" s="39" t="s">
        <v>4974</v>
      </c>
      <c r="C1184" s="37" t="s">
        <v>2491</v>
      </c>
      <c r="D1184" s="37">
        <v>2016</v>
      </c>
      <c r="E1184" s="38">
        <v>4</v>
      </c>
      <c r="F1184" s="37" t="s">
        <v>76</v>
      </c>
      <c r="G1184" s="37" t="s">
        <v>1827</v>
      </c>
      <c r="H1184" s="37" t="s">
        <v>40</v>
      </c>
      <c r="I1184" s="38">
        <v>4</v>
      </c>
      <c r="J1184" s="37">
        <v>0</v>
      </c>
      <c r="K1184" s="37">
        <f t="shared" si="54"/>
        <v>4</v>
      </c>
      <c r="L1184" s="37" t="s">
        <v>37</v>
      </c>
      <c r="M1184">
        <v>0</v>
      </c>
      <c r="N1184">
        <v>0</v>
      </c>
      <c r="O1184">
        <v>0</v>
      </c>
      <c r="P1184">
        <f>VLOOKUP(C1184,'By Sighting'!B:O,14,FALSE)</f>
        <v>0</v>
      </c>
      <c r="Q1184">
        <v>0</v>
      </c>
      <c r="R1184">
        <f t="shared" si="55"/>
        <v>0</v>
      </c>
      <c r="S1184">
        <v>0</v>
      </c>
      <c r="T1184">
        <v>0</v>
      </c>
      <c r="U1184" t="str">
        <f t="shared" si="56"/>
        <v/>
      </c>
    </row>
    <row r="1185" spans="1:21" hidden="1" x14ac:dyDescent="0.25">
      <c r="A1185" s="39">
        <v>42461</v>
      </c>
      <c r="B1185" s="39" t="s">
        <v>4974</v>
      </c>
      <c r="C1185" s="37" t="s">
        <v>2490</v>
      </c>
      <c r="D1185" s="37">
        <v>2016</v>
      </c>
      <c r="E1185" s="38">
        <v>4</v>
      </c>
      <c r="F1185" s="37" t="s">
        <v>1827</v>
      </c>
      <c r="G1185" s="37" t="s">
        <v>1827</v>
      </c>
      <c r="H1185" s="37" t="s">
        <v>32</v>
      </c>
      <c r="I1185" s="38">
        <v>19</v>
      </c>
      <c r="J1185" s="37">
        <v>0</v>
      </c>
      <c r="K1185" s="37">
        <f t="shared" si="54"/>
        <v>19</v>
      </c>
      <c r="L1185" s="37" t="s">
        <v>37</v>
      </c>
      <c r="M1185">
        <v>0</v>
      </c>
      <c r="N1185">
        <v>0</v>
      </c>
      <c r="O1185">
        <v>0</v>
      </c>
      <c r="P1185">
        <f>VLOOKUP(C1185,'By Sighting'!B:O,14,FALSE)</f>
        <v>0</v>
      </c>
      <c r="Q1185">
        <v>0</v>
      </c>
      <c r="R1185">
        <f t="shared" si="55"/>
        <v>0</v>
      </c>
      <c r="S1185">
        <v>0</v>
      </c>
      <c r="T1185">
        <v>0</v>
      </c>
      <c r="U1185" t="str">
        <f t="shared" si="56"/>
        <v/>
      </c>
    </row>
    <row r="1186" spans="1:21" hidden="1" x14ac:dyDescent="0.25">
      <c r="A1186" s="39">
        <v>42461</v>
      </c>
      <c r="B1186" s="39" t="s">
        <v>4974</v>
      </c>
      <c r="C1186" s="37" t="s">
        <v>2487</v>
      </c>
      <c r="D1186" s="37">
        <v>2016</v>
      </c>
      <c r="E1186" s="38">
        <v>4</v>
      </c>
      <c r="F1186" s="37" t="s">
        <v>153</v>
      </c>
      <c r="G1186" s="37" t="s">
        <v>4672</v>
      </c>
      <c r="H1186" s="37" t="s">
        <v>32</v>
      </c>
      <c r="I1186" s="38">
        <v>79</v>
      </c>
      <c r="J1186" s="37">
        <v>0</v>
      </c>
      <c r="K1186" s="37">
        <f t="shared" si="54"/>
        <v>79</v>
      </c>
      <c r="L1186" s="37" t="s">
        <v>37</v>
      </c>
      <c r="M1186">
        <v>0</v>
      </c>
      <c r="N1186">
        <v>0</v>
      </c>
      <c r="O1186">
        <v>0</v>
      </c>
      <c r="P1186">
        <f>VLOOKUP(C1186,'By Sighting'!B:O,14,FALSE)</f>
        <v>0</v>
      </c>
      <c r="Q1186">
        <v>0</v>
      </c>
      <c r="R1186">
        <f t="shared" si="55"/>
        <v>0</v>
      </c>
      <c r="S1186">
        <v>0</v>
      </c>
      <c r="T1186">
        <v>0</v>
      </c>
      <c r="U1186" t="str">
        <f t="shared" si="56"/>
        <v/>
      </c>
    </row>
    <row r="1187" spans="1:21" hidden="1" x14ac:dyDescent="0.25">
      <c r="A1187" s="39">
        <v>42461</v>
      </c>
      <c r="B1187" s="39" t="s">
        <v>4974</v>
      </c>
      <c r="C1187" s="37" t="s">
        <v>2486</v>
      </c>
      <c r="D1187" s="37">
        <v>2016</v>
      </c>
      <c r="E1187" s="38">
        <v>4</v>
      </c>
      <c r="F1187" s="37" t="s">
        <v>55</v>
      </c>
      <c r="G1187" s="37" t="s">
        <v>4672</v>
      </c>
      <c r="H1187" s="37" t="s">
        <v>40</v>
      </c>
      <c r="I1187" s="38">
        <v>35</v>
      </c>
      <c r="J1187" s="37">
        <v>0</v>
      </c>
      <c r="K1187" s="37">
        <f t="shared" si="54"/>
        <v>35</v>
      </c>
      <c r="L1187" s="37" t="s">
        <v>37</v>
      </c>
      <c r="M1187">
        <v>0</v>
      </c>
      <c r="N1187">
        <v>0</v>
      </c>
      <c r="O1187">
        <v>0</v>
      </c>
      <c r="P1187">
        <f>VLOOKUP(C1187,'By Sighting'!B:O,14,FALSE)</f>
        <v>0</v>
      </c>
      <c r="Q1187">
        <v>0</v>
      </c>
      <c r="R1187">
        <f t="shared" si="55"/>
        <v>0</v>
      </c>
      <c r="S1187">
        <v>0</v>
      </c>
      <c r="T1187">
        <v>0</v>
      </c>
      <c r="U1187" t="str">
        <f t="shared" si="56"/>
        <v/>
      </c>
    </row>
    <row r="1188" spans="1:21" hidden="1" x14ac:dyDescent="0.25">
      <c r="A1188" s="39">
        <v>42461</v>
      </c>
      <c r="B1188" s="39" t="s">
        <v>4974</v>
      </c>
      <c r="C1188" s="37" t="s">
        <v>2485</v>
      </c>
      <c r="D1188" s="37">
        <v>2016</v>
      </c>
      <c r="E1188" s="38">
        <v>4</v>
      </c>
      <c r="F1188" s="37" t="s">
        <v>55</v>
      </c>
      <c r="G1188" s="37" t="s">
        <v>4672</v>
      </c>
      <c r="H1188" s="37" t="s">
        <v>32</v>
      </c>
      <c r="I1188" s="38">
        <v>171</v>
      </c>
      <c r="J1188" s="37">
        <v>0</v>
      </c>
      <c r="K1188" s="37">
        <f t="shared" si="54"/>
        <v>171</v>
      </c>
      <c r="L1188" s="37" t="s">
        <v>37</v>
      </c>
      <c r="M1188">
        <v>0</v>
      </c>
      <c r="N1188">
        <v>0</v>
      </c>
      <c r="O1188">
        <v>0</v>
      </c>
      <c r="P1188">
        <f>VLOOKUP(C1188,'By Sighting'!B:O,14,FALSE)</f>
        <v>0</v>
      </c>
      <c r="Q1188">
        <v>0</v>
      </c>
      <c r="R1188">
        <f t="shared" si="55"/>
        <v>0</v>
      </c>
      <c r="S1188">
        <v>0</v>
      </c>
      <c r="T1188">
        <v>0</v>
      </c>
      <c r="U1188" t="str">
        <f t="shared" si="56"/>
        <v/>
      </c>
    </row>
    <row r="1189" spans="1:21" hidden="1" x14ac:dyDescent="0.25">
      <c r="A1189" s="39">
        <v>42461</v>
      </c>
      <c r="B1189" s="39" t="s">
        <v>4974</v>
      </c>
      <c r="C1189" s="37" t="s">
        <v>2484</v>
      </c>
      <c r="D1189" s="37">
        <v>2016</v>
      </c>
      <c r="E1189" s="38">
        <v>4</v>
      </c>
      <c r="F1189" s="37" t="s">
        <v>24</v>
      </c>
      <c r="G1189" s="37" t="s">
        <v>4672</v>
      </c>
      <c r="H1189" s="37" t="s">
        <v>32</v>
      </c>
      <c r="I1189" s="38">
        <v>163</v>
      </c>
      <c r="J1189" s="37">
        <v>0</v>
      </c>
      <c r="K1189" s="37">
        <f t="shared" si="54"/>
        <v>163</v>
      </c>
      <c r="L1189" s="37" t="s">
        <v>37</v>
      </c>
      <c r="M1189">
        <v>0</v>
      </c>
      <c r="N1189">
        <v>0</v>
      </c>
      <c r="O1189">
        <v>0</v>
      </c>
      <c r="P1189">
        <f>VLOOKUP(C1189,'By Sighting'!B:O,14,FALSE)</f>
        <v>0</v>
      </c>
      <c r="Q1189">
        <v>0</v>
      </c>
      <c r="R1189">
        <f t="shared" si="55"/>
        <v>0</v>
      </c>
      <c r="S1189">
        <v>0</v>
      </c>
      <c r="T1189">
        <v>0</v>
      </c>
      <c r="U1189" t="str">
        <f t="shared" si="56"/>
        <v/>
      </c>
    </row>
    <row r="1190" spans="1:21" hidden="1" x14ac:dyDescent="0.25">
      <c r="A1190" s="39">
        <v>42461</v>
      </c>
      <c r="B1190" s="39" t="s">
        <v>4974</v>
      </c>
      <c r="C1190" s="37" t="s">
        <v>2483</v>
      </c>
      <c r="D1190" s="37">
        <v>2016</v>
      </c>
      <c r="E1190" s="38">
        <v>4</v>
      </c>
      <c r="F1190" s="37" t="s">
        <v>24</v>
      </c>
      <c r="G1190" s="37" t="s">
        <v>4672</v>
      </c>
      <c r="H1190" s="37" t="s">
        <v>40</v>
      </c>
      <c r="I1190" s="38">
        <v>5</v>
      </c>
      <c r="J1190" s="37">
        <v>0</v>
      </c>
      <c r="K1190" s="37">
        <f t="shared" si="54"/>
        <v>5</v>
      </c>
      <c r="L1190" s="37" t="s">
        <v>37</v>
      </c>
      <c r="M1190">
        <v>0</v>
      </c>
      <c r="N1190">
        <v>0</v>
      </c>
      <c r="O1190">
        <v>0</v>
      </c>
      <c r="P1190">
        <f>VLOOKUP(C1190,'By Sighting'!B:O,14,FALSE)</f>
        <v>0</v>
      </c>
      <c r="Q1190">
        <v>0</v>
      </c>
      <c r="R1190">
        <f t="shared" si="55"/>
        <v>0</v>
      </c>
      <c r="S1190">
        <v>0</v>
      </c>
      <c r="T1190">
        <v>0</v>
      </c>
      <c r="U1190" t="str">
        <f t="shared" si="56"/>
        <v/>
      </c>
    </row>
    <row r="1191" spans="1:21" hidden="1" x14ac:dyDescent="0.25">
      <c r="A1191" s="39">
        <v>42493</v>
      </c>
      <c r="B1191" s="39" t="s">
        <v>4975</v>
      </c>
      <c r="C1191" s="37" t="s">
        <v>2480</v>
      </c>
      <c r="D1191" s="37">
        <v>2016</v>
      </c>
      <c r="E1191" s="38">
        <v>5</v>
      </c>
      <c r="F1191" s="37" t="s">
        <v>76</v>
      </c>
      <c r="G1191" s="37" t="s">
        <v>1827</v>
      </c>
      <c r="H1191" s="37" t="s">
        <v>32</v>
      </c>
      <c r="I1191" s="38">
        <v>113</v>
      </c>
      <c r="J1191" s="37">
        <v>0</v>
      </c>
      <c r="K1191" s="37">
        <f t="shared" si="54"/>
        <v>113</v>
      </c>
      <c r="L1191" s="37" t="s">
        <v>37</v>
      </c>
      <c r="M1191">
        <v>0</v>
      </c>
      <c r="N1191">
        <v>0</v>
      </c>
      <c r="O1191">
        <v>0</v>
      </c>
      <c r="P1191">
        <f>VLOOKUP(C1191,'By Sighting'!B:O,14,FALSE)</f>
        <v>0</v>
      </c>
      <c r="Q1191">
        <v>0</v>
      </c>
      <c r="R1191">
        <f t="shared" si="55"/>
        <v>0</v>
      </c>
      <c r="S1191">
        <v>0</v>
      </c>
      <c r="T1191">
        <v>0</v>
      </c>
      <c r="U1191" t="str">
        <f t="shared" si="56"/>
        <v/>
      </c>
    </row>
    <row r="1192" spans="1:21" hidden="1" x14ac:dyDescent="0.25">
      <c r="A1192" s="39">
        <v>42493</v>
      </c>
      <c r="B1192" s="39" t="s">
        <v>4975</v>
      </c>
      <c r="C1192" s="37" t="s">
        <v>2479</v>
      </c>
      <c r="D1192" s="37">
        <v>2016</v>
      </c>
      <c r="E1192" s="38">
        <v>5</v>
      </c>
      <c r="F1192" s="37" t="s">
        <v>1827</v>
      </c>
      <c r="G1192" s="37" t="s">
        <v>1827</v>
      </c>
      <c r="H1192" s="37" t="s">
        <v>32</v>
      </c>
      <c r="I1192" s="38">
        <v>95</v>
      </c>
      <c r="J1192" s="37">
        <v>0</v>
      </c>
      <c r="K1192" s="37">
        <f t="shared" si="54"/>
        <v>95</v>
      </c>
      <c r="L1192" s="37" t="s">
        <v>37</v>
      </c>
      <c r="M1192">
        <v>0</v>
      </c>
      <c r="N1192">
        <v>0</v>
      </c>
      <c r="O1192">
        <v>0</v>
      </c>
      <c r="P1192">
        <f>VLOOKUP(C1192,'By Sighting'!B:O,14,FALSE)</f>
        <v>0</v>
      </c>
      <c r="Q1192">
        <v>0</v>
      </c>
      <c r="R1192">
        <f t="shared" si="55"/>
        <v>0</v>
      </c>
      <c r="S1192">
        <v>0</v>
      </c>
      <c r="T1192">
        <v>0</v>
      </c>
      <c r="U1192" t="str">
        <f t="shared" si="56"/>
        <v/>
      </c>
    </row>
    <row r="1193" spans="1:21" hidden="1" x14ac:dyDescent="0.25">
      <c r="A1193" s="39">
        <v>42493</v>
      </c>
      <c r="B1193" s="39" t="s">
        <v>4975</v>
      </c>
      <c r="C1193" s="37" t="s">
        <v>2478</v>
      </c>
      <c r="D1193" s="37">
        <v>2016</v>
      </c>
      <c r="E1193" s="38">
        <v>5</v>
      </c>
      <c r="F1193" s="37" t="s">
        <v>1827</v>
      </c>
      <c r="G1193" s="37" t="s">
        <v>1827</v>
      </c>
      <c r="H1193" s="37" t="s">
        <v>32</v>
      </c>
      <c r="I1193" s="38">
        <v>3</v>
      </c>
      <c r="J1193" s="37">
        <v>0</v>
      </c>
      <c r="K1193" s="37">
        <f t="shared" si="54"/>
        <v>3</v>
      </c>
      <c r="L1193" s="37" t="s">
        <v>37</v>
      </c>
      <c r="M1193">
        <v>0</v>
      </c>
      <c r="N1193">
        <v>0</v>
      </c>
      <c r="O1193">
        <v>0</v>
      </c>
      <c r="P1193">
        <f>VLOOKUP(C1193,'By Sighting'!B:O,14,FALSE)</f>
        <v>0</v>
      </c>
      <c r="Q1193">
        <v>0</v>
      </c>
      <c r="R1193">
        <f t="shared" si="55"/>
        <v>0</v>
      </c>
      <c r="S1193">
        <v>0</v>
      </c>
      <c r="T1193">
        <v>0</v>
      </c>
      <c r="U1193" t="str">
        <f t="shared" si="56"/>
        <v/>
      </c>
    </row>
    <row r="1194" spans="1:21" hidden="1" x14ac:dyDescent="0.25">
      <c r="A1194" s="39">
        <v>42495</v>
      </c>
      <c r="B1194" s="39" t="s">
        <v>4976</v>
      </c>
      <c r="C1194" s="37" t="s">
        <v>1215</v>
      </c>
      <c r="D1194" s="37">
        <v>2016</v>
      </c>
      <c r="E1194" s="38">
        <v>5</v>
      </c>
      <c r="F1194" s="37" t="s">
        <v>76</v>
      </c>
      <c r="G1194" s="37" t="s">
        <v>1827</v>
      </c>
      <c r="H1194" s="37" t="s">
        <v>32</v>
      </c>
      <c r="I1194" s="38">
        <v>99</v>
      </c>
      <c r="J1194" s="37">
        <v>0</v>
      </c>
      <c r="K1194" s="37">
        <f t="shared" si="54"/>
        <v>99</v>
      </c>
      <c r="L1194" s="37" t="s">
        <v>37</v>
      </c>
      <c r="M1194">
        <v>1</v>
      </c>
      <c r="N1194">
        <v>1</v>
      </c>
      <c r="O1194">
        <v>0</v>
      </c>
      <c r="P1194">
        <f>VLOOKUP(C1194,'By Sighting'!B:O,14,FALSE)</f>
        <v>1</v>
      </c>
      <c r="Q1194">
        <v>1.0101010101010102E-2</v>
      </c>
      <c r="R1194">
        <f t="shared" si="55"/>
        <v>0</v>
      </c>
      <c r="S1194">
        <v>1.0101010101010102E-2</v>
      </c>
      <c r="T1194">
        <v>1</v>
      </c>
      <c r="U1194" t="str">
        <f t="shared" si="56"/>
        <v/>
      </c>
    </row>
    <row r="1195" spans="1:21" hidden="1" x14ac:dyDescent="0.25">
      <c r="A1195" s="39">
        <v>42495</v>
      </c>
      <c r="B1195" s="39" t="s">
        <v>4976</v>
      </c>
      <c r="C1195" s="37" t="s">
        <v>2476</v>
      </c>
      <c r="D1195" s="37">
        <v>2016</v>
      </c>
      <c r="E1195" s="38">
        <v>5</v>
      </c>
      <c r="F1195" s="37" t="s">
        <v>1827</v>
      </c>
      <c r="G1195" s="37" t="s">
        <v>1827</v>
      </c>
      <c r="H1195" s="37" t="s">
        <v>32</v>
      </c>
      <c r="I1195" s="38">
        <v>73</v>
      </c>
      <c r="J1195" s="37">
        <v>0</v>
      </c>
      <c r="K1195" s="37">
        <f t="shared" si="54"/>
        <v>73</v>
      </c>
      <c r="L1195" s="37" t="s">
        <v>37</v>
      </c>
      <c r="M1195">
        <v>0</v>
      </c>
      <c r="N1195">
        <v>0</v>
      </c>
      <c r="O1195">
        <v>0</v>
      </c>
      <c r="P1195">
        <f>VLOOKUP(C1195,'By Sighting'!B:O,14,FALSE)</f>
        <v>0</v>
      </c>
      <c r="Q1195">
        <v>0</v>
      </c>
      <c r="R1195">
        <f t="shared" si="55"/>
        <v>0</v>
      </c>
      <c r="S1195">
        <v>0</v>
      </c>
      <c r="T1195">
        <v>0</v>
      </c>
      <c r="U1195" t="str">
        <f t="shared" si="56"/>
        <v/>
      </c>
    </row>
    <row r="1196" spans="1:21" hidden="1" x14ac:dyDescent="0.25">
      <c r="A1196" s="39">
        <v>42495</v>
      </c>
      <c r="B1196" s="39" t="s">
        <v>4976</v>
      </c>
      <c r="C1196" s="37" t="s">
        <v>2475</v>
      </c>
      <c r="D1196" s="37">
        <v>2016</v>
      </c>
      <c r="E1196" s="38">
        <v>5</v>
      </c>
      <c r="F1196" s="37" t="s">
        <v>1827</v>
      </c>
      <c r="G1196" s="37" t="s">
        <v>1827</v>
      </c>
      <c r="H1196" s="37" t="s">
        <v>40</v>
      </c>
      <c r="I1196" s="38">
        <v>2</v>
      </c>
      <c r="J1196" s="37">
        <v>0</v>
      </c>
      <c r="K1196" s="37">
        <f t="shared" si="54"/>
        <v>2</v>
      </c>
      <c r="L1196" s="37" t="s">
        <v>37</v>
      </c>
      <c r="M1196">
        <v>0</v>
      </c>
      <c r="N1196">
        <v>0</v>
      </c>
      <c r="O1196">
        <v>0</v>
      </c>
      <c r="P1196">
        <f>VLOOKUP(C1196,'By Sighting'!B:O,14,FALSE)</f>
        <v>0</v>
      </c>
      <c r="Q1196">
        <v>0</v>
      </c>
      <c r="R1196">
        <f t="shared" si="55"/>
        <v>0</v>
      </c>
      <c r="S1196">
        <v>0</v>
      </c>
      <c r="T1196">
        <v>0</v>
      </c>
      <c r="U1196" t="str">
        <f t="shared" si="56"/>
        <v/>
      </c>
    </row>
    <row r="1197" spans="1:21" hidden="1" x14ac:dyDescent="0.25">
      <c r="A1197" s="39">
        <v>42495</v>
      </c>
      <c r="B1197" s="39" t="s">
        <v>4976</v>
      </c>
      <c r="C1197" s="37" t="s">
        <v>2472</v>
      </c>
      <c r="D1197" s="37">
        <v>2016</v>
      </c>
      <c r="E1197" s="38">
        <v>5</v>
      </c>
      <c r="F1197" s="37" t="s">
        <v>24</v>
      </c>
      <c r="G1197" s="37" t="s">
        <v>4672</v>
      </c>
      <c r="H1197" s="37" t="s">
        <v>32</v>
      </c>
      <c r="I1197" s="38">
        <v>96</v>
      </c>
      <c r="J1197" s="37">
        <v>0</v>
      </c>
      <c r="K1197" s="37">
        <f t="shared" si="54"/>
        <v>96</v>
      </c>
      <c r="L1197" s="37" t="s">
        <v>37</v>
      </c>
      <c r="M1197">
        <v>0</v>
      </c>
      <c r="N1197">
        <v>0</v>
      </c>
      <c r="O1197">
        <v>0</v>
      </c>
      <c r="P1197">
        <f>VLOOKUP(C1197,'By Sighting'!B:O,14,FALSE)</f>
        <v>0</v>
      </c>
      <c r="Q1197">
        <v>0</v>
      </c>
      <c r="R1197">
        <f t="shared" si="55"/>
        <v>0</v>
      </c>
      <c r="S1197">
        <v>0</v>
      </c>
      <c r="T1197">
        <v>0</v>
      </c>
      <c r="U1197" t="str">
        <f t="shared" si="56"/>
        <v/>
      </c>
    </row>
    <row r="1198" spans="1:21" hidden="1" x14ac:dyDescent="0.25">
      <c r="A1198" s="39">
        <v>42495</v>
      </c>
      <c r="B1198" s="39" t="s">
        <v>4976</v>
      </c>
      <c r="C1198" s="37" t="s">
        <v>2471</v>
      </c>
      <c r="D1198" s="37">
        <v>2016</v>
      </c>
      <c r="E1198" s="38">
        <v>5</v>
      </c>
      <c r="F1198" s="37" t="s">
        <v>24</v>
      </c>
      <c r="G1198" s="37" t="s">
        <v>4672</v>
      </c>
      <c r="H1198" s="37" t="s">
        <v>40</v>
      </c>
      <c r="I1198" s="38">
        <v>8</v>
      </c>
      <c r="J1198" s="37">
        <v>0</v>
      </c>
      <c r="K1198" s="37">
        <f t="shared" si="54"/>
        <v>8</v>
      </c>
      <c r="L1198" s="37" t="s">
        <v>37</v>
      </c>
      <c r="M1198">
        <v>0</v>
      </c>
      <c r="N1198">
        <v>0</v>
      </c>
      <c r="O1198">
        <v>0</v>
      </c>
      <c r="P1198">
        <f>VLOOKUP(C1198,'By Sighting'!B:O,14,FALSE)</f>
        <v>0</v>
      </c>
      <c r="Q1198">
        <v>0</v>
      </c>
      <c r="R1198">
        <f t="shared" si="55"/>
        <v>0</v>
      </c>
      <c r="S1198">
        <v>0</v>
      </c>
      <c r="T1198">
        <v>0</v>
      </c>
      <c r="U1198" t="str">
        <f t="shared" si="56"/>
        <v/>
      </c>
    </row>
    <row r="1199" spans="1:21" hidden="1" x14ac:dyDescent="0.25">
      <c r="A1199" s="39">
        <v>42495</v>
      </c>
      <c r="B1199" s="39" t="s">
        <v>4976</v>
      </c>
      <c r="C1199" s="37" t="s">
        <v>2470</v>
      </c>
      <c r="D1199" s="37">
        <v>2016</v>
      </c>
      <c r="E1199" s="38">
        <v>5</v>
      </c>
      <c r="F1199" s="37" t="s">
        <v>55</v>
      </c>
      <c r="G1199" s="37" t="s">
        <v>4672</v>
      </c>
      <c r="H1199" s="37" t="s">
        <v>32</v>
      </c>
      <c r="I1199" s="38">
        <v>122</v>
      </c>
      <c r="J1199" s="37">
        <v>0</v>
      </c>
      <c r="K1199" s="37">
        <f t="shared" si="54"/>
        <v>122</v>
      </c>
      <c r="L1199" s="37" t="s">
        <v>37</v>
      </c>
      <c r="M1199">
        <v>0</v>
      </c>
      <c r="N1199">
        <v>0</v>
      </c>
      <c r="O1199">
        <v>0</v>
      </c>
      <c r="P1199">
        <f>VLOOKUP(C1199,'By Sighting'!B:O,14,FALSE)</f>
        <v>0</v>
      </c>
      <c r="Q1199">
        <v>0</v>
      </c>
      <c r="R1199">
        <f t="shared" si="55"/>
        <v>0</v>
      </c>
      <c r="S1199">
        <v>0</v>
      </c>
      <c r="T1199">
        <v>0</v>
      </c>
      <c r="U1199" t="str">
        <f t="shared" si="56"/>
        <v/>
      </c>
    </row>
    <row r="1200" spans="1:21" hidden="1" x14ac:dyDescent="0.25">
      <c r="A1200" s="39">
        <v>42495</v>
      </c>
      <c r="B1200" s="39" t="s">
        <v>4976</v>
      </c>
      <c r="C1200" s="37" t="s">
        <v>2469</v>
      </c>
      <c r="D1200" s="37">
        <v>2016</v>
      </c>
      <c r="E1200" s="38">
        <v>5</v>
      </c>
      <c r="F1200" s="37" t="s">
        <v>55</v>
      </c>
      <c r="G1200" s="37" t="s">
        <v>4672</v>
      </c>
      <c r="H1200" s="37" t="s">
        <v>40</v>
      </c>
      <c r="I1200" s="38">
        <v>254</v>
      </c>
      <c r="J1200" s="37">
        <v>0</v>
      </c>
      <c r="K1200" s="37">
        <f t="shared" si="54"/>
        <v>254</v>
      </c>
      <c r="L1200" s="37" t="s">
        <v>37</v>
      </c>
      <c r="M1200">
        <v>0</v>
      </c>
      <c r="N1200">
        <v>0</v>
      </c>
      <c r="O1200">
        <v>0</v>
      </c>
      <c r="P1200">
        <f>VLOOKUP(C1200,'By Sighting'!B:O,14,FALSE)</f>
        <v>0</v>
      </c>
      <c r="Q1200">
        <v>0</v>
      </c>
      <c r="R1200">
        <f t="shared" si="55"/>
        <v>0</v>
      </c>
      <c r="S1200">
        <v>0</v>
      </c>
      <c r="T1200">
        <v>0</v>
      </c>
      <c r="U1200" t="str">
        <f t="shared" si="56"/>
        <v/>
      </c>
    </row>
    <row r="1201" spans="1:21" hidden="1" x14ac:dyDescent="0.25">
      <c r="A1201" s="39">
        <v>42500</v>
      </c>
      <c r="B1201" s="39" t="s">
        <v>4977</v>
      </c>
      <c r="C1201" s="37" t="s">
        <v>2466</v>
      </c>
      <c r="D1201" s="37">
        <v>2016</v>
      </c>
      <c r="E1201" s="38">
        <v>5</v>
      </c>
      <c r="F1201" s="37" t="s">
        <v>76</v>
      </c>
      <c r="G1201" s="37" t="s">
        <v>1827</v>
      </c>
      <c r="H1201" s="37" t="s">
        <v>32</v>
      </c>
      <c r="I1201" s="38">
        <v>1</v>
      </c>
      <c r="J1201" s="37">
        <v>0</v>
      </c>
      <c r="K1201" s="37">
        <f t="shared" si="54"/>
        <v>1</v>
      </c>
      <c r="L1201" s="37" t="s">
        <v>2465</v>
      </c>
      <c r="M1201">
        <v>0</v>
      </c>
      <c r="N1201">
        <v>0</v>
      </c>
      <c r="O1201">
        <v>0</v>
      </c>
      <c r="P1201">
        <f>VLOOKUP(C1201,'By Sighting'!B:O,14,FALSE)</f>
        <v>0</v>
      </c>
      <c r="Q1201">
        <v>0</v>
      </c>
      <c r="R1201">
        <f t="shared" si="55"/>
        <v>0</v>
      </c>
      <c r="S1201">
        <v>0</v>
      </c>
      <c r="T1201">
        <v>0</v>
      </c>
      <c r="U1201" t="str">
        <f t="shared" si="56"/>
        <v/>
      </c>
    </row>
    <row r="1202" spans="1:21" hidden="1" x14ac:dyDescent="0.25">
      <c r="A1202" s="39">
        <v>42500</v>
      </c>
      <c r="B1202" s="39" t="s">
        <v>4977</v>
      </c>
      <c r="C1202" s="37" t="s">
        <v>2464</v>
      </c>
      <c r="D1202" s="37">
        <v>2016</v>
      </c>
      <c r="E1202" s="38">
        <v>5</v>
      </c>
      <c r="F1202" s="37" t="s">
        <v>1827</v>
      </c>
      <c r="G1202" s="37" t="s">
        <v>1827</v>
      </c>
      <c r="H1202" s="37" t="s">
        <v>32</v>
      </c>
      <c r="I1202" s="38">
        <v>75</v>
      </c>
      <c r="J1202" s="37">
        <v>0</v>
      </c>
      <c r="K1202" s="37">
        <f t="shared" si="54"/>
        <v>75</v>
      </c>
      <c r="L1202" s="37" t="s">
        <v>37</v>
      </c>
      <c r="M1202">
        <v>0</v>
      </c>
      <c r="N1202">
        <v>0</v>
      </c>
      <c r="O1202">
        <v>0</v>
      </c>
      <c r="P1202">
        <f>VLOOKUP(C1202,'By Sighting'!B:O,14,FALSE)</f>
        <v>0</v>
      </c>
      <c r="Q1202">
        <v>0</v>
      </c>
      <c r="R1202">
        <f t="shared" si="55"/>
        <v>0</v>
      </c>
      <c r="S1202">
        <v>0</v>
      </c>
      <c r="T1202">
        <v>0</v>
      </c>
      <c r="U1202" t="str">
        <f t="shared" si="56"/>
        <v/>
      </c>
    </row>
    <row r="1203" spans="1:21" hidden="1" x14ac:dyDescent="0.25">
      <c r="A1203" s="39">
        <v>42500</v>
      </c>
      <c r="B1203" s="39" t="s">
        <v>4977</v>
      </c>
      <c r="C1203" s="37" t="s">
        <v>2463</v>
      </c>
      <c r="D1203" s="37">
        <v>2016</v>
      </c>
      <c r="E1203" s="38">
        <v>5</v>
      </c>
      <c r="F1203" s="37" t="s">
        <v>1827</v>
      </c>
      <c r="G1203" s="37" t="s">
        <v>1827</v>
      </c>
      <c r="H1203" s="37" t="s">
        <v>40</v>
      </c>
      <c r="I1203" s="38">
        <v>1</v>
      </c>
      <c r="J1203" s="37">
        <v>0</v>
      </c>
      <c r="K1203" s="37">
        <f t="shared" si="54"/>
        <v>1</v>
      </c>
      <c r="L1203" s="37" t="s">
        <v>37</v>
      </c>
      <c r="M1203">
        <v>0</v>
      </c>
      <c r="N1203">
        <v>0</v>
      </c>
      <c r="O1203">
        <v>0</v>
      </c>
      <c r="P1203">
        <f>VLOOKUP(C1203,'By Sighting'!B:O,14,FALSE)</f>
        <v>0</v>
      </c>
      <c r="Q1203">
        <v>0</v>
      </c>
      <c r="R1203">
        <f t="shared" si="55"/>
        <v>0</v>
      </c>
      <c r="S1203">
        <v>0</v>
      </c>
      <c r="T1203">
        <v>0</v>
      </c>
      <c r="U1203" t="str">
        <f t="shared" si="56"/>
        <v/>
      </c>
    </row>
    <row r="1204" spans="1:21" hidden="1" x14ac:dyDescent="0.25">
      <c r="A1204" s="39">
        <v>42500</v>
      </c>
      <c r="B1204" s="39" t="s">
        <v>4977</v>
      </c>
      <c r="C1204" s="37" t="s">
        <v>2461</v>
      </c>
      <c r="D1204" s="37">
        <v>2016</v>
      </c>
      <c r="E1204" s="38">
        <v>5</v>
      </c>
      <c r="F1204" s="37" t="s">
        <v>24</v>
      </c>
      <c r="G1204" s="37" t="s">
        <v>4672</v>
      </c>
      <c r="H1204" s="37" t="s">
        <v>32</v>
      </c>
      <c r="I1204" s="38">
        <v>81</v>
      </c>
      <c r="J1204" s="37">
        <v>0</v>
      </c>
      <c r="K1204" s="37">
        <f t="shared" si="54"/>
        <v>81</v>
      </c>
      <c r="L1204" s="37" t="s">
        <v>37</v>
      </c>
      <c r="M1204">
        <v>0</v>
      </c>
      <c r="N1204">
        <v>0</v>
      </c>
      <c r="O1204">
        <v>0</v>
      </c>
      <c r="P1204">
        <f>VLOOKUP(C1204,'By Sighting'!B:O,14,FALSE)</f>
        <v>0</v>
      </c>
      <c r="Q1204">
        <v>0</v>
      </c>
      <c r="R1204">
        <f t="shared" si="55"/>
        <v>0</v>
      </c>
      <c r="S1204">
        <v>0</v>
      </c>
      <c r="T1204">
        <v>0</v>
      </c>
      <c r="U1204" t="str">
        <f t="shared" si="56"/>
        <v/>
      </c>
    </row>
    <row r="1205" spans="1:21" hidden="1" x14ac:dyDescent="0.25">
      <c r="A1205" s="39">
        <v>42500</v>
      </c>
      <c r="B1205" s="39" t="s">
        <v>4977</v>
      </c>
      <c r="C1205" s="37" t="s">
        <v>2460</v>
      </c>
      <c r="D1205" s="37">
        <v>2016</v>
      </c>
      <c r="E1205" s="38">
        <v>5</v>
      </c>
      <c r="F1205" s="37" t="s">
        <v>24</v>
      </c>
      <c r="G1205" s="37" t="s">
        <v>4672</v>
      </c>
      <c r="H1205" s="37" t="s">
        <v>40</v>
      </c>
      <c r="I1205" s="38">
        <v>4</v>
      </c>
      <c r="J1205" s="37">
        <v>0</v>
      </c>
      <c r="K1205" s="37">
        <f t="shared" si="54"/>
        <v>4</v>
      </c>
      <c r="L1205" s="37" t="s">
        <v>37</v>
      </c>
      <c r="M1205">
        <v>0</v>
      </c>
      <c r="N1205">
        <v>0</v>
      </c>
      <c r="O1205">
        <v>0</v>
      </c>
      <c r="P1205">
        <f>VLOOKUP(C1205,'By Sighting'!B:O,14,FALSE)</f>
        <v>0</v>
      </c>
      <c r="Q1205">
        <v>0</v>
      </c>
      <c r="R1205">
        <f t="shared" si="55"/>
        <v>0</v>
      </c>
      <c r="S1205">
        <v>0</v>
      </c>
      <c r="T1205">
        <v>0</v>
      </c>
      <c r="U1205" t="str">
        <f t="shared" si="56"/>
        <v/>
      </c>
    </row>
    <row r="1206" spans="1:21" hidden="1" x14ac:dyDescent="0.25">
      <c r="A1206" s="39">
        <v>42500</v>
      </c>
      <c r="B1206" s="39" t="s">
        <v>4977</v>
      </c>
      <c r="C1206" s="37" t="s">
        <v>2459</v>
      </c>
      <c r="D1206" s="37">
        <v>2016</v>
      </c>
      <c r="E1206" s="38">
        <v>5</v>
      </c>
      <c r="F1206" s="37" t="s">
        <v>153</v>
      </c>
      <c r="G1206" s="37" t="s">
        <v>4672</v>
      </c>
      <c r="H1206" s="37" t="s">
        <v>32</v>
      </c>
      <c r="I1206" s="38">
        <v>1</v>
      </c>
      <c r="J1206" s="37">
        <v>0</v>
      </c>
      <c r="K1206" s="37">
        <f t="shared" si="54"/>
        <v>1</v>
      </c>
      <c r="L1206" s="37" t="s">
        <v>2458</v>
      </c>
      <c r="M1206">
        <v>0</v>
      </c>
      <c r="N1206">
        <v>0</v>
      </c>
      <c r="O1206">
        <v>0</v>
      </c>
      <c r="P1206">
        <f>VLOOKUP(C1206,'By Sighting'!B:O,14,FALSE)</f>
        <v>0</v>
      </c>
      <c r="Q1206">
        <v>0</v>
      </c>
      <c r="R1206">
        <f t="shared" si="55"/>
        <v>0</v>
      </c>
      <c r="S1206">
        <v>0</v>
      </c>
      <c r="T1206">
        <v>0</v>
      </c>
      <c r="U1206" t="str">
        <f t="shared" si="56"/>
        <v/>
      </c>
    </row>
    <row r="1207" spans="1:21" hidden="1" x14ac:dyDescent="0.25">
      <c r="A1207" s="39">
        <v>42500</v>
      </c>
      <c r="B1207" s="39" t="s">
        <v>4977</v>
      </c>
      <c r="C1207" s="37" t="s">
        <v>2457</v>
      </c>
      <c r="D1207" s="37">
        <v>2016</v>
      </c>
      <c r="E1207" s="38">
        <v>5</v>
      </c>
      <c r="F1207" s="37" t="s">
        <v>55</v>
      </c>
      <c r="G1207" s="37" t="s">
        <v>4672</v>
      </c>
      <c r="H1207" s="37" t="s">
        <v>32</v>
      </c>
      <c r="I1207" s="38">
        <v>71</v>
      </c>
      <c r="J1207" s="37">
        <v>0</v>
      </c>
      <c r="K1207" s="37">
        <f t="shared" si="54"/>
        <v>71</v>
      </c>
      <c r="L1207" s="37" t="s">
        <v>37</v>
      </c>
      <c r="M1207">
        <v>0</v>
      </c>
      <c r="N1207">
        <v>0</v>
      </c>
      <c r="O1207">
        <v>0</v>
      </c>
      <c r="P1207">
        <f>VLOOKUP(C1207,'By Sighting'!B:O,14,FALSE)</f>
        <v>0</v>
      </c>
      <c r="Q1207">
        <v>0</v>
      </c>
      <c r="R1207">
        <f t="shared" si="55"/>
        <v>0</v>
      </c>
      <c r="S1207">
        <v>0</v>
      </c>
      <c r="T1207">
        <v>0</v>
      </c>
      <c r="U1207" t="str">
        <f t="shared" si="56"/>
        <v/>
      </c>
    </row>
    <row r="1208" spans="1:21" hidden="1" x14ac:dyDescent="0.25">
      <c r="A1208" s="39">
        <v>42500</v>
      </c>
      <c r="B1208" s="39" t="s">
        <v>4977</v>
      </c>
      <c r="C1208" s="37" t="s">
        <v>2456</v>
      </c>
      <c r="D1208" s="37">
        <v>2016</v>
      </c>
      <c r="E1208" s="38">
        <v>5</v>
      </c>
      <c r="F1208" s="37" t="s">
        <v>55</v>
      </c>
      <c r="G1208" s="37" t="s">
        <v>4672</v>
      </c>
      <c r="H1208" s="37" t="s">
        <v>40</v>
      </c>
      <c r="I1208" s="38">
        <v>232</v>
      </c>
      <c r="J1208" s="37">
        <v>0</v>
      </c>
      <c r="K1208" s="37">
        <f t="shared" si="54"/>
        <v>232</v>
      </c>
      <c r="L1208" s="37" t="s">
        <v>37</v>
      </c>
      <c r="M1208">
        <v>0</v>
      </c>
      <c r="N1208">
        <v>0</v>
      </c>
      <c r="O1208">
        <v>0</v>
      </c>
      <c r="P1208">
        <f>VLOOKUP(C1208,'By Sighting'!B:O,14,FALSE)</f>
        <v>0</v>
      </c>
      <c r="Q1208">
        <v>0</v>
      </c>
      <c r="R1208">
        <f t="shared" si="55"/>
        <v>0</v>
      </c>
      <c r="S1208">
        <v>0</v>
      </c>
      <c r="T1208">
        <v>0</v>
      </c>
      <c r="U1208" t="str">
        <f t="shared" si="56"/>
        <v/>
      </c>
    </row>
    <row r="1209" spans="1:21" hidden="1" x14ac:dyDescent="0.25">
      <c r="A1209" s="39">
        <v>42500</v>
      </c>
      <c r="B1209" s="39" t="s">
        <v>4977</v>
      </c>
      <c r="C1209" s="37" t="s">
        <v>1219</v>
      </c>
      <c r="D1209" s="37">
        <v>2016</v>
      </c>
      <c r="E1209" s="38">
        <v>5</v>
      </c>
      <c r="F1209" s="37" t="s">
        <v>36</v>
      </c>
      <c r="G1209" s="37" t="s">
        <v>36</v>
      </c>
      <c r="H1209" s="37" t="s">
        <v>32</v>
      </c>
      <c r="I1209" s="38">
        <v>366</v>
      </c>
      <c r="J1209" s="37">
        <v>0</v>
      </c>
      <c r="K1209" s="37">
        <f t="shared" si="54"/>
        <v>366</v>
      </c>
      <c r="L1209" s="37" t="s">
        <v>37</v>
      </c>
      <c r="M1209">
        <v>1</v>
      </c>
      <c r="N1209">
        <v>0</v>
      </c>
      <c r="O1209">
        <v>1</v>
      </c>
      <c r="P1209">
        <f>VLOOKUP(C1209,'By Sighting'!B:O,14,FALSE)</f>
        <v>1</v>
      </c>
      <c r="Q1209">
        <v>2.7322404371584699E-3</v>
      </c>
      <c r="R1209">
        <f t="shared" si="55"/>
        <v>2.7322404371584699E-3</v>
      </c>
      <c r="S1209">
        <v>2.7322404371584699E-3</v>
      </c>
      <c r="T1209">
        <v>1</v>
      </c>
      <c r="U1209" t="str">
        <f t="shared" si="56"/>
        <v/>
      </c>
    </row>
    <row r="1210" spans="1:21" hidden="1" x14ac:dyDescent="0.25">
      <c r="A1210" s="39">
        <v>42500</v>
      </c>
      <c r="B1210" s="39" t="s">
        <v>4977</v>
      </c>
      <c r="C1210" s="37" t="s">
        <v>2455</v>
      </c>
      <c r="D1210" s="37">
        <v>2016</v>
      </c>
      <c r="E1210" s="38">
        <v>5</v>
      </c>
      <c r="F1210" s="37" t="s">
        <v>36</v>
      </c>
      <c r="G1210" s="37" t="s">
        <v>36</v>
      </c>
      <c r="H1210" s="37" t="s">
        <v>40</v>
      </c>
      <c r="I1210" s="38">
        <v>147</v>
      </c>
      <c r="J1210" s="37">
        <v>0</v>
      </c>
      <c r="K1210" s="37">
        <f t="shared" si="54"/>
        <v>147</v>
      </c>
      <c r="L1210" s="37" t="s">
        <v>37</v>
      </c>
      <c r="M1210">
        <v>0</v>
      </c>
      <c r="N1210">
        <v>0</v>
      </c>
      <c r="O1210">
        <v>0</v>
      </c>
      <c r="P1210">
        <f>VLOOKUP(C1210,'By Sighting'!B:O,14,FALSE)</f>
        <v>0</v>
      </c>
      <c r="Q1210">
        <v>0</v>
      </c>
      <c r="R1210">
        <f t="shared" si="55"/>
        <v>0</v>
      </c>
      <c r="S1210">
        <v>0</v>
      </c>
      <c r="T1210">
        <v>0</v>
      </c>
      <c r="U1210" t="str">
        <f t="shared" si="56"/>
        <v/>
      </c>
    </row>
    <row r="1211" spans="1:21" hidden="1" x14ac:dyDescent="0.25">
      <c r="A1211" s="39">
        <v>42500</v>
      </c>
      <c r="B1211" s="39" t="s">
        <v>4977</v>
      </c>
      <c r="C1211" s="37" t="s">
        <v>1223</v>
      </c>
      <c r="D1211" s="37">
        <v>2016</v>
      </c>
      <c r="E1211" s="38">
        <v>5</v>
      </c>
      <c r="F1211" s="37" t="s">
        <v>50</v>
      </c>
      <c r="G1211" s="37" t="s">
        <v>50</v>
      </c>
      <c r="H1211" s="37" t="s">
        <v>32</v>
      </c>
      <c r="I1211" s="38">
        <v>409</v>
      </c>
      <c r="J1211" s="37">
        <v>0</v>
      </c>
      <c r="K1211" s="37">
        <f t="shared" si="54"/>
        <v>409</v>
      </c>
      <c r="L1211" s="37" t="s">
        <v>37</v>
      </c>
      <c r="M1211">
        <v>4</v>
      </c>
      <c r="N1211">
        <v>4</v>
      </c>
      <c r="O1211">
        <v>0</v>
      </c>
      <c r="P1211">
        <f>VLOOKUP(C1211,'By Sighting'!B:O,14,FALSE)</f>
        <v>4</v>
      </c>
      <c r="Q1211">
        <v>9.7799511002444987E-3</v>
      </c>
      <c r="R1211">
        <f t="shared" si="55"/>
        <v>0</v>
      </c>
      <c r="S1211">
        <v>9.7799511002444987E-3</v>
      </c>
      <c r="T1211">
        <v>4</v>
      </c>
      <c r="U1211" t="str">
        <f t="shared" si="56"/>
        <v/>
      </c>
    </row>
    <row r="1212" spans="1:21" hidden="1" x14ac:dyDescent="0.25">
      <c r="A1212" s="39">
        <v>42500</v>
      </c>
      <c r="B1212" s="39" t="s">
        <v>4977</v>
      </c>
      <c r="C1212" s="37" t="s">
        <v>2454</v>
      </c>
      <c r="D1212" s="37">
        <v>2016</v>
      </c>
      <c r="E1212" s="38">
        <v>5</v>
      </c>
      <c r="F1212" s="37" t="s">
        <v>50</v>
      </c>
      <c r="G1212" s="37" t="s">
        <v>50</v>
      </c>
      <c r="H1212" s="37" t="s">
        <v>40</v>
      </c>
      <c r="I1212" s="38">
        <v>37</v>
      </c>
      <c r="J1212" s="37">
        <v>0</v>
      </c>
      <c r="K1212" s="37">
        <f t="shared" si="54"/>
        <v>37</v>
      </c>
      <c r="L1212" s="37" t="s">
        <v>37</v>
      </c>
      <c r="M1212">
        <v>0</v>
      </c>
      <c r="N1212">
        <v>0</v>
      </c>
      <c r="O1212">
        <v>0</v>
      </c>
      <c r="P1212">
        <f>VLOOKUP(C1212,'By Sighting'!B:O,14,FALSE)</f>
        <v>0</v>
      </c>
      <c r="Q1212">
        <v>0</v>
      </c>
      <c r="R1212">
        <f t="shared" si="55"/>
        <v>0</v>
      </c>
      <c r="S1212">
        <v>0</v>
      </c>
      <c r="T1212">
        <v>0</v>
      </c>
      <c r="U1212" t="str">
        <f t="shared" si="56"/>
        <v/>
      </c>
    </row>
    <row r="1213" spans="1:21" hidden="1" x14ac:dyDescent="0.25">
      <c r="A1213" s="39">
        <v>42507</v>
      </c>
      <c r="B1213" s="39" t="s">
        <v>4978</v>
      </c>
      <c r="C1213" s="37" t="s">
        <v>2450</v>
      </c>
      <c r="D1213" s="37">
        <v>2016</v>
      </c>
      <c r="E1213" s="38">
        <v>5</v>
      </c>
      <c r="F1213" s="37" t="s">
        <v>76</v>
      </c>
      <c r="G1213" s="37" t="s">
        <v>1827</v>
      </c>
      <c r="H1213" s="37" t="s">
        <v>32</v>
      </c>
      <c r="I1213" s="38">
        <v>14</v>
      </c>
      <c r="J1213" s="37">
        <v>0</v>
      </c>
      <c r="K1213" s="37">
        <f t="shared" si="54"/>
        <v>14</v>
      </c>
      <c r="L1213" s="37" t="s">
        <v>2449</v>
      </c>
      <c r="M1213">
        <v>0</v>
      </c>
      <c r="N1213">
        <v>0</v>
      </c>
      <c r="O1213">
        <v>0</v>
      </c>
      <c r="P1213">
        <f>VLOOKUP(C1213,'By Sighting'!B:O,14,FALSE)</f>
        <v>0</v>
      </c>
      <c r="Q1213">
        <v>0</v>
      </c>
      <c r="R1213">
        <f t="shared" si="55"/>
        <v>0</v>
      </c>
      <c r="S1213">
        <v>0</v>
      </c>
      <c r="T1213">
        <v>0</v>
      </c>
      <c r="U1213" t="str">
        <f t="shared" si="56"/>
        <v/>
      </c>
    </row>
    <row r="1214" spans="1:21" hidden="1" x14ac:dyDescent="0.25">
      <c r="A1214" s="39">
        <v>42507</v>
      </c>
      <c r="B1214" s="39" t="s">
        <v>4978</v>
      </c>
      <c r="C1214" s="37" t="s">
        <v>2448</v>
      </c>
      <c r="D1214" s="37">
        <v>2016</v>
      </c>
      <c r="E1214" s="38">
        <v>5</v>
      </c>
      <c r="F1214" s="37" t="s">
        <v>1827</v>
      </c>
      <c r="G1214" s="37" t="s">
        <v>1827</v>
      </c>
      <c r="H1214" s="37" t="s">
        <v>40</v>
      </c>
      <c r="I1214" s="38">
        <v>15</v>
      </c>
      <c r="J1214" s="37">
        <v>0</v>
      </c>
      <c r="K1214" s="37">
        <f t="shared" si="54"/>
        <v>15</v>
      </c>
      <c r="L1214" s="37" t="s">
        <v>2447</v>
      </c>
      <c r="M1214">
        <v>0</v>
      </c>
      <c r="N1214">
        <v>0</v>
      </c>
      <c r="O1214">
        <v>0</v>
      </c>
      <c r="P1214">
        <f>VLOOKUP(C1214,'By Sighting'!B:O,14,FALSE)</f>
        <v>0</v>
      </c>
      <c r="Q1214">
        <v>0</v>
      </c>
      <c r="R1214">
        <f t="shared" si="55"/>
        <v>0</v>
      </c>
      <c r="S1214">
        <v>0</v>
      </c>
      <c r="T1214">
        <v>0</v>
      </c>
      <c r="U1214" t="str">
        <f t="shared" si="56"/>
        <v/>
      </c>
    </row>
    <row r="1215" spans="1:21" hidden="1" x14ac:dyDescent="0.25">
      <c r="A1215" s="39">
        <v>42507</v>
      </c>
      <c r="B1215" s="39" t="s">
        <v>4978</v>
      </c>
      <c r="C1215" s="37" t="s">
        <v>1234</v>
      </c>
      <c r="D1215" s="37">
        <v>2016</v>
      </c>
      <c r="E1215" s="38">
        <v>5</v>
      </c>
      <c r="F1215" s="37" t="s">
        <v>1827</v>
      </c>
      <c r="G1215" s="37" t="s">
        <v>1827</v>
      </c>
      <c r="H1215" s="37" t="s">
        <v>32</v>
      </c>
      <c r="I1215" s="38">
        <v>199</v>
      </c>
      <c r="J1215" s="37">
        <v>0</v>
      </c>
      <c r="K1215" s="37">
        <f t="shared" si="54"/>
        <v>199</v>
      </c>
      <c r="L1215" s="37" t="s">
        <v>37</v>
      </c>
      <c r="M1215">
        <v>1</v>
      </c>
      <c r="N1215">
        <v>0</v>
      </c>
      <c r="O1215">
        <v>0</v>
      </c>
      <c r="P1215">
        <f>VLOOKUP(C1215,'By Sighting'!B:O,14,FALSE)</f>
        <v>0</v>
      </c>
      <c r="Q1215">
        <v>5.0251256281407036E-3</v>
      </c>
      <c r="R1215">
        <f t="shared" si="55"/>
        <v>0</v>
      </c>
      <c r="S1215">
        <v>0</v>
      </c>
      <c r="T1215">
        <v>1</v>
      </c>
      <c r="U1215" t="str">
        <f t="shared" si="56"/>
        <v/>
      </c>
    </row>
    <row r="1216" spans="1:21" hidden="1" x14ac:dyDescent="0.25">
      <c r="A1216" s="39">
        <v>42507</v>
      </c>
      <c r="B1216" s="39" t="s">
        <v>4978</v>
      </c>
      <c r="C1216" s="37" t="s">
        <v>2444</v>
      </c>
      <c r="D1216" s="37">
        <v>2016</v>
      </c>
      <c r="E1216" s="38">
        <v>5</v>
      </c>
      <c r="F1216" s="37" t="s">
        <v>55</v>
      </c>
      <c r="G1216" s="37" t="s">
        <v>4672</v>
      </c>
      <c r="H1216" s="37" t="s">
        <v>40</v>
      </c>
      <c r="I1216" s="38">
        <v>500</v>
      </c>
      <c r="J1216" s="37">
        <v>0</v>
      </c>
      <c r="K1216" s="37">
        <f t="shared" si="54"/>
        <v>500</v>
      </c>
      <c r="L1216" s="37" t="s">
        <v>37</v>
      </c>
      <c r="M1216">
        <v>0</v>
      </c>
      <c r="N1216">
        <v>0</v>
      </c>
      <c r="O1216">
        <v>0</v>
      </c>
      <c r="P1216">
        <f>VLOOKUP(C1216,'By Sighting'!B:O,14,FALSE)</f>
        <v>0</v>
      </c>
      <c r="Q1216">
        <v>0</v>
      </c>
      <c r="R1216">
        <f t="shared" si="55"/>
        <v>0</v>
      </c>
      <c r="S1216">
        <v>0</v>
      </c>
      <c r="T1216">
        <v>0</v>
      </c>
      <c r="U1216" t="str">
        <f t="shared" si="56"/>
        <v/>
      </c>
    </row>
    <row r="1217" spans="1:21" hidden="1" x14ac:dyDescent="0.25">
      <c r="A1217" s="39">
        <v>42507</v>
      </c>
      <c r="B1217" s="39" t="s">
        <v>4978</v>
      </c>
      <c r="C1217" s="37" t="s">
        <v>2443</v>
      </c>
      <c r="D1217" s="37">
        <v>2016</v>
      </c>
      <c r="E1217" s="38">
        <v>5</v>
      </c>
      <c r="F1217" s="37" t="s">
        <v>55</v>
      </c>
      <c r="G1217" s="37" t="s">
        <v>4672</v>
      </c>
      <c r="H1217" s="37" t="s">
        <v>32</v>
      </c>
      <c r="I1217" s="38">
        <v>52</v>
      </c>
      <c r="J1217" s="37">
        <v>0</v>
      </c>
      <c r="K1217" s="37">
        <f t="shared" si="54"/>
        <v>52</v>
      </c>
      <c r="L1217" s="37" t="s">
        <v>37</v>
      </c>
      <c r="M1217">
        <v>0</v>
      </c>
      <c r="N1217">
        <v>0</v>
      </c>
      <c r="O1217">
        <v>0</v>
      </c>
      <c r="P1217">
        <f>VLOOKUP(C1217,'By Sighting'!B:O,14,FALSE)</f>
        <v>0</v>
      </c>
      <c r="Q1217">
        <v>0</v>
      </c>
      <c r="R1217">
        <f t="shared" si="55"/>
        <v>0</v>
      </c>
      <c r="S1217">
        <v>0</v>
      </c>
      <c r="T1217">
        <v>0</v>
      </c>
      <c r="U1217" t="str">
        <f t="shared" si="56"/>
        <v/>
      </c>
    </row>
    <row r="1218" spans="1:21" hidden="1" x14ac:dyDescent="0.25">
      <c r="A1218" s="39">
        <v>42507</v>
      </c>
      <c r="B1218" s="39" t="s">
        <v>4978</v>
      </c>
      <c r="C1218" s="37" t="s">
        <v>2442</v>
      </c>
      <c r="D1218" s="37">
        <v>2016</v>
      </c>
      <c r="E1218" s="38">
        <v>5</v>
      </c>
      <c r="F1218" s="37" t="s">
        <v>24</v>
      </c>
      <c r="G1218" s="37" t="s">
        <v>4672</v>
      </c>
      <c r="H1218" s="37" t="s">
        <v>32</v>
      </c>
      <c r="I1218" s="38">
        <v>43</v>
      </c>
      <c r="J1218" s="37">
        <v>0</v>
      </c>
      <c r="K1218" s="37">
        <f t="shared" si="54"/>
        <v>43</v>
      </c>
      <c r="L1218" s="37" t="s">
        <v>2441</v>
      </c>
      <c r="M1218">
        <v>0</v>
      </c>
      <c r="N1218">
        <v>0</v>
      </c>
      <c r="O1218">
        <v>0</v>
      </c>
      <c r="P1218">
        <f>VLOOKUP(C1218,'By Sighting'!B:O,14,FALSE)</f>
        <v>0</v>
      </c>
      <c r="Q1218">
        <v>0</v>
      </c>
      <c r="R1218">
        <f t="shared" si="55"/>
        <v>0</v>
      </c>
      <c r="S1218">
        <v>0</v>
      </c>
      <c r="T1218">
        <v>0</v>
      </c>
      <c r="U1218" t="str">
        <f t="shared" si="56"/>
        <v/>
      </c>
    </row>
    <row r="1219" spans="1:21" hidden="1" x14ac:dyDescent="0.25">
      <c r="A1219" s="39">
        <v>42507</v>
      </c>
      <c r="B1219" s="39" t="s">
        <v>4978</v>
      </c>
      <c r="C1219" s="37" t="s">
        <v>2440</v>
      </c>
      <c r="D1219" s="37">
        <v>2016</v>
      </c>
      <c r="E1219" s="38">
        <v>5</v>
      </c>
      <c r="F1219" s="37" t="s">
        <v>24</v>
      </c>
      <c r="G1219" s="37" t="s">
        <v>4672</v>
      </c>
      <c r="H1219" s="37" t="s">
        <v>40</v>
      </c>
      <c r="I1219" s="38">
        <v>1</v>
      </c>
      <c r="J1219" s="37">
        <v>0</v>
      </c>
      <c r="K1219" s="37">
        <f t="shared" ref="K1219:K1282" si="57">I1219-J1219</f>
        <v>1</v>
      </c>
      <c r="L1219" s="37" t="s">
        <v>37</v>
      </c>
      <c r="M1219">
        <v>0</v>
      </c>
      <c r="N1219">
        <v>0</v>
      </c>
      <c r="O1219">
        <v>0</v>
      </c>
      <c r="P1219">
        <f>VLOOKUP(C1219,'By Sighting'!B:O,14,FALSE)</f>
        <v>0</v>
      </c>
      <c r="Q1219">
        <v>0</v>
      </c>
      <c r="R1219">
        <f t="shared" ref="R1219:R1282" si="58">O1219/I1219</f>
        <v>0</v>
      </c>
      <c r="S1219">
        <v>0</v>
      </c>
      <c r="T1219">
        <v>0</v>
      </c>
      <c r="U1219" t="str">
        <f t="shared" ref="U1219:U1282" si="59">IF(T1219=M1219, "", "NO")</f>
        <v/>
      </c>
    </row>
    <row r="1220" spans="1:21" hidden="1" x14ac:dyDescent="0.25">
      <c r="A1220" s="39">
        <v>42507</v>
      </c>
      <c r="B1220" s="39" t="s">
        <v>4978</v>
      </c>
      <c r="C1220" s="37" t="s">
        <v>2438</v>
      </c>
      <c r="D1220" s="37">
        <v>2016</v>
      </c>
      <c r="E1220" s="38">
        <v>5</v>
      </c>
      <c r="F1220" s="37" t="s">
        <v>36</v>
      </c>
      <c r="G1220" s="37" t="s">
        <v>36</v>
      </c>
      <c r="H1220" s="37" t="s">
        <v>32</v>
      </c>
      <c r="I1220" s="38">
        <v>275</v>
      </c>
      <c r="J1220" s="37">
        <v>0</v>
      </c>
      <c r="K1220" s="37">
        <f t="shared" si="57"/>
        <v>275</v>
      </c>
      <c r="L1220" s="37" t="s">
        <v>37</v>
      </c>
      <c r="M1220">
        <v>0</v>
      </c>
      <c r="N1220">
        <v>0</v>
      </c>
      <c r="O1220">
        <v>0</v>
      </c>
      <c r="P1220">
        <f>VLOOKUP(C1220,'By Sighting'!B:O,14,FALSE)</f>
        <v>0</v>
      </c>
      <c r="Q1220">
        <v>0</v>
      </c>
      <c r="R1220">
        <f t="shared" si="58"/>
        <v>0</v>
      </c>
      <c r="S1220">
        <v>0</v>
      </c>
      <c r="T1220">
        <v>0</v>
      </c>
      <c r="U1220" t="str">
        <f t="shared" si="59"/>
        <v/>
      </c>
    </row>
    <row r="1221" spans="1:21" hidden="1" x14ac:dyDescent="0.25">
      <c r="A1221" s="39">
        <v>42507</v>
      </c>
      <c r="B1221" s="39" t="s">
        <v>4978</v>
      </c>
      <c r="C1221" s="37" t="s">
        <v>2437</v>
      </c>
      <c r="D1221" s="37">
        <v>2016</v>
      </c>
      <c r="E1221" s="38">
        <v>5</v>
      </c>
      <c r="F1221" s="37" t="s">
        <v>36</v>
      </c>
      <c r="G1221" s="37" t="s">
        <v>36</v>
      </c>
      <c r="H1221" s="37" t="s">
        <v>40</v>
      </c>
      <c r="I1221" s="38">
        <v>160</v>
      </c>
      <c r="J1221" s="37">
        <v>0</v>
      </c>
      <c r="K1221" s="37">
        <f t="shared" si="57"/>
        <v>160</v>
      </c>
      <c r="L1221" s="37" t="s">
        <v>37</v>
      </c>
      <c r="M1221">
        <v>0</v>
      </c>
      <c r="N1221">
        <v>0</v>
      </c>
      <c r="O1221">
        <v>0</v>
      </c>
      <c r="P1221">
        <f>VLOOKUP(C1221,'By Sighting'!B:O,14,FALSE)</f>
        <v>0</v>
      </c>
      <c r="Q1221">
        <v>0</v>
      </c>
      <c r="R1221">
        <f t="shared" si="58"/>
        <v>0</v>
      </c>
      <c r="S1221">
        <v>0</v>
      </c>
      <c r="T1221">
        <v>0</v>
      </c>
      <c r="U1221" t="str">
        <f t="shared" si="59"/>
        <v/>
      </c>
    </row>
    <row r="1222" spans="1:21" hidden="1" x14ac:dyDescent="0.25">
      <c r="A1222" s="39">
        <v>42507</v>
      </c>
      <c r="B1222" s="39" t="s">
        <v>4978</v>
      </c>
      <c r="C1222" s="37" t="s">
        <v>2436</v>
      </c>
      <c r="D1222" s="37">
        <v>2016</v>
      </c>
      <c r="E1222" s="38">
        <v>5</v>
      </c>
      <c r="F1222" s="37" t="s">
        <v>50</v>
      </c>
      <c r="G1222" s="37" t="s">
        <v>50</v>
      </c>
      <c r="H1222" s="37" t="s">
        <v>32</v>
      </c>
      <c r="I1222" s="38">
        <v>442</v>
      </c>
      <c r="J1222" s="37">
        <v>0</v>
      </c>
      <c r="K1222" s="37">
        <f t="shared" si="57"/>
        <v>442</v>
      </c>
      <c r="L1222" s="37" t="s">
        <v>37</v>
      </c>
      <c r="M1222">
        <v>0</v>
      </c>
      <c r="N1222">
        <v>0</v>
      </c>
      <c r="O1222">
        <v>0</v>
      </c>
      <c r="P1222">
        <f>VLOOKUP(C1222,'By Sighting'!B:O,14,FALSE)</f>
        <v>0</v>
      </c>
      <c r="Q1222">
        <v>0</v>
      </c>
      <c r="R1222">
        <f t="shared" si="58"/>
        <v>0</v>
      </c>
      <c r="S1222">
        <v>0</v>
      </c>
      <c r="T1222">
        <v>0</v>
      </c>
      <c r="U1222" t="str">
        <f t="shared" si="59"/>
        <v/>
      </c>
    </row>
    <row r="1223" spans="1:21" hidden="1" x14ac:dyDescent="0.25">
      <c r="A1223" s="39">
        <v>42507</v>
      </c>
      <c r="B1223" s="39" t="s">
        <v>4978</v>
      </c>
      <c r="C1223" s="37" t="s">
        <v>2435</v>
      </c>
      <c r="D1223" s="37">
        <v>2016</v>
      </c>
      <c r="E1223" s="38">
        <v>5</v>
      </c>
      <c r="F1223" s="37" t="s">
        <v>50</v>
      </c>
      <c r="G1223" s="37" t="s">
        <v>50</v>
      </c>
      <c r="H1223" s="37" t="s">
        <v>40</v>
      </c>
      <c r="I1223" s="38">
        <v>126</v>
      </c>
      <c r="J1223" s="37">
        <v>0</v>
      </c>
      <c r="K1223" s="37">
        <f t="shared" si="57"/>
        <v>126</v>
      </c>
      <c r="L1223" s="37" t="s">
        <v>37</v>
      </c>
      <c r="M1223">
        <v>0</v>
      </c>
      <c r="N1223">
        <v>0</v>
      </c>
      <c r="O1223">
        <v>0</v>
      </c>
      <c r="P1223">
        <f>VLOOKUP(C1223,'By Sighting'!B:O,14,FALSE)</f>
        <v>0</v>
      </c>
      <c r="Q1223">
        <v>0</v>
      </c>
      <c r="R1223">
        <f t="shared" si="58"/>
        <v>0</v>
      </c>
      <c r="S1223">
        <v>0</v>
      </c>
      <c r="T1223">
        <v>0</v>
      </c>
      <c r="U1223" t="str">
        <f t="shared" si="59"/>
        <v/>
      </c>
    </row>
    <row r="1224" spans="1:21" hidden="1" x14ac:dyDescent="0.25">
      <c r="A1224" s="39">
        <v>42521</v>
      </c>
      <c r="B1224" s="39" t="s">
        <v>4979</v>
      </c>
      <c r="C1224" s="37" t="s">
        <v>2428</v>
      </c>
      <c r="D1224" s="37">
        <v>2016</v>
      </c>
      <c r="E1224" s="38">
        <v>5</v>
      </c>
      <c r="F1224" s="37" t="s">
        <v>1827</v>
      </c>
      <c r="G1224" s="37" t="s">
        <v>1827</v>
      </c>
      <c r="H1224" s="37" t="s">
        <v>32</v>
      </c>
      <c r="I1224" s="38">
        <v>102</v>
      </c>
      <c r="J1224" s="37">
        <v>0</v>
      </c>
      <c r="K1224" s="37">
        <f t="shared" si="57"/>
        <v>102</v>
      </c>
      <c r="L1224" s="37" t="s">
        <v>37</v>
      </c>
      <c r="M1224">
        <v>0</v>
      </c>
      <c r="N1224">
        <v>0</v>
      </c>
      <c r="O1224">
        <v>0</v>
      </c>
      <c r="P1224">
        <f>VLOOKUP(C1224,'By Sighting'!B:O,14,FALSE)</f>
        <v>0</v>
      </c>
      <c r="Q1224">
        <v>0</v>
      </c>
      <c r="R1224">
        <f t="shared" si="58"/>
        <v>0</v>
      </c>
      <c r="S1224">
        <v>0</v>
      </c>
      <c r="T1224">
        <v>0</v>
      </c>
      <c r="U1224" t="str">
        <f t="shared" si="59"/>
        <v/>
      </c>
    </row>
    <row r="1225" spans="1:21" hidden="1" x14ac:dyDescent="0.25">
      <c r="A1225" s="39">
        <v>42521</v>
      </c>
      <c r="B1225" s="39" t="s">
        <v>4979</v>
      </c>
      <c r="C1225" s="37" t="s">
        <v>2427</v>
      </c>
      <c r="D1225" s="37">
        <v>2016</v>
      </c>
      <c r="E1225" s="38">
        <v>5</v>
      </c>
      <c r="F1225" s="37" t="s">
        <v>1827</v>
      </c>
      <c r="G1225" s="37" t="s">
        <v>1827</v>
      </c>
      <c r="H1225" s="37" t="s">
        <v>40</v>
      </c>
      <c r="I1225" s="38">
        <v>1</v>
      </c>
      <c r="J1225" s="37">
        <v>0</v>
      </c>
      <c r="K1225" s="37">
        <f t="shared" si="57"/>
        <v>1</v>
      </c>
      <c r="L1225" s="37" t="s">
        <v>37</v>
      </c>
      <c r="M1225">
        <v>0</v>
      </c>
      <c r="N1225">
        <v>0</v>
      </c>
      <c r="O1225">
        <v>0</v>
      </c>
      <c r="P1225">
        <f>VLOOKUP(C1225,'By Sighting'!B:O,14,FALSE)</f>
        <v>0</v>
      </c>
      <c r="Q1225">
        <v>0</v>
      </c>
      <c r="R1225">
        <f t="shared" si="58"/>
        <v>0</v>
      </c>
      <c r="S1225">
        <v>0</v>
      </c>
      <c r="T1225">
        <v>0</v>
      </c>
      <c r="U1225" t="str">
        <f t="shared" si="59"/>
        <v/>
      </c>
    </row>
    <row r="1226" spans="1:21" hidden="1" x14ac:dyDescent="0.25">
      <c r="A1226" s="39">
        <v>42521</v>
      </c>
      <c r="B1226" s="39" t="s">
        <v>4979</v>
      </c>
      <c r="C1226" s="37" t="s">
        <v>1237</v>
      </c>
      <c r="D1226" s="37">
        <v>2016</v>
      </c>
      <c r="E1226" s="38">
        <v>5</v>
      </c>
      <c r="F1226" s="37" t="s">
        <v>55</v>
      </c>
      <c r="G1226" s="37" t="s">
        <v>4672</v>
      </c>
      <c r="H1226" s="37" t="s">
        <v>40</v>
      </c>
      <c r="I1226" s="38">
        <v>357</v>
      </c>
      <c r="J1226" s="37">
        <v>0</v>
      </c>
      <c r="K1226" s="37">
        <f t="shared" si="57"/>
        <v>357</v>
      </c>
      <c r="L1226" s="37" t="s">
        <v>37</v>
      </c>
      <c r="M1226">
        <v>1</v>
      </c>
      <c r="N1226">
        <v>0</v>
      </c>
      <c r="O1226">
        <v>1</v>
      </c>
      <c r="P1226">
        <f>VLOOKUP(C1226,'By Sighting'!B:O,14,FALSE)</f>
        <v>1</v>
      </c>
      <c r="Q1226">
        <v>2.8011204481792717E-3</v>
      </c>
      <c r="R1226">
        <f t="shared" si="58"/>
        <v>2.8011204481792717E-3</v>
      </c>
      <c r="S1226">
        <v>2.8011204481792717E-3</v>
      </c>
      <c r="T1226">
        <v>1</v>
      </c>
      <c r="U1226" t="str">
        <f t="shared" si="59"/>
        <v/>
      </c>
    </row>
    <row r="1227" spans="1:21" hidden="1" x14ac:dyDescent="0.25">
      <c r="A1227" s="39">
        <v>42521</v>
      </c>
      <c r="B1227" s="39" t="s">
        <v>4979</v>
      </c>
      <c r="C1227" s="37" t="s">
        <v>2425</v>
      </c>
      <c r="D1227" s="37">
        <v>2016</v>
      </c>
      <c r="E1227" s="38">
        <v>5</v>
      </c>
      <c r="F1227" s="37" t="s">
        <v>55</v>
      </c>
      <c r="G1227" s="37" t="s">
        <v>4672</v>
      </c>
      <c r="H1227" s="37" t="s">
        <v>32</v>
      </c>
      <c r="I1227" s="38">
        <v>53</v>
      </c>
      <c r="J1227" s="37">
        <v>0</v>
      </c>
      <c r="K1227" s="37">
        <f t="shared" si="57"/>
        <v>53</v>
      </c>
      <c r="L1227" s="37" t="s">
        <v>37</v>
      </c>
      <c r="M1227">
        <v>0</v>
      </c>
      <c r="N1227">
        <v>0</v>
      </c>
      <c r="O1227">
        <v>0</v>
      </c>
      <c r="P1227">
        <f>VLOOKUP(C1227,'By Sighting'!B:O,14,FALSE)</f>
        <v>0</v>
      </c>
      <c r="Q1227">
        <v>0</v>
      </c>
      <c r="R1227">
        <f t="shared" si="58"/>
        <v>0</v>
      </c>
      <c r="S1227">
        <v>0</v>
      </c>
      <c r="T1227">
        <v>0</v>
      </c>
      <c r="U1227" t="str">
        <f t="shared" si="59"/>
        <v/>
      </c>
    </row>
    <row r="1228" spans="1:21" hidden="1" x14ac:dyDescent="0.25">
      <c r="A1228" s="39">
        <v>42521</v>
      </c>
      <c r="B1228" s="39" t="s">
        <v>4979</v>
      </c>
      <c r="C1228" s="37" t="s">
        <v>2424</v>
      </c>
      <c r="D1228" s="37">
        <v>2016</v>
      </c>
      <c r="E1228" s="38">
        <v>5</v>
      </c>
      <c r="F1228" s="37" t="s">
        <v>24</v>
      </c>
      <c r="G1228" s="37" t="s">
        <v>4672</v>
      </c>
      <c r="H1228" s="37" t="s">
        <v>32</v>
      </c>
      <c r="I1228" s="38">
        <v>29</v>
      </c>
      <c r="J1228" s="37">
        <v>0</v>
      </c>
      <c r="K1228" s="37">
        <f t="shared" si="57"/>
        <v>29</v>
      </c>
      <c r="L1228" s="37" t="s">
        <v>37</v>
      </c>
      <c r="M1228">
        <v>0</v>
      </c>
      <c r="N1228">
        <v>0</v>
      </c>
      <c r="O1228">
        <v>0</v>
      </c>
      <c r="P1228">
        <f>VLOOKUP(C1228,'By Sighting'!B:O,14,FALSE)</f>
        <v>0</v>
      </c>
      <c r="Q1228">
        <v>0</v>
      </c>
      <c r="R1228">
        <f t="shared" si="58"/>
        <v>0</v>
      </c>
      <c r="S1228">
        <v>0</v>
      </c>
      <c r="T1228">
        <v>0</v>
      </c>
      <c r="U1228" t="str">
        <f t="shared" si="59"/>
        <v/>
      </c>
    </row>
    <row r="1229" spans="1:21" hidden="1" x14ac:dyDescent="0.25">
      <c r="A1229" s="39">
        <v>42521</v>
      </c>
      <c r="B1229" s="39" t="s">
        <v>4979</v>
      </c>
      <c r="C1229" s="37" t="s">
        <v>2420</v>
      </c>
      <c r="D1229" s="37">
        <v>2016</v>
      </c>
      <c r="E1229" s="38">
        <v>5</v>
      </c>
      <c r="F1229" s="37" t="s">
        <v>36</v>
      </c>
      <c r="G1229" s="37" t="s">
        <v>36</v>
      </c>
      <c r="H1229" s="37" t="s">
        <v>32</v>
      </c>
      <c r="I1229" s="38">
        <v>166</v>
      </c>
      <c r="J1229" s="37">
        <v>0</v>
      </c>
      <c r="K1229" s="37">
        <f t="shared" si="57"/>
        <v>166</v>
      </c>
      <c r="L1229" s="37" t="s">
        <v>37</v>
      </c>
      <c r="M1229">
        <v>0</v>
      </c>
      <c r="N1229">
        <v>0</v>
      </c>
      <c r="O1229">
        <v>0</v>
      </c>
      <c r="P1229">
        <f>VLOOKUP(C1229,'By Sighting'!B:O,14,FALSE)</f>
        <v>0</v>
      </c>
      <c r="Q1229">
        <v>0</v>
      </c>
      <c r="R1229">
        <f t="shared" si="58"/>
        <v>0</v>
      </c>
      <c r="S1229">
        <v>0</v>
      </c>
      <c r="T1229">
        <v>0</v>
      </c>
      <c r="U1229" t="str">
        <f t="shared" si="59"/>
        <v/>
      </c>
    </row>
    <row r="1230" spans="1:21" hidden="1" x14ac:dyDescent="0.25">
      <c r="A1230" s="39">
        <v>42521</v>
      </c>
      <c r="B1230" s="39" t="s">
        <v>4979</v>
      </c>
      <c r="C1230" s="37" t="s">
        <v>2419</v>
      </c>
      <c r="D1230" s="37">
        <v>2016</v>
      </c>
      <c r="E1230" s="38">
        <v>5</v>
      </c>
      <c r="F1230" s="37" t="s">
        <v>36</v>
      </c>
      <c r="G1230" s="37" t="s">
        <v>36</v>
      </c>
      <c r="H1230" s="37" t="s">
        <v>40</v>
      </c>
      <c r="I1230" s="38">
        <v>33</v>
      </c>
      <c r="J1230" s="37">
        <v>0</v>
      </c>
      <c r="K1230" s="37">
        <f t="shared" si="57"/>
        <v>33</v>
      </c>
      <c r="L1230" s="37" t="s">
        <v>37</v>
      </c>
      <c r="M1230">
        <v>0</v>
      </c>
      <c r="N1230">
        <v>0</v>
      </c>
      <c r="O1230">
        <v>0</v>
      </c>
      <c r="P1230">
        <f>VLOOKUP(C1230,'By Sighting'!B:O,14,FALSE)</f>
        <v>0</v>
      </c>
      <c r="Q1230">
        <v>0</v>
      </c>
      <c r="R1230">
        <f t="shared" si="58"/>
        <v>0</v>
      </c>
      <c r="S1230">
        <v>0</v>
      </c>
      <c r="T1230">
        <v>0</v>
      </c>
      <c r="U1230" t="str">
        <f t="shared" si="59"/>
        <v/>
      </c>
    </row>
    <row r="1231" spans="1:21" hidden="1" x14ac:dyDescent="0.25">
      <c r="A1231" s="39">
        <v>42521</v>
      </c>
      <c r="B1231" s="39" t="s">
        <v>4979</v>
      </c>
      <c r="C1231" s="37" t="s">
        <v>1240</v>
      </c>
      <c r="D1231" s="37">
        <v>2016</v>
      </c>
      <c r="E1231" s="38">
        <v>5</v>
      </c>
      <c r="F1231" s="37" t="s">
        <v>50</v>
      </c>
      <c r="G1231" s="37" t="s">
        <v>50</v>
      </c>
      <c r="H1231" s="37" t="s">
        <v>32</v>
      </c>
      <c r="I1231" s="38">
        <v>275</v>
      </c>
      <c r="J1231" s="37">
        <v>0</v>
      </c>
      <c r="K1231" s="37">
        <f t="shared" si="57"/>
        <v>275</v>
      </c>
      <c r="L1231" s="37" t="s">
        <v>2418</v>
      </c>
      <c r="M1231">
        <v>2</v>
      </c>
      <c r="N1231">
        <v>2</v>
      </c>
      <c r="O1231">
        <v>0</v>
      </c>
      <c r="P1231">
        <f>VLOOKUP(C1231,'By Sighting'!B:O,14,FALSE)</f>
        <v>2</v>
      </c>
      <c r="Q1231">
        <v>7.2727272727272727E-3</v>
      </c>
      <c r="R1231">
        <f t="shared" si="58"/>
        <v>0</v>
      </c>
      <c r="S1231">
        <v>7.2727272727272727E-3</v>
      </c>
      <c r="T1231">
        <v>2</v>
      </c>
      <c r="U1231" t="str">
        <f t="shared" si="59"/>
        <v/>
      </c>
    </row>
    <row r="1232" spans="1:21" hidden="1" x14ac:dyDescent="0.25">
      <c r="A1232" s="39">
        <v>42521</v>
      </c>
      <c r="B1232" s="39" t="s">
        <v>4979</v>
      </c>
      <c r="C1232" s="37" t="s">
        <v>2417</v>
      </c>
      <c r="D1232" s="37">
        <v>2016</v>
      </c>
      <c r="E1232" s="38">
        <v>5</v>
      </c>
      <c r="F1232" s="37" t="s">
        <v>50</v>
      </c>
      <c r="G1232" s="37" t="s">
        <v>50</v>
      </c>
      <c r="H1232" s="37" t="s">
        <v>40</v>
      </c>
      <c r="I1232" s="38">
        <v>1</v>
      </c>
      <c r="J1232" s="37">
        <v>0</v>
      </c>
      <c r="K1232" s="37">
        <f t="shared" si="57"/>
        <v>1</v>
      </c>
      <c r="L1232" s="37" t="s">
        <v>37</v>
      </c>
      <c r="M1232">
        <v>0</v>
      </c>
      <c r="N1232">
        <v>0</v>
      </c>
      <c r="O1232">
        <v>0</v>
      </c>
      <c r="P1232">
        <f>VLOOKUP(C1232,'By Sighting'!B:O,14,FALSE)</f>
        <v>0</v>
      </c>
      <c r="Q1232">
        <v>0</v>
      </c>
      <c r="R1232">
        <f t="shared" si="58"/>
        <v>0</v>
      </c>
      <c r="S1232">
        <v>0</v>
      </c>
      <c r="T1232">
        <v>0</v>
      </c>
      <c r="U1232" t="str">
        <f t="shared" si="59"/>
        <v/>
      </c>
    </row>
    <row r="1233" spans="1:21" hidden="1" x14ac:dyDescent="0.25">
      <c r="A1233" s="39">
        <v>42522</v>
      </c>
      <c r="B1233" s="39" t="s">
        <v>4980</v>
      </c>
      <c r="C1233" s="37" t="s">
        <v>2413</v>
      </c>
      <c r="D1233" s="37">
        <v>2016</v>
      </c>
      <c r="E1233" s="38">
        <v>6</v>
      </c>
      <c r="F1233" s="37" t="s">
        <v>76</v>
      </c>
      <c r="G1233" s="37" t="s">
        <v>1827</v>
      </c>
      <c r="H1233" s="37" t="s">
        <v>32</v>
      </c>
      <c r="I1233" s="38">
        <v>1</v>
      </c>
      <c r="J1233" s="37">
        <v>0</v>
      </c>
      <c r="K1233" s="37">
        <f t="shared" si="57"/>
        <v>1</v>
      </c>
      <c r="L1233" s="37" t="s">
        <v>37</v>
      </c>
      <c r="M1233">
        <v>0</v>
      </c>
      <c r="N1233">
        <v>0</v>
      </c>
      <c r="O1233">
        <v>0</v>
      </c>
      <c r="P1233">
        <f>VLOOKUP(C1233,'By Sighting'!B:O,14,FALSE)</f>
        <v>0</v>
      </c>
      <c r="Q1233">
        <v>0</v>
      </c>
      <c r="R1233">
        <f t="shared" si="58"/>
        <v>0</v>
      </c>
      <c r="S1233">
        <v>0</v>
      </c>
      <c r="T1233">
        <v>0</v>
      </c>
      <c r="U1233" t="str">
        <f t="shared" si="59"/>
        <v/>
      </c>
    </row>
    <row r="1234" spans="1:21" hidden="1" x14ac:dyDescent="0.25">
      <c r="A1234" s="39">
        <v>42522</v>
      </c>
      <c r="B1234" s="39" t="s">
        <v>4980</v>
      </c>
      <c r="C1234" s="37" t="s">
        <v>2412</v>
      </c>
      <c r="D1234" s="37">
        <v>2016</v>
      </c>
      <c r="E1234" s="38">
        <v>6</v>
      </c>
      <c r="F1234" s="37" t="s">
        <v>1827</v>
      </c>
      <c r="G1234" s="37" t="s">
        <v>1827</v>
      </c>
      <c r="H1234" s="37" t="s">
        <v>32</v>
      </c>
      <c r="I1234" s="38">
        <v>133</v>
      </c>
      <c r="J1234" s="37">
        <v>0</v>
      </c>
      <c r="K1234" s="37">
        <f t="shared" si="57"/>
        <v>133</v>
      </c>
      <c r="L1234" s="37" t="s">
        <v>37</v>
      </c>
      <c r="M1234">
        <v>0</v>
      </c>
      <c r="N1234">
        <v>0</v>
      </c>
      <c r="O1234">
        <v>0</v>
      </c>
      <c r="P1234">
        <f>VLOOKUP(C1234,'By Sighting'!B:O,14,FALSE)</f>
        <v>0</v>
      </c>
      <c r="Q1234">
        <v>0</v>
      </c>
      <c r="R1234">
        <f t="shared" si="58"/>
        <v>0</v>
      </c>
      <c r="S1234">
        <v>0</v>
      </c>
      <c r="T1234">
        <v>0</v>
      </c>
      <c r="U1234" t="str">
        <f t="shared" si="59"/>
        <v/>
      </c>
    </row>
    <row r="1235" spans="1:21" hidden="1" x14ac:dyDescent="0.25">
      <c r="A1235" s="39">
        <v>42522</v>
      </c>
      <c r="B1235" s="39" t="s">
        <v>4980</v>
      </c>
      <c r="C1235" s="37" t="s">
        <v>2411</v>
      </c>
      <c r="D1235" s="37">
        <v>2016</v>
      </c>
      <c r="E1235" s="38">
        <v>6</v>
      </c>
      <c r="F1235" s="37" t="s">
        <v>1827</v>
      </c>
      <c r="G1235" s="37" t="s">
        <v>1827</v>
      </c>
      <c r="H1235" s="37" t="s">
        <v>40</v>
      </c>
      <c r="I1235" s="38">
        <v>1</v>
      </c>
      <c r="J1235" s="37">
        <v>0</v>
      </c>
      <c r="K1235" s="37">
        <f t="shared" si="57"/>
        <v>1</v>
      </c>
      <c r="L1235" s="37" t="s">
        <v>37</v>
      </c>
      <c r="M1235">
        <v>0</v>
      </c>
      <c r="N1235">
        <v>0</v>
      </c>
      <c r="O1235">
        <v>0</v>
      </c>
      <c r="P1235">
        <f>VLOOKUP(C1235,'By Sighting'!B:O,14,FALSE)</f>
        <v>0</v>
      </c>
      <c r="Q1235">
        <v>0</v>
      </c>
      <c r="R1235">
        <f t="shared" si="58"/>
        <v>0</v>
      </c>
      <c r="S1235">
        <v>0</v>
      </c>
      <c r="T1235">
        <v>0</v>
      </c>
      <c r="U1235" t="str">
        <f t="shared" si="59"/>
        <v/>
      </c>
    </row>
    <row r="1236" spans="1:21" hidden="1" x14ac:dyDescent="0.25">
      <c r="A1236" s="39">
        <v>42522</v>
      </c>
      <c r="B1236" s="39" t="s">
        <v>4980</v>
      </c>
      <c r="C1236" s="37" t="s">
        <v>2409</v>
      </c>
      <c r="D1236" s="37">
        <v>2016</v>
      </c>
      <c r="E1236" s="38">
        <v>6</v>
      </c>
      <c r="F1236" s="37" t="s">
        <v>55</v>
      </c>
      <c r="G1236" s="37" t="s">
        <v>4672</v>
      </c>
      <c r="H1236" s="37" t="s">
        <v>40</v>
      </c>
      <c r="I1236" s="38">
        <v>442</v>
      </c>
      <c r="J1236" s="37">
        <v>0</v>
      </c>
      <c r="K1236" s="37">
        <f t="shared" si="57"/>
        <v>442</v>
      </c>
      <c r="L1236" s="37" t="s">
        <v>2408</v>
      </c>
      <c r="M1236">
        <v>0</v>
      </c>
      <c r="N1236">
        <v>0</v>
      </c>
      <c r="O1236">
        <v>0</v>
      </c>
      <c r="P1236">
        <f>VLOOKUP(C1236,'By Sighting'!B:O,14,FALSE)</f>
        <v>0</v>
      </c>
      <c r="Q1236">
        <v>0</v>
      </c>
      <c r="R1236">
        <f t="shared" si="58"/>
        <v>0</v>
      </c>
      <c r="S1236">
        <v>0</v>
      </c>
      <c r="T1236">
        <v>0</v>
      </c>
      <c r="U1236" t="str">
        <f t="shared" si="59"/>
        <v/>
      </c>
    </row>
    <row r="1237" spans="1:21" hidden="1" x14ac:dyDescent="0.25">
      <c r="A1237" s="39">
        <v>42522</v>
      </c>
      <c r="B1237" s="39" t="s">
        <v>4980</v>
      </c>
      <c r="C1237" s="37" t="s">
        <v>2407</v>
      </c>
      <c r="D1237" s="37">
        <v>2016</v>
      </c>
      <c r="E1237" s="38">
        <v>6</v>
      </c>
      <c r="F1237" s="37" t="s">
        <v>55</v>
      </c>
      <c r="G1237" s="37" t="s">
        <v>4672</v>
      </c>
      <c r="H1237" s="37" t="s">
        <v>32</v>
      </c>
      <c r="I1237" s="38">
        <v>35</v>
      </c>
      <c r="J1237" s="37">
        <v>0</v>
      </c>
      <c r="K1237" s="37">
        <f t="shared" si="57"/>
        <v>35</v>
      </c>
      <c r="L1237" s="37" t="s">
        <v>37</v>
      </c>
      <c r="M1237">
        <v>0</v>
      </c>
      <c r="N1237">
        <v>0</v>
      </c>
      <c r="O1237">
        <v>0</v>
      </c>
      <c r="P1237">
        <f>VLOOKUP(C1237,'By Sighting'!B:O,14,FALSE)</f>
        <v>0</v>
      </c>
      <c r="Q1237">
        <v>0</v>
      </c>
      <c r="R1237">
        <f t="shared" si="58"/>
        <v>0</v>
      </c>
      <c r="S1237">
        <v>0</v>
      </c>
      <c r="T1237">
        <v>0</v>
      </c>
      <c r="U1237" t="str">
        <f t="shared" si="59"/>
        <v/>
      </c>
    </row>
    <row r="1238" spans="1:21" hidden="1" x14ac:dyDescent="0.25">
      <c r="A1238" s="39">
        <v>42522</v>
      </c>
      <c r="B1238" s="39" t="s">
        <v>4980</v>
      </c>
      <c r="C1238" s="37" t="s">
        <v>2406</v>
      </c>
      <c r="D1238" s="37">
        <v>2016</v>
      </c>
      <c r="E1238" s="38">
        <v>6</v>
      </c>
      <c r="F1238" s="37" t="s">
        <v>24</v>
      </c>
      <c r="G1238" s="37" t="s">
        <v>4672</v>
      </c>
      <c r="H1238" s="37" t="s">
        <v>32</v>
      </c>
      <c r="I1238" s="38">
        <v>39</v>
      </c>
      <c r="J1238" s="37">
        <v>0</v>
      </c>
      <c r="K1238" s="37">
        <f t="shared" si="57"/>
        <v>39</v>
      </c>
      <c r="L1238" s="37" t="s">
        <v>37</v>
      </c>
      <c r="M1238">
        <v>0</v>
      </c>
      <c r="N1238">
        <v>0</v>
      </c>
      <c r="O1238">
        <v>0</v>
      </c>
      <c r="P1238">
        <f>VLOOKUP(C1238,'By Sighting'!B:O,14,FALSE)</f>
        <v>0</v>
      </c>
      <c r="Q1238">
        <v>0</v>
      </c>
      <c r="R1238">
        <f t="shared" si="58"/>
        <v>0</v>
      </c>
      <c r="S1238">
        <v>0</v>
      </c>
      <c r="T1238">
        <v>0</v>
      </c>
      <c r="U1238" t="str">
        <f t="shared" si="59"/>
        <v/>
      </c>
    </row>
    <row r="1239" spans="1:21" hidden="1" x14ac:dyDescent="0.25">
      <c r="A1239" s="39">
        <v>42522</v>
      </c>
      <c r="B1239" s="39" t="s">
        <v>4980</v>
      </c>
      <c r="C1239" s="37" t="s">
        <v>2404</v>
      </c>
      <c r="D1239" s="37">
        <v>2016</v>
      </c>
      <c r="E1239" s="38">
        <v>6</v>
      </c>
      <c r="F1239" s="37" t="s">
        <v>36</v>
      </c>
      <c r="G1239" s="37" t="s">
        <v>36</v>
      </c>
      <c r="H1239" s="37" t="s">
        <v>32</v>
      </c>
      <c r="I1239" s="38">
        <v>200</v>
      </c>
      <c r="J1239" s="37" t="s">
        <v>1841</v>
      </c>
      <c r="K1239" s="37">
        <f t="shared" si="57"/>
        <v>199</v>
      </c>
      <c r="L1239" s="37" t="s">
        <v>2403</v>
      </c>
      <c r="M1239">
        <v>0</v>
      </c>
      <c r="N1239">
        <v>0</v>
      </c>
      <c r="O1239">
        <v>0</v>
      </c>
      <c r="P1239">
        <f>VLOOKUP(C1239,'By Sighting'!B:O,14,FALSE)</f>
        <v>0</v>
      </c>
      <c r="Q1239">
        <v>0</v>
      </c>
      <c r="R1239">
        <f t="shared" si="58"/>
        <v>0</v>
      </c>
      <c r="S1239">
        <v>0</v>
      </c>
      <c r="T1239">
        <v>0</v>
      </c>
      <c r="U1239" t="str">
        <f t="shared" si="59"/>
        <v/>
      </c>
    </row>
    <row r="1240" spans="1:21" hidden="1" x14ac:dyDescent="0.25">
      <c r="A1240" s="39">
        <v>42522</v>
      </c>
      <c r="B1240" s="39" t="s">
        <v>4980</v>
      </c>
      <c r="C1240" s="37" t="s">
        <v>2402</v>
      </c>
      <c r="D1240" s="37">
        <v>2016</v>
      </c>
      <c r="E1240" s="38">
        <v>6</v>
      </c>
      <c r="F1240" s="37" t="s">
        <v>36</v>
      </c>
      <c r="G1240" s="37" t="s">
        <v>36</v>
      </c>
      <c r="H1240" s="37" t="s">
        <v>40</v>
      </c>
      <c r="I1240" s="38">
        <v>11</v>
      </c>
      <c r="J1240" s="37">
        <v>0</v>
      </c>
      <c r="K1240" s="37">
        <f t="shared" si="57"/>
        <v>11</v>
      </c>
      <c r="L1240" s="37" t="s">
        <v>37</v>
      </c>
      <c r="M1240">
        <v>0</v>
      </c>
      <c r="N1240">
        <v>0</v>
      </c>
      <c r="O1240">
        <v>0</v>
      </c>
      <c r="P1240">
        <f>VLOOKUP(C1240,'By Sighting'!B:O,14,FALSE)</f>
        <v>0</v>
      </c>
      <c r="Q1240">
        <v>0</v>
      </c>
      <c r="R1240">
        <f t="shared" si="58"/>
        <v>0</v>
      </c>
      <c r="S1240">
        <v>0</v>
      </c>
      <c r="T1240">
        <v>0</v>
      </c>
      <c r="U1240" t="str">
        <f t="shared" si="59"/>
        <v/>
      </c>
    </row>
    <row r="1241" spans="1:21" hidden="1" x14ac:dyDescent="0.25">
      <c r="A1241" s="39">
        <v>42522</v>
      </c>
      <c r="B1241" s="39" t="s">
        <v>4980</v>
      </c>
      <c r="C1241" s="37" t="s">
        <v>1246</v>
      </c>
      <c r="D1241" s="37">
        <v>2016</v>
      </c>
      <c r="E1241" s="38">
        <v>6</v>
      </c>
      <c r="F1241" s="37" t="s">
        <v>50</v>
      </c>
      <c r="G1241" s="37" t="s">
        <v>50</v>
      </c>
      <c r="H1241" s="37" t="s">
        <v>32</v>
      </c>
      <c r="I1241" s="38">
        <v>294</v>
      </c>
      <c r="J1241" s="37" t="s">
        <v>1841</v>
      </c>
      <c r="K1241" s="37">
        <f t="shared" si="57"/>
        <v>293</v>
      </c>
      <c r="L1241" s="37" t="s">
        <v>2401</v>
      </c>
      <c r="M1241">
        <v>2</v>
      </c>
      <c r="N1241">
        <v>1</v>
      </c>
      <c r="O1241">
        <v>0</v>
      </c>
      <c r="P1241">
        <f>VLOOKUP(C1241,'By Sighting'!B:O,14,FALSE)</f>
        <v>1</v>
      </c>
      <c r="Q1241">
        <v>6.8027210884353739E-3</v>
      </c>
      <c r="R1241">
        <f t="shared" si="58"/>
        <v>0</v>
      </c>
      <c r="S1241">
        <v>3.4129692832764505E-3</v>
      </c>
      <c r="T1241">
        <v>2</v>
      </c>
      <c r="U1241" t="str">
        <f t="shared" si="59"/>
        <v/>
      </c>
    </row>
    <row r="1242" spans="1:21" hidden="1" x14ac:dyDescent="0.25">
      <c r="A1242" s="39">
        <v>42522</v>
      </c>
      <c r="B1242" s="39" t="s">
        <v>4980</v>
      </c>
      <c r="C1242" s="37" t="s">
        <v>2400</v>
      </c>
      <c r="D1242" s="37">
        <v>2016</v>
      </c>
      <c r="E1242" s="38">
        <v>6</v>
      </c>
      <c r="F1242" s="37" t="s">
        <v>50</v>
      </c>
      <c r="G1242" s="37" t="s">
        <v>50</v>
      </c>
      <c r="H1242" s="37" t="s">
        <v>40</v>
      </c>
      <c r="I1242" s="38">
        <v>14</v>
      </c>
      <c r="J1242" s="37">
        <v>0</v>
      </c>
      <c r="K1242" s="37">
        <f t="shared" si="57"/>
        <v>14</v>
      </c>
      <c r="L1242" s="37" t="s">
        <v>37</v>
      </c>
      <c r="M1242">
        <v>0</v>
      </c>
      <c r="N1242">
        <v>0</v>
      </c>
      <c r="O1242">
        <v>0</v>
      </c>
      <c r="P1242">
        <f>VLOOKUP(C1242,'By Sighting'!B:O,14,FALSE)</f>
        <v>0</v>
      </c>
      <c r="Q1242">
        <v>0</v>
      </c>
      <c r="R1242">
        <f t="shared" si="58"/>
        <v>0</v>
      </c>
      <c r="S1242">
        <v>0</v>
      </c>
      <c r="T1242">
        <v>0</v>
      </c>
      <c r="U1242" t="str">
        <f t="shared" si="59"/>
        <v/>
      </c>
    </row>
    <row r="1243" spans="1:21" hidden="1" x14ac:dyDescent="0.25">
      <c r="A1243" s="39">
        <v>42559</v>
      </c>
      <c r="B1243" s="39" t="s">
        <v>4981</v>
      </c>
      <c r="C1243" s="37" t="s">
        <v>2399</v>
      </c>
      <c r="D1243" s="37">
        <v>2016</v>
      </c>
      <c r="E1243" s="38">
        <v>7</v>
      </c>
      <c r="F1243" s="37" t="s">
        <v>76</v>
      </c>
      <c r="G1243" s="37" t="s">
        <v>1827</v>
      </c>
      <c r="H1243" s="37" t="s">
        <v>32</v>
      </c>
      <c r="I1243" s="38">
        <v>1</v>
      </c>
      <c r="J1243" s="37">
        <v>0</v>
      </c>
      <c r="K1243" s="37">
        <f t="shared" si="57"/>
        <v>1</v>
      </c>
      <c r="L1243" s="37" t="s">
        <v>37</v>
      </c>
      <c r="M1243">
        <v>0</v>
      </c>
      <c r="N1243">
        <v>0</v>
      </c>
      <c r="O1243">
        <v>0</v>
      </c>
      <c r="P1243">
        <f>VLOOKUP(C1243,'By Sighting'!B:O,14,FALSE)</f>
        <v>0</v>
      </c>
      <c r="Q1243">
        <v>0</v>
      </c>
      <c r="R1243">
        <f t="shared" si="58"/>
        <v>0</v>
      </c>
      <c r="S1243">
        <v>0</v>
      </c>
      <c r="T1243">
        <v>0</v>
      </c>
      <c r="U1243" t="str">
        <f t="shared" si="59"/>
        <v/>
      </c>
    </row>
    <row r="1244" spans="1:21" hidden="1" x14ac:dyDescent="0.25">
      <c r="A1244" s="39">
        <v>42559</v>
      </c>
      <c r="B1244" s="39" t="s">
        <v>4981</v>
      </c>
      <c r="C1244" s="37" t="s">
        <v>1249</v>
      </c>
      <c r="D1244" s="37">
        <v>2016</v>
      </c>
      <c r="E1244" s="38">
        <v>7</v>
      </c>
      <c r="F1244" s="37" t="s">
        <v>1827</v>
      </c>
      <c r="G1244" s="37" t="s">
        <v>1827</v>
      </c>
      <c r="H1244" s="37" t="s">
        <v>32</v>
      </c>
      <c r="I1244" s="38">
        <v>112</v>
      </c>
      <c r="J1244" s="37">
        <v>0</v>
      </c>
      <c r="K1244" s="37">
        <f t="shared" si="57"/>
        <v>112</v>
      </c>
      <c r="L1244" s="37" t="s">
        <v>37</v>
      </c>
      <c r="M1244">
        <v>1</v>
      </c>
      <c r="N1244">
        <v>0</v>
      </c>
      <c r="O1244">
        <v>0</v>
      </c>
      <c r="P1244">
        <f>VLOOKUP(C1244,'By Sighting'!B:O,14,FALSE)</f>
        <v>0</v>
      </c>
      <c r="Q1244">
        <v>8.9285714285714281E-3</v>
      </c>
      <c r="R1244">
        <f t="shared" si="58"/>
        <v>0</v>
      </c>
      <c r="S1244">
        <v>0</v>
      </c>
      <c r="T1244">
        <v>1</v>
      </c>
      <c r="U1244" t="str">
        <f t="shared" si="59"/>
        <v/>
      </c>
    </row>
    <row r="1245" spans="1:21" hidden="1" x14ac:dyDescent="0.25">
      <c r="A1245" s="39">
        <v>42563</v>
      </c>
      <c r="B1245" s="39" t="s">
        <v>4982</v>
      </c>
      <c r="C1245" s="37" t="s">
        <v>2398</v>
      </c>
      <c r="D1245" s="37">
        <v>2016</v>
      </c>
      <c r="E1245" s="38">
        <v>7</v>
      </c>
      <c r="F1245" s="37" t="s">
        <v>76</v>
      </c>
      <c r="G1245" s="37" t="s">
        <v>1827</v>
      </c>
      <c r="H1245" s="37" t="s">
        <v>32</v>
      </c>
      <c r="I1245" s="38">
        <v>16</v>
      </c>
      <c r="J1245" s="37">
        <v>0</v>
      </c>
      <c r="K1245" s="37">
        <f t="shared" si="57"/>
        <v>16</v>
      </c>
      <c r="L1245" s="37" t="s">
        <v>37</v>
      </c>
      <c r="M1245">
        <v>0</v>
      </c>
      <c r="N1245">
        <v>0</v>
      </c>
      <c r="O1245">
        <v>0</v>
      </c>
      <c r="P1245">
        <f>VLOOKUP(C1245,'By Sighting'!B:O,14,FALSE)</f>
        <v>0</v>
      </c>
      <c r="Q1245">
        <v>0</v>
      </c>
      <c r="R1245">
        <f t="shared" si="58"/>
        <v>0</v>
      </c>
      <c r="S1245">
        <v>0</v>
      </c>
      <c r="T1245">
        <v>0</v>
      </c>
      <c r="U1245" t="str">
        <f t="shared" si="59"/>
        <v/>
      </c>
    </row>
    <row r="1246" spans="1:21" hidden="1" x14ac:dyDescent="0.25">
      <c r="A1246" s="39">
        <v>42563</v>
      </c>
      <c r="B1246" s="39" t="s">
        <v>4982</v>
      </c>
      <c r="C1246" s="37" t="s">
        <v>1251</v>
      </c>
      <c r="D1246" s="37">
        <v>2016</v>
      </c>
      <c r="E1246" s="38">
        <v>7</v>
      </c>
      <c r="F1246" s="37" t="s">
        <v>1827</v>
      </c>
      <c r="G1246" s="37" t="s">
        <v>1827</v>
      </c>
      <c r="H1246" s="37" t="s">
        <v>32</v>
      </c>
      <c r="I1246" s="38">
        <v>112</v>
      </c>
      <c r="J1246" s="37">
        <v>0</v>
      </c>
      <c r="K1246" s="37">
        <f t="shared" si="57"/>
        <v>112</v>
      </c>
      <c r="L1246" s="37" t="s">
        <v>2397</v>
      </c>
      <c r="M1246">
        <v>2</v>
      </c>
      <c r="N1246">
        <v>0</v>
      </c>
      <c r="O1246">
        <v>0</v>
      </c>
      <c r="P1246">
        <f>VLOOKUP(C1246,'By Sighting'!B:O,14,FALSE)</f>
        <v>0</v>
      </c>
      <c r="Q1246">
        <v>1.7857142857142856E-2</v>
      </c>
      <c r="R1246">
        <f t="shared" si="58"/>
        <v>0</v>
      </c>
      <c r="S1246">
        <v>0</v>
      </c>
      <c r="T1246">
        <v>2</v>
      </c>
      <c r="U1246" t="str">
        <f t="shared" si="59"/>
        <v/>
      </c>
    </row>
    <row r="1247" spans="1:21" hidden="1" x14ac:dyDescent="0.25">
      <c r="A1247" s="39">
        <v>42563</v>
      </c>
      <c r="B1247" s="39" t="s">
        <v>4982</v>
      </c>
      <c r="C1247" s="37" t="s">
        <v>2396</v>
      </c>
      <c r="D1247" s="37">
        <v>2016</v>
      </c>
      <c r="E1247" s="38">
        <v>7</v>
      </c>
      <c r="F1247" s="37" t="s">
        <v>55</v>
      </c>
      <c r="G1247" s="37" t="s">
        <v>4672</v>
      </c>
      <c r="H1247" s="37" t="s">
        <v>32</v>
      </c>
      <c r="I1247" s="38">
        <v>63</v>
      </c>
      <c r="J1247" s="37">
        <v>0</v>
      </c>
      <c r="K1247" s="37">
        <f t="shared" si="57"/>
        <v>63</v>
      </c>
      <c r="L1247" s="37" t="s">
        <v>37</v>
      </c>
      <c r="M1247">
        <v>0</v>
      </c>
      <c r="N1247">
        <v>0</v>
      </c>
      <c r="O1247">
        <v>0</v>
      </c>
      <c r="P1247">
        <f>VLOOKUP(C1247,'By Sighting'!B:O,14,FALSE)</f>
        <v>0</v>
      </c>
      <c r="Q1247">
        <v>0</v>
      </c>
      <c r="R1247">
        <f t="shared" si="58"/>
        <v>0</v>
      </c>
      <c r="S1247">
        <v>0</v>
      </c>
      <c r="T1247">
        <v>0</v>
      </c>
      <c r="U1247" t="str">
        <f t="shared" si="59"/>
        <v/>
      </c>
    </row>
    <row r="1248" spans="1:21" hidden="1" x14ac:dyDescent="0.25">
      <c r="A1248" s="39">
        <v>42563</v>
      </c>
      <c r="B1248" s="39" t="s">
        <v>4982</v>
      </c>
      <c r="C1248" s="37" t="s">
        <v>2395</v>
      </c>
      <c r="D1248" s="37">
        <v>2016</v>
      </c>
      <c r="E1248" s="38">
        <v>7</v>
      </c>
      <c r="F1248" s="37" t="s">
        <v>55</v>
      </c>
      <c r="G1248" s="37" t="s">
        <v>4672</v>
      </c>
      <c r="H1248" s="37" t="s">
        <v>40</v>
      </c>
      <c r="I1248" s="38">
        <v>7</v>
      </c>
      <c r="J1248" s="37">
        <v>0</v>
      </c>
      <c r="K1248" s="37">
        <f t="shared" si="57"/>
        <v>7</v>
      </c>
      <c r="L1248" s="37" t="s">
        <v>37</v>
      </c>
      <c r="M1248">
        <v>0</v>
      </c>
      <c r="N1248">
        <v>0</v>
      </c>
      <c r="O1248">
        <v>0</v>
      </c>
      <c r="P1248">
        <f>VLOOKUP(C1248,'By Sighting'!B:O,14,FALSE)</f>
        <v>0</v>
      </c>
      <c r="Q1248">
        <v>0</v>
      </c>
      <c r="R1248">
        <f t="shared" si="58"/>
        <v>0</v>
      </c>
      <c r="S1248">
        <v>0</v>
      </c>
      <c r="T1248">
        <v>0</v>
      </c>
      <c r="U1248" t="str">
        <f t="shared" si="59"/>
        <v/>
      </c>
    </row>
    <row r="1249" spans="1:21" hidden="1" x14ac:dyDescent="0.25">
      <c r="A1249" s="39">
        <v>42563</v>
      </c>
      <c r="B1249" s="39" t="s">
        <v>4982</v>
      </c>
      <c r="C1249" s="37" t="s">
        <v>2394</v>
      </c>
      <c r="D1249" s="37">
        <v>2016</v>
      </c>
      <c r="E1249" s="38">
        <v>7</v>
      </c>
      <c r="F1249" s="37" t="s">
        <v>24</v>
      </c>
      <c r="G1249" s="37" t="s">
        <v>4672</v>
      </c>
      <c r="H1249" s="37" t="s">
        <v>32</v>
      </c>
      <c r="I1249" s="38">
        <v>18</v>
      </c>
      <c r="J1249" s="37">
        <v>0</v>
      </c>
      <c r="K1249" s="37">
        <f t="shared" si="57"/>
        <v>18</v>
      </c>
      <c r="L1249" s="37" t="s">
        <v>37</v>
      </c>
      <c r="M1249">
        <v>0</v>
      </c>
      <c r="N1249">
        <v>0</v>
      </c>
      <c r="O1249">
        <v>0</v>
      </c>
      <c r="P1249">
        <f>VLOOKUP(C1249,'By Sighting'!B:O,14,FALSE)</f>
        <v>0</v>
      </c>
      <c r="Q1249">
        <v>0</v>
      </c>
      <c r="R1249">
        <f t="shared" si="58"/>
        <v>0</v>
      </c>
      <c r="S1249">
        <v>0</v>
      </c>
      <c r="T1249">
        <v>0</v>
      </c>
      <c r="U1249" t="str">
        <f t="shared" si="59"/>
        <v/>
      </c>
    </row>
    <row r="1250" spans="1:21" hidden="1" x14ac:dyDescent="0.25">
      <c r="A1250" s="39">
        <v>42563</v>
      </c>
      <c r="B1250" s="39" t="s">
        <v>4982</v>
      </c>
      <c r="C1250" s="37" t="s">
        <v>1258</v>
      </c>
      <c r="D1250" s="37">
        <v>2016</v>
      </c>
      <c r="E1250" s="38">
        <v>7</v>
      </c>
      <c r="F1250" s="37" t="s">
        <v>36</v>
      </c>
      <c r="G1250" s="37" t="s">
        <v>36</v>
      </c>
      <c r="H1250" s="37" t="s">
        <v>32</v>
      </c>
      <c r="I1250" s="38">
        <v>273</v>
      </c>
      <c r="J1250" s="37" t="s">
        <v>2338</v>
      </c>
      <c r="K1250" s="37">
        <f t="shared" si="57"/>
        <v>230</v>
      </c>
      <c r="L1250" s="37" t="s">
        <v>37</v>
      </c>
      <c r="M1250">
        <v>1</v>
      </c>
      <c r="N1250">
        <v>0</v>
      </c>
      <c r="O1250">
        <v>1</v>
      </c>
      <c r="P1250">
        <f>VLOOKUP(C1250,'By Sighting'!B:O,14,FALSE)</f>
        <v>1</v>
      </c>
      <c r="Q1250">
        <v>3.663003663003663E-3</v>
      </c>
      <c r="R1250">
        <f t="shared" si="58"/>
        <v>3.663003663003663E-3</v>
      </c>
      <c r="S1250">
        <v>4.3478260869565218E-3</v>
      </c>
      <c r="T1250">
        <v>1</v>
      </c>
      <c r="U1250" t="str">
        <f t="shared" si="59"/>
        <v/>
      </c>
    </row>
    <row r="1251" spans="1:21" hidden="1" x14ac:dyDescent="0.25">
      <c r="A1251" s="39">
        <v>42563</v>
      </c>
      <c r="B1251" s="39" t="s">
        <v>4982</v>
      </c>
      <c r="C1251" s="37" t="s">
        <v>2392</v>
      </c>
      <c r="D1251" s="37">
        <v>2016</v>
      </c>
      <c r="E1251" s="38">
        <v>7</v>
      </c>
      <c r="F1251" s="37" t="s">
        <v>36</v>
      </c>
      <c r="G1251" s="37" t="s">
        <v>36</v>
      </c>
      <c r="H1251" s="37" t="s">
        <v>40</v>
      </c>
      <c r="I1251" s="38">
        <v>1</v>
      </c>
      <c r="J1251" s="37">
        <v>0</v>
      </c>
      <c r="K1251" s="37">
        <f t="shared" si="57"/>
        <v>1</v>
      </c>
      <c r="L1251" s="37" t="s">
        <v>37</v>
      </c>
      <c r="M1251">
        <v>0</v>
      </c>
      <c r="N1251">
        <v>0</v>
      </c>
      <c r="O1251">
        <v>0</v>
      </c>
      <c r="P1251">
        <f>VLOOKUP(C1251,'By Sighting'!B:O,14,FALSE)</f>
        <v>0</v>
      </c>
      <c r="Q1251">
        <v>0</v>
      </c>
      <c r="R1251">
        <f t="shared" si="58"/>
        <v>0</v>
      </c>
      <c r="S1251">
        <v>0</v>
      </c>
      <c r="T1251">
        <v>0</v>
      </c>
      <c r="U1251" t="str">
        <f t="shared" si="59"/>
        <v/>
      </c>
    </row>
    <row r="1252" spans="1:21" hidden="1" x14ac:dyDescent="0.25">
      <c r="A1252" s="39">
        <v>42563</v>
      </c>
      <c r="B1252" s="39" t="s">
        <v>4982</v>
      </c>
      <c r="C1252" s="37" t="s">
        <v>2391</v>
      </c>
      <c r="D1252" s="37">
        <v>2016</v>
      </c>
      <c r="E1252" s="38">
        <v>7</v>
      </c>
      <c r="F1252" s="37" t="s">
        <v>50</v>
      </c>
      <c r="G1252" s="37" t="s">
        <v>50</v>
      </c>
      <c r="H1252" s="37" t="s">
        <v>40</v>
      </c>
      <c r="I1252" s="38">
        <v>3</v>
      </c>
      <c r="J1252" s="37" t="s">
        <v>1841</v>
      </c>
      <c r="K1252" s="37">
        <f t="shared" si="57"/>
        <v>2</v>
      </c>
      <c r="L1252" s="37" t="s">
        <v>2390</v>
      </c>
      <c r="M1252">
        <v>0</v>
      </c>
      <c r="N1252">
        <v>0</v>
      </c>
      <c r="O1252">
        <v>0</v>
      </c>
      <c r="P1252">
        <f>VLOOKUP(C1252,'By Sighting'!B:O,14,FALSE)</f>
        <v>0</v>
      </c>
      <c r="Q1252">
        <v>0</v>
      </c>
      <c r="R1252">
        <f t="shared" si="58"/>
        <v>0</v>
      </c>
      <c r="S1252">
        <v>0</v>
      </c>
      <c r="T1252">
        <v>0</v>
      </c>
      <c r="U1252" t="str">
        <f t="shared" si="59"/>
        <v/>
      </c>
    </row>
    <row r="1253" spans="1:21" hidden="1" x14ac:dyDescent="0.25">
      <c r="A1253" s="39">
        <v>42563</v>
      </c>
      <c r="B1253" s="39" t="s">
        <v>4982</v>
      </c>
      <c r="C1253" s="37" t="s">
        <v>2389</v>
      </c>
      <c r="D1253" s="37">
        <v>2016</v>
      </c>
      <c r="E1253" s="38">
        <v>7</v>
      </c>
      <c r="F1253" s="37" t="s">
        <v>50</v>
      </c>
      <c r="G1253" s="37" t="s">
        <v>50</v>
      </c>
      <c r="H1253" s="37" t="s">
        <v>32</v>
      </c>
      <c r="I1253" s="38">
        <v>259</v>
      </c>
      <c r="J1253" s="37" t="s">
        <v>2268</v>
      </c>
      <c r="K1253" s="37">
        <f t="shared" si="57"/>
        <v>229</v>
      </c>
      <c r="L1253" s="37" t="s">
        <v>2388</v>
      </c>
      <c r="M1253">
        <v>0</v>
      </c>
      <c r="N1253">
        <v>0</v>
      </c>
      <c r="O1253">
        <v>0</v>
      </c>
      <c r="P1253">
        <f>VLOOKUP(C1253,'By Sighting'!B:O,14,FALSE)</f>
        <v>0</v>
      </c>
      <c r="Q1253">
        <v>0</v>
      </c>
      <c r="R1253">
        <f t="shared" si="58"/>
        <v>0</v>
      </c>
      <c r="S1253">
        <v>0</v>
      </c>
      <c r="T1253">
        <v>0</v>
      </c>
      <c r="U1253" t="str">
        <f t="shared" si="59"/>
        <v/>
      </c>
    </row>
    <row r="1254" spans="1:21" hidden="1" x14ac:dyDescent="0.25">
      <c r="A1254" s="39">
        <v>42570</v>
      </c>
      <c r="B1254" s="39" t="s">
        <v>4983</v>
      </c>
      <c r="C1254" s="37" t="s">
        <v>2387</v>
      </c>
      <c r="D1254" s="37">
        <v>2016</v>
      </c>
      <c r="E1254" s="38">
        <v>7</v>
      </c>
      <c r="F1254" s="37" t="s">
        <v>76</v>
      </c>
      <c r="G1254" s="37" t="s">
        <v>1827</v>
      </c>
      <c r="H1254" s="37" t="s">
        <v>32</v>
      </c>
      <c r="I1254" s="38">
        <v>83</v>
      </c>
      <c r="J1254" s="37">
        <v>0</v>
      </c>
      <c r="K1254" s="37">
        <f t="shared" si="57"/>
        <v>83</v>
      </c>
      <c r="L1254" s="37" t="s">
        <v>37</v>
      </c>
      <c r="M1254">
        <v>0</v>
      </c>
      <c r="N1254">
        <v>0</v>
      </c>
      <c r="O1254">
        <v>0</v>
      </c>
      <c r="P1254">
        <f>VLOOKUP(C1254,'By Sighting'!B:O,14,FALSE)</f>
        <v>0</v>
      </c>
      <c r="Q1254">
        <v>0</v>
      </c>
      <c r="R1254">
        <f t="shared" si="58"/>
        <v>0</v>
      </c>
      <c r="S1254">
        <v>0</v>
      </c>
      <c r="T1254">
        <v>0</v>
      </c>
      <c r="U1254" t="str">
        <f t="shared" si="59"/>
        <v/>
      </c>
    </row>
    <row r="1255" spans="1:21" hidden="1" x14ac:dyDescent="0.25">
      <c r="A1255" s="39">
        <v>42570</v>
      </c>
      <c r="B1255" s="39" t="s">
        <v>4983</v>
      </c>
      <c r="C1255" s="37" t="s">
        <v>1262</v>
      </c>
      <c r="D1255" s="37">
        <v>2016</v>
      </c>
      <c r="E1255" s="38">
        <v>7</v>
      </c>
      <c r="F1255" s="37" t="s">
        <v>1827</v>
      </c>
      <c r="G1255" s="37" t="s">
        <v>1827</v>
      </c>
      <c r="H1255" s="37" t="s">
        <v>32</v>
      </c>
      <c r="I1255" s="38">
        <v>221</v>
      </c>
      <c r="J1255" s="37">
        <v>0</v>
      </c>
      <c r="K1255" s="37">
        <f t="shared" si="57"/>
        <v>221</v>
      </c>
      <c r="L1255" s="37" t="s">
        <v>37</v>
      </c>
      <c r="M1255">
        <v>2</v>
      </c>
      <c r="N1255">
        <v>1</v>
      </c>
      <c r="O1255">
        <v>0</v>
      </c>
      <c r="P1255">
        <f>VLOOKUP(C1255,'By Sighting'!B:O,14,FALSE)</f>
        <v>1</v>
      </c>
      <c r="Q1255">
        <v>9.0497737556561094E-3</v>
      </c>
      <c r="R1255">
        <f t="shared" si="58"/>
        <v>0</v>
      </c>
      <c r="S1255">
        <v>4.5248868778280547E-3</v>
      </c>
      <c r="T1255">
        <v>2</v>
      </c>
      <c r="U1255" t="str">
        <f t="shared" si="59"/>
        <v/>
      </c>
    </row>
    <row r="1256" spans="1:21" hidden="1" x14ac:dyDescent="0.25">
      <c r="A1256" s="39">
        <v>42572</v>
      </c>
      <c r="B1256" s="39" t="s">
        <v>4984</v>
      </c>
      <c r="C1256" s="37" t="s">
        <v>2386</v>
      </c>
      <c r="D1256" s="37">
        <v>2016</v>
      </c>
      <c r="E1256" s="38">
        <v>7</v>
      </c>
      <c r="F1256" s="37" t="s">
        <v>76</v>
      </c>
      <c r="G1256" s="37" t="s">
        <v>1827</v>
      </c>
      <c r="H1256" s="37" t="s">
        <v>32</v>
      </c>
      <c r="I1256" s="38">
        <v>49</v>
      </c>
      <c r="J1256" s="37">
        <v>0</v>
      </c>
      <c r="K1256" s="37">
        <f t="shared" si="57"/>
        <v>49</v>
      </c>
      <c r="L1256" s="37" t="s">
        <v>37</v>
      </c>
      <c r="M1256">
        <v>0</v>
      </c>
      <c r="N1256">
        <v>0</v>
      </c>
      <c r="O1256">
        <v>0</v>
      </c>
      <c r="P1256">
        <f>VLOOKUP(C1256,'By Sighting'!B:O,14,FALSE)</f>
        <v>0</v>
      </c>
      <c r="Q1256">
        <v>0</v>
      </c>
      <c r="R1256">
        <f t="shared" si="58"/>
        <v>0</v>
      </c>
      <c r="S1256">
        <v>0</v>
      </c>
      <c r="T1256">
        <v>0</v>
      </c>
      <c r="U1256" t="str">
        <f t="shared" si="59"/>
        <v/>
      </c>
    </row>
    <row r="1257" spans="1:21" hidden="1" x14ac:dyDescent="0.25">
      <c r="A1257" s="39">
        <v>42572</v>
      </c>
      <c r="B1257" s="39" t="s">
        <v>4984</v>
      </c>
      <c r="C1257" s="37" t="s">
        <v>2385</v>
      </c>
      <c r="D1257" s="37">
        <v>2016</v>
      </c>
      <c r="E1257" s="38">
        <v>7</v>
      </c>
      <c r="F1257" s="37" t="s">
        <v>1827</v>
      </c>
      <c r="G1257" s="37" t="s">
        <v>1827</v>
      </c>
      <c r="H1257" s="37" t="s">
        <v>32</v>
      </c>
      <c r="I1257" s="38">
        <v>243</v>
      </c>
      <c r="J1257" s="37">
        <v>0</v>
      </c>
      <c r="K1257" s="37">
        <f t="shared" si="57"/>
        <v>243</v>
      </c>
      <c r="L1257" s="37" t="s">
        <v>37</v>
      </c>
      <c r="M1257">
        <v>0</v>
      </c>
      <c r="N1257">
        <v>0</v>
      </c>
      <c r="O1257">
        <v>0</v>
      </c>
      <c r="P1257">
        <f>VLOOKUP(C1257,'By Sighting'!B:O,14,FALSE)</f>
        <v>0</v>
      </c>
      <c r="Q1257">
        <v>0</v>
      </c>
      <c r="R1257">
        <f t="shared" si="58"/>
        <v>0</v>
      </c>
      <c r="S1257">
        <v>0</v>
      </c>
      <c r="T1257">
        <v>0</v>
      </c>
      <c r="U1257" t="str">
        <f t="shared" si="59"/>
        <v/>
      </c>
    </row>
    <row r="1258" spans="1:21" hidden="1" x14ac:dyDescent="0.25">
      <c r="A1258" s="39">
        <v>42572</v>
      </c>
      <c r="B1258" s="39" t="s">
        <v>4984</v>
      </c>
      <c r="C1258" s="37" t="s">
        <v>2384</v>
      </c>
      <c r="D1258" s="37">
        <v>2016</v>
      </c>
      <c r="E1258" s="38">
        <v>7</v>
      </c>
      <c r="F1258" s="37" t="s">
        <v>55</v>
      </c>
      <c r="G1258" s="37" t="s">
        <v>4672</v>
      </c>
      <c r="H1258" s="37" t="s">
        <v>32</v>
      </c>
      <c r="I1258" s="38">
        <v>90</v>
      </c>
      <c r="J1258" s="37">
        <v>0</v>
      </c>
      <c r="K1258" s="37">
        <f t="shared" si="57"/>
        <v>90</v>
      </c>
      <c r="L1258" s="37" t="s">
        <v>37</v>
      </c>
      <c r="M1258">
        <v>0</v>
      </c>
      <c r="N1258">
        <v>0</v>
      </c>
      <c r="O1258">
        <v>0</v>
      </c>
      <c r="P1258">
        <f>VLOOKUP(C1258,'By Sighting'!B:O,14,FALSE)</f>
        <v>0</v>
      </c>
      <c r="Q1258">
        <v>0</v>
      </c>
      <c r="R1258">
        <f t="shared" si="58"/>
        <v>0</v>
      </c>
      <c r="S1258">
        <v>0</v>
      </c>
      <c r="T1258">
        <v>0</v>
      </c>
      <c r="U1258" t="str">
        <f t="shared" si="59"/>
        <v/>
      </c>
    </row>
    <row r="1259" spans="1:21" hidden="1" x14ac:dyDescent="0.25">
      <c r="A1259" s="39">
        <v>42572</v>
      </c>
      <c r="B1259" s="39" t="s">
        <v>4984</v>
      </c>
      <c r="C1259" s="37" t="s">
        <v>1267</v>
      </c>
      <c r="D1259" s="37">
        <v>2016</v>
      </c>
      <c r="E1259" s="38">
        <v>7</v>
      </c>
      <c r="F1259" s="37" t="s">
        <v>55</v>
      </c>
      <c r="G1259" s="37" t="s">
        <v>4672</v>
      </c>
      <c r="H1259" s="37" t="s">
        <v>40</v>
      </c>
      <c r="I1259" s="38">
        <v>13</v>
      </c>
      <c r="J1259" s="37">
        <v>0</v>
      </c>
      <c r="K1259" s="37">
        <f t="shared" si="57"/>
        <v>13</v>
      </c>
      <c r="L1259" s="37" t="s">
        <v>37</v>
      </c>
      <c r="M1259">
        <v>4</v>
      </c>
      <c r="N1259">
        <v>0</v>
      </c>
      <c r="O1259">
        <v>4</v>
      </c>
      <c r="P1259">
        <f>VLOOKUP(C1259,'By Sighting'!B:O,14,FALSE)</f>
        <v>4</v>
      </c>
      <c r="Q1259">
        <v>0.30769230769230771</v>
      </c>
      <c r="R1259">
        <f t="shared" si="58"/>
        <v>0.30769230769230771</v>
      </c>
      <c r="S1259">
        <v>0.30769230769230771</v>
      </c>
      <c r="T1259">
        <v>4</v>
      </c>
      <c r="U1259" t="str">
        <f t="shared" si="59"/>
        <v/>
      </c>
    </row>
    <row r="1260" spans="1:21" hidden="1" x14ac:dyDescent="0.25">
      <c r="A1260" s="39">
        <v>42572</v>
      </c>
      <c r="B1260" s="39" t="s">
        <v>4984</v>
      </c>
      <c r="C1260" s="37" t="s">
        <v>1277</v>
      </c>
      <c r="D1260" s="37">
        <v>2016</v>
      </c>
      <c r="E1260" s="38">
        <v>7</v>
      </c>
      <c r="F1260" s="37" t="s">
        <v>36</v>
      </c>
      <c r="G1260" s="37" t="s">
        <v>36</v>
      </c>
      <c r="H1260" s="37" t="s">
        <v>32</v>
      </c>
      <c r="I1260" s="38">
        <v>280</v>
      </c>
      <c r="J1260" s="37" t="s">
        <v>2381</v>
      </c>
      <c r="K1260" s="37">
        <f t="shared" si="57"/>
        <v>209</v>
      </c>
      <c r="L1260" s="37" t="s">
        <v>37</v>
      </c>
      <c r="M1260">
        <v>1</v>
      </c>
      <c r="N1260">
        <v>1</v>
      </c>
      <c r="O1260">
        <v>0</v>
      </c>
      <c r="P1260">
        <f>VLOOKUP(C1260,'By Sighting'!B:O,14,FALSE)</f>
        <v>1</v>
      </c>
      <c r="Q1260">
        <v>3.5714285714285713E-3</v>
      </c>
      <c r="R1260">
        <f t="shared" si="58"/>
        <v>0</v>
      </c>
      <c r="S1260">
        <v>4.7846889952153108E-3</v>
      </c>
      <c r="T1260">
        <v>1</v>
      </c>
      <c r="U1260" t="str">
        <f t="shared" si="59"/>
        <v/>
      </c>
    </row>
    <row r="1261" spans="1:21" hidden="1" x14ac:dyDescent="0.25">
      <c r="A1261" s="39">
        <v>42572</v>
      </c>
      <c r="B1261" s="39" t="s">
        <v>4984</v>
      </c>
      <c r="C1261" s="37" t="s">
        <v>2380</v>
      </c>
      <c r="D1261" s="37">
        <v>2016</v>
      </c>
      <c r="E1261" s="38">
        <v>7</v>
      </c>
      <c r="F1261" s="37" t="s">
        <v>36</v>
      </c>
      <c r="G1261" s="37" t="s">
        <v>36</v>
      </c>
      <c r="H1261" s="37" t="s">
        <v>40</v>
      </c>
      <c r="I1261" s="38">
        <v>1</v>
      </c>
      <c r="J1261" s="37">
        <v>0</v>
      </c>
      <c r="K1261" s="37">
        <f t="shared" si="57"/>
        <v>1</v>
      </c>
      <c r="L1261" s="37" t="s">
        <v>37</v>
      </c>
      <c r="M1261">
        <v>0</v>
      </c>
      <c r="N1261">
        <v>0</v>
      </c>
      <c r="O1261">
        <v>0</v>
      </c>
      <c r="P1261">
        <f>VLOOKUP(C1261,'By Sighting'!B:O,14,FALSE)</f>
        <v>0</v>
      </c>
      <c r="Q1261">
        <v>0</v>
      </c>
      <c r="R1261">
        <f t="shared" si="58"/>
        <v>0</v>
      </c>
      <c r="S1261">
        <v>0</v>
      </c>
      <c r="T1261">
        <v>0</v>
      </c>
      <c r="U1261" t="str">
        <f t="shared" si="59"/>
        <v/>
      </c>
    </row>
    <row r="1262" spans="1:21" hidden="1" x14ac:dyDescent="0.25">
      <c r="A1262" s="39">
        <v>42572</v>
      </c>
      <c r="B1262" s="39" t="s">
        <v>4984</v>
      </c>
      <c r="C1262" s="37" t="s">
        <v>2379</v>
      </c>
      <c r="D1262" s="37">
        <v>2016</v>
      </c>
      <c r="E1262" s="38">
        <v>7</v>
      </c>
      <c r="F1262" s="37" t="s">
        <v>36</v>
      </c>
      <c r="G1262" s="37" t="s">
        <v>36</v>
      </c>
      <c r="H1262" s="37" t="s">
        <v>2378</v>
      </c>
      <c r="I1262" s="38">
        <v>1</v>
      </c>
      <c r="J1262" s="37">
        <v>0</v>
      </c>
      <c r="K1262" s="37">
        <f t="shared" si="57"/>
        <v>1</v>
      </c>
      <c r="L1262" s="37" t="s">
        <v>2377</v>
      </c>
      <c r="M1262">
        <v>0</v>
      </c>
      <c r="N1262">
        <v>0</v>
      </c>
      <c r="O1262">
        <v>0</v>
      </c>
      <c r="P1262">
        <f>VLOOKUP(C1262,'By Sighting'!B:O,14,FALSE)</f>
        <v>0</v>
      </c>
      <c r="Q1262">
        <v>0</v>
      </c>
      <c r="R1262">
        <f t="shared" si="58"/>
        <v>0</v>
      </c>
      <c r="S1262">
        <v>0</v>
      </c>
      <c r="T1262">
        <v>0</v>
      </c>
      <c r="U1262" t="str">
        <f t="shared" si="59"/>
        <v/>
      </c>
    </row>
    <row r="1263" spans="1:21" hidden="1" x14ac:dyDescent="0.25">
      <c r="A1263" s="39">
        <v>42572</v>
      </c>
      <c r="B1263" s="39" t="s">
        <v>4984</v>
      </c>
      <c r="C1263" s="37" t="s">
        <v>2376</v>
      </c>
      <c r="D1263" s="37">
        <v>2016</v>
      </c>
      <c r="E1263" s="38">
        <v>7</v>
      </c>
      <c r="F1263" s="37" t="s">
        <v>50</v>
      </c>
      <c r="G1263" s="37" t="s">
        <v>50</v>
      </c>
      <c r="H1263" s="37" t="s">
        <v>40</v>
      </c>
      <c r="I1263" s="38">
        <v>3</v>
      </c>
      <c r="J1263" s="37" t="s">
        <v>1841</v>
      </c>
      <c r="K1263" s="37">
        <f t="shared" si="57"/>
        <v>2</v>
      </c>
      <c r="L1263" s="37" t="s">
        <v>37</v>
      </c>
      <c r="M1263">
        <v>0</v>
      </c>
      <c r="N1263">
        <v>0</v>
      </c>
      <c r="O1263">
        <v>0</v>
      </c>
      <c r="P1263">
        <f>VLOOKUP(C1263,'By Sighting'!B:O,14,FALSE)</f>
        <v>0</v>
      </c>
      <c r="Q1263">
        <v>0</v>
      </c>
      <c r="R1263">
        <f t="shared" si="58"/>
        <v>0</v>
      </c>
      <c r="S1263">
        <v>0</v>
      </c>
      <c r="T1263">
        <v>0</v>
      </c>
      <c r="U1263" t="str">
        <f t="shared" si="59"/>
        <v/>
      </c>
    </row>
    <row r="1264" spans="1:21" hidden="1" x14ac:dyDescent="0.25">
      <c r="A1264" s="39">
        <v>42572</v>
      </c>
      <c r="B1264" s="39" t="s">
        <v>4984</v>
      </c>
      <c r="C1264" s="37" t="s">
        <v>2375</v>
      </c>
      <c r="D1264" s="37">
        <v>2016</v>
      </c>
      <c r="E1264" s="38">
        <v>7</v>
      </c>
      <c r="F1264" s="37" t="s">
        <v>50</v>
      </c>
      <c r="G1264" s="37" t="s">
        <v>50</v>
      </c>
      <c r="H1264" s="37" t="s">
        <v>32</v>
      </c>
      <c r="I1264" s="38">
        <v>324</v>
      </c>
      <c r="J1264" s="37" t="s">
        <v>2266</v>
      </c>
      <c r="K1264" s="37">
        <f t="shared" si="57"/>
        <v>289</v>
      </c>
      <c r="L1264" s="37" t="s">
        <v>37</v>
      </c>
      <c r="M1264">
        <v>0</v>
      </c>
      <c r="N1264">
        <v>0</v>
      </c>
      <c r="O1264">
        <v>0</v>
      </c>
      <c r="P1264">
        <f>VLOOKUP(C1264,'By Sighting'!B:O,14,FALSE)</f>
        <v>0</v>
      </c>
      <c r="Q1264">
        <v>0</v>
      </c>
      <c r="R1264">
        <f t="shared" si="58"/>
        <v>0</v>
      </c>
      <c r="S1264">
        <v>0</v>
      </c>
      <c r="T1264">
        <v>0</v>
      </c>
      <c r="U1264" t="str">
        <f t="shared" si="59"/>
        <v/>
      </c>
    </row>
    <row r="1265" spans="1:21" hidden="1" x14ac:dyDescent="0.25">
      <c r="A1265" s="39">
        <v>42592</v>
      </c>
      <c r="B1265" s="39" t="s">
        <v>4985</v>
      </c>
      <c r="C1265" s="37" t="s">
        <v>1280</v>
      </c>
      <c r="D1265" s="37">
        <v>2016</v>
      </c>
      <c r="E1265" s="38">
        <v>8</v>
      </c>
      <c r="F1265" s="37" t="s">
        <v>76</v>
      </c>
      <c r="G1265" s="37" t="s">
        <v>1827</v>
      </c>
      <c r="H1265" s="37" t="s">
        <v>32</v>
      </c>
      <c r="I1265" s="38">
        <v>66</v>
      </c>
      <c r="J1265" s="37">
        <v>0</v>
      </c>
      <c r="K1265" s="37">
        <f t="shared" si="57"/>
        <v>66</v>
      </c>
      <c r="L1265" s="37" t="s">
        <v>37</v>
      </c>
      <c r="M1265">
        <v>1</v>
      </c>
      <c r="N1265">
        <v>1</v>
      </c>
      <c r="O1265">
        <v>0</v>
      </c>
      <c r="P1265">
        <f>VLOOKUP(C1265,'By Sighting'!B:O,14,FALSE)</f>
        <v>1</v>
      </c>
      <c r="Q1265">
        <v>1.5151515151515152E-2</v>
      </c>
      <c r="R1265">
        <f t="shared" si="58"/>
        <v>0</v>
      </c>
      <c r="S1265">
        <v>1.5151515151515152E-2</v>
      </c>
      <c r="T1265">
        <v>1</v>
      </c>
      <c r="U1265" t="str">
        <f t="shared" si="59"/>
        <v/>
      </c>
    </row>
    <row r="1266" spans="1:21" hidden="1" x14ac:dyDescent="0.25">
      <c r="A1266" s="39">
        <v>42592</v>
      </c>
      <c r="B1266" s="39" t="s">
        <v>4985</v>
      </c>
      <c r="C1266" s="37" t="s">
        <v>2374</v>
      </c>
      <c r="D1266" s="37">
        <v>2016</v>
      </c>
      <c r="E1266" s="38">
        <v>8</v>
      </c>
      <c r="F1266" s="37" t="s">
        <v>76</v>
      </c>
      <c r="G1266" s="37" t="s">
        <v>1827</v>
      </c>
      <c r="H1266" s="37" t="s">
        <v>40</v>
      </c>
      <c r="I1266" s="38">
        <v>3</v>
      </c>
      <c r="J1266" s="37">
        <v>0</v>
      </c>
      <c r="K1266" s="37">
        <f t="shared" si="57"/>
        <v>3</v>
      </c>
      <c r="L1266" s="37" t="s">
        <v>37</v>
      </c>
      <c r="M1266">
        <v>0</v>
      </c>
      <c r="N1266">
        <v>0</v>
      </c>
      <c r="O1266">
        <v>0</v>
      </c>
      <c r="P1266">
        <f>VLOOKUP(C1266,'By Sighting'!B:O,14,FALSE)</f>
        <v>0</v>
      </c>
      <c r="Q1266">
        <v>0</v>
      </c>
      <c r="R1266">
        <f t="shared" si="58"/>
        <v>0</v>
      </c>
      <c r="S1266">
        <v>0</v>
      </c>
      <c r="T1266">
        <v>0</v>
      </c>
      <c r="U1266" t="str">
        <f t="shared" si="59"/>
        <v/>
      </c>
    </row>
    <row r="1267" spans="1:21" hidden="1" x14ac:dyDescent="0.25">
      <c r="A1267" s="39">
        <v>42592</v>
      </c>
      <c r="B1267" s="39" t="s">
        <v>4985</v>
      </c>
      <c r="C1267" s="37" t="s">
        <v>2373</v>
      </c>
      <c r="D1267" s="37">
        <v>2016</v>
      </c>
      <c r="E1267" s="38">
        <v>8</v>
      </c>
      <c r="F1267" s="37" t="s">
        <v>1827</v>
      </c>
      <c r="G1267" s="37" t="s">
        <v>1827</v>
      </c>
      <c r="H1267" s="37" t="s">
        <v>32</v>
      </c>
      <c r="I1267" s="38">
        <v>21</v>
      </c>
      <c r="J1267" s="37">
        <v>0</v>
      </c>
      <c r="K1267" s="37">
        <f t="shared" si="57"/>
        <v>21</v>
      </c>
      <c r="L1267" s="37" t="s">
        <v>37</v>
      </c>
      <c r="M1267">
        <v>0</v>
      </c>
      <c r="N1267">
        <v>0</v>
      </c>
      <c r="O1267">
        <v>0</v>
      </c>
      <c r="P1267">
        <f>VLOOKUP(C1267,'By Sighting'!B:O,14,FALSE)</f>
        <v>0</v>
      </c>
      <c r="Q1267">
        <v>0</v>
      </c>
      <c r="R1267">
        <f t="shared" si="58"/>
        <v>0</v>
      </c>
      <c r="S1267">
        <v>0</v>
      </c>
      <c r="T1267">
        <v>0</v>
      </c>
      <c r="U1267" t="str">
        <f t="shared" si="59"/>
        <v/>
      </c>
    </row>
    <row r="1268" spans="1:21" hidden="1" x14ac:dyDescent="0.25">
      <c r="A1268" s="39">
        <v>42593</v>
      </c>
      <c r="B1268" s="39" t="s">
        <v>4986</v>
      </c>
      <c r="C1268" s="37" t="s">
        <v>1284</v>
      </c>
      <c r="D1268" s="37">
        <v>2016</v>
      </c>
      <c r="E1268" s="38">
        <v>8</v>
      </c>
      <c r="F1268" s="37" t="s">
        <v>76</v>
      </c>
      <c r="G1268" s="37" t="s">
        <v>1827</v>
      </c>
      <c r="H1268" s="37" t="s">
        <v>32</v>
      </c>
      <c r="I1268" s="38">
        <v>77</v>
      </c>
      <c r="J1268" s="37">
        <v>0</v>
      </c>
      <c r="K1268" s="37">
        <f t="shared" si="57"/>
        <v>77</v>
      </c>
      <c r="L1268" s="37" t="s">
        <v>37</v>
      </c>
      <c r="M1268">
        <v>1</v>
      </c>
      <c r="N1268">
        <v>1</v>
      </c>
      <c r="O1268">
        <v>0</v>
      </c>
      <c r="P1268">
        <f>VLOOKUP(C1268,'By Sighting'!B:O,14,FALSE)</f>
        <v>1</v>
      </c>
      <c r="Q1268">
        <v>1.2987012987012988E-2</v>
      </c>
      <c r="R1268">
        <f t="shared" si="58"/>
        <v>0</v>
      </c>
      <c r="S1268">
        <v>1.2987012987012988E-2</v>
      </c>
      <c r="T1268">
        <v>1</v>
      </c>
      <c r="U1268" t="str">
        <f t="shared" si="59"/>
        <v/>
      </c>
    </row>
    <row r="1269" spans="1:21" hidden="1" x14ac:dyDescent="0.25">
      <c r="A1269" s="39">
        <v>42593</v>
      </c>
      <c r="B1269" s="39" t="s">
        <v>4986</v>
      </c>
      <c r="C1269" s="37" t="s">
        <v>2370</v>
      </c>
      <c r="D1269" s="37">
        <v>2016</v>
      </c>
      <c r="E1269" s="38">
        <v>8</v>
      </c>
      <c r="F1269" s="37" t="s">
        <v>1827</v>
      </c>
      <c r="G1269" s="37" t="s">
        <v>1827</v>
      </c>
      <c r="H1269" s="37" t="s">
        <v>32</v>
      </c>
      <c r="I1269" s="38">
        <v>47</v>
      </c>
      <c r="J1269" s="37">
        <v>0</v>
      </c>
      <c r="K1269" s="37">
        <f t="shared" si="57"/>
        <v>47</v>
      </c>
      <c r="L1269" s="37" t="s">
        <v>37</v>
      </c>
      <c r="M1269">
        <v>0</v>
      </c>
      <c r="N1269">
        <v>0</v>
      </c>
      <c r="O1269">
        <v>0</v>
      </c>
      <c r="P1269">
        <f>VLOOKUP(C1269,'By Sighting'!B:O,14,FALSE)</f>
        <v>0</v>
      </c>
      <c r="Q1269">
        <v>0</v>
      </c>
      <c r="R1269">
        <f t="shared" si="58"/>
        <v>0</v>
      </c>
      <c r="S1269">
        <v>0</v>
      </c>
      <c r="T1269">
        <v>0</v>
      </c>
      <c r="U1269" t="str">
        <f t="shared" si="59"/>
        <v/>
      </c>
    </row>
    <row r="1270" spans="1:21" hidden="1" x14ac:dyDescent="0.25">
      <c r="A1270" s="39">
        <v>42599</v>
      </c>
      <c r="B1270" s="39" t="s">
        <v>4987</v>
      </c>
      <c r="C1270" s="37" t="s">
        <v>2367</v>
      </c>
      <c r="D1270" s="37">
        <v>2016</v>
      </c>
      <c r="E1270" s="38">
        <v>8</v>
      </c>
      <c r="F1270" s="37" t="s">
        <v>76</v>
      </c>
      <c r="G1270" s="37" t="s">
        <v>1827</v>
      </c>
      <c r="H1270" s="37" t="s">
        <v>32</v>
      </c>
      <c r="I1270" s="38">
        <v>120</v>
      </c>
      <c r="J1270" s="37">
        <v>0</v>
      </c>
      <c r="K1270" s="37">
        <f t="shared" si="57"/>
        <v>120</v>
      </c>
      <c r="L1270" s="37" t="s">
        <v>37</v>
      </c>
      <c r="M1270">
        <v>0</v>
      </c>
      <c r="N1270">
        <v>0</v>
      </c>
      <c r="O1270">
        <v>0</v>
      </c>
      <c r="P1270">
        <f>VLOOKUP(C1270,'By Sighting'!B:O,14,FALSE)</f>
        <v>0</v>
      </c>
      <c r="Q1270">
        <v>0</v>
      </c>
      <c r="R1270">
        <f t="shared" si="58"/>
        <v>0</v>
      </c>
      <c r="S1270">
        <v>0</v>
      </c>
      <c r="T1270">
        <v>0</v>
      </c>
      <c r="U1270" t="str">
        <f t="shared" si="59"/>
        <v/>
      </c>
    </row>
    <row r="1271" spans="1:21" hidden="1" x14ac:dyDescent="0.25">
      <c r="A1271" s="39">
        <v>42599</v>
      </c>
      <c r="B1271" s="39" t="s">
        <v>4987</v>
      </c>
      <c r="C1271" s="37" t="s">
        <v>2366</v>
      </c>
      <c r="D1271" s="37">
        <v>2016</v>
      </c>
      <c r="E1271" s="38">
        <v>8</v>
      </c>
      <c r="F1271" s="37" t="s">
        <v>1827</v>
      </c>
      <c r="G1271" s="37" t="s">
        <v>1827</v>
      </c>
      <c r="H1271" s="37" t="s">
        <v>32</v>
      </c>
      <c r="I1271" s="38">
        <v>10</v>
      </c>
      <c r="J1271" s="37">
        <v>0</v>
      </c>
      <c r="K1271" s="37">
        <f t="shared" si="57"/>
        <v>10</v>
      </c>
      <c r="L1271" s="37" t="s">
        <v>2365</v>
      </c>
      <c r="M1271">
        <v>0</v>
      </c>
      <c r="N1271">
        <v>0</v>
      </c>
      <c r="O1271">
        <v>0</v>
      </c>
      <c r="P1271">
        <f>VLOOKUP(C1271,'By Sighting'!B:O,14,FALSE)</f>
        <v>0</v>
      </c>
      <c r="Q1271">
        <v>0</v>
      </c>
      <c r="R1271">
        <f t="shared" si="58"/>
        <v>0</v>
      </c>
      <c r="S1271">
        <v>0</v>
      </c>
      <c r="T1271">
        <v>0</v>
      </c>
      <c r="U1271" t="str">
        <f t="shared" si="59"/>
        <v/>
      </c>
    </row>
    <row r="1272" spans="1:21" hidden="1" x14ac:dyDescent="0.25">
      <c r="A1272" s="39">
        <v>42599</v>
      </c>
      <c r="B1272" s="39" t="s">
        <v>4987</v>
      </c>
      <c r="C1272" s="37" t="s">
        <v>1287</v>
      </c>
      <c r="D1272" s="37">
        <v>2016</v>
      </c>
      <c r="E1272" s="38">
        <v>8</v>
      </c>
      <c r="F1272" s="37" t="s">
        <v>55</v>
      </c>
      <c r="G1272" s="37" t="s">
        <v>4672</v>
      </c>
      <c r="H1272" s="37" t="s">
        <v>32</v>
      </c>
      <c r="I1272" s="38">
        <v>397</v>
      </c>
      <c r="J1272" s="37">
        <v>0</v>
      </c>
      <c r="K1272" s="37">
        <f t="shared" si="57"/>
        <v>397</v>
      </c>
      <c r="L1272" s="37" t="s">
        <v>37</v>
      </c>
      <c r="M1272">
        <v>1</v>
      </c>
      <c r="N1272">
        <v>1</v>
      </c>
      <c r="O1272">
        <v>0</v>
      </c>
      <c r="P1272">
        <f>VLOOKUP(C1272,'By Sighting'!B:O,14,FALSE)</f>
        <v>1</v>
      </c>
      <c r="Q1272">
        <v>2.5188916876574307E-3</v>
      </c>
      <c r="R1272">
        <f t="shared" si="58"/>
        <v>0</v>
      </c>
      <c r="S1272">
        <v>2.5188916876574307E-3</v>
      </c>
      <c r="T1272">
        <v>1</v>
      </c>
      <c r="U1272" t="str">
        <f t="shared" si="59"/>
        <v/>
      </c>
    </row>
    <row r="1273" spans="1:21" hidden="1" x14ac:dyDescent="0.25">
      <c r="A1273" s="39">
        <v>42599</v>
      </c>
      <c r="B1273" s="39" t="s">
        <v>4987</v>
      </c>
      <c r="C1273" s="37" t="s">
        <v>2361</v>
      </c>
      <c r="D1273" s="37">
        <v>2016</v>
      </c>
      <c r="E1273" s="38">
        <v>8</v>
      </c>
      <c r="F1273" s="37" t="s">
        <v>55</v>
      </c>
      <c r="G1273" s="37" t="s">
        <v>4672</v>
      </c>
      <c r="H1273" s="37" t="s">
        <v>40</v>
      </c>
      <c r="I1273" s="38">
        <v>719</v>
      </c>
      <c r="J1273" s="37">
        <v>0</v>
      </c>
      <c r="K1273" s="37">
        <f t="shared" si="57"/>
        <v>719</v>
      </c>
      <c r="L1273" s="37" t="s">
        <v>37</v>
      </c>
      <c r="M1273">
        <v>0</v>
      </c>
      <c r="N1273">
        <v>0</v>
      </c>
      <c r="O1273">
        <v>0</v>
      </c>
      <c r="P1273">
        <f>VLOOKUP(C1273,'By Sighting'!B:O,14,FALSE)</f>
        <v>0</v>
      </c>
      <c r="Q1273">
        <v>0</v>
      </c>
      <c r="R1273">
        <f t="shared" si="58"/>
        <v>0</v>
      </c>
      <c r="S1273">
        <v>0</v>
      </c>
      <c r="T1273">
        <v>0</v>
      </c>
      <c r="U1273" t="str">
        <f t="shared" si="59"/>
        <v/>
      </c>
    </row>
    <row r="1274" spans="1:21" hidden="1" x14ac:dyDescent="0.25">
      <c r="A1274" s="39">
        <v>42599</v>
      </c>
      <c r="B1274" s="39" t="s">
        <v>4987</v>
      </c>
      <c r="C1274" s="37" t="s">
        <v>2360</v>
      </c>
      <c r="D1274" s="37">
        <v>2016</v>
      </c>
      <c r="E1274" s="38">
        <v>8</v>
      </c>
      <c r="F1274" s="37" t="s">
        <v>24</v>
      </c>
      <c r="G1274" s="37" t="s">
        <v>4672</v>
      </c>
      <c r="H1274" s="37" t="s">
        <v>32</v>
      </c>
      <c r="I1274" s="38">
        <v>1</v>
      </c>
      <c r="J1274" s="37">
        <v>0</v>
      </c>
      <c r="K1274" s="37">
        <f t="shared" si="57"/>
        <v>1</v>
      </c>
      <c r="L1274" s="37" t="s">
        <v>37</v>
      </c>
      <c r="M1274">
        <v>0</v>
      </c>
      <c r="N1274">
        <v>0</v>
      </c>
      <c r="O1274">
        <v>0</v>
      </c>
      <c r="P1274">
        <f>VLOOKUP(C1274,'By Sighting'!B:O,14,FALSE)</f>
        <v>0</v>
      </c>
      <c r="Q1274">
        <v>0</v>
      </c>
      <c r="R1274">
        <f t="shared" si="58"/>
        <v>0</v>
      </c>
      <c r="S1274">
        <v>0</v>
      </c>
      <c r="T1274">
        <v>0</v>
      </c>
      <c r="U1274" t="str">
        <f t="shared" si="59"/>
        <v/>
      </c>
    </row>
    <row r="1275" spans="1:21" hidden="1" x14ac:dyDescent="0.25">
      <c r="A1275" s="39">
        <v>42599</v>
      </c>
      <c r="B1275" s="39" t="s">
        <v>4987</v>
      </c>
      <c r="C1275" s="37" t="s">
        <v>2357</v>
      </c>
      <c r="D1275" s="37">
        <v>2016</v>
      </c>
      <c r="E1275" s="38">
        <v>8</v>
      </c>
      <c r="F1275" s="37" t="s">
        <v>36</v>
      </c>
      <c r="G1275" s="37" t="s">
        <v>36</v>
      </c>
      <c r="H1275" s="37" t="s">
        <v>32</v>
      </c>
      <c r="I1275" s="38">
        <v>296</v>
      </c>
      <c r="J1275" s="37" t="s">
        <v>1893</v>
      </c>
      <c r="K1275" s="37">
        <f t="shared" si="57"/>
        <v>263</v>
      </c>
      <c r="L1275" s="37" t="s">
        <v>37</v>
      </c>
      <c r="M1275">
        <v>0</v>
      </c>
      <c r="N1275">
        <v>0</v>
      </c>
      <c r="O1275">
        <v>0</v>
      </c>
      <c r="P1275">
        <f>VLOOKUP(C1275,'By Sighting'!B:O,14,FALSE)</f>
        <v>0</v>
      </c>
      <c r="Q1275">
        <v>0</v>
      </c>
      <c r="R1275">
        <f t="shared" si="58"/>
        <v>0</v>
      </c>
      <c r="S1275">
        <v>0</v>
      </c>
      <c r="T1275">
        <v>0</v>
      </c>
      <c r="U1275" t="str">
        <f t="shared" si="59"/>
        <v/>
      </c>
    </row>
    <row r="1276" spans="1:21" hidden="1" x14ac:dyDescent="0.25">
      <c r="A1276" s="39">
        <v>42599</v>
      </c>
      <c r="B1276" s="39" t="s">
        <v>4987</v>
      </c>
      <c r="C1276" s="37" t="s">
        <v>2356</v>
      </c>
      <c r="D1276" s="37">
        <v>2016</v>
      </c>
      <c r="E1276" s="38">
        <v>8</v>
      </c>
      <c r="F1276" s="37" t="s">
        <v>36</v>
      </c>
      <c r="G1276" s="37" t="s">
        <v>36</v>
      </c>
      <c r="H1276" s="37" t="s">
        <v>40</v>
      </c>
      <c r="I1276" s="38">
        <v>14</v>
      </c>
      <c r="J1276" s="37">
        <v>0</v>
      </c>
      <c r="K1276" s="37">
        <f t="shared" si="57"/>
        <v>14</v>
      </c>
      <c r="L1276" s="37" t="s">
        <v>37</v>
      </c>
      <c r="M1276">
        <v>0</v>
      </c>
      <c r="N1276">
        <v>0</v>
      </c>
      <c r="O1276">
        <v>0</v>
      </c>
      <c r="P1276">
        <f>VLOOKUP(C1276,'By Sighting'!B:O,14,FALSE)</f>
        <v>0</v>
      </c>
      <c r="Q1276">
        <v>0</v>
      </c>
      <c r="R1276">
        <f t="shared" si="58"/>
        <v>0</v>
      </c>
      <c r="S1276">
        <v>0</v>
      </c>
      <c r="T1276">
        <v>0</v>
      </c>
      <c r="U1276" t="str">
        <f t="shared" si="59"/>
        <v/>
      </c>
    </row>
    <row r="1277" spans="1:21" hidden="1" x14ac:dyDescent="0.25">
      <c r="A1277" s="39">
        <v>42599</v>
      </c>
      <c r="B1277" s="39" t="s">
        <v>4987</v>
      </c>
      <c r="C1277" s="37" t="s">
        <v>2355</v>
      </c>
      <c r="D1277" s="37">
        <v>2016</v>
      </c>
      <c r="E1277" s="38">
        <v>8</v>
      </c>
      <c r="F1277" s="37" t="s">
        <v>50</v>
      </c>
      <c r="G1277" s="37" t="s">
        <v>50</v>
      </c>
      <c r="H1277" s="37" t="s">
        <v>32</v>
      </c>
      <c r="I1277" s="38">
        <v>322</v>
      </c>
      <c r="J1277" s="37" t="s">
        <v>1942</v>
      </c>
      <c r="K1277" s="37">
        <f t="shared" si="57"/>
        <v>311</v>
      </c>
      <c r="L1277" s="37" t="s">
        <v>37</v>
      </c>
      <c r="M1277">
        <v>0</v>
      </c>
      <c r="N1277">
        <v>0</v>
      </c>
      <c r="O1277">
        <v>0</v>
      </c>
      <c r="P1277">
        <f>VLOOKUP(C1277,'By Sighting'!B:O,14,FALSE)</f>
        <v>0</v>
      </c>
      <c r="Q1277">
        <v>0</v>
      </c>
      <c r="R1277">
        <f t="shared" si="58"/>
        <v>0</v>
      </c>
      <c r="S1277">
        <v>0</v>
      </c>
      <c r="T1277">
        <v>0</v>
      </c>
      <c r="U1277" t="str">
        <f t="shared" si="59"/>
        <v/>
      </c>
    </row>
    <row r="1278" spans="1:21" hidden="1" x14ac:dyDescent="0.25">
      <c r="A1278" s="39">
        <v>42599</v>
      </c>
      <c r="B1278" s="39" t="s">
        <v>4987</v>
      </c>
      <c r="C1278" s="37" t="s">
        <v>2354</v>
      </c>
      <c r="D1278" s="37">
        <v>2016</v>
      </c>
      <c r="E1278" s="38">
        <v>8</v>
      </c>
      <c r="F1278" s="37" t="s">
        <v>50</v>
      </c>
      <c r="G1278" s="37" t="s">
        <v>50</v>
      </c>
      <c r="H1278" s="37" t="s">
        <v>40</v>
      </c>
      <c r="I1278" s="38">
        <v>1</v>
      </c>
      <c r="J1278" s="37">
        <v>0</v>
      </c>
      <c r="K1278" s="37">
        <f t="shared" si="57"/>
        <v>1</v>
      </c>
      <c r="L1278" s="37" t="s">
        <v>37</v>
      </c>
      <c r="M1278">
        <v>0</v>
      </c>
      <c r="N1278">
        <v>0</v>
      </c>
      <c r="O1278">
        <v>0</v>
      </c>
      <c r="P1278">
        <f>VLOOKUP(C1278,'By Sighting'!B:O,14,FALSE)</f>
        <v>0</v>
      </c>
      <c r="Q1278">
        <v>0</v>
      </c>
      <c r="R1278">
        <f t="shared" si="58"/>
        <v>0</v>
      </c>
      <c r="S1278">
        <v>0</v>
      </c>
      <c r="T1278">
        <v>0</v>
      </c>
      <c r="U1278" t="str">
        <f t="shared" si="59"/>
        <v/>
      </c>
    </row>
    <row r="1279" spans="1:21" hidden="1" x14ac:dyDescent="0.25">
      <c r="A1279" s="39">
        <v>42605</v>
      </c>
      <c r="B1279" s="39" t="s">
        <v>4988</v>
      </c>
      <c r="C1279" s="37" t="s">
        <v>2346</v>
      </c>
      <c r="D1279" s="37">
        <v>2016</v>
      </c>
      <c r="E1279" s="38">
        <v>8</v>
      </c>
      <c r="F1279" s="37" t="s">
        <v>1827</v>
      </c>
      <c r="G1279" s="37" t="s">
        <v>1827</v>
      </c>
      <c r="H1279" s="37" t="s">
        <v>40</v>
      </c>
      <c r="I1279" s="38">
        <v>2</v>
      </c>
      <c r="J1279" s="37">
        <v>0</v>
      </c>
      <c r="K1279" s="37">
        <f t="shared" si="57"/>
        <v>2</v>
      </c>
      <c r="L1279" s="37" t="s">
        <v>37</v>
      </c>
      <c r="M1279">
        <v>0</v>
      </c>
      <c r="N1279">
        <v>0</v>
      </c>
      <c r="O1279">
        <v>0</v>
      </c>
      <c r="P1279">
        <f>VLOOKUP(C1279,'By Sighting'!B:O,14,FALSE)</f>
        <v>0</v>
      </c>
      <c r="Q1279">
        <v>0</v>
      </c>
      <c r="R1279">
        <f t="shared" si="58"/>
        <v>0</v>
      </c>
      <c r="S1279">
        <v>0</v>
      </c>
      <c r="T1279">
        <v>0</v>
      </c>
      <c r="U1279" t="str">
        <f t="shared" si="59"/>
        <v/>
      </c>
    </row>
    <row r="1280" spans="1:21" hidden="1" x14ac:dyDescent="0.25">
      <c r="A1280" s="39">
        <v>42605</v>
      </c>
      <c r="B1280" s="39" t="s">
        <v>4988</v>
      </c>
      <c r="C1280" s="37" t="s">
        <v>2343</v>
      </c>
      <c r="D1280" s="37">
        <v>2016</v>
      </c>
      <c r="E1280" s="38">
        <v>8</v>
      </c>
      <c r="F1280" s="37" t="s">
        <v>55</v>
      </c>
      <c r="G1280" s="37" t="s">
        <v>4672</v>
      </c>
      <c r="H1280" s="37" t="s">
        <v>32</v>
      </c>
      <c r="I1280" s="38">
        <v>152</v>
      </c>
      <c r="J1280" s="37">
        <v>0</v>
      </c>
      <c r="K1280" s="37">
        <f t="shared" si="57"/>
        <v>152</v>
      </c>
      <c r="L1280" s="37" t="s">
        <v>37</v>
      </c>
      <c r="M1280">
        <v>0</v>
      </c>
      <c r="N1280">
        <v>0</v>
      </c>
      <c r="O1280">
        <v>0</v>
      </c>
      <c r="P1280">
        <f>VLOOKUP(C1280,'By Sighting'!B:O,14,FALSE)</f>
        <v>0</v>
      </c>
      <c r="Q1280">
        <v>0</v>
      </c>
      <c r="R1280">
        <f t="shared" si="58"/>
        <v>0</v>
      </c>
      <c r="S1280">
        <v>0</v>
      </c>
      <c r="T1280">
        <v>0</v>
      </c>
      <c r="U1280" t="str">
        <f t="shared" si="59"/>
        <v/>
      </c>
    </row>
    <row r="1281" spans="1:21" hidden="1" x14ac:dyDescent="0.25">
      <c r="A1281" s="39">
        <v>42605</v>
      </c>
      <c r="B1281" s="39" t="s">
        <v>4988</v>
      </c>
      <c r="C1281" s="37" t="s">
        <v>2342</v>
      </c>
      <c r="D1281" s="37">
        <v>2016</v>
      </c>
      <c r="E1281" s="38">
        <v>8</v>
      </c>
      <c r="F1281" s="37" t="s">
        <v>55</v>
      </c>
      <c r="G1281" s="37" t="s">
        <v>4672</v>
      </c>
      <c r="H1281" s="37" t="s">
        <v>40</v>
      </c>
      <c r="I1281" s="38">
        <v>481</v>
      </c>
      <c r="J1281" s="37">
        <v>0</v>
      </c>
      <c r="K1281" s="37">
        <f t="shared" si="57"/>
        <v>481</v>
      </c>
      <c r="L1281" s="37" t="s">
        <v>37</v>
      </c>
      <c r="M1281">
        <v>0</v>
      </c>
      <c r="N1281">
        <v>0</v>
      </c>
      <c r="O1281">
        <v>0</v>
      </c>
      <c r="P1281">
        <f>VLOOKUP(C1281,'By Sighting'!B:O,14,FALSE)</f>
        <v>0</v>
      </c>
      <c r="Q1281">
        <v>0</v>
      </c>
      <c r="R1281">
        <f t="shared" si="58"/>
        <v>0</v>
      </c>
      <c r="S1281">
        <v>0</v>
      </c>
      <c r="T1281">
        <v>0</v>
      </c>
      <c r="U1281" t="str">
        <f t="shared" si="59"/>
        <v/>
      </c>
    </row>
    <row r="1282" spans="1:21" hidden="1" x14ac:dyDescent="0.25">
      <c r="A1282" s="39">
        <v>42605</v>
      </c>
      <c r="B1282" s="39" t="s">
        <v>4988</v>
      </c>
      <c r="C1282" s="37" t="s">
        <v>2341</v>
      </c>
      <c r="D1282" s="37">
        <v>2016</v>
      </c>
      <c r="E1282" s="38">
        <v>8</v>
      </c>
      <c r="F1282" s="37" t="s">
        <v>24</v>
      </c>
      <c r="G1282" s="37" t="s">
        <v>4672</v>
      </c>
      <c r="H1282" s="37" t="s">
        <v>32</v>
      </c>
      <c r="I1282" s="38">
        <v>1</v>
      </c>
      <c r="J1282" s="37">
        <v>0</v>
      </c>
      <c r="K1282" s="37">
        <f t="shared" si="57"/>
        <v>1</v>
      </c>
      <c r="L1282" s="37" t="s">
        <v>37</v>
      </c>
      <c r="M1282">
        <v>0</v>
      </c>
      <c r="N1282">
        <v>0</v>
      </c>
      <c r="O1282">
        <v>0</v>
      </c>
      <c r="P1282">
        <f>VLOOKUP(C1282,'By Sighting'!B:O,14,FALSE)</f>
        <v>0</v>
      </c>
      <c r="Q1282">
        <v>0</v>
      </c>
      <c r="R1282">
        <f t="shared" si="58"/>
        <v>0</v>
      </c>
      <c r="S1282">
        <v>0</v>
      </c>
      <c r="T1282">
        <v>0</v>
      </c>
      <c r="U1282" t="str">
        <f t="shared" si="59"/>
        <v/>
      </c>
    </row>
    <row r="1283" spans="1:21" hidden="1" x14ac:dyDescent="0.25">
      <c r="A1283" s="39">
        <v>42605</v>
      </c>
      <c r="B1283" s="39" t="s">
        <v>4988</v>
      </c>
      <c r="C1283" s="37" t="s">
        <v>2339</v>
      </c>
      <c r="D1283" s="37">
        <v>2016</v>
      </c>
      <c r="E1283" s="38">
        <v>8</v>
      </c>
      <c r="F1283" s="37" t="s">
        <v>36</v>
      </c>
      <c r="G1283" s="37" t="s">
        <v>36</v>
      </c>
      <c r="H1283" s="37" t="s">
        <v>32</v>
      </c>
      <c r="I1283" s="38">
        <v>287</v>
      </c>
      <c r="J1283" s="37" t="s">
        <v>2338</v>
      </c>
      <c r="K1283" s="37">
        <f t="shared" ref="K1283:K1346" si="60">I1283-J1283</f>
        <v>244</v>
      </c>
      <c r="L1283" s="37" t="s">
        <v>37</v>
      </c>
      <c r="M1283">
        <v>0</v>
      </c>
      <c r="N1283">
        <v>0</v>
      </c>
      <c r="O1283">
        <v>0</v>
      </c>
      <c r="P1283">
        <f>VLOOKUP(C1283,'By Sighting'!B:O,14,FALSE)</f>
        <v>0</v>
      </c>
      <c r="Q1283">
        <v>0</v>
      </c>
      <c r="R1283">
        <f t="shared" ref="R1283:R1346" si="61">O1283/I1283</f>
        <v>0</v>
      </c>
      <c r="S1283">
        <v>0</v>
      </c>
      <c r="T1283">
        <v>0</v>
      </c>
      <c r="U1283" t="str">
        <f t="shared" ref="U1283:U1346" si="62">IF(T1283=M1283, "", "NO")</f>
        <v/>
      </c>
    </row>
    <row r="1284" spans="1:21" hidden="1" x14ac:dyDescent="0.25">
      <c r="A1284" s="39">
        <v>42605</v>
      </c>
      <c r="B1284" s="39" t="s">
        <v>4988</v>
      </c>
      <c r="C1284" s="37" t="s">
        <v>2337</v>
      </c>
      <c r="D1284" s="37">
        <v>2016</v>
      </c>
      <c r="E1284" s="38">
        <v>8</v>
      </c>
      <c r="F1284" s="37" t="s">
        <v>36</v>
      </c>
      <c r="G1284" s="37" t="s">
        <v>36</v>
      </c>
      <c r="H1284" s="37" t="s">
        <v>40</v>
      </c>
      <c r="I1284" s="38">
        <v>7</v>
      </c>
      <c r="J1284" s="37">
        <v>0</v>
      </c>
      <c r="K1284" s="37">
        <f t="shared" si="60"/>
        <v>7</v>
      </c>
      <c r="L1284" s="37" t="s">
        <v>37</v>
      </c>
      <c r="M1284">
        <v>0</v>
      </c>
      <c r="N1284">
        <v>0</v>
      </c>
      <c r="O1284">
        <v>0</v>
      </c>
      <c r="P1284">
        <f>VLOOKUP(C1284,'By Sighting'!B:O,14,FALSE)</f>
        <v>0</v>
      </c>
      <c r="Q1284">
        <v>0</v>
      </c>
      <c r="R1284">
        <f t="shared" si="61"/>
        <v>0</v>
      </c>
      <c r="S1284">
        <v>0</v>
      </c>
      <c r="T1284">
        <v>0</v>
      </c>
      <c r="U1284" t="str">
        <f t="shared" si="62"/>
        <v/>
      </c>
    </row>
    <row r="1285" spans="1:21" hidden="1" x14ac:dyDescent="0.25">
      <c r="A1285" s="39">
        <v>42605</v>
      </c>
      <c r="B1285" s="39" t="s">
        <v>4988</v>
      </c>
      <c r="C1285" s="37" t="s">
        <v>2336</v>
      </c>
      <c r="D1285" s="37">
        <v>2016</v>
      </c>
      <c r="E1285" s="38">
        <v>8</v>
      </c>
      <c r="F1285" s="37" t="s">
        <v>50</v>
      </c>
      <c r="G1285" s="37" t="s">
        <v>50</v>
      </c>
      <c r="H1285" s="37" t="s">
        <v>32</v>
      </c>
      <c r="I1285" s="38">
        <v>348</v>
      </c>
      <c r="J1285" s="37" t="s">
        <v>2145</v>
      </c>
      <c r="K1285" s="37">
        <f t="shared" si="60"/>
        <v>333</v>
      </c>
      <c r="L1285" s="37" t="s">
        <v>37</v>
      </c>
      <c r="M1285">
        <v>0</v>
      </c>
      <c r="N1285">
        <v>0</v>
      </c>
      <c r="O1285">
        <v>0</v>
      </c>
      <c r="P1285">
        <f>VLOOKUP(C1285,'By Sighting'!B:O,14,FALSE)</f>
        <v>0</v>
      </c>
      <c r="Q1285">
        <v>0</v>
      </c>
      <c r="R1285">
        <f t="shared" si="61"/>
        <v>0</v>
      </c>
      <c r="S1285">
        <v>0</v>
      </c>
      <c r="T1285">
        <v>0</v>
      </c>
      <c r="U1285" t="str">
        <f t="shared" si="62"/>
        <v/>
      </c>
    </row>
    <row r="1286" spans="1:21" hidden="1" x14ac:dyDescent="0.25">
      <c r="A1286" s="39">
        <v>42605</v>
      </c>
      <c r="B1286" s="39" t="s">
        <v>4988</v>
      </c>
      <c r="C1286" s="37" t="s">
        <v>2335</v>
      </c>
      <c r="D1286" s="37">
        <v>2016</v>
      </c>
      <c r="E1286" s="38">
        <v>8</v>
      </c>
      <c r="F1286" s="37" t="s">
        <v>50</v>
      </c>
      <c r="G1286" s="37" t="s">
        <v>50</v>
      </c>
      <c r="H1286" s="37" t="s">
        <v>40</v>
      </c>
      <c r="I1286" s="38">
        <v>9</v>
      </c>
      <c r="J1286" s="37" t="s">
        <v>1841</v>
      </c>
      <c r="K1286" s="37">
        <f t="shared" si="60"/>
        <v>8</v>
      </c>
      <c r="L1286" s="37" t="s">
        <v>37</v>
      </c>
      <c r="M1286">
        <v>0</v>
      </c>
      <c r="N1286">
        <v>0</v>
      </c>
      <c r="O1286">
        <v>0</v>
      </c>
      <c r="P1286">
        <f>VLOOKUP(C1286,'By Sighting'!B:O,14,FALSE)</f>
        <v>0</v>
      </c>
      <c r="Q1286">
        <v>0</v>
      </c>
      <c r="R1286">
        <f t="shared" si="61"/>
        <v>0</v>
      </c>
      <c r="S1286">
        <v>0</v>
      </c>
      <c r="T1286">
        <v>0</v>
      </c>
      <c r="U1286" t="str">
        <f t="shared" si="62"/>
        <v/>
      </c>
    </row>
    <row r="1287" spans="1:21" hidden="1" x14ac:dyDescent="0.25">
      <c r="A1287" s="39">
        <v>42605</v>
      </c>
      <c r="B1287" s="39" t="s">
        <v>4988</v>
      </c>
      <c r="C1287" s="37" t="s">
        <v>1290</v>
      </c>
      <c r="D1287" s="37">
        <v>2016</v>
      </c>
      <c r="E1287" s="38">
        <v>8</v>
      </c>
      <c r="F1287" s="37" t="s">
        <v>76</v>
      </c>
      <c r="G1287" s="37" t="s">
        <v>1827</v>
      </c>
      <c r="H1287" s="37" t="s">
        <v>32</v>
      </c>
      <c r="I1287" s="38">
        <v>106</v>
      </c>
      <c r="J1287" s="37">
        <v>0</v>
      </c>
      <c r="K1287" s="37">
        <f t="shared" si="60"/>
        <v>106</v>
      </c>
      <c r="L1287" s="37" t="s">
        <v>2333</v>
      </c>
      <c r="M1287">
        <v>1</v>
      </c>
      <c r="N1287">
        <v>1</v>
      </c>
      <c r="O1287">
        <v>0</v>
      </c>
      <c r="P1287">
        <f>VLOOKUP(C1287,'By Sighting'!B:O,14,FALSE)</f>
        <v>1</v>
      </c>
      <c r="Q1287">
        <v>9.433962264150943E-3</v>
      </c>
      <c r="R1287">
        <f t="shared" si="61"/>
        <v>0</v>
      </c>
      <c r="S1287">
        <v>9.433962264150943E-3</v>
      </c>
      <c r="T1287">
        <v>1</v>
      </c>
      <c r="U1287" t="str">
        <f t="shared" si="62"/>
        <v/>
      </c>
    </row>
    <row r="1288" spans="1:21" hidden="1" x14ac:dyDescent="0.25">
      <c r="A1288" s="39">
        <v>42605</v>
      </c>
      <c r="B1288" s="39" t="s">
        <v>4988</v>
      </c>
      <c r="C1288" s="37" t="s">
        <v>2332</v>
      </c>
      <c r="D1288" s="37">
        <v>2016</v>
      </c>
      <c r="E1288" s="38">
        <v>8</v>
      </c>
      <c r="F1288" s="37" t="s">
        <v>76</v>
      </c>
      <c r="G1288" s="37" t="s">
        <v>1827</v>
      </c>
      <c r="H1288" s="37" t="s">
        <v>40</v>
      </c>
      <c r="I1288" s="38">
        <v>1</v>
      </c>
      <c r="J1288" s="37">
        <v>0</v>
      </c>
      <c r="K1288" s="37">
        <f t="shared" si="60"/>
        <v>1</v>
      </c>
      <c r="L1288" s="37" t="s">
        <v>37</v>
      </c>
      <c r="M1288">
        <v>0</v>
      </c>
      <c r="N1288">
        <v>0</v>
      </c>
      <c r="O1288">
        <v>0</v>
      </c>
      <c r="P1288">
        <f>VLOOKUP(C1288,'By Sighting'!B:O,14,FALSE)</f>
        <v>0</v>
      </c>
      <c r="Q1288">
        <v>0</v>
      </c>
      <c r="R1288">
        <f t="shared" si="61"/>
        <v>0</v>
      </c>
      <c r="S1288">
        <v>0</v>
      </c>
      <c r="T1288">
        <v>0</v>
      </c>
      <c r="U1288" t="str">
        <f t="shared" si="62"/>
        <v/>
      </c>
    </row>
    <row r="1289" spans="1:21" hidden="1" x14ac:dyDescent="0.25">
      <c r="A1289" s="39">
        <v>42605</v>
      </c>
      <c r="B1289" s="39" t="s">
        <v>4988</v>
      </c>
      <c r="C1289" s="37" t="s">
        <v>2331</v>
      </c>
      <c r="D1289" s="37">
        <v>2016</v>
      </c>
      <c r="E1289" s="38">
        <v>8</v>
      </c>
      <c r="F1289" s="37" t="s">
        <v>1827</v>
      </c>
      <c r="G1289" s="37" t="s">
        <v>1827</v>
      </c>
      <c r="H1289" s="37" t="s">
        <v>32</v>
      </c>
      <c r="I1289" s="38">
        <v>40</v>
      </c>
      <c r="J1289" s="37">
        <v>0</v>
      </c>
      <c r="K1289" s="37">
        <f t="shared" si="60"/>
        <v>40</v>
      </c>
      <c r="L1289" s="37" t="s">
        <v>37</v>
      </c>
      <c r="M1289">
        <v>0</v>
      </c>
      <c r="N1289">
        <v>0</v>
      </c>
      <c r="O1289">
        <v>0</v>
      </c>
      <c r="P1289">
        <f>VLOOKUP(C1289,'By Sighting'!B:O,14,FALSE)</f>
        <v>0</v>
      </c>
      <c r="Q1289">
        <v>0</v>
      </c>
      <c r="R1289">
        <f t="shared" si="61"/>
        <v>0</v>
      </c>
      <c r="S1289">
        <v>0</v>
      </c>
      <c r="T1289">
        <v>0</v>
      </c>
      <c r="U1289" t="str">
        <f t="shared" si="62"/>
        <v/>
      </c>
    </row>
    <row r="1290" spans="1:21" hidden="1" x14ac:dyDescent="0.25">
      <c r="A1290" s="39">
        <v>42619</v>
      </c>
      <c r="B1290" s="39" t="s">
        <v>4989</v>
      </c>
      <c r="C1290" s="37" t="s">
        <v>2319</v>
      </c>
      <c r="D1290" s="37">
        <v>2016</v>
      </c>
      <c r="E1290" s="38">
        <v>9</v>
      </c>
      <c r="F1290" s="37" t="s">
        <v>55</v>
      </c>
      <c r="G1290" s="37" t="s">
        <v>4672</v>
      </c>
      <c r="H1290" s="37" t="s">
        <v>40</v>
      </c>
      <c r="I1290" s="38">
        <v>328</v>
      </c>
      <c r="J1290" s="37">
        <v>0</v>
      </c>
      <c r="K1290" s="37">
        <f t="shared" si="60"/>
        <v>328</v>
      </c>
      <c r="L1290" s="37" t="s">
        <v>2317</v>
      </c>
      <c r="M1290">
        <v>0</v>
      </c>
      <c r="N1290">
        <v>0</v>
      </c>
      <c r="O1290">
        <v>0</v>
      </c>
      <c r="P1290">
        <f>VLOOKUP(C1290,'By Sighting'!B:O,14,FALSE)</f>
        <v>0</v>
      </c>
      <c r="Q1290">
        <v>0</v>
      </c>
      <c r="R1290">
        <f t="shared" si="61"/>
        <v>0</v>
      </c>
      <c r="S1290">
        <v>0</v>
      </c>
      <c r="T1290">
        <v>0</v>
      </c>
      <c r="U1290" t="str">
        <f t="shared" si="62"/>
        <v/>
      </c>
    </row>
    <row r="1291" spans="1:21" hidden="1" x14ac:dyDescent="0.25">
      <c r="A1291" s="39">
        <v>42619</v>
      </c>
      <c r="B1291" s="39" t="s">
        <v>4989</v>
      </c>
      <c r="C1291" s="37" t="s">
        <v>2318</v>
      </c>
      <c r="D1291" s="37">
        <v>2016</v>
      </c>
      <c r="E1291" s="38">
        <v>9</v>
      </c>
      <c r="F1291" s="37" t="s">
        <v>55</v>
      </c>
      <c r="G1291" s="37" t="s">
        <v>4672</v>
      </c>
      <c r="H1291" s="37" t="s">
        <v>32</v>
      </c>
      <c r="I1291" s="38">
        <v>121</v>
      </c>
      <c r="J1291" s="37">
        <v>0</v>
      </c>
      <c r="K1291" s="37">
        <f t="shared" si="60"/>
        <v>121</v>
      </c>
      <c r="L1291" s="37" t="s">
        <v>2317</v>
      </c>
      <c r="M1291">
        <v>0</v>
      </c>
      <c r="N1291">
        <v>0</v>
      </c>
      <c r="O1291">
        <v>0</v>
      </c>
      <c r="P1291">
        <f>VLOOKUP(C1291,'By Sighting'!B:O,14,FALSE)</f>
        <v>0</v>
      </c>
      <c r="Q1291">
        <v>0</v>
      </c>
      <c r="R1291">
        <f t="shared" si="61"/>
        <v>0</v>
      </c>
      <c r="S1291">
        <v>0</v>
      </c>
      <c r="T1291">
        <v>0</v>
      </c>
      <c r="U1291" t="str">
        <f t="shared" si="62"/>
        <v/>
      </c>
    </row>
    <row r="1292" spans="1:21" hidden="1" x14ac:dyDescent="0.25">
      <c r="A1292" s="39">
        <v>42619</v>
      </c>
      <c r="B1292" s="39" t="s">
        <v>4989</v>
      </c>
      <c r="C1292" s="37" t="s">
        <v>2316</v>
      </c>
      <c r="D1292" s="37">
        <v>2016</v>
      </c>
      <c r="E1292" s="38">
        <v>9</v>
      </c>
      <c r="F1292" s="37" t="s">
        <v>24</v>
      </c>
      <c r="G1292" s="37" t="s">
        <v>4672</v>
      </c>
      <c r="H1292" s="37" t="s">
        <v>32</v>
      </c>
      <c r="I1292" s="38">
        <v>6</v>
      </c>
      <c r="J1292" s="37">
        <v>0</v>
      </c>
      <c r="K1292" s="37">
        <f t="shared" si="60"/>
        <v>6</v>
      </c>
      <c r="L1292" s="37" t="s">
        <v>2315</v>
      </c>
      <c r="M1292">
        <v>0</v>
      </c>
      <c r="N1292">
        <v>0</v>
      </c>
      <c r="O1292">
        <v>0</v>
      </c>
      <c r="P1292">
        <f>VLOOKUP(C1292,'By Sighting'!B:O,14,FALSE)</f>
        <v>0</v>
      </c>
      <c r="Q1292">
        <v>0</v>
      </c>
      <c r="R1292">
        <f t="shared" si="61"/>
        <v>0</v>
      </c>
      <c r="S1292">
        <v>0</v>
      </c>
      <c r="T1292">
        <v>0</v>
      </c>
      <c r="U1292" t="str">
        <f t="shared" si="62"/>
        <v/>
      </c>
    </row>
    <row r="1293" spans="1:21" hidden="1" x14ac:dyDescent="0.25">
      <c r="A1293" s="39">
        <v>42619</v>
      </c>
      <c r="B1293" s="39" t="s">
        <v>4989</v>
      </c>
      <c r="C1293" s="37" t="s">
        <v>2312</v>
      </c>
      <c r="D1293" s="37">
        <v>2016</v>
      </c>
      <c r="E1293" s="38">
        <v>9</v>
      </c>
      <c r="F1293" s="37" t="s">
        <v>36</v>
      </c>
      <c r="G1293" s="37" t="s">
        <v>36</v>
      </c>
      <c r="H1293" s="37" t="s">
        <v>32</v>
      </c>
      <c r="I1293" s="38">
        <v>308</v>
      </c>
      <c r="J1293" s="37" t="s">
        <v>2023</v>
      </c>
      <c r="K1293" s="37">
        <f t="shared" si="60"/>
        <v>281</v>
      </c>
      <c r="L1293" s="37" t="s">
        <v>37</v>
      </c>
      <c r="M1293">
        <v>0</v>
      </c>
      <c r="N1293">
        <v>0</v>
      </c>
      <c r="O1293">
        <v>0</v>
      </c>
      <c r="P1293">
        <f>VLOOKUP(C1293,'By Sighting'!B:O,14,FALSE)</f>
        <v>0</v>
      </c>
      <c r="Q1293">
        <v>0</v>
      </c>
      <c r="R1293">
        <f t="shared" si="61"/>
        <v>0</v>
      </c>
      <c r="S1293">
        <v>0</v>
      </c>
      <c r="T1293">
        <v>0</v>
      </c>
      <c r="U1293" t="str">
        <f t="shared" si="62"/>
        <v/>
      </c>
    </row>
    <row r="1294" spans="1:21" hidden="1" x14ac:dyDescent="0.25">
      <c r="A1294" s="39">
        <v>42619</v>
      </c>
      <c r="B1294" s="39" t="s">
        <v>4989</v>
      </c>
      <c r="C1294" s="37" t="s">
        <v>2311</v>
      </c>
      <c r="D1294" s="37">
        <v>2016</v>
      </c>
      <c r="E1294" s="38">
        <v>9</v>
      </c>
      <c r="F1294" s="37" t="s">
        <v>36</v>
      </c>
      <c r="G1294" s="37" t="s">
        <v>36</v>
      </c>
      <c r="H1294" s="37" t="s">
        <v>40</v>
      </c>
      <c r="I1294" s="38">
        <v>2</v>
      </c>
      <c r="J1294" s="37">
        <v>0</v>
      </c>
      <c r="K1294" s="37">
        <f t="shared" si="60"/>
        <v>2</v>
      </c>
      <c r="L1294" s="37" t="s">
        <v>37</v>
      </c>
      <c r="M1294">
        <v>0</v>
      </c>
      <c r="N1294">
        <v>0</v>
      </c>
      <c r="O1294">
        <v>0</v>
      </c>
      <c r="P1294">
        <f>VLOOKUP(C1294,'By Sighting'!B:O,14,FALSE)</f>
        <v>0</v>
      </c>
      <c r="Q1294">
        <v>0</v>
      </c>
      <c r="R1294">
        <f t="shared" si="61"/>
        <v>0</v>
      </c>
      <c r="S1294">
        <v>0</v>
      </c>
      <c r="T1294">
        <v>0</v>
      </c>
      <c r="U1294" t="str">
        <f t="shared" si="62"/>
        <v/>
      </c>
    </row>
    <row r="1295" spans="1:21" hidden="1" x14ac:dyDescent="0.25">
      <c r="A1295" s="39">
        <v>42619</v>
      </c>
      <c r="B1295" s="39" t="s">
        <v>4989</v>
      </c>
      <c r="C1295" s="37" t="s">
        <v>1294</v>
      </c>
      <c r="D1295" s="37">
        <v>2016</v>
      </c>
      <c r="E1295" s="38">
        <v>9</v>
      </c>
      <c r="F1295" s="37" t="s">
        <v>50</v>
      </c>
      <c r="G1295" s="37" t="s">
        <v>50</v>
      </c>
      <c r="H1295" s="37" t="s">
        <v>32</v>
      </c>
      <c r="I1295" s="38">
        <v>327</v>
      </c>
      <c r="J1295" s="37" t="s">
        <v>2145</v>
      </c>
      <c r="K1295" s="37">
        <f t="shared" si="60"/>
        <v>312</v>
      </c>
      <c r="L1295" s="37" t="s">
        <v>37</v>
      </c>
      <c r="M1295">
        <v>1</v>
      </c>
      <c r="N1295">
        <v>0</v>
      </c>
      <c r="O1295">
        <v>0</v>
      </c>
      <c r="P1295">
        <f>VLOOKUP(C1295,'By Sighting'!B:O,14,FALSE)</f>
        <v>1</v>
      </c>
      <c r="Q1295">
        <v>3.0581039755351682E-3</v>
      </c>
      <c r="R1295">
        <f t="shared" si="61"/>
        <v>0</v>
      </c>
      <c r="S1295">
        <v>3.205128205128205E-3</v>
      </c>
      <c r="T1295">
        <v>1</v>
      </c>
      <c r="U1295" t="str">
        <f t="shared" si="62"/>
        <v/>
      </c>
    </row>
    <row r="1296" spans="1:21" hidden="1" x14ac:dyDescent="0.25">
      <c r="A1296" s="39">
        <v>42619</v>
      </c>
      <c r="B1296" s="39" t="s">
        <v>4989</v>
      </c>
      <c r="C1296" s="37" t="s">
        <v>2310</v>
      </c>
      <c r="D1296" s="37">
        <v>2016</v>
      </c>
      <c r="E1296" s="38">
        <v>9</v>
      </c>
      <c r="F1296" s="37" t="s">
        <v>76</v>
      </c>
      <c r="G1296" s="37" t="s">
        <v>1827</v>
      </c>
      <c r="H1296" s="37" t="s">
        <v>32</v>
      </c>
      <c r="I1296" s="38">
        <v>169</v>
      </c>
      <c r="J1296" s="37">
        <v>0</v>
      </c>
      <c r="K1296" s="37">
        <f t="shared" si="60"/>
        <v>169</v>
      </c>
      <c r="L1296" s="37" t="s">
        <v>37</v>
      </c>
      <c r="M1296">
        <v>0</v>
      </c>
      <c r="N1296">
        <v>0</v>
      </c>
      <c r="O1296">
        <v>0</v>
      </c>
      <c r="P1296">
        <f>VLOOKUP(C1296,'By Sighting'!B:O,14,FALSE)</f>
        <v>0</v>
      </c>
      <c r="Q1296">
        <v>0</v>
      </c>
      <c r="R1296">
        <f t="shared" si="61"/>
        <v>0</v>
      </c>
      <c r="S1296">
        <v>0</v>
      </c>
      <c r="T1296">
        <v>0</v>
      </c>
      <c r="U1296" t="str">
        <f t="shared" si="62"/>
        <v/>
      </c>
    </row>
    <row r="1297" spans="1:21" hidden="1" x14ac:dyDescent="0.25">
      <c r="A1297" s="39">
        <v>42619</v>
      </c>
      <c r="B1297" s="39" t="s">
        <v>4989</v>
      </c>
      <c r="C1297" s="37" t="s">
        <v>2309</v>
      </c>
      <c r="D1297" s="37">
        <v>2016</v>
      </c>
      <c r="E1297" s="38">
        <v>9</v>
      </c>
      <c r="F1297" s="37" t="s">
        <v>76</v>
      </c>
      <c r="G1297" s="37" t="s">
        <v>1827</v>
      </c>
      <c r="H1297" s="37" t="s">
        <v>40</v>
      </c>
      <c r="I1297" s="38">
        <v>4</v>
      </c>
      <c r="J1297" s="37">
        <v>0</v>
      </c>
      <c r="K1297" s="37">
        <f t="shared" si="60"/>
        <v>4</v>
      </c>
      <c r="L1297" s="37" t="s">
        <v>37</v>
      </c>
      <c r="M1297">
        <v>0</v>
      </c>
      <c r="N1297">
        <v>0</v>
      </c>
      <c r="O1297">
        <v>0</v>
      </c>
      <c r="P1297">
        <f>VLOOKUP(C1297,'By Sighting'!B:O,14,FALSE)</f>
        <v>0</v>
      </c>
      <c r="Q1297">
        <v>0</v>
      </c>
      <c r="R1297">
        <f t="shared" si="61"/>
        <v>0</v>
      </c>
      <c r="S1297">
        <v>0</v>
      </c>
      <c r="T1297">
        <v>0</v>
      </c>
      <c r="U1297" t="str">
        <f t="shared" si="62"/>
        <v/>
      </c>
    </row>
    <row r="1298" spans="1:21" hidden="1" x14ac:dyDescent="0.25">
      <c r="A1298" s="39">
        <v>42619</v>
      </c>
      <c r="B1298" s="39" t="s">
        <v>4989</v>
      </c>
      <c r="C1298" s="37" t="s">
        <v>2308</v>
      </c>
      <c r="D1298" s="37">
        <v>2016</v>
      </c>
      <c r="E1298" s="38">
        <v>9</v>
      </c>
      <c r="F1298" s="37" t="s">
        <v>1827</v>
      </c>
      <c r="G1298" s="37" t="s">
        <v>1827</v>
      </c>
      <c r="H1298" s="37" t="s">
        <v>32</v>
      </c>
      <c r="I1298" s="38">
        <v>5</v>
      </c>
      <c r="J1298" s="37">
        <v>0</v>
      </c>
      <c r="K1298" s="37">
        <f t="shared" si="60"/>
        <v>5</v>
      </c>
      <c r="L1298" s="37" t="s">
        <v>37</v>
      </c>
      <c r="M1298">
        <v>0</v>
      </c>
      <c r="N1298">
        <v>0</v>
      </c>
      <c r="O1298">
        <v>0</v>
      </c>
      <c r="P1298">
        <f>VLOOKUP(C1298,'By Sighting'!B:O,14,FALSE)</f>
        <v>0</v>
      </c>
      <c r="Q1298">
        <v>0</v>
      </c>
      <c r="R1298">
        <f t="shared" si="61"/>
        <v>0</v>
      </c>
      <c r="S1298">
        <v>0</v>
      </c>
      <c r="T1298">
        <v>0</v>
      </c>
      <c r="U1298" t="str">
        <f t="shared" si="62"/>
        <v/>
      </c>
    </row>
    <row r="1299" spans="1:21" hidden="1" x14ac:dyDescent="0.25">
      <c r="A1299" s="39">
        <v>42620</v>
      </c>
      <c r="B1299" s="39" t="s">
        <v>4990</v>
      </c>
      <c r="C1299" s="37" t="s">
        <v>1297</v>
      </c>
      <c r="D1299" s="37">
        <v>2016</v>
      </c>
      <c r="E1299" s="38">
        <v>9</v>
      </c>
      <c r="F1299" s="37" t="s">
        <v>55</v>
      </c>
      <c r="G1299" s="37" t="s">
        <v>4672</v>
      </c>
      <c r="H1299" s="37" t="s">
        <v>32</v>
      </c>
      <c r="I1299" s="38">
        <v>744</v>
      </c>
      <c r="J1299" s="37">
        <v>0</v>
      </c>
      <c r="K1299" s="37">
        <f t="shared" si="60"/>
        <v>744</v>
      </c>
      <c r="L1299" s="37" t="s">
        <v>2301</v>
      </c>
      <c r="M1299">
        <v>6</v>
      </c>
      <c r="N1299">
        <v>2</v>
      </c>
      <c r="O1299">
        <v>2</v>
      </c>
      <c r="P1299">
        <f>VLOOKUP(C1299,'By Sighting'!B:O,14,FALSE)</f>
        <v>4</v>
      </c>
      <c r="Q1299">
        <v>8.0645161290322578E-3</v>
      </c>
      <c r="R1299">
        <f t="shared" si="61"/>
        <v>2.6881720430107529E-3</v>
      </c>
      <c r="S1299">
        <v>5.3763440860215058E-3</v>
      </c>
      <c r="T1299">
        <v>6</v>
      </c>
      <c r="U1299" t="str">
        <f t="shared" si="62"/>
        <v/>
      </c>
    </row>
    <row r="1300" spans="1:21" hidden="1" x14ac:dyDescent="0.25">
      <c r="A1300" s="39">
        <v>42620</v>
      </c>
      <c r="B1300" s="39" t="s">
        <v>4990</v>
      </c>
      <c r="C1300" s="37" t="s">
        <v>1305</v>
      </c>
      <c r="D1300" s="37">
        <v>2016</v>
      </c>
      <c r="E1300" s="38">
        <v>9</v>
      </c>
      <c r="F1300" s="37" t="s">
        <v>55</v>
      </c>
      <c r="G1300" s="37" t="s">
        <v>4672</v>
      </c>
      <c r="H1300" s="37" t="s">
        <v>40</v>
      </c>
      <c r="I1300" s="38">
        <v>1931</v>
      </c>
      <c r="J1300" s="37">
        <v>0</v>
      </c>
      <c r="K1300" s="37">
        <f t="shared" si="60"/>
        <v>1931</v>
      </c>
      <c r="L1300" s="37" t="s">
        <v>2300</v>
      </c>
      <c r="M1300">
        <v>8</v>
      </c>
      <c r="N1300">
        <v>0</v>
      </c>
      <c r="O1300">
        <v>8</v>
      </c>
      <c r="P1300">
        <f>VLOOKUP(C1300,'By Sighting'!B:O,14,FALSE)</f>
        <v>8</v>
      </c>
      <c r="Q1300">
        <v>4.142931123770067E-3</v>
      </c>
      <c r="R1300">
        <f t="shared" si="61"/>
        <v>4.142931123770067E-3</v>
      </c>
      <c r="S1300">
        <v>4.142931123770067E-3</v>
      </c>
      <c r="T1300">
        <v>8</v>
      </c>
      <c r="U1300" t="str">
        <f t="shared" si="62"/>
        <v/>
      </c>
    </row>
    <row r="1301" spans="1:21" hidden="1" x14ac:dyDescent="0.25">
      <c r="A1301" s="39">
        <v>42620</v>
      </c>
      <c r="B1301" s="39" t="s">
        <v>4990</v>
      </c>
      <c r="C1301" s="37" t="s">
        <v>2298</v>
      </c>
      <c r="D1301" s="37">
        <v>2016</v>
      </c>
      <c r="E1301" s="38">
        <v>9</v>
      </c>
      <c r="F1301" s="37" t="s">
        <v>36</v>
      </c>
      <c r="G1301" s="37" t="s">
        <v>36</v>
      </c>
      <c r="H1301" s="37" t="s">
        <v>32</v>
      </c>
      <c r="I1301" s="38">
        <v>414</v>
      </c>
      <c r="J1301" s="37" t="s">
        <v>2158</v>
      </c>
      <c r="K1301" s="37">
        <f t="shared" si="60"/>
        <v>378</v>
      </c>
      <c r="L1301" s="37" t="s">
        <v>2297</v>
      </c>
      <c r="M1301">
        <v>0</v>
      </c>
      <c r="N1301">
        <v>0</v>
      </c>
      <c r="O1301">
        <v>0</v>
      </c>
      <c r="P1301">
        <f>VLOOKUP(C1301,'By Sighting'!B:O,14,FALSE)</f>
        <v>0</v>
      </c>
      <c r="Q1301">
        <v>0</v>
      </c>
      <c r="R1301">
        <f t="shared" si="61"/>
        <v>0</v>
      </c>
      <c r="S1301">
        <v>0</v>
      </c>
      <c r="T1301">
        <v>0</v>
      </c>
      <c r="U1301" t="str">
        <f t="shared" si="62"/>
        <v/>
      </c>
    </row>
    <row r="1302" spans="1:21" hidden="1" x14ac:dyDescent="0.25">
      <c r="A1302" s="39">
        <v>42620</v>
      </c>
      <c r="B1302" s="39" t="s">
        <v>4990</v>
      </c>
      <c r="C1302" s="37" t="s">
        <v>1321</v>
      </c>
      <c r="D1302" s="37">
        <v>2016</v>
      </c>
      <c r="E1302" s="38">
        <v>9</v>
      </c>
      <c r="F1302" s="37" t="s">
        <v>50</v>
      </c>
      <c r="G1302" s="37" t="s">
        <v>50</v>
      </c>
      <c r="H1302" s="37" t="s">
        <v>32</v>
      </c>
      <c r="I1302" s="38">
        <v>271</v>
      </c>
      <c r="J1302" s="37" t="s">
        <v>2003</v>
      </c>
      <c r="K1302" s="37">
        <f t="shared" si="60"/>
        <v>253</v>
      </c>
      <c r="L1302" s="37" t="s">
        <v>37</v>
      </c>
      <c r="M1302">
        <v>2</v>
      </c>
      <c r="N1302">
        <v>1</v>
      </c>
      <c r="O1302">
        <v>1</v>
      </c>
      <c r="P1302">
        <f>VLOOKUP(C1302,'By Sighting'!B:O,14,FALSE)</f>
        <v>2</v>
      </c>
      <c r="Q1302">
        <v>7.3800738007380072E-3</v>
      </c>
      <c r="R1302">
        <f t="shared" si="61"/>
        <v>3.6900369003690036E-3</v>
      </c>
      <c r="S1302">
        <v>7.9051383399209481E-3</v>
      </c>
      <c r="T1302">
        <v>2</v>
      </c>
      <c r="U1302" t="str">
        <f t="shared" si="62"/>
        <v/>
      </c>
    </row>
    <row r="1303" spans="1:21" hidden="1" x14ac:dyDescent="0.25">
      <c r="A1303" s="39">
        <v>42620</v>
      </c>
      <c r="B1303" s="39" t="s">
        <v>4990</v>
      </c>
      <c r="C1303" s="37" t="s">
        <v>2295</v>
      </c>
      <c r="D1303" s="37">
        <v>2016</v>
      </c>
      <c r="E1303" s="38">
        <v>9</v>
      </c>
      <c r="F1303" s="37" t="s">
        <v>76</v>
      </c>
      <c r="G1303" s="37" t="s">
        <v>1827</v>
      </c>
      <c r="H1303" s="37" t="s">
        <v>32</v>
      </c>
      <c r="I1303" s="38">
        <v>105</v>
      </c>
      <c r="J1303" s="37">
        <v>0</v>
      </c>
      <c r="K1303" s="37">
        <f t="shared" si="60"/>
        <v>105</v>
      </c>
      <c r="L1303" s="37" t="s">
        <v>2294</v>
      </c>
      <c r="M1303">
        <v>0</v>
      </c>
      <c r="N1303">
        <v>0</v>
      </c>
      <c r="O1303">
        <v>0</v>
      </c>
      <c r="P1303">
        <f>VLOOKUP(C1303,'By Sighting'!B:O,14,FALSE)</f>
        <v>0</v>
      </c>
      <c r="Q1303">
        <v>0</v>
      </c>
      <c r="R1303">
        <f t="shared" si="61"/>
        <v>0</v>
      </c>
      <c r="S1303">
        <v>0</v>
      </c>
      <c r="T1303">
        <v>0</v>
      </c>
      <c r="U1303" t="str">
        <f t="shared" si="62"/>
        <v/>
      </c>
    </row>
    <row r="1304" spans="1:21" hidden="1" x14ac:dyDescent="0.25">
      <c r="A1304" s="39">
        <v>42620</v>
      </c>
      <c r="B1304" s="39" t="s">
        <v>4990</v>
      </c>
      <c r="C1304" s="37" t="s">
        <v>2293</v>
      </c>
      <c r="D1304" s="37">
        <v>2016</v>
      </c>
      <c r="E1304" s="38">
        <v>9</v>
      </c>
      <c r="F1304" s="37" t="s">
        <v>76</v>
      </c>
      <c r="G1304" s="37" t="s">
        <v>1827</v>
      </c>
      <c r="H1304" s="37" t="s">
        <v>40</v>
      </c>
      <c r="I1304" s="38">
        <v>2</v>
      </c>
      <c r="J1304" s="37">
        <v>0</v>
      </c>
      <c r="K1304" s="37">
        <f t="shared" si="60"/>
        <v>2</v>
      </c>
      <c r="L1304" s="37" t="s">
        <v>37</v>
      </c>
      <c r="M1304">
        <v>0</v>
      </c>
      <c r="N1304">
        <v>0</v>
      </c>
      <c r="O1304">
        <v>0</v>
      </c>
      <c r="P1304">
        <f>VLOOKUP(C1304,'By Sighting'!B:O,14,FALSE)</f>
        <v>0</v>
      </c>
      <c r="Q1304">
        <v>0</v>
      </c>
      <c r="R1304">
        <f t="shared" si="61"/>
        <v>0</v>
      </c>
      <c r="S1304">
        <v>0</v>
      </c>
      <c r="T1304">
        <v>0</v>
      </c>
      <c r="U1304" t="str">
        <f t="shared" si="62"/>
        <v/>
      </c>
    </row>
    <row r="1305" spans="1:21" hidden="1" x14ac:dyDescent="0.25">
      <c r="A1305" s="39">
        <v>42620</v>
      </c>
      <c r="B1305" s="39" t="s">
        <v>4990</v>
      </c>
      <c r="C1305" s="37" t="s">
        <v>2292</v>
      </c>
      <c r="D1305" s="37">
        <v>2016</v>
      </c>
      <c r="E1305" s="38">
        <v>9</v>
      </c>
      <c r="F1305" s="37" t="s">
        <v>1827</v>
      </c>
      <c r="G1305" s="37" t="s">
        <v>1827</v>
      </c>
      <c r="H1305" s="37" t="s">
        <v>32</v>
      </c>
      <c r="I1305" s="38">
        <v>8</v>
      </c>
      <c r="J1305" s="37">
        <v>0</v>
      </c>
      <c r="K1305" s="37">
        <f t="shared" si="60"/>
        <v>8</v>
      </c>
      <c r="L1305" s="37" t="s">
        <v>37</v>
      </c>
      <c r="M1305">
        <v>0</v>
      </c>
      <c r="N1305">
        <v>0</v>
      </c>
      <c r="O1305">
        <v>0</v>
      </c>
      <c r="P1305">
        <f>VLOOKUP(C1305,'By Sighting'!B:O,14,FALSE)</f>
        <v>0</v>
      </c>
      <c r="Q1305">
        <v>0</v>
      </c>
      <c r="R1305">
        <f t="shared" si="61"/>
        <v>0</v>
      </c>
      <c r="S1305">
        <v>0</v>
      </c>
      <c r="T1305">
        <v>0</v>
      </c>
      <c r="U1305" t="str">
        <f t="shared" si="62"/>
        <v/>
      </c>
    </row>
    <row r="1306" spans="1:21" hidden="1" x14ac:dyDescent="0.25">
      <c r="A1306" s="39">
        <v>42620</v>
      </c>
      <c r="B1306" s="39" t="s">
        <v>4990</v>
      </c>
      <c r="C1306" s="37" t="s">
        <v>2291</v>
      </c>
      <c r="D1306" s="37">
        <v>2016</v>
      </c>
      <c r="E1306" s="38">
        <v>9</v>
      </c>
      <c r="F1306" s="37" t="s">
        <v>1827</v>
      </c>
      <c r="G1306" s="37" t="s">
        <v>1827</v>
      </c>
      <c r="H1306" s="37" t="s">
        <v>40</v>
      </c>
      <c r="I1306" s="38">
        <v>1</v>
      </c>
      <c r="J1306" s="37">
        <v>0</v>
      </c>
      <c r="K1306" s="37">
        <f t="shared" si="60"/>
        <v>1</v>
      </c>
      <c r="L1306" s="37" t="s">
        <v>37</v>
      </c>
      <c r="M1306">
        <v>0</v>
      </c>
      <c r="N1306">
        <v>0</v>
      </c>
      <c r="O1306">
        <v>0</v>
      </c>
      <c r="P1306">
        <f>VLOOKUP(C1306,'By Sighting'!B:O,14,FALSE)</f>
        <v>0</v>
      </c>
      <c r="Q1306">
        <v>0</v>
      </c>
      <c r="R1306">
        <f t="shared" si="61"/>
        <v>0</v>
      </c>
      <c r="S1306">
        <v>0</v>
      </c>
      <c r="T1306">
        <v>0</v>
      </c>
      <c r="U1306" t="str">
        <f t="shared" si="62"/>
        <v/>
      </c>
    </row>
    <row r="1307" spans="1:21" hidden="1" x14ac:dyDescent="0.25">
      <c r="A1307" s="39">
        <v>42634</v>
      </c>
      <c r="B1307" s="39" t="s">
        <v>4991</v>
      </c>
      <c r="C1307" s="37" t="s">
        <v>1327</v>
      </c>
      <c r="D1307" s="37">
        <v>2016</v>
      </c>
      <c r="E1307" s="38">
        <v>9</v>
      </c>
      <c r="F1307" s="37" t="s">
        <v>55</v>
      </c>
      <c r="G1307" s="37" t="s">
        <v>4672</v>
      </c>
      <c r="H1307" s="37" t="s">
        <v>32</v>
      </c>
      <c r="I1307" s="38">
        <v>337</v>
      </c>
      <c r="J1307" s="37" t="s">
        <v>2031</v>
      </c>
      <c r="K1307" s="37">
        <f t="shared" si="60"/>
        <v>331</v>
      </c>
      <c r="L1307" s="37" t="s">
        <v>37</v>
      </c>
      <c r="M1307">
        <v>1</v>
      </c>
      <c r="N1307">
        <v>0</v>
      </c>
      <c r="O1307">
        <v>1</v>
      </c>
      <c r="P1307">
        <f>VLOOKUP(C1307,'By Sighting'!B:O,14,FALSE)</f>
        <v>1</v>
      </c>
      <c r="Q1307">
        <v>2.967359050445104E-3</v>
      </c>
      <c r="R1307">
        <f t="shared" si="61"/>
        <v>2.967359050445104E-3</v>
      </c>
      <c r="S1307">
        <v>3.0211480362537764E-3</v>
      </c>
      <c r="T1307">
        <v>1</v>
      </c>
      <c r="U1307" t="str">
        <f t="shared" si="62"/>
        <v/>
      </c>
    </row>
    <row r="1308" spans="1:21" hidden="1" x14ac:dyDescent="0.25">
      <c r="A1308" s="39">
        <v>42634</v>
      </c>
      <c r="B1308" s="39" t="s">
        <v>4991</v>
      </c>
      <c r="C1308" s="37" t="s">
        <v>2284</v>
      </c>
      <c r="D1308" s="37">
        <v>2016</v>
      </c>
      <c r="E1308" s="38">
        <v>9</v>
      </c>
      <c r="F1308" s="37" t="s">
        <v>55</v>
      </c>
      <c r="G1308" s="37" t="s">
        <v>4672</v>
      </c>
      <c r="H1308" s="37" t="s">
        <v>40</v>
      </c>
      <c r="I1308" s="38">
        <v>901</v>
      </c>
      <c r="J1308" s="37">
        <v>0</v>
      </c>
      <c r="K1308" s="37">
        <f t="shared" si="60"/>
        <v>901</v>
      </c>
      <c r="L1308" s="37" t="s">
        <v>37</v>
      </c>
      <c r="M1308">
        <v>0</v>
      </c>
      <c r="N1308">
        <v>0</v>
      </c>
      <c r="O1308">
        <v>0</v>
      </c>
      <c r="P1308">
        <f>VLOOKUP(C1308,'By Sighting'!B:O,14,FALSE)</f>
        <v>0</v>
      </c>
      <c r="Q1308">
        <v>0</v>
      </c>
      <c r="R1308">
        <f t="shared" si="61"/>
        <v>0</v>
      </c>
      <c r="S1308">
        <v>0</v>
      </c>
      <c r="T1308">
        <v>0</v>
      </c>
      <c r="U1308" t="str">
        <f t="shared" si="62"/>
        <v/>
      </c>
    </row>
    <row r="1309" spans="1:21" hidden="1" x14ac:dyDescent="0.25">
      <c r="A1309" s="39">
        <v>42634</v>
      </c>
      <c r="B1309" s="39" t="s">
        <v>4991</v>
      </c>
      <c r="C1309" s="37" t="s">
        <v>2283</v>
      </c>
      <c r="D1309" s="37">
        <v>2016</v>
      </c>
      <c r="E1309" s="38">
        <v>9</v>
      </c>
      <c r="F1309" s="37" t="s">
        <v>24</v>
      </c>
      <c r="G1309" s="37" t="s">
        <v>4672</v>
      </c>
      <c r="H1309" s="37" t="s">
        <v>32</v>
      </c>
      <c r="I1309" s="38">
        <v>2</v>
      </c>
      <c r="J1309" s="37">
        <v>0</v>
      </c>
      <c r="K1309" s="37">
        <f t="shared" si="60"/>
        <v>2</v>
      </c>
      <c r="L1309" s="37" t="s">
        <v>37</v>
      </c>
      <c r="M1309">
        <v>0</v>
      </c>
      <c r="N1309">
        <v>0</v>
      </c>
      <c r="O1309">
        <v>0</v>
      </c>
      <c r="P1309">
        <f>VLOOKUP(C1309,'By Sighting'!B:O,14,FALSE)</f>
        <v>0</v>
      </c>
      <c r="Q1309">
        <v>0</v>
      </c>
      <c r="R1309">
        <f t="shared" si="61"/>
        <v>0</v>
      </c>
      <c r="S1309">
        <v>0</v>
      </c>
      <c r="T1309">
        <v>0</v>
      </c>
      <c r="U1309" t="str">
        <f t="shared" si="62"/>
        <v/>
      </c>
    </row>
    <row r="1310" spans="1:21" hidden="1" x14ac:dyDescent="0.25">
      <c r="A1310" s="39">
        <v>42634</v>
      </c>
      <c r="B1310" s="39" t="s">
        <v>4991</v>
      </c>
      <c r="C1310" s="37" t="s">
        <v>1330</v>
      </c>
      <c r="D1310" s="37">
        <v>2016</v>
      </c>
      <c r="E1310" s="38">
        <v>9</v>
      </c>
      <c r="F1310" s="37" t="s">
        <v>36</v>
      </c>
      <c r="G1310" s="37" t="s">
        <v>36</v>
      </c>
      <c r="H1310" s="37" t="s">
        <v>32</v>
      </c>
      <c r="I1310" s="38">
        <v>226</v>
      </c>
      <c r="J1310" s="37" t="s">
        <v>2281</v>
      </c>
      <c r="K1310" s="37">
        <f t="shared" si="60"/>
        <v>200</v>
      </c>
      <c r="L1310" s="37" t="s">
        <v>37</v>
      </c>
      <c r="M1310">
        <v>1</v>
      </c>
      <c r="N1310">
        <v>0</v>
      </c>
      <c r="O1310">
        <v>1</v>
      </c>
      <c r="P1310">
        <f>VLOOKUP(C1310,'By Sighting'!B:O,14,FALSE)</f>
        <v>1</v>
      </c>
      <c r="Q1310">
        <v>4.4247787610619468E-3</v>
      </c>
      <c r="R1310">
        <f t="shared" si="61"/>
        <v>4.4247787610619468E-3</v>
      </c>
      <c r="S1310">
        <v>5.0000000000000001E-3</v>
      </c>
      <c r="T1310">
        <v>1</v>
      </c>
      <c r="U1310" t="str">
        <f t="shared" si="62"/>
        <v/>
      </c>
    </row>
    <row r="1311" spans="1:21" hidden="1" x14ac:dyDescent="0.25">
      <c r="A1311" s="39">
        <v>42634</v>
      </c>
      <c r="B1311" s="39" t="s">
        <v>4991</v>
      </c>
      <c r="C1311" s="37" t="s">
        <v>2280</v>
      </c>
      <c r="D1311" s="37">
        <v>2016</v>
      </c>
      <c r="E1311" s="38">
        <v>9</v>
      </c>
      <c r="F1311" s="37" t="s">
        <v>36</v>
      </c>
      <c r="G1311" s="37" t="s">
        <v>36</v>
      </c>
      <c r="H1311" s="37" t="s">
        <v>40</v>
      </c>
      <c r="I1311" s="38">
        <v>10</v>
      </c>
      <c r="J1311" s="37">
        <v>0</v>
      </c>
      <c r="K1311" s="37">
        <f t="shared" si="60"/>
        <v>10</v>
      </c>
      <c r="L1311" s="37" t="s">
        <v>37</v>
      </c>
      <c r="M1311">
        <v>0</v>
      </c>
      <c r="N1311">
        <v>0</v>
      </c>
      <c r="O1311">
        <v>0</v>
      </c>
      <c r="P1311">
        <f>VLOOKUP(C1311,'By Sighting'!B:O,14,FALSE)</f>
        <v>0</v>
      </c>
      <c r="Q1311">
        <v>0</v>
      </c>
      <c r="R1311">
        <f t="shared" si="61"/>
        <v>0</v>
      </c>
      <c r="S1311">
        <v>0</v>
      </c>
      <c r="T1311">
        <v>0</v>
      </c>
      <c r="U1311" t="str">
        <f t="shared" si="62"/>
        <v/>
      </c>
    </row>
    <row r="1312" spans="1:21" hidden="1" x14ac:dyDescent="0.25">
      <c r="A1312" s="39">
        <v>42634</v>
      </c>
      <c r="B1312" s="39" t="s">
        <v>4991</v>
      </c>
      <c r="C1312" s="37" t="s">
        <v>1332</v>
      </c>
      <c r="D1312" s="37">
        <v>2016</v>
      </c>
      <c r="E1312" s="38">
        <v>9</v>
      </c>
      <c r="F1312" s="37" t="s">
        <v>50</v>
      </c>
      <c r="G1312" s="37" t="s">
        <v>50</v>
      </c>
      <c r="H1312" s="37" t="s">
        <v>32</v>
      </c>
      <c r="I1312" s="38">
        <v>202</v>
      </c>
      <c r="J1312" s="37" t="s">
        <v>1927</v>
      </c>
      <c r="K1312" s="37">
        <f t="shared" si="60"/>
        <v>194</v>
      </c>
      <c r="L1312" s="37" t="s">
        <v>37</v>
      </c>
      <c r="M1312">
        <v>2</v>
      </c>
      <c r="N1312">
        <v>0</v>
      </c>
      <c r="O1312">
        <v>1</v>
      </c>
      <c r="P1312">
        <f>VLOOKUP(C1312,'By Sighting'!B:O,14,FALSE)</f>
        <v>1</v>
      </c>
      <c r="Q1312">
        <v>9.9009900990099011E-3</v>
      </c>
      <c r="R1312">
        <f t="shared" si="61"/>
        <v>4.9504950495049506E-3</v>
      </c>
      <c r="S1312">
        <v>5.1546391752577319E-3</v>
      </c>
      <c r="T1312">
        <v>2</v>
      </c>
      <c r="U1312" t="str">
        <f t="shared" si="62"/>
        <v/>
      </c>
    </row>
    <row r="1313" spans="1:21" hidden="1" x14ac:dyDescent="0.25">
      <c r="A1313" s="39">
        <v>42634</v>
      </c>
      <c r="B1313" s="39" t="s">
        <v>4991</v>
      </c>
      <c r="C1313" s="37" t="s">
        <v>2278</v>
      </c>
      <c r="D1313" s="37">
        <v>2016</v>
      </c>
      <c r="E1313" s="38">
        <v>9</v>
      </c>
      <c r="F1313" s="37" t="s">
        <v>76</v>
      </c>
      <c r="G1313" s="37" t="s">
        <v>1827</v>
      </c>
      <c r="H1313" s="37" t="s">
        <v>32</v>
      </c>
      <c r="I1313" s="38">
        <v>75</v>
      </c>
      <c r="J1313" s="37">
        <v>0</v>
      </c>
      <c r="K1313" s="37">
        <f t="shared" si="60"/>
        <v>75</v>
      </c>
      <c r="L1313" s="37" t="s">
        <v>37</v>
      </c>
      <c r="M1313">
        <v>0</v>
      </c>
      <c r="N1313">
        <v>0</v>
      </c>
      <c r="O1313">
        <v>0</v>
      </c>
      <c r="P1313">
        <f>VLOOKUP(C1313,'By Sighting'!B:O,14,FALSE)</f>
        <v>0</v>
      </c>
      <c r="Q1313">
        <v>0</v>
      </c>
      <c r="R1313">
        <f t="shared" si="61"/>
        <v>0</v>
      </c>
      <c r="S1313">
        <v>0</v>
      </c>
      <c r="T1313">
        <v>0</v>
      </c>
      <c r="U1313" t="str">
        <f t="shared" si="62"/>
        <v/>
      </c>
    </row>
    <row r="1314" spans="1:21" hidden="1" x14ac:dyDescent="0.25">
      <c r="A1314" s="39">
        <v>42634</v>
      </c>
      <c r="B1314" s="39" t="s">
        <v>4991</v>
      </c>
      <c r="C1314" s="37" t="s">
        <v>2277</v>
      </c>
      <c r="D1314" s="37">
        <v>2016</v>
      </c>
      <c r="E1314" s="38">
        <v>9</v>
      </c>
      <c r="F1314" s="37" t="s">
        <v>76</v>
      </c>
      <c r="G1314" s="37" t="s">
        <v>1827</v>
      </c>
      <c r="H1314" s="37" t="s">
        <v>40</v>
      </c>
      <c r="I1314" s="38">
        <v>7</v>
      </c>
      <c r="J1314" s="37">
        <v>0</v>
      </c>
      <c r="K1314" s="37">
        <f t="shared" si="60"/>
        <v>7</v>
      </c>
      <c r="L1314" s="37" t="s">
        <v>2276</v>
      </c>
      <c r="M1314">
        <v>0</v>
      </c>
      <c r="N1314">
        <v>0</v>
      </c>
      <c r="O1314">
        <v>0</v>
      </c>
      <c r="P1314">
        <f>VLOOKUP(C1314,'By Sighting'!B:O,14,FALSE)</f>
        <v>0</v>
      </c>
      <c r="Q1314">
        <v>0</v>
      </c>
      <c r="R1314">
        <f t="shared" si="61"/>
        <v>0</v>
      </c>
      <c r="S1314">
        <v>0</v>
      </c>
      <c r="T1314">
        <v>0</v>
      </c>
      <c r="U1314" t="str">
        <f t="shared" si="62"/>
        <v/>
      </c>
    </row>
    <row r="1315" spans="1:21" hidden="1" x14ac:dyDescent="0.25">
      <c r="A1315" s="39">
        <v>42634</v>
      </c>
      <c r="B1315" s="39" t="s">
        <v>4991</v>
      </c>
      <c r="C1315" s="37" t="s">
        <v>2275</v>
      </c>
      <c r="D1315" s="37">
        <v>2016</v>
      </c>
      <c r="E1315" s="38">
        <v>9</v>
      </c>
      <c r="F1315" s="37" t="s">
        <v>1827</v>
      </c>
      <c r="G1315" s="37" t="s">
        <v>1827</v>
      </c>
      <c r="H1315" s="37" t="s">
        <v>32</v>
      </c>
      <c r="I1315" s="38">
        <v>1</v>
      </c>
      <c r="J1315" s="37">
        <v>0</v>
      </c>
      <c r="K1315" s="37">
        <f t="shared" si="60"/>
        <v>1</v>
      </c>
      <c r="L1315" s="37" t="s">
        <v>37</v>
      </c>
      <c r="M1315">
        <v>0</v>
      </c>
      <c r="N1315">
        <v>0</v>
      </c>
      <c r="O1315">
        <v>0</v>
      </c>
      <c r="P1315">
        <f>VLOOKUP(C1315,'By Sighting'!B:O,14,FALSE)</f>
        <v>0</v>
      </c>
      <c r="Q1315">
        <v>0</v>
      </c>
      <c r="R1315">
        <f t="shared" si="61"/>
        <v>0</v>
      </c>
      <c r="S1315">
        <v>0</v>
      </c>
      <c r="T1315">
        <v>0</v>
      </c>
      <c r="U1315" t="str">
        <f t="shared" si="62"/>
        <v/>
      </c>
    </row>
    <row r="1316" spans="1:21" hidden="1" x14ac:dyDescent="0.25">
      <c r="A1316" s="39">
        <v>42645</v>
      </c>
      <c r="B1316" s="39" t="s">
        <v>4992</v>
      </c>
      <c r="C1316" s="37" t="s">
        <v>2272</v>
      </c>
      <c r="D1316" s="37">
        <v>2016</v>
      </c>
      <c r="E1316" s="38">
        <v>10</v>
      </c>
      <c r="F1316" s="37" t="s">
        <v>76</v>
      </c>
      <c r="G1316" s="37" t="s">
        <v>1827</v>
      </c>
      <c r="H1316" s="37" t="s">
        <v>32</v>
      </c>
      <c r="I1316" s="38">
        <v>94</v>
      </c>
      <c r="J1316" s="37">
        <v>0</v>
      </c>
      <c r="K1316" s="37">
        <f t="shared" si="60"/>
        <v>94</v>
      </c>
      <c r="L1316" s="37" t="s">
        <v>37</v>
      </c>
      <c r="M1316">
        <v>0</v>
      </c>
      <c r="N1316">
        <v>0</v>
      </c>
      <c r="O1316">
        <v>0</v>
      </c>
      <c r="P1316">
        <f>VLOOKUP(C1316,'By Sighting'!B:O,14,FALSE)</f>
        <v>0</v>
      </c>
      <c r="Q1316">
        <v>0</v>
      </c>
      <c r="R1316">
        <f t="shared" si="61"/>
        <v>0</v>
      </c>
      <c r="S1316">
        <v>0</v>
      </c>
      <c r="T1316">
        <v>0</v>
      </c>
      <c r="U1316" t="str">
        <f t="shared" si="62"/>
        <v/>
      </c>
    </row>
    <row r="1317" spans="1:21" hidden="1" x14ac:dyDescent="0.25">
      <c r="A1317" s="39">
        <v>42645</v>
      </c>
      <c r="B1317" s="39" t="s">
        <v>4992</v>
      </c>
      <c r="C1317" s="37" t="s">
        <v>2271</v>
      </c>
      <c r="D1317" s="37">
        <v>2016</v>
      </c>
      <c r="E1317" s="38">
        <v>10</v>
      </c>
      <c r="F1317" s="37" t="s">
        <v>76</v>
      </c>
      <c r="G1317" s="37" t="s">
        <v>1827</v>
      </c>
      <c r="H1317" s="37" t="s">
        <v>40</v>
      </c>
      <c r="I1317" s="38">
        <v>1</v>
      </c>
      <c r="J1317" s="37">
        <v>0</v>
      </c>
      <c r="K1317" s="37">
        <f t="shared" si="60"/>
        <v>1</v>
      </c>
      <c r="L1317" s="37" t="s">
        <v>37</v>
      </c>
      <c r="M1317">
        <v>0</v>
      </c>
      <c r="N1317">
        <v>0</v>
      </c>
      <c r="O1317">
        <v>0</v>
      </c>
      <c r="P1317">
        <f>VLOOKUP(C1317,'By Sighting'!B:O,14,FALSE)</f>
        <v>0</v>
      </c>
      <c r="Q1317">
        <v>0</v>
      </c>
      <c r="R1317">
        <f t="shared" si="61"/>
        <v>0</v>
      </c>
      <c r="S1317">
        <v>0</v>
      </c>
      <c r="T1317">
        <v>0</v>
      </c>
      <c r="U1317" t="str">
        <f t="shared" si="62"/>
        <v/>
      </c>
    </row>
    <row r="1318" spans="1:21" hidden="1" x14ac:dyDescent="0.25">
      <c r="A1318" s="39">
        <v>42645</v>
      </c>
      <c r="B1318" s="39" t="s">
        <v>4992</v>
      </c>
      <c r="C1318" s="37" t="s">
        <v>2270</v>
      </c>
      <c r="D1318" s="37">
        <v>2016</v>
      </c>
      <c r="E1318" s="38">
        <v>10</v>
      </c>
      <c r="F1318" s="37" t="s">
        <v>1827</v>
      </c>
      <c r="G1318" s="37" t="s">
        <v>1827</v>
      </c>
      <c r="H1318" s="37" t="s">
        <v>40</v>
      </c>
      <c r="I1318" s="38">
        <v>2</v>
      </c>
      <c r="J1318" s="37">
        <v>0</v>
      </c>
      <c r="K1318" s="37">
        <f t="shared" si="60"/>
        <v>2</v>
      </c>
      <c r="L1318" s="37" t="s">
        <v>37</v>
      </c>
      <c r="M1318">
        <v>0</v>
      </c>
      <c r="N1318">
        <v>0</v>
      </c>
      <c r="O1318">
        <v>0</v>
      </c>
      <c r="P1318">
        <f>VLOOKUP(C1318,'By Sighting'!B:O,14,FALSE)</f>
        <v>0</v>
      </c>
      <c r="Q1318">
        <v>0</v>
      </c>
      <c r="R1318">
        <f t="shared" si="61"/>
        <v>0</v>
      </c>
      <c r="S1318">
        <v>0</v>
      </c>
      <c r="T1318">
        <v>0</v>
      </c>
      <c r="U1318" t="str">
        <f t="shared" si="62"/>
        <v/>
      </c>
    </row>
    <row r="1319" spans="1:21" hidden="1" x14ac:dyDescent="0.25">
      <c r="A1319" s="39">
        <v>42645</v>
      </c>
      <c r="B1319" s="39" t="s">
        <v>4992</v>
      </c>
      <c r="C1319" s="37" t="s">
        <v>1339</v>
      </c>
      <c r="D1319" s="37">
        <v>2016</v>
      </c>
      <c r="E1319" s="38">
        <v>10</v>
      </c>
      <c r="F1319" s="37" t="s">
        <v>55</v>
      </c>
      <c r="G1319" s="37" t="s">
        <v>4672</v>
      </c>
      <c r="H1319" s="37" t="s">
        <v>40</v>
      </c>
      <c r="I1319" s="38">
        <v>1947</v>
      </c>
      <c r="J1319" s="37">
        <v>0</v>
      </c>
      <c r="K1319" s="37">
        <f t="shared" si="60"/>
        <v>1947</v>
      </c>
      <c r="L1319" s="37" t="s">
        <v>2269</v>
      </c>
      <c r="M1319">
        <v>9</v>
      </c>
      <c r="N1319">
        <v>0</v>
      </c>
      <c r="O1319">
        <v>9</v>
      </c>
      <c r="P1319">
        <f>VLOOKUP(C1319,'By Sighting'!B:O,14,FALSE)</f>
        <v>9</v>
      </c>
      <c r="Q1319">
        <v>4.6224961479198771E-3</v>
      </c>
      <c r="R1319">
        <f t="shared" si="61"/>
        <v>4.6224961479198771E-3</v>
      </c>
      <c r="S1319">
        <v>4.6224961479198771E-3</v>
      </c>
      <c r="T1319">
        <v>9</v>
      </c>
      <c r="U1319" t="str">
        <f t="shared" si="62"/>
        <v/>
      </c>
    </row>
    <row r="1320" spans="1:21" hidden="1" x14ac:dyDescent="0.25">
      <c r="A1320" s="39">
        <v>42645</v>
      </c>
      <c r="B1320" s="39" t="s">
        <v>4992</v>
      </c>
      <c r="C1320" s="37" t="s">
        <v>1361</v>
      </c>
      <c r="D1320" s="37">
        <v>2016</v>
      </c>
      <c r="E1320" s="38">
        <v>10</v>
      </c>
      <c r="F1320" s="37" t="s">
        <v>55</v>
      </c>
      <c r="G1320" s="37" t="s">
        <v>4672</v>
      </c>
      <c r="H1320" s="37" t="s">
        <v>32</v>
      </c>
      <c r="I1320" s="38">
        <v>603</v>
      </c>
      <c r="J1320" s="37" t="s">
        <v>2268</v>
      </c>
      <c r="K1320" s="37">
        <f t="shared" si="60"/>
        <v>573</v>
      </c>
      <c r="L1320" s="37" t="s">
        <v>37</v>
      </c>
      <c r="M1320">
        <v>1</v>
      </c>
      <c r="N1320">
        <v>1</v>
      </c>
      <c r="O1320">
        <v>0</v>
      </c>
      <c r="P1320">
        <f>VLOOKUP(C1320,'By Sighting'!B:O,14,FALSE)</f>
        <v>1</v>
      </c>
      <c r="Q1320">
        <v>1.658374792703151E-3</v>
      </c>
      <c r="R1320">
        <f t="shared" si="61"/>
        <v>0</v>
      </c>
      <c r="S1320">
        <v>1.7452006980802793E-3</v>
      </c>
      <c r="T1320">
        <v>1</v>
      </c>
      <c r="U1320" t="str">
        <f t="shared" si="62"/>
        <v/>
      </c>
    </row>
    <row r="1321" spans="1:21" hidden="1" x14ac:dyDescent="0.25">
      <c r="A1321" s="39">
        <v>42645</v>
      </c>
      <c r="B1321" s="39" t="s">
        <v>4992</v>
      </c>
      <c r="C1321" s="37" t="s">
        <v>2267</v>
      </c>
      <c r="D1321" s="37">
        <v>2016</v>
      </c>
      <c r="E1321" s="38">
        <v>10</v>
      </c>
      <c r="F1321" s="37" t="s">
        <v>36</v>
      </c>
      <c r="G1321" s="37" t="s">
        <v>36</v>
      </c>
      <c r="H1321" s="37" t="s">
        <v>32</v>
      </c>
      <c r="I1321" s="38">
        <v>104</v>
      </c>
      <c r="J1321" s="37" t="s">
        <v>2266</v>
      </c>
      <c r="K1321" s="37">
        <f t="shared" si="60"/>
        <v>69</v>
      </c>
      <c r="L1321" s="37" t="s">
        <v>37</v>
      </c>
      <c r="M1321">
        <v>0</v>
      </c>
      <c r="N1321">
        <v>0</v>
      </c>
      <c r="O1321">
        <v>0</v>
      </c>
      <c r="P1321">
        <f>VLOOKUP(C1321,'By Sighting'!B:O,14,FALSE)</f>
        <v>0</v>
      </c>
      <c r="Q1321">
        <v>0</v>
      </c>
      <c r="R1321">
        <f t="shared" si="61"/>
        <v>0</v>
      </c>
      <c r="S1321">
        <v>0</v>
      </c>
      <c r="T1321">
        <v>0</v>
      </c>
      <c r="U1321" t="str">
        <f t="shared" si="62"/>
        <v/>
      </c>
    </row>
    <row r="1322" spans="1:21" hidden="1" x14ac:dyDescent="0.25">
      <c r="A1322" s="39">
        <v>42645</v>
      </c>
      <c r="B1322" s="39" t="s">
        <v>4992</v>
      </c>
      <c r="C1322" s="37" t="s">
        <v>2265</v>
      </c>
      <c r="D1322" s="37">
        <v>2016</v>
      </c>
      <c r="E1322" s="38">
        <v>10</v>
      </c>
      <c r="F1322" s="37" t="s">
        <v>36</v>
      </c>
      <c r="G1322" s="37" t="s">
        <v>36</v>
      </c>
      <c r="H1322" s="37" t="s">
        <v>40</v>
      </c>
      <c r="I1322" s="38">
        <v>25</v>
      </c>
      <c r="J1322" s="37">
        <v>0</v>
      </c>
      <c r="K1322" s="37">
        <f t="shared" si="60"/>
        <v>25</v>
      </c>
      <c r="L1322" s="37" t="s">
        <v>37</v>
      </c>
      <c r="M1322">
        <v>0</v>
      </c>
      <c r="N1322">
        <v>0</v>
      </c>
      <c r="O1322">
        <v>0</v>
      </c>
      <c r="P1322">
        <f>VLOOKUP(C1322,'By Sighting'!B:O,14,FALSE)</f>
        <v>0</v>
      </c>
      <c r="Q1322">
        <v>0</v>
      </c>
      <c r="R1322">
        <f t="shared" si="61"/>
        <v>0</v>
      </c>
      <c r="S1322">
        <v>0</v>
      </c>
      <c r="T1322">
        <v>0</v>
      </c>
      <c r="U1322" t="str">
        <f t="shared" si="62"/>
        <v/>
      </c>
    </row>
    <row r="1323" spans="1:21" hidden="1" x14ac:dyDescent="0.25">
      <c r="A1323" s="39">
        <v>42645</v>
      </c>
      <c r="B1323" s="39" t="s">
        <v>4992</v>
      </c>
      <c r="C1323" s="37" t="s">
        <v>1363</v>
      </c>
      <c r="D1323" s="37">
        <v>2016</v>
      </c>
      <c r="E1323" s="38">
        <v>10</v>
      </c>
      <c r="F1323" s="37" t="s">
        <v>50</v>
      </c>
      <c r="G1323" s="37" t="s">
        <v>50</v>
      </c>
      <c r="H1323" s="37" t="s">
        <v>32</v>
      </c>
      <c r="I1323" s="38">
        <v>119</v>
      </c>
      <c r="J1323" s="37" t="s">
        <v>2121</v>
      </c>
      <c r="K1323" s="37">
        <f t="shared" si="60"/>
        <v>94</v>
      </c>
      <c r="L1323" s="37" t="s">
        <v>37</v>
      </c>
      <c r="M1323">
        <v>1</v>
      </c>
      <c r="N1323">
        <v>0</v>
      </c>
      <c r="O1323">
        <v>1</v>
      </c>
      <c r="P1323">
        <f>VLOOKUP(C1323,'By Sighting'!B:O,14,FALSE)</f>
        <v>1</v>
      </c>
      <c r="Q1323">
        <v>8.4033613445378148E-3</v>
      </c>
      <c r="R1323">
        <f t="shared" si="61"/>
        <v>8.4033613445378148E-3</v>
      </c>
      <c r="S1323">
        <v>1.0638297872340425E-2</v>
      </c>
      <c r="T1323">
        <v>1</v>
      </c>
      <c r="U1323" t="str">
        <f t="shared" si="62"/>
        <v/>
      </c>
    </row>
    <row r="1324" spans="1:21" hidden="1" x14ac:dyDescent="0.25">
      <c r="A1324" s="39">
        <v>42645</v>
      </c>
      <c r="B1324" s="39" t="s">
        <v>4992</v>
      </c>
      <c r="C1324" s="37" t="s">
        <v>2264</v>
      </c>
      <c r="D1324" s="37">
        <v>2016</v>
      </c>
      <c r="E1324" s="38">
        <v>10</v>
      </c>
      <c r="F1324" s="37" t="s">
        <v>50</v>
      </c>
      <c r="G1324" s="37" t="s">
        <v>50</v>
      </c>
      <c r="H1324" s="37" t="s">
        <v>40</v>
      </c>
      <c r="I1324" s="38">
        <v>6</v>
      </c>
      <c r="J1324" s="37">
        <v>0</v>
      </c>
      <c r="K1324" s="37">
        <f t="shared" si="60"/>
        <v>6</v>
      </c>
      <c r="L1324" s="37" t="s">
        <v>37</v>
      </c>
      <c r="M1324">
        <v>0</v>
      </c>
      <c r="N1324">
        <v>0</v>
      </c>
      <c r="O1324">
        <v>0</v>
      </c>
      <c r="P1324">
        <f>VLOOKUP(C1324,'By Sighting'!B:O,14,FALSE)</f>
        <v>0</v>
      </c>
      <c r="Q1324">
        <v>0</v>
      </c>
      <c r="R1324">
        <f t="shared" si="61"/>
        <v>0</v>
      </c>
      <c r="S1324">
        <v>0</v>
      </c>
      <c r="T1324">
        <v>0</v>
      </c>
      <c r="U1324" t="str">
        <f t="shared" si="62"/>
        <v/>
      </c>
    </row>
    <row r="1325" spans="1:21" hidden="1" x14ac:dyDescent="0.25">
      <c r="A1325" s="39">
        <v>42646</v>
      </c>
      <c r="B1325" s="39" t="s">
        <v>4993</v>
      </c>
      <c r="C1325" s="37" t="s">
        <v>2263</v>
      </c>
      <c r="D1325" s="37">
        <v>2016</v>
      </c>
      <c r="E1325" s="38">
        <v>10</v>
      </c>
      <c r="F1325" s="37" t="s">
        <v>76</v>
      </c>
      <c r="G1325" s="37" t="s">
        <v>1827</v>
      </c>
      <c r="H1325" s="37" t="s">
        <v>32</v>
      </c>
      <c r="I1325" s="38">
        <v>68</v>
      </c>
      <c r="J1325" s="37">
        <v>0</v>
      </c>
      <c r="K1325" s="37">
        <f t="shared" si="60"/>
        <v>68</v>
      </c>
      <c r="L1325" s="37" t="s">
        <v>37</v>
      </c>
      <c r="M1325">
        <v>0</v>
      </c>
      <c r="N1325">
        <v>0</v>
      </c>
      <c r="O1325">
        <v>0</v>
      </c>
      <c r="P1325">
        <f>VLOOKUP(C1325,'By Sighting'!B:O,14,FALSE)</f>
        <v>0</v>
      </c>
      <c r="Q1325">
        <v>0</v>
      </c>
      <c r="R1325">
        <f t="shared" si="61"/>
        <v>0</v>
      </c>
      <c r="S1325">
        <v>0</v>
      </c>
      <c r="T1325">
        <v>0</v>
      </c>
      <c r="U1325" t="str">
        <f t="shared" si="62"/>
        <v/>
      </c>
    </row>
    <row r="1326" spans="1:21" hidden="1" x14ac:dyDescent="0.25">
      <c r="A1326" s="39">
        <v>42646</v>
      </c>
      <c r="B1326" s="39" t="s">
        <v>4993</v>
      </c>
      <c r="C1326" s="37" t="s">
        <v>2262</v>
      </c>
      <c r="D1326" s="37">
        <v>2016</v>
      </c>
      <c r="E1326" s="38">
        <v>10</v>
      </c>
      <c r="F1326" s="37" t="s">
        <v>76</v>
      </c>
      <c r="G1326" s="37" t="s">
        <v>1827</v>
      </c>
      <c r="H1326" s="37" t="s">
        <v>40</v>
      </c>
      <c r="I1326" s="41">
        <v>1</v>
      </c>
      <c r="J1326" s="37">
        <v>0</v>
      </c>
      <c r="K1326" s="37">
        <f t="shared" si="60"/>
        <v>1</v>
      </c>
      <c r="L1326" s="37" t="s">
        <v>37</v>
      </c>
      <c r="M1326">
        <v>0</v>
      </c>
      <c r="N1326">
        <v>0</v>
      </c>
      <c r="O1326">
        <v>0</v>
      </c>
      <c r="P1326">
        <f>VLOOKUP(C1326,'By Sighting'!B:O,14,FALSE)</f>
        <v>0</v>
      </c>
      <c r="Q1326">
        <v>0</v>
      </c>
      <c r="R1326">
        <f t="shared" si="61"/>
        <v>0</v>
      </c>
      <c r="S1326">
        <v>0</v>
      </c>
      <c r="T1326">
        <v>0</v>
      </c>
      <c r="U1326" t="str">
        <f t="shared" si="62"/>
        <v/>
      </c>
    </row>
    <row r="1327" spans="1:21" hidden="1" x14ac:dyDescent="0.25">
      <c r="A1327" s="39">
        <v>42646</v>
      </c>
      <c r="B1327" s="39" t="s">
        <v>4993</v>
      </c>
      <c r="C1327" s="37" t="s">
        <v>2261</v>
      </c>
      <c r="D1327" s="37">
        <v>2016</v>
      </c>
      <c r="E1327" s="38">
        <v>10</v>
      </c>
      <c r="F1327" s="37" t="s">
        <v>1827</v>
      </c>
      <c r="G1327" s="37" t="s">
        <v>1827</v>
      </c>
      <c r="H1327" s="37" t="s">
        <v>32</v>
      </c>
      <c r="I1327" s="38">
        <v>2</v>
      </c>
      <c r="J1327" s="37">
        <v>0</v>
      </c>
      <c r="K1327" s="37">
        <f t="shared" si="60"/>
        <v>2</v>
      </c>
      <c r="L1327" s="37" t="s">
        <v>37</v>
      </c>
      <c r="M1327">
        <v>0</v>
      </c>
      <c r="N1327">
        <v>0</v>
      </c>
      <c r="O1327">
        <v>0</v>
      </c>
      <c r="P1327">
        <f>VLOOKUP(C1327,'By Sighting'!B:O,14,FALSE)</f>
        <v>0</v>
      </c>
      <c r="Q1327">
        <v>0</v>
      </c>
      <c r="R1327">
        <f t="shared" si="61"/>
        <v>0</v>
      </c>
      <c r="S1327">
        <v>0</v>
      </c>
      <c r="T1327">
        <v>0</v>
      </c>
      <c r="U1327" t="str">
        <f t="shared" si="62"/>
        <v/>
      </c>
    </row>
    <row r="1328" spans="1:21" hidden="1" x14ac:dyDescent="0.25">
      <c r="A1328" s="39">
        <v>42646</v>
      </c>
      <c r="B1328" s="39" t="s">
        <v>4993</v>
      </c>
      <c r="C1328" s="37" t="s">
        <v>2260</v>
      </c>
      <c r="D1328" s="37">
        <v>2016</v>
      </c>
      <c r="E1328" s="38">
        <v>10</v>
      </c>
      <c r="F1328" s="37" t="s">
        <v>1827</v>
      </c>
      <c r="G1328" s="37" t="s">
        <v>1827</v>
      </c>
      <c r="H1328" s="37" t="s">
        <v>40</v>
      </c>
      <c r="I1328" s="38">
        <v>1</v>
      </c>
      <c r="J1328" s="37">
        <v>0</v>
      </c>
      <c r="K1328" s="37">
        <f t="shared" si="60"/>
        <v>1</v>
      </c>
      <c r="L1328" s="37" t="s">
        <v>37</v>
      </c>
      <c r="M1328">
        <v>0</v>
      </c>
      <c r="N1328">
        <v>0</v>
      </c>
      <c r="O1328">
        <v>0</v>
      </c>
      <c r="P1328">
        <f>VLOOKUP(C1328,'By Sighting'!B:O,14,FALSE)</f>
        <v>0</v>
      </c>
      <c r="Q1328">
        <v>0</v>
      </c>
      <c r="R1328">
        <f t="shared" si="61"/>
        <v>0</v>
      </c>
      <c r="S1328">
        <v>0</v>
      </c>
      <c r="T1328">
        <v>0</v>
      </c>
      <c r="U1328" t="str">
        <f t="shared" si="62"/>
        <v/>
      </c>
    </row>
    <row r="1329" spans="1:21" hidden="1" x14ac:dyDescent="0.25">
      <c r="A1329" s="39">
        <v>42646</v>
      </c>
      <c r="B1329" s="39" t="s">
        <v>4993</v>
      </c>
      <c r="C1329" s="37" t="s">
        <v>1366</v>
      </c>
      <c r="D1329" s="37">
        <v>2016</v>
      </c>
      <c r="E1329" s="38">
        <v>10</v>
      </c>
      <c r="F1329" s="37" t="s">
        <v>55</v>
      </c>
      <c r="G1329" s="37" t="s">
        <v>4672</v>
      </c>
      <c r="H1329" s="37" t="s">
        <v>40</v>
      </c>
      <c r="I1329" s="41">
        <v>1375</v>
      </c>
      <c r="J1329" s="37">
        <v>0</v>
      </c>
      <c r="K1329" s="37">
        <f t="shared" si="60"/>
        <v>1375</v>
      </c>
      <c r="L1329" s="37" t="s">
        <v>37</v>
      </c>
      <c r="M1329">
        <v>4</v>
      </c>
      <c r="N1329">
        <v>0</v>
      </c>
      <c r="O1329">
        <v>4</v>
      </c>
      <c r="P1329">
        <f>VLOOKUP(C1329,'By Sighting'!B:O,14,FALSE)</f>
        <v>4</v>
      </c>
      <c r="Q1329">
        <v>2.9090909090909089E-3</v>
      </c>
      <c r="R1329">
        <f t="shared" si="61"/>
        <v>2.9090909090909089E-3</v>
      </c>
      <c r="S1329">
        <v>2.9090909090909089E-3</v>
      </c>
      <c r="T1329">
        <v>4</v>
      </c>
      <c r="U1329" t="str">
        <f t="shared" si="62"/>
        <v/>
      </c>
    </row>
    <row r="1330" spans="1:21" hidden="1" x14ac:dyDescent="0.25">
      <c r="A1330" s="39">
        <v>42646</v>
      </c>
      <c r="B1330" s="39" t="s">
        <v>4993</v>
      </c>
      <c r="C1330" s="37" t="s">
        <v>1378</v>
      </c>
      <c r="D1330" s="37">
        <v>2016</v>
      </c>
      <c r="E1330" s="38">
        <v>10</v>
      </c>
      <c r="F1330" s="37" t="s">
        <v>55</v>
      </c>
      <c r="G1330" s="37" t="s">
        <v>4672</v>
      </c>
      <c r="H1330" s="37" t="s">
        <v>32</v>
      </c>
      <c r="I1330" s="41">
        <v>340</v>
      </c>
      <c r="J1330" s="37">
        <v>0</v>
      </c>
      <c r="K1330" s="37">
        <f t="shared" si="60"/>
        <v>340</v>
      </c>
      <c r="L1330" s="37" t="s">
        <v>37</v>
      </c>
      <c r="M1330">
        <v>3</v>
      </c>
      <c r="N1330">
        <v>2</v>
      </c>
      <c r="O1330">
        <v>1</v>
      </c>
      <c r="P1330">
        <f>VLOOKUP(C1330,'By Sighting'!B:O,14,FALSE)</f>
        <v>3</v>
      </c>
      <c r="Q1330">
        <v>8.8235294117647058E-3</v>
      </c>
      <c r="R1330">
        <f t="shared" si="61"/>
        <v>2.9411764705882353E-3</v>
      </c>
      <c r="S1330">
        <v>8.8235294117647058E-3</v>
      </c>
      <c r="T1330">
        <v>3</v>
      </c>
      <c r="U1330" t="str">
        <f t="shared" si="62"/>
        <v/>
      </c>
    </row>
    <row r="1331" spans="1:21" hidden="1" x14ac:dyDescent="0.25">
      <c r="A1331" s="39">
        <v>42674</v>
      </c>
      <c r="B1331" s="39" t="s">
        <v>4994</v>
      </c>
      <c r="C1331" s="37" t="s">
        <v>2255</v>
      </c>
      <c r="D1331" s="37">
        <v>2016</v>
      </c>
      <c r="E1331" s="38">
        <v>10</v>
      </c>
      <c r="F1331" s="37" t="s">
        <v>76</v>
      </c>
      <c r="G1331" s="37" t="s">
        <v>1827</v>
      </c>
      <c r="H1331" s="37" t="s">
        <v>32</v>
      </c>
      <c r="I1331" s="38">
        <v>45</v>
      </c>
      <c r="J1331" s="37">
        <v>0</v>
      </c>
      <c r="K1331" s="37">
        <f t="shared" si="60"/>
        <v>45</v>
      </c>
      <c r="L1331" s="37" t="s">
        <v>2254</v>
      </c>
      <c r="M1331">
        <v>0</v>
      </c>
      <c r="N1331">
        <v>0</v>
      </c>
      <c r="O1331">
        <v>0</v>
      </c>
      <c r="P1331">
        <f>VLOOKUP(C1331,'By Sighting'!B:O,14,FALSE)</f>
        <v>0</v>
      </c>
      <c r="Q1331">
        <v>0</v>
      </c>
      <c r="R1331">
        <f t="shared" si="61"/>
        <v>0</v>
      </c>
      <c r="S1331">
        <v>0</v>
      </c>
      <c r="T1331">
        <v>0</v>
      </c>
      <c r="U1331" t="str">
        <f t="shared" si="62"/>
        <v/>
      </c>
    </row>
    <row r="1332" spans="1:21" hidden="1" x14ac:dyDescent="0.25">
      <c r="A1332" s="39">
        <v>42674</v>
      </c>
      <c r="B1332" s="39" t="s">
        <v>4994</v>
      </c>
      <c r="C1332" s="37" t="s">
        <v>2253</v>
      </c>
      <c r="D1332" s="37">
        <v>2016</v>
      </c>
      <c r="E1332" s="38">
        <v>10</v>
      </c>
      <c r="F1332" s="37" t="s">
        <v>1827</v>
      </c>
      <c r="G1332" s="37" t="s">
        <v>1827</v>
      </c>
      <c r="H1332" s="37" t="s">
        <v>40</v>
      </c>
      <c r="I1332" s="38">
        <v>1</v>
      </c>
      <c r="J1332" s="37">
        <v>0</v>
      </c>
      <c r="K1332" s="37">
        <f t="shared" si="60"/>
        <v>1</v>
      </c>
      <c r="L1332" s="37" t="s">
        <v>37</v>
      </c>
      <c r="M1332">
        <v>0</v>
      </c>
      <c r="N1332">
        <v>0</v>
      </c>
      <c r="O1332">
        <v>0</v>
      </c>
      <c r="P1332">
        <f>VLOOKUP(C1332,'By Sighting'!B:O,14,FALSE)</f>
        <v>0</v>
      </c>
      <c r="Q1332">
        <v>0</v>
      </c>
      <c r="R1332">
        <f t="shared" si="61"/>
        <v>0</v>
      </c>
      <c r="S1332">
        <v>0</v>
      </c>
      <c r="T1332">
        <v>0</v>
      </c>
      <c r="U1332" t="str">
        <f t="shared" si="62"/>
        <v/>
      </c>
    </row>
    <row r="1333" spans="1:21" hidden="1" x14ac:dyDescent="0.25">
      <c r="A1333" s="39">
        <v>42719</v>
      </c>
      <c r="B1333" s="39" t="s">
        <v>4995</v>
      </c>
      <c r="C1333" s="37" t="s">
        <v>2243</v>
      </c>
      <c r="D1333" s="37">
        <v>2016</v>
      </c>
      <c r="E1333" s="38">
        <v>12</v>
      </c>
      <c r="F1333" s="37" t="s">
        <v>50</v>
      </c>
      <c r="G1333" s="37" t="s">
        <v>50</v>
      </c>
      <c r="H1333" s="37" t="s">
        <v>32</v>
      </c>
      <c r="I1333" s="38">
        <v>99</v>
      </c>
      <c r="J1333" s="37">
        <v>0</v>
      </c>
      <c r="K1333" s="37">
        <f t="shared" si="60"/>
        <v>99</v>
      </c>
      <c r="L1333" s="37" t="s">
        <v>37</v>
      </c>
      <c r="M1333">
        <v>0</v>
      </c>
      <c r="N1333">
        <v>0</v>
      </c>
      <c r="O1333">
        <v>0</v>
      </c>
      <c r="P1333">
        <f>VLOOKUP(C1333,'By Sighting'!B:O,14,FALSE)</f>
        <v>0</v>
      </c>
      <c r="Q1333">
        <v>0</v>
      </c>
      <c r="R1333">
        <f t="shared" si="61"/>
        <v>0</v>
      </c>
      <c r="S1333">
        <v>0</v>
      </c>
      <c r="T1333">
        <v>0</v>
      </c>
      <c r="U1333" t="str">
        <f t="shared" si="62"/>
        <v/>
      </c>
    </row>
    <row r="1334" spans="1:21" hidden="1" x14ac:dyDescent="0.25">
      <c r="A1334" s="39">
        <v>42719</v>
      </c>
      <c r="B1334" s="39" t="s">
        <v>4995</v>
      </c>
      <c r="C1334" s="37" t="s">
        <v>2242</v>
      </c>
      <c r="D1334" s="37">
        <v>2016</v>
      </c>
      <c r="E1334" s="38">
        <v>12</v>
      </c>
      <c r="F1334" s="37" t="s">
        <v>50</v>
      </c>
      <c r="G1334" s="37" t="s">
        <v>50</v>
      </c>
      <c r="H1334" s="37" t="s">
        <v>40</v>
      </c>
      <c r="I1334" s="38">
        <v>4</v>
      </c>
      <c r="J1334" s="37">
        <v>0</v>
      </c>
      <c r="K1334" s="37">
        <f t="shared" si="60"/>
        <v>4</v>
      </c>
      <c r="L1334" s="37" t="s">
        <v>37</v>
      </c>
      <c r="M1334">
        <v>0</v>
      </c>
      <c r="N1334">
        <v>0</v>
      </c>
      <c r="O1334">
        <v>0</v>
      </c>
      <c r="P1334">
        <f>VLOOKUP(C1334,'By Sighting'!B:O,14,FALSE)</f>
        <v>0</v>
      </c>
      <c r="Q1334">
        <v>0</v>
      </c>
      <c r="R1334">
        <f t="shared" si="61"/>
        <v>0</v>
      </c>
      <c r="S1334">
        <v>0</v>
      </c>
      <c r="T1334">
        <v>0</v>
      </c>
      <c r="U1334" t="str">
        <f t="shared" si="62"/>
        <v/>
      </c>
    </row>
    <row r="1335" spans="1:21" hidden="1" x14ac:dyDescent="0.25">
      <c r="A1335" s="39">
        <v>42719</v>
      </c>
      <c r="B1335" s="39" t="s">
        <v>4995</v>
      </c>
      <c r="C1335" s="37" t="s">
        <v>2241</v>
      </c>
      <c r="D1335" s="37">
        <v>2016</v>
      </c>
      <c r="E1335" s="38">
        <v>12</v>
      </c>
      <c r="F1335" s="37" t="s">
        <v>36</v>
      </c>
      <c r="G1335" s="37" t="s">
        <v>36</v>
      </c>
      <c r="H1335" s="37" t="s">
        <v>32</v>
      </c>
      <c r="I1335" s="38">
        <v>16</v>
      </c>
      <c r="J1335" s="37">
        <v>0</v>
      </c>
      <c r="K1335" s="37">
        <f t="shared" si="60"/>
        <v>16</v>
      </c>
      <c r="L1335" s="37" t="s">
        <v>37</v>
      </c>
      <c r="M1335">
        <v>0</v>
      </c>
      <c r="N1335">
        <v>0</v>
      </c>
      <c r="O1335">
        <v>0</v>
      </c>
      <c r="P1335">
        <f>VLOOKUP(C1335,'By Sighting'!B:O,14,FALSE)</f>
        <v>0</v>
      </c>
      <c r="Q1335">
        <v>0</v>
      </c>
      <c r="R1335">
        <f t="shared" si="61"/>
        <v>0</v>
      </c>
      <c r="S1335">
        <v>0</v>
      </c>
      <c r="T1335">
        <v>0</v>
      </c>
      <c r="U1335" t="str">
        <f t="shared" si="62"/>
        <v/>
      </c>
    </row>
    <row r="1336" spans="1:21" hidden="1" x14ac:dyDescent="0.25">
      <c r="A1336" s="39">
        <v>42719</v>
      </c>
      <c r="B1336" s="39" t="s">
        <v>4995</v>
      </c>
      <c r="C1336" s="37" t="s">
        <v>2240</v>
      </c>
      <c r="D1336" s="37">
        <v>2016</v>
      </c>
      <c r="E1336" s="38">
        <v>12</v>
      </c>
      <c r="F1336" s="37" t="s">
        <v>36</v>
      </c>
      <c r="G1336" s="37" t="s">
        <v>36</v>
      </c>
      <c r="H1336" s="37" t="s">
        <v>40</v>
      </c>
      <c r="I1336" s="38">
        <v>14</v>
      </c>
      <c r="J1336" s="37">
        <v>0</v>
      </c>
      <c r="K1336" s="37">
        <f t="shared" si="60"/>
        <v>14</v>
      </c>
      <c r="L1336" s="37" t="s">
        <v>37</v>
      </c>
      <c r="M1336">
        <v>0</v>
      </c>
      <c r="N1336">
        <v>0</v>
      </c>
      <c r="O1336">
        <v>0</v>
      </c>
      <c r="P1336">
        <f>VLOOKUP(C1336,'By Sighting'!B:O,14,FALSE)</f>
        <v>0</v>
      </c>
      <c r="Q1336">
        <v>0</v>
      </c>
      <c r="R1336">
        <f t="shared" si="61"/>
        <v>0</v>
      </c>
      <c r="S1336">
        <v>0</v>
      </c>
      <c r="T1336">
        <v>0</v>
      </c>
      <c r="U1336" t="str">
        <f t="shared" si="62"/>
        <v/>
      </c>
    </row>
    <row r="1337" spans="1:21" hidden="1" x14ac:dyDescent="0.25">
      <c r="A1337" s="39">
        <v>42719</v>
      </c>
      <c r="B1337" s="39" t="s">
        <v>4995</v>
      </c>
      <c r="C1337" s="37" t="s">
        <v>2239</v>
      </c>
      <c r="D1337" s="37">
        <v>2016</v>
      </c>
      <c r="E1337" s="38">
        <v>12</v>
      </c>
      <c r="F1337" s="37" t="s">
        <v>55</v>
      </c>
      <c r="G1337" s="37" t="s">
        <v>4672</v>
      </c>
      <c r="H1337" s="37" t="s">
        <v>32</v>
      </c>
      <c r="I1337" s="38">
        <v>496</v>
      </c>
      <c r="J1337" s="37">
        <v>0</v>
      </c>
      <c r="K1337" s="37">
        <f t="shared" si="60"/>
        <v>496</v>
      </c>
      <c r="L1337" s="37" t="s">
        <v>37</v>
      </c>
      <c r="M1337">
        <v>0</v>
      </c>
      <c r="N1337">
        <v>0</v>
      </c>
      <c r="O1337">
        <v>0</v>
      </c>
      <c r="P1337">
        <f>VLOOKUP(C1337,'By Sighting'!B:O,14,FALSE)</f>
        <v>0</v>
      </c>
      <c r="Q1337">
        <v>0</v>
      </c>
      <c r="R1337">
        <f t="shared" si="61"/>
        <v>0</v>
      </c>
      <c r="S1337">
        <v>0</v>
      </c>
      <c r="T1337">
        <v>0</v>
      </c>
      <c r="U1337" t="str">
        <f t="shared" si="62"/>
        <v/>
      </c>
    </row>
    <row r="1338" spans="1:21" hidden="1" x14ac:dyDescent="0.25">
      <c r="A1338" s="39">
        <v>42719</v>
      </c>
      <c r="B1338" s="39" t="s">
        <v>4995</v>
      </c>
      <c r="C1338" s="37" t="s">
        <v>1384</v>
      </c>
      <c r="D1338" s="37">
        <v>2016</v>
      </c>
      <c r="E1338" s="38">
        <v>12</v>
      </c>
      <c r="F1338" s="37" t="s">
        <v>55</v>
      </c>
      <c r="G1338" s="37" t="s">
        <v>4672</v>
      </c>
      <c r="H1338" s="37" t="s">
        <v>40</v>
      </c>
      <c r="I1338" s="38">
        <v>1000</v>
      </c>
      <c r="J1338" s="37">
        <v>0</v>
      </c>
      <c r="K1338" s="37">
        <f t="shared" si="60"/>
        <v>1000</v>
      </c>
      <c r="L1338" s="37" t="s">
        <v>37</v>
      </c>
      <c r="M1338">
        <v>1</v>
      </c>
      <c r="N1338">
        <v>0</v>
      </c>
      <c r="O1338">
        <v>1</v>
      </c>
      <c r="P1338">
        <f>VLOOKUP(C1338,'By Sighting'!B:O,14,FALSE)</f>
        <v>1</v>
      </c>
      <c r="Q1338">
        <v>1E-3</v>
      </c>
      <c r="R1338">
        <f t="shared" si="61"/>
        <v>1E-3</v>
      </c>
      <c r="S1338">
        <v>1E-3</v>
      </c>
      <c r="T1338">
        <v>1</v>
      </c>
      <c r="U1338" t="str">
        <f t="shared" si="62"/>
        <v/>
      </c>
    </row>
    <row r="1339" spans="1:21" hidden="1" x14ac:dyDescent="0.25">
      <c r="A1339" s="39">
        <v>42719</v>
      </c>
      <c r="B1339" s="39" t="s">
        <v>4995</v>
      </c>
      <c r="C1339" s="37" t="s">
        <v>2238</v>
      </c>
      <c r="D1339" s="37">
        <v>2016</v>
      </c>
      <c r="E1339" s="38">
        <v>12</v>
      </c>
      <c r="F1339" s="37" t="s">
        <v>24</v>
      </c>
      <c r="G1339" s="37" t="s">
        <v>4672</v>
      </c>
      <c r="H1339" s="37" t="s">
        <v>32</v>
      </c>
      <c r="I1339" s="38">
        <v>31</v>
      </c>
      <c r="J1339" s="37">
        <v>0</v>
      </c>
      <c r="K1339" s="37">
        <f t="shared" si="60"/>
        <v>31</v>
      </c>
      <c r="L1339" s="37" t="s">
        <v>37</v>
      </c>
      <c r="M1339">
        <v>0</v>
      </c>
      <c r="N1339">
        <v>0</v>
      </c>
      <c r="O1339">
        <v>0</v>
      </c>
      <c r="P1339">
        <f>VLOOKUP(C1339,'By Sighting'!B:O,14,FALSE)</f>
        <v>0</v>
      </c>
      <c r="Q1339">
        <v>0</v>
      </c>
      <c r="R1339">
        <f t="shared" si="61"/>
        <v>0</v>
      </c>
      <c r="S1339">
        <v>0</v>
      </c>
      <c r="T1339">
        <v>0</v>
      </c>
      <c r="U1339" t="str">
        <f t="shared" si="62"/>
        <v/>
      </c>
    </row>
    <row r="1340" spans="1:21" hidden="1" x14ac:dyDescent="0.25">
      <c r="A1340" s="39">
        <v>42719</v>
      </c>
      <c r="B1340" s="39" t="s">
        <v>4995</v>
      </c>
      <c r="C1340" s="37" t="s">
        <v>2237</v>
      </c>
      <c r="D1340" s="37">
        <v>2016</v>
      </c>
      <c r="E1340" s="38">
        <v>12</v>
      </c>
      <c r="F1340" s="37" t="s">
        <v>153</v>
      </c>
      <c r="G1340" s="37" t="s">
        <v>4672</v>
      </c>
      <c r="H1340" s="37" t="s">
        <v>32</v>
      </c>
      <c r="I1340" s="38">
        <v>9</v>
      </c>
      <c r="J1340" s="37">
        <v>0</v>
      </c>
      <c r="K1340" s="37">
        <f t="shared" si="60"/>
        <v>9</v>
      </c>
      <c r="L1340" s="37" t="s">
        <v>37</v>
      </c>
      <c r="M1340">
        <v>0</v>
      </c>
      <c r="N1340">
        <v>0</v>
      </c>
      <c r="O1340">
        <v>0</v>
      </c>
      <c r="P1340">
        <f>VLOOKUP(C1340,'By Sighting'!B:O,14,FALSE)</f>
        <v>0</v>
      </c>
      <c r="Q1340">
        <v>0</v>
      </c>
      <c r="R1340">
        <f t="shared" si="61"/>
        <v>0</v>
      </c>
      <c r="S1340">
        <v>0</v>
      </c>
      <c r="T1340">
        <v>0</v>
      </c>
      <c r="U1340" t="str">
        <f t="shared" si="62"/>
        <v/>
      </c>
    </row>
    <row r="1341" spans="1:21" hidden="1" x14ac:dyDescent="0.25">
      <c r="A1341" s="39">
        <v>42719</v>
      </c>
      <c r="B1341" s="39" t="s">
        <v>4995</v>
      </c>
      <c r="C1341" s="37" t="s">
        <v>2235</v>
      </c>
      <c r="D1341" s="37">
        <v>2016</v>
      </c>
      <c r="E1341" s="38">
        <v>12</v>
      </c>
      <c r="F1341" s="37" t="s">
        <v>76</v>
      </c>
      <c r="G1341" s="37" t="s">
        <v>1827</v>
      </c>
      <c r="H1341" s="37" t="s">
        <v>32</v>
      </c>
      <c r="I1341" s="38">
        <v>28</v>
      </c>
      <c r="J1341" s="37">
        <v>0</v>
      </c>
      <c r="K1341" s="37">
        <f t="shared" si="60"/>
        <v>28</v>
      </c>
      <c r="L1341" s="37" t="s">
        <v>37</v>
      </c>
      <c r="M1341">
        <v>0</v>
      </c>
      <c r="N1341">
        <v>0</v>
      </c>
      <c r="O1341">
        <v>0</v>
      </c>
      <c r="P1341">
        <f>VLOOKUP(C1341,'By Sighting'!B:O,14,FALSE)</f>
        <v>0</v>
      </c>
      <c r="Q1341">
        <v>0</v>
      </c>
      <c r="R1341">
        <f t="shared" si="61"/>
        <v>0</v>
      </c>
      <c r="S1341">
        <v>0</v>
      </c>
      <c r="T1341">
        <v>0</v>
      </c>
      <c r="U1341" t="str">
        <f t="shared" si="62"/>
        <v/>
      </c>
    </row>
    <row r="1342" spans="1:21" hidden="1" x14ac:dyDescent="0.25">
      <c r="A1342" s="39">
        <v>42719</v>
      </c>
      <c r="B1342" s="39" t="s">
        <v>4995</v>
      </c>
      <c r="C1342" s="37" t="s">
        <v>1386</v>
      </c>
      <c r="D1342" s="37">
        <v>2016</v>
      </c>
      <c r="E1342" s="38">
        <v>12</v>
      </c>
      <c r="F1342" s="37" t="s">
        <v>1827</v>
      </c>
      <c r="G1342" s="37" t="s">
        <v>1827</v>
      </c>
      <c r="H1342" s="37" t="s">
        <v>32</v>
      </c>
      <c r="I1342" s="38">
        <v>69</v>
      </c>
      <c r="J1342" s="37">
        <v>0</v>
      </c>
      <c r="K1342" s="37">
        <f t="shared" si="60"/>
        <v>69</v>
      </c>
      <c r="L1342" s="37" t="s">
        <v>37</v>
      </c>
      <c r="M1342">
        <v>2</v>
      </c>
      <c r="N1342">
        <v>2</v>
      </c>
      <c r="O1342">
        <v>0</v>
      </c>
      <c r="P1342">
        <f>VLOOKUP(C1342,'By Sighting'!B:O,14,FALSE)</f>
        <v>2</v>
      </c>
      <c r="Q1342">
        <v>2.8985507246376812E-2</v>
      </c>
      <c r="R1342">
        <f t="shared" si="61"/>
        <v>0</v>
      </c>
      <c r="S1342">
        <v>2.8985507246376812E-2</v>
      </c>
      <c r="T1342">
        <v>2</v>
      </c>
      <c r="U1342" t="str">
        <f t="shared" si="62"/>
        <v/>
      </c>
    </row>
    <row r="1343" spans="1:21" hidden="1" x14ac:dyDescent="0.25">
      <c r="A1343" s="39">
        <v>42740</v>
      </c>
      <c r="B1343" s="39" t="s">
        <v>4996</v>
      </c>
      <c r="C1343" s="37" t="s">
        <v>1389</v>
      </c>
      <c r="D1343" s="37">
        <v>2017</v>
      </c>
      <c r="E1343" s="38">
        <v>1</v>
      </c>
      <c r="F1343" s="37" t="s">
        <v>76</v>
      </c>
      <c r="G1343" s="37" t="s">
        <v>1827</v>
      </c>
      <c r="H1343" s="37" t="s">
        <v>32</v>
      </c>
      <c r="I1343" s="38">
        <v>13</v>
      </c>
      <c r="J1343" s="37">
        <v>0</v>
      </c>
      <c r="K1343" s="37">
        <f t="shared" si="60"/>
        <v>13</v>
      </c>
      <c r="L1343" s="37" t="s">
        <v>37</v>
      </c>
      <c r="M1343">
        <v>1</v>
      </c>
      <c r="N1343">
        <v>1</v>
      </c>
      <c r="O1343">
        <v>0</v>
      </c>
      <c r="P1343">
        <f>VLOOKUP(C1343,'By Sighting'!B:O,14,FALSE)</f>
        <v>0</v>
      </c>
      <c r="Q1343">
        <v>7.6923076923076927E-2</v>
      </c>
      <c r="R1343">
        <f t="shared" si="61"/>
        <v>0</v>
      </c>
      <c r="S1343">
        <v>0</v>
      </c>
      <c r="T1343">
        <v>1</v>
      </c>
      <c r="U1343" t="str">
        <f t="shared" si="62"/>
        <v/>
      </c>
    </row>
    <row r="1344" spans="1:21" hidden="1" x14ac:dyDescent="0.25">
      <c r="A1344" s="39">
        <v>42740</v>
      </c>
      <c r="B1344" s="39" t="s">
        <v>4996</v>
      </c>
      <c r="C1344" s="37" t="s">
        <v>2230</v>
      </c>
      <c r="D1344" s="37">
        <v>2017</v>
      </c>
      <c r="E1344" s="38">
        <v>1</v>
      </c>
      <c r="F1344" s="37" t="s">
        <v>76</v>
      </c>
      <c r="G1344" s="37" t="s">
        <v>1827</v>
      </c>
      <c r="H1344" s="37" t="s">
        <v>40</v>
      </c>
      <c r="I1344" s="38">
        <v>4</v>
      </c>
      <c r="J1344" s="37">
        <v>0</v>
      </c>
      <c r="K1344" s="37">
        <f t="shared" si="60"/>
        <v>4</v>
      </c>
      <c r="L1344" s="37" t="s">
        <v>37</v>
      </c>
      <c r="M1344">
        <v>0</v>
      </c>
      <c r="N1344">
        <v>0</v>
      </c>
      <c r="O1344">
        <v>0</v>
      </c>
      <c r="P1344">
        <f>VLOOKUP(C1344,'By Sighting'!B:O,14,FALSE)</f>
        <v>0</v>
      </c>
      <c r="Q1344">
        <v>0</v>
      </c>
      <c r="R1344">
        <f t="shared" si="61"/>
        <v>0</v>
      </c>
      <c r="S1344">
        <v>0</v>
      </c>
      <c r="T1344">
        <v>0</v>
      </c>
      <c r="U1344" t="str">
        <f t="shared" si="62"/>
        <v/>
      </c>
    </row>
    <row r="1345" spans="1:21" hidden="1" x14ac:dyDescent="0.25">
      <c r="A1345" s="39">
        <v>42740</v>
      </c>
      <c r="B1345" s="39" t="s">
        <v>4996</v>
      </c>
      <c r="C1345" s="37" t="s">
        <v>1392</v>
      </c>
      <c r="D1345" s="37">
        <v>2017</v>
      </c>
      <c r="E1345" s="38">
        <v>1</v>
      </c>
      <c r="F1345" s="37" t="s">
        <v>1827</v>
      </c>
      <c r="G1345" s="37" t="s">
        <v>1827</v>
      </c>
      <c r="H1345" s="37" t="s">
        <v>32</v>
      </c>
      <c r="I1345" s="38">
        <v>143</v>
      </c>
      <c r="J1345" s="37">
        <v>0</v>
      </c>
      <c r="K1345" s="37">
        <f t="shared" si="60"/>
        <v>143</v>
      </c>
      <c r="L1345" s="37" t="s">
        <v>2229</v>
      </c>
      <c r="M1345">
        <v>1</v>
      </c>
      <c r="N1345">
        <v>1</v>
      </c>
      <c r="O1345">
        <v>0</v>
      </c>
      <c r="P1345">
        <f>VLOOKUP(C1345,'By Sighting'!B:O,14,FALSE)</f>
        <v>1</v>
      </c>
      <c r="Q1345">
        <v>6.993006993006993E-3</v>
      </c>
      <c r="R1345">
        <f t="shared" si="61"/>
        <v>0</v>
      </c>
      <c r="S1345">
        <v>6.993006993006993E-3</v>
      </c>
      <c r="T1345">
        <v>1</v>
      </c>
      <c r="U1345" t="str">
        <f t="shared" si="62"/>
        <v/>
      </c>
    </row>
    <row r="1346" spans="1:21" hidden="1" x14ac:dyDescent="0.25">
      <c r="A1346" s="39">
        <v>42740</v>
      </c>
      <c r="B1346" s="39" t="s">
        <v>4996</v>
      </c>
      <c r="C1346" s="37" t="s">
        <v>2228</v>
      </c>
      <c r="D1346" s="37">
        <v>2017</v>
      </c>
      <c r="E1346" s="38">
        <v>1</v>
      </c>
      <c r="F1346" s="37" t="s">
        <v>1827</v>
      </c>
      <c r="G1346" s="37" t="s">
        <v>1827</v>
      </c>
      <c r="H1346" s="37" t="s">
        <v>40</v>
      </c>
      <c r="I1346" s="38">
        <v>42</v>
      </c>
      <c r="J1346" s="37">
        <v>0</v>
      </c>
      <c r="K1346" s="37">
        <f t="shared" si="60"/>
        <v>42</v>
      </c>
      <c r="L1346" s="37" t="s">
        <v>37</v>
      </c>
      <c r="M1346">
        <v>0</v>
      </c>
      <c r="N1346">
        <v>0</v>
      </c>
      <c r="O1346">
        <v>0</v>
      </c>
      <c r="P1346">
        <f>VLOOKUP(C1346,'By Sighting'!B:O,14,FALSE)</f>
        <v>0</v>
      </c>
      <c r="Q1346">
        <v>0</v>
      </c>
      <c r="R1346">
        <f t="shared" si="61"/>
        <v>0</v>
      </c>
      <c r="S1346">
        <v>0</v>
      </c>
      <c r="T1346">
        <v>0</v>
      </c>
      <c r="U1346" t="str">
        <f t="shared" si="62"/>
        <v/>
      </c>
    </row>
    <row r="1347" spans="1:21" hidden="1" x14ac:dyDescent="0.25">
      <c r="A1347" s="39">
        <v>42740</v>
      </c>
      <c r="B1347" s="39" t="s">
        <v>4996</v>
      </c>
      <c r="C1347" s="37" t="s">
        <v>2226</v>
      </c>
      <c r="D1347" s="37">
        <v>2017</v>
      </c>
      <c r="E1347" s="38">
        <v>1</v>
      </c>
      <c r="F1347" s="37" t="s">
        <v>50</v>
      </c>
      <c r="G1347" s="37" t="s">
        <v>50</v>
      </c>
      <c r="H1347" s="37" t="s">
        <v>32</v>
      </c>
      <c r="I1347" s="38">
        <v>185</v>
      </c>
      <c r="J1347" s="37">
        <v>0</v>
      </c>
      <c r="K1347" s="37">
        <f t="shared" ref="K1347:K1410" si="63">I1347-J1347</f>
        <v>185</v>
      </c>
      <c r="L1347" s="37" t="s">
        <v>37</v>
      </c>
      <c r="M1347">
        <v>0</v>
      </c>
      <c r="N1347">
        <v>0</v>
      </c>
      <c r="O1347">
        <v>0</v>
      </c>
      <c r="P1347">
        <f>VLOOKUP(C1347,'By Sighting'!B:O,14,FALSE)</f>
        <v>0</v>
      </c>
      <c r="Q1347">
        <v>0</v>
      </c>
      <c r="R1347">
        <f t="shared" ref="R1347:R1410" si="64">O1347/I1347</f>
        <v>0</v>
      </c>
      <c r="S1347">
        <v>0</v>
      </c>
      <c r="T1347">
        <v>0</v>
      </c>
      <c r="U1347" t="str">
        <f t="shared" ref="U1347:U1410" si="65">IF(T1347=M1347, "", "NO")</f>
        <v/>
      </c>
    </row>
    <row r="1348" spans="1:21" hidden="1" x14ac:dyDescent="0.25">
      <c r="A1348" s="39">
        <v>42740</v>
      </c>
      <c r="B1348" s="39" t="s">
        <v>4996</v>
      </c>
      <c r="C1348" s="37" t="s">
        <v>2225</v>
      </c>
      <c r="D1348" s="37">
        <v>2017</v>
      </c>
      <c r="E1348" s="38">
        <v>1</v>
      </c>
      <c r="F1348" s="37" t="s">
        <v>50</v>
      </c>
      <c r="G1348" s="37" t="s">
        <v>50</v>
      </c>
      <c r="H1348" s="37" t="s">
        <v>40</v>
      </c>
      <c r="I1348" s="38">
        <v>9</v>
      </c>
      <c r="J1348" s="37">
        <v>0</v>
      </c>
      <c r="K1348" s="37">
        <f t="shared" si="63"/>
        <v>9</v>
      </c>
      <c r="L1348" s="37" t="s">
        <v>37</v>
      </c>
      <c r="M1348">
        <v>0</v>
      </c>
      <c r="N1348">
        <v>0</v>
      </c>
      <c r="O1348">
        <v>0</v>
      </c>
      <c r="P1348">
        <f>VLOOKUP(C1348,'By Sighting'!B:O,14,FALSE)</f>
        <v>0</v>
      </c>
      <c r="Q1348">
        <v>0</v>
      </c>
      <c r="R1348">
        <f t="shared" si="64"/>
        <v>0</v>
      </c>
      <c r="S1348">
        <v>0</v>
      </c>
      <c r="T1348">
        <v>0</v>
      </c>
      <c r="U1348" t="str">
        <f t="shared" si="65"/>
        <v/>
      </c>
    </row>
    <row r="1349" spans="1:21" hidden="1" x14ac:dyDescent="0.25">
      <c r="A1349" s="39">
        <v>42740</v>
      </c>
      <c r="B1349" s="39" t="s">
        <v>4996</v>
      </c>
      <c r="C1349" s="37" t="s">
        <v>2224</v>
      </c>
      <c r="D1349" s="37">
        <v>2017</v>
      </c>
      <c r="E1349" s="38">
        <v>1</v>
      </c>
      <c r="F1349" s="37" t="s">
        <v>36</v>
      </c>
      <c r="G1349" s="37" t="s">
        <v>36</v>
      </c>
      <c r="H1349" s="37" t="s">
        <v>32</v>
      </c>
      <c r="I1349" s="38">
        <v>61</v>
      </c>
      <c r="J1349" s="37">
        <v>0</v>
      </c>
      <c r="K1349" s="37">
        <f t="shared" si="63"/>
        <v>61</v>
      </c>
      <c r="L1349" s="37" t="s">
        <v>37</v>
      </c>
      <c r="M1349">
        <v>0</v>
      </c>
      <c r="N1349">
        <v>0</v>
      </c>
      <c r="O1349">
        <v>0</v>
      </c>
      <c r="P1349">
        <f>VLOOKUP(C1349,'By Sighting'!B:O,14,FALSE)</f>
        <v>0</v>
      </c>
      <c r="Q1349">
        <v>0</v>
      </c>
      <c r="R1349">
        <f t="shared" si="64"/>
        <v>0</v>
      </c>
      <c r="S1349">
        <v>0</v>
      </c>
      <c r="T1349">
        <v>0</v>
      </c>
      <c r="U1349" t="str">
        <f t="shared" si="65"/>
        <v/>
      </c>
    </row>
    <row r="1350" spans="1:21" hidden="1" x14ac:dyDescent="0.25">
      <c r="A1350" s="39">
        <v>42740</v>
      </c>
      <c r="B1350" s="39" t="s">
        <v>4996</v>
      </c>
      <c r="C1350" s="37" t="s">
        <v>2223</v>
      </c>
      <c r="D1350" s="37">
        <v>2017</v>
      </c>
      <c r="E1350" s="38">
        <v>1</v>
      </c>
      <c r="F1350" s="37" t="s">
        <v>36</v>
      </c>
      <c r="G1350" s="37" t="s">
        <v>36</v>
      </c>
      <c r="H1350" s="37" t="s">
        <v>40</v>
      </c>
      <c r="I1350" s="38">
        <v>17</v>
      </c>
      <c r="J1350" s="37">
        <v>0</v>
      </c>
      <c r="K1350" s="37">
        <f t="shared" si="63"/>
        <v>17</v>
      </c>
      <c r="L1350" s="37" t="s">
        <v>37</v>
      </c>
      <c r="M1350">
        <v>0</v>
      </c>
      <c r="N1350">
        <v>0</v>
      </c>
      <c r="O1350">
        <v>0</v>
      </c>
      <c r="P1350">
        <f>VLOOKUP(C1350,'By Sighting'!B:O,14,FALSE)</f>
        <v>0</v>
      </c>
      <c r="Q1350">
        <v>0</v>
      </c>
      <c r="R1350">
        <f t="shared" si="64"/>
        <v>0</v>
      </c>
      <c r="S1350">
        <v>0</v>
      </c>
      <c r="T1350">
        <v>0</v>
      </c>
      <c r="U1350" t="str">
        <f t="shared" si="65"/>
        <v/>
      </c>
    </row>
    <row r="1351" spans="1:21" hidden="1" x14ac:dyDescent="0.25">
      <c r="A1351" s="39">
        <v>42740</v>
      </c>
      <c r="B1351" s="39" t="s">
        <v>4996</v>
      </c>
      <c r="C1351" s="37" t="s">
        <v>2222</v>
      </c>
      <c r="D1351" s="37">
        <v>2017</v>
      </c>
      <c r="E1351" s="38">
        <v>1</v>
      </c>
      <c r="F1351" s="37" t="s">
        <v>55</v>
      </c>
      <c r="G1351" s="37" t="s">
        <v>4672</v>
      </c>
      <c r="H1351" s="37" t="s">
        <v>32</v>
      </c>
      <c r="I1351" s="38">
        <v>314</v>
      </c>
      <c r="J1351" s="37">
        <v>0</v>
      </c>
      <c r="K1351" s="37">
        <f t="shared" si="63"/>
        <v>314</v>
      </c>
      <c r="L1351" s="37" t="s">
        <v>2221</v>
      </c>
      <c r="M1351">
        <v>0</v>
      </c>
      <c r="N1351">
        <v>0</v>
      </c>
      <c r="O1351">
        <v>0</v>
      </c>
      <c r="P1351">
        <f>VLOOKUP(C1351,'By Sighting'!B:O,14,FALSE)</f>
        <v>0</v>
      </c>
      <c r="Q1351">
        <v>0</v>
      </c>
      <c r="R1351">
        <f t="shared" si="64"/>
        <v>0</v>
      </c>
      <c r="S1351">
        <v>0</v>
      </c>
      <c r="T1351">
        <v>0</v>
      </c>
      <c r="U1351" t="str">
        <f t="shared" si="65"/>
        <v/>
      </c>
    </row>
    <row r="1352" spans="1:21" hidden="1" x14ac:dyDescent="0.25">
      <c r="A1352" s="39">
        <v>42740</v>
      </c>
      <c r="B1352" s="39" t="s">
        <v>4996</v>
      </c>
      <c r="C1352" s="37" t="s">
        <v>2220</v>
      </c>
      <c r="D1352" s="37">
        <v>2017</v>
      </c>
      <c r="E1352" s="38">
        <v>1</v>
      </c>
      <c r="F1352" s="37" t="s">
        <v>55</v>
      </c>
      <c r="G1352" s="37" t="s">
        <v>4672</v>
      </c>
      <c r="H1352" s="37" t="s">
        <v>40</v>
      </c>
      <c r="I1352" s="38">
        <v>926</v>
      </c>
      <c r="J1352" s="37">
        <v>0</v>
      </c>
      <c r="K1352" s="37">
        <f t="shared" si="63"/>
        <v>926</v>
      </c>
      <c r="L1352" s="37" t="s">
        <v>2219</v>
      </c>
      <c r="M1352">
        <v>0</v>
      </c>
      <c r="N1352">
        <v>0</v>
      </c>
      <c r="O1352">
        <v>0</v>
      </c>
      <c r="P1352">
        <f>VLOOKUP(C1352,'By Sighting'!B:O,14,FALSE)</f>
        <v>0</v>
      </c>
      <c r="Q1352">
        <v>0</v>
      </c>
      <c r="R1352">
        <f t="shared" si="64"/>
        <v>0</v>
      </c>
      <c r="S1352">
        <v>0</v>
      </c>
      <c r="T1352">
        <v>0</v>
      </c>
      <c r="U1352" t="str">
        <f t="shared" si="65"/>
        <v/>
      </c>
    </row>
    <row r="1353" spans="1:21" hidden="1" x14ac:dyDescent="0.25">
      <c r="A1353" s="39">
        <v>42740</v>
      </c>
      <c r="B1353" s="39" t="s">
        <v>4996</v>
      </c>
      <c r="C1353" s="37" t="s">
        <v>2218</v>
      </c>
      <c r="D1353" s="37">
        <v>2017</v>
      </c>
      <c r="E1353" s="38">
        <v>1</v>
      </c>
      <c r="F1353" s="37" t="s">
        <v>24</v>
      </c>
      <c r="G1353" s="37" t="s">
        <v>4672</v>
      </c>
      <c r="H1353" s="37" t="s">
        <v>32</v>
      </c>
      <c r="I1353" s="38">
        <v>47</v>
      </c>
      <c r="J1353" s="37">
        <v>0</v>
      </c>
      <c r="K1353" s="37">
        <f t="shared" si="63"/>
        <v>47</v>
      </c>
      <c r="L1353" s="37" t="s">
        <v>37</v>
      </c>
      <c r="M1353">
        <v>0</v>
      </c>
      <c r="N1353">
        <v>0</v>
      </c>
      <c r="O1353">
        <v>0</v>
      </c>
      <c r="P1353">
        <f>VLOOKUP(C1353,'By Sighting'!B:O,14,FALSE)</f>
        <v>0</v>
      </c>
      <c r="Q1353">
        <v>0</v>
      </c>
      <c r="R1353">
        <f t="shared" si="64"/>
        <v>0</v>
      </c>
      <c r="S1353">
        <v>0</v>
      </c>
      <c r="T1353">
        <v>0</v>
      </c>
      <c r="U1353" t="str">
        <f t="shared" si="65"/>
        <v/>
      </c>
    </row>
    <row r="1354" spans="1:21" hidden="1" x14ac:dyDescent="0.25">
      <c r="A1354" s="39">
        <v>42740</v>
      </c>
      <c r="B1354" s="39" t="s">
        <v>4996</v>
      </c>
      <c r="C1354" s="37" t="s">
        <v>2217</v>
      </c>
      <c r="D1354" s="37">
        <v>2017</v>
      </c>
      <c r="E1354" s="38">
        <v>1</v>
      </c>
      <c r="F1354" s="37" t="s">
        <v>24</v>
      </c>
      <c r="G1354" s="37" t="s">
        <v>4672</v>
      </c>
      <c r="H1354" s="37" t="s">
        <v>40</v>
      </c>
      <c r="I1354" s="38">
        <v>1</v>
      </c>
      <c r="J1354" s="37">
        <v>0</v>
      </c>
      <c r="K1354" s="37">
        <f t="shared" si="63"/>
        <v>1</v>
      </c>
      <c r="L1354" s="37" t="s">
        <v>37</v>
      </c>
      <c r="M1354">
        <v>0</v>
      </c>
      <c r="N1354">
        <v>0</v>
      </c>
      <c r="O1354">
        <v>0</v>
      </c>
      <c r="P1354">
        <f>VLOOKUP(C1354,'By Sighting'!B:O,14,FALSE)</f>
        <v>0</v>
      </c>
      <c r="Q1354">
        <v>0</v>
      </c>
      <c r="R1354">
        <f t="shared" si="64"/>
        <v>0</v>
      </c>
      <c r="S1354">
        <v>0</v>
      </c>
      <c r="T1354">
        <v>0</v>
      </c>
      <c r="U1354" t="str">
        <f t="shared" si="65"/>
        <v/>
      </c>
    </row>
    <row r="1355" spans="1:21" hidden="1" x14ac:dyDescent="0.25">
      <c r="A1355" s="39">
        <v>42788</v>
      </c>
      <c r="B1355" s="39" t="s">
        <v>4997</v>
      </c>
      <c r="C1355" s="37" t="s">
        <v>1394</v>
      </c>
      <c r="D1355" s="37">
        <v>2017</v>
      </c>
      <c r="E1355" s="38">
        <v>2</v>
      </c>
      <c r="F1355" s="37" t="s">
        <v>76</v>
      </c>
      <c r="G1355" s="37" t="s">
        <v>1827</v>
      </c>
      <c r="H1355" s="37" t="s">
        <v>32</v>
      </c>
      <c r="I1355" s="38">
        <v>27</v>
      </c>
      <c r="J1355" s="37">
        <v>0</v>
      </c>
      <c r="K1355" s="37">
        <f t="shared" si="63"/>
        <v>27</v>
      </c>
      <c r="L1355" s="37" t="s">
        <v>37</v>
      </c>
      <c r="M1355">
        <v>1</v>
      </c>
      <c r="N1355">
        <v>0</v>
      </c>
      <c r="O1355">
        <v>1</v>
      </c>
      <c r="P1355">
        <f>VLOOKUP(C1355,'By Sighting'!B:O,14,FALSE)</f>
        <v>1</v>
      </c>
      <c r="Q1355">
        <v>3.7037037037037035E-2</v>
      </c>
      <c r="R1355">
        <f t="shared" si="64"/>
        <v>3.7037037037037035E-2</v>
      </c>
      <c r="S1355">
        <v>3.7037037037037035E-2</v>
      </c>
      <c r="T1355">
        <v>1</v>
      </c>
      <c r="U1355" t="str">
        <f t="shared" si="65"/>
        <v/>
      </c>
    </row>
    <row r="1356" spans="1:21" hidden="1" x14ac:dyDescent="0.25">
      <c r="A1356" s="39">
        <v>42788</v>
      </c>
      <c r="B1356" s="39" t="s">
        <v>4997</v>
      </c>
      <c r="C1356" s="37" t="s">
        <v>2210</v>
      </c>
      <c r="D1356" s="37">
        <v>2017</v>
      </c>
      <c r="E1356" s="38">
        <v>2</v>
      </c>
      <c r="F1356" s="37" t="s">
        <v>1827</v>
      </c>
      <c r="G1356" s="37" t="s">
        <v>1827</v>
      </c>
      <c r="H1356" s="37" t="s">
        <v>32</v>
      </c>
      <c r="I1356" s="38">
        <v>27</v>
      </c>
      <c r="J1356" s="37">
        <v>0</v>
      </c>
      <c r="K1356" s="37">
        <f t="shared" si="63"/>
        <v>27</v>
      </c>
      <c r="L1356" s="37" t="s">
        <v>37</v>
      </c>
      <c r="M1356">
        <v>0</v>
      </c>
      <c r="N1356">
        <v>0</v>
      </c>
      <c r="O1356">
        <v>0</v>
      </c>
      <c r="P1356">
        <f>VLOOKUP(C1356,'By Sighting'!B:O,14,FALSE)</f>
        <v>0</v>
      </c>
      <c r="Q1356">
        <v>0</v>
      </c>
      <c r="R1356">
        <f t="shared" si="64"/>
        <v>0</v>
      </c>
      <c r="S1356">
        <v>0</v>
      </c>
      <c r="T1356">
        <v>0</v>
      </c>
      <c r="U1356" t="str">
        <f t="shared" si="65"/>
        <v/>
      </c>
    </row>
    <row r="1357" spans="1:21" hidden="1" x14ac:dyDescent="0.25">
      <c r="A1357" s="39">
        <v>42788</v>
      </c>
      <c r="B1357" s="39" t="s">
        <v>4997</v>
      </c>
      <c r="C1357" s="37" t="s">
        <v>2208</v>
      </c>
      <c r="D1357" s="37">
        <v>2017</v>
      </c>
      <c r="E1357" s="38">
        <v>2</v>
      </c>
      <c r="F1357" s="37" t="s">
        <v>24</v>
      </c>
      <c r="G1357" s="37" t="s">
        <v>4672</v>
      </c>
      <c r="H1357" s="37" t="s">
        <v>32</v>
      </c>
      <c r="I1357" s="38">
        <v>90</v>
      </c>
      <c r="J1357" s="37">
        <v>0</v>
      </c>
      <c r="K1357" s="37">
        <f t="shared" si="63"/>
        <v>90</v>
      </c>
      <c r="L1357" s="37" t="s">
        <v>37</v>
      </c>
      <c r="M1357">
        <v>0</v>
      </c>
      <c r="N1357">
        <v>0</v>
      </c>
      <c r="O1357">
        <v>0</v>
      </c>
      <c r="P1357">
        <f>VLOOKUP(C1357,'By Sighting'!B:O,14,FALSE)</f>
        <v>0</v>
      </c>
      <c r="Q1357">
        <v>0</v>
      </c>
      <c r="R1357">
        <f t="shared" si="64"/>
        <v>0</v>
      </c>
      <c r="S1357">
        <v>0</v>
      </c>
      <c r="T1357">
        <v>0</v>
      </c>
      <c r="U1357" t="str">
        <f t="shared" si="65"/>
        <v/>
      </c>
    </row>
    <row r="1358" spans="1:21" hidden="1" x14ac:dyDescent="0.25">
      <c r="A1358" s="39">
        <v>42788</v>
      </c>
      <c r="B1358" s="39" t="s">
        <v>4997</v>
      </c>
      <c r="C1358" s="37" t="s">
        <v>2207</v>
      </c>
      <c r="D1358" s="37">
        <v>2017</v>
      </c>
      <c r="E1358" s="38">
        <v>2</v>
      </c>
      <c r="F1358" s="37" t="s">
        <v>24</v>
      </c>
      <c r="G1358" s="37" t="s">
        <v>4672</v>
      </c>
      <c r="H1358" s="37" t="s">
        <v>40</v>
      </c>
      <c r="I1358" s="38">
        <v>2</v>
      </c>
      <c r="J1358" s="37">
        <v>0</v>
      </c>
      <c r="K1358" s="37">
        <f t="shared" si="63"/>
        <v>2</v>
      </c>
      <c r="L1358" s="37" t="s">
        <v>37</v>
      </c>
      <c r="M1358">
        <v>0</v>
      </c>
      <c r="N1358">
        <v>0</v>
      </c>
      <c r="O1358">
        <v>0</v>
      </c>
      <c r="P1358">
        <f>VLOOKUP(C1358,'By Sighting'!B:O,14,FALSE)</f>
        <v>0</v>
      </c>
      <c r="Q1358">
        <v>0</v>
      </c>
      <c r="R1358">
        <f t="shared" si="64"/>
        <v>0</v>
      </c>
      <c r="S1358">
        <v>0</v>
      </c>
      <c r="T1358">
        <v>0</v>
      </c>
      <c r="U1358" t="str">
        <f t="shared" si="65"/>
        <v/>
      </c>
    </row>
    <row r="1359" spans="1:21" hidden="1" x14ac:dyDescent="0.25">
      <c r="A1359" s="39">
        <v>42788</v>
      </c>
      <c r="B1359" s="39" t="s">
        <v>4997</v>
      </c>
      <c r="C1359" s="37" t="s">
        <v>2206</v>
      </c>
      <c r="D1359" s="37">
        <v>2017</v>
      </c>
      <c r="E1359" s="38">
        <v>2</v>
      </c>
      <c r="F1359" s="37" t="s">
        <v>55</v>
      </c>
      <c r="G1359" s="37" t="s">
        <v>4672</v>
      </c>
      <c r="H1359" s="37" t="s">
        <v>40</v>
      </c>
      <c r="I1359" s="38">
        <v>257</v>
      </c>
      <c r="J1359" s="37">
        <v>0</v>
      </c>
      <c r="K1359" s="37">
        <f t="shared" si="63"/>
        <v>257</v>
      </c>
      <c r="L1359" s="37" t="s">
        <v>37</v>
      </c>
      <c r="M1359">
        <v>0</v>
      </c>
      <c r="N1359">
        <v>0</v>
      </c>
      <c r="O1359">
        <v>0</v>
      </c>
      <c r="P1359">
        <f>VLOOKUP(C1359,'By Sighting'!B:O,14,FALSE)</f>
        <v>0</v>
      </c>
      <c r="Q1359">
        <v>0</v>
      </c>
      <c r="R1359">
        <f t="shared" si="64"/>
        <v>0</v>
      </c>
      <c r="S1359">
        <v>0</v>
      </c>
      <c r="T1359">
        <v>0</v>
      </c>
      <c r="U1359" t="str">
        <f t="shared" si="65"/>
        <v/>
      </c>
    </row>
    <row r="1360" spans="1:21" hidden="1" x14ac:dyDescent="0.25">
      <c r="A1360" s="39">
        <v>42788</v>
      </c>
      <c r="B1360" s="39" t="s">
        <v>4997</v>
      </c>
      <c r="C1360" s="37" t="s">
        <v>2205</v>
      </c>
      <c r="D1360" s="37">
        <v>2017</v>
      </c>
      <c r="E1360" s="38">
        <v>2</v>
      </c>
      <c r="F1360" s="37" t="s">
        <v>55</v>
      </c>
      <c r="G1360" s="37" t="s">
        <v>4672</v>
      </c>
      <c r="H1360" s="37" t="s">
        <v>32</v>
      </c>
      <c r="I1360" s="38">
        <v>236</v>
      </c>
      <c r="J1360" s="37" t="s">
        <v>2121</v>
      </c>
      <c r="K1360" s="37">
        <f t="shared" si="63"/>
        <v>211</v>
      </c>
      <c r="L1360" s="37" t="s">
        <v>37</v>
      </c>
      <c r="M1360">
        <v>0</v>
      </c>
      <c r="N1360">
        <v>0</v>
      </c>
      <c r="O1360">
        <v>0</v>
      </c>
      <c r="P1360">
        <f>VLOOKUP(C1360,'By Sighting'!B:O,14,FALSE)</f>
        <v>0</v>
      </c>
      <c r="Q1360">
        <v>0</v>
      </c>
      <c r="R1360">
        <f t="shared" si="64"/>
        <v>0</v>
      </c>
      <c r="S1360">
        <v>0</v>
      </c>
      <c r="T1360">
        <v>0</v>
      </c>
      <c r="U1360" t="str">
        <f t="shared" si="65"/>
        <v/>
      </c>
    </row>
    <row r="1361" spans="1:21" hidden="1" x14ac:dyDescent="0.25">
      <c r="A1361" s="39">
        <v>42788</v>
      </c>
      <c r="B1361" s="39" t="s">
        <v>4997</v>
      </c>
      <c r="C1361" s="37" t="s">
        <v>2204</v>
      </c>
      <c r="D1361" s="37">
        <v>2017</v>
      </c>
      <c r="E1361" s="38">
        <v>2</v>
      </c>
      <c r="F1361" s="37" t="s">
        <v>36</v>
      </c>
      <c r="G1361" s="37" t="s">
        <v>36</v>
      </c>
      <c r="H1361" s="37" t="s">
        <v>40</v>
      </c>
      <c r="I1361" s="38">
        <v>38</v>
      </c>
      <c r="J1361" s="37">
        <v>0</v>
      </c>
      <c r="K1361" s="37">
        <f t="shared" si="63"/>
        <v>38</v>
      </c>
      <c r="L1361" s="37" t="s">
        <v>37</v>
      </c>
      <c r="M1361">
        <v>0</v>
      </c>
      <c r="N1361">
        <v>0</v>
      </c>
      <c r="O1361">
        <v>0</v>
      </c>
      <c r="P1361">
        <f>VLOOKUP(C1361,'By Sighting'!B:O,14,FALSE)</f>
        <v>0</v>
      </c>
      <c r="Q1361">
        <v>0</v>
      </c>
      <c r="R1361">
        <f t="shared" si="64"/>
        <v>0</v>
      </c>
      <c r="S1361">
        <v>0</v>
      </c>
      <c r="T1361">
        <v>0</v>
      </c>
      <c r="U1361" t="str">
        <f t="shared" si="65"/>
        <v/>
      </c>
    </row>
    <row r="1362" spans="1:21" hidden="1" x14ac:dyDescent="0.25">
      <c r="A1362" s="39">
        <v>42788</v>
      </c>
      <c r="B1362" s="39" t="s">
        <v>4997</v>
      </c>
      <c r="C1362" s="37" t="s">
        <v>1398</v>
      </c>
      <c r="D1362" s="37">
        <v>2017</v>
      </c>
      <c r="E1362" s="38">
        <v>2</v>
      </c>
      <c r="F1362" s="37" t="s">
        <v>36</v>
      </c>
      <c r="G1362" s="37" t="s">
        <v>36</v>
      </c>
      <c r="H1362" s="37" t="s">
        <v>32</v>
      </c>
      <c r="I1362" s="38">
        <v>77</v>
      </c>
      <c r="J1362" s="37" t="s">
        <v>2203</v>
      </c>
      <c r="K1362" s="37">
        <f t="shared" si="63"/>
        <v>63</v>
      </c>
      <c r="L1362" s="37" t="s">
        <v>37</v>
      </c>
      <c r="M1362">
        <v>1</v>
      </c>
      <c r="N1362">
        <v>0</v>
      </c>
      <c r="O1362">
        <v>1</v>
      </c>
      <c r="P1362">
        <f>VLOOKUP(C1362,'By Sighting'!B:O,14,FALSE)</f>
        <v>1</v>
      </c>
      <c r="Q1362">
        <v>1.2987012987012988E-2</v>
      </c>
      <c r="R1362">
        <f t="shared" si="64"/>
        <v>1.2987012987012988E-2</v>
      </c>
      <c r="S1362">
        <v>1.5873015873015872E-2</v>
      </c>
      <c r="T1362">
        <v>1</v>
      </c>
      <c r="U1362" t="str">
        <f t="shared" si="65"/>
        <v/>
      </c>
    </row>
    <row r="1363" spans="1:21" hidden="1" x14ac:dyDescent="0.25">
      <c r="A1363" s="39">
        <v>42788</v>
      </c>
      <c r="B1363" s="39" t="s">
        <v>4997</v>
      </c>
      <c r="C1363" s="37" t="s">
        <v>2202</v>
      </c>
      <c r="D1363" s="37">
        <v>2017</v>
      </c>
      <c r="E1363" s="38">
        <v>2</v>
      </c>
      <c r="F1363" s="37" t="s">
        <v>50</v>
      </c>
      <c r="G1363" s="37" t="s">
        <v>50</v>
      </c>
      <c r="H1363" s="37" t="s">
        <v>40</v>
      </c>
      <c r="I1363" s="38">
        <v>4</v>
      </c>
      <c r="J1363" s="37">
        <v>0</v>
      </c>
      <c r="K1363" s="37">
        <f t="shared" si="63"/>
        <v>4</v>
      </c>
      <c r="L1363" s="37" t="s">
        <v>37</v>
      </c>
      <c r="M1363">
        <v>0</v>
      </c>
      <c r="N1363">
        <v>0</v>
      </c>
      <c r="O1363">
        <v>0</v>
      </c>
      <c r="P1363">
        <f>VLOOKUP(C1363,'By Sighting'!B:O,14,FALSE)</f>
        <v>0</v>
      </c>
      <c r="Q1363">
        <v>0</v>
      </c>
      <c r="R1363">
        <f t="shared" si="64"/>
        <v>0</v>
      </c>
      <c r="S1363">
        <v>0</v>
      </c>
      <c r="T1363">
        <v>0</v>
      </c>
      <c r="U1363" t="str">
        <f t="shared" si="65"/>
        <v/>
      </c>
    </row>
    <row r="1364" spans="1:21" hidden="1" x14ac:dyDescent="0.25">
      <c r="A1364" s="39">
        <v>42788</v>
      </c>
      <c r="B1364" s="39" t="s">
        <v>4997</v>
      </c>
      <c r="C1364" s="37" t="s">
        <v>1402</v>
      </c>
      <c r="D1364" s="37">
        <v>2017</v>
      </c>
      <c r="E1364" s="38">
        <v>2</v>
      </c>
      <c r="F1364" s="37" t="s">
        <v>50</v>
      </c>
      <c r="G1364" s="37" t="s">
        <v>50</v>
      </c>
      <c r="H1364" s="37" t="s">
        <v>32</v>
      </c>
      <c r="I1364" s="38">
        <v>200</v>
      </c>
      <c r="J1364" s="37" t="s">
        <v>2121</v>
      </c>
      <c r="K1364" s="37">
        <f t="shared" si="63"/>
        <v>175</v>
      </c>
      <c r="L1364" s="37" t="s">
        <v>37</v>
      </c>
      <c r="M1364">
        <v>1</v>
      </c>
      <c r="N1364">
        <v>0</v>
      </c>
      <c r="O1364">
        <v>1</v>
      </c>
      <c r="P1364">
        <f>VLOOKUP(C1364,'By Sighting'!B:O,14,FALSE)</f>
        <v>1</v>
      </c>
      <c r="Q1364">
        <v>5.0000000000000001E-3</v>
      </c>
      <c r="R1364">
        <f t="shared" si="64"/>
        <v>5.0000000000000001E-3</v>
      </c>
      <c r="S1364">
        <v>5.7142857142857143E-3</v>
      </c>
      <c r="T1364">
        <v>1</v>
      </c>
      <c r="U1364" t="str">
        <f t="shared" si="65"/>
        <v/>
      </c>
    </row>
    <row r="1365" spans="1:21" hidden="1" x14ac:dyDescent="0.25">
      <c r="A1365" s="39">
        <v>42788</v>
      </c>
      <c r="B1365" s="39" t="s">
        <v>4997</v>
      </c>
      <c r="C1365" s="37" t="s">
        <v>2201</v>
      </c>
      <c r="D1365" s="37">
        <v>2017</v>
      </c>
      <c r="E1365" s="38">
        <v>2</v>
      </c>
      <c r="F1365" s="37" t="s">
        <v>153</v>
      </c>
      <c r="G1365" s="37" t="s">
        <v>4672</v>
      </c>
      <c r="H1365" s="37" t="s">
        <v>32</v>
      </c>
      <c r="I1365" s="38">
        <v>92</v>
      </c>
      <c r="J1365" s="37" t="s">
        <v>2200</v>
      </c>
      <c r="K1365" s="37">
        <f t="shared" si="63"/>
        <v>26</v>
      </c>
      <c r="L1365" s="37" t="s">
        <v>37</v>
      </c>
      <c r="M1365">
        <v>0</v>
      </c>
      <c r="N1365">
        <v>0</v>
      </c>
      <c r="O1365">
        <v>0</v>
      </c>
      <c r="P1365">
        <f>VLOOKUP(C1365,'By Sighting'!B:O,14,FALSE)</f>
        <v>0</v>
      </c>
      <c r="Q1365">
        <v>0</v>
      </c>
      <c r="R1365">
        <f t="shared" si="64"/>
        <v>0</v>
      </c>
      <c r="S1365">
        <v>0</v>
      </c>
      <c r="T1365">
        <v>0</v>
      </c>
      <c r="U1365" t="str">
        <f t="shared" si="65"/>
        <v/>
      </c>
    </row>
    <row r="1366" spans="1:21" hidden="1" x14ac:dyDescent="0.25">
      <c r="A1366" s="39">
        <v>42790</v>
      </c>
      <c r="B1366" s="39" t="s">
        <v>4998</v>
      </c>
      <c r="C1366" s="37" t="s">
        <v>2195</v>
      </c>
      <c r="D1366" s="37">
        <v>2017</v>
      </c>
      <c r="E1366" s="38">
        <v>2</v>
      </c>
      <c r="F1366" s="37" t="s">
        <v>76</v>
      </c>
      <c r="G1366" s="37" t="s">
        <v>1827</v>
      </c>
      <c r="H1366" s="37" t="s">
        <v>32</v>
      </c>
      <c r="I1366" s="38">
        <v>18</v>
      </c>
      <c r="J1366" s="37">
        <v>0</v>
      </c>
      <c r="K1366" s="37">
        <f t="shared" si="63"/>
        <v>18</v>
      </c>
      <c r="L1366" s="37" t="s">
        <v>37</v>
      </c>
      <c r="M1366">
        <v>0</v>
      </c>
      <c r="N1366">
        <v>0</v>
      </c>
      <c r="O1366">
        <v>0</v>
      </c>
      <c r="P1366">
        <f>VLOOKUP(C1366,'By Sighting'!B:O,14,FALSE)</f>
        <v>0</v>
      </c>
      <c r="Q1366">
        <v>0</v>
      </c>
      <c r="R1366">
        <f t="shared" si="64"/>
        <v>0</v>
      </c>
      <c r="S1366">
        <v>0</v>
      </c>
      <c r="T1366">
        <v>0</v>
      </c>
      <c r="U1366" t="str">
        <f t="shared" si="65"/>
        <v/>
      </c>
    </row>
    <row r="1367" spans="1:21" hidden="1" x14ac:dyDescent="0.25">
      <c r="A1367" s="39">
        <v>42790</v>
      </c>
      <c r="B1367" s="39" t="s">
        <v>4998</v>
      </c>
      <c r="C1367" s="37" t="s">
        <v>2194</v>
      </c>
      <c r="D1367" s="37">
        <v>2017</v>
      </c>
      <c r="E1367" s="38">
        <v>2</v>
      </c>
      <c r="F1367" s="37" t="s">
        <v>76</v>
      </c>
      <c r="G1367" s="37" t="s">
        <v>1827</v>
      </c>
      <c r="H1367" s="37" t="s">
        <v>40</v>
      </c>
      <c r="I1367" s="38">
        <v>1</v>
      </c>
      <c r="J1367" s="37">
        <v>0</v>
      </c>
      <c r="K1367" s="37">
        <f t="shared" si="63"/>
        <v>1</v>
      </c>
      <c r="L1367" s="37" t="s">
        <v>37</v>
      </c>
      <c r="M1367">
        <v>0</v>
      </c>
      <c r="N1367">
        <v>0</v>
      </c>
      <c r="O1367">
        <v>0</v>
      </c>
      <c r="P1367">
        <f>VLOOKUP(C1367,'By Sighting'!B:O,14,FALSE)</f>
        <v>0</v>
      </c>
      <c r="Q1367">
        <v>0</v>
      </c>
      <c r="R1367">
        <f t="shared" si="64"/>
        <v>0</v>
      </c>
      <c r="S1367">
        <v>0</v>
      </c>
      <c r="T1367">
        <v>0</v>
      </c>
      <c r="U1367" t="str">
        <f t="shared" si="65"/>
        <v/>
      </c>
    </row>
    <row r="1368" spans="1:21" hidden="1" x14ac:dyDescent="0.25">
      <c r="A1368" s="39">
        <v>42790</v>
      </c>
      <c r="B1368" s="39" t="s">
        <v>4998</v>
      </c>
      <c r="C1368" s="37" t="s">
        <v>2193</v>
      </c>
      <c r="D1368" s="37">
        <v>2017</v>
      </c>
      <c r="E1368" s="38">
        <v>2</v>
      </c>
      <c r="F1368" s="37" t="s">
        <v>1827</v>
      </c>
      <c r="G1368" s="37" t="s">
        <v>1827</v>
      </c>
      <c r="H1368" s="37" t="s">
        <v>32</v>
      </c>
      <c r="I1368" s="38">
        <v>111</v>
      </c>
      <c r="J1368" s="37" t="s">
        <v>2192</v>
      </c>
      <c r="K1368" s="37">
        <f t="shared" si="63"/>
        <v>99</v>
      </c>
      <c r="L1368" s="37" t="s">
        <v>37</v>
      </c>
      <c r="M1368">
        <v>0</v>
      </c>
      <c r="N1368">
        <v>0</v>
      </c>
      <c r="O1368">
        <v>0</v>
      </c>
      <c r="P1368">
        <f>VLOOKUP(C1368,'By Sighting'!B:O,14,FALSE)</f>
        <v>0</v>
      </c>
      <c r="Q1368">
        <v>0</v>
      </c>
      <c r="R1368">
        <f t="shared" si="64"/>
        <v>0</v>
      </c>
      <c r="S1368">
        <v>0</v>
      </c>
      <c r="T1368">
        <v>0</v>
      </c>
      <c r="U1368" t="str">
        <f t="shared" si="65"/>
        <v/>
      </c>
    </row>
    <row r="1369" spans="1:21" hidden="1" x14ac:dyDescent="0.25">
      <c r="A1369" s="39">
        <v>42790</v>
      </c>
      <c r="B1369" s="39" t="s">
        <v>4998</v>
      </c>
      <c r="C1369" s="37" t="s">
        <v>2191</v>
      </c>
      <c r="D1369" s="37">
        <v>2017</v>
      </c>
      <c r="E1369" s="38">
        <v>2</v>
      </c>
      <c r="F1369" s="37" t="s">
        <v>1827</v>
      </c>
      <c r="G1369" s="37" t="s">
        <v>1827</v>
      </c>
      <c r="H1369" s="37" t="s">
        <v>40</v>
      </c>
      <c r="I1369" s="38">
        <v>70</v>
      </c>
      <c r="J1369" s="37">
        <v>0</v>
      </c>
      <c r="K1369" s="37">
        <f t="shared" si="63"/>
        <v>70</v>
      </c>
      <c r="L1369" s="37" t="s">
        <v>37</v>
      </c>
      <c r="M1369">
        <v>0</v>
      </c>
      <c r="N1369">
        <v>0</v>
      </c>
      <c r="O1369">
        <v>0</v>
      </c>
      <c r="P1369">
        <f>VLOOKUP(C1369,'By Sighting'!B:O,14,FALSE)</f>
        <v>0</v>
      </c>
      <c r="Q1369">
        <v>0</v>
      </c>
      <c r="R1369">
        <f t="shared" si="64"/>
        <v>0</v>
      </c>
      <c r="S1369">
        <v>0</v>
      </c>
      <c r="T1369">
        <v>0</v>
      </c>
      <c r="U1369" t="str">
        <f t="shared" si="65"/>
        <v/>
      </c>
    </row>
    <row r="1370" spans="1:21" hidden="1" x14ac:dyDescent="0.25">
      <c r="A1370" s="39">
        <v>42825</v>
      </c>
      <c r="B1370" s="39" t="s">
        <v>4999</v>
      </c>
      <c r="C1370" s="37" t="s">
        <v>2187</v>
      </c>
      <c r="D1370" s="37">
        <v>2017</v>
      </c>
      <c r="E1370" s="38">
        <v>3</v>
      </c>
      <c r="F1370" s="37" t="s">
        <v>76</v>
      </c>
      <c r="G1370" s="37" t="s">
        <v>1827</v>
      </c>
      <c r="H1370" s="37" t="s">
        <v>32</v>
      </c>
      <c r="I1370" s="38">
        <v>98</v>
      </c>
      <c r="J1370" s="37">
        <v>0</v>
      </c>
      <c r="K1370" s="37">
        <f t="shared" si="63"/>
        <v>98</v>
      </c>
      <c r="L1370" s="37" t="s">
        <v>2186</v>
      </c>
      <c r="M1370">
        <v>0</v>
      </c>
      <c r="N1370">
        <v>0</v>
      </c>
      <c r="O1370">
        <v>0</v>
      </c>
      <c r="P1370">
        <f>VLOOKUP(C1370,'By Sighting'!B:O,14,FALSE)</f>
        <v>0</v>
      </c>
      <c r="Q1370">
        <v>0</v>
      </c>
      <c r="R1370">
        <f t="shared" si="64"/>
        <v>0</v>
      </c>
      <c r="S1370">
        <v>0</v>
      </c>
      <c r="T1370">
        <v>0</v>
      </c>
      <c r="U1370" t="str">
        <f t="shared" si="65"/>
        <v/>
      </c>
    </row>
    <row r="1371" spans="1:21" hidden="1" x14ac:dyDescent="0.25">
      <c r="A1371" s="39">
        <v>42825</v>
      </c>
      <c r="B1371" s="39" t="s">
        <v>4999</v>
      </c>
      <c r="C1371" s="37" t="s">
        <v>2185</v>
      </c>
      <c r="D1371" s="37">
        <v>2017</v>
      </c>
      <c r="E1371" s="38">
        <v>3</v>
      </c>
      <c r="F1371" s="37" t="s">
        <v>1827</v>
      </c>
      <c r="G1371" s="37" t="s">
        <v>1827</v>
      </c>
      <c r="H1371" s="37" t="s">
        <v>32</v>
      </c>
      <c r="I1371" s="38">
        <v>32</v>
      </c>
      <c r="J1371" s="37">
        <v>0</v>
      </c>
      <c r="K1371" s="37">
        <f t="shared" si="63"/>
        <v>32</v>
      </c>
      <c r="L1371" s="37" t="s">
        <v>37</v>
      </c>
      <c r="M1371">
        <v>0</v>
      </c>
      <c r="N1371">
        <v>0</v>
      </c>
      <c r="O1371">
        <v>0</v>
      </c>
      <c r="P1371">
        <f>VLOOKUP(C1371,'By Sighting'!B:O,14,FALSE)</f>
        <v>0</v>
      </c>
      <c r="Q1371">
        <v>0</v>
      </c>
      <c r="R1371">
        <f t="shared" si="64"/>
        <v>0</v>
      </c>
      <c r="S1371">
        <v>0</v>
      </c>
      <c r="T1371">
        <v>0</v>
      </c>
      <c r="U1371" t="str">
        <f t="shared" si="65"/>
        <v/>
      </c>
    </row>
    <row r="1372" spans="1:21" hidden="1" x14ac:dyDescent="0.25">
      <c r="A1372" s="39">
        <v>42893</v>
      </c>
      <c r="B1372" s="39" t="s">
        <v>5000</v>
      </c>
      <c r="C1372" s="37" t="s">
        <v>2183</v>
      </c>
      <c r="D1372" s="37">
        <v>2017</v>
      </c>
      <c r="E1372" s="38">
        <v>6</v>
      </c>
      <c r="F1372" s="37" t="s">
        <v>1827</v>
      </c>
      <c r="G1372" s="37" t="s">
        <v>1827</v>
      </c>
      <c r="H1372" s="37" t="s">
        <v>32</v>
      </c>
      <c r="I1372" s="38">
        <v>67</v>
      </c>
      <c r="J1372" s="37">
        <v>0</v>
      </c>
      <c r="K1372" s="37">
        <f t="shared" si="63"/>
        <v>67</v>
      </c>
      <c r="L1372" s="37" t="s">
        <v>2182</v>
      </c>
      <c r="M1372">
        <v>0</v>
      </c>
      <c r="N1372">
        <v>0</v>
      </c>
      <c r="O1372">
        <v>0</v>
      </c>
      <c r="P1372">
        <f>VLOOKUP(C1372,'By Sighting'!B:O,14,FALSE)</f>
        <v>0</v>
      </c>
      <c r="Q1372">
        <v>0</v>
      </c>
      <c r="R1372">
        <f t="shared" si="64"/>
        <v>0</v>
      </c>
      <c r="S1372">
        <v>0</v>
      </c>
      <c r="T1372">
        <v>0</v>
      </c>
      <c r="U1372" t="str">
        <f t="shared" si="65"/>
        <v/>
      </c>
    </row>
    <row r="1373" spans="1:21" hidden="1" x14ac:dyDescent="0.25">
      <c r="A1373" s="39">
        <v>42893</v>
      </c>
      <c r="B1373" s="39" t="s">
        <v>5000</v>
      </c>
      <c r="C1373" s="37" t="s">
        <v>2181</v>
      </c>
      <c r="D1373" s="37">
        <v>2017</v>
      </c>
      <c r="E1373" s="38">
        <v>6</v>
      </c>
      <c r="F1373" s="37" t="s">
        <v>1827</v>
      </c>
      <c r="G1373" s="37" t="s">
        <v>1827</v>
      </c>
      <c r="H1373" s="37" t="s">
        <v>40</v>
      </c>
      <c r="I1373" s="38">
        <v>4</v>
      </c>
      <c r="J1373" s="37">
        <v>0</v>
      </c>
      <c r="K1373" s="37">
        <f t="shared" si="63"/>
        <v>4</v>
      </c>
      <c r="L1373" s="37" t="s">
        <v>37</v>
      </c>
      <c r="M1373">
        <v>0</v>
      </c>
      <c r="N1373">
        <v>0</v>
      </c>
      <c r="O1373">
        <v>0</v>
      </c>
      <c r="P1373">
        <f>VLOOKUP(C1373,'By Sighting'!B:O,14,FALSE)</f>
        <v>0</v>
      </c>
      <c r="Q1373">
        <v>0</v>
      </c>
      <c r="R1373">
        <f t="shared" si="64"/>
        <v>0</v>
      </c>
      <c r="S1373">
        <v>0</v>
      </c>
      <c r="T1373">
        <v>0</v>
      </c>
      <c r="U1373" t="str">
        <f t="shared" si="65"/>
        <v/>
      </c>
    </row>
    <row r="1374" spans="1:21" hidden="1" x14ac:dyDescent="0.25">
      <c r="A1374" s="39">
        <v>42893</v>
      </c>
      <c r="B1374" s="39" t="s">
        <v>5000</v>
      </c>
      <c r="C1374" s="37" t="s">
        <v>2179</v>
      </c>
      <c r="D1374" s="37">
        <v>2017</v>
      </c>
      <c r="E1374" s="38">
        <v>6</v>
      </c>
      <c r="F1374" s="37" t="s">
        <v>55</v>
      </c>
      <c r="G1374" s="37" t="s">
        <v>4672</v>
      </c>
      <c r="H1374" s="37" t="s">
        <v>32</v>
      </c>
      <c r="I1374" s="38">
        <v>343</v>
      </c>
      <c r="J1374" s="37">
        <v>0</v>
      </c>
      <c r="K1374" s="37">
        <f t="shared" si="63"/>
        <v>343</v>
      </c>
      <c r="L1374" s="37" t="s">
        <v>37</v>
      </c>
      <c r="M1374">
        <v>0</v>
      </c>
      <c r="N1374">
        <v>0</v>
      </c>
      <c r="O1374">
        <v>0</v>
      </c>
      <c r="P1374">
        <f>VLOOKUP(C1374,'By Sighting'!B:O,14,FALSE)</f>
        <v>0</v>
      </c>
      <c r="Q1374">
        <v>0</v>
      </c>
      <c r="R1374">
        <f t="shared" si="64"/>
        <v>0</v>
      </c>
      <c r="S1374">
        <v>0</v>
      </c>
      <c r="T1374">
        <v>0</v>
      </c>
      <c r="U1374" t="str">
        <f t="shared" si="65"/>
        <v/>
      </c>
    </row>
    <row r="1375" spans="1:21" hidden="1" x14ac:dyDescent="0.25">
      <c r="A1375" s="39">
        <v>42893</v>
      </c>
      <c r="B1375" s="39" t="s">
        <v>5000</v>
      </c>
      <c r="C1375" s="37" t="s">
        <v>1407</v>
      </c>
      <c r="D1375" s="37">
        <v>2017</v>
      </c>
      <c r="E1375" s="38">
        <v>6</v>
      </c>
      <c r="F1375" s="37" t="s">
        <v>55</v>
      </c>
      <c r="G1375" s="37" t="s">
        <v>4672</v>
      </c>
      <c r="H1375" s="37" t="s">
        <v>40</v>
      </c>
      <c r="I1375" s="38">
        <v>52</v>
      </c>
      <c r="J1375" s="37">
        <v>0</v>
      </c>
      <c r="K1375" s="37">
        <f t="shared" si="63"/>
        <v>52</v>
      </c>
      <c r="L1375" s="37" t="s">
        <v>37</v>
      </c>
      <c r="M1375">
        <v>6</v>
      </c>
      <c r="N1375">
        <v>0</v>
      </c>
      <c r="O1375">
        <v>6</v>
      </c>
      <c r="P1375">
        <f>VLOOKUP(C1375,'By Sighting'!B:O,14,FALSE)</f>
        <v>6</v>
      </c>
      <c r="Q1375">
        <v>0.11538461538461539</v>
      </c>
      <c r="R1375">
        <f t="shared" si="64"/>
        <v>0.11538461538461539</v>
      </c>
      <c r="S1375">
        <v>0.11538461538461539</v>
      </c>
      <c r="T1375">
        <v>6</v>
      </c>
      <c r="U1375" t="str">
        <f t="shared" si="65"/>
        <v/>
      </c>
    </row>
    <row r="1376" spans="1:21" hidden="1" x14ac:dyDescent="0.25">
      <c r="A1376" s="39">
        <v>42893</v>
      </c>
      <c r="B1376" s="39" t="s">
        <v>5000</v>
      </c>
      <c r="C1376" s="37" t="s">
        <v>2177</v>
      </c>
      <c r="D1376" s="37">
        <v>2017</v>
      </c>
      <c r="E1376" s="38">
        <v>6</v>
      </c>
      <c r="F1376" s="37" t="s">
        <v>24</v>
      </c>
      <c r="G1376" s="37" t="s">
        <v>4672</v>
      </c>
      <c r="H1376" s="37" t="s">
        <v>32</v>
      </c>
      <c r="I1376" s="38">
        <v>71</v>
      </c>
      <c r="J1376" s="37">
        <v>0</v>
      </c>
      <c r="K1376" s="37">
        <f t="shared" si="63"/>
        <v>71</v>
      </c>
      <c r="L1376" s="37" t="s">
        <v>2176</v>
      </c>
      <c r="M1376">
        <v>0</v>
      </c>
      <c r="N1376">
        <v>0</v>
      </c>
      <c r="O1376">
        <v>0</v>
      </c>
      <c r="P1376">
        <f>VLOOKUP(C1376,'By Sighting'!B:O,14,FALSE)</f>
        <v>0</v>
      </c>
      <c r="Q1376">
        <v>0</v>
      </c>
      <c r="R1376">
        <f t="shared" si="64"/>
        <v>0</v>
      </c>
      <c r="S1376">
        <v>0</v>
      </c>
      <c r="T1376">
        <v>0</v>
      </c>
      <c r="U1376" t="str">
        <f t="shared" si="65"/>
        <v/>
      </c>
    </row>
    <row r="1377" spans="1:21" hidden="1" x14ac:dyDescent="0.25">
      <c r="A1377" s="39">
        <v>42893</v>
      </c>
      <c r="B1377" s="39" t="s">
        <v>5000</v>
      </c>
      <c r="C1377" s="37" t="s">
        <v>1420</v>
      </c>
      <c r="D1377" s="37">
        <v>2017</v>
      </c>
      <c r="E1377" s="38">
        <v>6</v>
      </c>
      <c r="F1377" s="37" t="s">
        <v>50</v>
      </c>
      <c r="G1377" s="37" t="s">
        <v>50</v>
      </c>
      <c r="H1377" s="37" t="s">
        <v>32</v>
      </c>
      <c r="I1377" s="38">
        <v>304</v>
      </c>
      <c r="J1377" s="37" t="s">
        <v>1927</v>
      </c>
      <c r="K1377" s="37">
        <f t="shared" si="63"/>
        <v>296</v>
      </c>
      <c r="L1377" s="37" t="s">
        <v>2174</v>
      </c>
      <c r="M1377">
        <v>3</v>
      </c>
      <c r="N1377">
        <v>2</v>
      </c>
      <c r="O1377">
        <v>1</v>
      </c>
      <c r="P1377">
        <f>VLOOKUP(C1377,'By Sighting'!B:O,14,FALSE)</f>
        <v>3</v>
      </c>
      <c r="Q1377">
        <v>9.8684210526315784E-3</v>
      </c>
      <c r="R1377">
        <f t="shared" si="64"/>
        <v>3.2894736842105261E-3</v>
      </c>
      <c r="S1377">
        <v>1.0135135135135136E-2</v>
      </c>
      <c r="T1377">
        <v>3</v>
      </c>
      <c r="U1377" t="str">
        <f t="shared" si="65"/>
        <v/>
      </c>
    </row>
    <row r="1378" spans="1:21" hidden="1" x14ac:dyDescent="0.25">
      <c r="A1378" s="39">
        <v>42893</v>
      </c>
      <c r="B1378" s="39" t="s">
        <v>5000</v>
      </c>
      <c r="C1378" s="37" t="s">
        <v>2173</v>
      </c>
      <c r="D1378" s="37">
        <v>2017</v>
      </c>
      <c r="E1378" s="38">
        <v>6</v>
      </c>
      <c r="F1378" s="37" t="s">
        <v>50</v>
      </c>
      <c r="G1378" s="37" t="s">
        <v>50</v>
      </c>
      <c r="H1378" s="37" t="s">
        <v>40</v>
      </c>
      <c r="I1378" s="38">
        <v>2</v>
      </c>
      <c r="J1378" s="37">
        <v>0</v>
      </c>
      <c r="K1378" s="37">
        <f t="shared" si="63"/>
        <v>2</v>
      </c>
      <c r="L1378" s="37" t="s">
        <v>37</v>
      </c>
      <c r="M1378">
        <v>0</v>
      </c>
      <c r="N1378">
        <v>0</v>
      </c>
      <c r="O1378">
        <v>0</v>
      </c>
      <c r="P1378">
        <f>VLOOKUP(C1378,'By Sighting'!B:O,14,FALSE)</f>
        <v>0</v>
      </c>
      <c r="Q1378">
        <v>0</v>
      </c>
      <c r="R1378">
        <f t="shared" si="64"/>
        <v>0</v>
      </c>
      <c r="S1378">
        <v>0</v>
      </c>
      <c r="T1378">
        <v>0</v>
      </c>
      <c r="U1378" t="str">
        <f t="shared" si="65"/>
        <v/>
      </c>
    </row>
    <row r="1379" spans="1:21" hidden="1" x14ac:dyDescent="0.25">
      <c r="A1379" s="39">
        <v>42893</v>
      </c>
      <c r="B1379" s="39" t="s">
        <v>5000</v>
      </c>
      <c r="C1379" s="37" t="s">
        <v>1427</v>
      </c>
      <c r="D1379" s="37">
        <v>2017</v>
      </c>
      <c r="E1379" s="38">
        <v>6</v>
      </c>
      <c r="F1379" s="37" t="s">
        <v>36</v>
      </c>
      <c r="G1379" s="37" t="s">
        <v>36</v>
      </c>
      <c r="H1379" s="37" t="s">
        <v>32</v>
      </c>
      <c r="I1379" s="38">
        <v>187</v>
      </c>
      <c r="J1379" s="37" t="s">
        <v>1999</v>
      </c>
      <c r="K1379" s="37">
        <f t="shared" si="63"/>
        <v>171</v>
      </c>
      <c r="L1379" s="37" t="s">
        <v>37</v>
      </c>
      <c r="M1379">
        <v>2</v>
      </c>
      <c r="N1379">
        <v>1</v>
      </c>
      <c r="O1379">
        <v>1</v>
      </c>
      <c r="P1379">
        <f>VLOOKUP(C1379,'By Sighting'!B:O,14,FALSE)</f>
        <v>2</v>
      </c>
      <c r="Q1379">
        <v>1.06951871657754E-2</v>
      </c>
      <c r="R1379">
        <f t="shared" si="64"/>
        <v>5.3475935828877002E-3</v>
      </c>
      <c r="S1379">
        <v>1.1695906432748537E-2</v>
      </c>
      <c r="T1379">
        <v>2</v>
      </c>
      <c r="U1379" t="str">
        <f t="shared" si="65"/>
        <v/>
      </c>
    </row>
    <row r="1380" spans="1:21" hidden="1" x14ac:dyDescent="0.25">
      <c r="A1380" s="39">
        <v>42893</v>
      </c>
      <c r="B1380" s="39" t="s">
        <v>5000</v>
      </c>
      <c r="C1380" s="37" t="s">
        <v>2172</v>
      </c>
      <c r="D1380" s="37">
        <v>2017</v>
      </c>
      <c r="E1380" s="38">
        <v>6</v>
      </c>
      <c r="F1380" s="37" t="s">
        <v>36</v>
      </c>
      <c r="G1380" s="37" t="s">
        <v>36</v>
      </c>
      <c r="H1380" s="37" t="s">
        <v>40</v>
      </c>
      <c r="I1380" s="38">
        <v>4</v>
      </c>
      <c r="J1380" s="37">
        <v>0</v>
      </c>
      <c r="K1380" s="37">
        <f t="shared" si="63"/>
        <v>4</v>
      </c>
      <c r="L1380" s="37" t="s">
        <v>37</v>
      </c>
      <c r="M1380">
        <v>0</v>
      </c>
      <c r="N1380">
        <v>0</v>
      </c>
      <c r="O1380">
        <v>0</v>
      </c>
      <c r="P1380">
        <f>VLOOKUP(C1380,'By Sighting'!B:O,14,FALSE)</f>
        <v>0</v>
      </c>
      <c r="Q1380">
        <v>0</v>
      </c>
      <c r="R1380">
        <f t="shared" si="64"/>
        <v>0</v>
      </c>
      <c r="S1380">
        <v>0</v>
      </c>
      <c r="T1380">
        <v>0</v>
      </c>
      <c r="U1380" t="str">
        <f t="shared" si="65"/>
        <v/>
      </c>
    </row>
    <row r="1381" spans="1:21" hidden="1" x14ac:dyDescent="0.25">
      <c r="A1381" s="39">
        <v>42905</v>
      </c>
      <c r="B1381" s="39" t="s">
        <v>5001</v>
      </c>
      <c r="C1381" s="37" t="s">
        <v>2168</v>
      </c>
      <c r="D1381" s="37">
        <v>2017</v>
      </c>
      <c r="E1381" s="38">
        <v>6</v>
      </c>
      <c r="F1381" s="37" t="s">
        <v>76</v>
      </c>
      <c r="G1381" s="37" t="s">
        <v>1827</v>
      </c>
      <c r="H1381" s="37" t="s">
        <v>32</v>
      </c>
      <c r="I1381" s="38">
        <v>1</v>
      </c>
      <c r="J1381" s="37">
        <v>0</v>
      </c>
      <c r="K1381" s="37">
        <f t="shared" si="63"/>
        <v>1</v>
      </c>
      <c r="L1381" s="37" t="s">
        <v>37</v>
      </c>
      <c r="M1381">
        <v>0</v>
      </c>
      <c r="N1381">
        <v>0</v>
      </c>
      <c r="O1381">
        <v>0</v>
      </c>
      <c r="P1381">
        <f>VLOOKUP(C1381,'By Sighting'!B:O,14,FALSE)</f>
        <v>0</v>
      </c>
      <c r="Q1381">
        <v>0</v>
      </c>
      <c r="R1381">
        <f t="shared" si="64"/>
        <v>0</v>
      </c>
      <c r="S1381">
        <v>0</v>
      </c>
      <c r="T1381">
        <v>0</v>
      </c>
      <c r="U1381" t="str">
        <f t="shared" si="65"/>
        <v/>
      </c>
    </row>
    <row r="1382" spans="1:21" hidden="1" x14ac:dyDescent="0.25">
      <c r="A1382" s="39">
        <v>42905</v>
      </c>
      <c r="B1382" s="39" t="s">
        <v>5001</v>
      </c>
      <c r="C1382" s="37" t="s">
        <v>2167</v>
      </c>
      <c r="D1382" s="37">
        <v>2017</v>
      </c>
      <c r="E1382" s="38">
        <v>6</v>
      </c>
      <c r="F1382" s="37" t="s">
        <v>76</v>
      </c>
      <c r="G1382" s="37" t="s">
        <v>1827</v>
      </c>
      <c r="H1382" s="37" t="s">
        <v>40</v>
      </c>
      <c r="I1382" s="38">
        <v>1</v>
      </c>
      <c r="J1382" s="37">
        <v>0</v>
      </c>
      <c r="K1382" s="37">
        <f t="shared" si="63"/>
        <v>1</v>
      </c>
      <c r="L1382" s="37" t="s">
        <v>37</v>
      </c>
      <c r="M1382">
        <v>0</v>
      </c>
      <c r="N1382">
        <v>0</v>
      </c>
      <c r="O1382">
        <v>0</v>
      </c>
      <c r="P1382">
        <f>VLOOKUP(C1382,'By Sighting'!B:O,14,FALSE)</f>
        <v>0</v>
      </c>
      <c r="Q1382">
        <v>0</v>
      </c>
      <c r="R1382">
        <f t="shared" si="64"/>
        <v>0</v>
      </c>
      <c r="S1382">
        <v>0</v>
      </c>
      <c r="T1382">
        <v>0</v>
      </c>
      <c r="U1382" t="str">
        <f t="shared" si="65"/>
        <v/>
      </c>
    </row>
    <row r="1383" spans="1:21" hidden="1" x14ac:dyDescent="0.25">
      <c r="A1383" s="39">
        <v>42905</v>
      </c>
      <c r="B1383" s="39" t="s">
        <v>5001</v>
      </c>
      <c r="C1383" s="37" t="s">
        <v>1435</v>
      </c>
      <c r="D1383" s="37">
        <v>2017</v>
      </c>
      <c r="E1383" s="38">
        <v>6</v>
      </c>
      <c r="F1383" s="37" t="s">
        <v>1827</v>
      </c>
      <c r="G1383" s="37" t="s">
        <v>1827</v>
      </c>
      <c r="H1383" s="37" t="s">
        <v>32</v>
      </c>
      <c r="I1383" s="38">
        <v>41</v>
      </c>
      <c r="J1383" s="37">
        <v>0</v>
      </c>
      <c r="K1383" s="37">
        <f t="shared" si="63"/>
        <v>41</v>
      </c>
      <c r="L1383" s="37" t="s">
        <v>37</v>
      </c>
      <c r="M1383">
        <v>1</v>
      </c>
      <c r="N1383">
        <v>0</v>
      </c>
      <c r="O1383">
        <v>1</v>
      </c>
      <c r="P1383">
        <f>VLOOKUP(C1383,'By Sighting'!B:O,14,FALSE)</f>
        <v>1</v>
      </c>
      <c r="Q1383">
        <v>2.4390243902439025E-2</v>
      </c>
      <c r="R1383">
        <f t="shared" si="64"/>
        <v>2.4390243902439025E-2</v>
      </c>
      <c r="S1383">
        <v>2.4390243902439025E-2</v>
      </c>
      <c r="T1383">
        <v>1</v>
      </c>
      <c r="U1383" t="str">
        <f t="shared" si="65"/>
        <v/>
      </c>
    </row>
    <row r="1384" spans="1:21" hidden="1" x14ac:dyDescent="0.25">
      <c r="A1384" s="39">
        <v>42905</v>
      </c>
      <c r="B1384" s="39" t="s">
        <v>5001</v>
      </c>
      <c r="C1384" s="37" t="s">
        <v>2165</v>
      </c>
      <c r="D1384" s="37">
        <v>2017</v>
      </c>
      <c r="E1384" s="38">
        <v>6</v>
      </c>
      <c r="F1384" s="37" t="s">
        <v>55</v>
      </c>
      <c r="G1384" s="37" t="s">
        <v>4672</v>
      </c>
      <c r="H1384" s="37" t="s">
        <v>32</v>
      </c>
      <c r="I1384" s="38">
        <v>60</v>
      </c>
      <c r="J1384" s="37">
        <v>0</v>
      </c>
      <c r="K1384" s="37">
        <f t="shared" si="63"/>
        <v>60</v>
      </c>
      <c r="L1384" s="37" t="s">
        <v>37</v>
      </c>
      <c r="M1384">
        <v>0</v>
      </c>
      <c r="N1384">
        <v>0</v>
      </c>
      <c r="O1384">
        <v>0</v>
      </c>
      <c r="P1384">
        <f>VLOOKUP(C1384,'By Sighting'!B:O,14,FALSE)</f>
        <v>0</v>
      </c>
      <c r="Q1384">
        <v>0</v>
      </c>
      <c r="R1384">
        <f t="shared" si="64"/>
        <v>0</v>
      </c>
      <c r="S1384">
        <v>0</v>
      </c>
      <c r="T1384">
        <v>0</v>
      </c>
      <c r="U1384" t="str">
        <f t="shared" si="65"/>
        <v/>
      </c>
    </row>
    <row r="1385" spans="1:21" hidden="1" x14ac:dyDescent="0.25">
      <c r="A1385" s="39">
        <v>42905</v>
      </c>
      <c r="B1385" s="39" t="s">
        <v>5001</v>
      </c>
      <c r="C1385" s="37" t="s">
        <v>1438</v>
      </c>
      <c r="D1385" s="37">
        <v>2017</v>
      </c>
      <c r="E1385" s="38">
        <v>6</v>
      </c>
      <c r="F1385" s="37" t="s">
        <v>55</v>
      </c>
      <c r="G1385" s="37" t="s">
        <v>4672</v>
      </c>
      <c r="H1385" s="37" t="s">
        <v>40</v>
      </c>
      <c r="I1385" s="38">
        <v>26</v>
      </c>
      <c r="J1385" s="37">
        <v>0</v>
      </c>
      <c r="K1385" s="37">
        <f t="shared" si="63"/>
        <v>26</v>
      </c>
      <c r="L1385" s="37" t="s">
        <v>37</v>
      </c>
      <c r="M1385">
        <v>1</v>
      </c>
      <c r="N1385">
        <v>0</v>
      </c>
      <c r="O1385">
        <v>1</v>
      </c>
      <c r="P1385">
        <f>VLOOKUP(C1385,'By Sighting'!B:O,14,FALSE)</f>
        <v>1</v>
      </c>
      <c r="Q1385">
        <v>3.8461538461538464E-2</v>
      </c>
      <c r="R1385">
        <f t="shared" si="64"/>
        <v>3.8461538461538464E-2</v>
      </c>
      <c r="S1385">
        <v>3.8461538461538464E-2</v>
      </c>
      <c r="T1385">
        <v>1</v>
      </c>
      <c r="U1385" t="str">
        <f t="shared" si="65"/>
        <v/>
      </c>
    </row>
    <row r="1386" spans="1:21" hidden="1" x14ac:dyDescent="0.25">
      <c r="A1386" s="39">
        <v>42905</v>
      </c>
      <c r="B1386" s="39" t="s">
        <v>5001</v>
      </c>
      <c r="C1386" s="37" t="s">
        <v>2164</v>
      </c>
      <c r="D1386" s="37">
        <v>2017</v>
      </c>
      <c r="E1386" s="38">
        <v>6</v>
      </c>
      <c r="F1386" s="37" t="s">
        <v>24</v>
      </c>
      <c r="G1386" s="37" t="s">
        <v>4672</v>
      </c>
      <c r="H1386" s="37" t="s">
        <v>32</v>
      </c>
      <c r="I1386" s="38">
        <v>63</v>
      </c>
      <c r="J1386" s="37">
        <v>0</v>
      </c>
      <c r="K1386" s="37">
        <f t="shared" si="63"/>
        <v>63</v>
      </c>
      <c r="L1386" s="37" t="s">
        <v>37</v>
      </c>
      <c r="M1386">
        <v>0</v>
      </c>
      <c r="N1386">
        <v>0</v>
      </c>
      <c r="O1386">
        <v>0</v>
      </c>
      <c r="P1386">
        <f>VLOOKUP(C1386,'By Sighting'!B:O,14,FALSE)</f>
        <v>0</v>
      </c>
      <c r="Q1386">
        <v>0</v>
      </c>
      <c r="R1386">
        <f t="shared" si="64"/>
        <v>0</v>
      </c>
      <c r="S1386">
        <v>0</v>
      </c>
      <c r="T1386">
        <v>0</v>
      </c>
      <c r="U1386" t="str">
        <f t="shared" si="65"/>
        <v/>
      </c>
    </row>
    <row r="1387" spans="1:21" hidden="1" x14ac:dyDescent="0.25">
      <c r="A1387" s="39">
        <v>42905</v>
      </c>
      <c r="B1387" s="39" t="s">
        <v>5001</v>
      </c>
      <c r="C1387" s="37" t="s">
        <v>2163</v>
      </c>
      <c r="D1387" s="37">
        <v>2017</v>
      </c>
      <c r="E1387" s="38">
        <v>6</v>
      </c>
      <c r="F1387" s="37" t="s">
        <v>36</v>
      </c>
      <c r="G1387" s="37" t="s">
        <v>36</v>
      </c>
      <c r="H1387" s="37" t="s">
        <v>32</v>
      </c>
      <c r="I1387" s="38">
        <v>241</v>
      </c>
      <c r="J1387" s="37" t="s">
        <v>2162</v>
      </c>
      <c r="K1387" s="37">
        <f t="shared" si="63"/>
        <v>193</v>
      </c>
      <c r="L1387" s="37" t="s">
        <v>2161</v>
      </c>
      <c r="M1387">
        <v>0</v>
      </c>
      <c r="N1387">
        <v>0</v>
      </c>
      <c r="O1387">
        <v>0</v>
      </c>
      <c r="P1387">
        <f>VLOOKUP(C1387,'By Sighting'!B:O,14,FALSE)</f>
        <v>0</v>
      </c>
      <c r="Q1387">
        <v>0</v>
      </c>
      <c r="R1387">
        <f t="shared" si="64"/>
        <v>0</v>
      </c>
      <c r="S1387">
        <v>0</v>
      </c>
      <c r="T1387">
        <v>0</v>
      </c>
      <c r="U1387" t="str">
        <f t="shared" si="65"/>
        <v/>
      </c>
    </row>
    <row r="1388" spans="1:21" hidden="1" x14ac:dyDescent="0.25">
      <c r="A1388" s="39">
        <v>42905</v>
      </c>
      <c r="B1388" s="39" t="s">
        <v>5001</v>
      </c>
      <c r="C1388" s="37" t="s">
        <v>2160</v>
      </c>
      <c r="D1388" s="37">
        <v>2017</v>
      </c>
      <c r="E1388" s="38">
        <v>6</v>
      </c>
      <c r="F1388" s="37" t="s">
        <v>36</v>
      </c>
      <c r="G1388" s="37" t="s">
        <v>36</v>
      </c>
      <c r="H1388" s="37" t="s">
        <v>40</v>
      </c>
      <c r="I1388" s="38">
        <v>1</v>
      </c>
      <c r="J1388" s="37">
        <v>0</v>
      </c>
      <c r="K1388" s="37">
        <f t="shared" si="63"/>
        <v>1</v>
      </c>
      <c r="L1388" s="37" t="s">
        <v>2159</v>
      </c>
      <c r="M1388">
        <v>0</v>
      </c>
      <c r="N1388">
        <v>0</v>
      </c>
      <c r="O1388">
        <v>0</v>
      </c>
      <c r="P1388">
        <f>VLOOKUP(C1388,'By Sighting'!B:O,14,FALSE)</f>
        <v>0</v>
      </c>
      <c r="Q1388">
        <v>0</v>
      </c>
      <c r="R1388">
        <f t="shared" si="64"/>
        <v>0</v>
      </c>
      <c r="S1388">
        <v>0</v>
      </c>
      <c r="T1388">
        <v>0</v>
      </c>
      <c r="U1388" t="str">
        <f t="shared" si="65"/>
        <v/>
      </c>
    </row>
    <row r="1389" spans="1:21" hidden="1" x14ac:dyDescent="0.25">
      <c r="A1389" s="39">
        <v>42905</v>
      </c>
      <c r="B1389" s="39" t="s">
        <v>5001</v>
      </c>
      <c r="C1389" s="37" t="s">
        <v>1443</v>
      </c>
      <c r="D1389" s="37">
        <v>2017</v>
      </c>
      <c r="E1389" s="38">
        <v>6</v>
      </c>
      <c r="F1389" s="37" t="s">
        <v>50</v>
      </c>
      <c r="G1389" s="37" t="s">
        <v>50</v>
      </c>
      <c r="H1389" s="37" t="s">
        <v>32</v>
      </c>
      <c r="I1389" s="38">
        <v>286</v>
      </c>
      <c r="J1389" s="37" t="s">
        <v>2158</v>
      </c>
      <c r="K1389" s="37">
        <f t="shared" si="63"/>
        <v>250</v>
      </c>
      <c r="L1389" s="37" t="s">
        <v>2157</v>
      </c>
      <c r="M1389">
        <v>1</v>
      </c>
      <c r="N1389">
        <v>1</v>
      </c>
      <c r="O1389">
        <v>0</v>
      </c>
      <c r="P1389">
        <f>VLOOKUP(C1389,'By Sighting'!B:O,14,FALSE)</f>
        <v>1</v>
      </c>
      <c r="Q1389">
        <v>3.4965034965034965E-3</v>
      </c>
      <c r="R1389">
        <f t="shared" si="64"/>
        <v>0</v>
      </c>
      <c r="S1389">
        <v>4.0000000000000001E-3</v>
      </c>
      <c r="T1389">
        <v>1</v>
      </c>
      <c r="U1389" t="str">
        <f t="shared" si="65"/>
        <v/>
      </c>
    </row>
    <row r="1390" spans="1:21" hidden="1" x14ac:dyDescent="0.25">
      <c r="A1390" s="39">
        <v>42910</v>
      </c>
      <c r="B1390" s="39" t="s">
        <v>5002</v>
      </c>
      <c r="C1390" s="37" t="s">
        <v>2155</v>
      </c>
      <c r="D1390" s="37">
        <v>2017</v>
      </c>
      <c r="E1390" s="38">
        <v>6</v>
      </c>
      <c r="F1390" s="37" t="s">
        <v>1827</v>
      </c>
      <c r="G1390" s="37" t="s">
        <v>1827</v>
      </c>
      <c r="H1390" s="37" t="s">
        <v>32</v>
      </c>
      <c r="I1390" s="38">
        <v>66</v>
      </c>
      <c r="J1390" s="37">
        <v>0</v>
      </c>
      <c r="K1390" s="37">
        <f t="shared" si="63"/>
        <v>66</v>
      </c>
      <c r="L1390" s="37" t="s">
        <v>37</v>
      </c>
      <c r="M1390">
        <v>0</v>
      </c>
      <c r="N1390">
        <v>0</v>
      </c>
      <c r="O1390">
        <v>0</v>
      </c>
      <c r="P1390">
        <f>VLOOKUP(C1390,'By Sighting'!B:O,14,FALSE)</f>
        <v>0</v>
      </c>
      <c r="Q1390">
        <v>0</v>
      </c>
      <c r="R1390">
        <f t="shared" si="64"/>
        <v>0</v>
      </c>
      <c r="S1390">
        <v>0</v>
      </c>
      <c r="T1390">
        <v>0</v>
      </c>
      <c r="U1390" t="str">
        <f t="shared" si="65"/>
        <v/>
      </c>
    </row>
    <row r="1391" spans="1:21" hidden="1" x14ac:dyDescent="0.25">
      <c r="A1391" s="39">
        <v>42910</v>
      </c>
      <c r="B1391" s="39" t="s">
        <v>5002</v>
      </c>
      <c r="C1391" s="37" t="s">
        <v>2153</v>
      </c>
      <c r="D1391" s="37">
        <v>2017</v>
      </c>
      <c r="E1391" s="38">
        <v>6</v>
      </c>
      <c r="F1391" s="37" t="s">
        <v>55</v>
      </c>
      <c r="G1391" s="37" t="s">
        <v>4672</v>
      </c>
      <c r="H1391" s="37" t="s">
        <v>32</v>
      </c>
      <c r="I1391" s="38">
        <v>51</v>
      </c>
      <c r="J1391" s="37">
        <v>0</v>
      </c>
      <c r="K1391" s="37">
        <f t="shared" si="63"/>
        <v>51</v>
      </c>
      <c r="L1391" s="37" t="s">
        <v>37</v>
      </c>
      <c r="M1391">
        <v>0</v>
      </c>
      <c r="N1391">
        <v>0</v>
      </c>
      <c r="O1391">
        <v>0</v>
      </c>
      <c r="P1391">
        <f>VLOOKUP(C1391,'By Sighting'!B:O,14,FALSE)</f>
        <v>0</v>
      </c>
      <c r="Q1391">
        <v>0</v>
      </c>
      <c r="R1391">
        <f t="shared" si="64"/>
        <v>0</v>
      </c>
      <c r="S1391">
        <v>0</v>
      </c>
      <c r="T1391">
        <v>0</v>
      </c>
      <c r="U1391" t="str">
        <f t="shared" si="65"/>
        <v/>
      </c>
    </row>
    <row r="1392" spans="1:21" hidden="1" x14ac:dyDescent="0.25">
      <c r="A1392" s="39">
        <v>42910</v>
      </c>
      <c r="B1392" s="39" t="s">
        <v>5002</v>
      </c>
      <c r="C1392" s="37" t="s">
        <v>2152</v>
      </c>
      <c r="D1392" s="37">
        <v>2017</v>
      </c>
      <c r="E1392" s="38">
        <v>6</v>
      </c>
      <c r="F1392" s="37" t="s">
        <v>55</v>
      </c>
      <c r="G1392" s="37" t="s">
        <v>4672</v>
      </c>
      <c r="H1392" s="37" t="s">
        <v>40</v>
      </c>
      <c r="I1392" s="38">
        <v>12</v>
      </c>
      <c r="J1392" s="37" t="s">
        <v>1841</v>
      </c>
      <c r="K1392" s="37">
        <f t="shared" si="63"/>
        <v>11</v>
      </c>
      <c r="L1392" s="37" t="s">
        <v>2151</v>
      </c>
      <c r="M1392">
        <v>0</v>
      </c>
      <c r="N1392">
        <v>0</v>
      </c>
      <c r="O1392">
        <v>0</v>
      </c>
      <c r="P1392">
        <f>VLOOKUP(C1392,'By Sighting'!B:O,14,FALSE)</f>
        <v>0</v>
      </c>
      <c r="Q1392">
        <v>0</v>
      </c>
      <c r="R1392">
        <f t="shared" si="64"/>
        <v>0</v>
      </c>
      <c r="S1392">
        <v>0</v>
      </c>
      <c r="T1392">
        <v>0</v>
      </c>
      <c r="U1392" t="str">
        <f t="shared" si="65"/>
        <v/>
      </c>
    </row>
    <row r="1393" spans="1:21" hidden="1" x14ac:dyDescent="0.25">
      <c r="A1393" s="39">
        <v>42910</v>
      </c>
      <c r="B1393" s="39" t="s">
        <v>5002</v>
      </c>
      <c r="C1393" s="37" t="s">
        <v>2150</v>
      </c>
      <c r="D1393" s="37">
        <v>2017</v>
      </c>
      <c r="E1393" s="38">
        <v>6</v>
      </c>
      <c r="F1393" s="37" t="s">
        <v>24</v>
      </c>
      <c r="G1393" s="37" t="s">
        <v>4672</v>
      </c>
      <c r="H1393" s="37" t="s">
        <v>32</v>
      </c>
      <c r="I1393" s="38">
        <v>70</v>
      </c>
      <c r="J1393" s="37">
        <v>0</v>
      </c>
      <c r="K1393" s="37">
        <f t="shared" si="63"/>
        <v>70</v>
      </c>
      <c r="L1393" s="37" t="s">
        <v>2149</v>
      </c>
      <c r="M1393">
        <v>0</v>
      </c>
      <c r="N1393">
        <v>0</v>
      </c>
      <c r="O1393">
        <v>0</v>
      </c>
      <c r="P1393">
        <f>VLOOKUP(C1393,'By Sighting'!B:O,14,FALSE)</f>
        <v>0</v>
      </c>
      <c r="Q1393">
        <v>0</v>
      </c>
      <c r="R1393">
        <f t="shared" si="64"/>
        <v>0</v>
      </c>
      <c r="S1393">
        <v>0</v>
      </c>
      <c r="T1393">
        <v>0</v>
      </c>
      <c r="U1393" t="str">
        <f t="shared" si="65"/>
        <v/>
      </c>
    </row>
    <row r="1394" spans="1:21" hidden="1" x14ac:dyDescent="0.25">
      <c r="A1394" s="39">
        <v>42910</v>
      </c>
      <c r="B1394" s="39" t="s">
        <v>5002</v>
      </c>
      <c r="C1394" s="37" t="s">
        <v>2147</v>
      </c>
      <c r="D1394" s="37">
        <v>2017</v>
      </c>
      <c r="E1394" s="38">
        <v>6</v>
      </c>
      <c r="F1394" s="37" t="s">
        <v>36</v>
      </c>
      <c r="G1394" s="37" t="s">
        <v>36</v>
      </c>
      <c r="H1394" s="37" t="s">
        <v>32</v>
      </c>
      <c r="I1394" s="38">
        <v>327</v>
      </c>
      <c r="J1394" s="37" t="s">
        <v>1817</v>
      </c>
      <c r="K1394" s="37">
        <f t="shared" si="63"/>
        <v>278</v>
      </c>
      <c r="L1394" s="37" t="s">
        <v>2146</v>
      </c>
      <c r="M1394">
        <v>0</v>
      </c>
      <c r="N1394">
        <v>0</v>
      </c>
      <c r="O1394">
        <v>0</v>
      </c>
      <c r="P1394">
        <f>VLOOKUP(C1394,'By Sighting'!B:O,14,FALSE)</f>
        <v>0</v>
      </c>
      <c r="Q1394">
        <v>0</v>
      </c>
      <c r="R1394">
        <f t="shared" si="64"/>
        <v>0</v>
      </c>
      <c r="S1394">
        <v>0</v>
      </c>
      <c r="T1394">
        <v>0</v>
      </c>
      <c r="U1394" t="str">
        <f t="shared" si="65"/>
        <v/>
      </c>
    </row>
    <row r="1395" spans="1:21" hidden="1" x14ac:dyDescent="0.25">
      <c r="A1395" s="39">
        <v>42910</v>
      </c>
      <c r="B1395" s="39" t="s">
        <v>5002</v>
      </c>
      <c r="C1395" s="37" t="s">
        <v>1446</v>
      </c>
      <c r="D1395" s="37">
        <v>2017</v>
      </c>
      <c r="E1395" s="38">
        <v>6</v>
      </c>
      <c r="F1395" s="37" t="s">
        <v>50</v>
      </c>
      <c r="G1395" s="37" t="s">
        <v>50</v>
      </c>
      <c r="H1395" s="37" t="s">
        <v>32</v>
      </c>
      <c r="I1395" s="38">
        <v>331</v>
      </c>
      <c r="J1395" s="37" t="s">
        <v>2145</v>
      </c>
      <c r="K1395" s="37">
        <f t="shared" si="63"/>
        <v>316</v>
      </c>
      <c r="L1395" s="37" t="s">
        <v>2144</v>
      </c>
      <c r="M1395">
        <v>2</v>
      </c>
      <c r="N1395">
        <v>0</v>
      </c>
      <c r="O1395">
        <v>2</v>
      </c>
      <c r="P1395">
        <f>VLOOKUP(C1395,'By Sighting'!B:O,14,FALSE)</f>
        <v>2</v>
      </c>
      <c r="Q1395">
        <v>6.0422960725075529E-3</v>
      </c>
      <c r="R1395">
        <f t="shared" si="64"/>
        <v>6.0422960725075529E-3</v>
      </c>
      <c r="S1395">
        <v>6.3291139240506328E-3</v>
      </c>
      <c r="T1395">
        <v>2</v>
      </c>
      <c r="U1395" t="str">
        <f t="shared" si="65"/>
        <v/>
      </c>
    </row>
    <row r="1396" spans="1:21" hidden="1" x14ac:dyDescent="0.25">
      <c r="A1396" s="39">
        <v>42910</v>
      </c>
      <c r="B1396" s="39" t="s">
        <v>5002</v>
      </c>
      <c r="C1396" s="37" t="s">
        <v>2143</v>
      </c>
      <c r="D1396" s="37">
        <v>2017</v>
      </c>
      <c r="E1396" s="38">
        <v>6</v>
      </c>
      <c r="F1396" s="37" t="s">
        <v>50</v>
      </c>
      <c r="G1396" s="37" t="s">
        <v>50</v>
      </c>
      <c r="H1396" s="37" t="s">
        <v>40</v>
      </c>
      <c r="I1396" s="38">
        <v>1</v>
      </c>
      <c r="J1396" s="37">
        <v>0</v>
      </c>
      <c r="K1396" s="37">
        <f t="shared" si="63"/>
        <v>1</v>
      </c>
      <c r="L1396" s="37" t="s">
        <v>37</v>
      </c>
      <c r="M1396">
        <v>0</v>
      </c>
      <c r="N1396">
        <v>0</v>
      </c>
      <c r="O1396">
        <v>0</v>
      </c>
      <c r="P1396">
        <f>VLOOKUP(C1396,'By Sighting'!B:O,14,FALSE)</f>
        <v>0</v>
      </c>
      <c r="Q1396">
        <v>0</v>
      </c>
      <c r="R1396">
        <f t="shared" si="64"/>
        <v>0</v>
      </c>
      <c r="S1396">
        <v>0</v>
      </c>
      <c r="T1396">
        <v>0</v>
      </c>
      <c r="U1396" t="str">
        <f t="shared" si="65"/>
        <v/>
      </c>
    </row>
    <row r="1397" spans="1:21" hidden="1" x14ac:dyDescent="0.25">
      <c r="A1397" s="39">
        <v>42936</v>
      </c>
      <c r="B1397" s="39" t="s">
        <v>5003</v>
      </c>
      <c r="C1397" s="37" t="s">
        <v>2142</v>
      </c>
      <c r="D1397" s="37">
        <v>2017</v>
      </c>
      <c r="E1397" s="38">
        <v>7</v>
      </c>
      <c r="F1397" s="37" t="s">
        <v>76</v>
      </c>
      <c r="G1397" s="37" t="s">
        <v>1827</v>
      </c>
      <c r="H1397" s="37" t="s">
        <v>32</v>
      </c>
      <c r="I1397" s="38">
        <v>2</v>
      </c>
      <c r="J1397" s="37">
        <v>0</v>
      </c>
      <c r="K1397" s="37">
        <f t="shared" si="63"/>
        <v>2</v>
      </c>
      <c r="L1397" s="37" t="s">
        <v>37</v>
      </c>
      <c r="M1397">
        <v>0</v>
      </c>
      <c r="N1397">
        <v>0</v>
      </c>
      <c r="O1397">
        <v>0</v>
      </c>
      <c r="P1397">
        <f>VLOOKUP(C1397,'By Sighting'!B:O,14,FALSE)</f>
        <v>0</v>
      </c>
      <c r="Q1397">
        <v>0</v>
      </c>
      <c r="R1397">
        <f t="shared" si="64"/>
        <v>0</v>
      </c>
      <c r="S1397">
        <v>0</v>
      </c>
      <c r="T1397">
        <v>0</v>
      </c>
      <c r="U1397" t="str">
        <f t="shared" si="65"/>
        <v/>
      </c>
    </row>
    <row r="1398" spans="1:21" hidden="1" x14ac:dyDescent="0.25">
      <c r="A1398" s="39">
        <v>42936</v>
      </c>
      <c r="B1398" s="39" t="s">
        <v>5003</v>
      </c>
      <c r="C1398" s="37" t="s">
        <v>1450</v>
      </c>
      <c r="D1398" s="37">
        <v>2017</v>
      </c>
      <c r="E1398" s="38">
        <v>7</v>
      </c>
      <c r="F1398" s="37" t="s">
        <v>1827</v>
      </c>
      <c r="G1398" s="37" t="s">
        <v>1827</v>
      </c>
      <c r="H1398" s="37" t="s">
        <v>32</v>
      </c>
      <c r="I1398" s="38">
        <v>210</v>
      </c>
      <c r="J1398" s="37">
        <v>0</v>
      </c>
      <c r="K1398" s="37">
        <f t="shared" si="63"/>
        <v>210</v>
      </c>
      <c r="L1398" s="37" t="s">
        <v>37</v>
      </c>
      <c r="M1398">
        <v>3</v>
      </c>
      <c r="N1398">
        <v>2</v>
      </c>
      <c r="O1398">
        <v>0</v>
      </c>
      <c r="P1398">
        <f>VLOOKUP(C1398,'By Sighting'!B:O,14,FALSE)</f>
        <v>2</v>
      </c>
      <c r="Q1398">
        <v>1.4285714285714285E-2</v>
      </c>
      <c r="R1398">
        <f t="shared" si="64"/>
        <v>0</v>
      </c>
      <c r="S1398">
        <v>9.5238095238095247E-3</v>
      </c>
      <c r="T1398">
        <v>3</v>
      </c>
      <c r="U1398" t="str">
        <f t="shared" si="65"/>
        <v/>
      </c>
    </row>
    <row r="1399" spans="1:21" hidden="1" x14ac:dyDescent="0.25">
      <c r="A1399" s="39">
        <v>42936</v>
      </c>
      <c r="B1399" s="39" t="s">
        <v>5003</v>
      </c>
      <c r="C1399" s="37" t="s">
        <v>1458</v>
      </c>
      <c r="D1399" s="37">
        <v>2017</v>
      </c>
      <c r="E1399" s="38">
        <v>7</v>
      </c>
      <c r="F1399" s="37" t="s">
        <v>1827</v>
      </c>
      <c r="G1399" s="37" t="s">
        <v>1827</v>
      </c>
      <c r="H1399" s="37" t="s">
        <v>40</v>
      </c>
      <c r="I1399" s="38">
        <v>1</v>
      </c>
      <c r="J1399" s="37">
        <v>0</v>
      </c>
      <c r="K1399" s="37">
        <f t="shared" si="63"/>
        <v>1</v>
      </c>
      <c r="L1399" s="37" t="s">
        <v>37</v>
      </c>
      <c r="M1399">
        <v>1</v>
      </c>
      <c r="N1399">
        <v>0</v>
      </c>
      <c r="O1399">
        <v>1</v>
      </c>
      <c r="P1399">
        <f>VLOOKUP(C1399,'By Sighting'!B:O,14,FALSE)</f>
        <v>1</v>
      </c>
      <c r="Q1399">
        <v>1</v>
      </c>
      <c r="R1399">
        <f t="shared" si="64"/>
        <v>1</v>
      </c>
      <c r="S1399">
        <v>1</v>
      </c>
      <c r="T1399">
        <v>1</v>
      </c>
      <c r="U1399" t="str">
        <f t="shared" si="65"/>
        <v/>
      </c>
    </row>
    <row r="1400" spans="1:21" hidden="1" x14ac:dyDescent="0.25">
      <c r="A1400" s="39">
        <v>42936</v>
      </c>
      <c r="B1400" s="39" t="s">
        <v>5003</v>
      </c>
      <c r="C1400" s="37" t="s">
        <v>2140</v>
      </c>
      <c r="D1400" s="37">
        <v>2017</v>
      </c>
      <c r="E1400" s="38">
        <v>7</v>
      </c>
      <c r="F1400" s="37" t="s">
        <v>55</v>
      </c>
      <c r="G1400" s="37" t="s">
        <v>4672</v>
      </c>
      <c r="H1400" s="37" t="s">
        <v>32</v>
      </c>
      <c r="I1400" s="38">
        <v>165</v>
      </c>
      <c r="J1400" s="37">
        <v>0</v>
      </c>
      <c r="K1400" s="37">
        <f t="shared" si="63"/>
        <v>165</v>
      </c>
      <c r="L1400" s="37" t="s">
        <v>37</v>
      </c>
      <c r="M1400">
        <v>0</v>
      </c>
      <c r="N1400">
        <v>0</v>
      </c>
      <c r="O1400">
        <v>0</v>
      </c>
      <c r="P1400">
        <f>VLOOKUP(C1400,'By Sighting'!B:O,14,FALSE)</f>
        <v>0</v>
      </c>
      <c r="Q1400">
        <v>0</v>
      </c>
      <c r="R1400">
        <f t="shared" si="64"/>
        <v>0</v>
      </c>
      <c r="S1400">
        <v>0</v>
      </c>
      <c r="T1400">
        <v>0</v>
      </c>
      <c r="U1400" t="str">
        <f t="shared" si="65"/>
        <v/>
      </c>
    </row>
    <row r="1401" spans="1:21" hidden="1" x14ac:dyDescent="0.25">
      <c r="A1401" s="39">
        <v>42936</v>
      </c>
      <c r="B1401" s="39" t="s">
        <v>5003</v>
      </c>
      <c r="C1401" s="37" t="s">
        <v>2139</v>
      </c>
      <c r="D1401" s="37">
        <v>2017</v>
      </c>
      <c r="E1401" s="38">
        <v>7</v>
      </c>
      <c r="F1401" s="37" t="s">
        <v>55</v>
      </c>
      <c r="G1401" s="37" t="s">
        <v>4672</v>
      </c>
      <c r="H1401" s="37" t="s">
        <v>40</v>
      </c>
      <c r="I1401" s="38">
        <v>8</v>
      </c>
      <c r="J1401" s="37">
        <v>0</v>
      </c>
      <c r="K1401" s="37">
        <f t="shared" si="63"/>
        <v>8</v>
      </c>
      <c r="L1401" s="37" t="s">
        <v>2138</v>
      </c>
      <c r="M1401">
        <v>0</v>
      </c>
      <c r="N1401">
        <v>0</v>
      </c>
      <c r="O1401">
        <v>0</v>
      </c>
      <c r="P1401">
        <f>VLOOKUP(C1401,'By Sighting'!B:O,14,FALSE)</f>
        <v>0</v>
      </c>
      <c r="Q1401">
        <v>0</v>
      </c>
      <c r="R1401">
        <f t="shared" si="64"/>
        <v>0</v>
      </c>
      <c r="S1401">
        <v>0</v>
      </c>
      <c r="T1401">
        <v>0</v>
      </c>
      <c r="U1401" t="str">
        <f t="shared" si="65"/>
        <v/>
      </c>
    </row>
    <row r="1402" spans="1:21" hidden="1" x14ac:dyDescent="0.25">
      <c r="A1402" s="39">
        <v>42936</v>
      </c>
      <c r="B1402" s="39" t="s">
        <v>5003</v>
      </c>
      <c r="C1402" s="37" t="s">
        <v>2137</v>
      </c>
      <c r="D1402" s="37">
        <v>2017</v>
      </c>
      <c r="E1402" s="38">
        <v>7</v>
      </c>
      <c r="F1402" s="37" t="s">
        <v>24</v>
      </c>
      <c r="G1402" s="37" t="s">
        <v>4672</v>
      </c>
      <c r="H1402" s="37" t="s">
        <v>32</v>
      </c>
      <c r="I1402" s="38">
        <v>3</v>
      </c>
      <c r="J1402" s="37">
        <v>0</v>
      </c>
      <c r="K1402" s="37">
        <f t="shared" si="63"/>
        <v>3</v>
      </c>
      <c r="L1402" s="37" t="s">
        <v>37</v>
      </c>
      <c r="M1402">
        <v>0</v>
      </c>
      <c r="N1402">
        <v>0</v>
      </c>
      <c r="O1402">
        <v>0</v>
      </c>
      <c r="P1402">
        <f>VLOOKUP(C1402,'By Sighting'!B:O,14,FALSE)</f>
        <v>0</v>
      </c>
      <c r="Q1402">
        <v>0</v>
      </c>
      <c r="R1402">
        <f t="shared" si="64"/>
        <v>0</v>
      </c>
      <c r="S1402">
        <v>0</v>
      </c>
      <c r="T1402">
        <v>0</v>
      </c>
      <c r="U1402" t="str">
        <f t="shared" si="65"/>
        <v/>
      </c>
    </row>
    <row r="1403" spans="1:21" hidden="1" x14ac:dyDescent="0.25">
      <c r="A1403" s="39">
        <v>42936</v>
      </c>
      <c r="B1403" s="39" t="s">
        <v>5003</v>
      </c>
      <c r="C1403" s="37" t="s">
        <v>2134</v>
      </c>
      <c r="D1403" s="37">
        <v>2017</v>
      </c>
      <c r="E1403" s="38">
        <v>7</v>
      </c>
      <c r="F1403" s="37" t="s">
        <v>36</v>
      </c>
      <c r="G1403" s="37" t="s">
        <v>36</v>
      </c>
      <c r="H1403" s="37" t="s">
        <v>32</v>
      </c>
      <c r="I1403" s="38">
        <v>376</v>
      </c>
      <c r="J1403" s="37" t="s">
        <v>2133</v>
      </c>
      <c r="K1403" s="37">
        <f t="shared" si="63"/>
        <v>330</v>
      </c>
      <c r="L1403" s="37" t="s">
        <v>37</v>
      </c>
      <c r="M1403">
        <v>0</v>
      </c>
      <c r="N1403">
        <v>0</v>
      </c>
      <c r="O1403">
        <v>0</v>
      </c>
      <c r="P1403">
        <f>VLOOKUP(C1403,'By Sighting'!B:O,14,FALSE)</f>
        <v>0</v>
      </c>
      <c r="Q1403">
        <v>0</v>
      </c>
      <c r="R1403">
        <f t="shared" si="64"/>
        <v>0</v>
      </c>
      <c r="S1403">
        <v>0</v>
      </c>
      <c r="T1403">
        <v>0</v>
      </c>
      <c r="U1403" t="str">
        <f t="shared" si="65"/>
        <v/>
      </c>
    </row>
    <row r="1404" spans="1:21" hidden="1" x14ac:dyDescent="0.25">
      <c r="A1404" s="39">
        <v>42936</v>
      </c>
      <c r="B1404" s="39" t="s">
        <v>5003</v>
      </c>
      <c r="C1404" s="37" t="s">
        <v>2132</v>
      </c>
      <c r="D1404" s="37">
        <v>2017</v>
      </c>
      <c r="E1404" s="38">
        <v>7</v>
      </c>
      <c r="F1404" s="37" t="s">
        <v>50</v>
      </c>
      <c r="G1404" s="37" t="s">
        <v>50</v>
      </c>
      <c r="H1404" s="37" t="s">
        <v>32</v>
      </c>
      <c r="I1404" s="38">
        <v>363</v>
      </c>
      <c r="J1404" s="37" t="s">
        <v>2131</v>
      </c>
      <c r="K1404" s="37">
        <f t="shared" si="63"/>
        <v>335</v>
      </c>
      <c r="L1404" s="37" t="s">
        <v>2130</v>
      </c>
      <c r="M1404">
        <v>0</v>
      </c>
      <c r="N1404">
        <v>0</v>
      </c>
      <c r="O1404">
        <v>0</v>
      </c>
      <c r="P1404">
        <f>VLOOKUP(C1404,'By Sighting'!B:O,14,FALSE)</f>
        <v>0</v>
      </c>
      <c r="Q1404">
        <v>0</v>
      </c>
      <c r="R1404">
        <f t="shared" si="64"/>
        <v>0</v>
      </c>
      <c r="S1404">
        <v>0</v>
      </c>
      <c r="T1404">
        <v>0</v>
      </c>
      <c r="U1404" t="str">
        <f t="shared" si="65"/>
        <v/>
      </c>
    </row>
    <row r="1405" spans="1:21" hidden="1" x14ac:dyDescent="0.25">
      <c r="A1405" s="39">
        <v>42948</v>
      </c>
      <c r="B1405" s="39" t="s">
        <v>5004</v>
      </c>
      <c r="C1405" s="37" t="s">
        <v>2129</v>
      </c>
      <c r="D1405" s="37">
        <v>2017</v>
      </c>
      <c r="E1405" s="38">
        <v>8</v>
      </c>
      <c r="F1405" s="37" t="s">
        <v>76</v>
      </c>
      <c r="G1405" s="37" t="s">
        <v>1827</v>
      </c>
      <c r="H1405" s="37" t="s">
        <v>32</v>
      </c>
      <c r="I1405" s="38">
        <v>68</v>
      </c>
      <c r="J1405" s="37">
        <v>0</v>
      </c>
      <c r="K1405" s="37">
        <f t="shared" si="63"/>
        <v>68</v>
      </c>
      <c r="L1405" s="37" t="s">
        <v>37</v>
      </c>
      <c r="M1405">
        <v>0</v>
      </c>
      <c r="N1405">
        <v>0</v>
      </c>
      <c r="O1405">
        <v>0</v>
      </c>
      <c r="P1405">
        <f>VLOOKUP(C1405,'By Sighting'!B:O,14,FALSE)</f>
        <v>0</v>
      </c>
      <c r="Q1405">
        <v>0</v>
      </c>
      <c r="R1405">
        <f t="shared" si="64"/>
        <v>0</v>
      </c>
      <c r="S1405">
        <v>0</v>
      </c>
      <c r="T1405">
        <v>0</v>
      </c>
      <c r="U1405" t="str">
        <f t="shared" si="65"/>
        <v/>
      </c>
    </row>
    <row r="1406" spans="1:21" hidden="1" x14ac:dyDescent="0.25">
      <c r="A1406" s="39">
        <v>42948</v>
      </c>
      <c r="B1406" s="39" t="s">
        <v>5004</v>
      </c>
      <c r="C1406" s="37" t="s">
        <v>2128</v>
      </c>
      <c r="D1406" s="37">
        <v>2017</v>
      </c>
      <c r="E1406" s="38">
        <v>8</v>
      </c>
      <c r="F1406" s="37" t="s">
        <v>1827</v>
      </c>
      <c r="G1406" s="37" t="s">
        <v>1827</v>
      </c>
      <c r="H1406" s="37" t="s">
        <v>32</v>
      </c>
      <c r="I1406" s="38">
        <v>87</v>
      </c>
      <c r="J1406" s="37">
        <v>0</v>
      </c>
      <c r="K1406" s="37">
        <f t="shared" si="63"/>
        <v>87</v>
      </c>
      <c r="L1406" s="37" t="s">
        <v>37</v>
      </c>
      <c r="M1406">
        <v>0</v>
      </c>
      <c r="N1406">
        <v>0</v>
      </c>
      <c r="O1406">
        <v>0</v>
      </c>
      <c r="P1406">
        <f>VLOOKUP(C1406,'By Sighting'!B:O,14,FALSE)</f>
        <v>0</v>
      </c>
      <c r="Q1406">
        <v>0</v>
      </c>
      <c r="R1406">
        <f t="shared" si="64"/>
        <v>0</v>
      </c>
      <c r="S1406">
        <v>0</v>
      </c>
      <c r="T1406">
        <v>0</v>
      </c>
      <c r="U1406" t="str">
        <f t="shared" si="65"/>
        <v/>
      </c>
    </row>
    <row r="1407" spans="1:21" hidden="1" x14ac:dyDescent="0.25">
      <c r="A1407" s="39">
        <v>42948</v>
      </c>
      <c r="B1407" s="39" t="s">
        <v>5004</v>
      </c>
      <c r="C1407" s="37" t="s">
        <v>1462</v>
      </c>
      <c r="D1407" s="37">
        <v>2017</v>
      </c>
      <c r="E1407" s="38">
        <v>8</v>
      </c>
      <c r="F1407" s="37" t="s">
        <v>55</v>
      </c>
      <c r="G1407" s="37" t="s">
        <v>4672</v>
      </c>
      <c r="H1407" s="37" t="s">
        <v>32</v>
      </c>
      <c r="I1407" s="38">
        <v>119</v>
      </c>
      <c r="J1407" s="37">
        <v>0</v>
      </c>
      <c r="K1407" s="37">
        <f t="shared" si="63"/>
        <v>119</v>
      </c>
      <c r="L1407" s="37" t="s">
        <v>37</v>
      </c>
      <c r="M1407">
        <v>1</v>
      </c>
      <c r="N1407">
        <v>0</v>
      </c>
      <c r="O1407">
        <v>0</v>
      </c>
      <c r="P1407">
        <f>VLOOKUP(C1407,'By Sighting'!B:O,14,FALSE)</f>
        <v>1</v>
      </c>
      <c r="Q1407">
        <v>8.4033613445378148E-3</v>
      </c>
      <c r="R1407">
        <f t="shared" si="64"/>
        <v>0</v>
      </c>
      <c r="S1407">
        <v>8.4033613445378148E-3</v>
      </c>
      <c r="T1407">
        <v>1</v>
      </c>
      <c r="U1407" t="str">
        <f t="shared" si="65"/>
        <v/>
      </c>
    </row>
    <row r="1408" spans="1:21" hidden="1" x14ac:dyDescent="0.25">
      <c r="A1408" s="39">
        <v>42948</v>
      </c>
      <c r="B1408" s="39" t="s">
        <v>5004</v>
      </c>
      <c r="C1408" s="37" t="s">
        <v>2126</v>
      </c>
      <c r="D1408" s="37">
        <v>2017</v>
      </c>
      <c r="E1408" s="38">
        <v>8</v>
      </c>
      <c r="F1408" s="37" t="s">
        <v>55</v>
      </c>
      <c r="G1408" s="37" t="s">
        <v>4672</v>
      </c>
      <c r="H1408" s="37" t="s">
        <v>40</v>
      </c>
      <c r="I1408" s="38">
        <v>70</v>
      </c>
      <c r="J1408" s="37">
        <v>0</v>
      </c>
      <c r="K1408" s="37">
        <f t="shared" si="63"/>
        <v>70</v>
      </c>
      <c r="L1408" s="37" t="s">
        <v>37</v>
      </c>
      <c r="M1408">
        <v>0</v>
      </c>
      <c r="N1408">
        <v>0</v>
      </c>
      <c r="O1408">
        <v>0</v>
      </c>
      <c r="P1408">
        <f>VLOOKUP(C1408,'By Sighting'!B:O,14,FALSE)</f>
        <v>0</v>
      </c>
      <c r="Q1408">
        <v>0</v>
      </c>
      <c r="R1408">
        <f t="shared" si="64"/>
        <v>0</v>
      </c>
      <c r="S1408">
        <v>0</v>
      </c>
      <c r="T1408">
        <v>0</v>
      </c>
      <c r="U1408" t="str">
        <f t="shared" si="65"/>
        <v/>
      </c>
    </row>
    <row r="1409" spans="1:21" hidden="1" x14ac:dyDescent="0.25">
      <c r="A1409" s="39">
        <v>42948</v>
      </c>
      <c r="B1409" s="39" t="s">
        <v>5004</v>
      </c>
      <c r="C1409" s="37" t="s">
        <v>2125</v>
      </c>
      <c r="D1409" s="37">
        <v>2017</v>
      </c>
      <c r="E1409" s="38">
        <v>8</v>
      </c>
      <c r="F1409" s="37" t="s">
        <v>24</v>
      </c>
      <c r="G1409" s="37" t="s">
        <v>4672</v>
      </c>
      <c r="H1409" s="37" t="s">
        <v>32</v>
      </c>
      <c r="I1409" s="38">
        <v>33</v>
      </c>
      <c r="J1409" s="37">
        <v>0</v>
      </c>
      <c r="K1409" s="37">
        <f t="shared" si="63"/>
        <v>33</v>
      </c>
      <c r="L1409" s="37" t="s">
        <v>37</v>
      </c>
      <c r="M1409">
        <v>0</v>
      </c>
      <c r="N1409">
        <v>0</v>
      </c>
      <c r="O1409">
        <v>0</v>
      </c>
      <c r="P1409">
        <f>VLOOKUP(C1409,'By Sighting'!B:O,14,FALSE)</f>
        <v>0</v>
      </c>
      <c r="Q1409">
        <v>0</v>
      </c>
      <c r="R1409">
        <f t="shared" si="64"/>
        <v>0</v>
      </c>
      <c r="S1409">
        <v>0</v>
      </c>
      <c r="T1409">
        <v>0</v>
      </c>
      <c r="U1409" t="str">
        <f t="shared" si="65"/>
        <v/>
      </c>
    </row>
    <row r="1410" spans="1:21" hidden="1" x14ac:dyDescent="0.25">
      <c r="A1410" s="39">
        <v>42948</v>
      </c>
      <c r="B1410" s="39" t="s">
        <v>5004</v>
      </c>
      <c r="C1410" s="37" t="s">
        <v>2124</v>
      </c>
      <c r="D1410" s="37">
        <v>2017</v>
      </c>
      <c r="E1410" s="38">
        <v>8</v>
      </c>
      <c r="F1410" s="37" t="s">
        <v>24</v>
      </c>
      <c r="G1410" s="37" t="s">
        <v>4672</v>
      </c>
      <c r="H1410" s="37" t="s">
        <v>32</v>
      </c>
      <c r="I1410" s="38">
        <v>6</v>
      </c>
      <c r="J1410" s="37">
        <v>0</v>
      </c>
      <c r="K1410" s="37">
        <f t="shared" si="63"/>
        <v>6</v>
      </c>
      <c r="L1410" s="37" t="s">
        <v>37</v>
      </c>
      <c r="M1410">
        <v>0</v>
      </c>
      <c r="N1410">
        <v>0</v>
      </c>
      <c r="O1410">
        <v>0</v>
      </c>
      <c r="P1410">
        <f>VLOOKUP(C1410,'By Sighting'!B:O,14,FALSE)</f>
        <v>0</v>
      </c>
      <c r="Q1410">
        <v>0</v>
      </c>
      <c r="R1410">
        <f t="shared" si="64"/>
        <v>0</v>
      </c>
      <c r="S1410">
        <v>0</v>
      </c>
      <c r="T1410">
        <v>0</v>
      </c>
      <c r="U1410" t="str">
        <f t="shared" si="65"/>
        <v/>
      </c>
    </row>
    <row r="1411" spans="1:21" hidden="1" x14ac:dyDescent="0.25">
      <c r="A1411" s="39">
        <v>42948</v>
      </c>
      <c r="B1411" s="39" t="s">
        <v>5004</v>
      </c>
      <c r="C1411" s="37" t="s">
        <v>1465</v>
      </c>
      <c r="D1411" s="37">
        <v>2017</v>
      </c>
      <c r="E1411" s="38">
        <v>8</v>
      </c>
      <c r="F1411" s="37" t="s">
        <v>36</v>
      </c>
      <c r="G1411" s="37" t="s">
        <v>36</v>
      </c>
      <c r="H1411" s="37" t="s">
        <v>32</v>
      </c>
      <c r="I1411" s="38">
        <v>545</v>
      </c>
      <c r="J1411" s="37" t="s">
        <v>2122</v>
      </c>
      <c r="K1411" s="37">
        <f t="shared" ref="K1411:K1474" si="66">I1411-J1411</f>
        <v>494</v>
      </c>
      <c r="L1411" s="37" t="s">
        <v>37</v>
      </c>
      <c r="M1411">
        <v>1</v>
      </c>
      <c r="N1411">
        <v>0</v>
      </c>
      <c r="O1411">
        <v>0</v>
      </c>
      <c r="P1411">
        <f>VLOOKUP(C1411,'By Sighting'!B:O,14,FALSE)</f>
        <v>0</v>
      </c>
      <c r="Q1411">
        <v>1.834862385321101E-3</v>
      </c>
      <c r="R1411">
        <f t="shared" ref="R1411:R1474" si="67">O1411/I1411</f>
        <v>0</v>
      </c>
      <c r="S1411">
        <v>0</v>
      </c>
      <c r="T1411">
        <v>1</v>
      </c>
      <c r="U1411" t="str">
        <f t="shared" ref="U1411:U1474" si="68">IF(T1411=M1411, "", "NO")</f>
        <v/>
      </c>
    </row>
    <row r="1412" spans="1:21" hidden="1" x14ac:dyDescent="0.25">
      <c r="A1412" s="39">
        <v>42948</v>
      </c>
      <c r="B1412" s="39" t="s">
        <v>5004</v>
      </c>
      <c r="C1412" s="37" t="s">
        <v>1468</v>
      </c>
      <c r="D1412" s="37">
        <v>2017</v>
      </c>
      <c r="E1412" s="38">
        <v>8</v>
      </c>
      <c r="F1412" s="37" t="s">
        <v>50</v>
      </c>
      <c r="G1412" s="37" t="s">
        <v>50</v>
      </c>
      <c r="H1412" s="37" t="s">
        <v>32</v>
      </c>
      <c r="I1412" s="38">
        <v>460</v>
      </c>
      <c r="J1412" s="37" t="s">
        <v>2121</v>
      </c>
      <c r="K1412" s="37">
        <f t="shared" si="66"/>
        <v>435</v>
      </c>
      <c r="L1412" s="37" t="s">
        <v>37</v>
      </c>
      <c r="M1412">
        <v>1</v>
      </c>
      <c r="N1412">
        <v>1</v>
      </c>
      <c r="O1412">
        <v>0</v>
      </c>
      <c r="P1412">
        <f>VLOOKUP(C1412,'By Sighting'!B:O,14,FALSE)</f>
        <v>1</v>
      </c>
      <c r="Q1412">
        <v>2.1739130434782609E-3</v>
      </c>
      <c r="R1412">
        <f t="shared" si="67"/>
        <v>0</v>
      </c>
      <c r="S1412">
        <v>2.2988505747126436E-3</v>
      </c>
      <c r="T1412">
        <v>1</v>
      </c>
      <c r="U1412" t="str">
        <f t="shared" si="68"/>
        <v/>
      </c>
    </row>
    <row r="1413" spans="1:21" hidden="1" x14ac:dyDescent="0.25">
      <c r="A1413" s="39">
        <v>42971</v>
      </c>
      <c r="B1413" s="39" t="s">
        <v>5005</v>
      </c>
      <c r="C1413" s="37" t="s">
        <v>2113</v>
      </c>
      <c r="D1413" s="37">
        <v>2017</v>
      </c>
      <c r="E1413" s="38">
        <v>8</v>
      </c>
      <c r="F1413" s="37" t="s">
        <v>76</v>
      </c>
      <c r="G1413" s="37" t="s">
        <v>1827</v>
      </c>
      <c r="H1413" s="37" t="s">
        <v>32</v>
      </c>
      <c r="I1413" s="38">
        <v>65</v>
      </c>
      <c r="J1413" s="37">
        <v>0</v>
      </c>
      <c r="K1413" s="37">
        <f t="shared" si="66"/>
        <v>65</v>
      </c>
      <c r="L1413" s="37" t="s">
        <v>37</v>
      </c>
      <c r="M1413">
        <v>0</v>
      </c>
      <c r="N1413">
        <v>0</v>
      </c>
      <c r="O1413">
        <v>0</v>
      </c>
      <c r="P1413">
        <f>VLOOKUP(C1413,'By Sighting'!B:O,14,FALSE)</f>
        <v>0</v>
      </c>
      <c r="Q1413">
        <v>0</v>
      </c>
      <c r="R1413">
        <f t="shared" si="67"/>
        <v>0</v>
      </c>
      <c r="S1413">
        <v>0</v>
      </c>
      <c r="T1413">
        <v>0</v>
      </c>
      <c r="U1413" t="str">
        <f t="shared" si="68"/>
        <v/>
      </c>
    </row>
    <row r="1414" spans="1:21" hidden="1" x14ac:dyDescent="0.25">
      <c r="A1414" s="39">
        <v>42971</v>
      </c>
      <c r="B1414" s="39" t="s">
        <v>5005</v>
      </c>
      <c r="C1414" s="37" t="s">
        <v>2112</v>
      </c>
      <c r="D1414" s="37">
        <v>2017</v>
      </c>
      <c r="E1414" s="38">
        <v>8</v>
      </c>
      <c r="F1414" s="37" t="s">
        <v>1827</v>
      </c>
      <c r="G1414" s="37" t="s">
        <v>1827</v>
      </c>
      <c r="H1414" s="37" t="s">
        <v>32</v>
      </c>
      <c r="I1414" s="38">
        <v>12</v>
      </c>
      <c r="J1414" s="37">
        <v>0</v>
      </c>
      <c r="K1414" s="37">
        <f t="shared" si="66"/>
        <v>12</v>
      </c>
      <c r="L1414" s="37" t="s">
        <v>37</v>
      </c>
      <c r="M1414">
        <v>0</v>
      </c>
      <c r="N1414">
        <v>0</v>
      </c>
      <c r="O1414">
        <v>0</v>
      </c>
      <c r="P1414">
        <f>VLOOKUP(C1414,'By Sighting'!B:O,14,FALSE)</f>
        <v>0</v>
      </c>
      <c r="Q1414">
        <v>0</v>
      </c>
      <c r="R1414">
        <f t="shared" si="67"/>
        <v>0</v>
      </c>
      <c r="S1414">
        <v>0</v>
      </c>
      <c r="T1414">
        <v>0</v>
      </c>
      <c r="U1414" t="str">
        <f t="shared" si="68"/>
        <v/>
      </c>
    </row>
    <row r="1415" spans="1:21" hidden="1" x14ac:dyDescent="0.25">
      <c r="A1415" s="39">
        <v>42971</v>
      </c>
      <c r="B1415" s="39" t="s">
        <v>5005</v>
      </c>
      <c r="C1415" s="37" t="s">
        <v>1471</v>
      </c>
      <c r="D1415" s="37">
        <v>2017</v>
      </c>
      <c r="E1415" s="38">
        <v>8</v>
      </c>
      <c r="F1415" s="37" t="s">
        <v>55</v>
      </c>
      <c r="G1415" s="37" t="s">
        <v>4672</v>
      </c>
      <c r="H1415" s="37" t="s">
        <v>32</v>
      </c>
      <c r="I1415" s="38">
        <v>442</v>
      </c>
      <c r="J1415" s="37" t="s">
        <v>1841</v>
      </c>
      <c r="K1415" s="37">
        <f t="shared" si="66"/>
        <v>441</v>
      </c>
      <c r="L1415" s="37" t="s">
        <v>2107</v>
      </c>
      <c r="M1415">
        <v>3</v>
      </c>
      <c r="N1415">
        <v>0</v>
      </c>
      <c r="O1415">
        <v>1</v>
      </c>
      <c r="P1415">
        <f>VLOOKUP(C1415,'By Sighting'!B:O,14,FALSE)</f>
        <v>1</v>
      </c>
      <c r="Q1415">
        <v>6.7873303167420816E-3</v>
      </c>
      <c r="R1415">
        <f t="shared" si="67"/>
        <v>2.2624434389140274E-3</v>
      </c>
      <c r="S1415">
        <v>2.2675736961451248E-3</v>
      </c>
      <c r="T1415">
        <v>3</v>
      </c>
      <c r="U1415" t="str">
        <f t="shared" si="68"/>
        <v/>
      </c>
    </row>
    <row r="1416" spans="1:21" hidden="1" x14ac:dyDescent="0.25">
      <c r="A1416" s="39">
        <v>42971</v>
      </c>
      <c r="B1416" s="39" t="s">
        <v>5005</v>
      </c>
      <c r="C1416" s="37" t="s">
        <v>2106</v>
      </c>
      <c r="D1416" s="37">
        <v>2017</v>
      </c>
      <c r="E1416" s="38">
        <v>8</v>
      </c>
      <c r="F1416" s="37" t="s">
        <v>55</v>
      </c>
      <c r="G1416" s="37" t="s">
        <v>4672</v>
      </c>
      <c r="H1416" s="37" t="s">
        <v>40</v>
      </c>
      <c r="I1416" s="38">
        <v>815</v>
      </c>
      <c r="J1416" s="37">
        <v>0</v>
      </c>
      <c r="K1416" s="37">
        <f t="shared" si="66"/>
        <v>815</v>
      </c>
      <c r="L1416" s="37" t="s">
        <v>2105</v>
      </c>
      <c r="M1416">
        <v>0</v>
      </c>
      <c r="N1416">
        <v>0</v>
      </c>
      <c r="O1416">
        <v>0</v>
      </c>
      <c r="P1416">
        <f>VLOOKUP(C1416,'By Sighting'!B:O,14,FALSE)</f>
        <v>0</v>
      </c>
      <c r="Q1416">
        <v>0</v>
      </c>
      <c r="R1416">
        <f t="shared" si="67"/>
        <v>0</v>
      </c>
      <c r="S1416">
        <v>0</v>
      </c>
      <c r="T1416">
        <v>0</v>
      </c>
      <c r="U1416" t="str">
        <f t="shared" si="68"/>
        <v/>
      </c>
    </row>
    <row r="1417" spans="1:21" hidden="1" x14ac:dyDescent="0.25">
      <c r="A1417" s="39">
        <v>42971</v>
      </c>
      <c r="B1417" s="39" t="s">
        <v>5005</v>
      </c>
      <c r="C1417" s="37" t="s">
        <v>2104</v>
      </c>
      <c r="D1417" s="37">
        <v>2017</v>
      </c>
      <c r="E1417" s="38">
        <v>8</v>
      </c>
      <c r="F1417" s="37" t="s">
        <v>24</v>
      </c>
      <c r="G1417" s="37" t="s">
        <v>4672</v>
      </c>
      <c r="H1417" s="37" t="s">
        <v>32</v>
      </c>
      <c r="I1417" s="38">
        <v>5</v>
      </c>
      <c r="J1417" s="37">
        <v>0</v>
      </c>
      <c r="K1417" s="37">
        <f t="shared" si="66"/>
        <v>5</v>
      </c>
      <c r="L1417" s="37" t="s">
        <v>37</v>
      </c>
      <c r="M1417">
        <v>0</v>
      </c>
      <c r="N1417">
        <v>0</v>
      </c>
      <c r="O1417">
        <v>0</v>
      </c>
      <c r="P1417">
        <f>VLOOKUP(C1417,'By Sighting'!B:O,14,FALSE)</f>
        <v>0</v>
      </c>
      <c r="Q1417">
        <v>0</v>
      </c>
      <c r="R1417">
        <f t="shared" si="67"/>
        <v>0</v>
      </c>
      <c r="S1417">
        <v>0</v>
      </c>
      <c r="T1417">
        <v>0</v>
      </c>
      <c r="U1417" t="str">
        <f t="shared" si="68"/>
        <v/>
      </c>
    </row>
    <row r="1418" spans="1:21" hidden="1" x14ac:dyDescent="0.25">
      <c r="A1418" s="39">
        <v>42971</v>
      </c>
      <c r="B1418" s="39" t="s">
        <v>5005</v>
      </c>
      <c r="C1418" s="37" t="s">
        <v>2100</v>
      </c>
      <c r="D1418" s="37">
        <v>2017</v>
      </c>
      <c r="E1418" s="38">
        <v>8</v>
      </c>
      <c r="F1418" s="37" t="s">
        <v>36</v>
      </c>
      <c r="G1418" s="37" t="s">
        <v>36</v>
      </c>
      <c r="H1418" s="37" t="s">
        <v>32</v>
      </c>
      <c r="I1418" s="38">
        <v>269</v>
      </c>
      <c r="J1418" s="37" t="s">
        <v>1893</v>
      </c>
      <c r="K1418" s="37">
        <f t="shared" si="66"/>
        <v>236</v>
      </c>
      <c r="L1418" s="37" t="s">
        <v>37</v>
      </c>
      <c r="M1418">
        <v>0</v>
      </c>
      <c r="N1418">
        <v>0</v>
      </c>
      <c r="O1418">
        <v>0</v>
      </c>
      <c r="P1418">
        <f>VLOOKUP(C1418,'By Sighting'!B:O,14,FALSE)</f>
        <v>0</v>
      </c>
      <c r="Q1418">
        <v>0</v>
      </c>
      <c r="R1418">
        <f t="shared" si="67"/>
        <v>0</v>
      </c>
      <c r="S1418">
        <v>0</v>
      </c>
      <c r="T1418">
        <v>0</v>
      </c>
      <c r="U1418" t="str">
        <f t="shared" si="68"/>
        <v/>
      </c>
    </row>
    <row r="1419" spans="1:21" hidden="1" x14ac:dyDescent="0.25">
      <c r="A1419" s="39">
        <v>42971</v>
      </c>
      <c r="B1419" s="39" t="s">
        <v>5005</v>
      </c>
      <c r="C1419" s="37" t="s">
        <v>2099</v>
      </c>
      <c r="D1419" s="37">
        <v>2017</v>
      </c>
      <c r="E1419" s="38">
        <v>8</v>
      </c>
      <c r="F1419" s="37" t="s">
        <v>36</v>
      </c>
      <c r="G1419" s="37" t="s">
        <v>36</v>
      </c>
      <c r="H1419" s="37" t="s">
        <v>40</v>
      </c>
      <c r="I1419" s="38">
        <v>14</v>
      </c>
      <c r="J1419" s="37">
        <v>0</v>
      </c>
      <c r="K1419" s="37">
        <f t="shared" si="66"/>
        <v>14</v>
      </c>
      <c r="L1419" s="37" t="s">
        <v>37</v>
      </c>
      <c r="M1419">
        <v>0</v>
      </c>
      <c r="N1419">
        <v>0</v>
      </c>
      <c r="O1419">
        <v>0</v>
      </c>
      <c r="P1419">
        <f>VLOOKUP(C1419,'By Sighting'!B:O,14,FALSE)</f>
        <v>0</v>
      </c>
      <c r="Q1419">
        <v>0</v>
      </c>
      <c r="R1419">
        <f t="shared" si="67"/>
        <v>0</v>
      </c>
      <c r="S1419">
        <v>0</v>
      </c>
      <c r="T1419">
        <v>0</v>
      </c>
      <c r="U1419" t="str">
        <f t="shared" si="68"/>
        <v/>
      </c>
    </row>
    <row r="1420" spans="1:21" hidden="1" x14ac:dyDescent="0.25">
      <c r="A1420" s="39">
        <v>42971</v>
      </c>
      <c r="B1420" s="39" t="s">
        <v>5005</v>
      </c>
      <c r="C1420" s="37" t="s">
        <v>1478</v>
      </c>
      <c r="D1420" s="37">
        <v>2017</v>
      </c>
      <c r="E1420" s="38">
        <v>8</v>
      </c>
      <c r="F1420" s="37" t="s">
        <v>50</v>
      </c>
      <c r="G1420" s="37" t="s">
        <v>50</v>
      </c>
      <c r="H1420" s="37" t="s">
        <v>32</v>
      </c>
      <c r="I1420" s="38">
        <v>194</v>
      </c>
      <c r="J1420" s="37" t="s">
        <v>2098</v>
      </c>
      <c r="K1420" s="37">
        <f t="shared" si="66"/>
        <v>187</v>
      </c>
      <c r="L1420" s="37" t="s">
        <v>37</v>
      </c>
      <c r="M1420">
        <v>2</v>
      </c>
      <c r="N1420">
        <v>2</v>
      </c>
      <c r="O1420">
        <v>0</v>
      </c>
      <c r="P1420">
        <f>VLOOKUP(C1420,'By Sighting'!B:O,14,FALSE)</f>
        <v>2</v>
      </c>
      <c r="Q1420">
        <v>1.0309278350515464E-2</v>
      </c>
      <c r="R1420">
        <f t="shared" si="67"/>
        <v>0</v>
      </c>
      <c r="S1420">
        <v>1.06951871657754E-2</v>
      </c>
      <c r="T1420">
        <v>2</v>
      </c>
      <c r="U1420" t="str">
        <f t="shared" si="68"/>
        <v/>
      </c>
    </row>
    <row r="1421" spans="1:21" hidden="1" x14ac:dyDescent="0.25">
      <c r="A1421" s="39">
        <v>42977</v>
      </c>
      <c r="B1421" s="39" t="s">
        <v>5006</v>
      </c>
      <c r="C1421" s="37" t="s">
        <v>2097</v>
      </c>
      <c r="D1421" s="37">
        <v>2017</v>
      </c>
      <c r="E1421" s="38">
        <v>8</v>
      </c>
      <c r="F1421" s="37" t="s">
        <v>76</v>
      </c>
      <c r="G1421" s="37" t="s">
        <v>1827</v>
      </c>
      <c r="H1421" s="37" t="s">
        <v>32</v>
      </c>
      <c r="I1421" s="38">
        <v>76</v>
      </c>
      <c r="J1421" s="37">
        <v>0</v>
      </c>
      <c r="K1421" s="37">
        <f t="shared" si="66"/>
        <v>76</v>
      </c>
      <c r="L1421" s="37" t="s">
        <v>37</v>
      </c>
      <c r="M1421">
        <v>0</v>
      </c>
      <c r="N1421">
        <v>0</v>
      </c>
      <c r="O1421">
        <v>0</v>
      </c>
      <c r="P1421">
        <f>VLOOKUP(C1421,'By Sighting'!B:O,14,FALSE)</f>
        <v>0</v>
      </c>
      <c r="Q1421">
        <v>0</v>
      </c>
      <c r="R1421">
        <f t="shared" si="67"/>
        <v>0</v>
      </c>
      <c r="S1421">
        <v>0</v>
      </c>
      <c r="T1421">
        <v>0</v>
      </c>
      <c r="U1421" t="str">
        <f t="shared" si="68"/>
        <v/>
      </c>
    </row>
    <row r="1422" spans="1:21" hidden="1" x14ac:dyDescent="0.25">
      <c r="A1422" s="39">
        <v>42977</v>
      </c>
      <c r="B1422" s="39" t="s">
        <v>5006</v>
      </c>
      <c r="C1422" s="37" t="s">
        <v>2096</v>
      </c>
      <c r="D1422" s="37">
        <v>2017</v>
      </c>
      <c r="E1422" s="38">
        <v>8</v>
      </c>
      <c r="F1422" s="37" t="s">
        <v>76</v>
      </c>
      <c r="G1422" s="37" t="s">
        <v>1827</v>
      </c>
      <c r="H1422" s="37" t="s">
        <v>40</v>
      </c>
      <c r="I1422" s="38">
        <v>21</v>
      </c>
      <c r="J1422" s="37">
        <v>0</v>
      </c>
      <c r="K1422" s="37">
        <f t="shared" si="66"/>
        <v>21</v>
      </c>
      <c r="L1422" s="37" t="s">
        <v>37</v>
      </c>
      <c r="M1422">
        <v>0</v>
      </c>
      <c r="N1422">
        <v>0</v>
      </c>
      <c r="O1422">
        <v>0</v>
      </c>
      <c r="P1422">
        <f>VLOOKUP(C1422,'By Sighting'!B:O,14,FALSE)</f>
        <v>0</v>
      </c>
      <c r="Q1422">
        <v>0</v>
      </c>
      <c r="R1422">
        <f t="shared" si="67"/>
        <v>0</v>
      </c>
      <c r="S1422">
        <v>0</v>
      </c>
      <c r="T1422">
        <v>0</v>
      </c>
      <c r="U1422" t="str">
        <f t="shared" si="68"/>
        <v/>
      </c>
    </row>
    <row r="1423" spans="1:21" hidden="1" x14ac:dyDescent="0.25">
      <c r="A1423" s="39">
        <v>42977</v>
      </c>
      <c r="B1423" s="39" t="s">
        <v>5006</v>
      </c>
      <c r="C1423" s="37" t="s">
        <v>1483</v>
      </c>
      <c r="D1423" s="37">
        <v>2017</v>
      </c>
      <c r="E1423" s="38">
        <v>8</v>
      </c>
      <c r="F1423" s="37" t="s">
        <v>1827</v>
      </c>
      <c r="G1423" s="37" t="s">
        <v>1827</v>
      </c>
      <c r="H1423" s="37" t="s">
        <v>32</v>
      </c>
      <c r="I1423" s="38">
        <v>31</v>
      </c>
      <c r="J1423" s="37">
        <v>0</v>
      </c>
      <c r="K1423" s="37">
        <f t="shared" si="66"/>
        <v>31</v>
      </c>
      <c r="L1423" s="37" t="s">
        <v>37</v>
      </c>
      <c r="M1423">
        <v>1</v>
      </c>
      <c r="N1423">
        <v>0</v>
      </c>
      <c r="O1423">
        <v>1</v>
      </c>
      <c r="P1423">
        <f>VLOOKUP(C1423,'By Sighting'!B:O,14,FALSE)</f>
        <v>0</v>
      </c>
      <c r="Q1423">
        <v>3.2258064516129031E-2</v>
      </c>
      <c r="R1423">
        <f t="shared" si="67"/>
        <v>3.2258064516129031E-2</v>
      </c>
      <c r="S1423">
        <v>0</v>
      </c>
      <c r="T1423">
        <v>1</v>
      </c>
      <c r="U1423" t="str">
        <f t="shared" si="68"/>
        <v/>
      </c>
    </row>
    <row r="1424" spans="1:21" hidden="1" x14ac:dyDescent="0.25">
      <c r="A1424" s="39">
        <v>42977</v>
      </c>
      <c r="B1424" s="39" t="s">
        <v>5006</v>
      </c>
      <c r="C1424" s="37" t="s">
        <v>2095</v>
      </c>
      <c r="D1424" s="37">
        <v>2017</v>
      </c>
      <c r="E1424" s="38">
        <v>8</v>
      </c>
      <c r="F1424" s="37" t="s">
        <v>1827</v>
      </c>
      <c r="G1424" s="37" t="s">
        <v>1827</v>
      </c>
      <c r="H1424" s="37" t="s">
        <v>40</v>
      </c>
      <c r="I1424" s="38">
        <v>2</v>
      </c>
      <c r="J1424" s="37">
        <v>0</v>
      </c>
      <c r="K1424" s="37">
        <f t="shared" si="66"/>
        <v>2</v>
      </c>
      <c r="L1424" s="37" t="s">
        <v>37</v>
      </c>
      <c r="M1424">
        <v>0</v>
      </c>
      <c r="N1424">
        <v>0</v>
      </c>
      <c r="O1424">
        <v>0</v>
      </c>
      <c r="P1424">
        <f>VLOOKUP(C1424,'By Sighting'!B:O,14,FALSE)</f>
        <v>0</v>
      </c>
      <c r="Q1424">
        <v>0</v>
      </c>
      <c r="R1424">
        <f t="shared" si="67"/>
        <v>0</v>
      </c>
      <c r="S1424">
        <v>0</v>
      </c>
      <c r="T1424">
        <v>0</v>
      </c>
      <c r="U1424" t="str">
        <f t="shared" si="68"/>
        <v/>
      </c>
    </row>
    <row r="1425" spans="1:21" hidden="1" x14ac:dyDescent="0.25">
      <c r="A1425" s="39">
        <v>42977</v>
      </c>
      <c r="B1425" s="39" t="s">
        <v>5006</v>
      </c>
      <c r="C1425" s="37" t="s">
        <v>2092</v>
      </c>
      <c r="D1425" s="37">
        <v>2017</v>
      </c>
      <c r="E1425" s="38">
        <v>8</v>
      </c>
      <c r="F1425" s="37" t="s">
        <v>55</v>
      </c>
      <c r="G1425" s="37" t="s">
        <v>4672</v>
      </c>
      <c r="H1425" s="37" t="s">
        <v>32</v>
      </c>
      <c r="I1425" s="38">
        <v>494</v>
      </c>
      <c r="J1425" s="37">
        <v>0</v>
      </c>
      <c r="K1425" s="37">
        <f t="shared" si="66"/>
        <v>494</v>
      </c>
      <c r="L1425" s="37" t="s">
        <v>37</v>
      </c>
      <c r="M1425">
        <v>0</v>
      </c>
      <c r="N1425">
        <v>0</v>
      </c>
      <c r="O1425">
        <v>0</v>
      </c>
      <c r="P1425">
        <f>VLOOKUP(C1425,'By Sighting'!B:O,14,FALSE)</f>
        <v>0</v>
      </c>
      <c r="Q1425">
        <v>0</v>
      </c>
      <c r="R1425">
        <f t="shared" si="67"/>
        <v>0</v>
      </c>
      <c r="S1425">
        <v>0</v>
      </c>
      <c r="T1425">
        <v>0</v>
      </c>
      <c r="U1425" t="str">
        <f t="shared" si="68"/>
        <v/>
      </c>
    </row>
    <row r="1426" spans="1:21" hidden="1" x14ac:dyDescent="0.25">
      <c r="A1426" s="39">
        <v>42977</v>
      </c>
      <c r="B1426" s="39" t="s">
        <v>5006</v>
      </c>
      <c r="C1426" s="37" t="s">
        <v>2091</v>
      </c>
      <c r="D1426" s="37">
        <v>2017</v>
      </c>
      <c r="E1426" s="38">
        <v>8</v>
      </c>
      <c r="F1426" s="37" t="s">
        <v>55</v>
      </c>
      <c r="G1426" s="37" t="s">
        <v>4672</v>
      </c>
      <c r="H1426" s="37" t="s">
        <v>40</v>
      </c>
      <c r="I1426" s="38">
        <v>1095</v>
      </c>
      <c r="J1426" s="37">
        <v>0</v>
      </c>
      <c r="K1426" s="37">
        <f t="shared" si="66"/>
        <v>1095</v>
      </c>
      <c r="L1426" s="37" t="s">
        <v>37</v>
      </c>
      <c r="M1426">
        <v>0</v>
      </c>
      <c r="N1426">
        <v>0</v>
      </c>
      <c r="O1426">
        <v>0</v>
      </c>
      <c r="P1426">
        <f>VLOOKUP(C1426,'By Sighting'!B:O,14,FALSE)</f>
        <v>0</v>
      </c>
      <c r="Q1426">
        <v>0</v>
      </c>
      <c r="R1426">
        <f t="shared" si="67"/>
        <v>0</v>
      </c>
      <c r="S1426">
        <v>0</v>
      </c>
      <c r="T1426">
        <v>0</v>
      </c>
      <c r="U1426" t="str">
        <f t="shared" si="68"/>
        <v/>
      </c>
    </row>
    <row r="1427" spans="1:21" hidden="1" x14ac:dyDescent="0.25">
      <c r="A1427" s="39">
        <v>42977</v>
      </c>
      <c r="B1427" s="39" t="s">
        <v>5006</v>
      </c>
      <c r="C1427" s="37" t="s">
        <v>2090</v>
      </c>
      <c r="D1427" s="37">
        <v>2017</v>
      </c>
      <c r="E1427" s="38">
        <v>8</v>
      </c>
      <c r="F1427" s="37" t="s">
        <v>24</v>
      </c>
      <c r="G1427" s="37" t="s">
        <v>4672</v>
      </c>
      <c r="H1427" s="37" t="s">
        <v>32</v>
      </c>
      <c r="I1427" s="38">
        <v>5</v>
      </c>
      <c r="J1427" s="37">
        <v>0</v>
      </c>
      <c r="K1427" s="37">
        <f t="shared" si="66"/>
        <v>5</v>
      </c>
      <c r="L1427" s="37" t="s">
        <v>37</v>
      </c>
      <c r="M1427">
        <v>0</v>
      </c>
      <c r="N1427">
        <v>0</v>
      </c>
      <c r="O1427">
        <v>0</v>
      </c>
      <c r="P1427">
        <f>VLOOKUP(C1427,'By Sighting'!B:O,14,FALSE)</f>
        <v>0</v>
      </c>
      <c r="Q1427">
        <v>0</v>
      </c>
      <c r="R1427">
        <f t="shared" si="67"/>
        <v>0</v>
      </c>
      <c r="S1427">
        <v>0</v>
      </c>
      <c r="T1427">
        <v>0</v>
      </c>
      <c r="U1427" t="str">
        <f t="shared" si="68"/>
        <v/>
      </c>
    </row>
    <row r="1428" spans="1:21" hidden="1" x14ac:dyDescent="0.25">
      <c r="A1428" s="39">
        <v>42977</v>
      </c>
      <c r="B1428" s="39" t="s">
        <v>5006</v>
      </c>
      <c r="C1428" s="37" t="s">
        <v>2089</v>
      </c>
      <c r="D1428" s="37">
        <v>2017</v>
      </c>
      <c r="E1428" s="38">
        <v>8</v>
      </c>
      <c r="F1428" s="37" t="s">
        <v>36</v>
      </c>
      <c r="G1428" s="37" t="s">
        <v>36</v>
      </c>
      <c r="H1428" s="37" t="s">
        <v>32</v>
      </c>
      <c r="I1428" s="38">
        <v>410</v>
      </c>
      <c r="J1428" s="37" t="s">
        <v>2088</v>
      </c>
      <c r="K1428" s="37">
        <f t="shared" si="66"/>
        <v>370</v>
      </c>
      <c r="L1428" s="37" t="s">
        <v>37</v>
      </c>
      <c r="M1428">
        <v>0</v>
      </c>
      <c r="N1428">
        <v>0</v>
      </c>
      <c r="O1428">
        <v>0</v>
      </c>
      <c r="P1428">
        <f>VLOOKUP(C1428,'By Sighting'!B:O,14,FALSE)</f>
        <v>0</v>
      </c>
      <c r="Q1428">
        <v>0</v>
      </c>
      <c r="R1428">
        <f t="shared" si="67"/>
        <v>0</v>
      </c>
      <c r="S1428">
        <v>0</v>
      </c>
      <c r="T1428">
        <v>0</v>
      </c>
      <c r="U1428" t="str">
        <f t="shared" si="68"/>
        <v/>
      </c>
    </row>
    <row r="1429" spans="1:21" hidden="1" x14ac:dyDescent="0.25">
      <c r="A1429" s="39">
        <v>42977</v>
      </c>
      <c r="B1429" s="39" t="s">
        <v>5006</v>
      </c>
      <c r="C1429" s="37" t="s">
        <v>2087</v>
      </c>
      <c r="D1429" s="37">
        <v>2017</v>
      </c>
      <c r="E1429" s="38">
        <v>8</v>
      </c>
      <c r="F1429" s="37" t="s">
        <v>36</v>
      </c>
      <c r="G1429" s="37" t="s">
        <v>36</v>
      </c>
      <c r="H1429" s="37" t="s">
        <v>40</v>
      </c>
      <c r="I1429" s="38">
        <v>24</v>
      </c>
      <c r="J1429" s="37">
        <v>0</v>
      </c>
      <c r="K1429" s="37">
        <f t="shared" si="66"/>
        <v>24</v>
      </c>
      <c r="L1429" s="37" t="s">
        <v>37</v>
      </c>
      <c r="M1429">
        <v>0</v>
      </c>
      <c r="N1429">
        <v>0</v>
      </c>
      <c r="O1429">
        <v>0</v>
      </c>
      <c r="P1429">
        <f>VLOOKUP(C1429,'By Sighting'!B:O,14,FALSE)</f>
        <v>0</v>
      </c>
      <c r="Q1429">
        <v>0</v>
      </c>
      <c r="R1429">
        <f t="shared" si="67"/>
        <v>0</v>
      </c>
      <c r="S1429">
        <v>0</v>
      </c>
      <c r="T1429">
        <v>0</v>
      </c>
      <c r="U1429" t="str">
        <f t="shared" si="68"/>
        <v/>
      </c>
    </row>
    <row r="1430" spans="1:21" hidden="1" x14ac:dyDescent="0.25">
      <c r="A1430" s="39">
        <v>42977</v>
      </c>
      <c r="B1430" s="39" t="s">
        <v>5006</v>
      </c>
      <c r="C1430" s="37" t="s">
        <v>1488</v>
      </c>
      <c r="D1430" s="37">
        <v>2017</v>
      </c>
      <c r="E1430" s="38">
        <v>8</v>
      </c>
      <c r="F1430" s="37" t="s">
        <v>50</v>
      </c>
      <c r="G1430" s="37" t="s">
        <v>50</v>
      </c>
      <c r="H1430" s="37" t="s">
        <v>32</v>
      </c>
      <c r="I1430" s="38">
        <v>275</v>
      </c>
      <c r="J1430" s="37" t="s">
        <v>1999</v>
      </c>
      <c r="K1430" s="37">
        <f t="shared" si="66"/>
        <v>259</v>
      </c>
      <c r="L1430" s="37" t="s">
        <v>2086</v>
      </c>
      <c r="M1430">
        <v>1</v>
      </c>
      <c r="N1430">
        <v>0</v>
      </c>
      <c r="O1430">
        <v>1</v>
      </c>
      <c r="P1430">
        <f>VLOOKUP(C1430,'By Sighting'!B:O,14,FALSE)</f>
        <v>0</v>
      </c>
      <c r="Q1430">
        <v>3.6363636363636364E-3</v>
      </c>
      <c r="R1430">
        <f t="shared" si="67"/>
        <v>3.6363636363636364E-3</v>
      </c>
      <c r="S1430">
        <v>0</v>
      </c>
      <c r="T1430">
        <v>1</v>
      </c>
      <c r="U1430" t="str">
        <f t="shared" si="68"/>
        <v/>
      </c>
    </row>
    <row r="1431" spans="1:21" hidden="1" x14ac:dyDescent="0.25">
      <c r="A1431" s="39">
        <v>42977</v>
      </c>
      <c r="B1431" s="39" t="s">
        <v>5006</v>
      </c>
      <c r="C1431" s="37" t="s">
        <v>2085</v>
      </c>
      <c r="D1431" s="37">
        <v>2017</v>
      </c>
      <c r="E1431" s="38">
        <v>8</v>
      </c>
      <c r="F1431" s="37" t="s">
        <v>50</v>
      </c>
      <c r="G1431" s="37" t="s">
        <v>50</v>
      </c>
      <c r="H1431" s="37" t="s">
        <v>40</v>
      </c>
      <c r="I1431" s="38">
        <v>12</v>
      </c>
      <c r="J1431" s="37">
        <v>0</v>
      </c>
      <c r="K1431" s="37">
        <f t="shared" si="66"/>
        <v>12</v>
      </c>
      <c r="L1431" s="37" t="s">
        <v>37</v>
      </c>
      <c r="M1431">
        <v>0</v>
      </c>
      <c r="N1431">
        <v>0</v>
      </c>
      <c r="O1431">
        <v>0</v>
      </c>
      <c r="P1431">
        <f>VLOOKUP(C1431,'By Sighting'!B:O,14,FALSE)</f>
        <v>0</v>
      </c>
      <c r="Q1431">
        <v>0</v>
      </c>
      <c r="R1431">
        <f t="shared" si="67"/>
        <v>0</v>
      </c>
      <c r="S1431">
        <v>0</v>
      </c>
      <c r="T1431">
        <v>0</v>
      </c>
      <c r="U1431" t="str">
        <f t="shared" si="68"/>
        <v/>
      </c>
    </row>
    <row r="1432" spans="1:21" hidden="1" x14ac:dyDescent="0.25">
      <c r="A1432" s="39">
        <v>42978</v>
      </c>
      <c r="B1432" s="39" t="s">
        <v>5007</v>
      </c>
      <c r="C1432" s="37" t="s">
        <v>2084</v>
      </c>
      <c r="D1432" s="37">
        <v>2017</v>
      </c>
      <c r="E1432" s="38">
        <v>8</v>
      </c>
      <c r="F1432" s="37" t="s">
        <v>76</v>
      </c>
      <c r="G1432" s="37" t="s">
        <v>1827</v>
      </c>
      <c r="H1432" s="37" t="s">
        <v>32</v>
      </c>
      <c r="I1432" s="38">
        <v>52</v>
      </c>
      <c r="J1432" s="37">
        <v>0</v>
      </c>
      <c r="K1432" s="37">
        <f t="shared" si="66"/>
        <v>52</v>
      </c>
      <c r="L1432" s="37" t="s">
        <v>37</v>
      </c>
      <c r="M1432">
        <v>0</v>
      </c>
      <c r="N1432">
        <v>0</v>
      </c>
      <c r="O1432">
        <v>0</v>
      </c>
      <c r="P1432">
        <f>VLOOKUP(C1432,'By Sighting'!B:O,14,FALSE)</f>
        <v>0</v>
      </c>
      <c r="Q1432">
        <v>0</v>
      </c>
      <c r="R1432">
        <f t="shared" si="67"/>
        <v>0</v>
      </c>
      <c r="S1432">
        <v>0</v>
      </c>
      <c r="T1432">
        <v>0</v>
      </c>
      <c r="U1432" t="str">
        <f t="shared" si="68"/>
        <v/>
      </c>
    </row>
    <row r="1433" spans="1:21" hidden="1" x14ac:dyDescent="0.25">
      <c r="A1433" s="39">
        <v>42978</v>
      </c>
      <c r="B1433" s="39" t="s">
        <v>5007</v>
      </c>
      <c r="C1433" s="37" t="s">
        <v>2083</v>
      </c>
      <c r="D1433" s="37">
        <v>2017</v>
      </c>
      <c r="E1433" s="38">
        <v>8</v>
      </c>
      <c r="F1433" s="37" t="s">
        <v>76</v>
      </c>
      <c r="G1433" s="37" t="s">
        <v>1827</v>
      </c>
      <c r="H1433" s="37" t="s">
        <v>40</v>
      </c>
      <c r="I1433" s="38">
        <v>3</v>
      </c>
      <c r="J1433" s="37">
        <v>0</v>
      </c>
      <c r="K1433" s="37">
        <f t="shared" si="66"/>
        <v>3</v>
      </c>
      <c r="L1433" s="37" t="s">
        <v>37</v>
      </c>
      <c r="M1433">
        <v>0</v>
      </c>
      <c r="N1433">
        <v>0</v>
      </c>
      <c r="O1433">
        <v>0</v>
      </c>
      <c r="P1433">
        <f>VLOOKUP(C1433,'By Sighting'!B:O,14,FALSE)</f>
        <v>0</v>
      </c>
      <c r="Q1433">
        <v>0</v>
      </c>
      <c r="R1433">
        <f t="shared" si="67"/>
        <v>0</v>
      </c>
      <c r="S1433">
        <v>0</v>
      </c>
      <c r="T1433">
        <v>0</v>
      </c>
      <c r="U1433" t="str">
        <f t="shared" si="68"/>
        <v/>
      </c>
    </row>
    <row r="1434" spans="1:21" hidden="1" x14ac:dyDescent="0.25">
      <c r="A1434" s="39">
        <v>42978</v>
      </c>
      <c r="B1434" s="39" t="s">
        <v>5007</v>
      </c>
      <c r="C1434" s="37" t="s">
        <v>2082</v>
      </c>
      <c r="D1434" s="37">
        <v>2017</v>
      </c>
      <c r="E1434" s="38">
        <v>8</v>
      </c>
      <c r="F1434" s="37" t="s">
        <v>1827</v>
      </c>
      <c r="G1434" s="37" t="s">
        <v>1827</v>
      </c>
      <c r="H1434" s="37" t="s">
        <v>32</v>
      </c>
      <c r="I1434" s="38">
        <v>41</v>
      </c>
      <c r="J1434" s="37">
        <v>0</v>
      </c>
      <c r="K1434" s="37">
        <f t="shared" si="66"/>
        <v>41</v>
      </c>
      <c r="L1434" s="37" t="s">
        <v>37</v>
      </c>
      <c r="M1434">
        <v>0</v>
      </c>
      <c r="N1434">
        <v>0</v>
      </c>
      <c r="O1434">
        <v>0</v>
      </c>
      <c r="P1434">
        <f>VLOOKUP(C1434,'By Sighting'!B:O,14,FALSE)</f>
        <v>0</v>
      </c>
      <c r="Q1434">
        <v>0</v>
      </c>
      <c r="R1434">
        <f t="shared" si="67"/>
        <v>0</v>
      </c>
      <c r="S1434">
        <v>0</v>
      </c>
      <c r="T1434">
        <v>0</v>
      </c>
      <c r="U1434" t="str">
        <f t="shared" si="68"/>
        <v/>
      </c>
    </row>
    <row r="1435" spans="1:21" hidden="1" x14ac:dyDescent="0.25">
      <c r="A1435" s="39">
        <v>42978</v>
      </c>
      <c r="B1435" s="39" t="s">
        <v>5007</v>
      </c>
      <c r="C1435" s="37" t="s">
        <v>2081</v>
      </c>
      <c r="D1435" s="37">
        <v>2017</v>
      </c>
      <c r="E1435" s="38">
        <v>8</v>
      </c>
      <c r="F1435" s="37" t="s">
        <v>1827</v>
      </c>
      <c r="G1435" s="37" t="s">
        <v>1827</v>
      </c>
      <c r="H1435" s="37" t="s">
        <v>40</v>
      </c>
      <c r="I1435" s="38">
        <v>1</v>
      </c>
      <c r="J1435" s="37">
        <v>0</v>
      </c>
      <c r="K1435" s="37">
        <f t="shared" si="66"/>
        <v>1</v>
      </c>
      <c r="L1435" s="37" t="s">
        <v>37</v>
      </c>
      <c r="M1435">
        <v>0</v>
      </c>
      <c r="N1435">
        <v>0</v>
      </c>
      <c r="O1435">
        <v>0</v>
      </c>
      <c r="P1435">
        <f>VLOOKUP(C1435,'By Sighting'!B:O,14,FALSE)</f>
        <v>0</v>
      </c>
      <c r="Q1435">
        <v>0</v>
      </c>
      <c r="R1435">
        <f t="shared" si="67"/>
        <v>0</v>
      </c>
      <c r="S1435">
        <v>0</v>
      </c>
      <c r="T1435">
        <v>0</v>
      </c>
      <c r="U1435" t="str">
        <f t="shared" si="68"/>
        <v/>
      </c>
    </row>
    <row r="1436" spans="1:21" hidden="1" x14ac:dyDescent="0.25">
      <c r="A1436" s="39">
        <v>42992</v>
      </c>
      <c r="B1436" s="39" t="s">
        <v>5008</v>
      </c>
      <c r="C1436" s="37" t="s">
        <v>2072</v>
      </c>
      <c r="D1436" s="37">
        <v>2017</v>
      </c>
      <c r="E1436" s="38">
        <v>9</v>
      </c>
      <c r="F1436" s="37" t="s">
        <v>76</v>
      </c>
      <c r="G1436" s="37" t="s">
        <v>1827</v>
      </c>
      <c r="H1436" s="37" t="s">
        <v>32</v>
      </c>
      <c r="I1436" s="38">
        <v>91</v>
      </c>
      <c r="J1436" s="37">
        <v>0</v>
      </c>
      <c r="K1436" s="37">
        <f t="shared" si="66"/>
        <v>91</v>
      </c>
      <c r="L1436" s="37" t="s">
        <v>37</v>
      </c>
      <c r="M1436">
        <v>0</v>
      </c>
      <c r="N1436">
        <v>0</v>
      </c>
      <c r="O1436">
        <v>0</v>
      </c>
      <c r="P1436">
        <f>VLOOKUP(C1436,'By Sighting'!B:O,14,FALSE)</f>
        <v>0</v>
      </c>
      <c r="Q1436">
        <v>0</v>
      </c>
      <c r="R1436">
        <f t="shared" si="67"/>
        <v>0</v>
      </c>
      <c r="S1436">
        <v>0</v>
      </c>
      <c r="T1436">
        <v>0</v>
      </c>
      <c r="U1436" t="str">
        <f t="shared" si="68"/>
        <v/>
      </c>
    </row>
    <row r="1437" spans="1:21" hidden="1" x14ac:dyDescent="0.25">
      <c r="A1437" s="39">
        <v>42992</v>
      </c>
      <c r="B1437" s="39" t="s">
        <v>5008</v>
      </c>
      <c r="C1437" s="37" t="s">
        <v>2071</v>
      </c>
      <c r="D1437" s="37">
        <v>2017</v>
      </c>
      <c r="E1437" s="38">
        <v>9</v>
      </c>
      <c r="F1437" s="37" t="s">
        <v>1827</v>
      </c>
      <c r="G1437" s="37" t="s">
        <v>1827</v>
      </c>
      <c r="H1437" s="37" t="s">
        <v>32</v>
      </c>
      <c r="I1437" s="38">
        <v>11</v>
      </c>
      <c r="J1437" s="37">
        <v>0</v>
      </c>
      <c r="K1437" s="37">
        <f t="shared" si="66"/>
        <v>11</v>
      </c>
      <c r="L1437" s="37" t="s">
        <v>37</v>
      </c>
      <c r="M1437">
        <v>0</v>
      </c>
      <c r="N1437">
        <v>0</v>
      </c>
      <c r="O1437">
        <v>0</v>
      </c>
      <c r="P1437">
        <f>VLOOKUP(C1437,'By Sighting'!B:O,14,FALSE)</f>
        <v>0</v>
      </c>
      <c r="Q1437">
        <v>0</v>
      </c>
      <c r="R1437">
        <f t="shared" si="67"/>
        <v>0</v>
      </c>
      <c r="S1437">
        <v>0</v>
      </c>
      <c r="T1437">
        <v>0</v>
      </c>
      <c r="U1437" t="str">
        <f t="shared" si="68"/>
        <v/>
      </c>
    </row>
    <row r="1438" spans="1:21" hidden="1" x14ac:dyDescent="0.25">
      <c r="A1438" s="39">
        <v>42992</v>
      </c>
      <c r="B1438" s="39" t="s">
        <v>5008</v>
      </c>
      <c r="C1438" s="37" t="s">
        <v>2070</v>
      </c>
      <c r="D1438" s="37">
        <v>2017</v>
      </c>
      <c r="E1438" s="38">
        <v>9</v>
      </c>
      <c r="F1438" s="37" t="s">
        <v>1827</v>
      </c>
      <c r="G1438" s="37" t="s">
        <v>1827</v>
      </c>
      <c r="H1438" s="37" t="s">
        <v>40</v>
      </c>
      <c r="I1438" s="38">
        <v>4</v>
      </c>
      <c r="J1438" s="37">
        <v>0</v>
      </c>
      <c r="K1438" s="37">
        <f t="shared" si="66"/>
        <v>4</v>
      </c>
      <c r="L1438" s="37" t="s">
        <v>37</v>
      </c>
      <c r="M1438">
        <v>0</v>
      </c>
      <c r="N1438">
        <v>0</v>
      </c>
      <c r="O1438">
        <v>0</v>
      </c>
      <c r="P1438">
        <f>VLOOKUP(C1438,'By Sighting'!B:O,14,FALSE)</f>
        <v>0</v>
      </c>
      <c r="Q1438">
        <v>0</v>
      </c>
      <c r="R1438">
        <f t="shared" si="67"/>
        <v>0</v>
      </c>
      <c r="S1438">
        <v>0</v>
      </c>
      <c r="T1438">
        <v>0</v>
      </c>
      <c r="U1438" t="str">
        <f t="shared" si="68"/>
        <v/>
      </c>
    </row>
    <row r="1439" spans="1:21" hidden="1" x14ac:dyDescent="0.25">
      <c r="A1439" s="39">
        <v>42992</v>
      </c>
      <c r="B1439" s="39" t="s">
        <v>5008</v>
      </c>
      <c r="C1439" s="37" t="s">
        <v>1492</v>
      </c>
      <c r="D1439" s="37">
        <v>2017</v>
      </c>
      <c r="E1439" s="38">
        <v>9</v>
      </c>
      <c r="F1439" s="37" t="s">
        <v>55</v>
      </c>
      <c r="G1439" s="37" t="s">
        <v>4672</v>
      </c>
      <c r="H1439" s="37" t="s">
        <v>40</v>
      </c>
      <c r="I1439" s="38">
        <v>2985</v>
      </c>
      <c r="J1439" s="37" t="s">
        <v>1841</v>
      </c>
      <c r="K1439" s="37">
        <f t="shared" si="66"/>
        <v>2984</v>
      </c>
      <c r="L1439" s="37" t="s">
        <v>37</v>
      </c>
      <c r="M1439">
        <v>6</v>
      </c>
      <c r="N1439">
        <v>0</v>
      </c>
      <c r="O1439">
        <v>6</v>
      </c>
      <c r="P1439">
        <f>VLOOKUP(C1439,'By Sighting'!B:O,14,FALSE)</f>
        <v>6</v>
      </c>
      <c r="Q1439">
        <v>2.0100502512562816E-3</v>
      </c>
      <c r="R1439">
        <f t="shared" si="67"/>
        <v>2.0100502512562816E-3</v>
      </c>
      <c r="S1439">
        <v>2.0107238605898124E-3</v>
      </c>
      <c r="T1439">
        <v>6</v>
      </c>
      <c r="U1439" t="str">
        <f t="shared" si="68"/>
        <v/>
      </c>
    </row>
    <row r="1440" spans="1:21" hidden="1" x14ac:dyDescent="0.25">
      <c r="A1440" s="39">
        <v>42992</v>
      </c>
      <c r="B1440" s="39" t="s">
        <v>5008</v>
      </c>
      <c r="C1440" s="37" t="s">
        <v>1510</v>
      </c>
      <c r="D1440" s="37">
        <v>2017</v>
      </c>
      <c r="E1440" s="38">
        <v>9</v>
      </c>
      <c r="F1440" s="37" t="s">
        <v>37</v>
      </c>
      <c r="G1440" s="37" t="s">
        <v>4672</v>
      </c>
      <c r="H1440" s="37" t="s">
        <v>32</v>
      </c>
      <c r="I1440" s="38">
        <v>1254</v>
      </c>
      <c r="J1440" s="37" t="s">
        <v>2066</v>
      </c>
      <c r="K1440" s="37">
        <f t="shared" si="66"/>
        <v>1244</v>
      </c>
      <c r="L1440" s="37" t="s">
        <v>37</v>
      </c>
      <c r="M1440">
        <v>6</v>
      </c>
      <c r="N1440">
        <v>1</v>
      </c>
      <c r="O1440">
        <v>5</v>
      </c>
      <c r="P1440">
        <f>VLOOKUP(C1440,'By Sighting'!B:O,14,FALSE)</f>
        <v>5</v>
      </c>
      <c r="Q1440">
        <v>4.7846889952153108E-3</v>
      </c>
      <c r="R1440">
        <f t="shared" si="67"/>
        <v>3.9872408293460922E-3</v>
      </c>
      <c r="S1440">
        <v>4.0192926045016075E-3</v>
      </c>
      <c r="T1440">
        <v>6</v>
      </c>
      <c r="U1440" t="str">
        <f t="shared" si="68"/>
        <v/>
      </c>
    </row>
    <row r="1441" spans="1:21" hidden="1" x14ac:dyDescent="0.25">
      <c r="A1441" s="39">
        <v>42992</v>
      </c>
      <c r="B1441" s="39" t="s">
        <v>5008</v>
      </c>
      <c r="C1441" s="37" t="s">
        <v>2065</v>
      </c>
      <c r="D1441" s="37">
        <v>2017</v>
      </c>
      <c r="E1441" s="38">
        <v>9</v>
      </c>
      <c r="F1441" s="37" t="s">
        <v>24</v>
      </c>
      <c r="G1441" s="37" t="s">
        <v>4672</v>
      </c>
      <c r="H1441" s="37" t="s">
        <v>32</v>
      </c>
      <c r="I1441" s="38">
        <v>8</v>
      </c>
      <c r="J1441" s="37">
        <v>0</v>
      </c>
      <c r="K1441" s="37">
        <f t="shared" si="66"/>
        <v>8</v>
      </c>
      <c r="L1441" s="37" t="s">
        <v>37</v>
      </c>
      <c r="M1441">
        <v>0</v>
      </c>
      <c r="N1441">
        <v>0</v>
      </c>
      <c r="O1441">
        <v>0</v>
      </c>
      <c r="P1441">
        <f>VLOOKUP(C1441,'By Sighting'!B:O,14,FALSE)</f>
        <v>0</v>
      </c>
      <c r="Q1441">
        <v>0</v>
      </c>
      <c r="R1441">
        <f t="shared" si="67"/>
        <v>0</v>
      </c>
      <c r="S1441">
        <v>0</v>
      </c>
      <c r="T1441">
        <v>0</v>
      </c>
      <c r="U1441" t="str">
        <f t="shared" si="68"/>
        <v/>
      </c>
    </row>
    <row r="1442" spans="1:21" hidden="1" x14ac:dyDescent="0.25">
      <c r="A1442" s="39">
        <v>43005</v>
      </c>
      <c r="B1442" s="39" t="s">
        <v>5009</v>
      </c>
      <c r="C1442" s="37" t="s">
        <v>2063</v>
      </c>
      <c r="D1442" s="37">
        <v>2017</v>
      </c>
      <c r="E1442" s="38">
        <v>9</v>
      </c>
      <c r="F1442" s="37" t="s">
        <v>76</v>
      </c>
      <c r="G1442" s="37" t="s">
        <v>1827</v>
      </c>
      <c r="H1442" s="37" t="s">
        <v>32</v>
      </c>
      <c r="I1442" s="38">
        <v>60</v>
      </c>
      <c r="J1442" s="37">
        <v>0</v>
      </c>
      <c r="K1442" s="37">
        <f t="shared" si="66"/>
        <v>60</v>
      </c>
      <c r="L1442" s="37" t="s">
        <v>37</v>
      </c>
      <c r="M1442">
        <v>0</v>
      </c>
      <c r="N1442">
        <v>0</v>
      </c>
      <c r="O1442">
        <v>0</v>
      </c>
      <c r="P1442">
        <f>VLOOKUP(C1442,'By Sighting'!B:O,14,FALSE)</f>
        <v>0</v>
      </c>
      <c r="Q1442">
        <v>0</v>
      </c>
      <c r="R1442">
        <f t="shared" si="67"/>
        <v>0</v>
      </c>
      <c r="S1442">
        <v>0</v>
      </c>
      <c r="T1442">
        <v>0</v>
      </c>
      <c r="U1442" t="str">
        <f t="shared" si="68"/>
        <v/>
      </c>
    </row>
    <row r="1443" spans="1:21" hidden="1" x14ac:dyDescent="0.25">
      <c r="A1443" s="39">
        <v>43005</v>
      </c>
      <c r="B1443" s="39" t="s">
        <v>5009</v>
      </c>
      <c r="C1443" s="37" t="s">
        <v>2062</v>
      </c>
      <c r="D1443" s="37">
        <v>2017</v>
      </c>
      <c r="E1443" s="38">
        <v>9</v>
      </c>
      <c r="F1443" s="37" t="s">
        <v>76</v>
      </c>
      <c r="G1443" s="37" t="s">
        <v>1827</v>
      </c>
      <c r="H1443" s="37" t="s">
        <v>40</v>
      </c>
      <c r="I1443" s="38">
        <v>1</v>
      </c>
      <c r="J1443" s="37">
        <v>0</v>
      </c>
      <c r="K1443" s="37">
        <f t="shared" si="66"/>
        <v>1</v>
      </c>
      <c r="L1443" s="37" t="s">
        <v>37</v>
      </c>
      <c r="M1443">
        <v>0</v>
      </c>
      <c r="N1443">
        <v>0</v>
      </c>
      <c r="O1443">
        <v>0</v>
      </c>
      <c r="P1443">
        <f>VLOOKUP(C1443,'By Sighting'!B:O,14,FALSE)</f>
        <v>0</v>
      </c>
      <c r="Q1443">
        <v>0</v>
      </c>
      <c r="R1443">
        <f t="shared" si="67"/>
        <v>0</v>
      </c>
      <c r="S1443">
        <v>0</v>
      </c>
      <c r="T1443">
        <v>0</v>
      </c>
      <c r="U1443" t="str">
        <f t="shared" si="68"/>
        <v/>
      </c>
    </row>
    <row r="1444" spans="1:21" hidden="1" x14ac:dyDescent="0.25">
      <c r="A1444" s="39">
        <v>43005</v>
      </c>
      <c r="B1444" s="39" t="s">
        <v>5009</v>
      </c>
      <c r="C1444" s="37" t="s">
        <v>2061</v>
      </c>
      <c r="D1444" s="37">
        <v>2017</v>
      </c>
      <c r="E1444" s="38">
        <v>9</v>
      </c>
      <c r="F1444" s="37" t="s">
        <v>1827</v>
      </c>
      <c r="G1444" s="37" t="s">
        <v>1827</v>
      </c>
      <c r="H1444" s="37" t="s">
        <v>40</v>
      </c>
      <c r="I1444" s="38">
        <v>2</v>
      </c>
      <c r="J1444" s="37">
        <v>0</v>
      </c>
      <c r="K1444" s="37">
        <f t="shared" si="66"/>
        <v>2</v>
      </c>
      <c r="L1444" s="37" t="s">
        <v>37</v>
      </c>
      <c r="M1444">
        <v>0</v>
      </c>
      <c r="N1444">
        <v>0</v>
      </c>
      <c r="O1444">
        <v>0</v>
      </c>
      <c r="P1444">
        <f>VLOOKUP(C1444,'By Sighting'!B:O,14,FALSE)</f>
        <v>0</v>
      </c>
      <c r="Q1444">
        <v>0</v>
      </c>
      <c r="R1444">
        <f t="shared" si="67"/>
        <v>0</v>
      </c>
      <c r="S1444">
        <v>0</v>
      </c>
      <c r="T1444">
        <v>0</v>
      </c>
      <c r="U1444" t="str">
        <f t="shared" si="68"/>
        <v/>
      </c>
    </row>
    <row r="1445" spans="1:21" hidden="1" x14ac:dyDescent="0.25">
      <c r="A1445" s="39">
        <v>43005</v>
      </c>
      <c r="B1445" s="39" t="s">
        <v>5009</v>
      </c>
      <c r="C1445" s="37" t="s">
        <v>2060</v>
      </c>
      <c r="D1445" s="37">
        <v>2017</v>
      </c>
      <c r="E1445" s="38">
        <v>9</v>
      </c>
      <c r="F1445" s="37" t="s">
        <v>1827</v>
      </c>
      <c r="G1445" s="37" t="s">
        <v>1827</v>
      </c>
      <c r="H1445" s="37" t="s">
        <v>32</v>
      </c>
      <c r="I1445" s="38">
        <v>10</v>
      </c>
      <c r="J1445" s="37">
        <v>0</v>
      </c>
      <c r="K1445" s="37">
        <f t="shared" si="66"/>
        <v>10</v>
      </c>
      <c r="L1445" s="37" t="s">
        <v>37</v>
      </c>
      <c r="M1445">
        <v>0</v>
      </c>
      <c r="N1445">
        <v>0</v>
      </c>
      <c r="O1445">
        <v>0</v>
      </c>
      <c r="P1445">
        <f>VLOOKUP(C1445,'By Sighting'!B:O,14,FALSE)</f>
        <v>0</v>
      </c>
      <c r="Q1445">
        <v>0</v>
      </c>
      <c r="R1445">
        <f t="shared" si="67"/>
        <v>0</v>
      </c>
      <c r="S1445">
        <v>0</v>
      </c>
      <c r="T1445">
        <v>0</v>
      </c>
      <c r="U1445" t="str">
        <f t="shared" si="68"/>
        <v/>
      </c>
    </row>
    <row r="1446" spans="1:21" hidden="1" x14ac:dyDescent="0.25">
      <c r="A1446" s="39">
        <v>43005</v>
      </c>
      <c r="B1446" s="39" t="s">
        <v>5009</v>
      </c>
      <c r="C1446" s="37" t="s">
        <v>1522</v>
      </c>
      <c r="D1446" s="37">
        <v>2017</v>
      </c>
      <c r="E1446" s="38">
        <v>9</v>
      </c>
      <c r="F1446" s="37" t="s">
        <v>55</v>
      </c>
      <c r="G1446" s="37" t="s">
        <v>4672</v>
      </c>
      <c r="H1446" s="37" t="s">
        <v>32</v>
      </c>
      <c r="I1446" s="38">
        <v>449</v>
      </c>
      <c r="J1446" s="37" t="s">
        <v>1928</v>
      </c>
      <c r="K1446" s="37">
        <f t="shared" si="66"/>
        <v>447</v>
      </c>
      <c r="L1446" s="37" t="s">
        <v>37</v>
      </c>
      <c r="M1446">
        <v>1</v>
      </c>
      <c r="N1446">
        <v>0</v>
      </c>
      <c r="O1446">
        <v>0</v>
      </c>
      <c r="P1446">
        <f>VLOOKUP(C1446,'By Sighting'!B:O,14,FALSE)</f>
        <v>0</v>
      </c>
      <c r="Q1446">
        <v>2.2271714922048997E-3</v>
      </c>
      <c r="R1446">
        <f t="shared" si="67"/>
        <v>0</v>
      </c>
      <c r="S1446">
        <v>0</v>
      </c>
      <c r="T1446">
        <v>1</v>
      </c>
      <c r="U1446" t="str">
        <f t="shared" si="68"/>
        <v/>
      </c>
    </row>
    <row r="1447" spans="1:21" hidden="1" x14ac:dyDescent="0.25">
      <c r="A1447" s="39">
        <v>43005</v>
      </c>
      <c r="B1447" s="39" t="s">
        <v>5009</v>
      </c>
      <c r="C1447" s="37" t="s">
        <v>1524</v>
      </c>
      <c r="D1447" s="37">
        <v>2017</v>
      </c>
      <c r="E1447" s="38">
        <v>9</v>
      </c>
      <c r="F1447" s="37" t="s">
        <v>55</v>
      </c>
      <c r="G1447" s="37" t="s">
        <v>4672</v>
      </c>
      <c r="H1447" s="37" t="s">
        <v>40</v>
      </c>
      <c r="I1447" s="38">
        <v>490</v>
      </c>
      <c r="J1447" s="37">
        <v>0</v>
      </c>
      <c r="K1447" s="37">
        <f t="shared" si="66"/>
        <v>490</v>
      </c>
      <c r="L1447" s="37" t="s">
        <v>37</v>
      </c>
      <c r="M1447">
        <v>1</v>
      </c>
      <c r="N1447">
        <v>0</v>
      </c>
      <c r="O1447">
        <v>1</v>
      </c>
      <c r="P1447">
        <f>VLOOKUP(C1447,'By Sighting'!B:O,14,FALSE)</f>
        <v>1</v>
      </c>
      <c r="Q1447">
        <v>2.0408163265306124E-3</v>
      </c>
      <c r="R1447">
        <f t="shared" si="67"/>
        <v>2.0408163265306124E-3</v>
      </c>
      <c r="S1447">
        <v>2.0408163265306124E-3</v>
      </c>
      <c r="T1447">
        <v>1</v>
      </c>
      <c r="U1447" t="str">
        <f t="shared" si="68"/>
        <v/>
      </c>
    </row>
    <row r="1448" spans="1:21" hidden="1" x14ac:dyDescent="0.25">
      <c r="A1448" s="39">
        <v>43005</v>
      </c>
      <c r="B1448" s="39" t="s">
        <v>5009</v>
      </c>
      <c r="C1448" s="37" t="s">
        <v>1527</v>
      </c>
      <c r="D1448" s="37">
        <v>2017</v>
      </c>
      <c r="E1448" s="38">
        <v>9</v>
      </c>
      <c r="F1448" s="37" t="s">
        <v>36</v>
      </c>
      <c r="G1448" s="37" t="s">
        <v>36</v>
      </c>
      <c r="H1448" s="37" t="s">
        <v>32</v>
      </c>
      <c r="I1448" s="38">
        <v>261</v>
      </c>
      <c r="J1448" s="37" t="s">
        <v>2055</v>
      </c>
      <c r="K1448" s="37">
        <f t="shared" si="66"/>
        <v>239</v>
      </c>
      <c r="L1448" s="37" t="s">
        <v>37</v>
      </c>
      <c r="M1448">
        <v>1</v>
      </c>
      <c r="N1448">
        <v>1</v>
      </c>
      <c r="O1448">
        <v>0</v>
      </c>
      <c r="P1448">
        <f>VLOOKUP(C1448,'By Sighting'!B:O,14,FALSE)</f>
        <v>1</v>
      </c>
      <c r="Q1448">
        <v>3.8314176245210726E-3</v>
      </c>
      <c r="R1448">
        <f t="shared" si="67"/>
        <v>0</v>
      </c>
      <c r="S1448">
        <v>4.1841004184100415E-3</v>
      </c>
      <c r="T1448">
        <v>1</v>
      </c>
      <c r="U1448" t="str">
        <f t="shared" si="68"/>
        <v/>
      </c>
    </row>
    <row r="1449" spans="1:21" hidden="1" x14ac:dyDescent="0.25">
      <c r="A1449" s="39">
        <v>43005</v>
      </c>
      <c r="B1449" s="39" t="s">
        <v>5009</v>
      </c>
      <c r="C1449" s="37" t="s">
        <v>2054</v>
      </c>
      <c r="D1449" s="37">
        <v>2017</v>
      </c>
      <c r="E1449" s="38">
        <v>9</v>
      </c>
      <c r="F1449" s="37" t="s">
        <v>36</v>
      </c>
      <c r="G1449" s="37" t="s">
        <v>36</v>
      </c>
      <c r="H1449" s="37" t="s">
        <v>40</v>
      </c>
      <c r="I1449" s="38">
        <v>14</v>
      </c>
      <c r="J1449" s="37">
        <v>0</v>
      </c>
      <c r="K1449" s="37">
        <f t="shared" si="66"/>
        <v>14</v>
      </c>
      <c r="L1449" s="37" t="s">
        <v>37</v>
      </c>
      <c r="M1449">
        <v>0</v>
      </c>
      <c r="N1449">
        <v>0</v>
      </c>
      <c r="O1449">
        <v>0</v>
      </c>
      <c r="P1449">
        <f>VLOOKUP(C1449,'By Sighting'!B:O,14,FALSE)</f>
        <v>0</v>
      </c>
      <c r="Q1449">
        <v>0</v>
      </c>
      <c r="R1449">
        <f t="shared" si="67"/>
        <v>0</v>
      </c>
      <c r="S1449">
        <v>0</v>
      </c>
      <c r="T1449">
        <v>0</v>
      </c>
      <c r="U1449" t="str">
        <f t="shared" si="68"/>
        <v/>
      </c>
    </row>
    <row r="1450" spans="1:21" hidden="1" x14ac:dyDescent="0.25">
      <c r="A1450" s="39">
        <v>43005</v>
      </c>
      <c r="B1450" s="39" t="s">
        <v>5009</v>
      </c>
      <c r="C1450" s="37" t="s">
        <v>2053</v>
      </c>
      <c r="D1450" s="37">
        <v>2017</v>
      </c>
      <c r="E1450" s="38">
        <v>9</v>
      </c>
      <c r="F1450" s="37" t="s">
        <v>50</v>
      </c>
      <c r="G1450" s="37" t="s">
        <v>50</v>
      </c>
      <c r="H1450" s="37" t="s">
        <v>32</v>
      </c>
      <c r="I1450" s="38">
        <v>437</v>
      </c>
      <c r="J1450" s="37" t="s">
        <v>2024</v>
      </c>
      <c r="K1450" s="37">
        <f t="shared" si="66"/>
        <v>417</v>
      </c>
      <c r="L1450" s="37" t="s">
        <v>37</v>
      </c>
      <c r="M1450">
        <v>0</v>
      </c>
      <c r="N1450">
        <v>0</v>
      </c>
      <c r="O1450">
        <v>0</v>
      </c>
      <c r="P1450">
        <f>VLOOKUP(C1450,'By Sighting'!B:O,14,FALSE)</f>
        <v>0</v>
      </c>
      <c r="Q1450">
        <v>0</v>
      </c>
      <c r="R1450">
        <f t="shared" si="67"/>
        <v>0</v>
      </c>
      <c r="S1450">
        <v>0</v>
      </c>
      <c r="T1450">
        <v>0</v>
      </c>
      <c r="U1450" t="str">
        <f t="shared" si="68"/>
        <v/>
      </c>
    </row>
    <row r="1451" spans="1:21" hidden="1" x14ac:dyDescent="0.25">
      <c r="A1451" s="39">
        <v>43005</v>
      </c>
      <c r="B1451" s="39" t="s">
        <v>5009</v>
      </c>
      <c r="C1451" s="37" t="s">
        <v>2052</v>
      </c>
      <c r="D1451" s="37">
        <v>2017</v>
      </c>
      <c r="E1451" s="38">
        <v>9</v>
      </c>
      <c r="F1451" s="37" t="s">
        <v>50</v>
      </c>
      <c r="G1451" s="37" t="s">
        <v>50</v>
      </c>
      <c r="H1451" s="37" t="s">
        <v>40</v>
      </c>
      <c r="I1451" s="38">
        <v>2</v>
      </c>
      <c r="J1451" s="37">
        <v>0</v>
      </c>
      <c r="K1451" s="37">
        <f t="shared" si="66"/>
        <v>2</v>
      </c>
      <c r="L1451" s="37" t="s">
        <v>37</v>
      </c>
      <c r="M1451">
        <v>0</v>
      </c>
      <c r="N1451">
        <v>0</v>
      </c>
      <c r="O1451">
        <v>0</v>
      </c>
      <c r="P1451">
        <f>VLOOKUP(C1451,'By Sighting'!B:O,14,FALSE)</f>
        <v>0</v>
      </c>
      <c r="Q1451">
        <v>0</v>
      </c>
      <c r="R1451">
        <f t="shared" si="67"/>
        <v>0</v>
      </c>
      <c r="S1451">
        <v>0</v>
      </c>
      <c r="T1451">
        <v>0</v>
      </c>
      <c r="U1451" t="str">
        <f t="shared" si="68"/>
        <v/>
      </c>
    </row>
    <row r="1452" spans="1:21" hidden="1" x14ac:dyDescent="0.25">
      <c r="A1452" s="39">
        <v>43006</v>
      </c>
      <c r="B1452" s="39" t="s">
        <v>5010</v>
      </c>
      <c r="C1452" s="37" t="s">
        <v>2051</v>
      </c>
      <c r="D1452" s="37">
        <v>2017</v>
      </c>
      <c r="E1452" s="38">
        <v>9</v>
      </c>
      <c r="F1452" s="37" t="s">
        <v>76</v>
      </c>
      <c r="G1452" s="37" t="s">
        <v>1827</v>
      </c>
      <c r="H1452" s="37" t="s">
        <v>32</v>
      </c>
      <c r="I1452" s="38">
        <v>46</v>
      </c>
      <c r="J1452" s="37">
        <v>0</v>
      </c>
      <c r="K1452" s="37">
        <f t="shared" si="66"/>
        <v>46</v>
      </c>
      <c r="L1452" s="37" t="s">
        <v>37</v>
      </c>
      <c r="M1452">
        <v>0</v>
      </c>
      <c r="N1452">
        <v>0</v>
      </c>
      <c r="O1452">
        <v>0</v>
      </c>
      <c r="P1452">
        <f>VLOOKUP(C1452,'By Sighting'!B:O,14,FALSE)</f>
        <v>0</v>
      </c>
      <c r="Q1452">
        <v>0</v>
      </c>
      <c r="R1452">
        <f t="shared" si="67"/>
        <v>0</v>
      </c>
      <c r="S1452">
        <v>0</v>
      </c>
      <c r="T1452">
        <v>0</v>
      </c>
      <c r="U1452" t="str">
        <f t="shared" si="68"/>
        <v/>
      </c>
    </row>
    <row r="1453" spans="1:21" hidden="1" x14ac:dyDescent="0.25">
      <c r="A1453" s="39">
        <v>43006</v>
      </c>
      <c r="B1453" s="39" t="s">
        <v>5010</v>
      </c>
      <c r="C1453" s="37" t="s">
        <v>2050</v>
      </c>
      <c r="D1453" s="37">
        <v>2017</v>
      </c>
      <c r="E1453" s="38">
        <v>9</v>
      </c>
      <c r="F1453" s="37" t="s">
        <v>1827</v>
      </c>
      <c r="G1453" s="37" t="s">
        <v>1827</v>
      </c>
      <c r="H1453" s="37" t="s">
        <v>40</v>
      </c>
      <c r="I1453" s="38">
        <v>2</v>
      </c>
      <c r="J1453" s="37">
        <v>0</v>
      </c>
      <c r="K1453" s="37">
        <f t="shared" si="66"/>
        <v>2</v>
      </c>
      <c r="L1453" s="37" t="s">
        <v>37</v>
      </c>
      <c r="M1453">
        <v>0</v>
      </c>
      <c r="N1453">
        <v>0</v>
      </c>
      <c r="O1453">
        <v>0</v>
      </c>
      <c r="P1453">
        <f>VLOOKUP(C1453,'By Sighting'!B:O,14,FALSE)</f>
        <v>0</v>
      </c>
      <c r="Q1453">
        <v>0</v>
      </c>
      <c r="R1453">
        <f t="shared" si="67"/>
        <v>0</v>
      </c>
      <c r="S1453">
        <v>0</v>
      </c>
      <c r="T1453">
        <v>0</v>
      </c>
      <c r="U1453" t="str">
        <f t="shared" si="68"/>
        <v/>
      </c>
    </row>
    <row r="1454" spans="1:21" hidden="1" x14ac:dyDescent="0.25">
      <c r="A1454" s="39">
        <v>43006</v>
      </c>
      <c r="B1454" s="39" t="s">
        <v>5010</v>
      </c>
      <c r="C1454" s="37" t="s">
        <v>2049</v>
      </c>
      <c r="D1454" s="37">
        <v>2017</v>
      </c>
      <c r="E1454" s="38">
        <v>9</v>
      </c>
      <c r="F1454" s="37" t="s">
        <v>1827</v>
      </c>
      <c r="G1454" s="37" t="s">
        <v>1827</v>
      </c>
      <c r="H1454" s="37" t="s">
        <v>32</v>
      </c>
      <c r="I1454" s="38">
        <v>18</v>
      </c>
      <c r="J1454" s="37">
        <v>0</v>
      </c>
      <c r="K1454" s="37">
        <f t="shared" si="66"/>
        <v>18</v>
      </c>
      <c r="L1454" s="37" t="s">
        <v>37</v>
      </c>
      <c r="M1454">
        <v>0</v>
      </c>
      <c r="N1454">
        <v>0</v>
      </c>
      <c r="O1454">
        <v>0</v>
      </c>
      <c r="P1454">
        <f>VLOOKUP(C1454,'By Sighting'!B:O,14,FALSE)</f>
        <v>0</v>
      </c>
      <c r="Q1454">
        <v>0</v>
      </c>
      <c r="R1454">
        <f t="shared" si="67"/>
        <v>0</v>
      </c>
      <c r="S1454">
        <v>0</v>
      </c>
      <c r="T1454">
        <v>0</v>
      </c>
      <c r="U1454" t="str">
        <f t="shared" si="68"/>
        <v/>
      </c>
    </row>
    <row r="1455" spans="1:21" hidden="1" x14ac:dyDescent="0.25">
      <c r="A1455" s="39">
        <v>43006</v>
      </c>
      <c r="B1455" s="39" t="s">
        <v>5010</v>
      </c>
      <c r="C1455" s="37" t="s">
        <v>2047</v>
      </c>
      <c r="D1455" s="37">
        <v>2017</v>
      </c>
      <c r="E1455" s="38">
        <v>9</v>
      </c>
      <c r="F1455" s="37" t="s">
        <v>24</v>
      </c>
      <c r="G1455" s="37" t="s">
        <v>4672</v>
      </c>
      <c r="H1455" s="37" t="s">
        <v>32</v>
      </c>
      <c r="I1455" s="38">
        <v>10</v>
      </c>
      <c r="J1455" s="37">
        <v>0</v>
      </c>
      <c r="K1455" s="37">
        <f t="shared" si="66"/>
        <v>10</v>
      </c>
      <c r="L1455" s="37" t="s">
        <v>37</v>
      </c>
      <c r="M1455">
        <v>0</v>
      </c>
      <c r="N1455">
        <v>0</v>
      </c>
      <c r="O1455">
        <v>0</v>
      </c>
      <c r="P1455">
        <f>VLOOKUP(C1455,'By Sighting'!B:O,14,FALSE)</f>
        <v>0</v>
      </c>
      <c r="Q1455">
        <v>0</v>
      </c>
      <c r="R1455">
        <f t="shared" si="67"/>
        <v>0</v>
      </c>
      <c r="S1455">
        <v>0</v>
      </c>
      <c r="T1455">
        <v>0</v>
      </c>
      <c r="U1455" t="str">
        <f t="shared" si="68"/>
        <v/>
      </c>
    </row>
    <row r="1456" spans="1:21" hidden="1" x14ac:dyDescent="0.25">
      <c r="A1456" s="39">
        <v>43034</v>
      </c>
      <c r="B1456" s="39" t="s">
        <v>5011</v>
      </c>
      <c r="C1456" s="37" t="s">
        <v>2043</v>
      </c>
      <c r="D1456" s="37">
        <v>2017</v>
      </c>
      <c r="E1456" s="38">
        <v>10</v>
      </c>
      <c r="F1456" s="37" t="s">
        <v>76</v>
      </c>
      <c r="G1456" s="37" t="s">
        <v>1827</v>
      </c>
      <c r="H1456" s="37" t="s">
        <v>32</v>
      </c>
      <c r="I1456" s="38">
        <v>78</v>
      </c>
      <c r="J1456" s="37">
        <v>0</v>
      </c>
      <c r="K1456" s="37">
        <f t="shared" si="66"/>
        <v>78</v>
      </c>
      <c r="L1456" s="37" t="s">
        <v>37</v>
      </c>
      <c r="M1456">
        <v>0</v>
      </c>
      <c r="N1456">
        <v>0</v>
      </c>
      <c r="O1456">
        <v>0</v>
      </c>
      <c r="P1456">
        <f>VLOOKUP(C1456,'By Sighting'!B:O,14,FALSE)</f>
        <v>0</v>
      </c>
      <c r="Q1456">
        <v>0</v>
      </c>
      <c r="R1456">
        <f t="shared" si="67"/>
        <v>0</v>
      </c>
      <c r="S1456">
        <v>0</v>
      </c>
      <c r="T1456">
        <v>0</v>
      </c>
      <c r="U1456" t="str">
        <f t="shared" si="68"/>
        <v/>
      </c>
    </row>
    <row r="1457" spans="1:21" hidden="1" x14ac:dyDescent="0.25">
      <c r="A1457" s="39">
        <v>43034</v>
      </c>
      <c r="B1457" s="39" t="s">
        <v>5011</v>
      </c>
      <c r="C1457" s="37" t="s">
        <v>2042</v>
      </c>
      <c r="D1457" s="37">
        <v>2017</v>
      </c>
      <c r="E1457" s="38">
        <v>10</v>
      </c>
      <c r="F1457" s="37" t="s">
        <v>1827</v>
      </c>
      <c r="G1457" s="37" t="s">
        <v>1827</v>
      </c>
      <c r="H1457" s="37" t="s">
        <v>40</v>
      </c>
      <c r="I1457" s="38">
        <v>1</v>
      </c>
      <c r="J1457" s="37">
        <v>0</v>
      </c>
      <c r="K1457" s="37">
        <f t="shared" si="66"/>
        <v>1</v>
      </c>
      <c r="L1457" s="37" t="s">
        <v>2041</v>
      </c>
      <c r="M1457">
        <v>0</v>
      </c>
      <c r="N1457">
        <v>0</v>
      </c>
      <c r="O1457">
        <v>0</v>
      </c>
      <c r="P1457">
        <f>VLOOKUP(C1457,'By Sighting'!B:O,14,FALSE)</f>
        <v>0</v>
      </c>
      <c r="Q1457">
        <v>0</v>
      </c>
      <c r="R1457">
        <f t="shared" si="67"/>
        <v>0</v>
      </c>
      <c r="S1457">
        <v>0</v>
      </c>
      <c r="T1457">
        <v>0</v>
      </c>
      <c r="U1457" t="str">
        <f t="shared" si="68"/>
        <v/>
      </c>
    </row>
    <row r="1458" spans="1:21" hidden="1" x14ac:dyDescent="0.25">
      <c r="A1458" s="39">
        <v>43034</v>
      </c>
      <c r="B1458" s="39" t="s">
        <v>5011</v>
      </c>
      <c r="C1458" s="37" t="s">
        <v>1530</v>
      </c>
      <c r="D1458" s="37">
        <v>2017</v>
      </c>
      <c r="E1458" s="38">
        <v>10</v>
      </c>
      <c r="F1458" s="37" t="s">
        <v>55</v>
      </c>
      <c r="G1458" s="37" t="s">
        <v>4672</v>
      </c>
      <c r="H1458" s="37" t="s">
        <v>32</v>
      </c>
      <c r="I1458" s="38">
        <v>1314</v>
      </c>
      <c r="J1458" s="37" t="s">
        <v>2039</v>
      </c>
      <c r="K1458" s="37">
        <f t="shared" si="66"/>
        <v>1147</v>
      </c>
      <c r="L1458" s="37" t="s">
        <v>2038</v>
      </c>
      <c r="M1458">
        <v>8</v>
      </c>
      <c r="N1458">
        <v>3</v>
      </c>
      <c r="O1458">
        <v>4</v>
      </c>
      <c r="P1458">
        <f>VLOOKUP(C1458,'By Sighting'!B:O,14,FALSE)</f>
        <v>7</v>
      </c>
      <c r="Q1458">
        <v>6.0882800608828003E-3</v>
      </c>
      <c r="R1458">
        <f t="shared" si="67"/>
        <v>3.0441400304414001E-3</v>
      </c>
      <c r="S1458">
        <v>6.1028770706190059E-3</v>
      </c>
      <c r="T1458">
        <v>8</v>
      </c>
      <c r="U1458" t="str">
        <f t="shared" si="68"/>
        <v/>
      </c>
    </row>
    <row r="1459" spans="1:21" hidden="1" x14ac:dyDescent="0.25">
      <c r="A1459" s="39">
        <v>43034</v>
      </c>
      <c r="B1459" s="39" t="s">
        <v>5011</v>
      </c>
      <c r="C1459" s="37" t="s">
        <v>1553</v>
      </c>
      <c r="D1459" s="37">
        <v>2017</v>
      </c>
      <c r="E1459" s="38">
        <v>10</v>
      </c>
      <c r="F1459" s="37" t="s">
        <v>55</v>
      </c>
      <c r="G1459" s="37" t="s">
        <v>4672</v>
      </c>
      <c r="H1459" s="37" t="s">
        <v>40</v>
      </c>
      <c r="I1459" s="38">
        <v>1513</v>
      </c>
      <c r="J1459" s="37">
        <v>0</v>
      </c>
      <c r="K1459" s="37">
        <f t="shared" si="66"/>
        <v>1513</v>
      </c>
      <c r="L1459" s="37" t="s">
        <v>37</v>
      </c>
      <c r="M1459">
        <v>11</v>
      </c>
      <c r="N1459">
        <v>0</v>
      </c>
      <c r="O1459">
        <v>11</v>
      </c>
      <c r="P1459">
        <f>VLOOKUP(C1459,'By Sighting'!B:O,14,FALSE)</f>
        <v>11</v>
      </c>
      <c r="Q1459">
        <v>7.2703238598810314E-3</v>
      </c>
      <c r="R1459">
        <f t="shared" si="67"/>
        <v>7.2703238598810314E-3</v>
      </c>
      <c r="S1459">
        <v>7.2703238598810314E-3</v>
      </c>
      <c r="T1459">
        <v>11</v>
      </c>
      <c r="U1459" t="str">
        <f t="shared" si="68"/>
        <v/>
      </c>
    </row>
    <row r="1460" spans="1:21" hidden="1" x14ac:dyDescent="0.25">
      <c r="A1460" s="39">
        <v>43034</v>
      </c>
      <c r="B1460" s="39" t="s">
        <v>5011</v>
      </c>
      <c r="C1460" s="37" t="s">
        <v>2036</v>
      </c>
      <c r="D1460" s="37">
        <v>2017</v>
      </c>
      <c r="E1460" s="38">
        <v>10</v>
      </c>
      <c r="F1460" s="37" t="s">
        <v>55</v>
      </c>
      <c r="G1460" s="37" t="s">
        <v>4672</v>
      </c>
      <c r="H1460" s="37" t="s">
        <v>40</v>
      </c>
      <c r="I1460" s="38">
        <v>26</v>
      </c>
      <c r="J1460" s="37">
        <v>0</v>
      </c>
      <c r="K1460" s="37">
        <f t="shared" si="66"/>
        <v>26</v>
      </c>
      <c r="L1460" s="37" t="s">
        <v>37</v>
      </c>
      <c r="M1460">
        <v>0</v>
      </c>
      <c r="N1460">
        <v>0</v>
      </c>
      <c r="O1460">
        <v>0</v>
      </c>
      <c r="P1460">
        <f>VLOOKUP(C1460,'By Sighting'!B:O,14,FALSE)</f>
        <v>0</v>
      </c>
      <c r="Q1460">
        <v>0</v>
      </c>
      <c r="R1460">
        <f t="shared" si="67"/>
        <v>0</v>
      </c>
      <c r="S1460">
        <v>0</v>
      </c>
      <c r="T1460">
        <v>0</v>
      </c>
      <c r="U1460" t="str">
        <f t="shared" si="68"/>
        <v/>
      </c>
    </row>
    <row r="1461" spans="1:21" hidden="1" x14ac:dyDescent="0.25">
      <c r="A1461" s="39">
        <v>43034</v>
      </c>
      <c r="B1461" s="39" t="s">
        <v>5011</v>
      </c>
      <c r="C1461" s="37" t="s">
        <v>2035</v>
      </c>
      <c r="D1461" s="37">
        <v>2017</v>
      </c>
      <c r="E1461" s="38">
        <v>10</v>
      </c>
      <c r="F1461" s="37" t="s">
        <v>55</v>
      </c>
      <c r="G1461" s="37" t="s">
        <v>4672</v>
      </c>
      <c r="H1461" s="37" t="s">
        <v>32</v>
      </c>
      <c r="I1461" s="38">
        <v>15</v>
      </c>
      <c r="J1461" s="37">
        <v>0</v>
      </c>
      <c r="K1461" s="37">
        <f t="shared" si="66"/>
        <v>15</v>
      </c>
      <c r="L1461" s="37" t="s">
        <v>37</v>
      </c>
      <c r="M1461">
        <v>0</v>
      </c>
      <c r="N1461">
        <v>0</v>
      </c>
      <c r="O1461">
        <v>0</v>
      </c>
      <c r="P1461">
        <f>VLOOKUP(C1461,'By Sighting'!B:O,14,FALSE)</f>
        <v>0</v>
      </c>
      <c r="Q1461">
        <v>0</v>
      </c>
      <c r="R1461">
        <f t="shared" si="67"/>
        <v>0</v>
      </c>
      <c r="S1461">
        <v>0</v>
      </c>
      <c r="T1461">
        <v>0</v>
      </c>
      <c r="U1461" t="str">
        <f t="shared" si="68"/>
        <v/>
      </c>
    </row>
    <row r="1462" spans="1:21" hidden="1" x14ac:dyDescent="0.25">
      <c r="A1462" s="39">
        <v>43034</v>
      </c>
      <c r="B1462" s="39" t="s">
        <v>5011</v>
      </c>
      <c r="C1462" s="37" t="s">
        <v>2034</v>
      </c>
      <c r="D1462" s="37">
        <v>2017</v>
      </c>
      <c r="E1462" s="38">
        <v>10</v>
      </c>
      <c r="F1462" s="37" t="s">
        <v>36</v>
      </c>
      <c r="G1462" s="37" t="s">
        <v>36</v>
      </c>
      <c r="H1462" s="37" t="s">
        <v>40</v>
      </c>
      <c r="I1462" s="38">
        <v>12</v>
      </c>
      <c r="J1462" s="37">
        <v>0</v>
      </c>
      <c r="K1462" s="37">
        <f t="shared" si="66"/>
        <v>12</v>
      </c>
      <c r="L1462" s="37" t="s">
        <v>2029</v>
      </c>
      <c r="M1462">
        <v>0</v>
      </c>
      <c r="N1462">
        <v>0</v>
      </c>
      <c r="O1462">
        <v>0</v>
      </c>
      <c r="P1462">
        <f>VLOOKUP(C1462,'By Sighting'!B:O,14,FALSE)</f>
        <v>0</v>
      </c>
      <c r="Q1462">
        <v>0</v>
      </c>
      <c r="R1462">
        <f t="shared" si="67"/>
        <v>0</v>
      </c>
      <c r="S1462">
        <v>0</v>
      </c>
      <c r="T1462">
        <v>0</v>
      </c>
      <c r="U1462" t="str">
        <f t="shared" si="68"/>
        <v/>
      </c>
    </row>
    <row r="1463" spans="1:21" hidden="1" x14ac:dyDescent="0.25">
      <c r="A1463" s="39">
        <v>43034</v>
      </c>
      <c r="B1463" s="39" t="s">
        <v>5011</v>
      </c>
      <c r="C1463" s="37" t="s">
        <v>2033</v>
      </c>
      <c r="D1463" s="37">
        <v>2017</v>
      </c>
      <c r="E1463" s="38">
        <v>10</v>
      </c>
      <c r="F1463" s="37" t="s">
        <v>36</v>
      </c>
      <c r="G1463" s="37" t="s">
        <v>36</v>
      </c>
      <c r="H1463" s="37" t="s">
        <v>32</v>
      </c>
      <c r="I1463" s="38">
        <v>49</v>
      </c>
      <c r="J1463" s="37" t="s">
        <v>1864</v>
      </c>
      <c r="K1463" s="37">
        <f t="shared" si="66"/>
        <v>45</v>
      </c>
      <c r="L1463" s="37" t="s">
        <v>2029</v>
      </c>
      <c r="M1463">
        <v>0</v>
      </c>
      <c r="N1463">
        <v>0</v>
      </c>
      <c r="O1463">
        <v>0</v>
      </c>
      <c r="P1463">
        <f>VLOOKUP(C1463,'By Sighting'!B:O,14,FALSE)</f>
        <v>0</v>
      </c>
      <c r="Q1463">
        <v>0</v>
      </c>
      <c r="R1463">
        <f t="shared" si="67"/>
        <v>0</v>
      </c>
      <c r="S1463">
        <v>0</v>
      </c>
      <c r="T1463">
        <v>0</v>
      </c>
      <c r="U1463" t="str">
        <f t="shared" si="68"/>
        <v/>
      </c>
    </row>
    <row r="1464" spans="1:21" hidden="1" x14ac:dyDescent="0.25">
      <c r="A1464" s="39">
        <v>43034</v>
      </c>
      <c r="B1464" s="39" t="s">
        <v>5011</v>
      </c>
      <c r="C1464" s="37" t="s">
        <v>2032</v>
      </c>
      <c r="D1464" s="37">
        <v>2017</v>
      </c>
      <c r="E1464" s="38">
        <v>10</v>
      </c>
      <c r="F1464" s="37" t="s">
        <v>50</v>
      </c>
      <c r="G1464" s="37" t="s">
        <v>50</v>
      </c>
      <c r="H1464" s="37" t="s">
        <v>32</v>
      </c>
      <c r="I1464" s="38">
        <v>64</v>
      </c>
      <c r="J1464" s="37" t="s">
        <v>2031</v>
      </c>
      <c r="K1464" s="37">
        <f t="shared" si="66"/>
        <v>58</v>
      </c>
      <c r="L1464" s="37" t="s">
        <v>2029</v>
      </c>
      <c r="M1464">
        <v>0</v>
      </c>
      <c r="N1464">
        <v>0</v>
      </c>
      <c r="O1464">
        <v>0</v>
      </c>
      <c r="P1464">
        <f>VLOOKUP(C1464,'By Sighting'!B:O,14,FALSE)</f>
        <v>0</v>
      </c>
      <c r="Q1464">
        <v>0</v>
      </c>
      <c r="R1464">
        <f t="shared" si="67"/>
        <v>0</v>
      </c>
      <c r="S1464">
        <v>0</v>
      </c>
      <c r="T1464">
        <v>0</v>
      </c>
      <c r="U1464" t="str">
        <f t="shared" si="68"/>
        <v/>
      </c>
    </row>
    <row r="1465" spans="1:21" hidden="1" x14ac:dyDescent="0.25">
      <c r="A1465" s="39">
        <v>43034</v>
      </c>
      <c r="B1465" s="39" t="s">
        <v>5011</v>
      </c>
      <c r="C1465" s="37" t="s">
        <v>2030</v>
      </c>
      <c r="D1465" s="37">
        <v>2017</v>
      </c>
      <c r="E1465" s="38">
        <v>10</v>
      </c>
      <c r="F1465" s="37" t="s">
        <v>50</v>
      </c>
      <c r="G1465" s="37" t="s">
        <v>50</v>
      </c>
      <c r="H1465" s="37" t="s">
        <v>40</v>
      </c>
      <c r="I1465" s="38">
        <v>8</v>
      </c>
      <c r="J1465" s="37">
        <v>0</v>
      </c>
      <c r="K1465" s="37">
        <f t="shared" si="66"/>
        <v>8</v>
      </c>
      <c r="L1465" s="37" t="s">
        <v>2029</v>
      </c>
      <c r="M1465">
        <v>0</v>
      </c>
      <c r="N1465">
        <v>0</v>
      </c>
      <c r="O1465">
        <v>0</v>
      </c>
      <c r="P1465">
        <f>VLOOKUP(C1465,'By Sighting'!B:O,14,FALSE)</f>
        <v>0</v>
      </c>
      <c r="Q1465">
        <v>0</v>
      </c>
      <c r="R1465">
        <f t="shared" si="67"/>
        <v>0</v>
      </c>
      <c r="S1465">
        <v>0</v>
      </c>
      <c r="T1465">
        <v>0</v>
      </c>
      <c r="U1465" t="str">
        <f t="shared" si="68"/>
        <v/>
      </c>
    </row>
    <row r="1466" spans="1:21" hidden="1" x14ac:dyDescent="0.25">
      <c r="A1466" s="39">
        <v>43143</v>
      </c>
      <c r="B1466" s="39" t="s">
        <v>5012</v>
      </c>
      <c r="C1466" s="37" t="s">
        <v>2028</v>
      </c>
      <c r="D1466" s="37">
        <v>2018</v>
      </c>
      <c r="E1466" s="38">
        <v>2</v>
      </c>
      <c r="F1466" s="37" t="s">
        <v>76</v>
      </c>
      <c r="G1466" s="37" t="s">
        <v>1827</v>
      </c>
      <c r="H1466" s="37" t="s">
        <v>40</v>
      </c>
      <c r="I1466" s="38">
        <v>1</v>
      </c>
      <c r="J1466" s="37">
        <v>0</v>
      </c>
      <c r="K1466" s="37">
        <f t="shared" si="66"/>
        <v>1</v>
      </c>
      <c r="L1466" s="37" t="s">
        <v>37</v>
      </c>
      <c r="M1466">
        <v>0</v>
      </c>
      <c r="N1466">
        <v>0</v>
      </c>
      <c r="O1466">
        <v>0</v>
      </c>
      <c r="P1466">
        <f>VLOOKUP(C1466,'By Sighting'!B:O,14,FALSE)</f>
        <v>0</v>
      </c>
      <c r="Q1466">
        <v>0</v>
      </c>
      <c r="R1466">
        <f t="shared" si="67"/>
        <v>0</v>
      </c>
      <c r="S1466">
        <v>0</v>
      </c>
      <c r="T1466">
        <v>0</v>
      </c>
      <c r="U1466" t="str">
        <f t="shared" si="68"/>
        <v/>
      </c>
    </row>
    <row r="1467" spans="1:21" hidden="1" x14ac:dyDescent="0.25">
      <c r="A1467" s="39">
        <v>43143</v>
      </c>
      <c r="B1467" s="39" t="s">
        <v>5012</v>
      </c>
      <c r="C1467" s="37" t="s">
        <v>2027</v>
      </c>
      <c r="D1467" s="37">
        <v>2018</v>
      </c>
      <c r="E1467" s="38">
        <v>2</v>
      </c>
      <c r="F1467" s="37" t="s">
        <v>76</v>
      </c>
      <c r="G1467" s="37" t="s">
        <v>1827</v>
      </c>
      <c r="H1467" s="37" t="s">
        <v>32</v>
      </c>
      <c r="I1467" s="38">
        <v>27</v>
      </c>
      <c r="J1467" s="37">
        <v>0</v>
      </c>
      <c r="K1467" s="37">
        <f t="shared" si="66"/>
        <v>27</v>
      </c>
      <c r="L1467" s="37" t="s">
        <v>37</v>
      </c>
      <c r="M1467">
        <v>0</v>
      </c>
      <c r="N1467">
        <v>0</v>
      </c>
      <c r="O1467">
        <v>0</v>
      </c>
      <c r="P1467">
        <f>VLOOKUP(C1467,'By Sighting'!B:O,14,FALSE)</f>
        <v>0</v>
      </c>
      <c r="Q1467">
        <v>0</v>
      </c>
      <c r="R1467">
        <f t="shared" si="67"/>
        <v>0</v>
      </c>
      <c r="S1467">
        <v>0</v>
      </c>
      <c r="T1467">
        <v>0</v>
      </c>
      <c r="U1467" t="str">
        <f t="shared" si="68"/>
        <v/>
      </c>
    </row>
    <row r="1468" spans="1:21" hidden="1" x14ac:dyDescent="0.25">
      <c r="A1468" s="39">
        <v>43143</v>
      </c>
      <c r="B1468" s="39" t="s">
        <v>5012</v>
      </c>
      <c r="C1468" s="37" t="s">
        <v>2026</v>
      </c>
      <c r="D1468" s="37">
        <v>2018</v>
      </c>
      <c r="E1468" s="38">
        <v>2</v>
      </c>
      <c r="F1468" s="37" t="s">
        <v>1827</v>
      </c>
      <c r="G1468" s="37" t="s">
        <v>1827</v>
      </c>
      <c r="H1468" s="37" t="s">
        <v>40</v>
      </c>
      <c r="I1468" s="38">
        <v>16</v>
      </c>
      <c r="J1468" s="37">
        <v>0</v>
      </c>
      <c r="K1468" s="37">
        <f t="shared" si="66"/>
        <v>16</v>
      </c>
      <c r="L1468" s="37" t="s">
        <v>37</v>
      </c>
      <c r="M1468">
        <v>0</v>
      </c>
      <c r="N1468">
        <v>0</v>
      </c>
      <c r="O1468">
        <v>0</v>
      </c>
      <c r="P1468">
        <f>VLOOKUP(C1468,'By Sighting'!B:O,14,FALSE)</f>
        <v>0</v>
      </c>
      <c r="Q1468">
        <v>0</v>
      </c>
      <c r="R1468">
        <f t="shared" si="67"/>
        <v>0</v>
      </c>
      <c r="S1468">
        <v>0</v>
      </c>
      <c r="T1468">
        <v>0</v>
      </c>
      <c r="U1468" t="str">
        <f t="shared" si="68"/>
        <v/>
      </c>
    </row>
    <row r="1469" spans="1:21" hidden="1" x14ac:dyDescent="0.25">
      <c r="A1469" s="39">
        <v>43143</v>
      </c>
      <c r="B1469" s="39" t="s">
        <v>5012</v>
      </c>
      <c r="C1469" s="37" t="s">
        <v>2025</v>
      </c>
      <c r="D1469" s="37">
        <v>2018</v>
      </c>
      <c r="E1469" s="38">
        <v>2</v>
      </c>
      <c r="F1469" s="37" t="s">
        <v>1827</v>
      </c>
      <c r="G1469" s="37" t="s">
        <v>1827</v>
      </c>
      <c r="H1469" s="37" t="s">
        <v>32</v>
      </c>
      <c r="I1469" s="38">
        <v>122</v>
      </c>
      <c r="J1469" s="37" t="s">
        <v>2024</v>
      </c>
      <c r="K1469" s="37">
        <f t="shared" si="66"/>
        <v>102</v>
      </c>
      <c r="L1469" s="37" t="s">
        <v>37</v>
      </c>
      <c r="M1469">
        <v>0</v>
      </c>
      <c r="N1469">
        <v>0</v>
      </c>
      <c r="O1469">
        <v>0</v>
      </c>
      <c r="P1469">
        <f>VLOOKUP(C1469,'By Sighting'!B:O,14,FALSE)</f>
        <v>0</v>
      </c>
      <c r="Q1469">
        <v>0</v>
      </c>
      <c r="R1469">
        <f t="shared" si="67"/>
        <v>0</v>
      </c>
      <c r="S1469">
        <v>0</v>
      </c>
      <c r="T1469">
        <v>0</v>
      </c>
      <c r="U1469" t="str">
        <f t="shared" si="68"/>
        <v/>
      </c>
    </row>
    <row r="1470" spans="1:21" hidden="1" x14ac:dyDescent="0.25">
      <c r="A1470" s="39">
        <v>43143</v>
      </c>
      <c r="B1470" s="39" t="s">
        <v>5012</v>
      </c>
      <c r="C1470" s="37" t="s">
        <v>1588</v>
      </c>
      <c r="D1470" s="37">
        <v>2018</v>
      </c>
      <c r="E1470" s="38">
        <v>2</v>
      </c>
      <c r="F1470" s="37" t="s">
        <v>153</v>
      </c>
      <c r="G1470" s="37" t="s">
        <v>4672</v>
      </c>
      <c r="H1470" s="37" t="s">
        <v>32</v>
      </c>
      <c r="I1470" s="38">
        <v>52</v>
      </c>
      <c r="J1470" s="37" t="s">
        <v>2023</v>
      </c>
      <c r="K1470" s="37">
        <f t="shared" si="66"/>
        <v>25</v>
      </c>
      <c r="L1470" s="37" t="s">
        <v>37</v>
      </c>
      <c r="M1470">
        <v>1</v>
      </c>
      <c r="N1470">
        <v>0</v>
      </c>
      <c r="O1470">
        <v>0</v>
      </c>
      <c r="P1470">
        <f>VLOOKUP(C1470,'By Sighting'!B:O,14,FALSE)</f>
        <v>0</v>
      </c>
      <c r="Q1470">
        <v>1.9230769230769232E-2</v>
      </c>
      <c r="R1470">
        <f t="shared" si="67"/>
        <v>0</v>
      </c>
      <c r="S1470">
        <v>0</v>
      </c>
      <c r="T1470">
        <v>1</v>
      </c>
      <c r="U1470" t="str">
        <f t="shared" si="68"/>
        <v/>
      </c>
    </row>
    <row r="1471" spans="1:21" hidden="1" x14ac:dyDescent="0.25">
      <c r="A1471" s="39">
        <v>43143</v>
      </c>
      <c r="B1471" s="39" t="s">
        <v>5012</v>
      </c>
      <c r="C1471" s="37" t="s">
        <v>2022</v>
      </c>
      <c r="D1471" s="37">
        <v>2018</v>
      </c>
      <c r="E1471" s="38">
        <v>2</v>
      </c>
      <c r="F1471" s="37" t="s">
        <v>55</v>
      </c>
      <c r="G1471" s="37" t="s">
        <v>4672</v>
      </c>
      <c r="H1471" s="37" t="s">
        <v>40</v>
      </c>
      <c r="I1471" s="38">
        <v>160</v>
      </c>
      <c r="J1471" s="37">
        <v>0</v>
      </c>
      <c r="K1471" s="37">
        <f t="shared" si="66"/>
        <v>160</v>
      </c>
      <c r="L1471" s="37" t="s">
        <v>37</v>
      </c>
      <c r="M1471">
        <v>0</v>
      </c>
      <c r="N1471">
        <v>0</v>
      </c>
      <c r="O1471">
        <v>0</v>
      </c>
      <c r="P1471">
        <f>VLOOKUP(C1471,'By Sighting'!B:O,14,FALSE)</f>
        <v>0</v>
      </c>
      <c r="Q1471">
        <v>0</v>
      </c>
      <c r="R1471">
        <f t="shared" si="67"/>
        <v>0</v>
      </c>
      <c r="S1471">
        <v>0</v>
      </c>
      <c r="T1471">
        <v>0</v>
      </c>
      <c r="U1471" t="str">
        <f t="shared" si="68"/>
        <v/>
      </c>
    </row>
    <row r="1472" spans="1:21" hidden="1" x14ac:dyDescent="0.25">
      <c r="A1472" s="39">
        <v>43143</v>
      </c>
      <c r="B1472" s="39" t="s">
        <v>5012</v>
      </c>
      <c r="C1472" s="37" t="s">
        <v>1590</v>
      </c>
      <c r="D1472" s="37">
        <v>2018</v>
      </c>
      <c r="E1472" s="38">
        <v>2</v>
      </c>
      <c r="F1472" s="37" t="s">
        <v>55</v>
      </c>
      <c r="G1472" s="37" t="s">
        <v>4672</v>
      </c>
      <c r="H1472" s="37" t="s">
        <v>32</v>
      </c>
      <c r="I1472" s="38">
        <v>115</v>
      </c>
      <c r="J1472" s="37" t="s">
        <v>2021</v>
      </c>
      <c r="K1472" s="37">
        <f t="shared" si="66"/>
        <v>106</v>
      </c>
      <c r="L1472" s="37" t="s">
        <v>37</v>
      </c>
      <c r="M1472">
        <v>1</v>
      </c>
      <c r="N1472">
        <v>1</v>
      </c>
      <c r="O1472">
        <v>0</v>
      </c>
      <c r="P1472">
        <f>VLOOKUP(C1472,'By Sighting'!B:O,14,FALSE)</f>
        <v>1</v>
      </c>
      <c r="Q1472">
        <v>8.6956521739130436E-3</v>
      </c>
      <c r="R1472">
        <f t="shared" si="67"/>
        <v>0</v>
      </c>
      <c r="S1472">
        <v>9.433962264150943E-3</v>
      </c>
      <c r="T1472">
        <v>1</v>
      </c>
      <c r="U1472" t="str">
        <f t="shared" si="68"/>
        <v/>
      </c>
    </row>
    <row r="1473" spans="1:21" hidden="1" x14ac:dyDescent="0.25">
      <c r="A1473" s="39">
        <v>43143</v>
      </c>
      <c r="B1473" s="39" t="s">
        <v>5012</v>
      </c>
      <c r="C1473" s="37" t="s">
        <v>1593</v>
      </c>
      <c r="D1473" s="37">
        <v>2018</v>
      </c>
      <c r="E1473" s="38">
        <v>2</v>
      </c>
      <c r="F1473" s="37" t="s">
        <v>24</v>
      </c>
      <c r="G1473" s="37" t="s">
        <v>4672</v>
      </c>
      <c r="H1473" s="37" t="s">
        <v>32</v>
      </c>
      <c r="I1473" s="38">
        <v>88</v>
      </c>
      <c r="J1473" s="37" t="s">
        <v>1857</v>
      </c>
      <c r="K1473" s="37">
        <f t="shared" si="66"/>
        <v>83</v>
      </c>
      <c r="L1473" s="37" t="s">
        <v>37</v>
      </c>
      <c r="M1473">
        <v>1</v>
      </c>
      <c r="N1473">
        <v>1</v>
      </c>
      <c r="O1473">
        <v>0</v>
      </c>
      <c r="P1473">
        <f>VLOOKUP(C1473,'By Sighting'!B:O,14,FALSE)</f>
        <v>1</v>
      </c>
      <c r="Q1473">
        <v>1.1363636363636364E-2</v>
      </c>
      <c r="R1473">
        <f t="shared" si="67"/>
        <v>0</v>
      </c>
      <c r="S1473">
        <v>1.2048192771084338E-2</v>
      </c>
      <c r="T1473">
        <v>1</v>
      </c>
      <c r="U1473" t="str">
        <f t="shared" si="68"/>
        <v/>
      </c>
    </row>
    <row r="1474" spans="1:21" hidden="1" x14ac:dyDescent="0.25">
      <c r="A1474" s="39">
        <v>43143</v>
      </c>
      <c r="B1474" s="39" t="s">
        <v>5012</v>
      </c>
      <c r="C1474" s="37" t="s">
        <v>2020</v>
      </c>
      <c r="D1474" s="37">
        <v>2018</v>
      </c>
      <c r="E1474" s="38">
        <v>2</v>
      </c>
      <c r="F1474" s="37" t="s">
        <v>24</v>
      </c>
      <c r="G1474" s="37" t="s">
        <v>4672</v>
      </c>
      <c r="H1474" s="37" t="s">
        <v>40</v>
      </c>
      <c r="I1474" s="38">
        <v>2</v>
      </c>
      <c r="J1474" s="37">
        <v>0</v>
      </c>
      <c r="K1474" s="37">
        <f t="shared" si="66"/>
        <v>2</v>
      </c>
      <c r="L1474" s="37" t="s">
        <v>37</v>
      </c>
      <c r="M1474">
        <v>0</v>
      </c>
      <c r="N1474">
        <v>0</v>
      </c>
      <c r="O1474">
        <v>0</v>
      </c>
      <c r="P1474">
        <f>VLOOKUP(C1474,'By Sighting'!B:O,14,FALSE)</f>
        <v>0</v>
      </c>
      <c r="Q1474">
        <v>0</v>
      </c>
      <c r="R1474">
        <f t="shared" si="67"/>
        <v>0</v>
      </c>
      <c r="S1474">
        <v>0</v>
      </c>
      <c r="T1474">
        <v>0</v>
      </c>
      <c r="U1474" t="str">
        <f t="shared" si="68"/>
        <v/>
      </c>
    </row>
    <row r="1475" spans="1:21" hidden="1" x14ac:dyDescent="0.25">
      <c r="A1475" s="39">
        <v>43165</v>
      </c>
      <c r="B1475" s="39" t="s">
        <v>5013</v>
      </c>
      <c r="C1475" s="37" t="s">
        <v>2019</v>
      </c>
      <c r="D1475" s="37">
        <v>2018</v>
      </c>
      <c r="E1475" s="38">
        <v>3</v>
      </c>
      <c r="F1475" s="37" t="s">
        <v>76</v>
      </c>
      <c r="G1475" s="37" t="s">
        <v>1827</v>
      </c>
      <c r="H1475" s="37" t="s">
        <v>32</v>
      </c>
      <c r="I1475" s="38">
        <v>44</v>
      </c>
      <c r="J1475" s="37">
        <v>0</v>
      </c>
      <c r="K1475" s="37">
        <f t="shared" ref="K1475:K1538" si="69">I1475-J1475</f>
        <v>44</v>
      </c>
      <c r="L1475" s="37" t="s">
        <v>37</v>
      </c>
      <c r="M1475">
        <v>0</v>
      </c>
      <c r="N1475">
        <v>0</v>
      </c>
      <c r="O1475">
        <v>0</v>
      </c>
      <c r="P1475">
        <f>VLOOKUP(C1475,'By Sighting'!B:O,14,FALSE)</f>
        <v>0</v>
      </c>
      <c r="Q1475">
        <v>0</v>
      </c>
      <c r="R1475">
        <f t="shared" ref="R1475:R1538" si="70">O1475/I1475</f>
        <v>0</v>
      </c>
      <c r="S1475">
        <v>0</v>
      </c>
      <c r="T1475">
        <v>0</v>
      </c>
      <c r="U1475" t="str">
        <f t="shared" ref="U1475:U1538" si="71">IF(T1475=M1475, "", "NO")</f>
        <v/>
      </c>
    </row>
    <row r="1476" spans="1:21" hidden="1" x14ac:dyDescent="0.25">
      <c r="A1476" s="39">
        <v>43165</v>
      </c>
      <c r="B1476" s="39" t="s">
        <v>5013</v>
      </c>
      <c r="C1476" s="37" t="s">
        <v>2018</v>
      </c>
      <c r="D1476" s="37">
        <v>2018</v>
      </c>
      <c r="E1476" s="38">
        <v>3</v>
      </c>
      <c r="F1476" s="37" t="s">
        <v>76</v>
      </c>
      <c r="G1476" s="37" t="s">
        <v>1827</v>
      </c>
      <c r="H1476" s="37" t="s">
        <v>40</v>
      </c>
      <c r="I1476" s="38">
        <v>1</v>
      </c>
      <c r="J1476" s="37">
        <v>0</v>
      </c>
      <c r="K1476" s="37">
        <f t="shared" si="69"/>
        <v>1</v>
      </c>
      <c r="L1476" s="37" t="s">
        <v>37</v>
      </c>
      <c r="M1476">
        <v>0</v>
      </c>
      <c r="N1476">
        <v>0</v>
      </c>
      <c r="O1476">
        <v>0</v>
      </c>
      <c r="P1476">
        <f>VLOOKUP(C1476,'By Sighting'!B:O,14,FALSE)</f>
        <v>0</v>
      </c>
      <c r="Q1476">
        <v>0</v>
      </c>
      <c r="R1476">
        <f t="shared" si="70"/>
        <v>0</v>
      </c>
      <c r="S1476">
        <v>0</v>
      </c>
      <c r="T1476">
        <v>0</v>
      </c>
      <c r="U1476" t="str">
        <f t="shared" si="71"/>
        <v/>
      </c>
    </row>
    <row r="1477" spans="1:21" hidden="1" x14ac:dyDescent="0.25">
      <c r="A1477" s="39">
        <v>43165</v>
      </c>
      <c r="B1477" s="39" t="s">
        <v>5013</v>
      </c>
      <c r="C1477" s="37" t="s">
        <v>2017</v>
      </c>
      <c r="D1477" s="37">
        <v>2018</v>
      </c>
      <c r="E1477" s="38">
        <v>3</v>
      </c>
      <c r="F1477" s="37" t="s">
        <v>1827</v>
      </c>
      <c r="G1477" s="37" t="s">
        <v>1827</v>
      </c>
      <c r="H1477" s="37" t="s">
        <v>32</v>
      </c>
      <c r="I1477" s="38">
        <v>57</v>
      </c>
      <c r="J1477" s="37">
        <v>0</v>
      </c>
      <c r="K1477" s="37">
        <f t="shared" si="69"/>
        <v>57</v>
      </c>
      <c r="L1477" s="37" t="s">
        <v>37</v>
      </c>
      <c r="M1477">
        <v>0</v>
      </c>
      <c r="N1477">
        <v>0</v>
      </c>
      <c r="O1477">
        <v>0</v>
      </c>
      <c r="P1477">
        <f>VLOOKUP(C1477,'By Sighting'!B:O,14,FALSE)</f>
        <v>0</v>
      </c>
      <c r="Q1477">
        <v>0</v>
      </c>
      <c r="R1477">
        <f t="shared" si="70"/>
        <v>0</v>
      </c>
      <c r="S1477">
        <v>0</v>
      </c>
      <c r="T1477">
        <v>0</v>
      </c>
      <c r="U1477" t="str">
        <f t="shared" si="71"/>
        <v/>
      </c>
    </row>
    <row r="1478" spans="1:21" hidden="1" x14ac:dyDescent="0.25">
      <c r="A1478" s="39">
        <v>43165</v>
      </c>
      <c r="B1478" s="39" t="s">
        <v>5013</v>
      </c>
      <c r="C1478" s="37" t="s">
        <v>1596</v>
      </c>
      <c r="D1478" s="37">
        <v>2018</v>
      </c>
      <c r="E1478" s="38">
        <v>3</v>
      </c>
      <c r="F1478" s="37" t="s">
        <v>24</v>
      </c>
      <c r="G1478" s="37" t="s">
        <v>4672</v>
      </c>
      <c r="H1478" s="37" t="s">
        <v>32</v>
      </c>
      <c r="I1478" s="38">
        <v>90</v>
      </c>
      <c r="J1478" s="37">
        <v>0</v>
      </c>
      <c r="K1478" s="37">
        <f t="shared" si="69"/>
        <v>90</v>
      </c>
      <c r="L1478" s="37" t="s">
        <v>37</v>
      </c>
      <c r="M1478">
        <v>2</v>
      </c>
      <c r="N1478">
        <v>2</v>
      </c>
      <c r="O1478">
        <v>0</v>
      </c>
      <c r="P1478">
        <f>VLOOKUP(C1478,'By Sighting'!B:O,14,FALSE)</f>
        <v>2</v>
      </c>
      <c r="Q1478">
        <v>2.2222222222222223E-2</v>
      </c>
      <c r="R1478">
        <f t="shared" si="70"/>
        <v>0</v>
      </c>
      <c r="S1478">
        <v>2.2222222222222223E-2</v>
      </c>
      <c r="T1478">
        <v>2</v>
      </c>
      <c r="U1478" t="str">
        <f t="shared" si="71"/>
        <v/>
      </c>
    </row>
    <row r="1479" spans="1:21" hidden="1" x14ac:dyDescent="0.25">
      <c r="A1479" s="39">
        <v>43165</v>
      </c>
      <c r="B1479" s="39" t="s">
        <v>5013</v>
      </c>
      <c r="C1479" s="37" t="s">
        <v>2015</v>
      </c>
      <c r="D1479" s="37">
        <v>2018</v>
      </c>
      <c r="E1479" s="38">
        <v>3</v>
      </c>
      <c r="F1479" s="37" t="s">
        <v>153</v>
      </c>
      <c r="G1479" s="37" t="s">
        <v>4672</v>
      </c>
      <c r="H1479" s="37" t="s">
        <v>32</v>
      </c>
      <c r="I1479" s="38">
        <v>1</v>
      </c>
      <c r="J1479" s="37" t="s">
        <v>1841</v>
      </c>
      <c r="K1479" s="37">
        <f t="shared" si="69"/>
        <v>0</v>
      </c>
      <c r="L1479" s="37" t="s">
        <v>37</v>
      </c>
      <c r="M1479">
        <v>0</v>
      </c>
      <c r="N1479">
        <v>0</v>
      </c>
      <c r="O1479">
        <v>0</v>
      </c>
      <c r="P1479">
        <f>VLOOKUP(C1479,'By Sighting'!B:O,14,FALSE)</f>
        <v>0</v>
      </c>
      <c r="Q1479">
        <v>0</v>
      </c>
      <c r="R1479">
        <f t="shared" si="70"/>
        <v>0</v>
      </c>
      <c r="S1479" t="e">
        <v>#DIV/0!</v>
      </c>
      <c r="T1479">
        <v>0</v>
      </c>
      <c r="U1479" t="str">
        <f t="shared" si="71"/>
        <v/>
      </c>
    </row>
    <row r="1480" spans="1:21" hidden="1" x14ac:dyDescent="0.25">
      <c r="A1480" s="39">
        <v>43165</v>
      </c>
      <c r="B1480" s="39" t="s">
        <v>5013</v>
      </c>
      <c r="C1480" s="37" t="s">
        <v>1601</v>
      </c>
      <c r="D1480" s="37">
        <v>2018</v>
      </c>
      <c r="E1480" s="38">
        <v>3</v>
      </c>
      <c r="F1480" s="37" t="s">
        <v>55</v>
      </c>
      <c r="G1480" s="37" t="s">
        <v>4672</v>
      </c>
      <c r="H1480" s="37" t="s">
        <v>40</v>
      </c>
      <c r="I1480" s="38">
        <v>151</v>
      </c>
      <c r="J1480" s="37">
        <v>0</v>
      </c>
      <c r="K1480" s="37">
        <f t="shared" si="69"/>
        <v>151</v>
      </c>
      <c r="L1480" s="37" t="s">
        <v>37</v>
      </c>
      <c r="M1480">
        <v>1</v>
      </c>
      <c r="N1480">
        <v>0</v>
      </c>
      <c r="O1480">
        <v>1</v>
      </c>
      <c r="P1480">
        <f>VLOOKUP(C1480,'By Sighting'!B:O,14,FALSE)</f>
        <v>1</v>
      </c>
      <c r="Q1480">
        <v>6.6225165562913907E-3</v>
      </c>
      <c r="R1480">
        <f t="shared" si="70"/>
        <v>6.6225165562913907E-3</v>
      </c>
      <c r="S1480">
        <v>6.6225165562913907E-3</v>
      </c>
      <c r="T1480">
        <v>1</v>
      </c>
      <c r="U1480" t="str">
        <f t="shared" si="71"/>
        <v/>
      </c>
    </row>
    <row r="1481" spans="1:21" hidden="1" x14ac:dyDescent="0.25">
      <c r="A1481" s="39">
        <v>43165</v>
      </c>
      <c r="B1481" s="39" t="s">
        <v>5013</v>
      </c>
      <c r="C1481" s="37" t="s">
        <v>2014</v>
      </c>
      <c r="D1481" s="37">
        <v>2018</v>
      </c>
      <c r="E1481" s="38">
        <v>3</v>
      </c>
      <c r="F1481" s="37" t="s">
        <v>55</v>
      </c>
      <c r="G1481" s="37" t="s">
        <v>4672</v>
      </c>
      <c r="H1481" s="37" t="s">
        <v>32</v>
      </c>
      <c r="I1481" s="38">
        <v>159</v>
      </c>
      <c r="J1481" s="37">
        <v>0</v>
      </c>
      <c r="K1481" s="37">
        <f t="shared" si="69"/>
        <v>159</v>
      </c>
      <c r="L1481" s="37" t="s">
        <v>37</v>
      </c>
      <c r="M1481">
        <v>0</v>
      </c>
      <c r="N1481">
        <v>0</v>
      </c>
      <c r="O1481">
        <v>0</v>
      </c>
      <c r="P1481">
        <f>VLOOKUP(C1481,'By Sighting'!B:O,14,FALSE)</f>
        <v>0</v>
      </c>
      <c r="Q1481">
        <v>0</v>
      </c>
      <c r="R1481">
        <f t="shared" si="70"/>
        <v>0</v>
      </c>
      <c r="S1481">
        <v>0</v>
      </c>
      <c r="T1481">
        <v>0</v>
      </c>
      <c r="U1481" t="str">
        <f t="shared" si="71"/>
        <v/>
      </c>
    </row>
    <row r="1482" spans="1:21" hidden="1" x14ac:dyDescent="0.25">
      <c r="A1482" s="39">
        <v>43165</v>
      </c>
      <c r="B1482" s="39" t="s">
        <v>5013</v>
      </c>
      <c r="C1482" s="37" t="s">
        <v>2013</v>
      </c>
      <c r="D1482" s="37">
        <v>2018</v>
      </c>
      <c r="E1482" s="38">
        <v>3</v>
      </c>
      <c r="F1482" s="37" t="s">
        <v>36</v>
      </c>
      <c r="G1482" s="37" t="s">
        <v>36</v>
      </c>
      <c r="H1482" s="37" t="s">
        <v>32</v>
      </c>
      <c r="I1482" s="38">
        <v>274</v>
      </c>
      <c r="J1482" s="37">
        <v>0</v>
      </c>
      <c r="K1482" s="37">
        <f t="shared" si="69"/>
        <v>274</v>
      </c>
      <c r="L1482" s="37" t="s">
        <v>37</v>
      </c>
      <c r="M1482">
        <v>0</v>
      </c>
      <c r="N1482">
        <v>0</v>
      </c>
      <c r="O1482">
        <v>0</v>
      </c>
      <c r="P1482">
        <f>VLOOKUP(C1482,'By Sighting'!B:O,14,FALSE)</f>
        <v>0</v>
      </c>
      <c r="Q1482">
        <v>0</v>
      </c>
      <c r="R1482">
        <f t="shared" si="70"/>
        <v>0</v>
      </c>
      <c r="S1482">
        <v>0</v>
      </c>
      <c r="T1482">
        <v>0</v>
      </c>
      <c r="U1482" t="str">
        <f t="shared" si="71"/>
        <v/>
      </c>
    </row>
    <row r="1483" spans="1:21" hidden="1" x14ac:dyDescent="0.25">
      <c r="A1483" s="39">
        <v>43165</v>
      </c>
      <c r="B1483" s="39" t="s">
        <v>5013</v>
      </c>
      <c r="C1483" s="37" t="s">
        <v>2012</v>
      </c>
      <c r="D1483" s="37">
        <v>2018</v>
      </c>
      <c r="E1483" s="38">
        <v>3</v>
      </c>
      <c r="F1483" s="37" t="s">
        <v>36</v>
      </c>
      <c r="G1483" s="37" t="s">
        <v>36</v>
      </c>
      <c r="H1483" s="37" t="s">
        <v>40</v>
      </c>
      <c r="I1483" s="38">
        <v>32</v>
      </c>
      <c r="J1483" s="37">
        <v>0</v>
      </c>
      <c r="K1483" s="37">
        <f t="shared" si="69"/>
        <v>32</v>
      </c>
      <c r="L1483" s="37" t="s">
        <v>37</v>
      </c>
      <c r="M1483">
        <v>0</v>
      </c>
      <c r="N1483">
        <v>0</v>
      </c>
      <c r="O1483">
        <v>0</v>
      </c>
      <c r="P1483">
        <f>VLOOKUP(C1483,'By Sighting'!B:O,14,FALSE)</f>
        <v>0</v>
      </c>
      <c r="Q1483">
        <v>0</v>
      </c>
      <c r="R1483">
        <f t="shared" si="70"/>
        <v>0</v>
      </c>
      <c r="S1483">
        <v>0</v>
      </c>
      <c r="T1483">
        <v>0</v>
      </c>
      <c r="U1483" t="str">
        <f t="shared" si="71"/>
        <v/>
      </c>
    </row>
    <row r="1484" spans="1:21" hidden="1" x14ac:dyDescent="0.25">
      <c r="A1484" s="39">
        <v>43165</v>
      </c>
      <c r="B1484" s="39" t="s">
        <v>5013</v>
      </c>
      <c r="C1484" s="37" t="s">
        <v>1603</v>
      </c>
      <c r="D1484" s="37">
        <v>2018</v>
      </c>
      <c r="E1484" s="38">
        <v>3</v>
      </c>
      <c r="F1484" s="37" t="s">
        <v>50</v>
      </c>
      <c r="G1484" s="37" t="s">
        <v>50</v>
      </c>
      <c r="H1484" s="37" t="s">
        <v>32</v>
      </c>
      <c r="I1484" s="38">
        <v>328</v>
      </c>
      <c r="J1484" s="37">
        <v>0</v>
      </c>
      <c r="K1484" s="37">
        <f t="shared" si="69"/>
        <v>328</v>
      </c>
      <c r="L1484" s="37" t="s">
        <v>37</v>
      </c>
      <c r="M1484">
        <v>1</v>
      </c>
      <c r="N1484">
        <v>1</v>
      </c>
      <c r="O1484">
        <v>0</v>
      </c>
      <c r="P1484">
        <f>VLOOKUP(C1484,'By Sighting'!B:O,14,FALSE)</f>
        <v>1</v>
      </c>
      <c r="Q1484">
        <v>3.0487804878048782E-3</v>
      </c>
      <c r="R1484">
        <f t="shared" si="70"/>
        <v>0</v>
      </c>
      <c r="S1484">
        <v>3.0487804878048782E-3</v>
      </c>
      <c r="T1484">
        <v>1</v>
      </c>
      <c r="U1484" t="str">
        <f t="shared" si="71"/>
        <v/>
      </c>
    </row>
    <row r="1485" spans="1:21" hidden="1" x14ac:dyDescent="0.25">
      <c r="A1485" s="39">
        <v>43165</v>
      </c>
      <c r="B1485" s="39" t="s">
        <v>5013</v>
      </c>
      <c r="C1485" s="37" t="s">
        <v>2011</v>
      </c>
      <c r="D1485" s="37">
        <v>2018</v>
      </c>
      <c r="E1485" s="38">
        <v>3</v>
      </c>
      <c r="F1485" s="37" t="s">
        <v>50</v>
      </c>
      <c r="G1485" s="37" t="s">
        <v>50</v>
      </c>
      <c r="H1485" s="37" t="s">
        <v>40</v>
      </c>
      <c r="I1485" s="38">
        <v>5</v>
      </c>
      <c r="J1485" s="37">
        <v>0</v>
      </c>
      <c r="K1485" s="37">
        <f t="shared" si="69"/>
        <v>5</v>
      </c>
      <c r="L1485" s="37" t="s">
        <v>37</v>
      </c>
      <c r="M1485">
        <v>0</v>
      </c>
      <c r="N1485">
        <v>0</v>
      </c>
      <c r="O1485">
        <v>0</v>
      </c>
      <c r="P1485">
        <f>VLOOKUP(C1485,'By Sighting'!B:O,14,FALSE)</f>
        <v>0</v>
      </c>
      <c r="Q1485">
        <v>0</v>
      </c>
      <c r="R1485">
        <f t="shared" si="70"/>
        <v>0</v>
      </c>
      <c r="S1485">
        <v>0</v>
      </c>
      <c r="T1485">
        <v>0</v>
      </c>
      <c r="U1485" t="str">
        <f t="shared" si="71"/>
        <v/>
      </c>
    </row>
    <row r="1486" spans="1:21" hidden="1" x14ac:dyDescent="0.25">
      <c r="A1486" s="39">
        <v>43175</v>
      </c>
      <c r="B1486" s="39" t="s">
        <v>5014</v>
      </c>
      <c r="C1486" s="37" t="s">
        <v>2009</v>
      </c>
      <c r="D1486" s="37">
        <v>2018</v>
      </c>
      <c r="E1486" s="38">
        <v>3</v>
      </c>
      <c r="F1486" s="37" t="s">
        <v>76</v>
      </c>
      <c r="G1486" s="37" t="s">
        <v>1827</v>
      </c>
      <c r="H1486" s="37" t="s">
        <v>32</v>
      </c>
      <c r="I1486" s="38">
        <v>26</v>
      </c>
      <c r="J1486" s="37">
        <v>0</v>
      </c>
      <c r="K1486" s="37">
        <f t="shared" si="69"/>
        <v>26</v>
      </c>
      <c r="L1486" s="37" t="s">
        <v>37</v>
      </c>
      <c r="M1486">
        <v>0</v>
      </c>
      <c r="N1486">
        <v>0</v>
      </c>
      <c r="O1486">
        <v>0</v>
      </c>
      <c r="P1486">
        <f>VLOOKUP(C1486,'By Sighting'!B:O,14,FALSE)</f>
        <v>0</v>
      </c>
      <c r="Q1486">
        <v>0</v>
      </c>
      <c r="R1486">
        <f t="shared" si="70"/>
        <v>0</v>
      </c>
      <c r="S1486">
        <v>0</v>
      </c>
      <c r="T1486">
        <v>0</v>
      </c>
      <c r="U1486" t="str">
        <f t="shared" si="71"/>
        <v/>
      </c>
    </row>
    <row r="1487" spans="1:21" hidden="1" x14ac:dyDescent="0.25">
      <c r="A1487" s="39">
        <v>43175</v>
      </c>
      <c r="B1487" s="39" t="s">
        <v>5014</v>
      </c>
      <c r="C1487" s="37" t="s">
        <v>2008</v>
      </c>
      <c r="D1487" s="37">
        <v>2018</v>
      </c>
      <c r="E1487" s="38">
        <v>3</v>
      </c>
      <c r="F1487" s="37" t="s">
        <v>1827</v>
      </c>
      <c r="G1487" s="37" t="s">
        <v>1827</v>
      </c>
      <c r="H1487" s="37" t="s">
        <v>40</v>
      </c>
      <c r="I1487" s="38">
        <v>11</v>
      </c>
      <c r="J1487" s="37">
        <v>0</v>
      </c>
      <c r="K1487" s="37">
        <f t="shared" si="69"/>
        <v>11</v>
      </c>
      <c r="L1487" s="37" t="s">
        <v>37</v>
      </c>
      <c r="M1487">
        <v>0</v>
      </c>
      <c r="N1487">
        <v>0</v>
      </c>
      <c r="O1487">
        <v>0</v>
      </c>
      <c r="P1487">
        <f>VLOOKUP(C1487,'By Sighting'!B:O,14,FALSE)</f>
        <v>0</v>
      </c>
      <c r="Q1487">
        <v>0</v>
      </c>
      <c r="R1487">
        <f t="shared" si="70"/>
        <v>0</v>
      </c>
      <c r="S1487">
        <v>0</v>
      </c>
      <c r="T1487">
        <v>0</v>
      </c>
      <c r="U1487" t="str">
        <f t="shared" si="71"/>
        <v/>
      </c>
    </row>
    <row r="1488" spans="1:21" hidden="1" x14ac:dyDescent="0.25">
      <c r="A1488" s="39">
        <v>43175</v>
      </c>
      <c r="B1488" s="39" t="s">
        <v>5014</v>
      </c>
      <c r="C1488" s="37" t="s">
        <v>2007</v>
      </c>
      <c r="D1488" s="37">
        <v>2018</v>
      </c>
      <c r="E1488" s="38">
        <v>3</v>
      </c>
      <c r="F1488" s="37" t="s">
        <v>1827</v>
      </c>
      <c r="G1488" s="37" t="s">
        <v>1827</v>
      </c>
      <c r="H1488" s="37" t="s">
        <v>32</v>
      </c>
      <c r="I1488" s="38">
        <v>129</v>
      </c>
      <c r="J1488" s="37">
        <v>0</v>
      </c>
      <c r="K1488" s="37">
        <f t="shared" si="69"/>
        <v>129</v>
      </c>
      <c r="L1488" s="37" t="s">
        <v>37</v>
      </c>
      <c r="M1488">
        <v>0</v>
      </c>
      <c r="N1488">
        <v>0</v>
      </c>
      <c r="O1488">
        <v>0</v>
      </c>
      <c r="P1488">
        <f>VLOOKUP(C1488,'By Sighting'!B:O,14,FALSE)</f>
        <v>0</v>
      </c>
      <c r="Q1488">
        <v>0</v>
      </c>
      <c r="R1488">
        <f t="shared" si="70"/>
        <v>0</v>
      </c>
      <c r="S1488">
        <v>0</v>
      </c>
      <c r="T1488">
        <v>0</v>
      </c>
      <c r="U1488" t="str">
        <f t="shared" si="71"/>
        <v/>
      </c>
    </row>
    <row r="1489" spans="1:21" hidden="1" x14ac:dyDescent="0.25">
      <c r="A1489" s="39">
        <v>43179</v>
      </c>
      <c r="B1489" s="39" t="s">
        <v>5015</v>
      </c>
      <c r="C1489" s="37" t="s">
        <v>2005</v>
      </c>
      <c r="D1489" s="37">
        <v>2018</v>
      </c>
      <c r="E1489" s="38">
        <v>3</v>
      </c>
      <c r="F1489" s="37" t="s">
        <v>76</v>
      </c>
      <c r="G1489" s="37" t="s">
        <v>1827</v>
      </c>
      <c r="H1489" s="37" t="s">
        <v>32</v>
      </c>
      <c r="I1489" s="38">
        <v>70</v>
      </c>
      <c r="J1489" s="37">
        <v>0</v>
      </c>
      <c r="K1489" s="37">
        <f t="shared" si="69"/>
        <v>70</v>
      </c>
      <c r="L1489" s="37" t="s">
        <v>37</v>
      </c>
      <c r="M1489">
        <v>0</v>
      </c>
      <c r="N1489">
        <v>0</v>
      </c>
      <c r="O1489">
        <v>0</v>
      </c>
      <c r="P1489">
        <f>VLOOKUP(C1489,'By Sighting'!B:O,14,FALSE)</f>
        <v>0</v>
      </c>
      <c r="Q1489">
        <v>0</v>
      </c>
      <c r="R1489">
        <f t="shared" si="70"/>
        <v>0</v>
      </c>
      <c r="S1489">
        <v>0</v>
      </c>
      <c r="T1489">
        <v>0</v>
      </c>
      <c r="U1489" t="str">
        <f t="shared" si="71"/>
        <v/>
      </c>
    </row>
    <row r="1490" spans="1:21" hidden="1" x14ac:dyDescent="0.25">
      <c r="A1490" s="39">
        <v>43179</v>
      </c>
      <c r="B1490" s="39" t="s">
        <v>5015</v>
      </c>
      <c r="C1490" s="37" t="s">
        <v>2004</v>
      </c>
      <c r="D1490" s="37">
        <v>2018</v>
      </c>
      <c r="E1490" s="38">
        <v>3</v>
      </c>
      <c r="F1490" s="37" t="s">
        <v>153</v>
      </c>
      <c r="G1490" s="37" t="s">
        <v>4672</v>
      </c>
      <c r="H1490" s="37" t="s">
        <v>32</v>
      </c>
      <c r="I1490" s="38">
        <v>43</v>
      </c>
      <c r="J1490" s="37" t="s">
        <v>2003</v>
      </c>
      <c r="K1490" s="37">
        <f t="shared" si="69"/>
        <v>25</v>
      </c>
      <c r="L1490" s="37" t="s">
        <v>37</v>
      </c>
      <c r="M1490">
        <v>0</v>
      </c>
      <c r="N1490">
        <v>0</v>
      </c>
      <c r="O1490">
        <v>0</v>
      </c>
      <c r="P1490">
        <f>VLOOKUP(C1490,'By Sighting'!B:O,14,FALSE)</f>
        <v>0</v>
      </c>
      <c r="Q1490">
        <v>0</v>
      </c>
      <c r="R1490">
        <f t="shared" si="70"/>
        <v>0</v>
      </c>
      <c r="S1490">
        <v>0</v>
      </c>
      <c r="T1490">
        <v>0</v>
      </c>
      <c r="U1490" t="str">
        <f t="shared" si="71"/>
        <v/>
      </c>
    </row>
    <row r="1491" spans="1:21" hidden="1" x14ac:dyDescent="0.25">
      <c r="A1491" s="39">
        <v>43179</v>
      </c>
      <c r="B1491" s="39" t="s">
        <v>5015</v>
      </c>
      <c r="C1491" s="37" t="s">
        <v>2002</v>
      </c>
      <c r="D1491" s="37">
        <v>2018</v>
      </c>
      <c r="E1491" s="38">
        <v>3</v>
      </c>
      <c r="F1491" s="37" t="s">
        <v>55</v>
      </c>
      <c r="G1491" s="37" t="s">
        <v>4672</v>
      </c>
      <c r="H1491" s="37" t="s">
        <v>40</v>
      </c>
      <c r="I1491" s="38">
        <v>104</v>
      </c>
      <c r="J1491" s="37">
        <v>0</v>
      </c>
      <c r="K1491" s="37">
        <f t="shared" si="69"/>
        <v>104</v>
      </c>
      <c r="L1491" s="37" t="s">
        <v>2001</v>
      </c>
      <c r="M1491">
        <v>0</v>
      </c>
      <c r="N1491">
        <v>0</v>
      </c>
      <c r="O1491">
        <v>0</v>
      </c>
      <c r="P1491">
        <f>VLOOKUP(C1491,'By Sighting'!B:O,14,FALSE)</f>
        <v>0</v>
      </c>
      <c r="Q1491">
        <v>0</v>
      </c>
      <c r="R1491">
        <f t="shared" si="70"/>
        <v>0</v>
      </c>
      <c r="S1491">
        <v>0</v>
      </c>
      <c r="T1491">
        <v>0</v>
      </c>
      <c r="U1491" t="str">
        <f t="shared" si="71"/>
        <v/>
      </c>
    </row>
    <row r="1492" spans="1:21" hidden="1" x14ac:dyDescent="0.25">
      <c r="A1492" s="39">
        <v>43179</v>
      </c>
      <c r="B1492" s="39" t="s">
        <v>5015</v>
      </c>
      <c r="C1492" s="37" t="s">
        <v>2000</v>
      </c>
      <c r="D1492" s="37">
        <v>2018</v>
      </c>
      <c r="E1492" s="38">
        <v>3</v>
      </c>
      <c r="F1492" s="37" t="s">
        <v>55</v>
      </c>
      <c r="G1492" s="37" t="s">
        <v>4672</v>
      </c>
      <c r="H1492" s="37" t="s">
        <v>32</v>
      </c>
      <c r="I1492" s="38">
        <v>200</v>
      </c>
      <c r="J1492" s="37" t="s">
        <v>1999</v>
      </c>
      <c r="K1492" s="37">
        <f t="shared" si="69"/>
        <v>184</v>
      </c>
      <c r="L1492" s="37" t="s">
        <v>1998</v>
      </c>
      <c r="M1492">
        <v>0</v>
      </c>
      <c r="N1492">
        <v>0</v>
      </c>
      <c r="O1492">
        <v>0</v>
      </c>
      <c r="P1492">
        <f>VLOOKUP(C1492,'By Sighting'!B:O,14,FALSE)</f>
        <v>0</v>
      </c>
      <c r="Q1492">
        <v>0</v>
      </c>
      <c r="R1492">
        <f t="shared" si="70"/>
        <v>0</v>
      </c>
      <c r="S1492">
        <v>0</v>
      </c>
      <c r="T1492">
        <v>0</v>
      </c>
      <c r="U1492" t="str">
        <f t="shared" si="71"/>
        <v/>
      </c>
    </row>
    <row r="1493" spans="1:21" hidden="1" x14ac:dyDescent="0.25">
      <c r="A1493" s="39">
        <v>43179</v>
      </c>
      <c r="B1493" s="39" t="s">
        <v>5015</v>
      </c>
      <c r="C1493" s="37" t="s">
        <v>1997</v>
      </c>
      <c r="D1493" s="37">
        <v>2018</v>
      </c>
      <c r="E1493" s="38">
        <v>3</v>
      </c>
      <c r="F1493" s="37" t="s">
        <v>24</v>
      </c>
      <c r="G1493" s="37" t="s">
        <v>4672</v>
      </c>
      <c r="H1493" s="37" t="s">
        <v>32</v>
      </c>
      <c r="I1493" s="38">
        <v>124</v>
      </c>
      <c r="J1493" s="37" t="s">
        <v>1910</v>
      </c>
      <c r="K1493" s="37">
        <f t="shared" si="69"/>
        <v>111</v>
      </c>
      <c r="L1493" s="37" t="s">
        <v>37</v>
      </c>
      <c r="M1493">
        <v>0</v>
      </c>
      <c r="N1493">
        <v>0</v>
      </c>
      <c r="O1493">
        <v>0</v>
      </c>
      <c r="P1493">
        <f>VLOOKUP(C1493,'By Sighting'!B:O,14,FALSE)</f>
        <v>0</v>
      </c>
      <c r="Q1493">
        <v>0</v>
      </c>
      <c r="R1493">
        <f t="shared" si="70"/>
        <v>0</v>
      </c>
      <c r="S1493">
        <v>0</v>
      </c>
      <c r="T1493">
        <v>0</v>
      </c>
      <c r="U1493" t="str">
        <f t="shared" si="71"/>
        <v/>
      </c>
    </row>
    <row r="1494" spans="1:21" hidden="1" x14ac:dyDescent="0.25">
      <c r="A1494" s="39">
        <v>43179</v>
      </c>
      <c r="B1494" s="39" t="s">
        <v>5015</v>
      </c>
      <c r="C1494" s="37" t="s">
        <v>1996</v>
      </c>
      <c r="D1494" s="37">
        <v>2018</v>
      </c>
      <c r="E1494" s="38">
        <v>3</v>
      </c>
      <c r="F1494" s="37" t="s">
        <v>24</v>
      </c>
      <c r="G1494" s="37" t="s">
        <v>4672</v>
      </c>
      <c r="H1494" s="37" t="s">
        <v>40</v>
      </c>
      <c r="I1494" s="38">
        <v>5</v>
      </c>
      <c r="J1494" s="37">
        <v>0</v>
      </c>
      <c r="K1494" s="37">
        <f t="shared" si="69"/>
        <v>5</v>
      </c>
      <c r="L1494" s="37" t="s">
        <v>37</v>
      </c>
      <c r="M1494">
        <v>0</v>
      </c>
      <c r="N1494">
        <v>0</v>
      </c>
      <c r="O1494">
        <v>0</v>
      </c>
      <c r="P1494">
        <f>VLOOKUP(C1494,'By Sighting'!B:O,14,FALSE)</f>
        <v>0</v>
      </c>
      <c r="Q1494">
        <v>0</v>
      </c>
      <c r="R1494">
        <f t="shared" si="70"/>
        <v>0</v>
      </c>
      <c r="S1494">
        <v>0</v>
      </c>
      <c r="T1494">
        <v>0</v>
      </c>
      <c r="U1494" t="str">
        <f t="shared" si="71"/>
        <v/>
      </c>
    </row>
    <row r="1495" spans="1:21" hidden="1" x14ac:dyDescent="0.25">
      <c r="A1495" s="39">
        <v>43179</v>
      </c>
      <c r="B1495" s="39" t="s">
        <v>5015</v>
      </c>
      <c r="C1495" s="37" t="s">
        <v>1606</v>
      </c>
      <c r="D1495" s="37">
        <v>2018</v>
      </c>
      <c r="E1495" s="38">
        <v>3</v>
      </c>
      <c r="F1495" s="37" t="s">
        <v>1827</v>
      </c>
      <c r="G1495" s="37" t="s">
        <v>1827</v>
      </c>
      <c r="H1495" s="37" t="s">
        <v>32</v>
      </c>
      <c r="I1495" s="38">
        <v>121</v>
      </c>
      <c r="J1495" s="37">
        <v>0</v>
      </c>
      <c r="K1495" s="37">
        <f t="shared" si="69"/>
        <v>121</v>
      </c>
      <c r="L1495" s="37" t="s">
        <v>37</v>
      </c>
      <c r="M1495">
        <v>2</v>
      </c>
      <c r="N1495">
        <v>0</v>
      </c>
      <c r="O1495">
        <v>1</v>
      </c>
      <c r="P1495">
        <f>VLOOKUP(C1495,'By Sighting'!B:O,14,FALSE)</f>
        <v>1</v>
      </c>
      <c r="Q1495">
        <v>1.6528925619834711E-2</v>
      </c>
      <c r="R1495">
        <f t="shared" si="70"/>
        <v>8.2644628099173556E-3</v>
      </c>
      <c r="S1495">
        <v>8.2644628099173556E-3</v>
      </c>
      <c r="T1495">
        <v>2</v>
      </c>
      <c r="U1495" t="str">
        <f t="shared" si="71"/>
        <v/>
      </c>
    </row>
    <row r="1496" spans="1:21" hidden="1" x14ac:dyDescent="0.25">
      <c r="A1496" s="39">
        <v>43179</v>
      </c>
      <c r="B1496" s="39" t="s">
        <v>5015</v>
      </c>
      <c r="C1496" s="37" t="s">
        <v>1994</v>
      </c>
      <c r="D1496" s="37">
        <v>2018</v>
      </c>
      <c r="E1496" s="38">
        <v>3</v>
      </c>
      <c r="F1496" s="37" t="s">
        <v>1827</v>
      </c>
      <c r="G1496" s="37" t="s">
        <v>1827</v>
      </c>
      <c r="H1496" s="37" t="s">
        <v>40</v>
      </c>
      <c r="I1496" s="38">
        <v>17</v>
      </c>
      <c r="J1496" s="37">
        <v>0</v>
      </c>
      <c r="K1496" s="37">
        <f t="shared" si="69"/>
        <v>17</v>
      </c>
      <c r="L1496" s="37" t="s">
        <v>37</v>
      </c>
      <c r="M1496">
        <v>0</v>
      </c>
      <c r="N1496">
        <v>0</v>
      </c>
      <c r="O1496">
        <v>0</v>
      </c>
      <c r="P1496">
        <f>VLOOKUP(C1496,'By Sighting'!B:O,14,FALSE)</f>
        <v>0</v>
      </c>
      <c r="Q1496">
        <v>0</v>
      </c>
      <c r="R1496">
        <f t="shared" si="70"/>
        <v>0</v>
      </c>
      <c r="S1496">
        <v>0</v>
      </c>
      <c r="T1496">
        <v>0</v>
      </c>
      <c r="U1496" t="str">
        <f t="shared" si="71"/>
        <v/>
      </c>
    </row>
    <row r="1497" spans="1:21" hidden="1" x14ac:dyDescent="0.25">
      <c r="A1497" s="39">
        <v>43193</v>
      </c>
      <c r="B1497" s="39" t="s">
        <v>5016</v>
      </c>
      <c r="C1497" s="37" t="s">
        <v>1992</v>
      </c>
      <c r="D1497" s="37">
        <v>2018</v>
      </c>
      <c r="E1497" s="38">
        <v>4</v>
      </c>
      <c r="F1497" s="37" t="s">
        <v>76</v>
      </c>
      <c r="G1497" s="37" t="s">
        <v>1827</v>
      </c>
      <c r="H1497" s="37" t="s">
        <v>40</v>
      </c>
      <c r="I1497" s="38">
        <v>1</v>
      </c>
      <c r="J1497" s="37">
        <v>0</v>
      </c>
      <c r="K1497" s="37">
        <f t="shared" si="69"/>
        <v>1</v>
      </c>
      <c r="L1497" s="37" t="s">
        <v>37</v>
      </c>
      <c r="M1497">
        <v>0</v>
      </c>
      <c r="N1497">
        <v>0</v>
      </c>
      <c r="O1497">
        <v>0</v>
      </c>
      <c r="P1497">
        <f>VLOOKUP(C1497,'By Sighting'!B:O,14,FALSE)</f>
        <v>0</v>
      </c>
      <c r="Q1497">
        <v>0</v>
      </c>
      <c r="R1497">
        <f t="shared" si="70"/>
        <v>0</v>
      </c>
      <c r="S1497">
        <v>0</v>
      </c>
      <c r="T1497">
        <v>0</v>
      </c>
      <c r="U1497" t="str">
        <f t="shared" si="71"/>
        <v/>
      </c>
    </row>
    <row r="1498" spans="1:21" hidden="1" x14ac:dyDescent="0.25">
      <c r="A1498" s="39">
        <v>43193</v>
      </c>
      <c r="B1498" s="39" t="s">
        <v>5016</v>
      </c>
      <c r="C1498" s="37" t="s">
        <v>1991</v>
      </c>
      <c r="D1498" s="37">
        <v>2018</v>
      </c>
      <c r="E1498" s="38">
        <v>4</v>
      </c>
      <c r="F1498" s="37" t="s">
        <v>76</v>
      </c>
      <c r="G1498" s="37" t="s">
        <v>1827</v>
      </c>
      <c r="H1498" s="37" t="s">
        <v>32</v>
      </c>
      <c r="I1498" s="38">
        <v>156</v>
      </c>
      <c r="J1498" s="37">
        <v>0</v>
      </c>
      <c r="K1498" s="37">
        <f t="shared" si="69"/>
        <v>156</v>
      </c>
      <c r="L1498" s="37" t="s">
        <v>37</v>
      </c>
      <c r="M1498">
        <v>0</v>
      </c>
      <c r="N1498">
        <v>0</v>
      </c>
      <c r="O1498">
        <v>0</v>
      </c>
      <c r="P1498">
        <f>VLOOKUP(C1498,'By Sighting'!B:O,14,FALSE)</f>
        <v>0</v>
      </c>
      <c r="Q1498">
        <v>0</v>
      </c>
      <c r="R1498">
        <f t="shared" si="70"/>
        <v>0</v>
      </c>
      <c r="S1498">
        <v>0</v>
      </c>
      <c r="T1498">
        <v>0</v>
      </c>
      <c r="U1498" t="str">
        <f t="shared" si="71"/>
        <v/>
      </c>
    </row>
    <row r="1499" spans="1:21" hidden="1" x14ac:dyDescent="0.25">
      <c r="A1499" s="39">
        <v>43193</v>
      </c>
      <c r="B1499" s="39" t="s">
        <v>5016</v>
      </c>
      <c r="C1499" s="37" t="s">
        <v>1990</v>
      </c>
      <c r="D1499" s="37">
        <v>2018</v>
      </c>
      <c r="E1499" s="38">
        <v>4</v>
      </c>
      <c r="F1499" s="37" t="s">
        <v>1827</v>
      </c>
      <c r="G1499" s="37" t="s">
        <v>1827</v>
      </c>
      <c r="H1499" s="37" t="s">
        <v>32</v>
      </c>
      <c r="I1499" s="38">
        <v>48</v>
      </c>
      <c r="J1499" s="37">
        <v>0</v>
      </c>
      <c r="K1499" s="37">
        <f t="shared" si="69"/>
        <v>48</v>
      </c>
      <c r="L1499" s="37" t="s">
        <v>1989</v>
      </c>
      <c r="M1499">
        <v>0</v>
      </c>
      <c r="N1499">
        <v>0</v>
      </c>
      <c r="O1499">
        <v>0</v>
      </c>
      <c r="P1499">
        <f>VLOOKUP(C1499,'By Sighting'!B:O,14,FALSE)</f>
        <v>0</v>
      </c>
      <c r="Q1499">
        <v>0</v>
      </c>
      <c r="R1499">
        <f t="shared" si="70"/>
        <v>0</v>
      </c>
      <c r="S1499">
        <v>0</v>
      </c>
      <c r="T1499">
        <v>0</v>
      </c>
      <c r="U1499" t="str">
        <f t="shared" si="71"/>
        <v/>
      </c>
    </row>
    <row r="1500" spans="1:21" hidden="1" x14ac:dyDescent="0.25">
      <c r="A1500" s="39">
        <v>43193</v>
      </c>
      <c r="B1500" s="39" t="s">
        <v>5016</v>
      </c>
      <c r="C1500" s="37" t="s">
        <v>1987</v>
      </c>
      <c r="D1500" s="37">
        <v>2018</v>
      </c>
      <c r="E1500" s="38">
        <v>4</v>
      </c>
      <c r="F1500" s="37" t="s">
        <v>153</v>
      </c>
      <c r="G1500" s="37" t="s">
        <v>4672</v>
      </c>
      <c r="H1500" s="37" t="s">
        <v>32</v>
      </c>
      <c r="I1500" s="38">
        <v>64</v>
      </c>
      <c r="J1500" s="37">
        <v>0</v>
      </c>
      <c r="K1500" s="37">
        <f t="shared" si="69"/>
        <v>64</v>
      </c>
      <c r="L1500" s="37" t="s">
        <v>37</v>
      </c>
      <c r="M1500">
        <v>0</v>
      </c>
      <c r="N1500">
        <v>0</v>
      </c>
      <c r="O1500">
        <v>0</v>
      </c>
      <c r="P1500">
        <f>VLOOKUP(C1500,'By Sighting'!B:O,14,FALSE)</f>
        <v>0</v>
      </c>
      <c r="Q1500">
        <v>0</v>
      </c>
      <c r="R1500">
        <f t="shared" si="70"/>
        <v>0</v>
      </c>
      <c r="S1500">
        <v>0</v>
      </c>
      <c r="T1500">
        <v>0</v>
      </c>
      <c r="U1500" t="str">
        <f t="shared" si="71"/>
        <v/>
      </c>
    </row>
    <row r="1501" spans="1:21" hidden="1" x14ac:dyDescent="0.25">
      <c r="A1501" s="39">
        <v>43193</v>
      </c>
      <c r="B1501" s="39" t="s">
        <v>5016</v>
      </c>
      <c r="C1501" s="37" t="s">
        <v>1986</v>
      </c>
      <c r="D1501" s="37">
        <v>2018</v>
      </c>
      <c r="E1501" s="38">
        <v>4</v>
      </c>
      <c r="F1501" s="37" t="s">
        <v>55</v>
      </c>
      <c r="G1501" s="37" t="s">
        <v>4672</v>
      </c>
      <c r="H1501" s="37" t="s">
        <v>32</v>
      </c>
      <c r="I1501" s="38">
        <v>130</v>
      </c>
      <c r="J1501" s="37">
        <v>0</v>
      </c>
      <c r="K1501" s="37">
        <f t="shared" si="69"/>
        <v>130</v>
      </c>
      <c r="L1501" s="37" t="s">
        <v>37</v>
      </c>
      <c r="M1501">
        <v>0</v>
      </c>
      <c r="N1501">
        <v>0</v>
      </c>
      <c r="O1501">
        <v>0</v>
      </c>
      <c r="P1501">
        <f>VLOOKUP(C1501,'By Sighting'!B:O,14,FALSE)</f>
        <v>0</v>
      </c>
      <c r="Q1501">
        <v>0</v>
      </c>
      <c r="R1501">
        <f t="shared" si="70"/>
        <v>0</v>
      </c>
      <c r="S1501">
        <v>0</v>
      </c>
      <c r="T1501">
        <v>0</v>
      </c>
      <c r="U1501" t="str">
        <f t="shared" si="71"/>
        <v/>
      </c>
    </row>
    <row r="1502" spans="1:21" hidden="1" x14ac:dyDescent="0.25">
      <c r="A1502" s="39">
        <v>43193</v>
      </c>
      <c r="B1502" s="39" t="s">
        <v>5016</v>
      </c>
      <c r="C1502" s="37" t="s">
        <v>1985</v>
      </c>
      <c r="D1502" s="37">
        <v>2018</v>
      </c>
      <c r="E1502" s="38">
        <v>4</v>
      </c>
      <c r="F1502" s="37" t="s">
        <v>55</v>
      </c>
      <c r="G1502" s="37" t="s">
        <v>4672</v>
      </c>
      <c r="H1502" s="37" t="s">
        <v>40</v>
      </c>
      <c r="I1502" s="38">
        <v>151</v>
      </c>
      <c r="J1502" s="37">
        <v>0</v>
      </c>
      <c r="K1502" s="37">
        <f t="shared" si="69"/>
        <v>151</v>
      </c>
      <c r="L1502" s="37" t="s">
        <v>37</v>
      </c>
      <c r="M1502">
        <v>0</v>
      </c>
      <c r="N1502">
        <v>0</v>
      </c>
      <c r="O1502">
        <v>0</v>
      </c>
      <c r="P1502">
        <f>VLOOKUP(C1502,'By Sighting'!B:O,14,FALSE)</f>
        <v>0</v>
      </c>
      <c r="Q1502">
        <v>0</v>
      </c>
      <c r="R1502">
        <f t="shared" si="70"/>
        <v>0</v>
      </c>
      <c r="S1502">
        <v>0</v>
      </c>
      <c r="T1502">
        <v>0</v>
      </c>
      <c r="U1502" t="str">
        <f t="shared" si="71"/>
        <v/>
      </c>
    </row>
    <row r="1503" spans="1:21" hidden="1" x14ac:dyDescent="0.25">
      <c r="A1503" s="39">
        <v>43193</v>
      </c>
      <c r="B1503" s="39" t="s">
        <v>5016</v>
      </c>
      <c r="C1503" s="37" t="s">
        <v>1984</v>
      </c>
      <c r="D1503" s="37">
        <v>2018</v>
      </c>
      <c r="E1503" s="38">
        <v>4</v>
      </c>
      <c r="F1503" s="37" t="s">
        <v>24</v>
      </c>
      <c r="G1503" s="37" t="s">
        <v>4672</v>
      </c>
      <c r="H1503" s="37" t="s">
        <v>32</v>
      </c>
      <c r="I1503" s="38">
        <v>135</v>
      </c>
      <c r="J1503" s="37">
        <v>0</v>
      </c>
      <c r="K1503" s="37">
        <f t="shared" si="69"/>
        <v>135</v>
      </c>
      <c r="L1503" s="37" t="s">
        <v>37</v>
      </c>
      <c r="M1503">
        <v>0</v>
      </c>
      <c r="N1503">
        <v>0</v>
      </c>
      <c r="O1503">
        <v>0</v>
      </c>
      <c r="P1503">
        <f>VLOOKUP(C1503,'By Sighting'!B:O,14,FALSE)</f>
        <v>0</v>
      </c>
      <c r="Q1503">
        <v>0</v>
      </c>
      <c r="R1503">
        <f t="shared" si="70"/>
        <v>0</v>
      </c>
      <c r="S1503">
        <v>0</v>
      </c>
      <c r="T1503">
        <v>0</v>
      </c>
      <c r="U1503" t="str">
        <f t="shared" si="71"/>
        <v/>
      </c>
    </row>
    <row r="1504" spans="1:21" hidden="1" x14ac:dyDescent="0.25">
      <c r="A1504" s="39">
        <v>43193</v>
      </c>
      <c r="B1504" s="39" t="s">
        <v>5016</v>
      </c>
      <c r="C1504" s="37" t="s">
        <v>1983</v>
      </c>
      <c r="D1504" s="37">
        <v>2018</v>
      </c>
      <c r="E1504" s="38">
        <v>4</v>
      </c>
      <c r="F1504" s="37" t="s">
        <v>24</v>
      </c>
      <c r="G1504" s="37" t="s">
        <v>4672</v>
      </c>
      <c r="H1504" s="37" t="s">
        <v>40</v>
      </c>
      <c r="I1504" s="38">
        <v>1</v>
      </c>
      <c r="J1504" s="37">
        <v>0</v>
      </c>
      <c r="K1504" s="37">
        <f t="shared" si="69"/>
        <v>1</v>
      </c>
      <c r="L1504" s="37" t="s">
        <v>37</v>
      </c>
      <c r="M1504">
        <v>0</v>
      </c>
      <c r="N1504">
        <v>0</v>
      </c>
      <c r="O1504">
        <v>0</v>
      </c>
      <c r="P1504">
        <f>VLOOKUP(C1504,'By Sighting'!B:O,14,FALSE)</f>
        <v>0</v>
      </c>
      <c r="Q1504">
        <v>0</v>
      </c>
      <c r="R1504">
        <f t="shared" si="70"/>
        <v>0</v>
      </c>
      <c r="S1504">
        <v>0</v>
      </c>
      <c r="T1504">
        <v>0</v>
      </c>
      <c r="U1504" t="str">
        <f t="shared" si="71"/>
        <v/>
      </c>
    </row>
    <row r="1505" spans="1:21" hidden="1" x14ac:dyDescent="0.25">
      <c r="A1505" s="39">
        <v>43193</v>
      </c>
      <c r="B1505" s="39" t="s">
        <v>5016</v>
      </c>
      <c r="C1505" s="37" t="s">
        <v>1981</v>
      </c>
      <c r="D1505" s="37">
        <v>2018</v>
      </c>
      <c r="E1505" s="38">
        <v>4</v>
      </c>
      <c r="F1505" s="37" t="s">
        <v>36</v>
      </c>
      <c r="G1505" s="37" t="s">
        <v>36</v>
      </c>
      <c r="H1505" s="37" t="s">
        <v>32</v>
      </c>
      <c r="I1505" s="38">
        <v>324</v>
      </c>
      <c r="J1505" s="37">
        <v>0</v>
      </c>
      <c r="K1505" s="37">
        <f t="shared" si="69"/>
        <v>324</v>
      </c>
      <c r="L1505" s="37" t="s">
        <v>37</v>
      </c>
      <c r="M1505">
        <v>0</v>
      </c>
      <c r="N1505">
        <v>0</v>
      </c>
      <c r="O1505">
        <v>0</v>
      </c>
      <c r="P1505">
        <f>VLOOKUP(C1505,'By Sighting'!B:O,14,FALSE)</f>
        <v>0</v>
      </c>
      <c r="Q1505">
        <v>0</v>
      </c>
      <c r="R1505">
        <f t="shared" si="70"/>
        <v>0</v>
      </c>
      <c r="S1505">
        <v>0</v>
      </c>
      <c r="T1505">
        <v>0</v>
      </c>
      <c r="U1505" t="str">
        <f t="shared" si="71"/>
        <v/>
      </c>
    </row>
    <row r="1506" spans="1:21" hidden="1" x14ac:dyDescent="0.25">
      <c r="A1506" s="39">
        <v>43193</v>
      </c>
      <c r="B1506" s="39" t="s">
        <v>5016</v>
      </c>
      <c r="C1506" s="37" t="s">
        <v>1980</v>
      </c>
      <c r="D1506" s="37">
        <v>2018</v>
      </c>
      <c r="E1506" s="38">
        <v>4</v>
      </c>
      <c r="F1506" s="37" t="s">
        <v>36</v>
      </c>
      <c r="G1506" s="37" t="s">
        <v>36</v>
      </c>
      <c r="H1506" s="37" t="s">
        <v>40</v>
      </c>
      <c r="I1506" s="38">
        <v>39</v>
      </c>
      <c r="J1506" s="37">
        <v>0</v>
      </c>
      <c r="K1506" s="37">
        <f t="shared" si="69"/>
        <v>39</v>
      </c>
      <c r="L1506" s="37" t="s">
        <v>37</v>
      </c>
      <c r="M1506">
        <v>0</v>
      </c>
      <c r="N1506">
        <v>0</v>
      </c>
      <c r="O1506">
        <v>0</v>
      </c>
      <c r="P1506">
        <f>VLOOKUP(C1506,'By Sighting'!B:O,14,FALSE)</f>
        <v>0</v>
      </c>
      <c r="Q1506">
        <v>0</v>
      </c>
      <c r="R1506">
        <f t="shared" si="70"/>
        <v>0</v>
      </c>
      <c r="S1506">
        <v>0</v>
      </c>
      <c r="T1506">
        <v>0</v>
      </c>
      <c r="U1506" t="str">
        <f t="shared" si="71"/>
        <v/>
      </c>
    </row>
    <row r="1507" spans="1:21" hidden="1" x14ac:dyDescent="0.25">
      <c r="A1507" s="39">
        <v>43193</v>
      </c>
      <c r="B1507" s="39" t="s">
        <v>5016</v>
      </c>
      <c r="C1507" s="37" t="s">
        <v>1612</v>
      </c>
      <c r="D1507" s="37">
        <v>2018</v>
      </c>
      <c r="E1507" s="38">
        <v>4</v>
      </c>
      <c r="F1507" s="37" t="s">
        <v>50</v>
      </c>
      <c r="G1507" s="37" t="s">
        <v>50</v>
      </c>
      <c r="H1507" s="37" t="s">
        <v>32</v>
      </c>
      <c r="I1507" s="38">
        <v>371</v>
      </c>
      <c r="J1507" s="37">
        <v>0</v>
      </c>
      <c r="K1507" s="37">
        <f t="shared" si="69"/>
        <v>371</v>
      </c>
      <c r="L1507" s="37" t="s">
        <v>37</v>
      </c>
      <c r="M1507">
        <v>2</v>
      </c>
      <c r="N1507">
        <v>0</v>
      </c>
      <c r="O1507">
        <v>2</v>
      </c>
      <c r="P1507">
        <f>VLOOKUP(C1507,'By Sighting'!B:O,14,FALSE)</f>
        <v>2</v>
      </c>
      <c r="Q1507">
        <v>5.3908355795148251E-3</v>
      </c>
      <c r="R1507">
        <f t="shared" si="70"/>
        <v>5.3908355795148251E-3</v>
      </c>
      <c r="S1507">
        <v>5.3908355795148251E-3</v>
      </c>
      <c r="T1507">
        <v>2</v>
      </c>
      <c r="U1507" t="str">
        <f t="shared" si="71"/>
        <v/>
      </c>
    </row>
    <row r="1508" spans="1:21" hidden="1" x14ac:dyDescent="0.25">
      <c r="A1508" s="39">
        <v>43193</v>
      </c>
      <c r="B1508" s="39" t="s">
        <v>5016</v>
      </c>
      <c r="C1508" s="37" t="s">
        <v>1979</v>
      </c>
      <c r="D1508" s="37">
        <v>2018</v>
      </c>
      <c r="E1508" s="38">
        <v>4</v>
      </c>
      <c r="F1508" s="37" t="s">
        <v>50</v>
      </c>
      <c r="G1508" s="37" t="s">
        <v>50</v>
      </c>
      <c r="H1508" s="37" t="s">
        <v>40</v>
      </c>
      <c r="I1508" s="38">
        <v>7</v>
      </c>
      <c r="J1508" s="37">
        <v>0</v>
      </c>
      <c r="K1508" s="37">
        <f t="shared" si="69"/>
        <v>7</v>
      </c>
      <c r="L1508" s="37" t="s">
        <v>37</v>
      </c>
      <c r="M1508">
        <v>0</v>
      </c>
      <c r="N1508">
        <v>0</v>
      </c>
      <c r="O1508">
        <v>0</v>
      </c>
      <c r="P1508">
        <f>VLOOKUP(C1508,'By Sighting'!B:O,14,FALSE)</f>
        <v>0</v>
      </c>
      <c r="Q1508">
        <v>0</v>
      </c>
      <c r="R1508">
        <f t="shared" si="70"/>
        <v>0</v>
      </c>
      <c r="S1508">
        <v>0</v>
      </c>
      <c r="T1508">
        <v>0</v>
      </c>
      <c r="U1508" t="str">
        <f t="shared" si="71"/>
        <v/>
      </c>
    </row>
    <row r="1509" spans="1:21" hidden="1" x14ac:dyDescent="0.25">
      <c r="A1509" s="39">
        <v>43209</v>
      </c>
      <c r="B1509" s="39" t="s">
        <v>5017</v>
      </c>
      <c r="C1509" s="37" t="s">
        <v>1976</v>
      </c>
      <c r="D1509" s="37">
        <v>2018</v>
      </c>
      <c r="E1509" s="38">
        <v>4</v>
      </c>
      <c r="F1509" s="37" t="s">
        <v>76</v>
      </c>
      <c r="G1509" s="37" t="s">
        <v>1827</v>
      </c>
      <c r="H1509" s="37" t="s">
        <v>32</v>
      </c>
      <c r="I1509" s="38">
        <v>65</v>
      </c>
      <c r="J1509" s="37">
        <v>0</v>
      </c>
      <c r="K1509" s="37">
        <f t="shared" si="69"/>
        <v>65</v>
      </c>
      <c r="L1509" s="37" t="s">
        <v>37</v>
      </c>
      <c r="M1509">
        <v>0</v>
      </c>
      <c r="N1509">
        <v>0</v>
      </c>
      <c r="O1509">
        <v>0</v>
      </c>
      <c r="P1509">
        <f>VLOOKUP(C1509,'By Sighting'!B:O,14,FALSE)</f>
        <v>0</v>
      </c>
      <c r="Q1509">
        <v>0</v>
      </c>
      <c r="R1509">
        <f t="shared" si="70"/>
        <v>0</v>
      </c>
      <c r="S1509">
        <v>0</v>
      </c>
      <c r="T1509">
        <v>0</v>
      </c>
      <c r="U1509" t="str">
        <f t="shared" si="71"/>
        <v/>
      </c>
    </row>
    <row r="1510" spans="1:21" hidden="1" x14ac:dyDescent="0.25">
      <c r="A1510" s="39">
        <v>43209</v>
      </c>
      <c r="B1510" s="39" t="s">
        <v>5017</v>
      </c>
      <c r="C1510" s="37" t="s">
        <v>1975</v>
      </c>
      <c r="D1510" s="37">
        <v>2018</v>
      </c>
      <c r="E1510" s="38">
        <v>4</v>
      </c>
      <c r="F1510" s="37" t="s">
        <v>76</v>
      </c>
      <c r="G1510" s="37" t="s">
        <v>1827</v>
      </c>
      <c r="H1510" s="37" t="s">
        <v>40</v>
      </c>
      <c r="I1510" s="38">
        <v>1</v>
      </c>
      <c r="J1510" s="37">
        <v>0</v>
      </c>
      <c r="K1510" s="37">
        <f t="shared" si="69"/>
        <v>1</v>
      </c>
      <c r="L1510" s="37" t="s">
        <v>37</v>
      </c>
      <c r="M1510">
        <v>0</v>
      </c>
      <c r="N1510">
        <v>0</v>
      </c>
      <c r="O1510">
        <v>0</v>
      </c>
      <c r="P1510">
        <f>VLOOKUP(C1510,'By Sighting'!B:O,14,FALSE)</f>
        <v>0</v>
      </c>
      <c r="Q1510">
        <v>0</v>
      </c>
      <c r="R1510">
        <f t="shared" si="70"/>
        <v>0</v>
      </c>
      <c r="S1510">
        <v>0</v>
      </c>
      <c r="T1510">
        <v>0</v>
      </c>
      <c r="U1510" t="str">
        <f t="shared" si="71"/>
        <v/>
      </c>
    </row>
    <row r="1511" spans="1:21" hidden="1" x14ac:dyDescent="0.25">
      <c r="A1511" s="39">
        <v>43209</v>
      </c>
      <c r="B1511" s="39" t="s">
        <v>5017</v>
      </c>
      <c r="C1511" s="37" t="s">
        <v>1974</v>
      </c>
      <c r="D1511" s="37">
        <v>2018</v>
      </c>
      <c r="E1511" s="38">
        <v>4</v>
      </c>
      <c r="F1511" s="37" t="s">
        <v>1827</v>
      </c>
      <c r="G1511" s="37" t="s">
        <v>1827</v>
      </c>
      <c r="H1511" s="37" t="s">
        <v>32</v>
      </c>
      <c r="I1511" s="38">
        <v>105</v>
      </c>
      <c r="J1511" s="37">
        <v>0</v>
      </c>
      <c r="K1511" s="37">
        <f t="shared" si="69"/>
        <v>105</v>
      </c>
      <c r="L1511" s="37" t="s">
        <v>37</v>
      </c>
      <c r="M1511">
        <v>0</v>
      </c>
      <c r="N1511">
        <v>0</v>
      </c>
      <c r="O1511">
        <v>0</v>
      </c>
      <c r="P1511">
        <f>VLOOKUP(C1511,'By Sighting'!B:O,14,FALSE)</f>
        <v>0</v>
      </c>
      <c r="Q1511">
        <v>0</v>
      </c>
      <c r="R1511">
        <f t="shared" si="70"/>
        <v>0</v>
      </c>
      <c r="S1511">
        <v>0</v>
      </c>
      <c r="T1511">
        <v>0</v>
      </c>
      <c r="U1511" t="str">
        <f t="shared" si="71"/>
        <v/>
      </c>
    </row>
    <row r="1512" spans="1:21" hidden="1" x14ac:dyDescent="0.25">
      <c r="A1512" s="39">
        <v>43209</v>
      </c>
      <c r="B1512" s="39" t="s">
        <v>5017</v>
      </c>
      <c r="C1512" s="37" t="s">
        <v>1973</v>
      </c>
      <c r="D1512" s="37">
        <v>2018</v>
      </c>
      <c r="E1512" s="38">
        <v>4</v>
      </c>
      <c r="F1512" s="37" t="s">
        <v>1827</v>
      </c>
      <c r="G1512" s="37" t="s">
        <v>1827</v>
      </c>
      <c r="H1512" s="37" t="s">
        <v>40</v>
      </c>
      <c r="I1512" s="38">
        <v>2</v>
      </c>
      <c r="J1512" s="37">
        <v>0</v>
      </c>
      <c r="K1512" s="37">
        <f t="shared" si="69"/>
        <v>2</v>
      </c>
      <c r="L1512" s="37" t="s">
        <v>37</v>
      </c>
      <c r="M1512">
        <v>0</v>
      </c>
      <c r="N1512">
        <v>0</v>
      </c>
      <c r="O1512">
        <v>0</v>
      </c>
      <c r="P1512">
        <f>VLOOKUP(C1512,'By Sighting'!B:O,14,FALSE)</f>
        <v>0</v>
      </c>
      <c r="Q1512">
        <v>0</v>
      </c>
      <c r="R1512">
        <f t="shared" si="70"/>
        <v>0</v>
      </c>
      <c r="S1512">
        <v>0</v>
      </c>
      <c r="T1512">
        <v>0</v>
      </c>
      <c r="U1512" t="str">
        <f t="shared" si="71"/>
        <v/>
      </c>
    </row>
    <row r="1513" spans="1:21" hidden="1" x14ac:dyDescent="0.25">
      <c r="A1513" s="39">
        <v>43209</v>
      </c>
      <c r="B1513" s="39" t="s">
        <v>5017</v>
      </c>
      <c r="C1513" s="37" t="s">
        <v>1619</v>
      </c>
      <c r="D1513" s="37">
        <v>2018</v>
      </c>
      <c r="E1513" s="38">
        <v>4</v>
      </c>
      <c r="F1513" s="37" t="s">
        <v>24</v>
      </c>
      <c r="G1513" s="37" t="s">
        <v>4672</v>
      </c>
      <c r="H1513" s="37" t="s">
        <v>32</v>
      </c>
      <c r="I1513" s="38">
        <v>88</v>
      </c>
      <c r="J1513" s="37">
        <v>0</v>
      </c>
      <c r="K1513" s="37">
        <f t="shared" si="69"/>
        <v>88</v>
      </c>
      <c r="L1513" s="37" t="s">
        <v>37</v>
      </c>
      <c r="M1513">
        <v>1</v>
      </c>
      <c r="N1513">
        <v>0</v>
      </c>
      <c r="O1513">
        <v>1</v>
      </c>
      <c r="P1513">
        <f>VLOOKUP(C1513,'By Sighting'!B:O,14,FALSE)</f>
        <v>1</v>
      </c>
      <c r="Q1513">
        <v>1.1363636363636364E-2</v>
      </c>
      <c r="R1513">
        <f t="shared" si="70"/>
        <v>1.1363636363636364E-2</v>
      </c>
      <c r="S1513">
        <v>1.1363636363636364E-2</v>
      </c>
      <c r="T1513">
        <v>1</v>
      </c>
      <c r="U1513" t="str">
        <f t="shared" si="71"/>
        <v/>
      </c>
    </row>
    <row r="1514" spans="1:21" hidden="1" x14ac:dyDescent="0.25">
      <c r="A1514" s="39">
        <v>43209</v>
      </c>
      <c r="B1514" s="39" t="s">
        <v>5017</v>
      </c>
      <c r="C1514" s="37" t="s">
        <v>1970</v>
      </c>
      <c r="D1514" s="37">
        <v>2018</v>
      </c>
      <c r="E1514" s="38">
        <v>4</v>
      </c>
      <c r="F1514" s="37" t="s">
        <v>55</v>
      </c>
      <c r="G1514" s="37" t="s">
        <v>4672</v>
      </c>
      <c r="H1514" s="37" t="s">
        <v>32</v>
      </c>
      <c r="I1514" s="38">
        <v>73</v>
      </c>
      <c r="J1514" s="37">
        <v>0</v>
      </c>
      <c r="K1514" s="37">
        <f t="shared" si="69"/>
        <v>73</v>
      </c>
      <c r="L1514" s="37" t="s">
        <v>37</v>
      </c>
      <c r="M1514">
        <v>0</v>
      </c>
      <c r="N1514">
        <v>0</v>
      </c>
      <c r="O1514">
        <v>0</v>
      </c>
      <c r="P1514">
        <f>VLOOKUP(C1514,'By Sighting'!B:O,14,FALSE)</f>
        <v>0</v>
      </c>
      <c r="Q1514">
        <v>0</v>
      </c>
      <c r="R1514">
        <f t="shared" si="70"/>
        <v>0</v>
      </c>
      <c r="S1514">
        <v>0</v>
      </c>
      <c r="T1514">
        <v>0</v>
      </c>
      <c r="U1514" t="str">
        <f t="shared" si="71"/>
        <v/>
      </c>
    </row>
    <row r="1515" spans="1:21" hidden="1" x14ac:dyDescent="0.25">
      <c r="A1515" s="39">
        <v>43209</v>
      </c>
      <c r="B1515" s="39" t="s">
        <v>5017</v>
      </c>
      <c r="C1515" s="37" t="s">
        <v>1969</v>
      </c>
      <c r="D1515" s="37">
        <v>2018</v>
      </c>
      <c r="E1515" s="38">
        <v>4</v>
      </c>
      <c r="F1515" s="37" t="s">
        <v>55</v>
      </c>
      <c r="G1515" s="37" t="s">
        <v>4672</v>
      </c>
      <c r="H1515" s="37" t="s">
        <v>40</v>
      </c>
      <c r="I1515" s="38">
        <v>111</v>
      </c>
      <c r="J1515" s="37">
        <v>0</v>
      </c>
      <c r="K1515" s="37">
        <f t="shared" si="69"/>
        <v>111</v>
      </c>
      <c r="L1515" s="37" t="s">
        <v>37</v>
      </c>
      <c r="M1515">
        <v>0</v>
      </c>
      <c r="N1515">
        <v>0</v>
      </c>
      <c r="O1515">
        <v>0</v>
      </c>
      <c r="P1515">
        <f>VLOOKUP(C1515,'By Sighting'!B:O,14,FALSE)</f>
        <v>0</v>
      </c>
      <c r="Q1515">
        <v>0</v>
      </c>
      <c r="R1515">
        <f t="shared" si="70"/>
        <v>0</v>
      </c>
      <c r="S1515">
        <v>0</v>
      </c>
      <c r="T1515">
        <v>0</v>
      </c>
      <c r="U1515" t="str">
        <f t="shared" si="71"/>
        <v/>
      </c>
    </row>
    <row r="1516" spans="1:21" hidden="1" x14ac:dyDescent="0.25">
      <c r="A1516" s="39">
        <v>43209</v>
      </c>
      <c r="B1516" s="39" t="s">
        <v>5017</v>
      </c>
      <c r="C1516" s="37" t="s">
        <v>1622</v>
      </c>
      <c r="D1516" s="37">
        <v>2018</v>
      </c>
      <c r="E1516" s="38">
        <v>4</v>
      </c>
      <c r="F1516" s="37" t="s">
        <v>153</v>
      </c>
      <c r="G1516" s="37" t="s">
        <v>4672</v>
      </c>
      <c r="H1516" s="37" t="s">
        <v>32</v>
      </c>
      <c r="I1516" s="38">
        <v>69</v>
      </c>
      <c r="J1516" s="37">
        <v>0</v>
      </c>
      <c r="K1516" s="37">
        <f t="shared" si="69"/>
        <v>69</v>
      </c>
      <c r="L1516" s="37" t="s">
        <v>37</v>
      </c>
      <c r="M1516">
        <v>1</v>
      </c>
      <c r="N1516">
        <v>0</v>
      </c>
      <c r="O1516">
        <v>0</v>
      </c>
      <c r="P1516">
        <f>VLOOKUP(C1516,'By Sighting'!B:O,14,FALSE)</f>
        <v>0</v>
      </c>
      <c r="Q1516">
        <v>1.4492753623188406E-2</v>
      </c>
      <c r="R1516">
        <f t="shared" si="70"/>
        <v>0</v>
      </c>
      <c r="S1516">
        <v>0</v>
      </c>
      <c r="T1516">
        <v>1</v>
      </c>
      <c r="U1516" t="str">
        <f t="shared" si="71"/>
        <v/>
      </c>
    </row>
    <row r="1517" spans="1:21" hidden="1" x14ac:dyDescent="0.25">
      <c r="A1517" s="39">
        <v>43238</v>
      </c>
      <c r="B1517" s="39" t="s">
        <v>5018</v>
      </c>
      <c r="C1517" s="37" t="s">
        <v>1964</v>
      </c>
      <c r="D1517" s="37">
        <v>2018</v>
      </c>
      <c r="E1517" s="38">
        <v>5</v>
      </c>
      <c r="F1517" s="37" t="s">
        <v>1827</v>
      </c>
      <c r="G1517" s="37" t="s">
        <v>1827</v>
      </c>
      <c r="H1517" s="37" t="s">
        <v>32</v>
      </c>
      <c r="I1517" s="38">
        <v>99</v>
      </c>
      <c r="J1517" s="37">
        <v>0</v>
      </c>
      <c r="K1517" s="37">
        <f t="shared" si="69"/>
        <v>99</v>
      </c>
      <c r="L1517" s="37" t="s">
        <v>37</v>
      </c>
      <c r="M1517">
        <v>0</v>
      </c>
      <c r="N1517">
        <v>0</v>
      </c>
      <c r="O1517">
        <v>0</v>
      </c>
      <c r="P1517">
        <f>VLOOKUP(C1517,'By Sighting'!B:O,14,FALSE)</f>
        <v>0</v>
      </c>
      <c r="Q1517">
        <v>0</v>
      </c>
      <c r="R1517">
        <f t="shared" si="70"/>
        <v>0</v>
      </c>
      <c r="S1517">
        <v>0</v>
      </c>
      <c r="T1517">
        <v>0</v>
      </c>
      <c r="U1517" t="str">
        <f t="shared" si="71"/>
        <v/>
      </c>
    </row>
    <row r="1518" spans="1:21" hidden="1" x14ac:dyDescent="0.25">
      <c r="A1518" s="39">
        <v>43238</v>
      </c>
      <c r="B1518" s="39" t="s">
        <v>5018</v>
      </c>
      <c r="C1518" s="37" t="s">
        <v>1963</v>
      </c>
      <c r="D1518" s="37">
        <v>2018</v>
      </c>
      <c r="E1518" s="38">
        <v>5</v>
      </c>
      <c r="F1518" s="37" t="s">
        <v>1827</v>
      </c>
      <c r="G1518" s="37" t="s">
        <v>1827</v>
      </c>
      <c r="H1518" s="37" t="s">
        <v>40</v>
      </c>
      <c r="I1518" s="38">
        <v>5</v>
      </c>
      <c r="J1518" s="37">
        <v>0</v>
      </c>
      <c r="K1518" s="37">
        <f t="shared" si="69"/>
        <v>5</v>
      </c>
      <c r="L1518" s="37" t="s">
        <v>37</v>
      </c>
      <c r="M1518">
        <v>0</v>
      </c>
      <c r="N1518">
        <v>0</v>
      </c>
      <c r="O1518">
        <v>0</v>
      </c>
      <c r="P1518">
        <f>VLOOKUP(C1518,'By Sighting'!B:O,14,FALSE)</f>
        <v>0</v>
      </c>
      <c r="Q1518">
        <v>0</v>
      </c>
      <c r="R1518">
        <f t="shared" si="70"/>
        <v>0</v>
      </c>
      <c r="S1518">
        <v>0</v>
      </c>
      <c r="T1518">
        <v>0</v>
      </c>
      <c r="U1518" t="str">
        <f t="shared" si="71"/>
        <v/>
      </c>
    </row>
    <row r="1519" spans="1:21" hidden="1" x14ac:dyDescent="0.25">
      <c r="A1519" s="39">
        <v>43238</v>
      </c>
      <c r="B1519" s="39" t="s">
        <v>5018</v>
      </c>
      <c r="C1519" s="37" t="s">
        <v>1959</v>
      </c>
      <c r="D1519" s="37">
        <v>2018</v>
      </c>
      <c r="E1519" s="38">
        <v>5</v>
      </c>
      <c r="F1519" s="37" t="s">
        <v>55</v>
      </c>
      <c r="G1519" s="37" t="s">
        <v>4672</v>
      </c>
      <c r="H1519" s="37" t="s">
        <v>40</v>
      </c>
      <c r="I1519" s="38">
        <v>294</v>
      </c>
      <c r="J1519" s="37">
        <v>0</v>
      </c>
      <c r="K1519" s="37">
        <f t="shared" si="69"/>
        <v>294</v>
      </c>
      <c r="L1519" s="37" t="s">
        <v>37</v>
      </c>
      <c r="M1519">
        <v>0</v>
      </c>
      <c r="N1519">
        <v>0</v>
      </c>
      <c r="O1519">
        <v>0</v>
      </c>
      <c r="P1519">
        <f>VLOOKUP(C1519,'By Sighting'!B:O,14,FALSE)</f>
        <v>0</v>
      </c>
      <c r="Q1519">
        <v>0</v>
      </c>
      <c r="R1519">
        <f t="shared" si="70"/>
        <v>0</v>
      </c>
      <c r="S1519">
        <v>0</v>
      </c>
      <c r="T1519">
        <v>0</v>
      </c>
      <c r="U1519" t="str">
        <f t="shared" si="71"/>
        <v/>
      </c>
    </row>
    <row r="1520" spans="1:21" hidden="1" x14ac:dyDescent="0.25">
      <c r="A1520" s="39">
        <v>43238</v>
      </c>
      <c r="B1520" s="39" t="s">
        <v>5018</v>
      </c>
      <c r="C1520" s="37" t="s">
        <v>1958</v>
      </c>
      <c r="D1520" s="37">
        <v>2018</v>
      </c>
      <c r="E1520" s="38">
        <v>5</v>
      </c>
      <c r="F1520" s="37" t="s">
        <v>55</v>
      </c>
      <c r="G1520" s="37" t="s">
        <v>4672</v>
      </c>
      <c r="H1520" s="37" t="s">
        <v>32</v>
      </c>
      <c r="I1520" s="38">
        <v>52</v>
      </c>
      <c r="J1520" s="37">
        <v>0</v>
      </c>
      <c r="K1520" s="37">
        <f t="shared" si="69"/>
        <v>52</v>
      </c>
      <c r="L1520" s="37" t="s">
        <v>37</v>
      </c>
      <c r="M1520">
        <v>0</v>
      </c>
      <c r="N1520">
        <v>0</v>
      </c>
      <c r="O1520">
        <v>0</v>
      </c>
      <c r="P1520">
        <f>VLOOKUP(C1520,'By Sighting'!B:O,14,FALSE)</f>
        <v>0</v>
      </c>
      <c r="Q1520">
        <v>0</v>
      </c>
      <c r="R1520">
        <f t="shared" si="70"/>
        <v>0</v>
      </c>
      <c r="S1520">
        <v>0</v>
      </c>
      <c r="T1520">
        <v>0</v>
      </c>
      <c r="U1520" t="str">
        <f t="shared" si="71"/>
        <v/>
      </c>
    </row>
    <row r="1521" spans="1:21" hidden="1" x14ac:dyDescent="0.25">
      <c r="A1521" s="39">
        <v>43238</v>
      </c>
      <c r="B1521" s="39" t="s">
        <v>5018</v>
      </c>
      <c r="C1521" s="37" t="s">
        <v>1957</v>
      </c>
      <c r="D1521" s="37">
        <v>2018</v>
      </c>
      <c r="E1521" s="38">
        <v>5</v>
      </c>
      <c r="F1521" s="37" t="s">
        <v>24</v>
      </c>
      <c r="G1521" s="37" t="s">
        <v>4672</v>
      </c>
      <c r="H1521" s="37" t="s">
        <v>32</v>
      </c>
      <c r="I1521" s="38">
        <v>37</v>
      </c>
      <c r="J1521" s="37">
        <v>0</v>
      </c>
      <c r="K1521" s="37">
        <f t="shared" si="69"/>
        <v>37</v>
      </c>
      <c r="L1521" s="37" t="s">
        <v>37</v>
      </c>
      <c r="M1521">
        <v>0</v>
      </c>
      <c r="N1521">
        <v>0</v>
      </c>
      <c r="O1521">
        <v>0</v>
      </c>
      <c r="P1521">
        <f>VLOOKUP(C1521,'By Sighting'!B:O,14,FALSE)</f>
        <v>0</v>
      </c>
      <c r="Q1521">
        <v>0</v>
      </c>
      <c r="R1521">
        <f t="shared" si="70"/>
        <v>0</v>
      </c>
      <c r="S1521">
        <v>0</v>
      </c>
      <c r="T1521">
        <v>0</v>
      </c>
      <c r="U1521" t="str">
        <f t="shared" si="71"/>
        <v/>
      </c>
    </row>
    <row r="1522" spans="1:21" hidden="1" x14ac:dyDescent="0.25">
      <c r="A1522" s="39">
        <v>43238</v>
      </c>
      <c r="B1522" s="39" t="s">
        <v>5018</v>
      </c>
      <c r="C1522" s="37" t="s">
        <v>1626</v>
      </c>
      <c r="D1522" s="37">
        <v>2018</v>
      </c>
      <c r="E1522" s="38">
        <v>5</v>
      </c>
      <c r="F1522" s="37" t="s">
        <v>36</v>
      </c>
      <c r="G1522" s="37" t="s">
        <v>36</v>
      </c>
      <c r="H1522" s="37" t="s">
        <v>32</v>
      </c>
      <c r="I1522" s="38">
        <v>303</v>
      </c>
      <c r="J1522" s="37">
        <v>0</v>
      </c>
      <c r="K1522" s="37">
        <f t="shared" si="69"/>
        <v>303</v>
      </c>
      <c r="L1522" s="37" t="s">
        <v>37</v>
      </c>
      <c r="M1522">
        <v>2</v>
      </c>
      <c r="N1522">
        <v>1</v>
      </c>
      <c r="O1522">
        <v>1</v>
      </c>
      <c r="P1522">
        <f>VLOOKUP(C1522,'By Sighting'!B:O,14,FALSE)</f>
        <v>1</v>
      </c>
      <c r="Q1522">
        <v>6.6006600660066007E-3</v>
      </c>
      <c r="R1522">
        <f t="shared" si="70"/>
        <v>3.3003300330033004E-3</v>
      </c>
      <c r="S1522">
        <v>3.3003300330033004E-3</v>
      </c>
      <c r="T1522">
        <v>2</v>
      </c>
      <c r="U1522" t="str">
        <f t="shared" si="71"/>
        <v/>
      </c>
    </row>
    <row r="1523" spans="1:21" hidden="1" x14ac:dyDescent="0.25">
      <c r="A1523" s="39">
        <v>43238</v>
      </c>
      <c r="B1523" s="39" t="s">
        <v>5018</v>
      </c>
      <c r="C1523" s="37" t="s">
        <v>1953</v>
      </c>
      <c r="D1523" s="37">
        <v>2018</v>
      </c>
      <c r="E1523" s="38">
        <v>5</v>
      </c>
      <c r="F1523" s="37" t="s">
        <v>36</v>
      </c>
      <c r="G1523" s="37" t="s">
        <v>36</v>
      </c>
      <c r="H1523" s="37" t="s">
        <v>40</v>
      </c>
      <c r="I1523" s="38">
        <v>24</v>
      </c>
      <c r="J1523" s="37">
        <v>0</v>
      </c>
      <c r="K1523" s="37">
        <f t="shared" si="69"/>
        <v>24</v>
      </c>
      <c r="L1523" s="37" t="s">
        <v>37</v>
      </c>
      <c r="M1523">
        <v>0</v>
      </c>
      <c r="N1523">
        <v>0</v>
      </c>
      <c r="O1523">
        <v>0</v>
      </c>
      <c r="P1523">
        <f>VLOOKUP(C1523,'By Sighting'!B:O,14,FALSE)</f>
        <v>0</v>
      </c>
      <c r="Q1523">
        <v>0</v>
      </c>
      <c r="R1523">
        <f t="shared" si="70"/>
        <v>0</v>
      </c>
      <c r="S1523">
        <v>0</v>
      </c>
      <c r="T1523">
        <v>0</v>
      </c>
      <c r="U1523" t="str">
        <f t="shared" si="71"/>
        <v/>
      </c>
    </row>
    <row r="1524" spans="1:21" hidden="1" x14ac:dyDescent="0.25">
      <c r="A1524" s="39">
        <v>43238</v>
      </c>
      <c r="B1524" s="39" t="s">
        <v>5018</v>
      </c>
      <c r="C1524" s="37" t="s">
        <v>1632</v>
      </c>
      <c r="D1524" s="37">
        <v>2018</v>
      </c>
      <c r="E1524" s="38">
        <v>5</v>
      </c>
      <c r="F1524" s="37" t="s">
        <v>50</v>
      </c>
      <c r="G1524" s="37" t="s">
        <v>50</v>
      </c>
      <c r="H1524" s="37" t="s">
        <v>32</v>
      </c>
      <c r="I1524" s="38">
        <v>387</v>
      </c>
      <c r="J1524" s="37">
        <v>0</v>
      </c>
      <c r="K1524" s="37">
        <f t="shared" si="69"/>
        <v>387</v>
      </c>
      <c r="L1524" s="37" t="s">
        <v>37</v>
      </c>
      <c r="M1524">
        <v>1</v>
      </c>
      <c r="N1524">
        <v>0</v>
      </c>
      <c r="O1524">
        <v>1</v>
      </c>
      <c r="P1524">
        <f>VLOOKUP(C1524,'By Sighting'!B:O,14,FALSE)</f>
        <v>1</v>
      </c>
      <c r="Q1524">
        <v>2.5839793281653748E-3</v>
      </c>
      <c r="R1524">
        <f t="shared" si="70"/>
        <v>2.5839793281653748E-3</v>
      </c>
      <c r="S1524">
        <v>2.5839793281653748E-3</v>
      </c>
      <c r="T1524">
        <v>1</v>
      </c>
      <c r="U1524" t="str">
        <f t="shared" si="71"/>
        <v/>
      </c>
    </row>
    <row r="1525" spans="1:21" hidden="1" x14ac:dyDescent="0.25">
      <c r="A1525" s="39">
        <v>43238</v>
      </c>
      <c r="B1525" s="39" t="s">
        <v>5018</v>
      </c>
      <c r="C1525" s="37" t="s">
        <v>1952</v>
      </c>
      <c r="D1525" s="37">
        <v>2018</v>
      </c>
      <c r="E1525" s="38">
        <v>5</v>
      </c>
      <c r="F1525" s="37" t="s">
        <v>50</v>
      </c>
      <c r="G1525" s="37" t="s">
        <v>50</v>
      </c>
      <c r="H1525" s="37" t="s">
        <v>40</v>
      </c>
      <c r="I1525" s="38">
        <v>5</v>
      </c>
      <c r="J1525" s="37">
        <v>0</v>
      </c>
      <c r="K1525" s="37">
        <f t="shared" si="69"/>
        <v>5</v>
      </c>
      <c r="L1525" s="37" t="s">
        <v>37</v>
      </c>
      <c r="M1525">
        <v>0</v>
      </c>
      <c r="N1525">
        <v>0</v>
      </c>
      <c r="O1525">
        <v>0</v>
      </c>
      <c r="P1525">
        <f>VLOOKUP(C1525,'By Sighting'!B:O,14,FALSE)</f>
        <v>0</v>
      </c>
      <c r="Q1525">
        <v>0</v>
      </c>
      <c r="R1525">
        <f t="shared" si="70"/>
        <v>0</v>
      </c>
      <c r="S1525">
        <v>0</v>
      </c>
      <c r="T1525">
        <v>0</v>
      </c>
      <c r="U1525" t="str">
        <f t="shared" si="71"/>
        <v/>
      </c>
    </row>
    <row r="1526" spans="1:21" hidden="1" x14ac:dyDescent="0.25">
      <c r="A1526" s="39">
        <v>43252</v>
      </c>
      <c r="B1526" s="39" t="s">
        <v>5019</v>
      </c>
      <c r="C1526" s="37" t="s">
        <v>1635</v>
      </c>
      <c r="D1526" s="37">
        <v>2018</v>
      </c>
      <c r="E1526" s="38">
        <v>6</v>
      </c>
      <c r="F1526" s="37" t="s">
        <v>1827</v>
      </c>
      <c r="G1526" s="37" t="s">
        <v>1827</v>
      </c>
      <c r="H1526" s="37" t="s">
        <v>32</v>
      </c>
      <c r="I1526" s="38">
        <v>60</v>
      </c>
      <c r="J1526" s="37">
        <v>0</v>
      </c>
      <c r="K1526" s="37">
        <f t="shared" si="69"/>
        <v>60</v>
      </c>
      <c r="L1526" s="37" t="s">
        <v>37</v>
      </c>
      <c r="M1526">
        <v>1</v>
      </c>
      <c r="N1526">
        <v>0</v>
      </c>
      <c r="O1526">
        <v>1</v>
      </c>
      <c r="P1526">
        <f>VLOOKUP(C1526,'By Sighting'!B:O,14,FALSE)</f>
        <v>1</v>
      </c>
      <c r="Q1526">
        <v>1.6666666666666666E-2</v>
      </c>
      <c r="R1526">
        <f t="shared" si="70"/>
        <v>1.6666666666666666E-2</v>
      </c>
      <c r="S1526">
        <v>1.6666666666666666E-2</v>
      </c>
      <c r="T1526">
        <v>1</v>
      </c>
      <c r="U1526" t="str">
        <f t="shared" si="71"/>
        <v/>
      </c>
    </row>
    <row r="1527" spans="1:21" hidden="1" x14ac:dyDescent="0.25">
      <c r="A1527" s="39">
        <v>43258</v>
      </c>
      <c r="B1527" s="39" t="s">
        <v>5020</v>
      </c>
      <c r="C1527" s="37" t="s">
        <v>1945</v>
      </c>
      <c r="D1527" s="37">
        <v>2018</v>
      </c>
      <c r="E1527" s="38">
        <v>6</v>
      </c>
      <c r="F1527" s="37" t="s">
        <v>76</v>
      </c>
      <c r="G1527" s="37" t="s">
        <v>1827</v>
      </c>
      <c r="H1527" s="37" t="s">
        <v>32</v>
      </c>
      <c r="I1527" s="38">
        <v>55</v>
      </c>
      <c r="J1527" s="37">
        <v>0</v>
      </c>
      <c r="K1527" s="37">
        <f t="shared" si="69"/>
        <v>55</v>
      </c>
      <c r="L1527" s="37" t="s">
        <v>37</v>
      </c>
      <c r="M1527">
        <v>0</v>
      </c>
      <c r="N1527">
        <v>0</v>
      </c>
      <c r="O1527">
        <v>0</v>
      </c>
      <c r="P1527">
        <f>VLOOKUP(C1527,'By Sighting'!B:O,14,FALSE)</f>
        <v>0</v>
      </c>
      <c r="Q1527">
        <v>0</v>
      </c>
      <c r="R1527">
        <f t="shared" si="70"/>
        <v>0</v>
      </c>
      <c r="S1527">
        <v>0</v>
      </c>
      <c r="T1527">
        <v>0</v>
      </c>
      <c r="U1527" t="str">
        <f t="shared" si="71"/>
        <v/>
      </c>
    </row>
    <row r="1528" spans="1:21" hidden="1" x14ac:dyDescent="0.25">
      <c r="A1528" s="39">
        <v>43258</v>
      </c>
      <c r="B1528" s="39" t="s">
        <v>5020</v>
      </c>
      <c r="C1528" s="37" t="s">
        <v>1944</v>
      </c>
      <c r="D1528" s="37">
        <v>2018</v>
      </c>
      <c r="E1528" s="38">
        <v>6</v>
      </c>
      <c r="F1528" s="37" t="s">
        <v>1827</v>
      </c>
      <c r="G1528" s="37" t="s">
        <v>1827</v>
      </c>
      <c r="H1528" s="37" t="s">
        <v>32</v>
      </c>
      <c r="I1528" s="38">
        <v>46</v>
      </c>
      <c r="J1528" s="37">
        <v>0</v>
      </c>
      <c r="K1528" s="37">
        <f t="shared" si="69"/>
        <v>46</v>
      </c>
      <c r="L1528" s="37" t="s">
        <v>37</v>
      </c>
      <c r="M1528">
        <v>0</v>
      </c>
      <c r="N1528">
        <v>0</v>
      </c>
      <c r="O1528">
        <v>0</v>
      </c>
      <c r="P1528">
        <f>VLOOKUP(C1528,'By Sighting'!B:O,14,FALSE)</f>
        <v>0</v>
      </c>
      <c r="Q1528">
        <v>0</v>
      </c>
      <c r="R1528">
        <f t="shared" si="70"/>
        <v>0</v>
      </c>
      <c r="S1528">
        <v>0</v>
      </c>
      <c r="T1528">
        <v>0</v>
      </c>
      <c r="U1528" t="str">
        <f t="shared" si="71"/>
        <v/>
      </c>
    </row>
    <row r="1529" spans="1:21" hidden="1" x14ac:dyDescent="0.25">
      <c r="A1529" s="39">
        <v>43258</v>
      </c>
      <c r="B1529" s="39" t="s">
        <v>5020</v>
      </c>
      <c r="C1529" s="37" t="s">
        <v>1943</v>
      </c>
      <c r="D1529" s="37">
        <v>2018</v>
      </c>
      <c r="E1529" s="38">
        <v>6</v>
      </c>
      <c r="F1529" s="37" t="s">
        <v>24</v>
      </c>
      <c r="G1529" s="37" t="s">
        <v>4672</v>
      </c>
      <c r="H1529" s="37" t="s">
        <v>32</v>
      </c>
      <c r="I1529" s="38">
        <v>95</v>
      </c>
      <c r="J1529" s="37">
        <v>0</v>
      </c>
      <c r="K1529" s="37">
        <f t="shared" si="69"/>
        <v>95</v>
      </c>
      <c r="L1529" s="37" t="s">
        <v>37</v>
      </c>
      <c r="M1529">
        <v>0</v>
      </c>
      <c r="N1529">
        <v>0</v>
      </c>
      <c r="O1529">
        <v>0</v>
      </c>
      <c r="P1529">
        <f>VLOOKUP(C1529,'By Sighting'!B:O,14,FALSE)</f>
        <v>0</v>
      </c>
      <c r="Q1529">
        <v>0</v>
      </c>
      <c r="R1529">
        <f t="shared" si="70"/>
        <v>0</v>
      </c>
      <c r="S1529">
        <v>0</v>
      </c>
      <c r="T1529">
        <v>0</v>
      </c>
      <c r="U1529" t="str">
        <f t="shared" si="71"/>
        <v/>
      </c>
    </row>
    <row r="1530" spans="1:21" x14ac:dyDescent="0.25">
      <c r="A1530" s="39">
        <v>43258</v>
      </c>
      <c r="B1530" s="39" t="s">
        <v>5020</v>
      </c>
      <c r="C1530" s="37" t="s">
        <v>1804</v>
      </c>
      <c r="D1530" s="37">
        <v>2018</v>
      </c>
      <c r="E1530" s="38">
        <v>6</v>
      </c>
      <c r="F1530" s="37" t="s">
        <v>50</v>
      </c>
      <c r="G1530" s="37" t="s">
        <v>50</v>
      </c>
      <c r="H1530" s="37" t="s">
        <v>32</v>
      </c>
      <c r="I1530" s="38">
        <v>315</v>
      </c>
      <c r="J1530" s="37" t="s">
        <v>1864</v>
      </c>
      <c r="K1530" s="37">
        <f t="shared" si="69"/>
        <v>311</v>
      </c>
      <c r="L1530" s="37" t="s">
        <v>37</v>
      </c>
      <c r="M1530">
        <v>0</v>
      </c>
      <c r="N1530">
        <v>0</v>
      </c>
      <c r="O1530">
        <v>0</v>
      </c>
      <c r="P1530">
        <f>VLOOKUP(C1530,'By Sighting'!B:O,14,FALSE)</f>
        <v>1</v>
      </c>
      <c r="Q1530">
        <v>0</v>
      </c>
      <c r="R1530">
        <f t="shared" si="70"/>
        <v>0</v>
      </c>
      <c r="S1530">
        <v>3.2154340836012861E-3</v>
      </c>
      <c r="T1530">
        <v>1</v>
      </c>
      <c r="U1530" t="str">
        <f t="shared" si="71"/>
        <v>NO</v>
      </c>
    </row>
    <row r="1531" spans="1:21" x14ac:dyDescent="0.25">
      <c r="A1531" s="39">
        <v>43258</v>
      </c>
      <c r="B1531" s="39" t="s">
        <v>5020</v>
      </c>
      <c r="C1531" s="37" t="s">
        <v>1805</v>
      </c>
      <c r="D1531" s="37">
        <v>2018</v>
      </c>
      <c r="E1531" s="38">
        <v>6</v>
      </c>
      <c r="F1531" s="37" t="s">
        <v>36</v>
      </c>
      <c r="G1531" s="37" t="s">
        <v>36</v>
      </c>
      <c r="H1531" s="37" t="s">
        <v>32</v>
      </c>
      <c r="I1531" s="38">
        <v>250</v>
      </c>
      <c r="J1531" s="37" t="s">
        <v>1942</v>
      </c>
      <c r="K1531" s="37">
        <f t="shared" si="69"/>
        <v>239</v>
      </c>
      <c r="L1531" s="37" t="s">
        <v>37</v>
      </c>
      <c r="M1531">
        <v>0</v>
      </c>
      <c r="N1531">
        <v>0</v>
      </c>
      <c r="O1531">
        <v>0</v>
      </c>
      <c r="P1531">
        <f>VLOOKUP(C1531,'By Sighting'!B:O,14,FALSE)</f>
        <v>0</v>
      </c>
      <c r="Q1531">
        <v>0</v>
      </c>
      <c r="R1531">
        <f t="shared" si="70"/>
        <v>0</v>
      </c>
      <c r="S1531">
        <v>0</v>
      </c>
      <c r="T1531">
        <v>1</v>
      </c>
      <c r="U1531" t="str">
        <f t="shared" si="71"/>
        <v>NO</v>
      </c>
    </row>
    <row r="1532" spans="1:21" hidden="1" x14ac:dyDescent="0.25">
      <c r="A1532" s="39">
        <v>43262</v>
      </c>
      <c r="B1532" s="39" t="s">
        <v>5021</v>
      </c>
      <c r="C1532" s="37" t="s">
        <v>1941</v>
      </c>
      <c r="D1532" s="37">
        <v>2018</v>
      </c>
      <c r="E1532" s="38">
        <v>6</v>
      </c>
      <c r="F1532" s="37" t="s">
        <v>76</v>
      </c>
      <c r="G1532" s="37" t="s">
        <v>1827</v>
      </c>
      <c r="H1532" s="37" t="s">
        <v>32</v>
      </c>
      <c r="I1532" s="38">
        <v>1</v>
      </c>
      <c r="J1532" s="37">
        <v>0</v>
      </c>
      <c r="K1532" s="37">
        <f t="shared" si="69"/>
        <v>1</v>
      </c>
      <c r="L1532" s="37" t="s">
        <v>37</v>
      </c>
      <c r="M1532">
        <v>0</v>
      </c>
      <c r="N1532">
        <v>0</v>
      </c>
      <c r="O1532">
        <v>0</v>
      </c>
      <c r="P1532">
        <f>VLOOKUP(C1532,'By Sighting'!B:O,14,FALSE)</f>
        <v>0</v>
      </c>
      <c r="Q1532">
        <v>0</v>
      </c>
      <c r="R1532">
        <f t="shared" si="70"/>
        <v>0</v>
      </c>
      <c r="S1532">
        <v>0</v>
      </c>
      <c r="T1532">
        <v>0</v>
      </c>
      <c r="U1532" t="str">
        <f t="shared" si="71"/>
        <v/>
      </c>
    </row>
    <row r="1533" spans="1:21" hidden="1" x14ac:dyDescent="0.25">
      <c r="A1533" s="39">
        <v>43262</v>
      </c>
      <c r="B1533" s="39" t="s">
        <v>5021</v>
      </c>
      <c r="C1533" s="37" t="s">
        <v>1940</v>
      </c>
      <c r="D1533" s="37">
        <v>2018</v>
      </c>
      <c r="E1533" s="38">
        <v>6</v>
      </c>
      <c r="F1533" s="37" t="s">
        <v>1827</v>
      </c>
      <c r="G1533" s="37" t="s">
        <v>1827</v>
      </c>
      <c r="H1533" s="37" t="s">
        <v>40</v>
      </c>
      <c r="I1533" s="40">
        <v>1</v>
      </c>
      <c r="J1533" s="37">
        <v>0</v>
      </c>
      <c r="K1533" s="37">
        <f t="shared" si="69"/>
        <v>1</v>
      </c>
      <c r="L1533" s="37" t="s">
        <v>37</v>
      </c>
      <c r="M1533">
        <v>0</v>
      </c>
      <c r="N1533">
        <v>0</v>
      </c>
      <c r="O1533">
        <v>0</v>
      </c>
      <c r="P1533">
        <f>VLOOKUP(C1533,'By Sighting'!B:O,14,FALSE)</f>
        <v>0</v>
      </c>
      <c r="Q1533">
        <v>0</v>
      </c>
      <c r="R1533">
        <f t="shared" si="70"/>
        <v>0</v>
      </c>
      <c r="S1533">
        <v>0</v>
      </c>
      <c r="T1533">
        <v>0</v>
      </c>
      <c r="U1533" t="str">
        <f t="shared" si="71"/>
        <v/>
      </c>
    </row>
    <row r="1534" spans="1:21" hidden="1" x14ac:dyDescent="0.25">
      <c r="A1534" s="39">
        <v>43262</v>
      </c>
      <c r="B1534" s="39" t="s">
        <v>5021</v>
      </c>
      <c r="C1534" s="37" t="s">
        <v>1939</v>
      </c>
      <c r="D1534" s="37">
        <v>2018</v>
      </c>
      <c r="E1534" s="38">
        <v>6</v>
      </c>
      <c r="F1534" s="37" t="s">
        <v>1827</v>
      </c>
      <c r="G1534" s="37" t="s">
        <v>1827</v>
      </c>
      <c r="H1534" s="37" t="s">
        <v>32</v>
      </c>
      <c r="I1534" s="38">
        <v>14</v>
      </c>
      <c r="J1534" s="37">
        <v>0</v>
      </c>
      <c r="K1534" s="37">
        <f t="shared" si="69"/>
        <v>14</v>
      </c>
      <c r="L1534" s="37" t="s">
        <v>37</v>
      </c>
      <c r="M1534">
        <v>0</v>
      </c>
      <c r="N1534">
        <v>0</v>
      </c>
      <c r="O1534">
        <v>0</v>
      </c>
      <c r="P1534">
        <f>VLOOKUP(C1534,'By Sighting'!B:O,14,FALSE)</f>
        <v>0</v>
      </c>
      <c r="Q1534">
        <v>0</v>
      </c>
      <c r="R1534">
        <f t="shared" si="70"/>
        <v>0</v>
      </c>
      <c r="S1534">
        <v>0</v>
      </c>
      <c r="T1534">
        <v>0</v>
      </c>
      <c r="U1534" t="str">
        <f t="shared" si="71"/>
        <v/>
      </c>
    </row>
    <row r="1535" spans="1:21" hidden="1" x14ac:dyDescent="0.25">
      <c r="A1535" s="39">
        <v>43262</v>
      </c>
      <c r="B1535" s="39" t="s">
        <v>5021</v>
      </c>
      <c r="C1535" s="37" t="s">
        <v>1937</v>
      </c>
      <c r="D1535" s="37">
        <v>2018</v>
      </c>
      <c r="E1535" s="38">
        <v>6</v>
      </c>
      <c r="F1535" s="37" t="s">
        <v>55</v>
      </c>
      <c r="G1535" s="37" t="s">
        <v>4672</v>
      </c>
      <c r="H1535" s="37" t="s">
        <v>32</v>
      </c>
      <c r="I1535" s="38">
        <v>19</v>
      </c>
      <c r="J1535" s="37">
        <v>0</v>
      </c>
      <c r="K1535" s="37">
        <f t="shared" si="69"/>
        <v>19</v>
      </c>
      <c r="L1535" s="37" t="s">
        <v>37</v>
      </c>
      <c r="M1535">
        <v>0</v>
      </c>
      <c r="N1535">
        <v>0</v>
      </c>
      <c r="O1535">
        <v>0</v>
      </c>
      <c r="P1535">
        <f>VLOOKUP(C1535,'By Sighting'!B:O,14,FALSE)</f>
        <v>0</v>
      </c>
      <c r="Q1535">
        <v>0</v>
      </c>
      <c r="R1535">
        <f t="shared" si="70"/>
        <v>0</v>
      </c>
      <c r="S1535">
        <v>0</v>
      </c>
      <c r="T1535">
        <v>0</v>
      </c>
      <c r="U1535" t="str">
        <f t="shared" si="71"/>
        <v/>
      </c>
    </row>
    <row r="1536" spans="1:21" hidden="1" x14ac:dyDescent="0.25">
      <c r="A1536" s="39">
        <v>43262</v>
      </c>
      <c r="B1536" s="39" t="s">
        <v>5021</v>
      </c>
      <c r="C1536" s="37" t="s">
        <v>1639</v>
      </c>
      <c r="D1536" s="37">
        <v>2018</v>
      </c>
      <c r="E1536" s="38">
        <v>6</v>
      </c>
      <c r="F1536" s="37" t="s">
        <v>55</v>
      </c>
      <c r="G1536" s="37" t="s">
        <v>4672</v>
      </c>
      <c r="H1536" s="37" t="s">
        <v>40</v>
      </c>
      <c r="I1536" s="38">
        <v>44</v>
      </c>
      <c r="J1536" s="37">
        <v>0</v>
      </c>
      <c r="K1536" s="37">
        <f t="shared" si="69"/>
        <v>44</v>
      </c>
      <c r="L1536" s="37" t="s">
        <v>37</v>
      </c>
      <c r="M1536">
        <v>1</v>
      </c>
      <c r="N1536">
        <v>0</v>
      </c>
      <c r="O1536">
        <v>0</v>
      </c>
      <c r="P1536">
        <f>VLOOKUP(C1536,'By Sighting'!B:O,14,FALSE)</f>
        <v>0</v>
      </c>
      <c r="Q1536">
        <v>2.2727272727272728E-2</v>
      </c>
      <c r="R1536">
        <f t="shared" si="70"/>
        <v>0</v>
      </c>
      <c r="S1536">
        <v>0</v>
      </c>
      <c r="T1536">
        <v>1</v>
      </c>
      <c r="U1536" t="str">
        <f t="shared" si="71"/>
        <v/>
      </c>
    </row>
    <row r="1537" spans="1:21" hidden="1" x14ac:dyDescent="0.25">
      <c r="A1537" s="39">
        <v>43262</v>
      </c>
      <c r="B1537" s="39" t="s">
        <v>5021</v>
      </c>
      <c r="C1537" s="37" t="s">
        <v>1936</v>
      </c>
      <c r="D1537" s="37">
        <v>2018</v>
      </c>
      <c r="E1537" s="38">
        <v>6</v>
      </c>
      <c r="F1537" s="37" t="s">
        <v>24</v>
      </c>
      <c r="G1537" s="37" t="s">
        <v>4672</v>
      </c>
      <c r="H1537" s="37" t="s">
        <v>32</v>
      </c>
      <c r="I1537" s="38">
        <v>108</v>
      </c>
      <c r="J1537" s="37">
        <v>0</v>
      </c>
      <c r="K1537" s="37">
        <f t="shared" si="69"/>
        <v>108</v>
      </c>
      <c r="L1537" s="37" t="s">
        <v>37</v>
      </c>
      <c r="M1537">
        <v>0</v>
      </c>
      <c r="N1537">
        <v>0</v>
      </c>
      <c r="O1537">
        <v>0</v>
      </c>
      <c r="P1537">
        <f>VLOOKUP(C1537,'By Sighting'!B:O,14,FALSE)</f>
        <v>0</v>
      </c>
      <c r="Q1537">
        <v>0</v>
      </c>
      <c r="R1537">
        <f t="shared" si="70"/>
        <v>0</v>
      </c>
      <c r="S1537">
        <v>0</v>
      </c>
      <c r="T1537">
        <v>0</v>
      </c>
      <c r="U1537" t="str">
        <f t="shared" si="71"/>
        <v/>
      </c>
    </row>
    <row r="1538" spans="1:21" hidden="1" x14ac:dyDescent="0.25">
      <c r="A1538" s="39">
        <v>43262</v>
      </c>
      <c r="B1538" s="39" t="s">
        <v>5021</v>
      </c>
      <c r="C1538" s="37" t="s">
        <v>1935</v>
      </c>
      <c r="D1538" s="37">
        <v>2018</v>
      </c>
      <c r="E1538" s="38">
        <v>6</v>
      </c>
      <c r="F1538" s="37" t="s">
        <v>24</v>
      </c>
      <c r="G1538" s="37" t="s">
        <v>4672</v>
      </c>
      <c r="H1538" s="37" t="s">
        <v>40</v>
      </c>
      <c r="I1538" s="38">
        <v>2</v>
      </c>
      <c r="J1538" s="37">
        <v>0</v>
      </c>
      <c r="K1538" s="37">
        <f t="shared" si="69"/>
        <v>2</v>
      </c>
      <c r="L1538" s="37" t="s">
        <v>37</v>
      </c>
      <c r="M1538">
        <v>0</v>
      </c>
      <c r="N1538">
        <v>0</v>
      </c>
      <c r="O1538">
        <v>0</v>
      </c>
      <c r="P1538">
        <f>VLOOKUP(C1538,'By Sighting'!B:O,14,FALSE)</f>
        <v>0</v>
      </c>
      <c r="Q1538">
        <v>0</v>
      </c>
      <c r="R1538">
        <f t="shared" si="70"/>
        <v>0</v>
      </c>
      <c r="S1538">
        <v>0</v>
      </c>
      <c r="T1538">
        <v>0</v>
      </c>
      <c r="U1538" t="str">
        <f t="shared" si="71"/>
        <v/>
      </c>
    </row>
    <row r="1539" spans="1:21" hidden="1" x14ac:dyDescent="0.25">
      <c r="A1539" s="39">
        <v>43262</v>
      </c>
      <c r="B1539" s="39" t="s">
        <v>5021</v>
      </c>
      <c r="C1539" s="37" t="s">
        <v>1932</v>
      </c>
      <c r="D1539" s="37">
        <v>2018</v>
      </c>
      <c r="E1539" s="38">
        <v>6</v>
      </c>
      <c r="F1539" s="37" t="s">
        <v>36</v>
      </c>
      <c r="G1539" s="37" t="s">
        <v>36</v>
      </c>
      <c r="H1539" s="37" t="s">
        <v>32</v>
      </c>
      <c r="I1539" s="38">
        <v>275</v>
      </c>
      <c r="J1539" s="37" t="s">
        <v>1931</v>
      </c>
      <c r="K1539" s="37">
        <f t="shared" ref="K1539:K1595" si="72">I1539-J1539</f>
        <v>244</v>
      </c>
      <c r="L1539" s="37" t="s">
        <v>1930</v>
      </c>
      <c r="M1539">
        <v>0</v>
      </c>
      <c r="N1539">
        <v>0</v>
      </c>
      <c r="O1539">
        <v>0</v>
      </c>
      <c r="P1539">
        <f>VLOOKUP(C1539,'By Sighting'!B:O,14,FALSE)</f>
        <v>0</v>
      </c>
      <c r="Q1539">
        <v>0</v>
      </c>
      <c r="R1539">
        <f t="shared" ref="R1539:R1595" si="73">O1539/I1539</f>
        <v>0</v>
      </c>
      <c r="S1539">
        <v>0</v>
      </c>
      <c r="T1539">
        <v>0</v>
      </c>
      <c r="U1539" t="str">
        <f t="shared" ref="U1539:U1595" si="74">IF(T1539=M1539, "", "NO")</f>
        <v/>
      </c>
    </row>
    <row r="1540" spans="1:21" hidden="1" x14ac:dyDescent="0.25">
      <c r="A1540" s="39">
        <v>43262</v>
      </c>
      <c r="B1540" s="39" t="s">
        <v>5021</v>
      </c>
      <c r="C1540" s="37" t="s">
        <v>1929</v>
      </c>
      <c r="D1540" s="37">
        <v>2018</v>
      </c>
      <c r="E1540" s="38">
        <v>6</v>
      </c>
      <c r="F1540" s="37" t="s">
        <v>36</v>
      </c>
      <c r="G1540" s="37" t="s">
        <v>36</v>
      </c>
      <c r="H1540" s="37" t="s">
        <v>40</v>
      </c>
      <c r="I1540" s="38">
        <v>3</v>
      </c>
      <c r="J1540" s="37" t="s">
        <v>1928</v>
      </c>
      <c r="K1540" s="37">
        <f t="shared" si="72"/>
        <v>1</v>
      </c>
      <c r="L1540" s="37" t="s">
        <v>37</v>
      </c>
      <c r="M1540">
        <v>0</v>
      </c>
      <c r="N1540">
        <v>0</v>
      </c>
      <c r="O1540">
        <v>0</v>
      </c>
      <c r="P1540">
        <f>VLOOKUP(C1540,'By Sighting'!B:O,14,FALSE)</f>
        <v>0</v>
      </c>
      <c r="Q1540">
        <v>0</v>
      </c>
      <c r="R1540">
        <f t="shared" si="73"/>
        <v>0</v>
      </c>
      <c r="S1540">
        <v>0</v>
      </c>
      <c r="T1540">
        <v>0</v>
      </c>
      <c r="U1540" t="str">
        <f t="shared" si="74"/>
        <v/>
      </c>
    </row>
    <row r="1541" spans="1:21" hidden="1" x14ac:dyDescent="0.25">
      <c r="A1541" s="39">
        <v>43262</v>
      </c>
      <c r="B1541" s="39" t="s">
        <v>5021</v>
      </c>
      <c r="C1541" s="37" t="s">
        <v>1642</v>
      </c>
      <c r="D1541" s="37">
        <v>2018</v>
      </c>
      <c r="E1541" s="38">
        <v>6</v>
      </c>
      <c r="F1541" s="37" t="s">
        <v>50</v>
      </c>
      <c r="G1541" s="37" t="s">
        <v>50</v>
      </c>
      <c r="H1541" s="37" t="s">
        <v>32</v>
      </c>
      <c r="I1541" s="38">
        <v>330</v>
      </c>
      <c r="J1541" s="37" t="s">
        <v>1927</v>
      </c>
      <c r="K1541" s="37">
        <f t="shared" si="72"/>
        <v>322</v>
      </c>
      <c r="L1541" s="37" t="s">
        <v>1926</v>
      </c>
      <c r="M1541">
        <v>2</v>
      </c>
      <c r="N1541">
        <v>0</v>
      </c>
      <c r="O1541">
        <v>2</v>
      </c>
      <c r="P1541">
        <f>VLOOKUP(C1541,'By Sighting'!B:O,14,FALSE)</f>
        <v>2</v>
      </c>
      <c r="Q1541">
        <v>6.0606060606060606E-3</v>
      </c>
      <c r="R1541">
        <f t="shared" si="73"/>
        <v>6.0606060606060606E-3</v>
      </c>
      <c r="S1541">
        <v>6.2111801242236021E-3</v>
      </c>
      <c r="T1541">
        <v>2</v>
      </c>
      <c r="U1541" t="str">
        <f t="shared" si="74"/>
        <v/>
      </c>
    </row>
    <row r="1542" spans="1:21" hidden="1" x14ac:dyDescent="0.25">
      <c r="A1542" s="39">
        <v>43284</v>
      </c>
      <c r="B1542" s="39" t="s">
        <v>5022</v>
      </c>
      <c r="C1542" s="37" t="s">
        <v>1921</v>
      </c>
      <c r="D1542" s="37">
        <v>2018</v>
      </c>
      <c r="E1542" s="38">
        <v>7</v>
      </c>
      <c r="F1542" s="37" t="s">
        <v>76</v>
      </c>
      <c r="G1542" s="37" t="s">
        <v>1827</v>
      </c>
      <c r="H1542" s="37" t="s">
        <v>32</v>
      </c>
      <c r="I1542" s="38">
        <v>23</v>
      </c>
      <c r="J1542" s="37">
        <v>0</v>
      </c>
      <c r="K1542" s="37">
        <f t="shared" si="72"/>
        <v>23</v>
      </c>
      <c r="L1542" s="37" t="s">
        <v>37</v>
      </c>
      <c r="M1542">
        <v>0</v>
      </c>
      <c r="N1542">
        <v>0</v>
      </c>
      <c r="O1542">
        <v>0</v>
      </c>
      <c r="P1542">
        <f>VLOOKUP(C1542,'By Sighting'!B:O,14,FALSE)</f>
        <v>0</v>
      </c>
      <c r="Q1542">
        <v>0</v>
      </c>
      <c r="R1542">
        <f t="shared" si="73"/>
        <v>0</v>
      </c>
      <c r="S1542">
        <v>0</v>
      </c>
      <c r="T1542">
        <v>0</v>
      </c>
      <c r="U1542" t="str">
        <f t="shared" si="74"/>
        <v/>
      </c>
    </row>
    <row r="1543" spans="1:21" hidden="1" x14ac:dyDescent="0.25">
      <c r="A1543" s="39">
        <v>43284</v>
      </c>
      <c r="B1543" s="39" t="s">
        <v>5022</v>
      </c>
      <c r="C1543" s="37" t="s">
        <v>1920</v>
      </c>
      <c r="D1543" s="37">
        <v>2018</v>
      </c>
      <c r="E1543" s="38">
        <v>7</v>
      </c>
      <c r="F1543" s="37" t="s">
        <v>1827</v>
      </c>
      <c r="G1543" s="37" t="s">
        <v>1827</v>
      </c>
      <c r="H1543" s="37" t="s">
        <v>32</v>
      </c>
      <c r="I1543" s="38">
        <v>12</v>
      </c>
      <c r="J1543" s="37">
        <v>0</v>
      </c>
      <c r="K1543" s="37">
        <f t="shared" si="72"/>
        <v>12</v>
      </c>
      <c r="L1543" s="37" t="s">
        <v>1919</v>
      </c>
      <c r="M1543">
        <v>0</v>
      </c>
      <c r="N1543">
        <v>0</v>
      </c>
      <c r="O1543">
        <v>0</v>
      </c>
      <c r="P1543">
        <f>VLOOKUP(C1543,'By Sighting'!B:O,14,FALSE)</f>
        <v>0</v>
      </c>
      <c r="Q1543">
        <v>0</v>
      </c>
      <c r="R1543">
        <f t="shared" si="73"/>
        <v>0</v>
      </c>
      <c r="S1543">
        <v>0</v>
      </c>
      <c r="T1543">
        <v>0</v>
      </c>
      <c r="U1543" t="str">
        <f t="shared" si="74"/>
        <v/>
      </c>
    </row>
    <row r="1544" spans="1:21" hidden="1" x14ac:dyDescent="0.25">
      <c r="A1544" s="39">
        <v>43284</v>
      </c>
      <c r="B1544" s="39" t="s">
        <v>5022</v>
      </c>
      <c r="C1544" s="37" t="s">
        <v>1648</v>
      </c>
      <c r="D1544" s="37">
        <v>2018</v>
      </c>
      <c r="E1544" s="38">
        <v>7</v>
      </c>
      <c r="F1544" s="37" t="s">
        <v>55</v>
      </c>
      <c r="G1544" s="37" t="s">
        <v>4672</v>
      </c>
      <c r="H1544" s="37" t="s">
        <v>32</v>
      </c>
      <c r="I1544" s="38">
        <v>81</v>
      </c>
      <c r="J1544" s="37" t="s">
        <v>1841</v>
      </c>
      <c r="K1544" s="37">
        <f t="shared" si="72"/>
        <v>80</v>
      </c>
      <c r="L1544" s="37" t="s">
        <v>37</v>
      </c>
      <c r="M1544">
        <v>1</v>
      </c>
      <c r="N1544">
        <v>0</v>
      </c>
      <c r="O1544">
        <v>1</v>
      </c>
      <c r="P1544">
        <f>VLOOKUP(C1544,'By Sighting'!B:O,14,FALSE)</f>
        <v>1</v>
      </c>
      <c r="Q1544">
        <v>1.2345679012345678E-2</v>
      </c>
      <c r="R1544">
        <f t="shared" si="73"/>
        <v>1.2345679012345678E-2</v>
      </c>
      <c r="S1544">
        <v>1.2500000000000001E-2</v>
      </c>
      <c r="T1544">
        <v>1</v>
      </c>
      <c r="U1544" t="str">
        <f t="shared" si="74"/>
        <v/>
      </c>
    </row>
    <row r="1545" spans="1:21" hidden="1" x14ac:dyDescent="0.25">
      <c r="A1545" s="39">
        <v>43284</v>
      </c>
      <c r="B1545" s="39" t="s">
        <v>5022</v>
      </c>
      <c r="C1545" s="37" t="s">
        <v>1916</v>
      </c>
      <c r="D1545" s="37">
        <v>2018</v>
      </c>
      <c r="E1545" s="38">
        <v>7</v>
      </c>
      <c r="F1545" s="37" t="s">
        <v>55</v>
      </c>
      <c r="G1545" s="37" t="s">
        <v>4672</v>
      </c>
      <c r="H1545" s="37" t="s">
        <v>40</v>
      </c>
      <c r="I1545" s="38">
        <v>3</v>
      </c>
      <c r="J1545" s="37" t="s">
        <v>1841</v>
      </c>
      <c r="K1545" s="37">
        <f t="shared" si="72"/>
        <v>2</v>
      </c>
      <c r="L1545" s="37" t="s">
        <v>37</v>
      </c>
      <c r="M1545">
        <v>0</v>
      </c>
      <c r="N1545">
        <v>0</v>
      </c>
      <c r="O1545">
        <v>0</v>
      </c>
      <c r="P1545">
        <f>VLOOKUP(C1545,'By Sighting'!B:O,14,FALSE)</f>
        <v>0</v>
      </c>
      <c r="Q1545">
        <v>0</v>
      </c>
      <c r="R1545">
        <f t="shared" si="73"/>
        <v>0</v>
      </c>
      <c r="S1545">
        <v>0</v>
      </c>
      <c r="T1545">
        <v>0</v>
      </c>
      <c r="U1545" t="str">
        <f t="shared" si="74"/>
        <v/>
      </c>
    </row>
    <row r="1546" spans="1:21" hidden="1" x14ac:dyDescent="0.25">
      <c r="A1546" s="39">
        <v>43284</v>
      </c>
      <c r="B1546" s="39" t="s">
        <v>5022</v>
      </c>
      <c r="C1546" s="37" t="s">
        <v>1915</v>
      </c>
      <c r="D1546" s="37">
        <v>2018</v>
      </c>
      <c r="E1546" s="38">
        <v>7</v>
      </c>
      <c r="F1546" s="37" t="s">
        <v>24</v>
      </c>
      <c r="G1546" s="37" t="s">
        <v>4672</v>
      </c>
      <c r="H1546" s="37" t="s">
        <v>32</v>
      </c>
      <c r="I1546" s="38">
        <v>9</v>
      </c>
      <c r="J1546" s="37">
        <v>0</v>
      </c>
      <c r="K1546" s="37">
        <f t="shared" si="72"/>
        <v>9</v>
      </c>
      <c r="L1546" s="37" t="s">
        <v>37</v>
      </c>
      <c r="M1546">
        <v>0</v>
      </c>
      <c r="N1546">
        <v>0</v>
      </c>
      <c r="O1546">
        <v>0</v>
      </c>
      <c r="P1546">
        <f>VLOOKUP(C1546,'By Sighting'!B:O,14,FALSE)</f>
        <v>0</v>
      </c>
      <c r="Q1546">
        <v>0</v>
      </c>
      <c r="R1546">
        <f t="shared" si="73"/>
        <v>0</v>
      </c>
      <c r="S1546">
        <v>0</v>
      </c>
      <c r="T1546">
        <v>0</v>
      </c>
      <c r="U1546" t="str">
        <f t="shared" si="74"/>
        <v/>
      </c>
    </row>
    <row r="1547" spans="1:21" hidden="1" x14ac:dyDescent="0.25">
      <c r="A1547" s="39">
        <v>43284</v>
      </c>
      <c r="B1547" s="39" t="s">
        <v>5022</v>
      </c>
      <c r="C1547" s="37" t="s">
        <v>1651</v>
      </c>
      <c r="D1547" s="37">
        <v>2018</v>
      </c>
      <c r="E1547" s="38">
        <v>7</v>
      </c>
      <c r="F1547" s="37" t="s">
        <v>36</v>
      </c>
      <c r="G1547" s="37" t="s">
        <v>36</v>
      </c>
      <c r="H1547" s="37" t="s">
        <v>32</v>
      </c>
      <c r="I1547" s="38">
        <v>218</v>
      </c>
      <c r="J1547" s="37" t="s">
        <v>1913</v>
      </c>
      <c r="K1547" s="37">
        <f t="shared" si="72"/>
        <v>159</v>
      </c>
      <c r="L1547" s="37" t="s">
        <v>1912</v>
      </c>
      <c r="M1547">
        <v>1</v>
      </c>
      <c r="N1547">
        <v>0</v>
      </c>
      <c r="O1547">
        <v>1</v>
      </c>
      <c r="P1547">
        <f>VLOOKUP(C1547,'By Sighting'!B:O,14,FALSE)</f>
        <v>1</v>
      </c>
      <c r="Q1547">
        <v>4.5871559633027525E-3</v>
      </c>
      <c r="R1547">
        <f t="shared" si="73"/>
        <v>4.5871559633027525E-3</v>
      </c>
      <c r="S1547">
        <v>6.2893081761006293E-3</v>
      </c>
      <c r="T1547">
        <v>1</v>
      </c>
      <c r="U1547" t="str">
        <f t="shared" si="74"/>
        <v/>
      </c>
    </row>
    <row r="1548" spans="1:21" hidden="1" x14ac:dyDescent="0.25">
      <c r="A1548" s="39">
        <v>43284</v>
      </c>
      <c r="B1548" s="39" t="s">
        <v>5022</v>
      </c>
      <c r="C1548" s="37" t="s">
        <v>1911</v>
      </c>
      <c r="D1548" s="37">
        <v>2018</v>
      </c>
      <c r="E1548" s="38">
        <v>7</v>
      </c>
      <c r="F1548" s="37" t="s">
        <v>50</v>
      </c>
      <c r="G1548" s="37" t="s">
        <v>50</v>
      </c>
      <c r="H1548" s="37" t="s">
        <v>32</v>
      </c>
      <c r="I1548" s="38">
        <v>220</v>
      </c>
      <c r="J1548" s="37" t="s">
        <v>1910</v>
      </c>
      <c r="K1548" s="37">
        <f t="shared" si="72"/>
        <v>207</v>
      </c>
      <c r="L1548" s="37" t="s">
        <v>1909</v>
      </c>
      <c r="M1548">
        <v>0</v>
      </c>
      <c r="N1548">
        <v>0</v>
      </c>
      <c r="O1548">
        <v>0</v>
      </c>
      <c r="P1548">
        <f>VLOOKUP(C1548,'By Sighting'!B:O,14,FALSE)</f>
        <v>0</v>
      </c>
      <c r="Q1548">
        <v>0</v>
      </c>
      <c r="R1548">
        <f t="shared" si="73"/>
        <v>0</v>
      </c>
      <c r="S1548">
        <v>0</v>
      </c>
      <c r="T1548">
        <v>0</v>
      </c>
      <c r="U1548" t="str">
        <f t="shared" si="74"/>
        <v/>
      </c>
    </row>
    <row r="1549" spans="1:21" hidden="1" x14ac:dyDescent="0.25">
      <c r="A1549" s="39">
        <v>43291</v>
      </c>
      <c r="B1549" s="39" t="s">
        <v>5023</v>
      </c>
      <c r="C1549" s="37" t="s">
        <v>1907</v>
      </c>
      <c r="D1549" s="37">
        <v>2018</v>
      </c>
      <c r="E1549" s="38">
        <v>7</v>
      </c>
      <c r="F1549" s="37" t="s">
        <v>1827</v>
      </c>
      <c r="G1549" s="37" t="s">
        <v>1827</v>
      </c>
      <c r="H1549" s="37" t="s">
        <v>32</v>
      </c>
      <c r="I1549" s="38">
        <v>91</v>
      </c>
      <c r="J1549" s="37">
        <v>0</v>
      </c>
      <c r="K1549" s="37">
        <f t="shared" si="72"/>
        <v>91</v>
      </c>
      <c r="L1549" s="37" t="s">
        <v>37</v>
      </c>
      <c r="M1549">
        <v>0</v>
      </c>
      <c r="N1549">
        <v>0</v>
      </c>
      <c r="O1549">
        <v>0</v>
      </c>
      <c r="P1549">
        <f>VLOOKUP(C1549,'By Sighting'!B:O,14,FALSE)</f>
        <v>0</v>
      </c>
      <c r="Q1549">
        <v>0</v>
      </c>
      <c r="R1549">
        <f t="shared" si="73"/>
        <v>0</v>
      </c>
      <c r="S1549">
        <v>0</v>
      </c>
      <c r="T1549">
        <v>0</v>
      </c>
      <c r="U1549" t="str">
        <f t="shared" si="74"/>
        <v/>
      </c>
    </row>
    <row r="1550" spans="1:21" hidden="1" x14ac:dyDescent="0.25">
      <c r="A1550" s="39">
        <v>43291</v>
      </c>
      <c r="B1550" s="39" t="s">
        <v>5023</v>
      </c>
      <c r="C1550" s="37" t="s">
        <v>1906</v>
      </c>
      <c r="D1550" s="37">
        <v>2018</v>
      </c>
      <c r="E1550" s="38">
        <v>7</v>
      </c>
      <c r="F1550" s="37" t="s">
        <v>1827</v>
      </c>
      <c r="G1550" s="37" t="s">
        <v>1827</v>
      </c>
      <c r="H1550" s="37" t="s">
        <v>40</v>
      </c>
      <c r="I1550" s="38">
        <v>1</v>
      </c>
      <c r="J1550" s="37">
        <v>0</v>
      </c>
      <c r="K1550" s="37">
        <f t="shared" si="72"/>
        <v>1</v>
      </c>
      <c r="L1550" s="37" t="s">
        <v>37</v>
      </c>
      <c r="M1550">
        <v>0</v>
      </c>
      <c r="N1550">
        <v>0</v>
      </c>
      <c r="O1550">
        <v>0</v>
      </c>
      <c r="P1550">
        <f>VLOOKUP(C1550,'By Sighting'!B:O,14,FALSE)</f>
        <v>0</v>
      </c>
      <c r="Q1550">
        <v>0</v>
      </c>
      <c r="R1550">
        <f t="shared" si="73"/>
        <v>0</v>
      </c>
      <c r="S1550">
        <v>0</v>
      </c>
      <c r="T1550">
        <v>0</v>
      </c>
      <c r="U1550" t="str">
        <f t="shared" si="74"/>
        <v/>
      </c>
    </row>
    <row r="1551" spans="1:21" hidden="1" x14ac:dyDescent="0.25">
      <c r="A1551" s="39">
        <v>43291</v>
      </c>
      <c r="B1551" s="39" t="s">
        <v>5023</v>
      </c>
      <c r="C1551" s="37" t="s">
        <v>1654</v>
      </c>
      <c r="D1551" s="37">
        <v>2018</v>
      </c>
      <c r="E1551" s="38">
        <v>7</v>
      </c>
      <c r="F1551" s="37" t="s">
        <v>55</v>
      </c>
      <c r="G1551" s="37" t="s">
        <v>4672</v>
      </c>
      <c r="H1551" s="37" t="s">
        <v>32</v>
      </c>
      <c r="I1551" s="38">
        <v>88</v>
      </c>
      <c r="J1551" s="37">
        <v>0</v>
      </c>
      <c r="K1551" s="37">
        <f t="shared" si="72"/>
        <v>88</v>
      </c>
      <c r="L1551" s="37" t="s">
        <v>37</v>
      </c>
      <c r="M1551">
        <v>1</v>
      </c>
      <c r="N1551">
        <v>0</v>
      </c>
      <c r="O1551">
        <v>1</v>
      </c>
      <c r="P1551">
        <f>VLOOKUP(C1551,'By Sighting'!B:O,14,FALSE)</f>
        <v>1</v>
      </c>
      <c r="Q1551">
        <v>1.1363636363636364E-2</v>
      </c>
      <c r="R1551">
        <f t="shared" si="73"/>
        <v>1.1363636363636364E-2</v>
      </c>
      <c r="S1551">
        <v>1.1363636363636364E-2</v>
      </c>
      <c r="T1551">
        <v>1</v>
      </c>
      <c r="U1551" t="str">
        <f t="shared" si="74"/>
        <v/>
      </c>
    </row>
    <row r="1552" spans="1:21" hidden="1" x14ac:dyDescent="0.25">
      <c r="A1552" s="39">
        <v>43291</v>
      </c>
      <c r="B1552" s="39" t="s">
        <v>5023</v>
      </c>
      <c r="C1552" s="37" t="s">
        <v>1902</v>
      </c>
      <c r="D1552" s="37">
        <v>2018</v>
      </c>
      <c r="E1552" s="38">
        <v>7</v>
      </c>
      <c r="F1552" s="37" t="s">
        <v>55</v>
      </c>
      <c r="G1552" s="37" t="s">
        <v>4672</v>
      </c>
      <c r="H1552" s="37" t="s">
        <v>40</v>
      </c>
      <c r="I1552" s="38">
        <v>5</v>
      </c>
      <c r="J1552" s="37">
        <v>0</v>
      </c>
      <c r="K1552" s="37">
        <f t="shared" si="72"/>
        <v>5</v>
      </c>
      <c r="L1552" s="37" t="s">
        <v>37</v>
      </c>
      <c r="M1552">
        <v>0</v>
      </c>
      <c r="N1552">
        <v>0</v>
      </c>
      <c r="O1552">
        <v>0</v>
      </c>
      <c r="P1552">
        <f>VLOOKUP(C1552,'By Sighting'!B:O,14,FALSE)</f>
        <v>0</v>
      </c>
      <c r="Q1552">
        <v>0</v>
      </c>
      <c r="R1552">
        <f t="shared" si="73"/>
        <v>0</v>
      </c>
      <c r="S1552">
        <v>0</v>
      </c>
      <c r="T1552">
        <v>0</v>
      </c>
      <c r="U1552" t="str">
        <f t="shared" si="74"/>
        <v/>
      </c>
    </row>
    <row r="1553" spans="1:21" hidden="1" x14ac:dyDescent="0.25">
      <c r="A1553" s="39">
        <v>43291</v>
      </c>
      <c r="B1553" s="39" t="s">
        <v>5023</v>
      </c>
      <c r="C1553" s="37" t="s">
        <v>1897</v>
      </c>
      <c r="D1553" s="37">
        <v>2018</v>
      </c>
      <c r="E1553" s="38">
        <v>7</v>
      </c>
      <c r="F1553" s="37" t="s">
        <v>36</v>
      </c>
      <c r="G1553" s="37" t="s">
        <v>36</v>
      </c>
      <c r="H1553" s="37" t="s">
        <v>32</v>
      </c>
      <c r="I1553" s="38">
        <v>245</v>
      </c>
      <c r="J1553" s="37" t="s">
        <v>1896</v>
      </c>
      <c r="K1553" s="37">
        <f t="shared" si="72"/>
        <v>159</v>
      </c>
      <c r="L1553" s="37" t="s">
        <v>1895</v>
      </c>
      <c r="M1553">
        <v>0</v>
      </c>
      <c r="N1553">
        <v>0</v>
      </c>
      <c r="O1553">
        <v>0</v>
      </c>
      <c r="P1553">
        <f>VLOOKUP(C1553,'By Sighting'!B:O,14,FALSE)</f>
        <v>0</v>
      </c>
      <c r="Q1553">
        <v>0</v>
      </c>
      <c r="R1553">
        <f t="shared" si="73"/>
        <v>0</v>
      </c>
      <c r="S1553">
        <v>0</v>
      </c>
      <c r="T1553">
        <v>0</v>
      </c>
      <c r="U1553" t="str">
        <f t="shared" si="74"/>
        <v/>
      </c>
    </row>
    <row r="1554" spans="1:21" hidden="1" x14ac:dyDescent="0.25">
      <c r="A1554" s="39">
        <v>43291</v>
      </c>
      <c r="B1554" s="39" t="s">
        <v>5023</v>
      </c>
      <c r="C1554" s="37" t="s">
        <v>1894</v>
      </c>
      <c r="D1554" s="37">
        <v>2018</v>
      </c>
      <c r="E1554" s="38">
        <v>7</v>
      </c>
      <c r="F1554" s="37" t="s">
        <v>50</v>
      </c>
      <c r="G1554" s="37" t="s">
        <v>50</v>
      </c>
      <c r="H1554" s="37" t="s">
        <v>32</v>
      </c>
      <c r="I1554" s="38">
        <v>232</v>
      </c>
      <c r="J1554" s="37" t="s">
        <v>1893</v>
      </c>
      <c r="K1554" s="37">
        <f t="shared" si="72"/>
        <v>199</v>
      </c>
      <c r="L1554" s="37" t="s">
        <v>37</v>
      </c>
      <c r="M1554">
        <v>0</v>
      </c>
      <c r="N1554">
        <v>0</v>
      </c>
      <c r="O1554">
        <v>0</v>
      </c>
      <c r="P1554">
        <f>VLOOKUP(C1554,'By Sighting'!B:O,14,FALSE)</f>
        <v>0</v>
      </c>
      <c r="Q1554">
        <v>0</v>
      </c>
      <c r="R1554">
        <f t="shared" si="73"/>
        <v>0</v>
      </c>
      <c r="S1554">
        <v>0</v>
      </c>
      <c r="T1554">
        <v>0</v>
      </c>
      <c r="U1554" t="str">
        <f t="shared" si="74"/>
        <v/>
      </c>
    </row>
    <row r="1555" spans="1:21" hidden="1" x14ac:dyDescent="0.25">
      <c r="A1555" s="39">
        <v>43308</v>
      </c>
      <c r="B1555" s="39" t="s">
        <v>5024</v>
      </c>
      <c r="C1555" s="37" t="s">
        <v>1657</v>
      </c>
      <c r="D1555" s="37">
        <v>2018</v>
      </c>
      <c r="E1555" s="38">
        <v>7</v>
      </c>
      <c r="F1555" s="37" t="s">
        <v>1827</v>
      </c>
      <c r="G1555" s="37" t="s">
        <v>1827</v>
      </c>
      <c r="H1555" s="37" t="s">
        <v>32</v>
      </c>
      <c r="I1555" s="38">
        <v>92</v>
      </c>
      <c r="J1555" s="37">
        <v>0</v>
      </c>
      <c r="K1555" s="37">
        <f t="shared" si="72"/>
        <v>92</v>
      </c>
      <c r="L1555" s="37" t="s">
        <v>37</v>
      </c>
      <c r="M1555">
        <v>1</v>
      </c>
      <c r="N1555">
        <v>0</v>
      </c>
      <c r="O1555">
        <v>1</v>
      </c>
      <c r="P1555">
        <f>VLOOKUP(C1555,'By Sighting'!B:O,14,FALSE)</f>
        <v>1</v>
      </c>
      <c r="Q1555">
        <v>1.0869565217391304E-2</v>
      </c>
      <c r="R1555">
        <f t="shared" si="73"/>
        <v>1.0869565217391304E-2</v>
      </c>
      <c r="S1555">
        <v>1.0869565217391304E-2</v>
      </c>
      <c r="T1555">
        <v>1</v>
      </c>
      <c r="U1555" t="str">
        <f t="shared" si="74"/>
        <v/>
      </c>
    </row>
    <row r="1556" spans="1:21" hidden="1" x14ac:dyDescent="0.25">
      <c r="A1556" s="39">
        <v>43312</v>
      </c>
      <c r="B1556" s="39" t="s">
        <v>5025</v>
      </c>
      <c r="C1556" s="37" t="s">
        <v>1660</v>
      </c>
      <c r="D1556" s="37">
        <v>2018</v>
      </c>
      <c r="E1556" s="38">
        <v>7</v>
      </c>
      <c r="F1556" s="37" t="s">
        <v>1827</v>
      </c>
      <c r="G1556" s="37" t="s">
        <v>1827</v>
      </c>
      <c r="H1556" s="37" t="s">
        <v>32</v>
      </c>
      <c r="I1556" s="38">
        <v>61</v>
      </c>
      <c r="J1556" s="37">
        <v>0</v>
      </c>
      <c r="K1556" s="37">
        <f t="shared" si="72"/>
        <v>61</v>
      </c>
      <c r="L1556" s="37" t="s">
        <v>37</v>
      </c>
      <c r="M1556">
        <v>1</v>
      </c>
      <c r="N1556">
        <v>0</v>
      </c>
      <c r="O1556">
        <v>1</v>
      </c>
      <c r="P1556">
        <f>VLOOKUP(C1556,'By Sighting'!B:O,14,FALSE)</f>
        <v>1</v>
      </c>
      <c r="Q1556">
        <v>1.6393442622950821E-2</v>
      </c>
      <c r="R1556">
        <f t="shared" si="73"/>
        <v>1.6393442622950821E-2</v>
      </c>
      <c r="S1556">
        <v>1.6393442622950821E-2</v>
      </c>
      <c r="T1556">
        <v>1</v>
      </c>
      <c r="U1556" t="str">
        <f t="shared" si="74"/>
        <v/>
      </c>
    </row>
    <row r="1557" spans="1:21" hidden="1" x14ac:dyDescent="0.25">
      <c r="A1557" s="39">
        <v>43314</v>
      </c>
      <c r="B1557" s="39" t="s">
        <v>5026</v>
      </c>
      <c r="C1557" s="37" t="s">
        <v>1663</v>
      </c>
      <c r="D1557" s="37">
        <v>2018</v>
      </c>
      <c r="E1557" s="38">
        <v>8</v>
      </c>
      <c r="F1557" s="37" t="s">
        <v>1827</v>
      </c>
      <c r="G1557" s="37" t="s">
        <v>1827</v>
      </c>
      <c r="H1557" s="37" t="s">
        <v>32</v>
      </c>
      <c r="I1557" s="38">
        <v>163</v>
      </c>
      <c r="J1557" s="37">
        <v>0</v>
      </c>
      <c r="K1557" s="37">
        <f t="shared" si="72"/>
        <v>163</v>
      </c>
      <c r="L1557" s="37" t="s">
        <v>37</v>
      </c>
      <c r="M1557">
        <v>2</v>
      </c>
      <c r="N1557">
        <v>0</v>
      </c>
      <c r="O1557">
        <v>1</v>
      </c>
      <c r="P1557">
        <f>VLOOKUP(C1557,'By Sighting'!B:O,14,FALSE)</f>
        <v>1</v>
      </c>
      <c r="Q1557">
        <v>1.2269938650306749E-2</v>
      </c>
      <c r="R1557">
        <f t="shared" si="73"/>
        <v>6.1349693251533744E-3</v>
      </c>
      <c r="S1557">
        <v>6.1349693251533744E-3</v>
      </c>
      <c r="T1557">
        <v>2</v>
      </c>
      <c r="U1557" t="str">
        <f t="shared" si="74"/>
        <v/>
      </c>
    </row>
    <row r="1558" spans="1:21" hidden="1" x14ac:dyDescent="0.25">
      <c r="A1558" s="39">
        <v>43314</v>
      </c>
      <c r="B1558" s="39" t="s">
        <v>5026</v>
      </c>
      <c r="C1558" s="37" t="s">
        <v>1667</v>
      </c>
      <c r="D1558" s="37">
        <v>2018</v>
      </c>
      <c r="E1558" s="38">
        <v>8</v>
      </c>
      <c r="F1558" s="37" t="s">
        <v>55</v>
      </c>
      <c r="G1558" s="37" t="s">
        <v>4672</v>
      </c>
      <c r="H1558" s="37" t="s">
        <v>32</v>
      </c>
      <c r="I1558" s="38">
        <v>50</v>
      </c>
      <c r="J1558" s="37">
        <v>0</v>
      </c>
      <c r="K1558" s="37">
        <f t="shared" si="72"/>
        <v>50</v>
      </c>
      <c r="L1558" s="37" t="s">
        <v>37</v>
      </c>
      <c r="M1558">
        <v>1</v>
      </c>
      <c r="N1558">
        <v>1</v>
      </c>
      <c r="O1558">
        <v>0</v>
      </c>
      <c r="P1558">
        <f>VLOOKUP(C1558,'By Sighting'!B:O,14,FALSE)</f>
        <v>1</v>
      </c>
      <c r="Q1558">
        <v>0.02</v>
      </c>
      <c r="R1558">
        <f t="shared" si="73"/>
        <v>0</v>
      </c>
      <c r="S1558">
        <v>0.02</v>
      </c>
      <c r="T1558">
        <v>1</v>
      </c>
      <c r="U1558" t="str">
        <f t="shared" si="74"/>
        <v/>
      </c>
    </row>
    <row r="1559" spans="1:21" hidden="1" x14ac:dyDescent="0.25">
      <c r="A1559" s="39">
        <v>43314</v>
      </c>
      <c r="B1559" s="39" t="s">
        <v>5026</v>
      </c>
      <c r="C1559" s="37" t="s">
        <v>1888</v>
      </c>
      <c r="D1559" s="37">
        <v>2018</v>
      </c>
      <c r="E1559" s="38">
        <v>8</v>
      </c>
      <c r="F1559" s="37" t="s">
        <v>55</v>
      </c>
      <c r="G1559" s="37" t="s">
        <v>4672</v>
      </c>
      <c r="H1559" s="37" t="s">
        <v>40</v>
      </c>
      <c r="I1559" s="38">
        <v>29</v>
      </c>
      <c r="J1559" s="37">
        <v>0</v>
      </c>
      <c r="K1559" s="37">
        <f t="shared" si="72"/>
        <v>29</v>
      </c>
      <c r="L1559" s="37" t="s">
        <v>37</v>
      </c>
      <c r="M1559">
        <v>0</v>
      </c>
      <c r="N1559">
        <v>0</v>
      </c>
      <c r="O1559">
        <v>0</v>
      </c>
      <c r="P1559">
        <f>VLOOKUP(C1559,'By Sighting'!B:O,14,FALSE)</f>
        <v>0</v>
      </c>
      <c r="Q1559">
        <v>0</v>
      </c>
      <c r="R1559">
        <f t="shared" si="73"/>
        <v>0</v>
      </c>
      <c r="S1559">
        <v>0</v>
      </c>
      <c r="T1559">
        <v>0</v>
      </c>
      <c r="U1559" t="str">
        <f t="shared" si="74"/>
        <v/>
      </c>
    </row>
    <row r="1560" spans="1:21" hidden="1" x14ac:dyDescent="0.25">
      <c r="A1560" s="39">
        <v>43314</v>
      </c>
      <c r="B1560" s="39" t="s">
        <v>5026</v>
      </c>
      <c r="C1560" s="37" t="s">
        <v>1887</v>
      </c>
      <c r="D1560" s="37">
        <v>2018</v>
      </c>
      <c r="E1560" s="38">
        <v>8</v>
      </c>
      <c r="F1560" s="37" t="s">
        <v>24</v>
      </c>
      <c r="G1560" s="37" t="s">
        <v>4672</v>
      </c>
      <c r="H1560" s="37" t="s">
        <v>32</v>
      </c>
      <c r="I1560" s="38">
        <v>2</v>
      </c>
      <c r="J1560" s="37">
        <v>0</v>
      </c>
      <c r="K1560" s="37">
        <f t="shared" si="72"/>
        <v>2</v>
      </c>
      <c r="L1560" s="37" t="s">
        <v>37</v>
      </c>
      <c r="M1560">
        <v>0</v>
      </c>
      <c r="N1560">
        <v>0</v>
      </c>
      <c r="O1560">
        <v>0</v>
      </c>
      <c r="P1560">
        <f>VLOOKUP(C1560,'By Sighting'!B:O,14,FALSE)</f>
        <v>0</v>
      </c>
      <c r="Q1560">
        <v>0</v>
      </c>
      <c r="R1560">
        <f t="shared" si="73"/>
        <v>0</v>
      </c>
      <c r="S1560">
        <v>0</v>
      </c>
      <c r="T1560">
        <v>0</v>
      </c>
      <c r="U1560" t="str">
        <f t="shared" si="74"/>
        <v/>
      </c>
    </row>
    <row r="1561" spans="1:21" hidden="1" x14ac:dyDescent="0.25">
      <c r="A1561" s="39">
        <v>43322</v>
      </c>
      <c r="B1561" s="39" t="s">
        <v>5027</v>
      </c>
      <c r="C1561" s="37" t="s">
        <v>1670</v>
      </c>
      <c r="D1561" s="37">
        <v>2018</v>
      </c>
      <c r="E1561" s="38">
        <v>8</v>
      </c>
      <c r="F1561" s="37" t="s">
        <v>76</v>
      </c>
      <c r="G1561" s="37" t="s">
        <v>1827</v>
      </c>
      <c r="H1561" s="37" t="s">
        <v>32</v>
      </c>
      <c r="I1561" s="38">
        <v>43</v>
      </c>
      <c r="J1561" s="37">
        <v>0</v>
      </c>
      <c r="K1561" s="37">
        <f t="shared" si="72"/>
        <v>43</v>
      </c>
      <c r="L1561" s="37" t="s">
        <v>37</v>
      </c>
      <c r="M1561">
        <v>1</v>
      </c>
      <c r="N1561">
        <v>0</v>
      </c>
      <c r="O1561">
        <v>0</v>
      </c>
      <c r="P1561">
        <f>VLOOKUP(C1561,'By Sighting'!B:O,14,FALSE)</f>
        <v>0</v>
      </c>
      <c r="Q1561">
        <v>2.3255813953488372E-2</v>
      </c>
      <c r="R1561">
        <f t="shared" si="73"/>
        <v>0</v>
      </c>
      <c r="S1561">
        <v>0</v>
      </c>
      <c r="T1561">
        <v>1</v>
      </c>
      <c r="U1561" t="str">
        <f t="shared" si="74"/>
        <v/>
      </c>
    </row>
    <row r="1562" spans="1:21" hidden="1" x14ac:dyDescent="0.25">
      <c r="A1562" s="39">
        <v>43322</v>
      </c>
      <c r="B1562" s="39" t="s">
        <v>5027</v>
      </c>
      <c r="C1562" s="37" t="s">
        <v>1882</v>
      </c>
      <c r="D1562" s="37">
        <v>2018</v>
      </c>
      <c r="E1562" s="38">
        <v>8</v>
      </c>
      <c r="F1562" s="37" t="s">
        <v>1827</v>
      </c>
      <c r="G1562" s="37" t="s">
        <v>1827</v>
      </c>
      <c r="H1562" s="37" t="s">
        <v>32</v>
      </c>
      <c r="I1562" s="38">
        <v>33</v>
      </c>
      <c r="J1562" s="37">
        <v>0</v>
      </c>
      <c r="K1562" s="37">
        <f t="shared" si="72"/>
        <v>33</v>
      </c>
      <c r="L1562" s="37" t="s">
        <v>37</v>
      </c>
      <c r="M1562">
        <v>0</v>
      </c>
      <c r="N1562">
        <v>0</v>
      </c>
      <c r="O1562">
        <v>0</v>
      </c>
      <c r="P1562">
        <f>VLOOKUP(C1562,'By Sighting'!B:O,14,FALSE)</f>
        <v>0</v>
      </c>
      <c r="Q1562">
        <v>0</v>
      </c>
      <c r="R1562">
        <f t="shared" si="73"/>
        <v>0</v>
      </c>
      <c r="S1562">
        <v>0</v>
      </c>
      <c r="T1562">
        <v>0</v>
      </c>
      <c r="U1562" t="str">
        <f t="shared" si="74"/>
        <v/>
      </c>
    </row>
    <row r="1563" spans="1:21" hidden="1" x14ac:dyDescent="0.25">
      <c r="A1563" s="39">
        <v>43343</v>
      </c>
      <c r="B1563" s="39" t="s">
        <v>5028</v>
      </c>
      <c r="C1563" s="37" t="s">
        <v>1674</v>
      </c>
      <c r="D1563" s="37">
        <v>2018</v>
      </c>
      <c r="E1563" s="38">
        <v>8</v>
      </c>
      <c r="F1563" s="37" t="s">
        <v>1827</v>
      </c>
      <c r="G1563" s="37" t="s">
        <v>1827</v>
      </c>
      <c r="H1563" s="37" t="s">
        <v>32</v>
      </c>
      <c r="I1563" s="38">
        <v>43</v>
      </c>
      <c r="J1563" s="37">
        <v>0</v>
      </c>
      <c r="K1563" s="37">
        <f t="shared" si="72"/>
        <v>43</v>
      </c>
      <c r="L1563" s="37" t="s">
        <v>37</v>
      </c>
      <c r="M1563">
        <v>1</v>
      </c>
      <c r="N1563">
        <v>0</v>
      </c>
      <c r="O1563">
        <v>0</v>
      </c>
      <c r="P1563">
        <f>VLOOKUP(C1563,'By Sighting'!B:O,14,FALSE)</f>
        <v>0</v>
      </c>
      <c r="Q1563">
        <v>2.3255813953488372E-2</v>
      </c>
      <c r="R1563">
        <f t="shared" si="73"/>
        <v>0</v>
      </c>
      <c r="S1563">
        <v>0</v>
      </c>
      <c r="T1563">
        <v>1</v>
      </c>
      <c r="U1563" t="str">
        <f t="shared" si="74"/>
        <v/>
      </c>
    </row>
    <row r="1564" spans="1:21" hidden="1" x14ac:dyDescent="0.25">
      <c r="A1564" s="39">
        <v>43343</v>
      </c>
      <c r="B1564" s="39" t="s">
        <v>5028</v>
      </c>
      <c r="C1564" s="37" t="s">
        <v>1871</v>
      </c>
      <c r="D1564" s="37">
        <v>2018</v>
      </c>
      <c r="E1564" s="38">
        <v>8</v>
      </c>
      <c r="F1564" s="37" t="s">
        <v>1827</v>
      </c>
      <c r="G1564" s="37" t="s">
        <v>1827</v>
      </c>
      <c r="H1564" s="37" t="s">
        <v>40</v>
      </c>
      <c r="I1564" s="38">
        <v>10</v>
      </c>
      <c r="J1564" s="37">
        <v>0</v>
      </c>
      <c r="K1564" s="37">
        <f t="shared" si="72"/>
        <v>10</v>
      </c>
      <c r="L1564" s="37" t="s">
        <v>37</v>
      </c>
      <c r="M1564">
        <v>0</v>
      </c>
      <c r="N1564">
        <v>0</v>
      </c>
      <c r="O1564">
        <v>0</v>
      </c>
      <c r="P1564">
        <f>VLOOKUP(C1564,'By Sighting'!B:O,14,FALSE)</f>
        <v>0</v>
      </c>
      <c r="Q1564">
        <v>0</v>
      </c>
      <c r="R1564">
        <f t="shared" si="73"/>
        <v>0</v>
      </c>
      <c r="S1564">
        <v>0</v>
      </c>
      <c r="T1564">
        <v>0</v>
      </c>
      <c r="U1564" t="str">
        <f t="shared" si="74"/>
        <v/>
      </c>
    </row>
    <row r="1565" spans="1:21" hidden="1" x14ac:dyDescent="0.25">
      <c r="A1565" s="39">
        <v>43343</v>
      </c>
      <c r="B1565" s="39" t="s">
        <v>5028</v>
      </c>
      <c r="C1565" s="37" t="s">
        <v>1870</v>
      </c>
      <c r="D1565" s="37">
        <v>2018</v>
      </c>
      <c r="E1565" s="38">
        <v>8</v>
      </c>
      <c r="F1565" s="37" t="s">
        <v>76</v>
      </c>
      <c r="G1565" s="37" t="s">
        <v>1827</v>
      </c>
      <c r="H1565" s="37" t="s">
        <v>32</v>
      </c>
      <c r="I1565" s="38">
        <v>3</v>
      </c>
      <c r="J1565" s="37">
        <v>0</v>
      </c>
      <c r="K1565" s="37">
        <f t="shared" si="72"/>
        <v>3</v>
      </c>
      <c r="L1565" s="37" t="s">
        <v>37</v>
      </c>
      <c r="M1565">
        <v>0</v>
      </c>
      <c r="N1565">
        <v>0</v>
      </c>
      <c r="O1565">
        <v>0</v>
      </c>
      <c r="P1565">
        <f>VLOOKUP(C1565,'By Sighting'!B:O,14,FALSE)</f>
        <v>0</v>
      </c>
      <c r="Q1565">
        <v>0</v>
      </c>
      <c r="R1565">
        <f t="shared" si="73"/>
        <v>0</v>
      </c>
      <c r="S1565">
        <v>0</v>
      </c>
      <c r="T1565">
        <v>0</v>
      </c>
      <c r="U1565" t="str">
        <f t="shared" si="74"/>
        <v/>
      </c>
    </row>
    <row r="1566" spans="1:21" hidden="1" x14ac:dyDescent="0.25">
      <c r="A1566" s="39">
        <v>43343</v>
      </c>
      <c r="B1566" s="39" t="s">
        <v>5028</v>
      </c>
      <c r="C1566" s="37" t="s">
        <v>1677</v>
      </c>
      <c r="D1566" s="37">
        <v>2018</v>
      </c>
      <c r="E1566" s="38">
        <v>8</v>
      </c>
      <c r="F1566" s="37" t="s">
        <v>55</v>
      </c>
      <c r="G1566" s="37" t="s">
        <v>4672</v>
      </c>
      <c r="H1566" s="37" t="s">
        <v>32</v>
      </c>
      <c r="I1566" s="38">
        <v>246</v>
      </c>
      <c r="J1566" s="37">
        <v>0</v>
      </c>
      <c r="K1566" s="37">
        <f t="shared" si="72"/>
        <v>246</v>
      </c>
      <c r="L1566" s="37" t="s">
        <v>37</v>
      </c>
      <c r="M1566">
        <v>1</v>
      </c>
      <c r="N1566">
        <v>0</v>
      </c>
      <c r="O1566">
        <v>1</v>
      </c>
      <c r="P1566">
        <f>VLOOKUP(C1566,'By Sighting'!B:O,14,FALSE)</f>
        <v>1</v>
      </c>
      <c r="Q1566">
        <v>4.0650406504065045E-3</v>
      </c>
      <c r="R1566">
        <f t="shared" si="73"/>
        <v>4.0650406504065045E-3</v>
      </c>
      <c r="S1566">
        <v>4.0650406504065045E-3</v>
      </c>
      <c r="T1566">
        <v>1</v>
      </c>
      <c r="U1566" t="str">
        <f t="shared" si="74"/>
        <v/>
      </c>
    </row>
    <row r="1567" spans="1:21" hidden="1" x14ac:dyDescent="0.25">
      <c r="A1567" s="39">
        <v>43343</v>
      </c>
      <c r="B1567" s="39" t="s">
        <v>5028</v>
      </c>
      <c r="C1567" s="37" t="s">
        <v>1680</v>
      </c>
      <c r="D1567" s="37">
        <v>2018</v>
      </c>
      <c r="E1567" s="38">
        <v>8</v>
      </c>
      <c r="F1567" s="37" t="s">
        <v>55</v>
      </c>
      <c r="G1567" s="37" t="s">
        <v>4672</v>
      </c>
      <c r="H1567" s="37" t="s">
        <v>40</v>
      </c>
      <c r="I1567" s="38">
        <v>608</v>
      </c>
      <c r="J1567" s="37">
        <v>0</v>
      </c>
      <c r="K1567" s="37">
        <f t="shared" si="72"/>
        <v>608</v>
      </c>
      <c r="L1567" s="37" t="s">
        <v>37</v>
      </c>
      <c r="M1567">
        <v>1</v>
      </c>
      <c r="N1567">
        <v>0</v>
      </c>
      <c r="O1567">
        <v>1</v>
      </c>
      <c r="P1567">
        <f>VLOOKUP(C1567,'By Sighting'!B:O,14,FALSE)</f>
        <v>1</v>
      </c>
      <c r="Q1567">
        <v>1.6447368421052631E-3</v>
      </c>
      <c r="R1567">
        <f t="shared" si="73"/>
        <v>1.6447368421052631E-3</v>
      </c>
      <c r="S1567">
        <v>1.6447368421052631E-3</v>
      </c>
      <c r="T1567">
        <v>1</v>
      </c>
      <c r="U1567" t="str">
        <f t="shared" si="74"/>
        <v/>
      </c>
    </row>
    <row r="1568" spans="1:21" hidden="1" x14ac:dyDescent="0.25">
      <c r="A1568" s="39">
        <v>43343</v>
      </c>
      <c r="B1568" s="39" t="s">
        <v>5028</v>
      </c>
      <c r="C1568" s="37" t="s">
        <v>1868</v>
      </c>
      <c r="D1568" s="37">
        <v>2018</v>
      </c>
      <c r="E1568" s="38">
        <v>8</v>
      </c>
      <c r="F1568" s="37" t="s">
        <v>24</v>
      </c>
      <c r="G1568" s="37" t="s">
        <v>4672</v>
      </c>
      <c r="H1568" s="37" t="s">
        <v>32</v>
      </c>
      <c r="I1568" s="38">
        <v>6</v>
      </c>
      <c r="J1568" s="37">
        <v>0</v>
      </c>
      <c r="K1568" s="37">
        <f t="shared" si="72"/>
        <v>6</v>
      </c>
      <c r="L1568" s="37" t="s">
        <v>1867</v>
      </c>
      <c r="M1568">
        <v>0</v>
      </c>
      <c r="N1568">
        <v>0</v>
      </c>
      <c r="O1568">
        <v>0</v>
      </c>
      <c r="P1568">
        <f>VLOOKUP(C1568,'By Sighting'!B:O,14,FALSE)</f>
        <v>0</v>
      </c>
      <c r="Q1568">
        <v>0</v>
      </c>
      <c r="R1568">
        <f t="shared" si="73"/>
        <v>0</v>
      </c>
      <c r="S1568">
        <v>0</v>
      </c>
      <c r="T1568">
        <v>0</v>
      </c>
      <c r="U1568" t="str">
        <f t="shared" si="74"/>
        <v/>
      </c>
    </row>
    <row r="1569" spans="1:21" hidden="1" x14ac:dyDescent="0.25">
      <c r="A1569" s="39">
        <v>43343</v>
      </c>
      <c r="B1569" s="39" t="s">
        <v>5028</v>
      </c>
      <c r="C1569" s="37" t="s">
        <v>1683</v>
      </c>
      <c r="D1569" s="37">
        <v>2018</v>
      </c>
      <c r="E1569" s="38">
        <v>8</v>
      </c>
      <c r="F1569" s="37" t="s">
        <v>36</v>
      </c>
      <c r="G1569" s="37" t="s">
        <v>36</v>
      </c>
      <c r="H1569" s="37" t="s">
        <v>32</v>
      </c>
      <c r="I1569" s="38">
        <v>372</v>
      </c>
      <c r="J1569" s="37" t="s">
        <v>1866</v>
      </c>
      <c r="K1569" s="37">
        <f t="shared" si="72"/>
        <v>330</v>
      </c>
      <c r="L1569" s="37" t="s">
        <v>37</v>
      </c>
      <c r="M1569">
        <v>1</v>
      </c>
      <c r="N1569">
        <v>0</v>
      </c>
      <c r="O1569">
        <v>1</v>
      </c>
      <c r="P1569">
        <f>VLOOKUP(C1569,'By Sighting'!B:O,14,FALSE)</f>
        <v>1</v>
      </c>
      <c r="Q1569">
        <v>2.6881720430107529E-3</v>
      </c>
      <c r="R1569">
        <f t="shared" si="73"/>
        <v>2.6881720430107529E-3</v>
      </c>
      <c r="S1569">
        <v>3.0303030303030303E-3</v>
      </c>
      <c r="T1569">
        <v>1</v>
      </c>
      <c r="U1569" t="str">
        <f t="shared" si="74"/>
        <v/>
      </c>
    </row>
    <row r="1570" spans="1:21" hidden="1" x14ac:dyDescent="0.25">
      <c r="A1570" s="39">
        <v>43343</v>
      </c>
      <c r="B1570" s="39" t="s">
        <v>5028</v>
      </c>
      <c r="C1570" s="37" t="s">
        <v>1865</v>
      </c>
      <c r="D1570" s="37">
        <v>2018</v>
      </c>
      <c r="E1570" s="38">
        <v>8</v>
      </c>
      <c r="F1570" s="37" t="s">
        <v>36</v>
      </c>
      <c r="G1570" s="37" t="s">
        <v>36</v>
      </c>
      <c r="H1570" s="37" t="s">
        <v>40</v>
      </c>
      <c r="I1570" s="38">
        <v>19</v>
      </c>
      <c r="J1570" s="37">
        <v>0</v>
      </c>
      <c r="K1570" s="37">
        <f t="shared" si="72"/>
        <v>19</v>
      </c>
      <c r="L1570" s="37" t="s">
        <v>37</v>
      </c>
      <c r="M1570">
        <v>0</v>
      </c>
      <c r="N1570">
        <v>0</v>
      </c>
      <c r="O1570">
        <v>0</v>
      </c>
      <c r="P1570">
        <f>VLOOKUP(C1570,'By Sighting'!B:O,14,FALSE)</f>
        <v>0</v>
      </c>
      <c r="Q1570">
        <v>0</v>
      </c>
      <c r="R1570">
        <f t="shared" si="73"/>
        <v>0</v>
      </c>
      <c r="S1570">
        <v>0</v>
      </c>
      <c r="T1570">
        <v>0</v>
      </c>
      <c r="U1570" t="str">
        <f t="shared" si="74"/>
        <v/>
      </c>
    </row>
    <row r="1571" spans="1:21" hidden="1" x14ac:dyDescent="0.25">
      <c r="A1571" s="39">
        <v>43343</v>
      </c>
      <c r="B1571" s="39" t="s">
        <v>5028</v>
      </c>
      <c r="C1571" s="37" t="s">
        <v>1686</v>
      </c>
      <c r="D1571" s="37">
        <v>2018</v>
      </c>
      <c r="E1571" s="38">
        <v>8</v>
      </c>
      <c r="F1571" s="37" t="s">
        <v>50</v>
      </c>
      <c r="G1571" s="37" t="s">
        <v>50</v>
      </c>
      <c r="H1571" s="37" t="s">
        <v>32</v>
      </c>
      <c r="I1571" s="38">
        <v>232</v>
      </c>
      <c r="J1571" s="37" t="s">
        <v>1864</v>
      </c>
      <c r="K1571" s="37">
        <f t="shared" si="72"/>
        <v>228</v>
      </c>
      <c r="L1571" s="37" t="s">
        <v>37</v>
      </c>
      <c r="M1571">
        <v>1</v>
      </c>
      <c r="N1571">
        <v>0</v>
      </c>
      <c r="O1571">
        <v>1</v>
      </c>
      <c r="P1571">
        <f>VLOOKUP(C1571,'By Sighting'!B:O,14,FALSE)</f>
        <v>1</v>
      </c>
      <c r="Q1571">
        <v>4.3103448275862068E-3</v>
      </c>
      <c r="R1571">
        <f t="shared" si="73"/>
        <v>4.3103448275862068E-3</v>
      </c>
      <c r="S1571">
        <v>4.3859649122807015E-3</v>
      </c>
      <c r="T1571">
        <v>1</v>
      </c>
      <c r="U1571" t="str">
        <f t="shared" si="74"/>
        <v/>
      </c>
    </row>
    <row r="1572" spans="1:21" hidden="1" x14ac:dyDescent="0.25">
      <c r="A1572" s="39">
        <v>43343</v>
      </c>
      <c r="B1572" s="39" t="s">
        <v>5028</v>
      </c>
      <c r="C1572" s="37" t="s">
        <v>1863</v>
      </c>
      <c r="D1572" s="37">
        <v>2018</v>
      </c>
      <c r="E1572" s="38">
        <v>8</v>
      </c>
      <c r="F1572" s="37" t="s">
        <v>50</v>
      </c>
      <c r="G1572" s="37" t="s">
        <v>50</v>
      </c>
      <c r="H1572" s="37" t="s">
        <v>40</v>
      </c>
      <c r="I1572" s="38">
        <v>2</v>
      </c>
      <c r="J1572" s="37">
        <v>0</v>
      </c>
      <c r="K1572" s="37">
        <f t="shared" si="72"/>
        <v>2</v>
      </c>
      <c r="L1572" s="37" t="s">
        <v>37</v>
      </c>
      <c r="M1572">
        <v>0</v>
      </c>
      <c r="N1572">
        <v>0</v>
      </c>
      <c r="O1572">
        <v>0</v>
      </c>
      <c r="P1572">
        <f>VLOOKUP(C1572,'By Sighting'!B:O,14,FALSE)</f>
        <v>0</v>
      </c>
      <c r="Q1572">
        <v>0</v>
      </c>
      <c r="R1572">
        <f t="shared" si="73"/>
        <v>0</v>
      </c>
      <c r="S1572">
        <v>0</v>
      </c>
      <c r="T1572">
        <v>0</v>
      </c>
      <c r="U1572" t="str">
        <f t="shared" si="74"/>
        <v/>
      </c>
    </row>
    <row r="1573" spans="1:21" hidden="1" x14ac:dyDescent="0.25">
      <c r="A1573" s="39">
        <v>43348</v>
      </c>
      <c r="B1573" s="39" t="s">
        <v>5029</v>
      </c>
      <c r="C1573" s="37" t="s">
        <v>1689</v>
      </c>
      <c r="D1573" s="37">
        <v>2018</v>
      </c>
      <c r="E1573" s="38">
        <v>9</v>
      </c>
      <c r="F1573" s="37" t="s">
        <v>76</v>
      </c>
      <c r="G1573" s="37" t="s">
        <v>1827</v>
      </c>
      <c r="H1573" s="37" t="s">
        <v>32</v>
      </c>
      <c r="I1573" s="38">
        <v>67</v>
      </c>
      <c r="J1573" s="37">
        <v>0</v>
      </c>
      <c r="K1573" s="37">
        <f t="shared" si="72"/>
        <v>67</v>
      </c>
      <c r="L1573" s="37" t="s">
        <v>37</v>
      </c>
      <c r="M1573">
        <v>1</v>
      </c>
      <c r="N1573">
        <v>1</v>
      </c>
      <c r="O1573">
        <v>0</v>
      </c>
      <c r="P1573">
        <f>VLOOKUP(C1573,'By Sighting'!B:O,14,FALSE)</f>
        <v>1</v>
      </c>
      <c r="Q1573">
        <v>1.4925373134328358E-2</v>
      </c>
      <c r="R1573">
        <f t="shared" si="73"/>
        <v>0</v>
      </c>
      <c r="S1573">
        <v>1.4925373134328358E-2</v>
      </c>
      <c r="T1573">
        <v>1</v>
      </c>
      <c r="U1573" t="str">
        <f t="shared" si="74"/>
        <v/>
      </c>
    </row>
    <row r="1574" spans="1:21" hidden="1" x14ac:dyDescent="0.25">
      <c r="A1574" s="39">
        <v>43348</v>
      </c>
      <c r="B1574" s="39" t="s">
        <v>5029</v>
      </c>
      <c r="C1574" s="37" t="s">
        <v>1861</v>
      </c>
      <c r="D1574" s="37">
        <v>2018</v>
      </c>
      <c r="E1574" s="38">
        <v>9</v>
      </c>
      <c r="F1574" s="37" t="s">
        <v>1827</v>
      </c>
      <c r="G1574" s="37" t="s">
        <v>1827</v>
      </c>
      <c r="H1574" s="37" t="s">
        <v>32</v>
      </c>
      <c r="I1574" s="38">
        <v>60</v>
      </c>
      <c r="J1574" s="37">
        <v>0</v>
      </c>
      <c r="K1574" s="37">
        <f t="shared" si="72"/>
        <v>60</v>
      </c>
      <c r="L1574" s="37" t="s">
        <v>37</v>
      </c>
      <c r="M1574">
        <v>0</v>
      </c>
      <c r="N1574">
        <v>0</v>
      </c>
      <c r="O1574">
        <v>0</v>
      </c>
      <c r="P1574">
        <f>VLOOKUP(C1574,'By Sighting'!B:O,14,FALSE)</f>
        <v>0</v>
      </c>
      <c r="Q1574">
        <v>0</v>
      </c>
      <c r="R1574">
        <f t="shared" si="73"/>
        <v>0</v>
      </c>
      <c r="S1574">
        <v>0</v>
      </c>
      <c r="T1574">
        <v>0</v>
      </c>
      <c r="U1574" t="str">
        <f t="shared" si="74"/>
        <v/>
      </c>
    </row>
    <row r="1575" spans="1:21" hidden="1" x14ac:dyDescent="0.25">
      <c r="A1575" s="39">
        <v>43348</v>
      </c>
      <c r="B1575" s="39" t="s">
        <v>5029</v>
      </c>
      <c r="C1575" s="37" t="s">
        <v>1860</v>
      </c>
      <c r="D1575" s="37">
        <v>2018</v>
      </c>
      <c r="E1575" s="38">
        <v>9</v>
      </c>
      <c r="F1575" s="37" t="s">
        <v>1827</v>
      </c>
      <c r="G1575" s="37" t="s">
        <v>1827</v>
      </c>
      <c r="H1575" s="37" t="s">
        <v>40</v>
      </c>
      <c r="I1575" s="38">
        <v>1</v>
      </c>
      <c r="J1575" s="37">
        <v>0</v>
      </c>
      <c r="K1575" s="37">
        <f t="shared" si="72"/>
        <v>1</v>
      </c>
      <c r="L1575" s="37" t="s">
        <v>37</v>
      </c>
      <c r="M1575">
        <v>0</v>
      </c>
      <c r="N1575">
        <v>0</v>
      </c>
      <c r="O1575">
        <v>0</v>
      </c>
      <c r="P1575">
        <f>VLOOKUP(C1575,'By Sighting'!B:O,14,FALSE)</f>
        <v>0</v>
      </c>
      <c r="Q1575">
        <v>0</v>
      </c>
      <c r="R1575">
        <f t="shared" si="73"/>
        <v>0</v>
      </c>
      <c r="S1575">
        <v>0</v>
      </c>
      <c r="T1575">
        <v>0</v>
      </c>
      <c r="U1575" t="str">
        <f t="shared" si="74"/>
        <v/>
      </c>
    </row>
    <row r="1576" spans="1:21" hidden="1" x14ac:dyDescent="0.25">
      <c r="A1576" s="39">
        <v>43348</v>
      </c>
      <c r="B1576" s="39" t="s">
        <v>5029</v>
      </c>
      <c r="C1576" s="37" t="s">
        <v>1858</v>
      </c>
      <c r="D1576" s="37">
        <v>2018</v>
      </c>
      <c r="E1576" s="38">
        <v>9</v>
      </c>
      <c r="F1576" s="37" t="s">
        <v>55</v>
      </c>
      <c r="G1576" s="37" t="s">
        <v>4672</v>
      </c>
      <c r="H1576" s="37" t="s">
        <v>40</v>
      </c>
      <c r="I1576" s="38">
        <v>795</v>
      </c>
      <c r="J1576" s="37">
        <v>0</v>
      </c>
      <c r="K1576" s="37">
        <f t="shared" si="72"/>
        <v>795</v>
      </c>
      <c r="L1576" s="37" t="s">
        <v>37</v>
      </c>
      <c r="M1576">
        <v>0</v>
      </c>
      <c r="N1576">
        <v>0</v>
      </c>
      <c r="O1576">
        <v>0</v>
      </c>
      <c r="P1576">
        <f>VLOOKUP(C1576,'By Sighting'!B:O,14,FALSE)</f>
        <v>0</v>
      </c>
      <c r="Q1576">
        <v>0</v>
      </c>
      <c r="R1576">
        <f t="shared" si="73"/>
        <v>0</v>
      </c>
      <c r="S1576">
        <v>0</v>
      </c>
      <c r="T1576">
        <v>0</v>
      </c>
      <c r="U1576" t="str">
        <f t="shared" si="74"/>
        <v/>
      </c>
    </row>
    <row r="1577" spans="1:21" hidden="1" x14ac:dyDescent="0.25">
      <c r="A1577" s="39">
        <v>43348</v>
      </c>
      <c r="B1577" s="39" t="s">
        <v>5029</v>
      </c>
      <c r="C1577" s="37" t="s">
        <v>1692</v>
      </c>
      <c r="D1577" s="37">
        <v>2018</v>
      </c>
      <c r="E1577" s="38">
        <v>9</v>
      </c>
      <c r="F1577" s="37" t="s">
        <v>55</v>
      </c>
      <c r="G1577" s="37" t="s">
        <v>4672</v>
      </c>
      <c r="H1577" s="37" t="s">
        <v>32</v>
      </c>
      <c r="I1577" s="38">
        <v>611</v>
      </c>
      <c r="J1577" s="37" t="s">
        <v>1857</v>
      </c>
      <c r="K1577" s="37">
        <f t="shared" si="72"/>
        <v>606</v>
      </c>
      <c r="L1577" s="37" t="s">
        <v>37</v>
      </c>
      <c r="M1577">
        <v>1</v>
      </c>
      <c r="N1577">
        <v>0</v>
      </c>
      <c r="O1577">
        <v>0</v>
      </c>
      <c r="P1577">
        <f>VLOOKUP(C1577,'By Sighting'!B:O,14,FALSE)</f>
        <v>1</v>
      </c>
      <c r="Q1577">
        <v>1.6366612111292963E-3</v>
      </c>
      <c r="R1577">
        <f t="shared" si="73"/>
        <v>0</v>
      </c>
      <c r="S1577">
        <v>1.6501650165016502E-3</v>
      </c>
      <c r="T1577">
        <v>1</v>
      </c>
      <c r="U1577" t="str">
        <f t="shared" si="74"/>
        <v/>
      </c>
    </row>
    <row r="1578" spans="1:21" hidden="1" x14ac:dyDescent="0.25">
      <c r="A1578" s="39">
        <v>43348</v>
      </c>
      <c r="B1578" s="39" t="s">
        <v>5029</v>
      </c>
      <c r="C1578" s="37" t="s">
        <v>1856</v>
      </c>
      <c r="D1578" s="37">
        <v>2018</v>
      </c>
      <c r="E1578" s="38">
        <v>9</v>
      </c>
      <c r="F1578" s="37" t="s">
        <v>24</v>
      </c>
      <c r="G1578" s="37" t="s">
        <v>4672</v>
      </c>
      <c r="H1578" s="37" t="s">
        <v>32</v>
      </c>
      <c r="I1578" s="38">
        <v>20</v>
      </c>
      <c r="J1578" s="37">
        <v>0</v>
      </c>
      <c r="K1578" s="37">
        <f t="shared" si="72"/>
        <v>20</v>
      </c>
      <c r="L1578" s="37" t="s">
        <v>37</v>
      </c>
      <c r="M1578">
        <v>0</v>
      </c>
      <c r="N1578">
        <v>0</v>
      </c>
      <c r="O1578">
        <v>0</v>
      </c>
      <c r="P1578">
        <f>VLOOKUP(C1578,'By Sighting'!B:O,14,FALSE)</f>
        <v>0</v>
      </c>
      <c r="Q1578">
        <v>0</v>
      </c>
      <c r="R1578">
        <f t="shared" si="73"/>
        <v>0</v>
      </c>
      <c r="S1578">
        <v>0</v>
      </c>
      <c r="T1578">
        <v>0</v>
      </c>
      <c r="U1578" t="str">
        <f t="shared" si="74"/>
        <v/>
      </c>
    </row>
    <row r="1579" spans="1:21" hidden="1" x14ac:dyDescent="0.25">
      <c r="A1579" s="39">
        <v>43348</v>
      </c>
      <c r="B1579" s="39" t="s">
        <v>5029</v>
      </c>
      <c r="C1579" s="37" t="s">
        <v>1855</v>
      </c>
      <c r="D1579" s="37">
        <v>2018</v>
      </c>
      <c r="E1579" s="38">
        <v>9</v>
      </c>
      <c r="F1579" s="37" t="s">
        <v>24</v>
      </c>
      <c r="G1579" s="37" t="s">
        <v>4672</v>
      </c>
      <c r="H1579" s="37" t="s">
        <v>40</v>
      </c>
      <c r="I1579" s="38">
        <v>2</v>
      </c>
      <c r="J1579" s="37">
        <v>0</v>
      </c>
      <c r="K1579" s="37">
        <f t="shared" si="72"/>
        <v>2</v>
      </c>
      <c r="L1579" s="37" t="s">
        <v>37</v>
      </c>
      <c r="M1579">
        <v>0</v>
      </c>
      <c r="N1579">
        <v>0</v>
      </c>
      <c r="O1579">
        <v>0</v>
      </c>
      <c r="P1579">
        <f>VLOOKUP(C1579,'By Sighting'!B:O,14,FALSE)</f>
        <v>0</v>
      </c>
      <c r="Q1579">
        <v>0</v>
      </c>
      <c r="R1579">
        <f t="shared" si="73"/>
        <v>0</v>
      </c>
      <c r="S1579">
        <v>0</v>
      </c>
      <c r="T1579">
        <v>0</v>
      </c>
      <c r="U1579" t="str">
        <f t="shared" si="74"/>
        <v/>
      </c>
    </row>
    <row r="1580" spans="1:21" hidden="1" x14ac:dyDescent="0.25">
      <c r="A1580" s="39">
        <v>43362</v>
      </c>
      <c r="B1580" s="39" t="s">
        <v>5030</v>
      </c>
      <c r="C1580" s="37" t="s">
        <v>1852</v>
      </c>
      <c r="D1580" s="37">
        <v>2018</v>
      </c>
      <c r="E1580" s="38">
        <v>9</v>
      </c>
      <c r="F1580" s="37" t="s">
        <v>76</v>
      </c>
      <c r="G1580" s="37" t="s">
        <v>1827</v>
      </c>
      <c r="H1580" s="37" t="s">
        <v>32</v>
      </c>
      <c r="I1580" s="38">
        <v>83</v>
      </c>
      <c r="J1580" s="37">
        <v>0</v>
      </c>
      <c r="K1580" s="37">
        <f t="shared" si="72"/>
        <v>83</v>
      </c>
      <c r="L1580" s="37" t="s">
        <v>1851</v>
      </c>
      <c r="M1580">
        <v>0</v>
      </c>
      <c r="N1580">
        <v>0</v>
      </c>
      <c r="O1580">
        <v>0</v>
      </c>
      <c r="P1580">
        <f>VLOOKUP(C1580,'By Sighting'!B:O,14,FALSE)</f>
        <v>0</v>
      </c>
      <c r="Q1580">
        <v>0</v>
      </c>
      <c r="R1580">
        <f t="shared" si="73"/>
        <v>0</v>
      </c>
      <c r="S1580">
        <v>0</v>
      </c>
      <c r="T1580">
        <v>0</v>
      </c>
      <c r="U1580" t="str">
        <f t="shared" si="74"/>
        <v/>
      </c>
    </row>
    <row r="1581" spans="1:21" hidden="1" x14ac:dyDescent="0.25">
      <c r="A1581" s="39">
        <v>43362</v>
      </c>
      <c r="B1581" s="39" t="s">
        <v>5030</v>
      </c>
      <c r="C1581" s="37" t="s">
        <v>1850</v>
      </c>
      <c r="D1581" s="37">
        <v>2018</v>
      </c>
      <c r="E1581" s="38">
        <v>9</v>
      </c>
      <c r="F1581" s="37" t="s">
        <v>1827</v>
      </c>
      <c r="G1581" s="37" t="s">
        <v>1827</v>
      </c>
      <c r="H1581" s="37" t="s">
        <v>32</v>
      </c>
      <c r="I1581" s="38">
        <v>5</v>
      </c>
      <c r="J1581" s="37">
        <v>0</v>
      </c>
      <c r="K1581" s="37">
        <f t="shared" si="72"/>
        <v>5</v>
      </c>
      <c r="L1581" s="37" t="s">
        <v>37</v>
      </c>
      <c r="M1581">
        <v>0</v>
      </c>
      <c r="N1581">
        <v>0</v>
      </c>
      <c r="O1581">
        <v>0</v>
      </c>
      <c r="P1581">
        <f>VLOOKUP(C1581,'By Sighting'!B:O,14,FALSE)</f>
        <v>0</v>
      </c>
      <c r="Q1581">
        <v>0</v>
      </c>
      <c r="R1581">
        <f t="shared" si="73"/>
        <v>0</v>
      </c>
      <c r="S1581">
        <v>0</v>
      </c>
      <c r="T1581">
        <v>0</v>
      </c>
      <c r="U1581" t="str">
        <f t="shared" si="74"/>
        <v/>
      </c>
    </row>
    <row r="1582" spans="1:21" hidden="1" x14ac:dyDescent="0.25">
      <c r="A1582" s="39">
        <v>43362</v>
      </c>
      <c r="B1582" s="39" t="s">
        <v>5030</v>
      </c>
      <c r="C1582" s="37" t="s">
        <v>1849</v>
      </c>
      <c r="D1582" s="37">
        <v>2018</v>
      </c>
      <c r="E1582" s="38">
        <v>9</v>
      </c>
      <c r="F1582" s="37" t="s">
        <v>1827</v>
      </c>
      <c r="G1582" s="37" t="s">
        <v>1827</v>
      </c>
      <c r="H1582" s="37" t="s">
        <v>40</v>
      </c>
      <c r="I1582" s="38">
        <v>2</v>
      </c>
      <c r="J1582" s="37">
        <v>0</v>
      </c>
      <c r="K1582" s="37">
        <f t="shared" si="72"/>
        <v>2</v>
      </c>
      <c r="L1582" s="37" t="s">
        <v>37</v>
      </c>
      <c r="M1582">
        <v>0</v>
      </c>
      <c r="N1582">
        <v>0</v>
      </c>
      <c r="O1582">
        <v>0</v>
      </c>
      <c r="P1582">
        <f>VLOOKUP(C1582,'By Sighting'!B:O,14,FALSE)</f>
        <v>0</v>
      </c>
      <c r="Q1582">
        <v>0</v>
      </c>
      <c r="R1582">
        <f t="shared" si="73"/>
        <v>0</v>
      </c>
      <c r="S1582">
        <v>0</v>
      </c>
      <c r="T1582">
        <v>0</v>
      </c>
      <c r="U1582" t="str">
        <f t="shared" si="74"/>
        <v/>
      </c>
    </row>
    <row r="1583" spans="1:21" hidden="1" x14ac:dyDescent="0.25">
      <c r="A1583" s="39">
        <v>43362</v>
      </c>
      <c r="B1583" s="39" t="s">
        <v>5030</v>
      </c>
      <c r="C1583" s="37" t="s">
        <v>1695</v>
      </c>
      <c r="D1583" s="37">
        <v>2018</v>
      </c>
      <c r="E1583" s="38">
        <v>9</v>
      </c>
      <c r="F1583" s="37" t="s">
        <v>55</v>
      </c>
      <c r="G1583" s="37" t="s">
        <v>4672</v>
      </c>
      <c r="H1583" s="37" t="s">
        <v>32</v>
      </c>
      <c r="I1583" s="38">
        <v>827</v>
      </c>
      <c r="J1583" s="37" t="s">
        <v>1841</v>
      </c>
      <c r="K1583" s="37">
        <f t="shared" si="72"/>
        <v>826</v>
      </c>
      <c r="L1583" s="37" t="s">
        <v>37</v>
      </c>
      <c r="M1583">
        <v>5</v>
      </c>
      <c r="N1583">
        <v>0</v>
      </c>
      <c r="O1583">
        <v>3</v>
      </c>
      <c r="P1583">
        <f>VLOOKUP(C1583,'By Sighting'!B:O,14,FALSE)</f>
        <v>3</v>
      </c>
      <c r="Q1583">
        <v>6.0459492140266021E-3</v>
      </c>
      <c r="R1583">
        <f t="shared" si="73"/>
        <v>3.6275695284159614E-3</v>
      </c>
      <c r="S1583">
        <v>3.6319612590799033E-3</v>
      </c>
      <c r="T1583">
        <v>5</v>
      </c>
      <c r="U1583" t="str">
        <f t="shared" si="74"/>
        <v/>
      </c>
    </row>
    <row r="1584" spans="1:21" hidden="1" x14ac:dyDescent="0.25">
      <c r="A1584" s="39">
        <v>43362</v>
      </c>
      <c r="B1584" s="39" t="s">
        <v>5030</v>
      </c>
      <c r="C1584" s="37" t="s">
        <v>1709</v>
      </c>
      <c r="D1584" s="37">
        <v>2018</v>
      </c>
      <c r="E1584" s="38">
        <v>9</v>
      </c>
      <c r="F1584" s="37" t="s">
        <v>55</v>
      </c>
      <c r="G1584" s="37" t="s">
        <v>4672</v>
      </c>
      <c r="H1584" s="37" t="s">
        <v>40</v>
      </c>
      <c r="I1584" s="38">
        <v>772</v>
      </c>
      <c r="J1584" s="37">
        <v>0</v>
      </c>
      <c r="K1584" s="37">
        <f t="shared" si="72"/>
        <v>772</v>
      </c>
      <c r="L1584" s="37" t="s">
        <v>37</v>
      </c>
      <c r="M1584">
        <v>1</v>
      </c>
      <c r="N1584">
        <v>0</v>
      </c>
      <c r="O1584">
        <v>0</v>
      </c>
      <c r="P1584">
        <f>VLOOKUP(C1584,'By Sighting'!B:O,14,FALSE)</f>
        <v>0</v>
      </c>
      <c r="Q1584">
        <v>1.2953367875647669E-3</v>
      </c>
      <c r="R1584">
        <f t="shared" si="73"/>
        <v>0</v>
      </c>
      <c r="S1584">
        <v>0</v>
      </c>
      <c r="T1584">
        <v>1</v>
      </c>
      <c r="U1584" t="str">
        <f t="shared" si="74"/>
        <v/>
      </c>
    </row>
    <row r="1585" spans="1:21" hidden="1" x14ac:dyDescent="0.25">
      <c r="A1585" s="39">
        <v>43362</v>
      </c>
      <c r="B1585" s="39" t="s">
        <v>5030</v>
      </c>
      <c r="C1585" s="37" t="s">
        <v>1840</v>
      </c>
      <c r="D1585" s="37">
        <v>2018</v>
      </c>
      <c r="E1585" s="38">
        <v>9</v>
      </c>
      <c r="F1585" s="37" t="s">
        <v>24</v>
      </c>
      <c r="G1585" s="37" t="s">
        <v>4672</v>
      </c>
      <c r="H1585" s="37" t="s">
        <v>32</v>
      </c>
      <c r="I1585" s="38">
        <v>9</v>
      </c>
      <c r="J1585" s="37">
        <v>0</v>
      </c>
      <c r="K1585" s="37">
        <f t="shared" si="72"/>
        <v>9</v>
      </c>
      <c r="L1585" s="37" t="s">
        <v>37</v>
      </c>
      <c r="M1585">
        <v>0</v>
      </c>
      <c r="N1585">
        <v>0</v>
      </c>
      <c r="O1585">
        <v>0</v>
      </c>
      <c r="P1585">
        <f>VLOOKUP(C1585,'By Sighting'!B:O,14,FALSE)</f>
        <v>0</v>
      </c>
      <c r="Q1585">
        <v>0</v>
      </c>
      <c r="R1585">
        <f t="shared" si="73"/>
        <v>0</v>
      </c>
      <c r="S1585">
        <v>0</v>
      </c>
      <c r="T1585">
        <v>0</v>
      </c>
      <c r="U1585" t="str">
        <f t="shared" si="74"/>
        <v/>
      </c>
    </row>
    <row r="1586" spans="1:21" hidden="1" x14ac:dyDescent="0.25">
      <c r="A1586" s="39">
        <v>43363</v>
      </c>
      <c r="B1586" s="39" t="s">
        <v>5031</v>
      </c>
      <c r="C1586" s="37" t="s">
        <v>1711</v>
      </c>
      <c r="D1586" s="37">
        <v>2018</v>
      </c>
      <c r="E1586" s="38">
        <v>9</v>
      </c>
      <c r="F1586" s="37" t="s">
        <v>76</v>
      </c>
      <c r="G1586" s="37" t="s">
        <v>1827</v>
      </c>
      <c r="H1586" s="37" t="s">
        <v>32</v>
      </c>
      <c r="I1586" s="38">
        <v>37</v>
      </c>
      <c r="J1586" s="37">
        <v>0</v>
      </c>
      <c r="K1586" s="37">
        <f t="shared" si="72"/>
        <v>37</v>
      </c>
      <c r="L1586" s="37" t="s">
        <v>37</v>
      </c>
      <c r="M1586">
        <v>1</v>
      </c>
      <c r="N1586">
        <v>0</v>
      </c>
      <c r="O1586">
        <v>1</v>
      </c>
      <c r="P1586">
        <f>VLOOKUP(C1586,'By Sighting'!B:O,14,FALSE)</f>
        <v>1</v>
      </c>
      <c r="Q1586">
        <v>2.7027027027027029E-2</v>
      </c>
      <c r="R1586">
        <f t="shared" si="73"/>
        <v>2.7027027027027029E-2</v>
      </c>
      <c r="S1586">
        <v>2.7027027027027029E-2</v>
      </c>
      <c r="T1586">
        <v>1</v>
      </c>
      <c r="U1586" t="str">
        <f t="shared" si="74"/>
        <v/>
      </c>
    </row>
    <row r="1587" spans="1:21" hidden="1" x14ac:dyDescent="0.25">
      <c r="A1587" s="39">
        <v>43391</v>
      </c>
      <c r="B1587" s="39" t="s">
        <v>5032</v>
      </c>
      <c r="C1587" s="37" t="s">
        <v>1831</v>
      </c>
      <c r="D1587" s="37">
        <v>2018</v>
      </c>
      <c r="E1587" s="38">
        <v>10</v>
      </c>
      <c r="F1587" s="37" t="s">
        <v>76</v>
      </c>
      <c r="G1587" s="37" t="s">
        <v>1827</v>
      </c>
      <c r="H1587" s="37" t="s">
        <v>32</v>
      </c>
      <c r="I1587" s="38">
        <v>41</v>
      </c>
      <c r="J1587" s="37">
        <v>0</v>
      </c>
      <c r="K1587" s="37">
        <f t="shared" si="72"/>
        <v>41</v>
      </c>
      <c r="L1587" s="37" t="s">
        <v>1830</v>
      </c>
      <c r="M1587">
        <v>0</v>
      </c>
      <c r="N1587">
        <v>0</v>
      </c>
      <c r="O1587">
        <v>0</v>
      </c>
      <c r="P1587">
        <f>VLOOKUP(C1587,'By Sighting'!B:O,14,FALSE)</f>
        <v>0</v>
      </c>
      <c r="Q1587">
        <v>0</v>
      </c>
      <c r="R1587">
        <f t="shared" si="73"/>
        <v>0</v>
      </c>
      <c r="S1587">
        <v>0</v>
      </c>
      <c r="T1587">
        <v>0</v>
      </c>
      <c r="U1587" t="str">
        <f t="shared" si="74"/>
        <v/>
      </c>
    </row>
    <row r="1588" spans="1:21" hidden="1" x14ac:dyDescent="0.25">
      <c r="A1588" s="39">
        <v>43391</v>
      </c>
      <c r="B1588" s="39" t="s">
        <v>5032</v>
      </c>
      <c r="C1588" s="37" t="s">
        <v>1829</v>
      </c>
      <c r="D1588" s="37">
        <v>2018</v>
      </c>
      <c r="E1588" s="38">
        <v>10</v>
      </c>
      <c r="F1588" s="37" t="s">
        <v>76</v>
      </c>
      <c r="G1588" s="37" t="s">
        <v>1827</v>
      </c>
      <c r="H1588" s="37" t="s">
        <v>40</v>
      </c>
      <c r="I1588" s="38">
        <v>2</v>
      </c>
      <c r="J1588" s="37">
        <v>0</v>
      </c>
      <c r="K1588" s="37">
        <f t="shared" si="72"/>
        <v>2</v>
      </c>
      <c r="L1588" s="37" t="s">
        <v>37</v>
      </c>
      <c r="M1588">
        <v>0</v>
      </c>
      <c r="N1588">
        <v>0</v>
      </c>
      <c r="O1588">
        <v>0</v>
      </c>
      <c r="P1588">
        <f>VLOOKUP(C1588,'By Sighting'!B:O,14,FALSE)</f>
        <v>0</v>
      </c>
      <c r="Q1588">
        <v>0</v>
      </c>
      <c r="R1588">
        <f t="shared" si="73"/>
        <v>0</v>
      </c>
      <c r="S1588">
        <v>0</v>
      </c>
      <c r="T1588">
        <v>0</v>
      </c>
      <c r="U1588" t="str">
        <f t="shared" si="74"/>
        <v/>
      </c>
    </row>
    <row r="1589" spans="1:21" hidden="1" x14ac:dyDescent="0.25">
      <c r="A1589" s="39">
        <v>43391</v>
      </c>
      <c r="B1589" s="39" t="s">
        <v>5032</v>
      </c>
      <c r="C1589" s="37" t="s">
        <v>1828</v>
      </c>
      <c r="D1589" s="37">
        <v>2018</v>
      </c>
      <c r="E1589" s="38">
        <v>10</v>
      </c>
      <c r="F1589" s="37" t="s">
        <v>1827</v>
      </c>
      <c r="G1589" s="37" t="s">
        <v>1827</v>
      </c>
      <c r="H1589" s="37" t="s">
        <v>32</v>
      </c>
      <c r="I1589" s="38">
        <v>3</v>
      </c>
      <c r="J1589" s="37">
        <v>0</v>
      </c>
      <c r="K1589" s="37">
        <f t="shared" si="72"/>
        <v>3</v>
      </c>
      <c r="L1589" s="37" t="s">
        <v>1825</v>
      </c>
      <c r="M1589">
        <v>0</v>
      </c>
      <c r="N1589">
        <v>0</v>
      </c>
      <c r="O1589">
        <v>0</v>
      </c>
      <c r="P1589">
        <f>VLOOKUP(C1589,'By Sighting'!B:O,14,FALSE)</f>
        <v>0</v>
      </c>
      <c r="Q1589">
        <v>0</v>
      </c>
      <c r="R1589">
        <f t="shared" si="73"/>
        <v>0</v>
      </c>
      <c r="S1589">
        <v>0</v>
      </c>
      <c r="T1589">
        <v>0</v>
      </c>
      <c r="U1589" t="str">
        <f t="shared" si="74"/>
        <v/>
      </c>
    </row>
    <row r="1590" spans="1:21" hidden="1" x14ac:dyDescent="0.25">
      <c r="A1590" s="39">
        <v>43391</v>
      </c>
      <c r="B1590" s="39" t="s">
        <v>5032</v>
      </c>
      <c r="C1590" s="37" t="s">
        <v>1822</v>
      </c>
      <c r="D1590" s="37">
        <v>2018</v>
      </c>
      <c r="E1590" s="38">
        <v>10</v>
      </c>
      <c r="F1590" s="37" t="s">
        <v>55</v>
      </c>
      <c r="G1590" s="37" t="s">
        <v>4672</v>
      </c>
      <c r="H1590" s="37" t="s">
        <v>32</v>
      </c>
      <c r="I1590" s="38">
        <v>985</v>
      </c>
      <c r="J1590" s="37">
        <v>0</v>
      </c>
      <c r="K1590" s="37">
        <f t="shared" si="72"/>
        <v>985</v>
      </c>
      <c r="L1590" s="37" t="s">
        <v>37</v>
      </c>
      <c r="M1590">
        <v>0</v>
      </c>
      <c r="N1590">
        <v>0</v>
      </c>
      <c r="O1590">
        <v>0</v>
      </c>
      <c r="P1590">
        <f>VLOOKUP(C1590,'By Sighting'!B:O,14,FALSE)</f>
        <v>0</v>
      </c>
      <c r="Q1590">
        <v>0</v>
      </c>
      <c r="R1590">
        <f t="shared" si="73"/>
        <v>0</v>
      </c>
      <c r="S1590">
        <v>0</v>
      </c>
      <c r="T1590">
        <v>0</v>
      </c>
      <c r="U1590" t="str">
        <f t="shared" si="74"/>
        <v/>
      </c>
    </row>
    <row r="1591" spans="1:21" hidden="1" x14ac:dyDescent="0.25">
      <c r="A1591" s="39">
        <v>43391</v>
      </c>
      <c r="B1591" s="39" t="s">
        <v>5032</v>
      </c>
      <c r="C1591" s="37" t="s">
        <v>1821</v>
      </c>
      <c r="D1591" s="37">
        <v>2018</v>
      </c>
      <c r="E1591" s="38">
        <v>10</v>
      </c>
      <c r="F1591" s="37" t="s">
        <v>55</v>
      </c>
      <c r="G1591" s="37" t="s">
        <v>4672</v>
      </c>
      <c r="H1591" s="37" t="s">
        <v>40</v>
      </c>
      <c r="I1591" s="38">
        <v>540</v>
      </c>
      <c r="J1591" s="37">
        <v>0</v>
      </c>
      <c r="K1591" s="37">
        <f t="shared" si="72"/>
        <v>540</v>
      </c>
      <c r="L1591" s="37" t="s">
        <v>37</v>
      </c>
      <c r="M1591">
        <v>0</v>
      </c>
      <c r="N1591">
        <v>0</v>
      </c>
      <c r="O1591">
        <v>0</v>
      </c>
      <c r="P1591">
        <f>VLOOKUP(C1591,'By Sighting'!B:O,14,FALSE)</f>
        <v>0</v>
      </c>
      <c r="Q1591">
        <v>0</v>
      </c>
      <c r="R1591">
        <f t="shared" si="73"/>
        <v>0</v>
      </c>
      <c r="S1591">
        <v>0</v>
      </c>
      <c r="T1591">
        <v>0</v>
      </c>
      <c r="U1591" t="str">
        <f t="shared" si="74"/>
        <v/>
      </c>
    </row>
    <row r="1592" spans="1:21" hidden="1" x14ac:dyDescent="0.25">
      <c r="A1592" s="39">
        <v>43391</v>
      </c>
      <c r="B1592" s="39" t="s">
        <v>5032</v>
      </c>
      <c r="C1592" s="37" t="s">
        <v>1818</v>
      </c>
      <c r="D1592" s="37">
        <v>2018</v>
      </c>
      <c r="E1592" s="38">
        <v>10</v>
      </c>
      <c r="F1592" s="37" t="s">
        <v>36</v>
      </c>
      <c r="G1592" s="37" t="s">
        <v>36</v>
      </c>
      <c r="H1592" s="37" t="s">
        <v>32</v>
      </c>
      <c r="I1592" s="38">
        <v>184</v>
      </c>
      <c r="J1592" s="37" t="s">
        <v>1817</v>
      </c>
      <c r="K1592" s="37">
        <f t="shared" si="72"/>
        <v>135</v>
      </c>
      <c r="L1592" s="37" t="s">
        <v>1816</v>
      </c>
      <c r="M1592">
        <v>0</v>
      </c>
      <c r="N1592">
        <v>0</v>
      </c>
      <c r="O1592">
        <v>0</v>
      </c>
      <c r="P1592">
        <f>VLOOKUP(C1592,'By Sighting'!B:O,14,FALSE)</f>
        <v>0</v>
      </c>
      <c r="Q1592">
        <v>0</v>
      </c>
      <c r="R1592">
        <f t="shared" si="73"/>
        <v>0</v>
      </c>
      <c r="S1592">
        <v>0</v>
      </c>
      <c r="T1592">
        <v>0</v>
      </c>
      <c r="U1592" t="str">
        <f t="shared" si="74"/>
        <v/>
      </c>
    </row>
    <row r="1593" spans="1:21" hidden="1" x14ac:dyDescent="0.25">
      <c r="A1593" s="39">
        <v>43391</v>
      </c>
      <c r="B1593" s="39" t="s">
        <v>5032</v>
      </c>
      <c r="C1593" s="37" t="s">
        <v>1815</v>
      </c>
      <c r="D1593" s="37">
        <v>2018</v>
      </c>
      <c r="E1593" s="38">
        <v>10</v>
      </c>
      <c r="F1593" s="37" t="s">
        <v>36</v>
      </c>
      <c r="G1593" s="37" t="s">
        <v>36</v>
      </c>
      <c r="H1593" s="37" t="s">
        <v>40</v>
      </c>
      <c r="I1593" s="38">
        <v>48</v>
      </c>
      <c r="J1593" s="37">
        <v>0</v>
      </c>
      <c r="K1593" s="37">
        <f t="shared" si="72"/>
        <v>48</v>
      </c>
      <c r="L1593" s="37" t="s">
        <v>37</v>
      </c>
      <c r="M1593">
        <v>0</v>
      </c>
      <c r="N1593">
        <v>0</v>
      </c>
      <c r="O1593">
        <v>0</v>
      </c>
      <c r="P1593">
        <f>VLOOKUP(C1593,'By Sighting'!B:O,14,FALSE)</f>
        <v>0</v>
      </c>
      <c r="Q1593">
        <v>0</v>
      </c>
      <c r="R1593">
        <f t="shared" si="73"/>
        <v>0</v>
      </c>
      <c r="S1593">
        <v>0</v>
      </c>
      <c r="T1593">
        <v>0</v>
      </c>
      <c r="U1593" t="str">
        <f t="shared" si="74"/>
        <v/>
      </c>
    </row>
    <row r="1594" spans="1:21" hidden="1" x14ac:dyDescent="0.25">
      <c r="A1594" s="39">
        <v>43391</v>
      </c>
      <c r="B1594" s="39" t="s">
        <v>5032</v>
      </c>
      <c r="C1594" s="37" t="s">
        <v>1814</v>
      </c>
      <c r="D1594" s="37">
        <v>2018</v>
      </c>
      <c r="E1594" s="38">
        <v>10</v>
      </c>
      <c r="F1594" s="37" t="s">
        <v>50</v>
      </c>
      <c r="G1594" s="37" t="s">
        <v>50</v>
      </c>
      <c r="H1594" s="37" t="s">
        <v>40</v>
      </c>
      <c r="I1594" s="38">
        <v>8</v>
      </c>
      <c r="J1594" s="37">
        <v>0</v>
      </c>
      <c r="K1594" s="37">
        <f t="shared" si="72"/>
        <v>8</v>
      </c>
      <c r="L1594" s="37" t="s">
        <v>37</v>
      </c>
      <c r="M1594">
        <v>0</v>
      </c>
      <c r="N1594">
        <v>0</v>
      </c>
      <c r="O1594">
        <v>0</v>
      </c>
      <c r="P1594">
        <f>VLOOKUP(C1594,'By Sighting'!B:O,14,FALSE)</f>
        <v>0</v>
      </c>
      <c r="Q1594">
        <v>0</v>
      </c>
      <c r="R1594">
        <f t="shared" si="73"/>
        <v>0</v>
      </c>
      <c r="S1594">
        <v>0</v>
      </c>
      <c r="T1594">
        <v>0</v>
      </c>
      <c r="U1594" t="str">
        <f t="shared" si="74"/>
        <v/>
      </c>
    </row>
    <row r="1595" spans="1:21" hidden="1" x14ac:dyDescent="0.25">
      <c r="A1595" s="39">
        <v>43391</v>
      </c>
      <c r="B1595" s="39" t="s">
        <v>5032</v>
      </c>
      <c r="C1595" s="37" t="s">
        <v>1813</v>
      </c>
      <c r="D1595" s="37">
        <v>2018</v>
      </c>
      <c r="E1595" s="38">
        <v>10</v>
      </c>
      <c r="F1595" s="37" t="s">
        <v>50</v>
      </c>
      <c r="G1595" s="37" t="s">
        <v>50</v>
      </c>
      <c r="H1595" s="37" t="s">
        <v>32</v>
      </c>
      <c r="I1595" s="38">
        <v>8</v>
      </c>
      <c r="J1595" s="37">
        <v>0</v>
      </c>
      <c r="K1595" s="37">
        <f t="shared" si="72"/>
        <v>8</v>
      </c>
      <c r="L1595" s="37" t="s">
        <v>37</v>
      </c>
      <c r="M1595">
        <v>0</v>
      </c>
      <c r="N1595">
        <v>0</v>
      </c>
      <c r="O1595">
        <v>0</v>
      </c>
      <c r="P1595">
        <f>VLOOKUP(C1595,'By Sighting'!B:O,14,FALSE)</f>
        <v>0</v>
      </c>
      <c r="Q1595">
        <v>0</v>
      </c>
      <c r="R1595">
        <f t="shared" si="73"/>
        <v>0</v>
      </c>
      <c r="S1595">
        <v>0</v>
      </c>
      <c r="T1595">
        <v>0</v>
      </c>
      <c r="U1595" t="str">
        <f t="shared" si="74"/>
        <v/>
      </c>
    </row>
    <row r="1596" spans="1:21" hidden="1" x14ac:dyDescent="0.25">
      <c r="M1596">
        <f>SUM(M2:M1595)</f>
        <v>611</v>
      </c>
      <c r="Q1596">
        <f>AVERAGE(Q2:Q1595)</f>
        <v>6.3109663688569748E-3</v>
      </c>
    </row>
  </sheetData>
  <autoFilter ref="A1:U1596" xr:uid="{00000000-0009-0000-0000-000011000000}">
    <filterColumn colId="20">
      <customFilters>
        <customFilter operator="notEqual" val=" "/>
      </customFilters>
    </filterColumn>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3:B16"/>
  <sheetViews>
    <sheetView workbookViewId="0">
      <selection activeCell="B4" sqref="B4:B15"/>
    </sheetView>
  </sheetViews>
  <sheetFormatPr defaultColWidth="11.42578125" defaultRowHeight="15" x14ac:dyDescent="0.25"/>
  <cols>
    <col min="1" max="1" width="12.140625" bestFit="1" customWidth="1"/>
    <col min="2" max="2" width="18" bestFit="1" customWidth="1"/>
    <col min="3" max="3" width="29.140625" bestFit="1" customWidth="1"/>
    <col min="4" max="4" width="28.42578125" bestFit="1" customWidth="1"/>
    <col min="5" max="10" width="2.140625" bestFit="1" customWidth="1"/>
    <col min="11" max="38" width="3.140625" bestFit="1" customWidth="1"/>
    <col min="39" max="127" width="4.140625" bestFit="1" customWidth="1"/>
    <col min="128" max="150" width="5.140625" bestFit="1" customWidth="1"/>
    <col min="151" max="151" width="10" bestFit="1" customWidth="1"/>
  </cols>
  <sheetData>
    <row r="3" spans="1:2" x14ac:dyDescent="0.25">
      <c r="A3" s="26" t="s">
        <v>1743</v>
      </c>
      <c r="B3" t="s">
        <v>6171</v>
      </c>
    </row>
    <row r="4" spans="1:2" x14ac:dyDescent="0.25">
      <c r="A4" s="27">
        <v>1</v>
      </c>
      <c r="B4">
        <v>7.8823792486583182E-4</v>
      </c>
    </row>
    <row r="5" spans="1:2" x14ac:dyDescent="0.25">
      <c r="A5" s="27">
        <v>2</v>
      </c>
      <c r="B5">
        <v>0</v>
      </c>
    </row>
    <row r="6" spans="1:2" x14ac:dyDescent="0.25">
      <c r="A6" s="27">
        <v>3</v>
      </c>
      <c r="B6">
        <v>9.9989578922513359E-4</v>
      </c>
    </row>
    <row r="7" spans="1:2" x14ac:dyDescent="0.25">
      <c r="A7" s="27">
        <v>4</v>
      </c>
      <c r="B7">
        <v>1.9201228878648236E-4</v>
      </c>
    </row>
    <row r="8" spans="1:2" x14ac:dyDescent="0.25">
      <c r="A8" s="27">
        <v>5</v>
      </c>
      <c r="B8">
        <v>9.4117531521470681E-4</v>
      </c>
    </row>
    <row r="9" spans="1:2" x14ac:dyDescent="0.25">
      <c r="A9" s="27">
        <v>6</v>
      </c>
      <c r="B9">
        <v>4.2955663690232099E-2</v>
      </c>
    </row>
    <row r="10" spans="1:2" x14ac:dyDescent="0.25">
      <c r="A10" s="27">
        <v>7</v>
      </c>
      <c r="B10">
        <v>5.9586329658569075E-2</v>
      </c>
    </row>
    <row r="11" spans="1:2" x14ac:dyDescent="0.25">
      <c r="A11" s="27">
        <v>8</v>
      </c>
      <c r="B11">
        <v>6.761323531842417E-4</v>
      </c>
    </row>
    <row r="12" spans="1:2" x14ac:dyDescent="0.25">
      <c r="A12" s="27">
        <v>9</v>
      </c>
      <c r="B12">
        <v>9.3133392127655722E-4</v>
      </c>
    </row>
    <row r="13" spans="1:2" x14ac:dyDescent="0.25">
      <c r="A13" s="27">
        <v>10</v>
      </c>
      <c r="B13">
        <v>1.6379757973333671E-3</v>
      </c>
    </row>
    <row r="14" spans="1:2" x14ac:dyDescent="0.25">
      <c r="A14" s="27">
        <v>11</v>
      </c>
      <c r="B14">
        <v>4.8373685907675363E-3</v>
      </c>
    </row>
    <row r="15" spans="1:2" x14ac:dyDescent="0.25">
      <c r="A15" s="27">
        <v>12</v>
      </c>
      <c r="B15">
        <v>4.9115913555992138E-4</v>
      </c>
    </row>
    <row r="16" spans="1:2" x14ac:dyDescent="0.25">
      <c r="A16" s="27" t="s">
        <v>1745</v>
      </c>
      <c r="B16">
        <v>1.1840997797383864E-2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B253"/>
  <sheetViews>
    <sheetView topLeftCell="DV1" zoomScale="80" zoomScaleNormal="80" workbookViewId="0">
      <selection activeCell="ET17" sqref="ET17"/>
    </sheetView>
  </sheetViews>
  <sheetFormatPr defaultColWidth="8.85546875" defaultRowHeight="15" x14ac:dyDescent="0.25"/>
  <cols>
    <col min="7" max="8" width="13.140625" bestFit="1" customWidth="1"/>
    <col min="9" max="12" width="13.140625" customWidth="1"/>
    <col min="19" max="19" width="13.140625" customWidth="1"/>
    <col min="20" max="20" width="12" bestFit="1" customWidth="1"/>
    <col min="80" max="80" width="13.140625" customWidth="1"/>
    <col min="81" max="81" width="15.140625" bestFit="1" customWidth="1"/>
    <col min="155" max="155" width="15.7109375" bestFit="1" customWidth="1"/>
    <col min="156" max="156" width="16.85546875" bestFit="1" customWidth="1"/>
    <col min="157" max="157" width="15.7109375" bestFit="1" customWidth="1"/>
    <col min="158" max="158" width="16.85546875" bestFit="1" customWidth="1"/>
  </cols>
  <sheetData>
    <row r="1" spans="1:158" x14ac:dyDescent="0.25">
      <c r="A1" s="50" t="s">
        <v>32</v>
      </c>
      <c r="B1" s="50" t="s">
        <v>5033</v>
      </c>
      <c r="C1" s="50"/>
      <c r="D1" s="50"/>
      <c r="E1" s="50"/>
      <c r="F1" s="50" t="s">
        <v>5037</v>
      </c>
      <c r="H1" s="50"/>
      <c r="I1" s="50"/>
      <c r="J1" s="50"/>
      <c r="K1" s="50"/>
      <c r="L1" s="50"/>
      <c r="M1" s="50"/>
      <c r="N1" s="50" t="s">
        <v>5035</v>
      </c>
      <c r="O1" s="50"/>
      <c r="P1" s="50"/>
      <c r="Q1" s="50"/>
      <c r="R1" s="50"/>
      <c r="S1" s="50"/>
      <c r="T1" s="50" t="s">
        <v>5034</v>
      </c>
      <c r="U1" s="50"/>
      <c r="V1" s="50"/>
      <c r="W1" s="50"/>
      <c r="X1" s="50"/>
      <c r="Y1" s="50" t="s">
        <v>5036</v>
      </c>
      <c r="Z1" s="50"/>
      <c r="AA1" s="50"/>
      <c r="AB1" s="50"/>
      <c r="AC1" s="50" t="s">
        <v>6008</v>
      </c>
      <c r="AD1" s="50"/>
      <c r="AE1" s="50"/>
      <c r="AF1" s="50"/>
      <c r="AG1" s="50"/>
      <c r="AH1" s="50"/>
      <c r="AI1" s="50"/>
      <c r="AJ1" s="50"/>
      <c r="AK1" s="50"/>
      <c r="AL1" s="50"/>
      <c r="AM1" s="50" t="s">
        <v>6007</v>
      </c>
      <c r="AN1" s="50"/>
      <c r="AO1" s="50"/>
      <c r="AP1" s="50"/>
      <c r="AQ1" s="50"/>
      <c r="AR1" s="50"/>
      <c r="AS1" s="50"/>
      <c r="AT1" s="50"/>
      <c r="AU1" s="50"/>
      <c r="AV1" s="50"/>
      <c r="AW1" s="50"/>
      <c r="AX1" s="50" t="s">
        <v>6009</v>
      </c>
      <c r="AY1" s="50"/>
      <c r="AZ1" s="50"/>
      <c r="BA1" s="50"/>
      <c r="BB1" s="50"/>
      <c r="BC1" s="50"/>
      <c r="BD1" s="50"/>
      <c r="BE1" s="50"/>
      <c r="BF1" s="50"/>
      <c r="BG1" s="50"/>
      <c r="BH1" s="50"/>
      <c r="BI1" s="50" t="s">
        <v>6010</v>
      </c>
      <c r="BJ1" s="50"/>
      <c r="BK1" s="50"/>
      <c r="BL1" s="50"/>
      <c r="BM1" s="50"/>
      <c r="BN1" s="50"/>
      <c r="BO1" s="50"/>
      <c r="BP1" s="50"/>
      <c r="BQ1" s="50"/>
      <c r="BR1" s="50"/>
      <c r="BS1" s="53" t="s">
        <v>4780</v>
      </c>
      <c r="BT1" s="53"/>
      <c r="BU1" s="53"/>
      <c r="BV1" s="53" t="s">
        <v>5033</v>
      </c>
      <c r="BW1" s="53"/>
      <c r="BX1" s="53"/>
      <c r="BY1" s="53"/>
      <c r="BZ1" s="53"/>
      <c r="CA1" s="53"/>
      <c r="CB1" s="53" t="s">
        <v>5038</v>
      </c>
      <c r="CC1" s="53"/>
      <c r="CD1" s="53"/>
      <c r="CE1" s="53"/>
      <c r="CF1" s="53"/>
      <c r="CG1" s="53" t="s">
        <v>5039</v>
      </c>
      <c r="CH1" s="53"/>
      <c r="CI1" s="53"/>
      <c r="CJ1" s="53"/>
      <c r="CK1" s="53" t="s">
        <v>5036</v>
      </c>
      <c r="CL1" s="53"/>
      <c r="CM1" s="53"/>
      <c r="CN1" s="53" t="s">
        <v>6004</v>
      </c>
      <c r="CO1" s="53"/>
      <c r="CP1" s="53"/>
      <c r="CQ1" s="53"/>
      <c r="CR1" s="53"/>
      <c r="CS1" s="53"/>
      <c r="CT1" s="53"/>
      <c r="CU1" s="53"/>
      <c r="CV1" s="53" t="s">
        <v>6005</v>
      </c>
      <c r="CW1" s="53"/>
      <c r="CX1" s="53"/>
      <c r="CY1" s="53"/>
      <c r="CZ1" s="53"/>
      <c r="DA1" s="53"/>
      <c r="DB1" s="53"/>
      <c r="DC1" s="53"/>
      <c r="DD1" s="53"/>
      <c r="DE1" s="53"/>
      <c r="DF1" s="53"/>
      <c r="DG1" s="53"/>
      <c r="DH1" s="53"/>
      <c r="DI1" s="53"/>
      <c r="DJ1" s="53"/>
      <c r="DK1" s="53"/>
      <c r="DL1" s="53" t="s">
        <v>6006</v>
      </c>
      <c r="DM1" s="53"/>
      <c r="DN1" s="53"/>
      <c r="DO1" s="53"/>
      <c r="DP1" s="53"/>
      <c r="DQ1" s="53"/>
      <c r="DR1" s="53"/>
      <c r="DT1" s="59" t="s">
        <v>6062</v>
      </c>
      <c r="DU1" s="59"/>
      <c r="DV1" s="59"/>
      <c r="DW1" s="59"/>
      <c r="DX1" s="59"/>
      <c r="DY1" s="59" t="s">
        <v>6063</v>
      </c>
      <c r="DZ1" s="59"/>
      <c r="EA1" s="59"/>
      <c r="ED1" t="s">
        <v>6137</v>
      </c>
      <c r="EI1" t="s">
        <v>6160</v>
      </c>
    </row>
    <row r="2" spans="1:158" x14ac:dyDescent="0.25">
      <c r="A2" s="33" t="s">
        <v>0</v>
      </c>
      <c r="B2" s="33" t="s">
        <v>1</v>
      </c>
      <c r="C2" s="33" t="s">
        <v>4670</v>
      </c>
      <c r="D2" s="33" t="s">
        <v>4778</v>
      </c>
      <c r="E2" s="33" t="s">
        <v>4779</v>
      </c>
      <c r="F2" s="45" t="s">
        <v>4781</v>
      </c>
      <c r="G2" s="33" t="s">
        <v>6158</v>
      </c>
      <c r="H2" s="45" t="s">
        <v>6157</v>
      </c>
      <c r="I2" s="33" t="s">
        <v>6166</v>
      </c>
      <c r="J2" s="33" t="s">
        <v>6167</v>
      </c>
      <c r="K2" s="45" t="s">
        <v>6169</v>
      </c>
      <c r="L2" s="45" t="s">
        <v>6170</v>
      </c>
      <c r="M2" s="45"/>
      <c r="N2" s="45" t="s">
        <v>1</v>
      </c>
      <c r="O2" s="52" t="s">
        <v>4781</v>
      </c>
      <c r="P2" s="51" t="s">
        <v>4670</v>
      </c>
      <c r="Q2" s="71" t="s">
        <v>6159</v>
      </c>
      <c r="R2" s="71" t="s">
        <v>6168</v>
      </c>
      <c r="S2" s="45"/>
      <c r="T2" s="45" t="s">
        <v>4670</v>
      </c>
      <c r="U2" s="45" t="s">
        <v>4781</v>
      </c>
      <c r="V2" s="45" t="s">
        <v>6159</v>
      </c>
      <c r="W2" s="45" t="s">
        <v>6168</v>
      </c>
      <c r="X2" s="45"/>
      <c r="Y2" s="45" t="s">
        <v>1</v>
      </c>
      <c r="Z2" s="45" t="s">
        <v>4781</v>
      </c>
      <c r="AA2" s="45"/>
      <c r="AB2" s="45"/>
      <c r="AC2" s="33" t="s">
        <v>1</v>
      </c>
      <c r="AD2" s="57" t="s">
        <v>62</v>
      </c>
      <c r="AE2" s="57" t="s">
        <v>88</v>
      </c>
      <c r="AF2" s="57" t="s">
        <v>107</v>
      </c>
      <c r="AG2" s="57" t="s">
        <v>84</v>
      </c>
      <c r="AH2" s="57" t="s">
        <v>133</v>
      </c>
      <c r="AI2" s="57" t="s">
        <v>4680</v>
      </c>
      <c r="AJ2" s="57" t="s">
        <v>4681</v>
      </c>
      <c r="AK2" s="57" t="s">
        <v>28</v>
      </c>
      <c r="AL2" s="57"/>
      <c r="AM2" s="33" t="s">
        <v>1</v>
      </c>
      <c r="AN2" s="33" t="s">
        <v>62</v>
      </c>
      <c r="AO2" s="33" t="s">
        <v>88</v>
      </c>
      <c r="AP2" s="33" t="s">
        <v>107</v>
      </c>
      <c r="AQ2" s="33" t="s">
        <v>84</v>
      </c>
      <c r="AR2" s="33" t="s">
        <v>4681</v>
      </c>
      <c r="AS2" s="33" t="s">
        <v>4680</v>
      </c>
      <c r="AT2" s="33" t="s">
        <v>133</v>
      </c>
      <c r="AU2" s="33" t="s">
        <v>28</v>
      </c>
      <c r="AV2" s="33" t="s">
        <v>5186</v>
      </c>
      <c r="AW2" s="57"/>
      <c r="AX2" s="33" t="s">
        <v>1</v>
      </c>
      <c r="AY2" s="33" t="s">
        <v>62</v>
      </c>
      <c r="AZ2" s="33" t="s">
        <v>88</v>
      </c>
      <c r="BA2" s="33" t="s">
        <v>107</v>
      </c>
      <c r="BB2" s="33" t="s">
        <v>84</v>
      </c>
      <c r="BC2" s="33" t="s">
        <v>4681</v>
      </c>
      <c r="BD2" s="33" t="s">
        <v>4680</v>
      </c>
      <c r="BE2" s="33" t="s">
        <v>133</v>
      </c>
      <c r="BF2" s="33" t="s">
        <v>28</v>
      </c>
      <c r="BG2" s="33" t="s">
        <v>5186</v>
      </c>
      <c r="BH2" s="33"/>
      <c r="BI2" s="33" t="s">
        <v>1</v>
      </c>
      <c r="BJ2" s="57" t="s">
        <v>62</v>
      </c>
      <c r="BK2" s="57" t="s">
        <v>88</v>
      </c>
      <c r="BL2" s="57" t="s">
        <v>107</v>
      </c>
      <c r="BM2" s="57" t="s">
        <v>84</v>
      </c>
      <c r="BN2" s="57" t="s">
        <v>133</v>
      </c>
      <c r="BO2" s="57" t="s">
        <v>4680</v>
      </c>
      <c r="BP2" s="57" t="s">
        <v>4681</v>
      </c>
      <c r="BQ2" s="57" t="s">
        <v>28</v>
      </c>
      <c r="BR2" s="58"/>
      <c r="BS2" s="33" t="s">
        <v>1743</v>
      </c>
      <c r="BT2" s="33" t="s">
        <v>1</v>
      </c>
      <c r="BU2" s="33" t="s">
        <v>4670</v>
      </c>
      <c r="BV2" s="33" t="s">
        <v>4778</v>
      </c>
      <c r="BW2" s="33" t="s">
        <v>4779</v>
      </c>
      <c r="BX2" s="45" t="s">
        <v>4781</v>
      </c>
      <c r="BY2" s="33" t="s">
        <v>6167</v>
      </c>
      <c r="BZ2" s="45" t="s">
        <v>6164</v>
      </c>
      <c r="CA2" s="54"/>
      <c r="CB2" s="45" t="s">
        <v>1</v>
      </c>
      <c r="CC2" s="45" t="s">
        <v>4670</v>
      </c>
      <c r="CD2" s="45" t="s">
        <v>4781</v>
      </c>
      <c r="CE2" s="54" t="s">
        <v>6168</v>
      </c>
      <c r="CG2" s="45" t="s">
        <v>4670</v>
      </c>
      <c r="CH2" s="45" t="s">
        <v>4781</v>
      </c>
      <c r="CI2" s="54" t="s">
        <v>6168</v>
      </c>
      <c r="CJ2" s="54"/>
      <c r="CK2" s="54" t="s">
        <v>1</v>
      </c>
      <c r="CL2" s="54" t="s">
        <v>4781</v>
      </c>
      <c r="CM2" s="54"/>
      <c r="CN2" s="54" t="s">
        <v>1</v>
      </c>
      <c r="CO2" s="54" t="s">
        <v>62</v>
      </c>
      <c r="CP2" s="54" t="s">
        <v>133</v>
      </c>
      <c r="CQ2" s="54" t="s">
        <v>88</v>
      </c>
      <c r="CR2" s="33" t="s">
        <v>84</v>
      </c>
      <c r="CS2" s="33" t="s">
        <v>1738</v>
      </c>
      <c r="CT2" s="33" t="s">
        <v>28</v>
      </c>
      <c r="CU2" s="45"/>
      <c r="CV2" t="s">
        <v>1</v>
      </c>
      <c r="CW2" t="s">
        <v>62</v>
      </c>
      <c r="CX2" t="s">
        <v>84</v>
      </c>
      <c r="CY2" t="s">
        <v>133</v>
      </c>
      <c r="CZ2" t="s">
        <v>88</v>
      </c>
      <c r="DA2" t="s">
        <v>28</v>
      </c>
      <c r="DB2" t="s">
        <v>5186</v>
      </c>
      <c r="DC2" s="45"/>
      <c r="DD2" t="s">
        <v>1</v>
      </c>
      <c r="DE2" t="s">
        <v>62</v>
      </c>
      <c r="DF2" t="s">
        <v>84</v>
      </c>
      <c r="DG2" t="s">
        <v>133</v>
      </c>
      <c r="DH2" t="s">
        <v>88</v>
      </c>
      <c r="DI2" t="s">
        <v>28</v>
      </c>
      <c r="DJ2" t="s">
        <v>5186</v>
      </c>
      <c r="DK2" s="45"/>
      <c r="DL2" s="54" t="s">
        <v>1</v>
      </c>
      <c r="DM2" s="54" t="s">
        <v>62</v>
      </c>
      <c r="DN2" s="54" t="s">
        <v>133</v>
      </c>
      <c r="DO2" s="54" t="s">
        <v>88</v>
      </c>
      <c r="DP2" s="33" t="s">
        <v>84</v>
      </c>
      <c r="DQ2" s="33" t="s">
        <v>1738</v>
      </c>
      <c r="DR2" s="33" t="s">
        <v>28</v>
      </c>
      <c r="DT2" t="s">
        <v>4675</v>
      </c>
      <c r="DU2" t="s">
        <v>4676</v>
      </c>
      <c r="DV2" t="s">
        <v>6070</v>
      </c>
      <c r="DY2" t="s">
        <v>4675</v>
      </c>
      <c r="DZ2" t="s">
        <v>4676</v>
      </c>
      <c r="EA2" t="s">
        <v>6070</v>
      </c>
      <c r="ED2" t="s">
        <v>4675</v>
      </c>
      <c r="EE2" t="s">
        <v>4676</v>
      </c>
      <c r="EF2" t="s">
        <v>6070</v>
      </c>
      <c r="EI2" t="s">
        <v>4675</v>
      </c>
      <c r="EJ2" t="s">
        <v>4676</v>
      </c>
      <c r="EK2" t="s">
        <v>6070</v>
      </c>
    </row>
    <row r="3" spans="1:158" x14ac:dyDescent="0.25">
      <c r="A3" s="27" t="s">
        <v>4783</v>
      </c>
      <c r="B3" s="27">
        <v>2010</v>
      </c>
      <c r="C3" s="27">
        <v>2</v>
      </c>
      <c r="D3">
        <v>0</v>
      </c>
      <c r="E3">
        <v>93</v>
      </c>
      <c r="F3">
        <f>D3/E3</f>
        <v>0</v>
      </c>
      <c r="G3">
        <v>0</v>
      </c>
      <c r="H3">
        <f t="shared" ref="H3:H66" si="0">G3/E3</f>
        <v>0</v>
      </c>
      <c r="I3">
        <v>93</v>
      </c>
      <c r="J3">
        <v>0</v>
      </c>
      <c r="K3">
        <f>J3/I3</f>
        <v>0</v>
      </c>
      <c r="L3">
        <f>J3/E3</f>
        <v>0</v>
      </c>
      <c r="N3">
        <v>2010</v>
      </c>
      <c r="O3">
        <v>0</v>
      </c>
      <c r="P3" s="34">
        <v>2</v>
      </c>
      <c r="Q3">
        <v>0</v>
      </c>
      <c r="R3">
        <v>0</v>
      </c>
      <c r="T3" s="27">
        <v>1</v>
      </c>
      <c r="U3">
        <v>2.793638877699684E-3</v>
      </c>
      <c r="V3">
        <v>4.7550018875047191E-4</v>
      </c>
      <c r="W3">
        <v>2.4560154910461983E-3</v>
      </c>
      <c r="Y3" s="27">
        <v>2010</v>
      </c>
      <c r="Z3">
        <v>2.7417336241320816E-3</v>
      </c>
      <c r="AC3" s="27">
        <v>2010</v>
      </c>
      <c r="AD3">
        <v>0.35483870967741937</v>
      </c>
      <c r="AE3">
        <v>0.16129032258064516</v>
      </c>
      <c r="AF3">
        <v>6.4516129032258063E-2</v>
      </c>
      <c r="AG3">
        <v>0</v>
      </c>
      <c r="AH3">
        <v>0</v>
      </c>
      <c r="AI3">
        <v>0</v>
      </c>
      <c r="AJ3">
        <v>3.2258064516129031E-2</v>
      </c>
      <c r="AK3">
        <v>0.38709677419354838</v>
      </c>
      <c r="AM3" s="34">
        <v>2010</v>
      </c>
      <c r="AN3">
        <v>0.40740740740740738</v>
      </c>
      <c r="AO3">
        <v>0.18518518518518517</v>
      </c>
      <c r="AP3">
        <v>7.407407407407407E-2</v>
      </c>
      <c r="AQ3">
        <v>0</v>
      </c>
      <c r="AR3">
        <v>3.7037037037037035E-2</v>
      </c>
      <c r="AS3">
        <v>0</v>
      </c>
      <c r="AT3">
        <v>0</v>
      </c>
      <c r="AU3">
        <v>0.22222222222222221</v>
      </c>
      <c r="AV3">
        <v>7.407407407407407E-2</v>
      </c>
      <c r="AX3" s="34">
        <v>2010</v>
      </c>
      <c r="AY3">
        <v>1.1170025876093665E-3</v>
      </c>
      <c r="AZ3">
        <v>5.0772844891334838E-4</v>
      </c>
      <c r="BA3">
        <v>2.0309137956533936E-4</v>
      </c>
      <c r="BB3">
        <v>0</v>
      </c>
      <c r="BC3">
        <v>1.0154568978266968E-4</v>
      </c>
      <c r="BD3">
        <v>0</v>
      </c>
      <c r="BE3">
        <v>0</v>
      </c>
      <c r="BF3">
        <v>6.0927413869601814E-4</v>
      </c>
      <c r="BG3">
        <v>2.0309137956533936E-4</v>
      </c>
      <c r="BI3" s="27">
        <v>2010</v>
      </c>
      <c r="BJ3">
        <f t="shared" ref="BJ3:BJ11" si="1">AD3*$Z3</f>
        <v>9.7287322146622261E-4</v>
      </c>
      <c r="BK3">
        <f t="shared" ref="BK3:BK11" si="2">AE3*$Z3</f>
        <v>4.4221510066646478E-4</v>
      </c>
      <c r="BL3">
        <f t="shared" ref="BL3:BL11" si="3">AF3*$Z3</f>
        <v>1.768860402665859E-4</v>
      </c>
      <c r="BM3">
        <f t="shared" ref="BM3:BM11" si="4">AG3*$Z3</f>
        <v>0</v>
      </c>
      <c r="BN3">
        <f t="shared" ref="BN3:BN11" si="5">AH3*$Z3</f>
        <v>0</v>
      </c>
      <c r="BO3">
        <f t="shared" ref="BO3:BO11" si="6">AI3*$Z3</f>
        <v>0</v>
      </c>
      <c r="BP3">
        <f t="shared" ref="BP3:BP11" si="7">AJ3*$Z3</f>
        <v>8.8443020133292948E-5</v>
      </c>
      <c r="BQ3">
        <f t="shared" ref="BQ3:BQ11" si="8">AK3*$Z3</f>
        <v>1.0613162415995154E-3</v>
      </c>
      <c r="BS3" s="27" t="s">
        <v>4783</v>
      </c>
      <c r="BT3" s="27">
        <v>2010</v>
      </c>
      <c r="BU3" s="27">
        <v>2</v>
      </c>
      <c r="BV3">
        <v>0</v>
      </c>
      <c r="BW3">
        <v>3</v>
      </c>
      <c r="BX3">
        <f>BV3/BW3</f>
        <v>0</v>
      </c>
      <c r="BY3">
        <v>0</v>
      </c>
      <c r="BZ3">
        <f>BY3/BW3</f>
        <v>0</v>
      </c>
      <c r="CB3">
        <v>2010</v>
      </c>
      <c r="CC3" s="34">
        <v>2</v>
      </c>
      <c r="CD3">
        <v>0</v>
      </c>
      <c r="CE3">
        <v>0</v>
      </c>
      <c r="CG3" s="27">
        <v>1</v>
      </c>
      <c r="CH3">
        <v>2.3647137745974956E-3</v>
      </c>
      <c r="CI3">
        <v>7.8823792486583182E-4</v>
      </c>
      <c r="CK3" s="27">
        <v>2010</v>
      </c>
      <c r="CL3">
        <v>3.2834710332642148E-3</v>
      </c>
      <c r="CN3">
        <v>2010</v>
      </c>
      <c r="CO3">
        <v>0.125</v>
      </c>
      <c r="CP3">
        <v>0.125</v>
      </c>
      <c r="CQ3">
        <v>0</v>
      </c>
      <c r="CR3">
        <v>0.125</v>
      </c>
      <c r="CS3">
        <v>0</v>
      </c>
      <c r="CT3">
        <v>0.625</v>
      </c>
      <c r="CV3">
        <v>2010</v>
      </c>
      <c r="CW3">
        <v>0.33333333333333331</v>
      </c>
      <c r="CX3">
        <v>0.33333333333333331</v>
      </c>
      <c r="CY3">
        <v>0.33333333333333331</v>
      </c>
      <c r="CZ3">
        <v>0</v>
      </c>
      <c r="DA3">
        <v>0</v>
      </c>
      <c r="DB3">
        <v>0</v>
      </c>
      <c r="DD3">
        <v>2010</v>
      </c>
      <c r="DE3">
        <v>1.0944903444214049E-3</v>
      </c>
      <c r="DF3">
        <v>1.0944903444214049E-3</v>
      </c>
      <c r="DG3">
        <v>1.0944903444214049E-3</v>
      </c>
      <c r="DH3">
        <v>0</v>
      </c>
      <c r="DI3">
        <v>0</v>
      </c>
      <c r="DJ3">
        <v>0</v>
      </c>
      <c r="DL3">
        <v>2010</v>
      </c>
      <c r="DM3">
        <v>4.1043387915802685E-4</v>
      </c>
      <c r="DN3">
        <v>4.1043387915802685E-4</v>
      </c>
      <c r="DO3">
        <v>0</v>
      </c>
      <c r="DP3">
        <v>4.1043387915802685E-4</v>
      </c>
      <c r="DQ3">
        <v>0</v>
      </c>
      <c r="DR3">
        <v>2.0521693957901341E-3</v>
      </c>
      <c r="DT3">
        <v>4.3210810532421946E-3</v>
      </c>
      <c r="DU3">
        <v>2.8605017268854709E-2</v>
      </c>
      <c r="DV3">
        <v>4.4815418048113544E-2</v>
      </c>
      <c r="DY3">
        <v>4.13E-3</v>
      </c>
      <c r="DZ3">
        <v>2.129E-2</v>
      </c>
      <c r="EA3">
        <v>0.18579999999999999</v>
      </c>
      <c r="EI3">
        <v>8.92039155002999E-4</v>
      </c>
      <c r="EJ3">
        <v>2.1287218549498128E-2</v>
      </c>
      <c r="EK3">
        <v>0.12506508020984536</v>
      </c>
      <c r="ER3" t="s">
        <v>32</v>
      </c>
      <c r="ET3" t="s">
        <v>4780</v>
      </c>
      <c r="EW3" s="78"/>
      <c r="EX3" s="78"/>
      <c r="EY3" s="78" t="s">
        <v>4675</v>
      </c>
      <c r="EZ3" s="78"/>
      <c r="FA3" s="78" t="s">
        <v>4676</v>
      </c>
      <c r="FB3" s="78"/>
    </row>
    <row r="4" spans="1:158" x14ac:dyDescent="0.25">
      <c r="A4" s="27" t="s">
        <v>4784</v>
      </c>
      <c r="B4" s="27">
        <v>2010</v>
      </c>
      <c r="C4" s="27">
        <v>3</v>
      </c>
      <c r="D4">
        <v>1</v>
      </c>
      <c r="E4">
        <v>379</v>
      </c>
      <c r="F4">
        <f t="shared" ref="F4:F67" si="9">D4/E4</f>
        <v>2.6385224274406332E-3</v>
      </c>
      <c r="G4">
        <v>0</v>
      </c>
      <c r="H4">
        <f t="shared" si="0"/>
        <v>0</v>
      </c>
      <c r="I4">
        <v>305</v>
      </c>
      <c r="J4">
        <v>1</v>
      </c>
      <c r="K4">
        <f t="shared" ref="K4:K67" si="10">J4/I4</f>
        <v>3.2786885245901639E-3</v>
      </c>
      <c r="L4">
        <f t="shared" ref="L4:L67" si="11">J4/E4</f>
        <v>2.6385224274406332E-3</v>
      </c>
      <c r="N4">
        <v>2010</v>
      </c>
      <c r="O4">
        <v>2.6385224274406332E-3</v>
      </c>
      <c r="P4" s="34">
        <v>3</v>
      </c>
      <c r="Q4">
        <v>0</v>
      </c>
      <c r="R4">
        <v>2.6385224274406332E-3</v>
      </c>
      <c r="T4" s="27">
        <v>2</v>
      </c>
      <c r="U4">
        <v>3.6101714384277005E-3</v>
      </c>
      <c r="V4">
        <v>4.0924845606950483E-4</v>
      </c>
      <c r="W4">
        <v>1.6985737815900113E-3</v>
      </c>
      <c r="Y4" s="27">
        <v>2011</v>
      </c>
      <c r="Z4">
        <v>2.7060852998739369E-3</v>
      </c>
      <c r="AC4" s="27">
        <v>2011</v>
      </c>
      <c r="AD4">
        <v>0.24444444444444444</v>
      </c>
      <c r="AE4">
        <v>6.6666666666666666E-2</v>
      </c>
      <c r="AF4">
        <v>0.1111111111111111</v>
      </c>
      <c r="AG4">
        <v>2.2222222222222223E-2</v>
      </c>
      <c r="AH4">
        <v>0</v>
      </c>
      <c r="AI4">
        <v>0</v>
      </c>
      <c r="AJ4">
        <v>2.2222222222222223E-2</v>
      </c>
      <c r="AK4">
        <v>0.53333333333333333</v>
      </c>
      <c r="AM4" s="34">
        <v>2011</v>
      </c>
      <c r="AN4">
        <v>0.34375</v>
      </c>
      <c r="AO4">
        <v>3.125E-2</v>
      </c>
      <c r="AP4">
        <v>9.375E-2</v>
      </c>
      <c r="AQ4">
        <v>3.125E-2</v>
      </c>
      <c r="AR4">
        <v>3.125E-2</v>
      </c>
      <c r="AS4">
        <v>0</v>
      </c>
      <c r="AT4">
        <v>0</v>
      </c>
      <c r="AU4">
        <v>0.3125</v>
      </c>
      <c r="AV4">
        <v>0.15625</v>
      </c>
      <c r="AX4" s="34">
        <v>2011</v>
      </c>
      <c r="AY4">
        <v>9.3021682183166586E-4</v>
      </c>
      <c r="AZ4">
        <v>8.4565165621060528E-5</v>
      </c>
      <c r="BA4">
        <v>2.5369549686318158E-4</v>
      </c>
      <c r="BB4">
        <v>8.4565165621060528E-5</v>
      </c>
      <c r="BC4">
        <v>8.4565165621060528E-5</v>
      </c>
      <c r="BD4">
        <v>0</v>
      </c>
      <c r="BE4">
        <v>0</v>
      </c>
      <c r="BF4">
        <v>8.4565165621060528E-4</v>
      </c>
      <c r="BG4">
        <v>4.2282582810530264E-4</v>
      </c>
      <c r="BI4" s="27">
        <v>2011</v>
      </c>
      <c r="BJ4">
        <f t="shared" si="1"/>
        <v>6.6148751774696237E-4</v>
      </c>
      <c r="BK4">
        <f t="shared" si="2"/>
        <v>1.8040568665826247E-4</v>
      </c>
      <c r="BL4">
        <f t="shared" si="3"/>
        <v>3.0067614443043744E-4</v>
      </c>
      <c r="BM4">
        <f t="shared" si="4"/>
        <v>6.0135228886087492E-5</v>
      </c>
      <c r="BN4">
        <f t="shared" si="5"/>
        <v>0</v>
      </c>
      <c r="BO4">
        <f t="shared" si="6"/>
        <v>0</v>
      </c>
      <c r="BP4">
        <f t="shared" si="7"/>
        <v>6.0135228886087492E-5</v>
      </c>
      <c r="BQ4">
        <f t="shared" si="8"/>
        <v>1.4432454932660997E-3</v>
      </c>
      <c r="BS4" s="27" t="s">
        <v>4784</v>
      </c>
      <c r="BT4" s="27">
        <v>2010</v>
      </c>
      <c r="BU4" s="27">
        <v>3</v>
      </c>
      <c r="BV4">
        <v>0</v>
      </c>
      <c r="BW4">
        <v>2</v>
      </c>
      <c r="BX4">
        <f t="shared" ref="BX4:BX67" si="12">BV4/BW4</f>
        <v>0</v>
      </c>
      <c r="BY4">
        <v>0</v>
      </c>
      <c r="BZ4">
        <f t="shared" ref="BZ4:BZ67" si="13">BY4/BW4</f>
        <v>0</v>
      </c>
      <c r="CB4">
        <v>2010</v>
      </c>
      <c r="CC4" s="34">
        <v>3</v>
      </c>
      <c r="CD4">
        <v>0</v>
      </c>
      <c r="CE4">
        <v>0</v>
      </c>
      <c r="CG4" s="27">
        <v>2</v>
      </c>
      <c r="CH4">
        <v>0</v>
      </c>
      <c r="CI4">
        <v>0</v>
      </c>
      <c r="CK4" s="27">
        <v>2011</v>
      </c>
      <c r="CL4">
        <v>8.9790758656944237E-3</v>
      </c>
      <c r="CN4">
        <v>2011</v>
      </c>
      <c r="CO4">
        <v>0.18181818181818182</v>
      </c>
      <c r="CP4">
        <v>0</v>
      </c>
      <c r="CQ4">
        <v>0</v>
      </c>
      <c r="CR4">
        <v>9.0909090909090912E-2</v>
      </c>
      <c r="CS4">
        <v>0</v>
      </c>
      <c r="CT4">
        <v>0.72727272727272729</v>
      </c>
      <c r="CV4">
        <v>2011</v>
      </c>
      <c r="CW4">
        <v>0.25</v>
      </c>
      <c r="CX4">
        <v>0.125</v>
      </c>
      <c r="CY4">
        <v>0</v>
      </c>
      <c r="CZ4">
        <v>0</v>
      </c>
      <c r="DA4">
        <v>0.375</v>
      </c>
      <c r="DB4">
        <v>0.25</v>
      </c>
      <c r="DD4">
        <v>2011</v>
      </c>
      <c r="DE4">
        <v>2.2447689664236059E-3</v>
      </c>
      <c r="DF4">
        <v>1.122384483211803E-3</v>
      </c>
      <c r="DG4">
        <v>0</v>
      </c>
      <c r="DH4">
        <v>0</v>
      </c>
      <c r="DI4">
        <v>3.3671534496354091E-3</v>
      </c>
      <c r="DJ4">
        <v>2.2447689664236059E-3</v>
      </c>
      <c r="DL4">
        <v>2011</v>
      </c>
      <c r="DM4">
        <v>1.632559248308077E-3</v>
      </c>
      <c r="DN4">
        <v>0</v>
      </c>
      <c r="DO4">
        <v>0</v>
      </c>
      <c r="DP4">
        <v>8.1627962415403851E-4</v>
      </c>
      <c r="DQ4">
        <v>0</v>
      </c>
      <c r="DR4">
        <v>6.5302369932323081E-3</v>
      </c>
      <c r="ER4" t="s">
        <v>4662</v>
      </c>
      <c r="ES4" t="s">
        <v>6178</v>
      </c>
      <c r="ET4" t="s">
        <v>4662</v>
      </c>
      <c r="EU4" t="s">
        <v>6178</v>
      </c>
      <c r="EW4" s="78"/>
      <c r="EX4" s="78"/>
      <c r="EY4" s="72" t="s">
        <v>4662</v>
      </c>
      <c r="EZ4" s="72" t="s">
        <v>6178</v>
      </c>
      <c r="FA4" s="72" t="s">
        <v>4662</v>
      </c>
      <c r="FB4" s="72" t="s">
        <v>6178</v>
      </c>
    </row>
    <row r="5" spans="1:158" x14ac:dyDescent="0.25">
      <c r="A5" s="27" t="s">
        <v>4785</v>
      </c>
      <c r="B5" s="27">
        <v>2010</v>
      </c>
      <c r="C5" s="27">
        <v>4</v>
      </c>
      <c r="D5">
        <v>0</v>
      </c>
      <c r="E5">
        <v>146</v>
      </c>
      <c r="F5">
        <f t="shared" si="9"/>
        <v>0</v>
      </c>
      <c r="G5">
        <v>0</v>
      </c>
      <c r="H5">
        <f t="shared" si="0"/>
        <v>0</v>
      </c>
      <c r="I5">
        <v>146</v>
      </c>
      <c r="J5">
        <v>0</v>
      </c>
      <c r="K5">
        <f t="shared" si="10"/>
        <v>0</v>
      </c>
      <c r="L5">
        <f t="shared" si="11"/>
        <v>0</v>
      </c>
      <c r="N5">
        <v>2010</v>
      </c>
      <c r="O5">
        <v>0</v>
      </c>
      <c r="P5" s="34">
        <v>4</v>
      </c>
      <c r="Q5">
        <v>0</v>
      </c>
      <c r="R5">
        <v>0</v>
      </c>
      <c r="T5" s="27">
        <v>3</v>
      </c>
      <c r="U5">
        <v>1.6401955501680477E-3</v>
      </c>
      <c r="V5">
        <v>6.0608985801335533E-4</v>
      </c>
      <c r="W5">
        <v>1.4033969968764606E-3</v>
      </c>
      <c r="Y5" s="27">
        <v>2012</v>
      </c>
      <c r="Z5">
        <v>4.6023576034557555E-3</v>
      </c>
      <c r="AC5" s="27">
        <v>2012</v>
      </c>
      <c r="AD5">
        <v>0.15909090909090909</v>
      </c>
      <c r="AE5">
        <v>6.8181818181818177E-2</v>
      </c>
      <c r="AF5">
        <v>6.8181818181818177E-2</v>
      </c>
      <c r="AG5">
        <v>4.5454545454545456E-2</v>
      </c>
      <c r="AH5">
        <v>0</v>
      </c>
      <c r="AI5">
        <v>0</v>
      </c>
      <c r="AJ5">
        <v>0</v>
      </c>
      <c r="AK5">
        <v>0.65909090909090906</v>
      </c>
      <c r="AM5" s="34">
        <v>2012</v>
      </c>
      <c r="AN5">
        <v>0.25</v>
      </c>
      <c r="AO5">
        <v>9.375E-2</v>
      </c>
      <c r="AP5">
        <v>6.25E-2</v>
      </c>
      <c r="AQ5">
        <v>6.25E-2</v>
      </c>
      <c r="AR5">
        <v>0</v>
      </c>
      <c r="AS5">
        <v>0</v>
      </c>
      <c r="AT5">
        <v>0</v>
      </c>
      <c r="AU5">
        <v>0.1875</v>
      </c>
      <c r="AV5">
        <v>0.34375</v>
      </c>
      <c r="AX5" s="34">
        <v>2012</v>
      </c>
      <c r="AY5">
        <v>1.1505894008639389E-3</v>
      </c>
      <c r="AZ5">
        <v>4.3147102532397708E-4</v>
      </c>
      <c r="BA5">
        <v>2.8764735021598472E-4</v>
      </c>
      <c r="BB5">
        <v>2.8764735021598472E-4</v>
      </c>
      <c r="BC5">
        <v>0</v>
      </c>
      <c r="BD5">
        <v>0</v>
      </c>
      <c r="BE5">
        <v>0</v>
      </c>
      <c r="BF5">
        <v>8.6294205064795415E-4</v>
      </c>
      <c r="BG5">
        <v>1.5820604261879158E-3</v>
      </c>
      <c r="BI5" s="27">
        <v>2012</v>
      </c>
      <c r="BJ5">
        <f t="shared" si="1"/>
        <v>7.321932550952338E-4</v>
      </c>
      <c r="BK5">
        <f t="shared" si="2"/>
        <v>3.1379710932652878E-4</v>
      </c>
      <c r="BL5">
        <f t="shared" si="3"/>
        <v>3.1379710932652878E-4</v>
      </c>
      <c r="BM5">
        <f t="shared" si="4"/>
        <v>2.0919807288435254E-4</v>
      </c>
      <c r="BN5">
        <f t="shared" si="5"/>
        <v>0</v>
      </c>
      <c r="BO5">
        <f t="shared" si="6"/>
        <v>0</v>
      </c>
      <c r="BP5">
        <f t="shared" si="7"/>
        <v>0</v>
      </c>
      <c r="BQ5">
        <f t="shared" si="8"/>
        <v>3.0333720568231112E-3</v>
      </c>
      <c r="BS5" s="27" t="s">
        <v>4786</v>
      </c>
      <c r="BT5" s="27">
        <v>2010</v>
      </c>
      <c r="BU5" s="27">
        <v>5</v>
      </c>
      <c r="BV5">
        <v>1</v>
      </c>
      <c r="BW5">
        <v>194</v>
      </c>
      <c r="BX5">
        <f t="shared" si="12"/>
        <v>5.1546391752577319E-3</v>
      </c>
      <c r="BY5">
        <v>0</v>
      </c>
      <c r="BZ5">
        <f t="shared" si="13"/>
        <v>0</v>
      </c>
      <c r="CB5">
        <v>2010</v>
      </c>
      <c r="CC5" s="34">
        <v>5</v>
      </c>
      <c r="CD5">
        <v>7.9479352646432064E-3</v>
      </c>
      <c r="CE5">
        <v>9.3109869646182495E-4</v>
      </c>
      <c r="CG5" s="27">
        <v>3</v>
      </c>
      <c r="CH5">
        <v>1.5038010550351612E-3</v>
      </c>
      <c r="CI5">
        <v>9.9989578922513359E-4</v>
      </c>
      <c r="CK5" s="27">
        <v>2012</v>
      </c>
      <c r="CL5">
        <v>1.3652186699889152E-2</v>
      </c>
      <c r="CN5">
        <v>2012</v>
      </c>
      <c r="CO5">
        <v>0.12195121951219512</v>
      </c>
      <c r="CP5">
        <v>0</v>
      </c>
      <c r="CQ5">
        <v>0</v>
      </c>
      <c r="CR5">
        <v>7.3170731707317069E-2</v>
      </c>
      <c r="CS5">
        <v>2.4390243902439025E-2</v>
      </c>
      <c r="CT5">
        <v>0.78048780487804881</v>
      </c>
      <c r="CV5">
        <v>2012</v>
      </c>
      <c r="CW5">
        <v>0.15151515151515152</v>
      </c>
      <c r="CX5">
        <v>9.0909090909090912E-2</v>
      </c>
      <c r="CY5">
        <v>0</v>
      </c>
      <c r="CZ5">
        <v>0</v>
      </c>
      <c r="DA5">
        <v>0.54545454545454541</v>
      </c>
      <c r="DB5">
        <v>0.21212121212121213</v>
      </c>
      <c r="DD5">
        <v>2012</v>
      </c>
      <c r="DE5">
        <v>2.0685131363468411E-3</v>
      </c>
      <c r="DF5">
        <v>1.2411078818081048E-3</v>
      </c>
      <c r="DG5">
        <v>0</v>
      </c>
      <c r="DH5">
        <v>0</v>
      </c>
      <c r="DI5">
        <v>7.446647290848628E-3</v>
      </c>
      <c r="DJ5">
        <v>2.8959183908855777E-3</v>
      </c>
      <c r="DL5">
        <v>2012</v>
      </c>
      <c r="DM5">
        <v>1.6649008170596525E-3</v>
      </c>
      <c r="DN5">
        <v>0</v>
      </c>
      <c r="DO5">
        <v>0</v>
      </c>
      <c r="DP5">
        <v>9.9894049023579166E-4</v>
      </c>
      <c r="DQ5">
        <v>3.3298016341193055E-4</v>
      </c>
      <c r="DR5">
        <v>1.0655365229181778E-2</v>
      </c>
      <c r="DT5" t="s">
        <v>5057</v>
      </c>
      <c r="DY5" t="s">
        <v>5057</v>
      </c>
      <c r="ED5" t="s">
        <v>5057</v>
      </c>
      <c r="EI5" t="s">
        <v>5057</v>
      </c>
      <c r="EQ5" t="s">
        <v>6174</v>
      </c>
      <c r="ER5">
        <v>3.1589399409868071E-3</v>
      </c>
      <c r="ES5">
        <v>444.5</v>
      </c>
      <c r="ET5">
        <v>9.5195763671913902E-4</v>
      </c>
      <c r="EW5" s="77" t="s">
        <v>4670</v>
      </c>
      <c r="EX5" s="73">
        <v>1</v>
      </c>
      <c r="EY5" s="74">
        <v>2.793638877699684E-3</v>
      </c>
      <c r="EZ5" s="75">
        <v>381.25</v>
      </c>
      <c r="FA5" s="74">
        <v>2.3647137745974956E-3</v>
      </c>
      <c r="FB5" s="75">
        <v>389</v>
      </c>
    </row>
    <row r="6" spans="1:158" ht="15.75" thickBot="1" x14ac:dyDescent="0.3">
      <c r="A6" s="27" t="s">
        <v>4786</v>
      </c>
      <c r="B6" s="27">
        <v>2010</v>
      </c>
      <c r="C6" s="27">
        <v>5</v>
      </c>
      <c r="D6">
        <v>1</v>
      </c>
      <c r="E6">
        <v>380</v>
      </c>
      <c r="F6">
        <f t="shared" si="9"/>
        <v>2.631578947368421E-3</v>
      </c>
      <c r="G6">
        <v>0</v>
      </c>
      <c r="H6">
        <f t="shared" si="0"/>
        <v>0</v>
      </c>
      <c r="I6">
        <v>379</v>
      </c>
      <c r="J6">
        <v>1</v>
      </c>
      <c r="K6">
        <f t="shared" si="10"/>
        <v>2.6385224274406332E-3</v>
      </c>
      <c r="L6">
        <f t="shared" si="11"/>
        <v>2.631578947368421E-3</v>
      </c>
      <c r="N6">
        <v>2010</v>
      </c>
      <c r="O6">
        <v>3.3556945909688843E-3</v>
      </c>
      <c r="P6" s="34">
        <v>5</v>
      </c>
      <c r="Q6">
        <v>8.6805555555555551E-4</v>
      </c>
      <c r="R6">
        <v>3.3556945909688843E-3</v>
      </c>
      <c r="T6" s="27">
        <v>4</v>
      </c>
      <c r="U6">
        <v>3.1207302546998736E-3</v>
      </c>
      <c r="V6">
        <v>2.5804153094462543E-4</v>
      </c>
      <c r="W6">
        <v>1.0345381103546052E-3</v>
      </c>
      <c r="Y6" s="27">
        <v>2013</v>
      </c>
      <c r="Z6">
        <v>4.5618163385975057E-3</v>
      </c>
      <c r="AC6" s="27">
        <v>2013</v>
      </c>
      <c r="AD6">
        <v>0.29545454545454547</v>
      </c>
      <c r="AE6">
        <v>2.2727272727272728E-2</v>
      </c>
      <c r="AF6">
        <v>1.1363636363636364E-2</v>
      </c>
      <c r="AG6">
        <v>4.5454545454545456E-2</v>
      </c>
      <c r="AH6">
        <v>0</v>
      </c>
      <c r="AI6">
        <v>0</v>
      </c>
      <c r="AJ6">
        <v>1.1363636363636364E-2</v>
      </c>
      <c r="AK6">
        <v>0.61363636363636365</v>
      </c>
      <c r="AM6" s="34">
        <v>2013</v>
      </c>
      <c r="AN6">
        <v>0.33783783783783783</v>
      </c>
      <c r="AO6">
        <v>2.7027027027027029E-2</v>
      </c>
      <c r="AP6">
        <v>1.3513513513513514E-2</v>
      </c>
      <c r="AQ6">
        <v>5.4054054054054057E-2</v>
      </c>
      <c r="AR6">
        <v>1.3513513513513514E-2</v>
      </c>
      <c r="AS6">
        <v>0</v>
      </c>
      <c r="AT6">
        <v>0</v>
      </c>
      <c r="AU6">
        <v>0.39189189189189189</v>
      </c>
      <c r="AV6">
        <v>0.16216216216216217</v>
      </c>
      <c r="AX6" s="34">
        <v>2013</v>
      </c>
      <c r="AY6">
        <v>1.5411541684451032E-3</v>
      </c>
      <c r="AZ6">
        <v>1.2329233347560826E-4</v>
      </c>
      <c r="BA6">
        <v>6.1646166737804132E-5</v>
      </c>
      <c r="BB6">
        <v>2.4658466695121653E-4</v>
      </c>
      <c r="BC6">
        <v>6.1646166737804132E-5</v>
      </c>
      <c r="BD6">
        <v>0</v>
      </c>
      <c r="BE6">
        <v>0</v>
      </c>
      <c r="BF6">
        <v>1.7877388353963197E-3</v>
      </c>
      <c r="BG6">
        <v>7.3975400085364964E-4</v>
      </c>
      <c r="BI6" s="27">
        <v>2013</v>
      </c>
      <c r="BJ6">
        <f t="shared" si="1"/>
        <v>1.3478093727674449E-3</v>
      </c>
      <c r="BK6">
        <f t="shared" si="2"/>
        <v>1.0367764405903422E-4</v>
      </c>
      <c r="BL6">
        <f t="shared" si="3"/>
        <v>5.1838822029517109E-5</v>
      </c>
      <c r="BM6">
        <f t="shared" si="4"/>
        <v>2.0735528811806843E-4</v>
      </c>
      <c r="BN6">
        <f t="shared" si="5"/>
        <v>0</v>
      </c>
      <c r="BO6">
        <f t="shared" si="6"/>
        <v>0</v>
      </c>
      <c r="BP6">
        <f t="shared" si="7"/>
        <v>5.1838822029517109E-5</v>
      </c>
      <c r="BQ6">
        <f t="shared" si="8"/>
        <v>2.7992963895939241E-3</v>
      </c>
      <c r="BS6" s="27" t="s">
        <v>4787</v>
      </c>
      <c r="BT6" s="27">
        <v>2010</v>
      </c>
      <c r="BU6" s="27">
        <v>5</v>
      </c>
      <c r="BV6">
        <v>1</v>
      </c>
      <c r="BW6">
        <v>358</v>
      </c>
      <c r="BX6">
        <f t="shared" si="12"/>
        <v>2.7932960893854749E-3</v>
      </c>
      <c r="BY6">
        <v>1</v>
      </c>
      <c r="BZ6">
        <f t="shared" si="13"/>
        <v>2.7932960893854749E-3</v>
      </c>
      <c r="CB6">
        <v>2010</v>
      </c>
      <c r="CC6" s="34">
        <v>6</v>
      </c>
      <c r="CD6">
        <v>1.4084507042253521E-2</v>
      </c>
      <c r="CE6">
        <v>3.5211267605633804E-3</v>
      </c>
      <c r="CG6" s="27">
        <v>4</v>
      </c>
      <c r="CH6">
        <v>7.9218784287908724E-4</v>
      </c>
      <c r="CI6">
        <v>1.9201228878648236E-4</v>
      </c>
      <c r="CK6" s="27">
        <v>2013</v>
      </c>
      <c r="CL6">
        <v>1.0477702342145458E-2</v>
      </c>
      <c r="CN6">
        <v>2013</v>
      </c>
      <c r="CO6">
        <v>0.15</v>
      </c>
      <c r="CP6">
        <v>0.05</v>
      </c>
      <c r="CQ6">
        <v>0</v>
      </c>
      <c r="CR6">
        <v>0</v>
      </c>
      <c r="CS6">
        <v>0</v>
      </c>
      <c r="CT6">
        <v>0.8</v>
      </c>
      <c r="CV6">
        <v>2013</v>
      </c>
      <c r="CW6">
        <v>0.23076923076923078</v>
      </c>
      <c r="CX6">
        <v>0</v>
      </c>
      <c r="CY6">
        <v>7.6923076923076927E-2</v>
      </c>
      <c r="CZ6">
        <v>0</v>
      </c>
      <c r="DA6">
        <v>0.53846153846153844</v>
      </c>
      <c r="DB6">
        <v>0.15384615384615385</v>
      </c>
      <c r="DD6">
        <v>2013</v>
      </c>
      <c r="DE6">
        <v>2.4179313097258751E-3</v>
      </c>
      <c r="DF6">
        <v>0</v>
      </c>
      <c r="DG6">
        <v>8.0597710324195832E-4</v>
      </c>
      <c r="DH6">
        <v>0</v>
      </c>
      <c r="DI6">
        <v>5.6418397226937079E-3</v>
      </c>
      <c r="DJ6">
        <v>1.6119542064839166E-3</v>
      </c>
      <c r="DL6">
        <v>2013</v>
      </c>
      <c r="DM6">
        <v>1.5716553513218186E-3</v>
      </c>
      <c r="DN6">
        <v>5.2388511710727296E-4</v>
      </c>
      <c r="DO6">
        <v>0</v>
      </c>
      <c r="DP6">
        <v>0</v>
      </c>
      <c r="DQ6">
        <v>0</v>
      </c>
      <c r="DR6">
        <v>8.3821618737163674E-3</v>
      </c>
      <c r="EQ6" t="s">
        <v>6175</v>
      </c>
      <c r="ER6">
        <v>2.7819055590340654E-3</v>
      </c>
      <c r="ES6">
        <v>688.9960317460318</v>
      </c>
      <c r="ET6">
        <v>2.130682495055393E-3</v>
      </c>
      <c r="EW6" s="77"/>
      <c r="EX6" s="73">
        <v>2</v>
      </c>
      <c r="EY6" s="74">
        <v>3.6101714384277005E-3</v>
      </c>
      <c r="EZ6" s="75">
        <v>455.75</v>
      </c>
      <c r="FA6" s="74">
        <v>0</v>
      </c>
      <c r="FB6" s="75">
        <v>167.5</v>
      </c>
    </row>
    <row r="7" spans="1:158" x14ac:dyDescent="0.25">
      <c r="A7" s="27" t="s">
        <v>4787</v>
      </c>
      <c r="B7" s="27">
        <v>2010</v>
      </c>
      <c r="C7" s="27">
        <v>5</v>
      </c>
      <c r="D7">
        <v>1</v>
      </c>
      <c r="E7">
        <v>449</v>
      </c>
      <c r="F7">
        <f t="shared" si="9"/>
        <v>2.2271714922048997E-3</v>
      </c>
      <c r="G7">
        <v>0</v>
      </c>
      <c r="H7">
        <f t="shared" si="0"/>
        <v>0</v>
      </c>
      <c r="I7">
        <v>449</v>
      </c>
      <c r="J7">
        <v>1</v>
      </c>
      <c r="K7">
        <f t="shared" si="10"/>
        <v>2.2271714922048997E-3</v>
      </c>
      <c r="L7">
        <f t="shared" si="11"/>
        <v>2.2271714922048997E-3</v>
      </c>
      <c r="N7">
        <v>2010</v>
      </c>
      <c r="O7">
        <v>0</v>
      </c>
      <c r="P7" s="34">
        <v>6</v>
      </c>
      <c r="Q7">
        <v>0</v>
      </c>
      <c r="R7">
        <v>0</v>
      </c>
      <c r="T7" s="27">
        <v>5</v>
      </c>
      <c r="U7">
        <v>3.5847908722342762E-3</v>
      </c>
      <c r="V7">
        <v>1.0395827538419798E-3</v>
      </c>
      <c r="W7">
        <v>2.8185926878645027E-3</v>
      </c>
      <c r="Y7" s="27">
        <v>2014</v>
      </c>
      <c r="Z7">
        <v>3.9510820373370587E-3</v>
      </c>
      <c r="AC7" s="27">
        <v>2014</v>
      </c>
      <c r="AD7">
        <v>0.24657534246575341</v>
      </c>
      <c r="AE7">
        <v>0</v>
      </c>
      <c r="AF7">
        <v>1.3698630136986301E-2</v>
      </c>
      <c r="AG7">
        <v>0</v>
      </c>
      <c r="AH7">
        <v>1.3698630136986301E-2</v>
      </c>
      <c r="AI7">
        <v>2.7397260273972601E-2</v>
      </c>
      <c r="AJ7">
        <v>0</v>
      </c>
      <c r="AK7">
        <v>0.69863013698630139</v>
      </c>
      <c r="AM7" s="34">
        <v>2014</v>
      </c>
      <c r="AN7">
        <v>0.35416666666666669</v>
      </c>
      <c r="AO7">
        <v>0</v>
      </c>
      <c r="AP7">
        <v>2.0833333333333332E-2</v>
      </c>
      <c r="AQ7">
        <v>0</v>
      </c>
      <c r="AR7">
        <v>0</v>
      </c>
      <c r="AS7">
        <v>4.1666666666666664E-2</v>
      </c>
      <c r="AT7">
        <v>2.0833333333333332E-2</v>
      </c>
      <c r="AU7">
        <v>0.47916666666666669</v>
      </c>
      <c r="AV7">
        <v>8.3333333333333329E-2</v>
      </c>
      <c r="AX7" s="34">
        <v>2014</v>
      </c>
      <c r="AY7">
        <v>1.3993415548902083E-3</v>
      </c>
      <c r="AZ7">
        <v>0</v>
      </c>
      <c r="BA7">
        <v>8.2314209111188717E-5</v>
      </c>
      <c r="BB7">
        <v>0</v>
      </c>
      <c r="BC7">
        <v>0</v>
      </c>
      <c r="BD7">
        <v>1.6462841822237743E-4</v>
      </c>
      <c r="BE7">
        <v>8.2314209111188717E-5</v>
      </c>
      <c r="BF7">
        <v>1.8932268095573407E-3</v>
      </c>
      <c r="BG7">
        <v>3.2925683644475487E-4</v>
      </c>
      <c r="BI7" s="27">
        <v>2014</v>
      </c>
      <c r="BJ7">
        <f t="shared" si="1"/>
        <v>9.7423940646667196E-4</v>
      </c>
      <c r="BK7">
        <f t="shared" si="2"/>
        <v>0</v>
      </c>
      <c r="BL7">
        <f t="shared" si="3"/>
        <v>5.4124411470370667E-5</v>
      </c>
      <c r="BM7">
        <f t="shared" si="4"/>
        <v>0</v>
      </c>
      <c r="BN7">
        <f t="shared" si="5"/>
        <v>5.4124411470370667E-5</v>
      </c>
      <c r="BO7">
        <f t="shared" si="6"/>
        <v>1.0824882294074133E-4</v>
      </c>
      <c r="BP7">
        <f t="shared" si="7"/>
        <v>0</v>
      </c>
      <c r="BQ7">
        <f t="shared" si="8"/>
        <v>2.7603449849889039E-3</v>
      </c>
      <c r="BS7" s="27" t="s">
        <v>4788</v>
      </c>
      <c r="BT7" s="27">
        <v>2010</v>
      </c>
      <c r="BU7" s="27">
        <v>5</v>
      </c>
      <c r="BV7">
        <v>0</v>
      </c>
      <c r="BW7">
        <v>253</v>
      </c>
      <c r="BX7">
        <f t="shared" si="12"/>
        <v>0</v>
      </c>
      <c r="BY7">
        <v>0</v>
      </c>
      <c r="BZ7">
        <f t="shared" si="13"/>
        <v>0</v>
      </c>
      <c r="CB7">
        <v>2010</v>
      </c>
      <c r="CC7" s="34">
        <v>7</v>
      </c>
      <c r="CD7">
        <v>7.5187969924812026E-3</v>
      </c>
      <c r="CE7">
        <v>7.5187969924812026E-3</v>
      </c>
      <c r="CG7" s="27">
        <v>5</v>
      </c>
      <c r="CH7">
        <v>4.0960585872519308E-3</v>
      </c>
      <c r="CI7">
        <v>9.4117531521470681E-4</v>
      </c>
      <c r="CK7" s="27">
        <v>2014</v>
      </c>
      <c r="CL7">
        <v>8.9613069413686783E-2</v>
      </c>
      <c r="CN7">
        <v>2014</v>
      </c>
      <c r="CO7">
        <v>0.17241379310344829</v>
      </c>
      <c r="CP7">
        <v>0.10344827586206896</v>
      </c>
      <c r="CQ7">
        <v>0</v>
      </c>
      <c r="CR7">
        <v>0</v>
      </c>
      <c r="CS7">
        <v>0</v>
      </c>
      <c r="CT7">
        <v>0.72413793103448276</v>
      </c>
      <c r="CV7">
        <v>2014</v>
      </c>
      <c r="CW7">
        <v>0.29411764705882354</v>
      </c>
      <c r="CX7">
        <v>0</v>
      </c>
      <c r="CY7">
        <v>0.17647058823529413</v>
      </c>
      <c r="CZ7">
        <v>0</v>
      </c>
      <c r="DA7">
        <v>0.41176470588235292</v>
      </c>
      <c r="DB7">
        <v>0.11764705882352941</v>
      </c>
      <c r="DD7">
        <v>2014</v>
      </c>
      <c r="DE7">
        <v>2.6356785121672582E-2</v>
      </c>
      <c r="DF7">
        <v>0</v>
      </c>
      <c r="DG7">
        <v>1.581407107300355E-2</v>
      </c>
      <c r="DH7">
        <v>0</v>
      </c>
      <c r="DI7">
        <v>3.6899499170341618E-2</v>
      </c>
      <c r="DJ7">
        <v>1.0542714048669034E-2</v>
      </c>
      <c r="DL7">
        <v>2014</v>
      </c>
      <c r="DM7">
        <v>1.5450529209256342E-2</v>
      </c>
      <c r="DN7">
        <v>9.2703175255538055E-3</v>
      </c>
      <c r="DO7">
        <v>0</v>
      </c>
      <c r="DP7">
        <v>0</v>
      </c>
      <c r="DQ7">
        <v>0</v>
      </c>
      <c r="DR7">
        <v>6.4892222678876635E-2</v>
      </c>
      <c r="DT7" s="47"/>
      <c r="DU7" s="47" t="s">
        <v>5058</v>
      </c>
      <c r="DV7" s="47" t="s">
        <v>5059</v>
      </c>
      <c r="DY7" s="47"/>
      <c r="DZ7" s="47" t="s">
        <v>5058</v>
      </c>
      <c r="EA7" s="47" t="s">
        <v>5059</v>
      </c>
      <c r="ED7" s="47"/>
      <c r="EE7" s="47" t="s">
        <v>4781</v>
      </c>
      <c r="EF7" s="47" t="s">
        <v>4670</v>
      </c>
      <c r="EI7" s="47"/>
      <c r="EJ7" s="47" t="s">
        <v>5058</v>
      </c>
      <c r="EK7" s="47" t="s">
        <v>5059</v>
      </c>
      <c r="EQ7" t="s">
        <v>6176</v>
      </c>
      <c r="ER7">
        <v>5.2164002899287923E-3</v>
      </c>
      <c r="ES7">
        <v>666.83730158730157</v>
      </c>
      <c r="ET7">
        <v>7.5195498993508594E-2</v>
      </c>
      <c r="EW7" s="77"/>
      <c r="EX7" s="73">
        <v>3</v>
      </c>
      <c r="EY7" s="74">
        <v>1.6401955501680477E-3</v>
      </c>
      <c r="EZ7" s="75">
        <v>600.33333333333337</v>
      </c>
      <c r="FA7" s="74">
        <v>1.5038010550351612E-3</v>
      </c>
      <c r="FB7" s="75">
        <v>218</v>
      </c>
    </row>
    <row r="8" spans="1:158" x14ac:dyDescent="0.25">
      <c r="A8" s="27" t="s">
        <v>4788</v>
      </c>
      <c r="B8" s="27">
        <v>2010</v>
      </c>
      <c r="C8" s="27">
        <v>5</v>
      </c>
      <c r="D8">
        <v>2</v>
      </c>
      <c r="E8">
        <v>384</v>
      </c>
      <c r="F8">
        <f t="shared" si="9"/>
        <v>5.208333333333333E-3</v>
      </c>
      <c r="G8">
        <v>1</v>
      </c>
      <c r="H8">
        <f t="shared" si="0"/>
        <v>2.6041666666666665E-3</v>
      </c>
      <c r="I8">
        <v>384</v>
      </c>
      <c r="J8">
        <v>2</v>
      </c>
      <c r="K8">
        <f t="shared" si="10"/>
        <v>5.208333333333333E-3</v>
      </c>
      <c r="L8">
        <f t="shared" si="11"/>
        <v>5.208333333333333E-3</v>
      </c>
      <c r="N8">
        <v>2010</v>
      </c>
      <c r="O8">
        <v>7.6960076960076963E-3</v>
      </c>
      <c r="P8" s="34">
        <v>7</v>
      </c>
      <c r="Q8">
        <v>0</v>
      </c>
      <c r="R8">
        <v>0</v>
      </c>
      <c r="T8" s="27">
        <v>6</v>
      </c>
      <c r="U8">
        <v>4.8283277429538784E-3</v>
      </c>
      <c r="V8">
        <v>1.5287294018804356E-3</v>
      </c>
      <c r="W8">
        <v>4.2892181598198909E-3</v>
      </c>
      <c r="Y8" s="27">
        <v>2015</v>
      </c>
      <c r="Z8">
        <v>8.6775022185212151E-3</v>
      </c>
      <c r="AC8" s="27">
        <v>2015</v>
      </c>
      <c r="AD8">
        <v>0.17073170731707318</v>
      </c>
      <c r="AE8">
        <v>4.878048780487805E-2</v>
      </c>
      <c r="AF8">
        <v>2.4390243902439025E-2</v>
      </c>
      <c r="AG8">
        <v>2.4390243902439025E-2</v>
      </c>
      <c r="AH8">
        <v>0</v>
      </c>
      <c r="AI8">
        <v>0</v>
      </c>
      <c r="AJ8">
        <v>0</v>
      </c>
      <c r="AK8">
        <v>0.73170731707317072</v>
      </c>
      <c r="AM8" s="34">
        <v>2015</v>
      </c>
      <c r="AN8">
        <v>0.21875</v>
      </c>
      <c r="AO8">
        <v>6.25E-2</v>
      </c>
      <c r="AP8">
        <v>3.125E-2</v>
      </c>
      <c r="AQ8">
        <v>3.125E-2</v>
      </c>
      <c r="AR8">
        <v>0</v>
      </c>
      <c r="AS8">
        <v>0</v>
      </c>
      <c r="AT8">
        <v>0</v>
      </c>
      <c r="AU8">
        <v>0.5</v>
      </c>
      <c r="AV8">
        <v>0.15625</v>
      </c>
      <c r="AX8" s="34">
        <v>2015</v>
      </c>
      <c r="AY8">
        <v>1.8982036103015157E-3</v>
      </c>
      <c r="AZ8">
        <v>5.4234388865757595E-4</v>
      </c>
      <c r="BA8">
        <v>2.7117194432878797E-4</v>
      </c>
      <c r="BB8">
        <v>2.7117194432878797E-4</v>
      </c>
      <c r="BC8">
        <v>0</v>
      </c>
      <c r="BD8">
        <v>0</v>
      </c>
      <c r="BE8">
        <v>0</v>
      </c>
      <c r="BF8">
        <v>4.3387511092606076E-3</v>
      </c>
      <c r="BG8">
        <v>1.35585972164394E-3</v>
      </c>
      <c r="BI8" s="27">
        <v>2015</v>
      </c>
      <c r="BJ8">
        <f t="shared" si="1"/>
        <v>1.4815247690158173E-3</v>
      </c>
      <c r="BK8">
        <f t="shared" si="2"/>
        <v>4.2329279114737637E-4</v>
      </c>
      <c r="BL8">
        <f t="shared" si="3"/>
        <v>2.1164639557368818E-4</v>
      </c>
      <c r="BM8">
        <f t="shared" si="4"/>
        <v>2.1164639557368818E-4</v>
      </c>
      <c r="BN8">
        <f t="shared" si="5"/>
        <v>0</v>
      </c>
      <c r="BO8">
        <f t="shared" si="6"/>
        <v>0</v>
      </c>
      <c r="BP8">
        <f t="shared" si="7"/>
        <v>0</v>
      </c>
      <c r="BQ8">
        <f t="shared" si="8"/>
        <v>6.3493918672106447E-3</v>
      </c>
      <c r="BS8" s="27" t="s">
        <v>4789</v>
      </c>
      <c r="BT8" s="27">
        <v>2010</v>
      </c>
      <c r="BU8" s="27">
        <v>6</v>
      </c>
      <c r="BV8">
        <v>2</v>
      </c>
      <c r="BW8">
        <v>142</v>
      </c>
      <c r="BX8">
        <f t="shared" si="12"/>
        <v>1.4084507042253521E-2</v>
      </c>
      <c r="BY8">
        <v>1</v>
      </c>
      <c r="BZ8">
        <f t="shared" si="13"/>
        <v>7.0422535211267607E-3</v>
      </c>
      <c r="CB8">
        <v>2010</v>
      </c>
      <c r="CC8" s="34">
        <v>8</v>
      </c>
      <c r="CD8">
        <v>0</v>
      </c>
      <c r="CE8">
        <v>0</v>
      </c>
      <c r="CG8" s="27">
        <v>6</v>
      </c>
      <c r="CH8">
        <v>0.10245747937890756</v>
      </c>
      <c r="CI8">
        <v>4.2955663690232099E-2</v>
      </c>
      <c r="CK8" s="27">
        <v>2015</v>
      </c>
      <c r="CL8">
        <v>6.6896206878253733E-2</v>
      </c>
      <c r="CN8">
        <v>2015</v>
      </c>
      <c r="CO8">
        <v>0.11764705882352941</v>
      </c>
      <c r="CP8">
        <v>0</v>
      </c>
      <c r="CQ8">
        <v>0</v>
      </c>
      <c r="CR8">
        <v>0</v>
      </c>
      <c r="CS8">
        <v>0</v>
      </c>
      <c r="CT8">
        <v>0.88235294117647056</v>
      </c>
      <c r="CV8">
        <v>2015</v>
      </c>
      <c r="CW8">
        <v>0.16666666666666666</v>
      </c>
      <c r="CX8">
        <v>0</v>
      </c>
      <c r="CY8">
        <v>0</v>
      </c>
      <c r="CZ8">
        <v>0</v>
      </c>
      <c r="DA8">
        <v>0.83333333333333337</v>
      </c>
      <c r="DB8">
        <v>0</v>
      </c>
      <c r="DD8">
        <v>2015</v>
      </c>
      <c r="DE8">
        <v>1.1149367813042288E-2</v>
      </c>
      <c r="DF8">
        <v>0</v>
      </c>
      <c r="DG8">
        <v>0</v>
      </c>
      <c r="DH8">
        <v>0</v>
      </c>
      <c r="DI8">
        <v>5.5746839065211447E-2</v>
      </c>
      <c r="DJ8">
        <v>0</v>
      </c>
      <c r="DL8">
        <v>2015</v>
      </c>
      <c r="DM8">
        <v>7.8701419856769105E-3</v>
      </c>
      <c r="DN8">
        <v>0</v>
      </c>
      <c r="DO8">
        <v>0</v>
      </c>
      <c r="DP8">
        <v>0</v>
      </c>
      <c r="DQ8">
        <v>0</v>
      </c>
      <c r="DR8">
        <v>5.9026064892576821E-2</v>
      </c>
      <c r="DT8" t="s">
        <v>5060</v>
      </c>
      <c r="DU8">
        <v>4.3210810532421946E-3</v>
      </c>
      <c r="DV8">
        <v>2.8605017268854709E-2</v>
      </c>
      <c r="DY8" t="s">
        <v>5060</v>
      </c>
      <c r="DZ8">
        <v>2.1287218549498128E-2</v>
      </c>
      <c r="EA8">
        <v>4.1304816139414021E-3</v>
      </c>
      <c r="ED8" t="s">
        <v>5060</v>
      </c>
      <c r="EE8">
        <v>2.6359608669257156E-2</v>
      </c>
      <c r="EF8">
        <v>6.2954545454545459</v>
      </c>
      <c r="EI8" t="s">
        <v>5060</v>
      </c>
      <c r="EJ8">
        <v>8.92039155002999E-4</v>
      </c>
      <c r="EK8">
        <v>2.1287218549498128E-2</v>
      </c>
      <c r="EQ8" t="s">
        <v>6177</v>
      </c>
      <c r="ER8">
        <v>5.3646806658159451E-3</v>
      </c>
      <c r="ES8">
        <v>549.13888888888891</v>
      </c>
      <c r="ET8">
        <v>6.8707350727094012E-3</v>
      </c>
      <c r="EW8" s="77"/>
      <c r="EX8" s="73">
        <v>4</v>
      </c>
      <c r="EY8" s="74">
        <v>3.1207302546998736E-3</v>
      </c>
      <c r="EZ8" s="75">
        <v>825.25</v>
      </c>
      <c r="FA8" s="74">
        <v>7.9218784287908724E-4</v>
      </c>
      <c r="FB8" s="75">
        <v>384.25</v>
      </c>
    </row>
    <row r="9" spans="1:158" x14ac:dyDescent="0.25">
      <c r="A9" s="27" t="s">
        <v>4789</v>
      </c>
      <c r="B9" s="27">
        <v>2010</v>
      </c>
      <c r="C9" s="27">
        <v>6</v>
      </c>
      <c r="D9">
        <v>0</v>
      </c>
      <c r="E9">
        <v>123</v>
      </c>
      <c r="F9">
        <f t="shared" si="9"/>
        <v>0</v>
      </c>
      <c r="G9">
        <v>0</v>
      </c>
      <c r="H9">
        <f t="shared" si="0"/>
        <v>0</v>
      </c>
      <c r="I9">
        <v>123</v>
      </c>
      <c r="J9">
        <v>0</v>
      </c>
      <c r="K9">
        <f t="shared" si="10"/>
        <v>0</v>
      </c>
      <c r="L9">
        <f t="shared" si="11"/>
        <v>0</v>
      </c>
      <c r="N9">
        <v>2010</v>
      </c>
      <c r="O9">
        <v>6.1650811555870478E-3</v>
      </c>
      <c r="P9" s="34">
        <v>8</v>
      </c>
      <c r="Q9">
        <v>2.4360535931790498E-4</v>
      </c>
      <c r="R9">
        <v>1.5717599721991478E-3</v>
      </c>
      <c r="T9" s="27">
        <v>7</v>
      </c>
      <c r="U9">
        <v>5.4549121836747743E-3</v>
      </c>
      <c r="V9">
        <v>1.1191706091056124E-3</v>
      </c>
      <c r="W9">
        <v>3.3714918165854749E-3</v>
      </c>
      <c r="Y9" s="27">
        <v>2016</v>
      </c>
      <c r="Z9">
        <v>3.2105453663012241E-3</v>
      </c>
      <c r="AC9" s="27">
        <v>2016</v>
      </c>
      <c r="AD9">
        <v>0.21739130434782608</v>
      </c>
      <c r="AE9">
        <v>2.1739130434782608E-2</v>
      </c>
      <c r="AF9">
        <v>0</v>
      </c>
      <c r="AG9">
        <v>0</v>
      </c>
      <c r="AH9">
        <v>0</v>
      </c>
      <c r="AI9">
        <v>0</v>
      </c>
      <c r="AJ9">
        <v>0</v>
      </c>
      <c r="AK9">
        <v>0.76086956521739135</v>
      </c>
      <c r="AM9" s="34">
        <v>2016</v>
      </c>
      <c r="AN9">
        <v>0.25641025641025639</v>
      </c>
      <c r="AO9">
        <v>2.564102564102564E-2</v>
      </c>
      <c r="AP9">
        <v>0</v>
      </c>
      <c r="AQ9">
        <v>0</v>
      </c>
      <c r="AR9">
        <v>0</v>
      </c>
      <c r="AS9">
        <v>0</v>
      </c>
      <c r="AT9">
        <v>0</v>
      </c>
      <c r="AU9">
        <v>0.30769230769230771</v>
      </c>
      <c r="AV9">
        <v>0.41025641025641024</v>
      </c>
      <c r="AX9" s="34">
        <v>2016</v>
      </c>
      <c r="AY9">
        <v>8.2321676059005739E-4</v>
      </c>
      <c r="AZ9">
        <v>8.2321676059005748E-5</v>
      </c>
      <c r="BA9">
        <v>0</v>
      </c>
      <c r="BB9">
        <v>0</v>
      </c>
      <c r="BC9">
        <v>0</v>
      </c>
      <c r="BD9">
        <v>0</v>
      </c>
      <c r="BE9">
        <v>0</v>
      </c>
      <c r="BF9">
        <v>9.8786011270806892E-4</v>
      </c>
      <c r="BG9">
        <v>1.317146816944092E-3</v>
      </c>
      <c r="BI9" s="27">
        <v>2016</v>
      </c>
      <c r="BJ9">
        <f t="shared" si="1"/>
        <v>6.9794464484809217E-4</v>
      </c>
      <c r="BK9">
        <f t="shared" si="2"/>
        <v>6.979446448480922E-5</v>
      </c>
      <c r="BL9">
        <f t="shared" si="3"/>
        <v>0</v>
      </c>
      <c r="BM9">
        <f t="shared" si="4"/>
        <v>0</v>
      </c>
      <c r="BN9">
        <f t="shared" si="5"/>
        <v>0</v>
      </c>
      <c r="BO9">
        <f t="shared" si="6"/>
        <v>0</v>
      </c>
      <c r="BP9">
        <f t="shared" si="7"/>
        <v>0</v>
      </c>
      <c r="BQ9">
        <f t="shared" si="8"/>
        <v>2.442806256968323E-3</v>
      </c>
      <c r="BS9" s="27" t="s">
        <v>4790</v>
      </c>
      <c r="BT9" s="27">
        <v>2010</v>
      </c>
      <c r="BU9" s="27">
        <v>6</v>
      </c>
      <c r="BV9">
        <v>0</v>
      </c>
      <c r="BW9">
        <v>1</v>
      </c>
      <c r="BX9">
        <f t="shared" si="12"/>
        <v>0</v>
      </c>
      <c r="BY9">
        <v>0</v>
      </c>
      <c r="BZ9">
        <f t="shared" si="13"/>
        <v>0</v>
      </c>
      <c r="CB9">
        <v>2010</v>
      </c>
      <c r="CC9" s="34">
        <v>9</v>
      </c>
      <c r="CD9">
        <v>0</v>
      </c>
      <c r="CE9">
        <v>0</v>
      </c>
      <c r="CG9" s="27">
        <v>7</v>
      </c>
      <c r="CH9">
        <v>0.12080637323155383</v>
      </c>
      <c r="CI9">
        <v>5.9586329658569075E-2</v>
      </c>
      <c r="CK9" s="27">
        <v>2016</v>
      </c>
      <c r="CL9">
        <v>2.5041198665006519E-2</v>
      </c>
      <c r="CN9">
        <v>2016</v>
      </c>
      <c r="CO9">
        <v>0.37037037037037035</v>
      </c>
      <c r="CP9">
        <v>0</v>
      </c>
      <c r="CQ9">
        <v>0</v>
      </c>
      <c r="CR9">
        <v>0</v>
      </c>
      <c r="CS9">
        <v>0</v>
      </c>
      <c r="CT9">
        <v>0.62962962962962965</v>
      </c>
      <c r="CV9">
        <v>2016</v>
      </c>
      <c r="CW9">
        <v>0.43478260869565216</v>
      </c>
      <c r="CX9">
        <v>0</v>
      </c>
      <c r="CY9">
        <v>0</v>
      </c>
      <c r="CZ9">
        <v>0</v>
      </c>
      <c r="DA9">
        <v>0.30434782608695654</v>
      </c>
      <c r="DB9">
        <v>0.2608695652173913</v>
      </c>
      <c r="DD9">
        <v>2016</v>
      </c>
      <c r="DE9">
        <v>1.0887477680437617E-2</v>
      </c>
      <c r="DF9">
        <v>0</v>
      </c>
      <c r="DG9">
        <v>0</v>
      </c>
      <c r="DH9">
        <v>0</v>
      </c>
      <c r="DI9">
        <v>7.6212343763063326E-3</v>
      </c>
      <c r="DJ9">
        <v>6.5324866082625702E-3</v>
      </c>
      <c r="DL9">
        <v>2016</v>
      </c>
      <c r="DM9">
        <v>9.274518024076488E-3</v>
      </c>
      <c r="DN9">
        <v>0</v>
      </c>
      <c r="DO9">
        <v>0</v>
      </c>
      <c r="DP9">
        <v>0</v>
      </c>
      <c r="DQ9">
        <v>0</v>
      </c>
      <c r="DR9">
        <v>1.5766680640930029E-2</v>
      </c>
      <c r="DT9" t="s">
        <v>5061</v>
      </c>
      <c r="DU9">
        <v>3.9111863390931639E-6</v>
      </c>
      <c r="DV9">
        <v>9.3611408687949377E-4</v>
      </c>
      <c r="DY9" t="s">
        <v>5061</v>
      </c>
      <c r="DZ9">
        <v>1.8103799288336129E-3</v>
      </c>
      <c r="EA9">
        <v>2.8912998750330731E-6</v>
      </c>
      <c r="ED9" t="s">
        <v>5061</v>
      </c>
      <c r="EE9">
        <v>5.7531235057987021E-3</v>
      </c>
      <c r="EF9">
        <v>9.2910135841170352</v>
      </c>
      <c r="EI9" t="s">
        <v>5061</v>
      </c>
      <c r="EJ9">
        <v>4.3235295261736276E-7</v>
      </c>
      <c r="EK9">
        <v>1.8103799288336129E-3</v>
      </c>
      <c r="EW9" s="77"/>
      <c r="EX9" s="73">
        <v>5</v>
      </c>
      <c r="EY9" s="74">
        <v>3.5847908722342762E-3</v>
      </c>
      <c r="EZ9" s="75">
        <v>641.40476190476181</v>
      </c>
      <c r="FA9" s="74">
        <v>4.0960585872519308E-3</v>
      </c>
      <c r="FB9" s="75">
        <v>396.33333333333331</v>
      </c>
    </row>
    <row r="10" spans="1:158" x14ac:dyDescent="0.25">
      <c r="A10" s="27" t="s">
        <v>4790</v>
      </c>
      <c r="B10" s="27">
        <v>2010</v>
      </c>
      <c r="C10" s="27">
        <v>6</v>
      </c>
      <c r="D10">
        <v>0</v>
      </c>
      <c r="E10">
        <v>31</v>
      </c>
      <c r="F10">
        <f t="shared" si="9"/>
        <v>0</v>
      </c>
      <c r="G10">
        <v>0</v>
      </c>
      <c r="H10">
        <f t="shared" si="0"/>
        <v>0</v>
      </c>
      <c r="I10">
        <v>31</v>
      </c>
      <c r="J10">
        <v>0</v>
      </c>
      <c r="K10">
        <f t="shared" si="10"/>
        <v>0</v>
      </c>
      <c r="L10">
        <f t="shared" si="11"/>
        <v>0</v>
      </c>
      <c r="N10">
        <v>2010</v>
      </c>
      <c r="O10">
        <v>7.5620303713165599E-3</v>
      </c>
      <c r="P10" s="34">
        <v>9</v>
      </c>
      <c r="Q10">
        <v>1.2380929139110557E-3</v>
      </c>
      <c r="R10">
        <v>1.6663768055950703E-3</v>
      </c>
      <c r="T10" s="27">
        <v>8</v>
      </c>
      <c r="U10">
        <v>5.3659609431577259E-3</v>
      </c>
      <c r="V10">
        <v>9.5796264440846802E-4</v>
      </c>
      <c r="W10">
        <v>3.2507935234181149E-3</v>
      </c>
      <c r="Y10" s="27">
        <v>2017</v>
      </c>
      <c r="Z10">
        <v>2.5339905191112894E-3</v>
      </c>
      <c r="AC10" s="27">
        <v>2017</v>
      </c>
      <c r="AD10">
        <v>0.23255813953488372</v>
      </c>
      <c r="AE10">
        <v>9.3023255813953487E-2</v>
      </c>
      <c r="AF10">
        <v>0</v>
      </c>
      <c r="AG10">
        <v>0</v>
      </c>
      <c r="AH10">
        <v>0</v>
      </c>
      <c r="AI10">
        <v>0</v>
      </c>
      <c r="AJ10">
        <v>0</v>
      </c>
      <c r="AK10">
        <v>0.67441860465116277</v>
      </c>
      <c r="AM10" s="34">
        <v>2017</v>
      </c>
      <c r="AN10">
        <v>0.23076923076923078</v>
      </c>
      <c r="AO10">
        <v>0.10256410256410256</v>
      </c>
      <c r="AP10">
        <v>0</v>
      </c>
      <c r="AQ10">
        <v>0</v>
      </c>
      <c r="AR10">
        <v>0</v>
      </c>
      <c r="AS10">
        <v>0</v>
      </c>
      <c r="AT10">
        <v>0</v>
      </c>
      <c r="AU10">
        <v>0.25641025641025639</v>
      </c>
      <c r="AV10">
        <v>0.41025641025641024</v>
      </c>
      <c r="AX10" s="34">
        <v>2017</v>
      </c>
      <c r="AY10">
        <v>5.84767042871836E-4</v>
      </c>
      <c r="AZ10">
        <v>2.598964634985938E-4</v>
      </c>
      <c r="BA10">
        <v>0</v>
      </c>
      <c r="BB10">
        <v>0</v>
      </c>
      <c r="BC10">
        <v>0</v>
      </c>
      <c r="BD10">
        <v>0</v>
      </c>
      <c r="BE10">
        <v>0</v>
      </c>
      <c r="BF10">
        <v>6.4974115874648439E-4</v>
      </c>
      <c r="BG10">
        <v>1.0395858539943752E-3</v>
      </c>
      <c r="BI10" s="27">
        <v>2017</v>
      </c>
      <c r="BJ10">
        <f t="shared" si="1"/>
        <v>5.8930012072355568E-4</v>
      </c>
      <c r="BK10">
        <f t="shared" si="2"/>
        <v>2.3572004828942227E-4</v>
      </c>
      <c r="BL10">
        <f t="shared" si="3"/>
        <v>0</v>
      </c>
      <c r="BM10">
        <f t="shared" si="4"/>
        <v>0</v>
      </c>
      <c r="BN10">
        <f t="shared" si="5"/>
        <v>0</v>
      </c>
      <c r="BO10">
        <f t="shared" si="6"/>
        <v>0</v>
      </c>
      <c r="BP10">
        <f t="shared" si="7"/>
        <v>0</v>
      </c>
      <c r="BQ10">
        <f t="shared" si="8"/>
        <v>1.7089703500983114E-3</v>
      </c>
      <c r="BS10" s="27" t="s">
        <v>4793</v>
      </c>
      <c r="BT10" s="27">
        <v>2010</v>
      </c>
      <c r="BU10" s="27">
        <v>7</v>
      </c>
      <c r="BV10">
        <v>1</v>
      </c>
      <c r="BW10">
        <v>133</v>
      </c>
      <c r="BX10">
        <f t="shared" si="12"/>
        <v>7.5187969924812026E-3</v>
      </c>
      <c r="BY10">
        <v>1</v>
      </c>
      <c r="BZ10">
        <f t="shared" si="13"/>
        <v>7.5187969924812026E-3</v>
      </c>
      <c r="CB10">
        <v>2010</v>
      </c>
      <c r="CC10" s="34">
        <v>10</v>
      </c>
      <c r="CD10">
        <v>0</v>
      </c>
      <c r="CE10">
        <v>0</v>
      </c>
      <c r="CG10" s="27">
        <v>8</v>
      </c>
      <c r="CH10">
        <v>2.3226443700643707E-3</v>
      </c>
      <c r="CI10">
        <v>6.761323531842417E-4</v>
      </c>
      <c r="CK10" s="27">
        <v>2017</v>
      </c>
      <c r="CL10">
        <v>3.6374695612640472E-2</v>
      </c>
      <c r="CN10">
        <v>2017</v>
      </c>
      <c r="CO10">
        <v>0.11538461538461539</v>
      </c>
      <c r="CP10">
        <v>0</v>
      </c>
      <c r="CQ10">
        <v>0.11538461538461539</v>
      </c>
      <c r="CR10">
        <v>0</v>
      </c>
      <c r="CS10">
        <v>0</v>
      </c>
      <c r="CT10">
        <v>0.76923076923076927</v>
      </c>
      <c r="CV10">
        <v>2017</v>
      </c>
      <c r="CW10">
        <v>0.11538461538461539</v>
      </c>
      <c r="CX10">
        <v>0</v>
      </c>
      <c r="CY10">
        <v>0</v>
      </c>
      <c r="CZ10">
        <v>0.11538461538461539</v>
      </c>
      <c r="DA10">
        <v>0.46153846153846156</v>
      </c>
      <c r="DB10">
        <v>0.30769230769230771</v>
      </c>
      <c r="DD10">
        <v>2017</v>
      </c>
      <c r="DE10">
        <v>4.1970802629969781E-3</v>
      </c>
      <c r="DF10">
        <v>0</v>
      </c>
      <c r="DG10">
        <v>0</v>
      </c>
      <c r="DH10">
        <v>4.1970802629969781E-3</v>
      </c>
      <c r="DI10">
        <v>1.6788321051987912E-2</v>
      </c>
      <c r="DJ10">
        <v>1.1192214034658607E-2</v>
      </c>
      <c r="DL10">
        <v>2017</v>
      </c>
      <c r="DM10">
        <v>4.1970802629969781E-3</v>
      </c>
      <c r="DN10">
        <v>0</v>
      </c>
      <c r="DO10">
        <v>4.1970802629969781E-3</v>
      </c>
      <c r="DP10">
        <v>0</v>
      </c>
      <c r="DQ10">
        <v>0</v>
      </c>
      <c r="DR10">
        <v>2.7980535086646517E-2</v>
      </c>
      <c r="DT10" t="s">
        <v>5062</v>
      </c>
      <c r="DU10">
        <v>9</v>
      </c>
      <c r="DV10">
        <v>9</v>
      </c>
      <c r="DY10" t="s">
        <v>5062</v>
      </c>
      <c r="DZ10">
        <v>12</v>
      </c>
      <c r="EA10">
        <v>12</v>
      </c>
      <c r="ED10" t="s">
        <v>5062</v>
      </c>
      <c r="EE10">
        <v>84</v>
      </c>
      <c r="EF10">
        <v>88</v>
      </c>
      <c r="EI10" t="s">
        <v>5062</v>
      </c>
      <c r="EJ10">
        <v>12</v>
      </c>
      <c r="EK10">
        <v>12</v>
      </c>
      <c r="EW10" s="77"/>
      <c r="EX10" s="73">
        <v>6</v>
      </c>
      <c r="EY10" s="74">
        <v>4.8283277429538784E-3</v>
      </c>
      <c r="EZ10" s="75">
        <v>640.13095238095229</v>
      </c>
      <c r="FA10" s="74">
        <v>0.10245747937890756</v>
      </c>
      <c r="FB10" s="75">
        <v>167.02380952380955</v>
      </c>
    </row>
    <row r="11" spans="1:158" x14ac:dyDescent="0.25">
      <c r="A11" s="27" t="s">
        <v>4791</v>
      </c>
      <c r="B11" s="27">
        <v>2010</v>
      </c>
      <c r="C11" s="27">
        <v>7</v>
      </c>
      <c r="D11">
        <v>1</v>
      </c>
      <c r="E11">
        <v>99</v>
      </c>
      <c r="F11">
        <f t="shared" si="9"/>
        <v>1.0101010101010102E-2</v>
      </c>
      <c r="G11">
        <v>0</v>
      </c>
      <c r="H11">
        <f t="shared" si="0"/>
        <v>0</v>
      </c>
      <c r="I11">
        <v>99</v>
      </c>
      <c r="J11">
        <v>0</v>
      </c>
      <c r="K11">
        <f t="shared" si="10"/>
        <v>0</v>
      </c>
      <c r="L11">
        <f t="shared" si="11"/>
        <v>0</v>
      </c>
      <c r="N11">
        <v>2010</v>
      </c>
      <c r="O11">
        <v>0</v>
      </c>
      <c r="P11" s="34">
        <v>10</v>
      </c>
      <c r="Q11">
        <v>0</v>
      </c>
      <c r="R11">
        <v>0</v>
      </c>
      <c r="T11" s="27">
        <v>9</v>
      </c>
      <c r="U11">
        <v>5.4306624983340599E-3</v>
      </c>
      <c r="V11">
        <v>1.6649326483515977E-3</v>
      </c>
      <c r="W11">
        <v>2.5521721197823829E-3</v>
      </c>
      <c r="Y11" s="27">
        <v>2018</v>
      </c>
      <c r="Z11">
        <v>5.9046164718496883E-3</v>
      </c>
      <c r="AC11" s="27">
        <v>2018</v>
      </c>
      <c r="AD11">
        <v>0.14634146341463414</v>
      </c>
      <c r="AE11">
        <v>7.3170731707317069E-2</v>
      </c>
      <c r="AF11">
        <v>4.878048780487805E-2</v>
      </c>
      <c r="AG11">
        <v>4.878048780487805E-2</v>
      </c>
      <c r="AH11">
        <v>0</v>
      </c>
      <c r="AI11">
        <v>2.4390243902439025E-2</v>
      </c>
      <c r="AJ11">
        <v>0</v>
      </c>
      <c r="AK11">
        <v>0.65853658536585369</v>
      </c>
      <c r="AM11" s="34">
        <v>2018</v>
      </c>
      <c r="AN11">
        <v>0.17647058823529413</v>
      </c>
      <c r="AO11">
        <v>8.8235294117647065E-2</v>
      </c>
      <c r="AP11">
        <v>5.8823529411764705E-2</v>
      </c>
      <c r="AQ11">
        <v>5.8823529411764705E-2</v>
      </c>
      <c r="AR11">
        <v>0</v>
      </c>
      <c r="AS11">
        <v>2.9411764705882353E-2</v>
      </c>
      <c r="AT11">
        <v>0</v>
      </c>
      <c r="AU11">
        <v>0.35294117647058826</v>
      </c>
      <c r="AV11">
        <v>0.23529411764705882</v>
      </c>
      <c r="AX11" s="34">
        <v>2018</v>
      </c>
      <c r="AY11">
        <v>1.0419911420911216E-3</v>
      </c>
      <c r="AZ11">
        <v>5.2099557104556078E-4</v>
      </c>
      <c r="BA11">
        <v>3.4733038069704048E-4</v>
      </c>
      <c r="BB11">
        <v>3.4733038069704048E-4</v>
      </c>
      <c r="BC11">
        <v>0</v>
      </c>
      <c r="BD11">
        <v>1.7366519034852024E-4</v>
      </c>
      <c r="BE11">
        <v>0</v>
      </c>
      <c r="BF11">
        <v>2.0839822841822431E-3</v>
      </c>
      <c r="BG11">
        <v>1.3893215227881619E-3</v>
      </c>
      <c r="BI11" s="27">
        <v>2018</v>
      </c>
      <c r="BJ11">
        <f t="shared" si="1"/>
        <v>8.640902153926373E-4</v>
      </c>
      <c r="BK11">
        <f t="shared" si="2"/>
        <v>4.3204510769631865E-4</v>
      </c>
      <c r="BL11">
        <f t="shared" si="3"/>
        <v>2.8803007179754577E-4</v>
      </c>
      <c r="BM11">
        <f t="shared" si="4"/>
        <v>2.8803007179754577E-4</v>
      </c>
      <c r="BN11">
        <f t="shared" si="5"/>
        <v>0</v>
      </c>
      <c r="BO11">
        <f t="shared" si="6"/>
        <v>1.4401503589877288E-4</v>
      </c>
      <c r="BP11">
        <f t="shared" si="7"/>
        <v>0</v>
      </c>
      <c r="BQ11">
        <f t="shared" si="8"/>
        <v>3.8884059692668683E-3</v>
      </c>
      <c r="BS11" s="27" t="s">
        <v>4794</v>
      </c>
      <c r="BT11" s="27">
        <v>2010</v>
      </c>
      <c r="BU11" s="27">
        <v>8</v>
      </c>
      <c r="BV11">
        <v>0</v>
      </c>
      <c r="BW11">
        <v>702</v>
      </c>
      <c r="BX11">
        <f t="shared" si="12"/>
        <v>0</v>
      </c>
      <c r="BY11">
        <v>0</v>
      </c>
      <c r="BZ11">
        <f t="shared" si="13"/>
        <v>0</v>
      </c>
      <c r="CB11">
        <v>2010</v>
      </c>
      <c r="CC11" s="34">
        <v>11</v>
      </c>
      <c r="CD11">
        <v>0</v>
      </c>
      <c r="CE11">
        <v>0</v>
      </c>
      <c r="CG11" s="27">
        <v>9</v>
      </c>
      <c r="CH11">
        <v>3.2857666118263555E-3</v>
      </c>
      <c r="CI11">
        <v>9.3133392127655722E-4</v>
      </c>
      <c r="CK11" s="27">
        <v>2018</v>
      </c>
      <c r="CL11">
        <v>3.1275489091116705E-3</v>
      </c>
      <c r="CN11">
        <v>2018</v>
      </c>
      <c r="CO11">
        <v>0.25</v>
      </c>
      <c r="CP11">
        <v>0</v>
      </c>
      <c r="CQ11">
        <v>0</v>
      </c>
      <c r="CR11">
        <v>0</v>
      </c>
      <c r="CS11">
        <v>0</v>
      </c>
      <c r="CT11">
        <v>0.75</v>
      </c>
      <c r="CV11">
        <v>2018</v>
      </c>
      <c r="CW11">
        <v>0.5</v>
      </c>
      <c r="CX11">
        <v>0</v>
      </c>
      <c r="CY11">
        <v>0</v>
      </c>
      <c r="CZ11">
        <v>0</v>
      </c>
      <c r="DA11">
        <v>0.5</v>
      </c>
      <c r="DB11">
        <v>0</v>
      </c>
      <c r="DD11">
        <v>2018</v>
      </c>
      <c r="DE11">
        <v>1.5637744545558352E-3</v>
      </c>
      <c r="DF11">
        <v>0</v>
      </c>
      <c r="DG11">
        <v>0</v>
      </c>
      <c r="DH11">
        <v>0</v>
      </c>
      <c r="DI11">
        <v>1.5637744545558352E-3</v>
      </c>
      <c r="DJ11">
        <v>0</v>
      </c>
      <c r="DL11">
        <v>2018</v>
      </c>
      <c r="DM11">
        <v>7.8188722727791761E-4</v>
      </c>
      <c r="DN11">
        <v>0</v>
      </c>
      <c r="DO11">
        <v>0</v>
      </c>
      <c r="DP11">
        <v>0</v>
      </c>
      <c r="DQ11">
        <v>0</v>
      </c>
      <c r="DR11">
        <v>2.3456616818337528E-3</v>
      </c>
      <c r="DT11" t="s">
        <v>5063</v>
      </c>
      <c r="DU11">
        <v>0</v>
      </c>
      <c r="DY11" t="s">
        <v>5063</v>
      </c>
      <c r="DZ11">
        <v>0</v>
      </c>
      <c r="ED11" t="s">
        <v>5063</v>
      </c>
      <c r="EE11">
        <v>0</v>
      </c>
      <c r="EI11" t="s">
        <v>5063</v>
      </c>
      <c r="EJ11">
        <v>0</v>
      </c>
      <c r="EW11" s="77"/>
      <c r="EX11" s="73">
        <v>7</v>
      </c>
      <c r="EY11" s="74">
        <v>5.4549121836747743E-3</v>
      </c>
      <c r="EZ11" s="75">
        <v>628.71428571428567</v>
      </c>
      <c r="FA11" s="74">
        <v>0.12080637323155383</v>
      </c>
      <c r="FB11" s="75">
        <v>34.571428571428569</v>
      </c>
    </row>
    <row r="12" spans="1:158" x14ac:dyDescent="0.25">
      <c r="A12" s="27" t="s">
        <v>4792</v>
      </c>
      <c r="B12" s="27">
        <v>2010</v>
      </c>
      <c r="C12" s="27">
        <v>7</v>
      </c>
      <c r="D12">
        <v>1</v>
      </c>
      <c r="E12">
        <v>77</v>
      </c>
      <c r="F12">
        <f t="shared" si="9"/>
        <v>1.2987012987012988E-2</v>
      </c>
      <c r="G12">
        <v>0</v>
      </c>
      <c r="H12">
        <f t="shared" si="0"/>
        <v>0</v>
      </c>
      <c r="I12">
        <v>77</v>
      </c>
      <c r="J12">
        <v>0</v>
      </c>
      <c r="K12">
        <f t="shared" si="10"/>
        <v>0</v>
      </c>
      <c r="L12">
        <f t="shared" si="11"/>
        <v>0</v>
      </c>
      <c r="N12">
        <v>2010</v>
      </c>
      <c r="O12">
        <v>0</v>
      </c>
      <c r="P12" s="34">
        <v>11</v>
      </c>
      <c r="Q12">
        <v>0</v>
      </c>
      <c r="R12">
        <v>0</v>
      </c>
      <c r="T12" s="27">
        <v>10</v>
      </c>
      <c r="U12">
        <v>7.8580994833834274E-3</v>
      </c>
      <c r="V12">
        <v>4.2298954644771469E-4</v>
      </c>
      <c r="W12">
        <v>7.8203022548970578E-3</v>
      </c>
      <c r="BS12" s="27" t="s">
        <v>4795</v>
      </c>
      <c r="BT12" s="27">
        <v>2010</v>
      </c>
      <c r="BU12" s="27">
        <v>8</v>
      </c>
      <c r="BV12">
        <v>0</v>
      </c>
      <c r="BW12">
        <v>721</v>
      </c>
      <c r="BX12">
        <f t="shared" si="12"/>
        <v>0</v>
      </c>
      <c r="BY12">
        <v>0</v>
      </c>
      <c r="BZ12">
        <f t="shared" si="13"/>
        <v>0</v>
      </c>
      <c r="CB12">
        <v>2011</v>
      </c>
      <c r="CC12" s="34">
        <v>2</v>
      </c>
      <c r="CD12">
        <v>0</v>
      </c>
      <c r="CE12">
        <v>0</v>
      </c>
      <c r="CG12" s="27">
        <v>10</v>
      </c>
      <c r="CH12">
        <v>2.8143328339992391E-3</v>
      </c>
      <c r="CI12">
        <v>1.6379757973333671E-3</v>
      </c>
      <c r="DT12" t="s">
        <v>5064</v>
      </c>
      <c r="DU12">
        <v>8</v>
      </c>
      <c r="DY12" t="s">
        <v>5064</v>
      </c>
      <c r="DZ12">
        <v>11</v>
      </c>
      <c r="ED12" t="s">
        <v>5064</v>
      </c>
      <c r="EE12">
        <v>87</v>
      </c>
      <c r="EI12" t="s">
        <v>5064</v>
      </c>
      <c r="EJ12">
        <v>11</v>
      </c>
      <c r="EW12" s="77"/>
      <c r="EX12" s="73">
        <v>8</v>
      </c>
      <c r="EY12" s="74">
        <v>5.3659609431577259E-3</v>
      </c>
      <c r="EZ12" s="75">
        <v>731.66666666666674</v>
      </c>
      <c r="FA12" s="74">
        <v>2.3226443700643707E-3</v>
      </c>
      <c r="FB12" s="75">
        <v>542.16666666666663</v>
      </c>
    </row>
    <row r="13" spans="1:158" x14ac:dyDescent="0.25">
      <c r="A13" s="27" t="s">
        <v>4793</v>
      </c>
      <c r="B13" s="27">
        <v>2010</v>
      </c>
      <c r="C13" s="27">
        <v>7</v>
      </c>
      <c r="D13">
        <v>0</v>
      </c>
      <c r="E13">
        <v>629</v>
      </c>
      <c r="F13">
        <f t="shared" si="9"/>
        <v>0</v>
      </c>
      <c r="G13">
        <v>0</v>
      </c>
      <c r="H13">
        <f t="shared" si="0"/>
        <v>0</v>
      </c>
      <c r="I13">
        <v>614</v>
      </c>
      <c r="J13">
        <v>0</v>
      </c>
      <c r="K13">
        <f t="shared" si="10"/>
        <v>0</v>
      </c>
      <c r="L13">
        <f t="shared" si="11"/>
        <v>0</v>
      </c>
      <c r="N13">
        <v>2011</v>
      </c>
      <c r="O13">
        <v>0</v>
      </c>
      <c r="P13" s="34">
        <v>1</v>
      </c>
      <c r="Q13">
        <v>0</v>
      </c>
      <c r="R13">
        <v>0</v>
      </c>
      <c r="T13" s="27">
        <v>11</v>
      </c>
      <c r="U13">
        <v>2.8052800157303487E-3</v>
      </c>
      <c r="V13">
        <v>2.2222222222222222E-3</v>
      </c>
      <c r="W13">
        <v>2.6360752779976925E-3</v>
      </c>
      <c r="Y13" t="s">
        <v>4777</v>
      </c>
      <c r="Z13">
        <f>AVERAGE(Z3:Z11)</f>
        <v>4.3210810532421946E-3</v>
      </c>
      <c r="BS13" s="27" t="s">
        <v>4796</v>
      </c>
      <c r="BT13" s="27">
        <v>2010</v>
      </c>
      <c r="BU13" s="27">
        <v>8</v>
      </c>
      <c r="BV13">
        <v>0</v>
      </c>
      <c r="BW13">
        <v>855</v>
      </c>
      <c r="BX13">
        <f t="shared" si="12"/>
        <v>0</v>
      </c>
      <c r="BY13">
        <v>0</v>
      </c>
      <c r="BZ13">
        <f t="shared" si="13"/>
        <v>0</v>
      </c>
      <c r="CB13">
        <v>2011</v>
      </c>
      <c r="CC13" s="34">
        <v>3</v>
      </c>
      <c r="CD13">
        <v>0</v>
      </c>
      <c r="CE13">
        <v>0</v>
      </c>
      <c r="CG13" s="27">
        <v>11</v>
      </c>
      <c r="CH13">
        <v>1.4512105772302608E-2</v>
      </c>
      <c r="CI13">
        <v>4.8373685907675363E-3</v>
      </c>
      <c r="CK13" t="s">
        <v>4777</v>
      </c>
      <c r="CL13">
        <v>2.8605017268854709E-2</v>
      </c>
      <c r="DT13" t="s">
        <v>5065</v>
      </c>
      <c r="DU13">
        <v>-2.3761320550454732</v>
      </c>
      <c r="DY13" t="s">
        <v>5065</v>
      </c>
      <c r="DZ13">
        <v>1.3957059501724098</v>
      </c>
      <c r="ED13" t="s">
        <v>5065</v>
      </c>
      <c r="EE13">
        <v>-19.287405776932381</v>
      </c>
      <c r="EI13" t="s">
        <v>5065</v>
      </c>
      <c r="EJ13">
        <v>-1.6602803847801</v>
      </c>
      <c r="EW13" s="77"/>
      <c r="EX13" s="73">
        <v>9</v>
      </c>
      <c r="EY13" s="74">
        <v>5.4306624983340599E-3</v>
      </c>
      <c r="EZ13" s="75">
        <v>791.5</v>
      </c>
      <c r="FA13" s="74">
        <v>3.2857666118263555E-3</v>
      </c>
      <c r="FB13" s="75">
        <v>691.45833333333337</v>
      </c>
    </row>
    <row r="14" spans="1:158" x14ac:dyDescent="0.25">
      <c r="A14" s="27" t="s">
        <v>4794</v>
      </c>
      <c r="B14" s="27">
        <v>2010</v>
      </c>
      <c r="C14" s="27">
        <v>8</v>
      </c>
      <c r="D14">
        <v>2</v>
      </c>
      <c r="E14">
        <v>821</v>
      </c>
      <c r="F14">
        <f t="shared" si="9"/>
        <v>2.4360535931790498E-3</v>
      </c>
      <c r="G14">
        <v>1</v>
      </c>
      <c r="H14">
        <f t="shared" si="0"/>
        <v>1.2180267965895249E-3</v>
      </c>
      <c r="I14">
        <v>811</v>
      </c>
      <c r="J14">
        <v>2</v>
      </c>
      <c r="K14">
        <f t="shared" si="10"/>
        <v>2.4660912453760789E-3</v>
      </c>
      <c r="L14">
        <f t="shared" si="11"/>
        <v>2.4360535931790498E-3</v>
      </c>
      <c r="N14">
        <v>2011</v>
      </c>
      <c r="O14">
        <v>0</v>
      </c>
      <c r="P14" s="34">
        <v>2</v>
      </c>
      <c r="Q14">
        <v>0</v>
      </c>
      <c r="R14">
        <v>0</v>
      </c>
      <c r="T14" s="27">
        <v>12</v>
      </c>
      <c r="U14">
        <v>3.0730095068330363E-3</v>
      </c>
      <c r="V14">
        <v>0</v>
      </c>
      <c r="W14">
        <v>1.3368983957219251E-3</v>
      </c>
      <c r="BS14" s="27" t="s">
        <v>4799</v>
      </c>
      <c r="BT14" s="27">
        <v>2010</v>
      </c>
      <c r="BU14" s="27">
        <v>9</v>
      </c>
      <c r="BV14">
        <v>0</v>
      </c>
      <c r="BW14">
        <v>4</v>
      </c>
      <c r="BX14">
        <f t="shared" si="12"/>
        <v>0</v>
      </c>
      <c r="BY14">
        <v>0</v>
      </c>
      <c r="BZ14">
        <f t="shared" si="13"/>
        <v>0</v>
      </c>
      <c r="CB14">
        <v>2011</v>
      </c>
      <c r="CC14" s="34">
        <v>4</v>
      </c>
      <c r="CD14">
        <v>2.8571428571428571E-3</v>
      </c>
      <c r="CE14">
        <v>0</v>
      </c>
      <c r="CG14" s="27">
        <v>12</v>
      </c>
      <c r="CH14">
        <v>4.9115913555992138E-4</v>
      </c>
      <c r="CI14">
        <v>4.9115913555992138E-4</v>
      </c>
      <c r="DT14" t="s">
        <v>5066</v>
      </c>
      <c r="DU14">
        <v>2.2407709024056772E-2</v>
      </c>
      <c r="DY14" t="s">
        <v>5066</v>
      </c>
      <c r="DZ14">
        <v>9.5168115989664251E-2</v>
      </c>
      <c r="ED14" t="s">
        <v>5066</v>
      </c>
      <c r="EE14">
        <v>1.7966896542102649E-33</v>
      </c>
      <c r="EI14" t="s">
        <v>5066</v>
      </c>
      <c r="EJ14">
        <v>6.2532540104922679E-2</v>
      </c>
      <c r="EW14" s="77"/>
      <c r="EX14" s="73">
        <v>10</v>
      </c>
      <c r="EY14" s="74">
        <v>7.8580994833834274E-3</v>
      </c>
      <c r="EZ14" s="75">
        <v>500.25</v>
      </c>
      <c r="FA14" s="74">
        <v>2.8143328339992391E-3</v>
      </c>
      <c r="FB14" s="75">
        <v>1064</v>
      </c>
    </row>
    <row r="15" spans="1:158" x14ac:dyDescent="0.25">
      <c r="A15" s="27" t="s">
        <v>4795</v>
      </c>
      <c r="B15" s="27">
        <v>2010</v>
      </c>
      <c r="C15" s="27">
        <v>8</v>
      </c>
      <c r="D15">
        <v>2</v>
      </c>
      <c r="E15">
        <v>715</v>
      </c>
      <c r="F15">
        <f t="shared" si="9"/>
        <v>2.7972027972027972E-3</v>
      </c>
      <c r="G15">
        <v>0</v>
      </c>
      <c r="H15">
        <f t="shared" si="0"/>
        <v>0</v>
      </c>
      <c r="I15">
        <v>702</v>
      </c>
      <c r="J15">
        <v>1</v>
      </c>
      <c r="K15">
        <f t="shared" si="10"/>
        <v>1.4245014245014246E-3</v>
      </c>
      <c r="L15">
        <f t="shared" si="11"/>
        <v>1.3986013986013986E-3</v>
      </c>
      <c r="N15">
        <v>2011</v>
      </c>
      <c r="O15">
        <v>0</v>
      </c>
      <c r="P15" s="34">
        <v>3</v>
      </c>
      <c r="Q15">
        <v>0</v>
      </c>
      <c r="R15">
        <v>0</v>
      </c>
      <c r="AC15" t="s">
        <v>6014</v>
      </c>
      <c r="BS15" s="27" t="s">
        <v>4800</v>
      </c>
      <c r="BT15" s="27">
        <v>2010</v>
      </c>
      <c r="BU15" s="27">
        <v>9</v>
      </c>
      <c r="BV15">
        <v>0</v>
      </c>
      <c r="BW15">
        <v>39</v>
      </c>
      <c r="BX15">
        <f t="shared" si="12"/>
        <v>0</v>
      </c>
      <c r="BY15">
        <v>0</v>
      </c>
      <c r="BZ15">
        <f t="shared" si="13"/>
        <v>0</v>
      </c>
      <c r="CB15">
        <v>2011</v>
      </c>
      <c r="CC15" s="34">
        <v>5</v>
      </c>
      <c r="CD15">
        <v>1.1759471141622171E-2</v>
      </c>
      <c r="CE15">
        <v>1.7670989066870073E-3</v>
      </c>
      <c r="DT15" t="s">
        <v>5067</v>
      </c>
      <c r="DU15">
        <v>1.8595480375308981</v>
      </c>
      <c r="DY15" t="s">
        <v>5067</v>
      </c>
      <c r="DZ15">
        <v>1.7958848187040437</v>
      </c>
      <c r="ED15" t="s">
        <v>5067</v>
      </c>
      <c r="EE15">
        <v>1.662557349412876</v>
      </c>
      <c r="EI15" t="s">
        <v>5067</v>
      </c>
      <c r="EJ15">
        <v>1.7958848187040437</v>
      </c>
      <c r="EW15" s="77"/>
      <c r="EX15" s="73">
        <v>11</v>
      </c>
      <c r="EY15" s="74">
        <v>2.8052800157303487E-3</v>
      </c>
      <c r="EZ15" s="75">
        <v>355.66666666666669</v>
      </c>
      <c r="FA15" s="74">
        <v>1.4512105772302608E-2</v>
      </c>
      <c r="FB15" s="75">
        <v>417</v>
      </c>
    </row>
    <row r="16" spans="1:158" x14ac:dyDescent="0.25">
      <c r="A16" s="27" t="s">
        <v>4796</v>
      </c>
      <c r="B16" s="27">
        <v>2010</v>
      </c>
      <c r="C16" s="27">
        <v>8</v>
      </c>
      <c r="D16">
        <v>4</v>
      </c>
      <c r="E16">
        <v>497</v>
      </c>
      <c r="F16">
        <f t="shared" si="9"/>
        <v>8.0482897384305842E-3</v>
      </c>
      <c r="G16">
        <v>0</v>
      </c>
      <c r="H16">
        <f t="shared" si="0"/>
        <v>0</v>
      </c>
      <c r="I16">
        <v>494</v>
      </c>
      <c r="J16">
        <v>2</v>
      </c>
      <c r="K16">
        <f t="shared" si="10"/>
        <v>4.048582995951417E-3</v>
      </c>
      <c r="L16">
        <f t="shared" si="11"/>
        <v>4.0241448692152921E-3</v>
      </c>
      <c r="N16">
        <v>2011</v>
      </c>
      <c r="O16">
        <v>1.0387556779543209E-2</v>
      </c>
      <c r="P16" s="34">
        <v>4</v>
      </c>
      <c r="Q16">
        <v>0</v>
      </c>
      <c r="R16">
        <v>3.0902348578491963E-4</v>
      </c>
      <c r="T16" t="s">
        <v>4777</v>
      </c>
      <c r="U16">
        <f>AVERAGE(U3:U14)</f>
        <v>4.1304816139414021E-3</v>
      </c>
      <c r="V16">
        <f>AVERAGE(V3:V14)</f>
        <v>8.92039155002999E-4</v>
      </c>
      <c r="W16">
        <f>AVERAGE(W3:W14)</f>
        <v>2.8890057179961934E-3</v>
      </c>
      <c r="BS16" s="27" t="s">
        <v>4801</v>
      </c>
      <c r="BT16" s="27">
        <v>2010</v>
      </c>
      <c r="BU16" s="27">
        <v>9</v>
      </c>
      <c r="BV16">
        <v>0</v>
      </c>
      <c r="BW16">
        <v>2057</v>
      </c>
      <c r="BX16">
        <f t="shared" si="12"/>
        <v>0</v>
      </c>
      <c r="BY16">
        <v>0</v>
      </c>
      <c r="BZ16">
        <f t="shared" si="13"/>
        <v>0</v>
      </c>
      <c r="CB16">
        <v>2011</v>
      </c>
      <c r="CC16" s="34">
        <v>6</v>
      </c>
      <c r="CD16">
        <v>1.6611295681063123E-3</v>
      </c>
      <c r="CE16">
        <v>3.3222591362126248E-4</v>
      </c>
      <c r="CG16" t="s">
        <v>4777</v>
      </c>
      <c r="CH16">
        <v>2.1287218549498128E-2</v>
      </c>
      <c r="CI16">
        <f>AVERAGE(CI3:CI14)</f>
        <v>9.5031070387512455E-3</v>
      </c>
      <c r="DT16" t="s">
        <v>5068</v>
      </c>
      <c r="DU16">
        <v>4.4815418048113544E-2</v>
      </c>
      <c r="DY16" t="s">
        <v>5068</v>
      </c>
      <c r="DZ16">
        <v>0.1903362319793285</v>
      </c>
      <c r="ED16" t="s">
        <v>5068</v>
      </c>
      <c r="EE16">
        <v>3.5933793084205299E-33</v>
      </c>
      <c r="EI16" t="s">
        <v>5068</v>
      </c>
      <c r="EJ16">
        <v>0.12506508020984536</v>
      </c>
      <c r="EW16" s="77"/>
      <c r="EX16" s="73">
        <v>12</v>
      </c>
      <c r="EY16" s="74">
        <v>3.0730095068330363E-3</v>
      </c>
      <c r="EZ16" s="75">
        <v>496.5</v>
      </c>
      <c r="FA16" s="74">
        <v>4.9115913555992138E-4</v>
      </c>
      <c r="FB16" s="75">
        <v>550.5</v>
      </c>
    </row>
    <row r="17" spans="1:141" ht="15.75" thickBot="1" x14ac:dyDescent="0.3">
      <c r="A17" s="27" t="s">
        <v>4797</v>
      </c>
      <c r="B17" s="27">
        <v>2010</v>
      </c>
      <c r="C17" s="27">
        <v>8</v>
      </c>
      <c r="D17">
        <v>0</v>
      </c>
      <c r="E17">
        <v>46</v>
      </c>
      <c r="F17">
        <f t="shared" si="9"/>
        <v>0</v>
      </c>
      <c r="G17">
        <v>0</v>
      </c>
      <c r="H17">
        <f t="shared" si="0"/>
        <v>0</v>
      </c>
      <c r="I17">
        <v>46</v>
      </c>
      <c r="J17">
        <v>0</v>
      </c>
      <c r="K17">
        <f t="shared" si="10"/>
        <v>0</v>
      </c>
      <c r="L17">
        <f t="shared" si="11"/>
        <v>0</v>
      </c>
      <c r="N17">
        <v>2011</v>
      </c>
      <c r="O17">
        <v>7.0055725214504356E-3</v>
      </c>
      <c r="P17" s="34">
        <v>5</v>
      </c>
      <c r="Q17">
        <v>3.2336376330086409E-3</v>
      </c>
      <c r="R17">
        <v>4.2972366561769065E-3</v>
      </c>
      <c r="AC17" t="s">
        <v>5070</v>
      </c>
      <c r="BS17" s="27" t="s">
        <v>4802</v>
      </c>
      <c r="BT17" s="27">
        <v>2010</v>
      </c>
      <c r="BU17" s="27">
        <v>9</v>
      </c>
      <c r="BV17">
        <v>0</v>
      </c>
      <c r="BW17">
        <v>31</v>
      </c>
      <c r="BX17">
        <f t="shared" si="12"/>
        <v>0</v>
      </c>
      <c r="BY17">
        <v>0</v>
      </c>
      <c r="BZ17">
        <f t="shared" si="13"/>
        <v>0</v>
      </c>
      <c r="CB17">
        <v>2011</v>
      </c>
      <c r="CC17" s="34">
        <v>7</v>
      </c>
      <c r="CD17">
        <v>0</v>
      </c>
      <c r="CE17">
        <v>0</v>
      </c>
      <c r="CG17" t="s">
        <v>6064</v>
      </c>
      <c r="CH17">
        <f>AVERAGE(CH10:CH14,CH3:CH7)</f>
        <v>3.218276998351617E-3</v>
      </c>
      <c r="DT17" s="46" t="s">
        <v>5069</v>
      </c>
      <c r="DU17" s="46">
        <v>2.3060041352041671</v>
      </c>
      <c r="DV17" s="46"/>
      <c r="DY17" s="46" t="s">
        <v>5069</v>
      </c>
      <c r="DZ17" s="46">
        <v>2.2009851600916384</v>
      </c>
      <c r="EA17" s="46"/>
      <c r="ED17" s="46" t="s">
        <v>5069</v>
      </c>
      <c r="EE17" s="46">
        <v>1.9876082815890745</v>
      </c>
      <c r="EF17" s="46"/>
      <c r="EI17" s="46" t="s">
        <v>5069</v>
      </c>
      <c r="EJ17" s="46">
        <v>2.2009851600916384</v>
      </c>
      <c r="EK17" s="46"/>
    </row>
    <row r="18" spans="1:141" x14ac:dyDescent="0.25">
      <c r="A18" s="27" t="s">
        <v>4798</v>
      </c>
      <c r="B18" s="27">
        <v>2010</v>
      </c>
      <c r="C18" s="27">
        <v>8</v>
      </c>
      <c r="D18">
        <v>1</v>
      </c>
      <c r="E18">
        <v>57</v>
      </c>
      <c r="F18">
        <f t="shared" si="9"/>
        <v>1.7543859649122806E-2</v>
      </c>
      <c r="G18">
        <v>0</v>
      </c>
      <c r="H18">
        <f t="shared" si="0"/>
        <v>0</v>
      </c>
      <c r="I18">
        <v>57</v>
      </c>
      <c r="J18">
        <v>0</v>
      </c>
      <c r="K18">
        <f t="shared" si="10"/>
        <v>0</v>
      </c>
      <c r="L18">
        <f t="shared" si="11"/>
        <v>0</v>
      </c>
      <c r="N18">
        <v>2011</v>
      </c>
      <c r="O18">
        <v>6.2163601223280251E-3</v>
      </c>
      <c r="P18" s="34">
        <v>6</v>
      </c>
      <c r="Q18">
        <v>1.8691588785046728E-3</v>
      </c>
      <c r="R18">
        <v>4.5330197437643124E-3</v>
      </c>
      <c r="T18" t="s">
        <v>6174</v>
      </c>
      <c r="U18">
        <f>AVERAGE(U14,U3:U4)</f>
        <v>3.1589399409868071E-3</v>
      </c>
      <c r="AC18" s="47" t="s">
        <v>5071</v>
      </c>
      <c r="AD18" s="47" t="s">
        <v>5072</v>
      </c>
      <c r="AE18" s="47" t="s">
        <v>5073</v>
      </c>
      <c r="AF18" s="47" t="s">
        <v>4777</v>
      </c>
      <c r="AG18" s="47" t="s">
        <v>5061</v>
      </c>
      <c r="BS18" s="27" t="s">
        <v>4803</v>
      </c>
      <c r="BT18" s="27">
        <v>2010</v>
      </c>
      <c r="BU18" s="27">
        <v>9</v>
      </c>
      <c r="BV18">
        <v>0</v>
      </c>
      <c r="BW18">
        <v>830</v>
      </c>
      <c r="BX18">
        <f t="shared" si="12"/>
        <v>0</v>
      </c>
      <c r="BY18">
        <v>0</v>
      </c>
      <c r="BZ18">
        <f t="shared" si="13"/>
        <v>0</v>
      </c>
      <c r="CB18">
        <v>2011</v>
      </c>
      <c r="CC18" s="34">
        <v>8</v>
      </c>
      <c r="CD18">
        <v>2.4539877300613498E-3</v>
      </c>
      <c r="CE18">
        <v>4.9079754601226997E-4</v>
      </c>
    </row>
    <row r="19" spans="1:141" x14ac:dyDescent="0.25">
      <c r="A19" s="27" t="s">
        <v>4799</v>
      </c>
      <c r="B19" s="27">
        <v>2010</v>
      </c>
      <c r="C19" s="27">
        <v>9</v>
      </c>
      <c r="D19">
        <v>0</v>
      </c>
      <c r="E19">
        <v>75</v>
      </c>
      <c r="F19">
        <f t="shared" si="9"/>
        <v>0</v>
      </c>
      <c r="G19">
        <v>0</v>
      </c>
      <c r="H19">
        <f t="shared" si="0"/>
        <v>0</v>
      </c>
      <c r="I19">
        <v>75</v>
      </c>
      <c r="J19">
        <v>0</v>
      </c>
      <c r="K19">
        <f t="shared" si="10"/>
        <v>0</v>
      </c>
      <c r="L19">
        <f t="shared" si="11"/>
        <v>0</v>
      </c>
      <c r="N19">
        <v>2011</v>
      </c>
      <c r="O19">
        <v>1.8614072012130265E-3</v>
      </c>
      <c r="P19" s="34">
        <v>7</v>
      </c>
      <c r="Q19">
        <v>0</v>
      </c>
      <c r="R19">
        <v>1.2786566184624438E-3</v>
      </c>
      <c r="T19" t="s">
        <v>6175</v>
      </c>
      <c r="U19">
        <f>AVERAGE(U5:U7)</f>
        <v>2.7819055590340654E-3</v>
      </c>
      <c r="AC19" t="s">
        <v>1</v>
      </c>
      <c r="AD19">
        <v>9</v>
      </c>
      <c r="AE19">
        <v>18126</v>
      </c>
      <c r="AF19">
        <v>2014</v>
      </c>
      <c r="AG19">
        <v>7.5</v>
      </c>
      <c r="BS19" s="27" t="s">
        <v>4804</v>
      </c>
      <c r="BT19" s="27">
        <v>2010</v>
      </c>
      <c r="BU19" s="27">
        <v>9</v>
      </c>
      <c r="BV19">
        <v>0</v>
      </c>
      <c r="BW19">
        <v>69</v>
      </c>
      <c r="BX19">
        <f t="shared" si="12"/>
        <v>0</v>
      </c>
      <c r="BY19">
        <v>0</v>
      </c>
      <c r="BZ19">
        <f t="shared" si="13"/>
        <v>0</v>
      </c>
      <c r="CB19">
        <v>2011</v>
      </c>
      <c r="CC19" s="34">
        <v>9</v>
      </c>
      <c r="CD19">
        <v>0</v>
      </c>
      <c r="CE19">
        <v>0</v>
      </c>
      <c r="CG19" t="s">
        <v>6174</v>
      </c>
      <c r="CH19">
        <f>AVERAGE(CH14,CH3,CH4)</f>
        <v>9.5195763671913902E-4</v>
      </c>
    </row>
    <row r="20" spans="1:141" ht="15.75" thickBot="1" x14ac:dyDescent="0.3">
      <c r="A20" s="27" t="s">
        <v>4800</v>
      </c>
      <c r="B20" s="27">
        <v>2010</v>
      </c>
      <c r="C20" s="27">
        <v>9</v>
      </c>
      <c r="D20">
        <v>1</v>
      </c>
      <c r="E20">
        <v>329</v>
      </c>
      <c r="F20">
        <f t="shared" si="9"/>
        <v>3.0395136778115501E-3</v>
      </c>
      <c r="G20">
        <v>0</v>
      </c>
      <c r="H20">
        <f t="shared" si="0"/>
        <v>0</v>
      </c>
      <c r="I20">
        <v>321</v>
      </c>
      <c r="J20">
        <v>0</v>
      </c>
      <c r="K20">
        <f t="shared" si="10"/>
        <v>0</v>
      </c>
      <c r="L20">
        <f t="shared" si="11"/>
        <v>0</v>
      </c>
      <c r="N20">
        <v>2011</v>
      </c>
      <c r="O20">
        <v>1.7633295851195916E-3</v>
      </c>
      <c r="P20" s="34">
        <v>8</v>
      </c>
      <c r="Q20">
        <v>3.3602150537634406E-4</v>
      </c>
      <c r="R20">
        <v>1.2312296483706984E-3</v>
      </c>
      <c r="T20" t="s">
        <v>6176</v>
      </c>
      <c r="U20">
        <f>AVERAGE(U8:U10)</f>
        <v>5.2164002899287923E-3</v>
      </c>
      <c r="AC20" s="46" t="s">
        <v>4781</v>
      </c>
      <c r="AD20" s="46">
        <v>9</v>
      </c>
      <c r="AE20" s="46">
        <v>3.8889729479179749E-2</v>
      </c>
      <c r="AF20" s="46">
        <v>4.3210810532421946E-3</v>
      </c>
      <c r="AG20" s="46">
        <v>3.9111863390931639E-6</v>
      </c>
      <c r="BS20" s="27" t="s">
        <v>4807</v>
      </c>
      <c r="BT20" s="27">
        <v>2010</v>
      </c>
      <c r="BU20" s="27">
        <v>9</v>
      </c>
      <c r="BV20">
        <v>0</v>
      </c>
      <c r="BW20">
        <v>119</v>
      </c>
      <c r="BX20">
        <f t="shared" si="12"/>
        <v>0</v>
      </c>
      <c r="BY20">
        <v>0</v>
      </c>
      <c r="BZ20">
        <f t="shared" si="13"/>
        <v>0</v>
      </c>
      <c r="CB20">
        <v>2011</v>
      </c>
      <c r="CC20" s="34">
        <v>10</v>
      </c>
      <c r="CD20">
        <v>0</v>
      </c>
      <c r="CE20">
        <v>0</v>
      </c>
      <c r="CG20" t="s">
        <v>6175</v>
      </c>
      <c r="CH20">
        <f>AVERAGE(CH5,CH6,CH7)</f>
        <v>2.130682495055393E-3</v>
      </c>
    </row>
    <row r="21" spans="1:141" x14ac:dyDescent="0.25">
      <c r="A21" s="27" t="s">
        <v>4801</v>
      </c>
      <c r="B21" s="27">
        <v>2010</v>
      </c>
      <c r="C21" s="27">
        <v>9</v>
      </c>
      <c r="D21">
        <v>0</v>
      </c>
      <c r="E21">
        <v>487</v>
      </c>
      <c r="F21">
        <f t="shared" si="9"/>
        <v>0</v>
      </c>
      <c r="G21">
        <v>0</v>
      </c>
      <c r="H21">
        <f t="shared" si="0"/>
        <v>0</v>
      </c>
      <c r="I21">
        <v>484</v>
      </c>
      <c r="J21">
        <v>0</v>
      </c>
      <c r="K21">
        <f t="shared" si="10"/>
        <v>0</v>
      </c>
      <c r="L21">
        <f t="shared" si="11"/>
        <v>0</v>
      </c>
      <c r="N21">
        <v>2011</v>
      </c>
      <c r="O21">
        <v>5.3763440860215054E-4</v>
      </c>
      <c r="P21" s="34">
        <v>9</v>
      </c>
      <c r="Q21">
        <v>0</v>
      </c>
      <c r="R21">
        <v>5.3763440860215054E-4</v>
      </c>
      <c r="T21" t="s">
        <v>6177</v>
      </c>
      <c r="U21">
        <f>AVERAGE(U11:U13)</f>
        <v>5.3646806658159451E-3</v>
      </c>
      <c r="BS21" s="27" t="s">
        <v>4809</v>
      </c>
      <c r="BT21" s="27">
        <v>2010</v>
      </c>
      <c r="BU21" s="27">
        <v>10</v>
      </c>
      <c r="BV21">
        <v>0</v>
      </c>
      <c r="BW21">
        <v>664</v>
      </c>
      <c r="BX21">
        <f t="shared" si="12"/>
        <v>0</v>
      </c>
      <c r="BY21">
        <v>0</v>
      </c>
      <c r="BZ21">
        <f t="shared" si="13"/>
        <v>0</v>
      </c>
      <c r="CB21">
        <v>2011</v>
      </c>
      <c r="CC21" s="34">
        <v>11</v>
      </c>
      <c r="CD21">
        <v>7.1059027360011545E-2</v>
      </c>
      <c r="CE21">
        <v>2.3686342453337183E-2</v>
      </c>
      <c r="CG21" t="s">
        <v>6176</v>
      </c>
      <c r="CH21">
        <f>AVERAGE(CH8:CH10)</f>
        <v>7.5195498993508594E-2</v>
      </c>
      <c r="DT21" t="s">
        <v>6135</v>
      </c>
      <c r="DY21" t="s">
        <v>6135</v>
      </c>
    </row>
    <row r="22" spans="1:141" ht="15.75" thickBot="1" x14ac:dyDescent="0.3">
      <c r="A22" s="27" t="s">
        <v>4802</v>
      </c>
      <c r="B22" s="27">
        <v>2010</v>
      </c>
      <c r="C22" s="27">
        <v>9</v>
      </c>
      <c r="D22">
        <v>1</v>
      </c>
      <c r="E22">
        <v>263</v>
      </c>
      <c r="F22">
        <f t="shared" si="9"/>
        <v>3.8022813688212928E-3</v>
      </c>
      <c r="G22">
        <v>0</v>
      </c>
      <c r="H22">
        <f t="shared" si="0"/>
        <v>0</v>
      </c>
      <c r="I22">
        <v>254</v>
      </c>
      <c r="J22">
        <v>0</v>
      </c>
      <c r="K22">
        <f t="shared" si="10"/>
        <v>0</v>
      </c>
      <c r="L22">
        <f t="shared" si="11"/>
        <v>0</v>
      </c>
      <c r="N22">
        <v>2011</v>
      </c>
      <c r="O22">
        <v>3.0303030303030303E-4</v>
      </c>
      <c r="P22" s="34">
        <v>10</v>
      </c>
      <c r="Q22">
        <v>0</v>
      </c>
      <c r="R22">
        <v>3.0303030303030303E-4</v>
      </c>
      <c r="BS22" s="27" t="s">
        <v>4810</v>
      </c>
      <c r="BT22" s="27">
        <v>2010</v>
      </c>
      <c r="BU22" s="27">
        <v>11</v>
      </c>
      <c r="BV22">
        <v>0</v>
      </c>
      <c r="BW22">
        <v>491</v>
      </c>
      <c r="BX22">
        <f t="shared" si="12"/>
        <v>0</v>
      </c>
      <c r="BY22">
        <v>0</v>
      </c>
      <c r="BZ22">
        <f t="shared" si="13"/>
        <v>0</v>
      </c>
      <c r="CB22">
        <v>2012</v>
      </c>
      <c r="CC22" s="34">
        <v>2</v>
      </c>
      <c r="CD22">
        <v>0</v>
      </c>
      <c r="CE22">
        <v>0</v>
      </c>
      <c r="CG22" t="s">
        <v>6177</v>
      </c>
      <c r="CH22">
        <f>AVERAGE(CH11:CH13)</f>
        <v>6.8707350727094012E-3</v>
      </c>
    </row>
    <row r="23" spans="1:141" ht="15.75" thickBot="1" x14ac:dyDescent="0.3">
      <c r="A23" s="27" t="s">
        <v>4803</v>
      </c>
      <c r="B23" s="27">
        <v>2010</v>
      </c>
      <c r="C23" s="27">
        <v>9</v>
      </c>
      <c r="D23">
        <v>5</v>
      </c>
      <c r="E23">
        <v>435</v>
      </c>
      <c r="F23">
        <f t="shared" si="9"/>
        <v>1.1494252873563218E-2</v>
      </c>
      <c r="G23">
        <v>3</v>
      </c>
      <c r="H23">
        <f t="shared" si="0"/>
        <v>6.8965517241379309E-3</v>
      </c>
      <c r="I23">
        <v>432</v>
      </c>
      <c r="J23">
        <v>1</v>
      </c>
      <c r="K23">
        <f t="shared" si="10"/>
        <v>2.3148148148148147E-3</v>
      </c>
      <c r="L23">
        <f t="shared" si="11"/>
        <v>2.2988505747126436E-3</v>
      </c>
      <c r="N23">
        <v>2011</v>
      </c>
      <c r="O23">
        <v>1.6920473773265651E-3</v>
      </c>
      <c r="P23" s="34">
        <v>11</v>
      </c>
      <c r="Q23">
        <v>0</v>
      </c>
      <c r="R23">
        <v>8.4602368866328254E-4</v>
      </c>
      <c r="AC23" t="s">
        <v>5074</v>
      </c>
      <c r="BS23" s="27" t="s">
        <v>4811</v>
      </c>
      <c r="BT23" s="27">
        <v>2010</v>
      </c>
      <c r="BU23" s="27">
        <v>11</v>
      </c>
      <c r="BV23">
        <v>0</v>
      </c>
      <c r="BW23">
        <v>593</v>
      </c>
      <c r="BX23">
        <f t="shared" si="12"/>
        <v>0</v>
      </c>
      <c r="BY23">
        <v>0</v>
      </c>
      <c r="BZ23">
        <f t="shared" si="13"/>
        <v>0</v>
      </c>
      <c r="CB23">
        <v>2012</v>
      </c>
      <c r="CC23" s="34">
        <v>3</v>
      </c>
      <c r="CD23">
        <v>0</v>
      </c>
      <c r="CE23">
        <v>0</v>
      </c>
      <c r="CU23" s="62"/>
      <c r="CV23" s="62"/>
      <c r="CW23" s="62"/>
      <c r="CX23" s="62"/>
      <c r="CY23" s="62"/>
      <c r="CZ23" s="62"/>
      <c r="DA23" s="62"/>
      <c r="DB23" s="62"/>
      <c r="DC23" s="62"/>
      <c r="DD23" s="62"/>
      <c r="DE23" s="62"/>
      <c r="DF23" s="62"/>
      <c r="DG23" s="62"/>
      <c r="DH23" s="62"/>
      <c r="DI23" s="62"/>
      <c r="DJ23" s="62"/>
      <c r="DK23" s="62"/>
      <c r="DT23" s="47"/>
      <c r="DU23" s="47" t="s">
        <v>4781</v>
      </c>
      <c r="DV23" s="47" t="s">
        <v>4781</v>
      </c>
      <c r="DY23" s="47"/>
      <c r="DZ23" s="47" t="s">
        <v>4781</v>
      </c>
      <c r="EA23" s="47" t="s">
        <v>4781</v>
      </c>
    </row>
    <row r="24" spans="1:141" x14ac:dyDescent="0.25">
      <c r="A24" s="27" t="s">
        <v>4804</v>
      </c>
      <c r="B24" s="27">
        <v>2010</v>
      </c>
      <c r="C24" s="27">
        <v>9</v>
      </c>
      <c r="D24">
        <v>4</v>
      </c>
      <c r="E24">
        <v>316</v>
      </c>
      <c r="F24">
        <f t="shared" si="9"/>
        <v>1.2658227848101266E-2</v>
      </c>
      <c r="G24">
        <v>0</v>
      </c>
      <c r="H24">
        <f t="shared" si="0"/>
        <v>0</v>
      </c>
      <c r="I24">
        <v>304</v>
      </c>
      <c r="J24">
        <v>2</v>
      </c>
      <c r="K24">
        <f t="shared" si="10"/>
        <v>6.5789473684210523E-3</v>
      </c>
      <c r="L24">
        <f t="shared" si="11"/>
        <v>6.3291139240506328E-3</v>
      </c>
      <c r="N24">
        <v>2012</v>
      </c>
      <c r="O24">
        <v>8.4615886265814524E-3</v>
      </c>
      <c r="P24" s="34">
        <v>2</v>
      </c>
      <c r="Q24">
        <v>0</v>
      </c>
      <c r="R24">
        <v>0</v>
      </c>
      <c r="AC24" s="47" t="s">
        <v>5075</v>
      </c>
      <c r="AD24" s="47" t="s">
        <v>5076</v>
      </c>
      <c r="AE24" s="47" t="s">
        <v>5064</v>
      </c>
      <c r="AF24" s="47" t="s">
        <v>5077</v>
      </c>
      <c r="AG24" s="47" t="s">
        <v>5078</v>
      </c>
      <c r="AH24" s="47" t="s">
        <v>5079</v>
      </c>
      <c r="AI24" s="47" t="s">
        <v>5080</v>
      </c>
      <c r="BS24" s="27" t="s">
        <v>4813</v>
      </c>
      <c r="BT24" s="27">
        <v>2011</v>
      </c>
      <c r="BU24" s="27">
        <v>2</v>
      </c>
      <c r="BV24">
        <v>0</v>
      </c>
      <c r="BW24">
        <v>9</v>
      </c>
      <c r="BX24">
        <f t="shared" si="12"/>
        <v>0</v>
      </c>
      <c r="BY24">
        <v>0</v>
      </c>
      <c r="BZ24">
        <f t="shared" si="13"/>
        <v>0</v>
      </c>
      <c r="CB24">
        <v>2012</v>
      </c>
      <c r="CC24" s="34">
        <v>4</v>
      </c>
      <c r="CD24">
        <v>2.6881720430107529E-3</v>
      </c>
      <c r="CE24">
        <v>1.3440860215053765E-3</v>
      </c>
      <c r="DT24" t="s">
        <v>5060</v>
      </c>
      <c r="DU24">
        <v>2.8605017268854709E-2</v>
      </c>
      <c r="DV24">
        <v>4.3210810532421946E-3</v>
      </c>
      <c r="DY24" t="s">
        <v>5060</v>
      </c>
      <c r="DZ24">
        <v>2.1287218549498128E-2</v>
      </c>
      <c r="EA24">
        <v>4.1304816139414021E-3</v>
      </c>
    </row>
    <row r="25" spans="1:141" x14ac:dyDescent="0.25">
      <c r="A25" s="27" t="s">
        <v>4805</v>
      </c>
      <c r="B25" s="27">
        <v>2010</v>
      </c>
      <c r="C25" s="27">
        <v>9</v>
      </c>
      <c r="D25">
        <v>1</v>
      </c>
      <c r="E25">
        <v>35</v>
      </c>
      <c r="F25">
        <f t="shared" si="9"/>
        <v>2.8571428571428571E-2</v>
      </c>
      <c r="G25">
        <v>0</v>
      </c>
      <c r="H25">
        <f t="shared" si="0"/>
        <v>0</v>
      </c>
      <c r="I25">
        <v>35</v>
      </c>
      <c r="J25">
        <v>0</v>
      </c>
      <c r="K25">
        <f t="shared" si="10"/>
        <v>0</v>
      </c>
      <c r="L25">
        <f t="shared" si="11"/>
        <v>0</v>
      </c>
      <c r="N25">
        <v>2012</v>
      </c>
      <c r="O25">
        <v>3.2425421530479898E-3</v>
      </c>
      <c r="P25" s="34">
        <v>3</v>
      </c>
      <c r="Q25">
        <v>1.2970168612191958E-3</v>
      </c>
      <c r="R25">
        <v>1.9455252918287938E-3</v>
      </c>
      <c r="AC25" t="s">
        <v>5081</v>
      </c>
      <c r="AD25">
        <v>18252803.676168852</v>
      </c>
      <c r="AE25">
        <v>1</v>
      </c>
      <c r="AF25">
        <v>18252803.676168852</v>
      </c>
      <c r="AG25">
        <v>4867411.7753311014</v>
      </c>
      <c r="AH25">
        <v>2.6770900743033244E-45</v>
      </c>
      <c r="AI25">
        <v>4.4939984776663584</v>
      </c>
      <c r="BS25" s="27" t="s">
        <v>4814</v>
      </c>
      <c r="BT25" s="27">
        <v>2011</v>
      </c>
      <c r="BU25" s="27">
        <v>2</v>
      </c>
      <c r="BV25">
        <v>0</v>
      </c>
      <c r="BW25">
        <v>237</v>
      </c>
      <c r="BX25">
        <f t="shared" si="12"/>
        <v>0</v>
      </c>
      <c r="BY25">
        <v>0</v>
      </c>
      <c r="BZ25">
        <f t="shared" si="13"/>
        <v>0</v>
      </c>
      <c r="CB25">
        <v>2012</v>
      </c>
      <c r="CC25" s="34">
        <v>5</v>
      </c>
      <c r="CD25">
        <v>0</v>
      </c>
      <c r="CE25">
        <v>0</v>
      </c>
      <c r="DT25" t="s">
        <v>5061</v>
      </c>
      <c r="DU25">
        <v>9.3611408687949377E-4</v>
      </c>
      <c r="DV25">
        <v>3.9111863390931639E-6</v>
      </c>
      <c r="DY25" t="s">
        <v>5061</v>
      </c>
      <c r="DZ25">
        <v>1.8103799288336129E-3</v>
      </c>
      <c r="EA25">
        <v>2.8912998750330731E-6</v>
      </c>
    </row>
    <row r="26" spans="1:141" x14ac:dyDescent="0.25">
      <c r="A26" s="27" t="s">
        <v>4806</v>
      </c>
      <c r="B26" s="27">
        <v>2010</v>
      </c>
      <c r="C26" s="27">
        <v>9</v>
      </c>
      <c r="D26">
        <v>0</v>
      </c>
      <c r="E26">
        <v>27</v>
      </c>
      <c r="F26">
        <f t="shared" si="9"/>
        <v>0</v>
      </c>
      <c r="G26">
        <v>0</v>
      </c>
      <c r="H26">
        <f t="shared" si="0"/>
        <v>0</v>
      </c>
      <c r="I26">
        <v>27</v>
      </c>
      <c r="J26">
        <v>0</v>
      </c>
      <c r="K26">
        <f t="shared" si="10"/>
        <v>0</v>
      </c>
      <c r="L26">
        <f t="shared" si="11"/>
        <v>0</v>
      </c>
      <c r="N26">
        <v>2012</v>
      </c>
      <c r="O26">
        <v>5.7191119691119693E-3</v>
      </c>
      <c r="P26" s="34">
        <v>4</v>
      </c>
      <c r="Q26">
        <v>0</v>
      </c>
      <c r="R26">
        <v>1.8581081081081082E-3</v>
      </c>
      <c r="AC26" t="s">
        <v>5082</v>
      </c>
      <c r="AD26">
        <v>60.000031289490714</v>
      </c>
      <c r="AE26">
        <v>16</v>
      </c>
      <c r="AF26">
        <v>3.7500019555931696</v>
      </c>
      <c r="BS26" s="27" t="s">
        <v>4816</v>
      </c>
      <c r="BT26" s="27">
        <v>2011</v>
      </c>
      <c r="BU26" s="27">
        <v>3</v>
      </c>
      <c r="BV26">
        <v>0</v>
      </c>
      <c r="BW26">
        <v>7</v>
      </c>
      <c r="BX26">
        <f t="shared" si="12"/>
        <v>0</v>
      </c>
      <c r="BY26">
        <v>0</v>
      </c>
      <c r="BZ26">
        <f t="shared" si="13"/>
        <v>0</v>
      </c>
      <c r="CB26">
        <v>2012</v>
      </c>
      <c r="CC26" s="34">
        <v>6</v>
      </c>
      <c r="CD26">
        <v>4.873055570886034E-2</v>
      </c>
      <c r="CE26">
        <v>7.7259091215700487E-3</v>
      </c>
      <c r="DT26" t="s">
        <v>5062</v>
      </c>
      <c r="DU26">
        <v>9</v>
      </c>
      <c r="DV26">
        <v>9</v>
      </c>
      <c r="DY26" t="s">
        <v>5062</v>
      </c>
      <c r="DZ26">
        <v>12</v>
      </c>
      <c r="EA26">
        <v>12</v>
      </c>
    </row>
    <row r="27" spans="1:141" x14ac:dyDescent="0.25">
      <c r="A27" s="27" t="s">
        <v>4807</v>
      </c>
      <c r="B27" s="27">
        <v>2010</v>
      </c>
      <c r="C27" s="27">
        <v>9</v>
      </c>
      <c r="D27">
        <v>4</v>
      </c>
      <c r="E27">
        <v>471</v>
      </c>
      <c r="F27">
        <f t="shared" si="9"/>
        <v>8.4925690021231421E-3</v>
      </c>
      <c r="G27">
        <v>2</v>
      </c>
      <c r="H27">
        <f t="shared" si="0"/>
        <v>4.246284501061571E-3</v>
      </c>
      <c r="I27">
        <v>466</v>
      </c>
      <c r="J27">
        <v>3</v>
      </c>
      <c r="K27">
        <f t="shared" si="10"/>
        <v>6.4377682403433476E-3</v>
      </c>
      <c r="L27">
        <f t="shared" si="11"/>
        <v>6.369426751592357E-3</v>
      </c>
      <c r="N27">
        <v>2012</v>
      </c>
      <c r="O27">
        <v>4.1511000415110004E-4</v>
      </c>
      <c r="P27" s="34">
        <v>5</v>
      </c>
      <c r="Q27">
        <v>4.1511000415110004E-4</v>
      </c>
      <c r="R27">
        <v>4.1511000415110004E-4</v>
      </c>
      <c r="BS27" s="27" t="s">
        <v>4818</v>
      </c>
      <c r="BT27" s="27">
        <v>2011</v>
      </c>
      <c r="BU27" s="27">
        <v>4</v>
      </c>
      <c r="BV27">
        <v>1</v>
      </c>
      <c r="BW27">
        <v>350</v>
      </c>
      <c r="BX27">
        <f t="shared" si="12"/>
        <v>2.8571428571428571E-3</v>
      </c>
      <c r="BY27">
        <v>0</v>
      </c>
      <c r="BZ27">
        <f t="shared" si="13"/>
        <v>0</v>
      </c>
      <c r="CB27">
        <v>2012</v>
      </c>
      <c r="CC27" s="34">
        <v>7</v>
      </c>
      <c r="CD27">
        <v>8.3333333333333329E-2</v>
      </c>
      <c r="CE27">
        <v>4.1666666666666664E-2</v>
      </c>
      <c r="DT27" t="s">
        <v>6136</v>
      </c>
      <c r="DU27">
        <v>0.32450923187183334</v>
      </c>
      <c r="DY27" t="s">
        <v>6136</v>
      </c>
      <c r="DZ27">
        <v>0.27573428886284518</v>
      </c>
    </row>
    <row r="28" spans="1:141" ht="15.75" thickBot="1" x14ac:dyDescent="0.3">
      <c r="A28" s="27" t="s">
        <v>4808</v>
      </c>
      <c r="B28" s="27">
        <v>2010</v>
      </c>
      <c r="C28" s="27">
        <v>10</v>
      </c>
      <c r="D28">
        <v>0</v>
      </c>
      <c r="E28">
        <v>29</v>
      </c>
      <c r="F28">
        <f t="shared" si="9"/>
        <v>0</v>
      </c>
      <c r="G28">
        <v>0</v>
      </c>
      <c r="H28">
        <f t="shared" si="0"/>
        <v>0</v>
      </c>
      <c r="I28">
        <v>29</v>
      </c>
      <c r="J28">
        <v>0</v>
      </c>
      <c r="K28">
        <f t="shared" si="10"/>
        <v>0</v>
      </c>
      <c r="L28">
        <f t="shared" si="11"/>
        <v>0</v>
      </c>
      <c r="N28">
        <v>2012</v>
      </c>
      <c r="O28">
        <v>1.7608664030706253E-3</v>
      </c>
      <c r="P28" s="34">
        <v>6</v>
      </c>
      <c r="Q28">
        <v>7.473169056409375E-4</v>
      </c>
      <c r="R28">
        <v>1.434602129008635E-3</v>
      </c>
      <c r="AC28" s="46" t="s">
        <v>4677</v>
      </c>
      <c r="AD28" s="46">
        <v>18252863.67620014</v>
      </c>
      <c r="AE28" s="46">
        <v>17</v>
      </c>
      <c r="AF28" s="46"/>
      <c r="AG28" s="46"/>
      <c r="AH28" s="46"/>
      <c r="AI28" s="46"/>
      <c r="BS28" s="27" t="s">
        <v>4819</v>
      </c>
      <c r="BT28" s="27">
        <v>2011</v>
      </c>
      <c r="BU28" s="27">
        <v>4</v>
      </c>
      <c r="BV28">
        <v>0</v>
      </c>
      <c r="BW28">
        <v>255</v>
      </c>
      <c r="BX28">
        <f t="shared" si="12"/>
        <v>0</v>
      </c>
      <c r="BY28">
        <v>0</v>
      </c>
      <c r="BZ28">
        <f t="shared" si="13"/>
        <v>0</v>
      </c>
      <c r="CB28">
        <v>2012</v>
      </c>
      <c r="CC28" s="34">
        <v>8</v>
      </c>
      <c r="CD28">
        <v>0</v>
      </c>
      <c r="CE28">
        <v>0</v>
      </c>
      <c r="DT28" t="s">
        <v>5063</v>
      </c>
      <c r="DU28">
        <v>0</v>
      </c>
      <c r="DY28" t="s">
        <v>5063</v>
      </c>
      <c r="DZ28">
        <v>0</v>
      </c>
    </row>
    <row r="29" spans="1:141" x14ac:dyDescent="0.25">
      <c r="A29" s="27" t="s">
        <v>4809</v>
      </c>
      <c r="B29" s="27">
        <v>2010</v>
      </c>
      <c r="C29" s="27">
        <v>10</v>
      </c>
      <c r="D29">
        <v>0</v>
      </c>
      <c r="E29">
        <v>449</v>
      </c>
      <c r="F29">
        <f t="shared" si="9"/>
        <v>0</v>
      </c>
      <c r="G29">
        <v>0</v>
      </c>
      <c r="H29">
        <f t="shared" si="0"/>
        <v>0</v>
      </c>
      <c r="I29">
        <v>412</v>
      </c>
      <c r="J29">
        <v>0</v>
      </c>
      <c r="K29">
        <f t="shared" si="10"/>
        <v>0</v>
      </c>
      <c r="L29">
        <f t="shared" si="11"/>
        <v>0</v>
      </c>
      <c r="N29">
        <v>2012</v>
      </c>
      <c r="O29">
        <v>6.7004717974640895E-4</v>
      </c>
      <c r="P29" s="34">
        <v>7</v>
      </c>
      <c r="Q29">
        <v>0</v>
      </c>
      <c r="R29">
        <v>0</v>
      </c>
      <c r="BS29" s="27" t="s">
        <v>4820</v>
      </c>
      <c r="BT29" s="27">
        <v>2011</v>
      </c>
      <c r="BU29" s="27">
        <v>4</v>
      </c>
      <c r="BV29">
        <v>0</v>
      </c>
      <c r="BW29">
        <v>2</v>
      </c>
      <c r="BX29">
        <f t="shared" si="12"/>
        <v>0</v>
      </c>
      <c r="BY29">
        <v>0</v>
      </c>
      <c r="BZ29">
        <f t="shared" si="13"/>
        <v>0</v>
      </c>
      <c r="CB29">
        <v>2012</v>
      </c>
      <c r="CC29" s="34">
        <v>9</v>
      </c>
      <c r="CD29">
        <v>6.9152371716194091E-3</v>
      </c>
      <c r="CE29">
        <v>2.0024313286254795E-3</v>
      </c>
      <c r="DT29" t="s">
        <v>5064</v>
      </c>
      <c r="DU29">
        <v>8</v>
      </c>
      <c r="DY29" t="s">
        <v>5064</v>
      </c>
      <c r="DZ29">
        <v>11</v>
      </c>
    </row>
    <row r="30" spans="1:141" x14ac:dyDescent="0.25">
      <c r="A30" s="27" t="s">
        <v>4810</v>
      </c>
      <c r="B30" s="27">
        <v>2010</v>
      </c>
      <c r="C30" s="27">
        <v>11</v>
      </c>
      <c r="D30">
        <v>0</v>
      </c>
      <c r="E30">
        <v>321</v>
      </c>
      <c r="F30">
        <f t="shared" si="9"/>
        <v>0</v>
      </c>
      <c r="G30">
        <v>0</v>
      </c>
      <c r="H30">
        <f t="shared" si="0"/>
        <v>0</v>
      </c>
      <c r="I30">
        <v>319</v>
      </c>
      <c r="J30">
        <v>0</v>
      </c>
      <c r="K30">
        <f t="shared" si="10"/>
        <v>0</v>
      </c>
      <c r="L30">
        <f t="shared" si="11"/>
        <v>0</v>
      </c>
      <c r="N30">
        <v>2012</v>
      </c>
      <c r="O30">
        <v>6.3079490109397241E-3</v>
      </c>
      <c r="P30" s="34">
        <v>8</v>
      </c>
      <c r="Q30">
        <v>6.4542391542252251E-4</v>
      </c>
      <c r="R30">
        <v>5.9626451435364092E-3</v>
      </c>
      <c r="BS30" s="27" t="s">
        <v>4821</v>
      </c>
      <c r="BT30" s="27">
        <v>2011</v>
      </c>
      <c r="BU30" s="27">
        <v>5</v>
      </c>
      <c r="BV30">
        <v>1</v>
      </c>
      <c r="BW30">
        <v>276</v>
      </c>
      <c r="BX30">
        <f t="shared" si="12"/>
        <v>3.6231884057971015E-3</v>
      </c>
      <c r="BY30">
        <v>1</v>
      </c>
      <c r="BZ30">
        <f t="shared" si="13"/>
        <v>3.6231884057971015E-3</v>
      </c>
      <c r="CB30">
        <v>2012</v>
      </c>
      <c r="CC30" s="34">
        <v>10</v>
      </c>
      <c r="CD30">
        <v>7.0052539404553416E-3</v>
      </c>
      <c r="CE30">
        <v>3.0647985989492119E-3</v>
      </c>
      <c r="DT30" t="s">
        <v>5065</v>
      </c>
      <c r="DU30">
        <v>2.4273771201979377</v>
      </c>
      <c r="DY30" t="s">
        <v>5065</v>
      </c>
      <c r="DZ30">
        <v>1.4113192116905278</v>
      </c>
    </row>
    <row r="31" spans="1:141" x14ac:dyDescent="0.25">
      <c r="A31" s="27" t="s">
        <v>4811</v>
      </c>
      <c r="B31" s="27">
        <v>2010</v>
      </c>
      <c r="C31" s="27">
        <v>11</v>
      </c>
      <c r="D31">
        <v>0</v>
      </c>
      <c r="E31">
        <v>697</v>
      </c>
      <c r="F31">
        <f t="shared" si="9"/>
        <v>0</v>
      </c>
      <c r="G31">
        <v>0</v>
      </c>
      <c r="H31">
        <f t="shared" si="0"/>
        <v>0</v>
      </c>
      <c r="I31">
        <v>654</v>
      </c>
      <c r="J31">
        <v>0</v>
      </c>
      <c r="K31">
        <f t="shared" si="10"/>
        <v>0</v>
      </c>
      <c r="L31">
        <f t="shared" si="11"/>
        <v>0</v>
      </c>
      <c r="N31">
        <v>2012</v>
      </c>
      <c r="O31">
        <v>1.7038439664112941E-2</v>
      </c>
      <c r="P31" s="34">
        <v>9</v>
      </c>
      <c r="Q31">
        <v>5.9839639579360574E-4</v>
      </c>
      <c r="R31">
        <v>8.9759459369040851E-4</v>
      </c>
      <c r="AC31" t="s">
        <v>6011</v>
      </c>
      <c r="BS31" s="27" t="s">
        <v>4822</v>
      </c>
      <c r="BT31" s="27">
        <v>2011</v>
      </c>
      <c r="BU31" s="27">
        <v>5</v>
      </c>
      <c r="BV31">
        <v>0</v>
      </c>
      <c r="BW31">
        <v>277</v>
      </c>
      <c r="BX31">
        <f t="shared" si="12"/>
        <v>0</v>
      </c>
      <c r="BY31">
        <v>0</v>
      </c>
      <c r="BZ31">
        <f t="shared" si="13"/>
        <v>0</v>
      </c>
      <c r="CB31">
        <v>2012</v>
      </c>
      <c r="CC31" s="34">
        <v>11</v>
      </c>
      <c r="CD31">
        <v>1.5015015015015015E-3</v>
      </c>
      <c r="CE31">
        <v>5.005005005005005E-4</v>
      </c>
      <c r="DT31" t="s">
        <v>5066</v>
      </c>
      <c r="DU31">
        <v>2.0685590869375454E-2</v>
      </c>
      <c r="DY31" t="s">
        <v>5066</v>
      </c>
      <c r="DZ31">
        <v>9.2901915592001699E-2</v>
      </c>
    </row>
    <row r="32" spans="1:141" ht="15.75" thickBot="1" x14ac:dyDescent="0.3">
      <c r="A32" s="27" t="s">
        <v>4812</v>
      </c>
      <c r="B32" s="27">
        <v>2011</v>
      </c>
      <c r="C32" s="27">
        <v>1</v>
      </c>
      <c r="D32">
        <v>0</v>
      </c>
      <c r="E32">
        <v>44</v>
      </c>
      <c r="F32">
        <f t="shared" si="9"/>
        <v>0</v>
      </c>
      <c r="G32">
        <v>0</v>
      </c>
      <c r="H32">
        <f t="shared" si="0"/>
        <v>0</v>
      </c>
      <c r="I32">
        <v>39</v>
      </c>
      <c r="J32">
        <v>0</v>
      </c>
      <c r="K32">
        <f t="shared" si="10"/>
        <v>0</v>
      </c>
      <c r="L32">
        <f t="shared" si="11"/>
        <v>0</v>
      </c>
      <c r="N32">
        <v>2012</v>
      </c>
      <c r="O32">
        <v>2.3148148148148147E-3</v>
      </c>
      <c r="P32" s="34">
        <v>10</v>
      </c>
      <c r="Q32">
        <v>0</v>
      </c>
      <c r="R32">
        <v>1.5432098765432098E-3</v>
      </c>
      <c r="BS32" s="27" t="s">
        <v>4823</v>
      </c>
      <c r="BT32" s="27">
        <v>2011</v>
      </c>
      <c r="BU32" s="27">
        <v>5</v>
      </c>
      <c r="BV32">
        <v>1</v>
      </c>
      <c r="BW32">
        <v>437</v>
      </c>
      <c r="BX32">
        <f t="shared" si="12"/>
        <v>2.2883295194508009E-3</v>
      </c>
      <c r="BY32">
        <v>1</v>
      </c>
      <c r="BZ32">
        <f t="shared" si="13"/>
        <v>2.2883295194508009E-3</v>
      </c>
      <c r="CB32">
        <v>2012</v>
      </c>
      <c r="CC32" s="34">
        <v>12</v>
      </c>
      <c r="CD32">
        <v>0</v>
      </c>
      <c r="CE32">
        <v>0</v>
      </c>
      <c r="DT32" t="s">
        <v>5067</v>
      </c>
      <c r="DU32">
        <v>1.8595480375308981</v>
      </c>
      <c r="DY32" t="s">
        <v>5067</v>
      </c>
      <c r="DZ32">
        <v>1.7958848187040437</v>
      </c>
    </row>
    <row r="33" spans="1:131" x14ac:dyDescent="0.25">
      <c r="A33" s="27" t="s">
        <v>4813</v>
      </c>
      <c r="B33" s="27">
        <v>2011</v>
      </c>
      <c r="C33" s="27">
        <v>2</v>
      </c>
      <c r="D33">
        <v>0</v>
      </c>
      <c r="E33">
        <v>565</v>
      </c>
      <c r="F33">
        <f t="shared" si="9"/>
        <v>0</v>
      </c>
      <c r="G33">
        <v>0</v>
      </c>
      <c r="H33">
        <f t="shared" si="0"/>
        <v>0</v>
      </c>
      <c r="I33">
        <v>438</v>
      </c>
      <c r="J33">
        <v>0</v>
      </c>
      <c r="K33">
        <f t="shared" si="10"/>
        <v>0</v>
      </c>
      <c r="L33">
        <f t="shared" si="11"/>
        <v>0</v>
      </c>
      <c r="N33">
        <v>2012</v>
      </c>
      <c r="O33">
        <v>1.2232415902140674E-3</v>
      </c>
      <c r="P33" s="34">
        <v>11</v>
      </c>
      <c r="Q33">
        <v>0</v>
      </c>
      <c r="R33">
        <v>1.2232415902140674E-3</v>
      </c>
      <c r="AC33" s="47"/>
      <c r="AD33" s="47" t="s">
        <v>5058</v>
      </c>
      <c r="AE33" s="47" t="s">
        <v>5059</v>
      </c>
      <c r="BS33" s="27" t="s">
        <v>4824</v>
      </c>
      <c r="BT33" s="27">
        <v>2011</v>
      </c>
      <c r="BU33" s="27">
        <v>5</v>
      </c>
      <c r="BV33">
        <v>0</v>
      </c>
      <c r="BW33">
        <v>113</v>
      </c>
      <c r="BX33">
        <f t="shared" si="12"/>
        <v>0</v>
      </c>
      <c r="BY33">
        <v>0</v>
      </c>
      <c r="BZ33">
        <f t="shared" si="13"/>
        <v>0</v>
      </c>
      <c r="CB33">
        <v>2013</v>
      </c>
      <c r="CC33" s="34">
        <v>1</v>
      </c>
      <c r="CD33">
        <v>0</v>
      </c>
      <c r="CE33">
        <v>0</v>
      </c>
      <c r="DT33" t="s">
        <v>5068</v>
      </c>
      <c r="DU33">
        <v>4.1371181738750908E-2</v>
      </c>
      <c r="DY33" t="s">
        <v>5068</v>
      </c>
      <c r="DZ33">
        <v>0.1858038311840034</v>
      </c>
    </row>
    <row r="34" spans="1:131" ht="15.75" thickBot="1" x14ac:dyDescent="0.3">
      <c r="A34" s="27" t="s">
        <v>4814</v>
      </c>
      <c r="B34" s="27">
        <v>2011</v>
      </c>
      <c r="C34" s="27">
        <v>2</v>
      </c>
      <c r="D34">
        <v>0</v>
      </c>
      <c r="E34">
        <v>781</v>
      </c>
      <c r="F34">
        <f t="shared" si="9"/>
        <v>0</v>
      </c>
      <c r="G34">
        <v>0</v>
      </c>
      <c r="H34">
        <f t="shared" si="0"/>
        <v>0</v>
      </c>
      <c r="I34">
        <v>678</v>
      </c>
      <c r="J34">
        <v>0</v>
      </c>
      <c r="K34">
        <f t="shared" si="10"/>
        <v>0</v>
      </c>
      <c r="L34">
        <f t="shared" si="11"/>
        <v>0</v>
      </c>
      <c r="N34">
        <v>2012</v>
      </c>
      <c r="O34">
        <v>3.472222222222222E-3</v>
      </c>
      <c r="P34" s="34">
        <v>12</v>
      </c>
      <c r="Q34">
        <v>0</v>
      </c>
      <c r="R34">
        <v>0</v>
      </c>
      <c r="AC34" t="s">
        <v>5060</v>
      </c>
      <c r="AD34">
        <v>8.6775022185212151E-3</v>
      </c>
      <c r="AE34">
        <v>3.2105453663012241E-3</v>
      </c>
      <c r="BS34" s="27" t="s">
        <v>4825</v>
      </c>
      <c r="BT34" s="27">
        <v>2011</v>
      </c>
      <c r="BU34" s="27">
        <v>5</v>
      </c>
      <c r="BV34">
        <v>2</v>
      </c>
      <c r="BW34">
        <v>342</v>
      </c>
      <c r="BX34">
        <f t="shared" si="12"/>
        <v>5.8479532163742687E-3</v>
      </c>
      <c r="BY34">
        <v>1</v>
      </c>
      <c r="BZ34">
        <f t="shared" si="13"/>
        <v>2.9239766081871343E-3</v>
      </c>
      <c r="CB34">
        <v>2013</v>
      </c>
      <c r="CC34" s="34">
        <v>2</v>
      </c>
      <c r="CD34">
        <v>0</v>
      </c>
      <c r="CE34">
        <v>0</v>
      </c>
      <c r="DT34" s="46" t="s">
        <v>5069</v>
      </c>
      <c r="DU34" s="46">
        <v>2.3060041352041671</v>
      </c>
      <c r="DV34" s="46"/>
      <c r="DY34" s="46" t="s">
        <v>5069</v>
      </c>
      <c r="DZ34" s="46">
        <v>2.2009851600916384</v>
      </c>
      <c r="EA34" s="46"/>
    </row>
    <row r="35" spans="1:131" x14ac:dyDescent="0.25">
      <c r="A35" s="27" t="s">
        <v>4815</v>
      </c>
      <c r="B35" s="27">
        <v>2011</v>
      </c>
      <c r="C35" s="27">
        <v>3</v>
      </c>
      <c r="D35">
        <v>0</v>
      </c>
      <c r="E35">
        <v>74</v>
      </c>
      <c r="F35">
        <f t="shared" si="9"/>
        <v>0</v>
      </c>
      <c r="G35">
        <v>0</v>
      </c>
      <c r="H35">
        <f t="shared" si="0"/>
        <v>0</v>
      </c>
      <c r="I35">
        <v>72</v>
      </c>
      <c r="J35">
        <v>0</v>
      </c>
      <c r="K35">
        <f t="shared" si="10"/>
        <v>0</v>
      </c>
      <c r="L35">
        <f t="shared" si="11"/>
        <v>0</v>
      </c>
      <c r="N35">
        <v>2013</v>
      </c>
      <c r="O35">
        <v>3.3477088948787063E-3</v>
      </c>
      <c r="P35" s="34">
        <v>1</v>
      </c>
      <c r="Q35">
        <v>2E-3</v>
      </c>
      <c r="R35">
        <v>3.3477088948787063E-3</v>
      </c>
      <c r="AC35" t="s">
        <v>5061</v>
      </c>
      <c r="AD35">
        <v>2.8630929056768829E-4</v>
      </c>
      <c r="AE35">
        <v>2.9583500938922002E-6</v>
      </c>
      <c r="BS35" s="27" t="s">
        <v>4827</v>
      </c>
      <c r="BT35" s="27">
        <v>2011</v>
      </c>
      <c r="BU35" s="27">
        <v>6</v>
      </c>
      <c r="BV35">
        <v>1</v>
      </c>
      <c r="BW35">
        <v>602</v>
      </c>
      <c r="BX35">
        <f t="shared" si="12"/>
        <v>1.6611295681063123E-3</v>
      </c>
      <c r="BY35">
        <v>1</v>
      </c>
      <c r="BZ35">
        <f t="shared" si="13"/>
        <v>1.6611295681063123E-3</v>
      </c>
      <c r="CB35">
        <v>2013</v>
      </c>
      <c r="CC35" s="34">
        <v>3</v>
      </c>
      <c r="CD35">
        <v>0</v>
      </c>
      <c r="CE35">
        <v>0</v>
      </c>
    </row>
    <row r="36" spans="1:131" x14ac:dyDescent="0.25">
      <c r="A36" s="27" t="s">
        <v>4816</v>
      </c>
      <c r="B36" s="27">
        <v>2011</v>
      </c>
      <c r="C36" s="27">
        <v>3</v>
      </c>
      <c r="D36">
        <v>0</v>
      </c>
      <c r="E36">
        <v>341</v>
      </c>
      <c r="F36">
        <f t="shared" si="9"/>
        <v>0</v>
      </c>
      <c r="G36">
        <v>0</v>
      </c>
      <c r="H36">
        <f t="shared" si="0"/>
        <v>0</v>
      </c>
      <c r="I36">
        <v>232</v>
      </c>
      <c r="J36">
        <v>0</v>
      </c>
      <c r="K36">
        <f t="shared" si="10"/>
        <v>0</v>
      </c>
      <c r="L36">
        <f t="shared" si="11"/>
        <v>0</v>
      </c>
      <c r="N36">
        <v>2013</v>
      </c>
      <c r="O36">
        <v>3.1645569620253164E-3</v>
      </c>
      <c r="P36" s="34">
        <v>2</v>
      </c>
      <c r="Q36">
        <v>0</v>
      </c>
      <c r="R36">
        <v>1.5822784810126582E-3</v>
      </c>
      <c r="AC36" t="s">
        <v>5062</v>
      </c>
      <c r="AD36">
        <v>11</v>
      </c>
      <c r="AE36">
        <v>10</v>
      </c>
      <c r="BS36" s="27" t="s">
        <v>4828</v>
      </c>
      <c r="BT36" s="27">
        <v>2011</v>
      </c>
      <c r="BU36" s="27">
        <v>6</v>
      </c>
      <c r="BV36">
        <v>0</v>
      </c>
      <c r="BW36">
        <v>2</v>
      </c>
      <c r="BX36">
        <f t="shared" si="12"/>
        <v>0</v>
      </c>
      <c r="BY36">
        <v>0</v>
      </c>
      <c r="BZ36">
        <f t="shared" si="13"/>
        <v>0</v>
      </c>
      <c r="CB36">
        <v>2013</v>
      </c>
      <c r="CC36" s="34">
        <v>4</v>
      </c>
      <c r="CD36">
        <v>0</v>
      </c>
      <c r="CE36">
        <v>0</v>
      </c>
    </row>
    <row r="37" spans="1:131" x14ac:dyDescent="0.25">
      <c r="A37" s="27" t="s">
        <v>4817</v>
      </c>
      <c r="B37" s="27">
        <v>2011</v>
      </c>
      <c r="C37" s="27">
        <v>4</v>
      </c>
      <c r="D37">
        <v>0</v>
      </c>
      <c r="E37">
        <v>134</v>
      </c>
      <c r="F37">
        <f t="shared" si="9"/>
        <v>0</v>
      </c>
      <c r="G37">
        <v>0</v>
      </c>
      <c r="H37">
        <f t="shared" si="0"/>
        <v>0</v>
      </c>
      <c r="I37">
        <v>133</v>
      </c>
      <c r="J37">
        <v>0</v>
      </c>
      <c r="K37">
        <f t="shared" si="10"/>
        <v>0</v>
      </c>
      <c r="L37">
        <f t="shared" si="11"/>
        <v>0</v>
      </c>
      <c r="N37">
        <v>2013</v>
      </c>
      <c r="O37">
        <v>3.340809608219079E-3</v>
      </c>
      <c r="P37" s="34">
        <v>3</v>
      </c>
      <c r="Q37">
        <v>1.2987012987012987E-3</v>
      </c>
      <c r="R37">
        <v>3.340809608219079E-3</v>
      </c>
      <c r="AC37" t="s">
        <v>6012</v>
      </c>
      <c r="AD37">
        <v>1.5209042402746908E-4</v>
      </c>
      <c r="BS37" s="27" t="s">
        <v>4829</v>
      </c>
      <c r="BT37" s="27">
        <v>2011</v>
      </c>
      <c r="BU37" s="27">
        <v>6</v>
      </c>
      <c r="BV37">
        <v>0</v>
      </c>
      <c r="BW37">
        <v>126</v>
      </c>
      <c r="BX37">
        <f t="shared" si="12"/>
        <v>0</v>
      </c>
      <c r="BY37">
        <v>0</v>
      </c>
      <c r="BZ37">
        <f t="shared" si="13"/>
        <v>0</v>
      </c>
      <c r="CB37">
        <v>2013</v>
      </c>
      <c r="CC37" s="34">
        <v>5</v>
      </c>
      <c r="CD37">
        <v>6.369426751592357E-3</v>
      </c>
      <c r="CE37">
        <v>2.1231422505307855E-3</v>
      </c>
    </row>
    <row r="38" spans="1:131" x14ac:dyDescent="0.25">
      <c r="A38" s="27" t="s">
        <v>4818</v>
      </c>
      <c r="B38" s="27">
        <v>2011</v>
      </c>
      <c r="C38" s="27">
        <v>4</v>
      </c>
      <c r="D38">
        <v>1</v>
      </c>
      <c r="E38">
        <v>470</v>
      </c>
      <c r="F38">
        <f t="shared" si="9"/>
        <v>2.1276595744680851E-3</v>
      </c>
      <c r="G38">
        <v>0</v>
      </c>
      <c r="H38">
        <f t="shared" si="0"/>
        <v>0</v>
      </c>
      <c r="I38">
        <v>432</v>
      </c>
      <c r="J38">
        <v>0</v>
      </c>
      <c r="K38">
        <f t="shared" si="10"/>
        <v>0</v>
      </c>
      <c r="L38">
        <f t="shared" si="11"/>
        <v>0</v>
      </c>
      <c r="N38">
        <v>2013</v>
      </c>
      <c r="O38">
        <v>2.5000000000000001E-3</v>
      </c>
      <c r="P38" s="34">
        <v>4</v>
      </c>
      <c r="Q38">
        <v>0</v>
      </c>
      <c r="R38">
        <v>1E-3</v>
      </c>
      <c r="AC38" t="s">
        <v>5063</v>
      </c>
      <c r="AD38">
        <v>0</v>
      </c>
      <c r="BS38" s="27" t="s">
        <v>4830</v>
      </c>
      <c r="BT38" s="27">
        <v>2011</v>
      </c>
      <c r="BU38" s="27">
        <v>6</v>
      </c>
      <c r="BV38">
        <v>0</v>
      </c>
      <c r="BW38">
        <v>47</v>
      </c>
      <c r="BX38">
        <f t="shared" si="12"/>
        <v>0</v>
      </c>
      <c r="BY38">
        <v>0</v>
      </c>
      <c r="BZ38">
        <f t="shared" si="13"/>
        <v>0</v>
      </c>
      <c r="CB38">
        <v>2013</v>
      </c>
      <c r="CC38" s="34">
        <v>6</v>
      </c>
      <c r="CD38">
        <v>9.3267581475128647E-2</v>
      </c>
      <c r="CE38">
        <v>3.1089193825042882E-2</v>
      </c>
    </row>
    <row r="39" spans="1:131" x14ac:dyDescent="0.25">
      <c r="A39" s="27" t="s">
        <v>4819</v>
      </c>
      <c r="B39" s="27">
        <v>2011</v>
      </c>
      <c r="C39" s="27">
        <v>4</v>
      </c>
      <c r="D39">
        <v>3</v>
      </c>
      <c r="E39">
        <v>809</v>
      </c>
      <c r="F39">
        <f t="shared" si="9"/>
        <v>3.708281829419036E-3</v>
      </c>
      <c r="G39">
        <v>0</v>
      </c>
      <c r="H39">
        <f t="shared" si="0"/>
        <v>0</v>
      </c>
      <c r="I39">
        <v>677</v>
      </c>
      <c r="J39">
        <v>1</v>
      </c>
      <c r="K39">
        <f t="shared" si="10"/>
        <v>1.4771048744460858E-3</v>
      </c>
      <c r="L39">
        <f t="shared" si="11"/>
        <v>1.2360939431396785E-3</v>
      </c>
      <c r="N39">
        <v>2013</v>
      </c>
      <c r="O39">
        <v>3.5047496533289067E-3</v>
      </c>
      <c r="P39" s="34">
        <v>5</v>
      </c>
      <c r="Q39">
        <v>0</v>
      </c>
      <c r="R39">
        <v>2.6298590146587408E-3</v>
      </c>
      <c r="AC39" t="s">
        <v>5064</v>
      </c>
      <c r="AD39">
        <v>19</v>
      </c>
      <c r="BS39" s="27" t="s">
        <v>4831</v>
      </c>
      <c r="BT39" s="27">
        <v>2011</v>
      </c>
      <c r="BU39" s="27">
        <v>6</v>
      </c>
      <c r="BV39">
        <v>0</v>
      </c>
      <c r="BW39">
        <v>3</v>
      </c>
      <c r="BX39">
        <f t="shared" si="12"/>
        <v>0</v>
      </c>
      <c r="BY39">
        <v>0</v>
      </c>
      <c r="BZ39">
        <f t="shared" si="13"/>
        <v>0</v>
      </c>
      <c r="CB39">
        <v>2013</v>
      </c>
      <c r="CC39" s="34">
        <v>7</v>
      </c>
      <c r="CD39">
        <v>0</v>
      </c>
      <c r="CE39">
        <v>0</v>
      </c>
    </row>
    <row r="40" spans="1:131" x14ac:dyDescent="0.25">
      <c r="A40" s="27" t="s">
        <v>4820</v>
      </c>
      <c r="B40" s="27">
        <v>2011</v>
      </c>
      <c r="C40" s="27">
        <v>4</v>
      </c>
      <c r="D40">
        <v>2</v>
      </c>
      <c r="E40">
        <v>56</v>
      </c>
      <c r="F40">
        <f t="shared" si="9"/>
        <v>3.5714285714285712E-2</v>
      </c>
      <c r="G40">
        <v>0</v>
      </c>
      <c r="H40">
        <f t="shared" si="0"/>
        <v>0</v>
      </c>
      <c r="I40">
        <v>55</v>
      </c>
      <c r="J40">
        <v>0</v>
      </c>
      <c r="K40">
        <f t="shared" si="10"/>
        <v>0</v>
      </c>
      <c r="L40">
        <f t="shared" si="11"/>
        <v>0</v>
      </c>
      <c r="N40">
        <v>2013</v>
      </c>
      <c r="O40">
        <v>1.2313140297427964E-2</v>
      </c>
      <c r="P40" s="34">
        <v>6</v>
      </c>
      <c r="Q40">
        <v>1.0067150419103771E-3</v>
      </c>
      <c r="R40">
        <v>1.1642899010564695E-2</v>
      </c>
      <c r="AC40" t="s">
        <v>5065</v>
      </c>
      <c r="AD40">
        <v>1.014568574183522</v>
      </c>
      <c r="BS40" s="27" t="s">
        <v>4832</v>
      </c>
      <c r="BT40" s="27">
        <v>2011</v>
      </c>
      <c r="BU40" s="27">
        <v>7</v>
      </c>
      <c r="BV40">
        <v>0</v>
      </c>
      <c r="BW40">
        <v>6</v>
      </c>
      <c r="BX40">
        <f t="shared" si="12"/>
        <v>0</v>
      </c>
      <c r="BY40">
        <v>0</v>
      </c>
      <c r="BZ40">
        <f t="shared" si="13"/>
        <v>0</v>
      </c>
      <c r="CB40">
        <v>2013</v>
      </c>
      <c r="CC40" s="34">
        <v>8</v>
      </c>
      <c r="CD40">
        <v>1.0314259561058633E-2</v>
      </c>
      <c r="CE40">
        <v>3.4380865203528775E-3</v>
      </c>
      <c r="CG40" t="s">
        <v>6132</v>
      </c>
    </row>
    <row r="41" spans="1:131" x14ac:dyDescent="0.25">
      <c r="A41" s="27" t="s">
        <v>4821</v>
      </c>
      <c r="B41" s="27">
        <v>2011</v>
      </c>
      <c r="C41" s="27">
        <v>5</v>
      </c>
      <c r="D41">
        <v>3</v>
      </c>
      <c r="E41">
        <v>711</v>
      </c>
      <c r="F41">
        <f t="shared" si="9"/>
        <v>4.2194092827004216E-3</v>
      </c>
      <c r="G41">
        <v>1</v>
      </c>
      <c r="H41">
        <f t="shared" si="0"/>
        <v>1.4064697609001407E-3</v>
      </c>
      <c r="I41">
        <v>632</v>
      </c>
      <c r="J41">
        <v>2</v>
      </c>
      <c r="K41">
        <f t="shared" si="10"/>
        <v>3.1645569620253164E-3</v>
      </c>
      <c r="L41">
        <f t="shared" si="11"/>
        <v>2.8129395218002813E-3</v>
      </c>
      <c r="N41">
        <v>2013</v>
      </c>
      <c r="O41">
        <v>1.0901556500389717E-2</v>
      </c>
      <c r="P41" s="34">
        <v>7</v>
      </c>
      <c r="Q41">
        <v>9.46969696969697E-4</v>
      </c>
      <c r="R41">
        <v>9.9160388818075856E-3</v>
      </c>
      <c r="AC41" t="s">
        <v>5066</v>
      </c>
      <c r="AD41">
        <v>0.16152900050151409</v>
      </c>
      <c r="BS41" s="27" t="s">
        <v>4833</v>
      </c>
      <c r="BT41" s="27">
        <v>2011</v>
      </c>
      <c r="BU41" s="27">
        <v>7</v>
      </c>
      <c r="BV41">
        <v>0</v>
      </c>
      <c r="BW41">
        <v>1</v>
      </c>
      <c r="BX41">
        <f t="shared" si="12"/>
        <v>0</v>
      </c>
      <c r="BY41">
        <v>0</v>
      </c>
      <c r="BZ41">
        <f t="shared" si="13"/>
        <v>0</v>
      </c>
      <c r="CB41">
        <v>2013</v>
      </c>
      <c r="CC41" s="34">
        <v>9</v>
      </c>
      <c r="CD41">
        <v>4.2933569657193742E-3</v>
      </c>
      <c r="CE41">
        <v>1.4311189885731247E-3</v>
      </c>
      <c r="CG41">
        <v>0</v>
      </c>
    </row>
    <row r="42" spans="1:131" x14ac:dyDescent="0.25">
      <c r="A42" s="27" t="s">
        <v>4822</v>
      </c>
      <c r="B42" s="27">
        <v>2011</v>
      </c>
      <c r="C42" s="27">
        <v>5</v>
      </c>
      <c r="D42">
        <v>2</v>
      </c>
      <c r="E42">
        <v>201</v>
      </c>
      <c r="F42">
        <f t="shared" si="9"/>
        <v>9.9502487562189053E-3</v>
      </c>
      <c r="G42">
        <v>0</v>
      </c>
      <c r="H42">
        <f t="shared" si="0"/>
        <v>0</v>
      </c>
      <c r="I42">
        <v>152</v>
      </c>
      <c r="J42">
        <v>1</v>
      </c>
      <c r="K42">
        <f t="shared" si="10"/>
        <v>6.5789473684210523E-3</v>
      </c>
      <c r="L42">
        <f t="shared" si="11"/>
        <v>4.9751243781094526E-3</v>
      </c>
      <c r="N42">
        <v>2013</v>
      </c>
      <c r="O42">
        <v>6.6750692751354054E-3</v>
      </c>
      <c r="P42" s="34">
        <v>8</v>
      </c>
      <c r="Q42">
        <v>2.8140359241782789E-3</v>
      </c>
      <c r="R42">
        <v>6.3223355890683862E-3</v>
      </c>
      <c r="AC42" t="s">
        <v>5067</v>
      </c>
      <c r="AD42">
        <v>1.7291328115213698</v>
      </c>
      <c r="BS42" s="27" t="s">
        <v>4834</v>
      </c>
      <c r="BT42" s="27">
        <v>2011</v>
      </c>
      <c r="BU42" s="27">
        <v>7</v>
      </c>
      <c r="BV42">
        <v>0</v>
      </c>
      <c r="BW42">
        <v>14</v>
      </c>
      <c r="BX42">
        <f t="shared" si="12"/>
        <v>0</v>
      </c>
      <c r="BY42">
        <v>0</v>
      </c>
      <c r="BZ42">
        <f t="shared" si="13"/>
        <v>0</v>
      </c>
      <c r="CB42">
        <v>2013</v>
      </c>
      <c r="CC42" s="34">
        <v>10</v>
      </c>
      <c r="CD42">
        <v>1.0101010101010101E-3</v>
      </c>
      <c r="CE42">
        <v>5.0505050505050505E-4</v>
      </c>
      <c r="CG42">
        <v>0</v>
      </c>
    </row>
    <row r="43" spans="1:131" x14ac:dyDescent="0.25">
      <c r="A43" s="27" t="s">
        <v>4823</v>
      </c>
      <c r="B43" s="27">
        <v>2011</v>
      </c>
      <c r="C43" s="27">
        <v>5</v>
      </c>
      <c r="D43">
        <v>0</v>
      </c>
      <c r="E43">
        <v>50</v>
      </c>
      <c r="F43">
        <f t="shared" si="9"/>
        <v>0</v>
      </c>
      <c r="G43">
        <v>0</v>
      </c>
      <c r="H43">
        <f t="shared" si="0"/>
        <v>0</v>
      </c>
      <c r="I43">
        <v>50</v>
      </c>
      <c r="J43">
        <v>0</v>
      </c>
      <c r="K43">
        <f t="shared" si="10"/>
        <v>0</v>
      </c>
      <c r="L43">
        <f t="shared" si="11"/>
        <v>0</v>
      </c>
      <c r="N43">
        <v>2013</v>
      </c>
      <c r="O43">
        <v>3.5776876784666127E-3</v>
      </c>
      <c r="P43" s="34">
        <v>9</v>
      </c>
      <c r="Q43">
        <v>0</v>
      </c>
      <c r="R43">
        <v>2.7259567481529297E-3</v>
      </c>
      <c r="AC43" t="s">
        <v>5068</v>
      </c>
      <c r="AD43">
        <v>0.32305800100302817</v>
      </c>
      <c r="BS43" s="27" t="s">
        <v>4835</v>
      </c>
      <c r="BT43" s="27">
        <v>2011</v>
      </c>
      <c r="BU43" s="27">
        <v>7</v>
      </c>
      <c r="BV43">
        <v>0</v>
      </c>
      <c r="BW43">
        <v>87</v>
      </c>
      <c r="BX43">
        <f t="shared" si="12"/>
        <v>0</v>
      </c>
      <c r="BY43">
        <v>0</v>
      </c>
      <c r="BZ43">
        <f t="shared" si="13"/>
        <v>0</v>
      </c>
      <c r="CB43">
        <v>2013</v>
      </c>
      <c r="CC43" s="34">
        <v>11</v>
      </c>
      <c r="CD43">
        <v>0</v>
      </c>
      <c r="CE43">
        <v>0</v>
      </c>
      <c r="CG43">
        <v>0</v>
      </c>
    </row>
    <row r="44" spans="1:131" ht="15.75" thickBot="1" x14ac:dyDescent="0.3">
      <c r="A44" s="27" t="s">
        <v>4824</v>
      </c>
      <c r="B44" s="27">
        <v>2011</v>
      </c>
      <c r="C44" s="27">
        <v>5</v>
      </c>
      <c r="D44">
        <v>0</v>
      </c>
      <c r="E44">
        <v>604</v>
      </c>
      <c r="F44">
        <f t="shared" si="9"/>
        <v>0</v>
      </c>
      <c r="G44">
        <v>0</v>
      </c>
      <c r="H44">
        <f t="shared" si="0"/>
        <v>0</v>
      </c>
      <c r="I44">
        <v>464</v>
      </c>
      <c r="J44">
        <v>0</v>
      </c>
      <c r="K44">
        <f t="shared" si="10"/>
        <v>0</v>
      </c>
      <c r="L44">
        <f t="shared" si="11"/>
        <v>0</v>
      </c>
      <c r="N44">
        <v>2013</v>
      </c>
      <c r="O44">
        <v>8.547008547008547E-4</v>
      </c>
      <c r="P44" s="34">
        <v>10</v>
      </c>
      <c r="Q44">
        <v>0</v>
      </c>
      <c r="R44">
        <v>8.547008547008547E-4</v>
      </c>
      <c r="AC44" s="46" t="s">
        <v>5069</v>
      </c>
      <c r="AD44" s="46">
        <v>2.0930240544083096</v>
      </c>
      <c r="AE44" s="46"/>
      <c r="BS44" s="27" t="s">
        <v>4836</v>
      </c>
      <c r="BT44" s="27">
        <v>2011</v>
      </c>
      <c r="BU44" s="27">
        <v>8</v>
      </c>
      <c r="BV44">
        <v>0</v>
      </c>
      <c r="BW44">
        <v>160</v>
      </c>
      <c r="BX44">
        <f t="shared" si="12"/>
        <v>0</v>
      </c>
      <c r="BY44">
        <v>0</v>
      </c>
      <c r="BZ44">
        <f t="shared" si="13"/>
        <v>0</v>
      </c>
      <c r="CB44">
        <v>2014</v>
      </c>
      <c r="CC44" s="34">
        <v>4</v>
      </c>
      <c r="CD44">
        <v>0</v>
      </c>
      <c r="CE44">
        <v>0</v>
      </c>
      <c r="CG44">
        <v>0</v>
      </c>
    </row>
    <row r="45" spans="1:131" x14ac:dyDescent="0.25">
      <c r="A45" s="27" t="s">
        <v>4825</v>
      </c>
      <c r="B45" s="27">
        <v>2011</v>
      </c>
      <c r="C45" s="27">
        <v>5</v>
      </c>
      <c r="D45">
        <v>8</v>
      </c>
      <c r="E45">
        <v>608</v>
      </c>
      <c r="F45">
        <f t="shared" si="9"/>
        <v>1.3157894736842105E-2</v>
      </c>
      <c r="G45">
        <v>2</v>
      </c>
      <c r="H45">
        <f t="shared" si="0"/>
        <v>3.2894736842105261E-3</v>
      </c>
      <c r="I45">
        <v>556</v>
      </c>
      <c r="J45">
        <v>2</v>
      </c>
      <c r="K45">
        <f t="shared" si="10"/>
        <v>3.5971223021582736E-3</v>
      </c>
      <c r="L45">
        <f t="shared" si="11"/>
        <v>3.2894736842105261E-3</v>
      </c>
      <c r="N45">
        <v>2013</v>
      </c>
      <c r="O45">
        <v>0</v>
      </c>
      <c r="P45" s="34">
        <v>11</v>
      </c>
      <c r="Q45">
        <v>0</v>
      </c>
      <c r="R45">
        <v>0</v>
      </c>
      <c r="BS45" s="27" t="s">
        <v>4837</v>
      </c>
      <c r="BT45" s="27">
        <v>2011</v>
      </c>
      <c r="BU45" s="27">
        <v>8</v>
      </c>
      <c r="BV45">
        <v>0</v>
      </c>
      <c r="BW45">
        <v>376</v>
      </c>
      <c r="BX45">
        <f t="shared" si="12"/>
        <v>0</v>
      </c>
      <c r="BY45">
        <v>0</v>
      </c>
      <c r="BZ45">
        <f t="shared" si="13"/>
        <v>0</v>
      </c>
      <c r="CB45">
        <v>2014</v>
      </c>
      <c r="CC45" s="34">
        <v>5</v>
      </c>
      <c r="CD45">
        <v>2.6525198938992041E-3</v>
      </c>
      <c r="CE45">
        <v>1.3262599469496021E-3</v>
      </c>
      <c r="CG45">
        <v>2.6525198938992041E-3</v>
      </c>
    </row>
    <row r="46" spans="1:131" x14ac:dyDescent="0.25">
      <c r="A46" s="27" t="s">
        <v>4826</v>
      </c>
      <c r="B46" s="27">
        <v>2011</v>
      </c>
      <c r="C46" s="27">
        <v>5</v>
      </c>
      <c r="D46">
        <v>1</v>
      </c>
      <c r="E46">
        <v>68</v>
      </c>
      <c r="F46">
        <f t="shared" si="9"/>
        <v>1.4705882352941176E-2</v>
      </c>
      <c r="G46">
        <v>1</v>
      </c>
      <c r="H46">
        <f t="shared" si="0"/>
        <v>1.4705882352941176E-2</v>
      </c>
      <c r="I46">
        <v>68</v>
      </c>
      <c r="J46">
        <v>1</v>
      </c>
      <c r="K46">
        <f t="shared" si="10"/>
        <v>1.4705882352941176E-2</v>
      </c>
      <c r="L46">
        <f t="shared" si="11"/>
        <v>1.4705882352941176E-2</v>
      </c>
      <c r="N46">
        <v>2014</v>
      </c>
      <c r="O46">
        <v>0</v>
      </c>
      <c r="P46" s="34">
        <v>4</v>
      </c>
      <c r="Q46">
        <v>0</v>
      </c>
      <c r="R46">
        <v>0</v>
      </c>
      <c r="BS46" s="27" t="s">
        <v>4838</v>
      </c>
      <c r="BT46" s="27">
        <v>2011</v>
      </c>
      <c r="BU46" s="27">
        <v>8</v>
      </c>
      <c r="BV46">
        <v>0</v>
      </c>
      <c r="BW46">
        <v>29</v>
      </c>
      <c r="BX46">
        <f t="shared" si="12"/>
        <v>0</v>
      </c>
      <c r="BY46">
        <v>0</v>
      </c>
      <c r="BZ46">
        <f t="shared" si="13"/>
        <v>0</v>
      </c>
      <c r="CB46">
        <v>2014</v>
      </c>
      <c r="CC46" s="34">
        <v>6</v>
      </c>
      <c r="CD46">
        <v>0.21560846560846561</v>
      </c>
      <c r="CE46">
        <v>0.10163139329805997</v>
      </c>
      <c r="CG46">
        <v>0.21560846560846561</v>
      </c>
    </row>
    <row r="47" spans="1:131" x14ac:dyDescent="0.25">
      <c r="A47" s="27" t="s">
        <v>4827</v>
      </c>
      <c r="B47" s="27">
        <v>2011</v>
      </c>
      <c r="C47" s="27">
        <v>6</v>
      </c>
      <c r="D47">
        <v>0</v>
      </c>
      <c r="E47">
        <v>815</v>
      </c>
      <c r="F47">
        <f t="shared" si="9"/>
        <v>0</v>
      </c>
      <c r="G47">
        <v>0</v>
      </c>
      <c r="H47">
        <f t="shared" si="0"/>
        <v>0</v>
      </c>
      <c r="I47">
        <v>815</v>
      </c>
      <c r="J47">
        <v>0</v>
      </c>
      <c r="K47">
        <f t="shared" si="10"/>
        <v>0</v>
      </c>
      <c r="L47">
        <f t="shared" si="11"/>
        <v>0</v>
      </c>
      <c r="N47">
        <v>2014</v>
      </c>
      <c r="O47">
        <v>1.841620626151013E-3</v>
      </c>
      <c r="P47" s="34">
        <v>5</v>
      </c>
      <c r="Q47">
        <v>0</v>
      </c>
      <c r="R47">
        <v>1.3812154696132596E-3</v>
      </c>
      <c r="BS47" s="27" t="s">
        <v>4839</v>
      </c>
      <c r="BT47" s="27">
        <v>2011</v>
      </c>
      <c r="BU47" s="27">
        <v>8</v>
      </c>
      <c r="BV47">
        <v>0</v>
      </c>
      <c r="BW47">
        <v>617</v>
      </c>
      <c r="BX47">
        <f t="shared" si="12"/>
        <v>0</v>
      </c>
      <c r="BY47">
        <v>0</v>
      </c>
      <c r="BZ47">
        <f t="shared" si="13"/>
        <v>0</v>
      </c>
      <c r="CB47">
        <v>2014</v>
      </c>
      <c r="CC47" s="34">
        <v>7</v>
      </c>
      <c r="CD47">
        <v>0.4</v>
      </c>
      <c r="CE47">
        <v>0.13333333333333333</v>
      </c>
      <c r="CG47">
        <v>0.4</v>
      </c>
    </row>
    <row r="48" spans="1:131" ht="15.75" thickBot="1" x14ac:dyDescent="0.3">
      <c r="A48" s="27" t="s">
        <v>4828</v>
      </c>
      <c r="B48" s="27">
        <v>2011</v>
      </c>
      <c r="C48" s="27">
        <v>6</v>
      </c>
      <c r="D48">
        <v>0</v>
      </c>
      <c r="E48">
        <v>25</v>
      </c>
      <c r="F48">
        <f t="shared" si="9"/>
        <v>0</v>
      </c>
      <c r="G48">
        <v>0</v>
      </c>
      <c r="H48">
        <f t="shared" si="0"/>
        <v>0</v>
      </c>
      <c r="I48">
        <v>25</v>
      </c>
      <c r="J48">
        <v>0</v>
      </c>
      <c r="K48">
        <f t="shared" si="10"/>
        <v>0</v>
      </c>
      <c r="L48">
        <f t="shared" si="11"/>
        <v>0</v>
      </c>
      <c r="N48">
        <v>2014</v>
      </c>
      <c r="O48">
        <v>7.744499826222326E-3</v>
      </c>
      <c r="P48" s="34">
        <v>6</v>
      </c>
      <c r="Q48">
        <v>1.7308382517776729E-3</v>
      </c>
      <c r="R48">
        <v>7.222851417249973E-3</v>
      </c>
      <c r="AC48" t="s">
        <v>6015</v>
      </c>
      <c r="BS48" s="27" t="s">
        <v>4840</v>
      </c>
      <c r="BT48" s="27">
        <v>2011</v>
      </c>
      <c r="BU48" s="27">
        <v>8</v>
      </c>
      <c r="BV48">
        <v>2</v>
      </c>
      <c r="BW48">
        <v>815</v>
      </c>
      <c r="BX48">
        <f t="shared" si="12"/>
        <v>2.4539877300613498E-3</v>
      </c>
      <c r="BY48">
        <v>2</v>
      </c>
      <c r="BZ48">
        <f t="shared" si="13"/>
        <v>2.4539877300613498E-3</v>
      </c>
      <c r="CB48">
        <v>2014</v>
      </c>
      <c r="CC48" s="34">
        <v>8</v>
      </c>
      <c r="CD48">
        <v>5.4953379953379955E-3</v>
      </c>
      <c r="CE48">
        <v>1.3738344988344989E-3</v>
      </c>
      <c r="CG48">
        <v>5.4953379953379955E-3</v>
      </c>
    </row>
    <row r="49" spans="1:86" x14ac:dyDescent="0.25">
      <c r="A49" s="27" t="s">
        <v>4829</v>
      </c>
      <c r="B49" s="27">
        <v>2011</v>
      </c>
      <c r="C49" s="27">
        <v>6</v>
      </c>
      <c r="D49">
        <v>2</v>
      </c>
      <c r="E49">
        <v>107</v>
      </c>
      <c r="F49">
        <f t="shared" si="9"/>
        <v>1.8691588785046728E-2</v>
      </c>
      <c r="G49">
        <v>1</v>
      </c>
      <c r="H49">
        <f t="shared" si="0"/>
        <v>9.3457943925233638E-3</v>
      </c>
      <c r="I49">
        <v>107</v>
      </c>
      <c r="J49">
        <v>2</v>
      </c>
      <c r="K49">
        <f t="shared" si="10"/>
        <v>1.8691588785046728E-2</v>
      </c>
      <c r="L49">
        <f t="shared" si="11"/>
        <v>1.8691588785046728E-2</v>
      </c>
      <c r="N49">
        <v>2014</v>
      </c>
      <c r="O49">
        <v>7.9469805005464161E-3</v>
      </c>
      <c r="P49" s="34">
        <v>7</v>
      </c>
      <c r="Q49">
        <v>7.0323488045007034E-4</v>
      </c>
      <c r="R49">
        <v>3.7336969572227367E-3</v>
      </c>
      <c r="T49" s="47"/>
      <c r="U49" s="47"/>
      <c r="V49" s="47"/>
      <c r="W49" s="47"/>
      <c r="X49" s="47"/>
      <c r="Y49" s="47"/>
      <c r="Z49" s="47"/>
      <c r="AA49" s="62"/>
      <c r="BS49" s="27" t="s">
        <v>4842</v>
      </c>
      <c r="BT49" s="27">
        <v>2011</v>
      </c>
      <c r="BU49" s="27">
        <v>9</v>
      </c>
      <c r="BV49">
        <v>0</v>
      </c>
      <c r="BW49">
        <v>282</v>
      </c>
      <c r="BX49">
        <f t="shared" si="12"/>
        <v>0</v>
      </c>
      <c r="BY49">
        <v>0</v>
      </c>
      <c r="BZ49">
        <f t="shared" si="13"/>
        <v>0</v>
      </c>
      <c r="CB49">
        <v>2014</v>
      </c>
      <c r="CC49" s="34">
        <v>9</v>
      </c>
      <c r="CD49">
        <v>3.5351623981046635E-3</v>
      </c>
      <c r="CE49">
        <v>7.2081797892642669E-4</v>
      </c>
      <c r="CG49">
        <v>3.5351623981046635E-3</v>
      </c>
    </row>
    <row r="50" spans="1:86" ht="15.75" thickBot="1" x14ac:dyDescent="0.3">
      <c r="A50" s="27" t="s">
        <v>4830</v>
      </c>
      <c r="B50" s="27">
        <v>2011</v>
      </c>
      <c r="C50" s="27">
        <v>6</v>
      </c>
      <c r="D50">
        <v>4</v>
      </c>
      <c r="E50">
        <v>755</v>
      </c>
      <c r="F50">
        <f t="shared" si="9"/>
        <v>5.2980132450331126E-3</v>
      </c>
      <c r="G50">
        <v>0</v>
      </c>
      <c r="H50">
        <f t="shared" si="0"/>
        <v>0</v>
      </c>
      <c r="I50">
        <v>744</v>
      </c>
      <c r="J50">
        <v>3</v>
      </c>
      <c r="K50">
        <f t="shared" si="10"/>
        <v>4.0322580645161289E-3</v>
      </c>
      <c r="L50">
        <f t="shared" si="11"/>
        <v>3.9735099337748344E-3</v>
      </c>
      <c r="N50">
        <v>2014</v>
      </c>
      <c r="O50">
        <v>7.5995561219539317E-3</v>
      </c>
      <c r="P50" s="34">
        <v>8</v>
      </c>
      <c r="Q50">
        <v>7.8351717789496673E-4</v>
      </c>
      <c r="R50">
        <v>2.9455639379701321E-3</v>
      </c>
      <c r="AC50" t="s">
        <v>5070</v>
      </c>
      <c r="BS50" s="27" t="s">
        <v>4844</v>
      </c>
      <c r="BT50" s="27">
        <v>2011</v>
      </c>
      <c r="BU50" s="27">
        <v>9</v>
      </c>
      <c r="BV50">
        <v>0</v>
      </c>
      <c r="BW50">
        <v>99</v>
      </c>
      <c r="BX50">
        <f t="shared" si="12"/>
        <v>0</v>
      </c>
      <c r="BY50">
        <v>0</v>
      </c>
      <c r="BZ50">
        <f t="shared" si="13"/>
        <v>0</v>
      </c>
      <c r="CB50">
        <v>2014</v>
      </c>
      <c r="CC50" s="34">
        <v>10</v>
      </c>
      <c r="CD50">
        <v>0</v>
      </c>
      <c r="CE50">
        <v>0</v>
      </c>
      <c r="CG50">
        <v>0</v>
      </c>
    </row>
    <row r="51" spans="1:86" ht="15.75" thickBot="1" x14ac:dyDescent="0.3">
      <c r="A51" s="27" t="s">
        <v>4831</v>
      </c>
      <c r="B51" s="27">
        <v>2011</v>
      </c>
      <c r="C51" s="27">
        <v>6</v>
      </c>
      <c r="D51">
        <v>1</v>
      </c>
      <c r="E51">
        <v>141</v>
      </c>
      <c r="F51">
        <f t="shared" si="9"/>
        <v>7.0921985815602835E-3</v>
      </c>
      <c r="G51">
        <v>0</v>
      </c>
      <c r="H51">
        <f t="shared" si="0"/>
        <v>0</v>
      </c>
      <c r="I51">
        <v>139</v>
      </c>
      <c r="J51">
        <v>0</v>
      </c>
      <c r="K51">
        <f t="shared" si="10"/>
        <v>0</v>
      </c>
      <c r="L51">
        <f t="shared" si="11"/>
        <v>0</v>
      </c>
      <c r="N51">
        <v>2014</v>
      </c>
      <c r="O51">
        <v>2.524917186485726E-3</v>
      </c>
      <c r="P51" s="34">
        <v>9</v>
      </c>
      <c r="Q51">
        <v>0</v>
      </c>
      <c r="R51">
        <v>1.836043171680982E-3</v>
      </c>
      <c r="T51" s="46"/>
      <c r="U51" s="46"/>
      <c r="V51" s="46"/>
      <c r="W51" s="46"/>
      <c r="X51" s="46"/>
      <c r="Y51" s="46"/>
      <c r="Z51" s="46"/>
      <c r="AC51" s="47" t="s">
        <v>5071</v>
      </c>
      <c r="AD51" s="47" t="s">
        <v>5072</v>
      </c>
      <c r="AE51" s="47" t="s">
        <v>5073</v>
      </c>
      <c r="AF51" s="47" t="s">
        <v>4777</v>
      </c>
      <c r="AG51" s="47" t="s">
        <v>5061</v>
      </c>
      <c r="BS51" s="27" t="s">
        <v>4845</v>
      </c>
      <c r="BT51" s="27">
        <v>2011</v>
      </c>
      <c r="BU51" s="27">
        <v>10</v>
      </c>
      <c r="BV51">
        <v>0</v>
      </c>
      <c r="BW51">
        <v>3</v>
      </c>
      <c r="BX51">
        <f t="shared" si="12"/>
        <v>0</v>
      </c>
      <c r="BY51">
        <v>0</v>
      </c>
      <c r="BZ51">
        <f t="shared" si="13"/>
        <v>0</v>
      </c>
      <c r="CB51">
        <v>2015</v>
      </c>
      <c r="CC51" s="34">
        <v>1</v>
      </c>
      <c r="CD51">
        <v>9.4588550983899823E-3</v>
      </c>
      <c r="CE51">
        <v>3.1529516994633273E-3</v>
      </c>
      <c r="CG51">
        <v>0</v>
      </c>
    </row>
    <row r="52" spans="1:86" x14ac:dyDescent="0.25">
      <c r="A52" s="27" t="s">
        <v>4832</v>
      </c>
      <c r="B52" s="27">
        <v>2011</v>
      </c>
      <c r="C52" s="27">
        <v>7</v>
      </c>
      <c r="D52">
        <v>0</v>
      </c>
      <c r="E52">
        <v>220</v>
      </c>
      <c r="F52">
        <f t="shared" si="9"/>
        <v>0</v>
      </c>
      <c r="G52">
        <v>0</v>
      </c>
      <c r="H52">
        <f t="shared" si="0"/>
        <v>0</v>
      </c>
      <c r="I52">
        <v>220</v>
      </c>
      <c r="J52">
        <v>0</v>
      </c>
      <c r="K52">
        <f t="shared" si="10"/>
        <v>0</v>
      </c>
      <c r="L52">
        <f t="shared" si="11"/>
        <v>0</v>
      </c>
      <c r="N52">
        <v>2014</v>
      </c>
      <c r="O52">
        <v>0</v>
      </c>
      <c r="P52" s="34">
        <v>10</v>
      </c>
      <c r="Q52">
        <v>0</v>
      </c>
      <c r="R52">
        <v>1.0893246187363835E-3</v>
      </c>
      <c r="AC52" t="s">
        <v>4670</v>
      </c>
      <c r="AD52">
        <v>12</v>
      </c>
      <c r="AE52">
        <v>78</v>
      </c>
      <c r="AF52">
        <v>6.5</v>
      </c>
      <c r="AG52">
        <v>13</v>
      </c>
      <c r="BS52" s="27" t="s">
        <v>4847</v>
      </c>
      <c r="BT52" s="27">
        <v>2011</v>
      </c>
      <c r="BU52" s="27">
        <v>10</v>
      </c>
      <c r="BV52">
        <v>0</v>
      </c>
      <c r="BW52">
        <v>1550</v>
      </c>
      <c r="BX52">
        <f t="shared" si="12"/>
        <v>0</v>
      </c>
      <c r="BY52">
        <v>0</v>
      </c>
      <c r="BZ52">
        <f t="shared" si="13"/>
        <v>0</v>
      </c>
      <c r="CB52">
        <v>2015</v>
      </c>
      <c r="CC52" s="34">
        <v>2</v>
      </c>
      <c r="CD52">
        <v>0</v>
      </c>
      <c r="CE52">
        <v>0</v>
      </c>
      <c r="CG52">
        <v>0</v>
      </c>
    </row>
    <row r="53" spans="1:86" ht="15.75" thickBot="1" x14ac:dyDescent="0.3">
      <c r="A53" s="27" t="s">
        <v>4833</v>
      </c>
      <c r="B53" s="27">
        <v>2011</v>
      </c>
      <c r="C53" s="27">
        <v>7</v>
      </c>
      <c r="D53">
        <v>0</v>
      </c>
      <c r="E53">
        <v>68</v>
      </c>
      <c r="F53">
        <f t="shared" si="9"/>
        <v>0</v>
      </c>
      <c r="G53">
        <v>0</v>
      </c>
      <c r="H53">
        <f t="shared" si="0"/>
        <v>0</v>
      </c>
      <c r="I53">
        <v>68</v>
      </c>
      <c r="J53">
        <v>0</v>
      </c>
      <c r="K53">
        <f t="shared" si="10"/>
        <v>0</v>
      </c>
      <c r="L53">
        <f t="shared" si="11"/>
        <v>0</v>
      </c>
      <c r="N53">
        <v>2015</v>
      </c>
      <c r="O53">
        <v>2.7453130592480657E-3</v>
      </c>
      <c r="P53" s="34">
        <v>1</v>
      </c>
      <c r="Q53">
        <v>3.7750094375235942E-4</v>
      </c>
      <c r="R53">
        <v>2.3678121154957067E-3</v>
      </c>
      <c r="AC53" s="46" t="s">
        <v>4781</v>
      </c>
      <c r="AD53" s="46">
        <v>12</v>
      </c>
      <c r="AE53" s="46">
        <v>4.9565779367296829E-2</v>
      </c>
      <c r="AF53" s="46">
        <v>4.1304816139414021E-3</v>
      </c>
      <c r="AG53" s="46">
        <v>2.8912998750330731E-6</v>
      </c>
      <c r="BS53" s="27" t="s">
        <v>4850</v>
      </c>
      <c r="BT53" s="27">
        <v>2011</v>
      </c>
      <c r="BU53" s="27">
        <v>10</v>
      </c>
      <c r="BV53">
        <v>0</v>
      </c>
      <c r="BW53">
        <v>1</v>
      </c>
      <c r="BX53">
        <f t="shared" si="12"/>
        <v>0</v>
      </c>
      <c r="BY53">
        <v>0</v>
      </c>
      <c r="BZ53">
        <f t="shared" si="13"/>
        <v>0</v>
      </c>
      <c r="CB53">
        <v>2015</v>
      </c>
      <c r="CC53" s="34">
        <v>3</v>
      </c>
      <c r="CD53">
        <v>5.235602094240838E-3</v>
      </c>
      <c r="CE53">
        <v>5.235602094240838E-3</v>
      </c>
      <c r="CG53">
        <f>AVERAGE(CG41:CG52)</f>
        <v>5.2274290491317293E-2</v>
      </c>
      <c r="CH53" t="s">
        <v>6133</v>
      </c>
    </row>
    <row r="54" spans="1:86" x14ac:dyDescent="0.25">
      <c r="A54" s="27" t="s">
        <v>4834</v>
      </c>
      <c r="B54" s="27">
        <v>2011</v>
      </c>
      <c r="C54" s="27">
        <v>7</v>
      </c>
      <c r="D54">
        <v>2</v>
      </c>
      <c r="E54">
        <v>1236</v>
      </c>
      <c r="F54">
        <f t="shared" si="9"/>
        <v>1.6181229773462784E-3</v>
      </c>
      <c r="G54">
        <v>0</v>
      </c>
      <c r="H54">
        <f t="shared" si="0"/>
        <v>0</v>
      </c>
      <c r="I54">
        <v>1221</v>
      </c>
      <c r="J54">
        <v>2</v>
      </c>
      <c r="K54">
        <f t="shared" si="10"/>
        <v>1.6380016380016381E-3</v>
      </c>
      <c r="L54">
        <f t="shared" si="11"/>
        <v>1.6181229773462784E-3</v>
      </c>
      <c r="N54">
        <v>2015</v>
      </c>
      <c r="O54">
        <v>4.2166416791604199E-3</v>
      </c>
      <c r="P54" s="34">
        <v>2</v>
      </c>
      <c r="Q54">
        <v>8.6206896551724137E-4</v>
      </c>
      <c r="R54">
        <v>3.3545727136431785E-3</v>
      </c>
      <c r="BS54" s="27" t="s">
        <v>4851</v>
      </c>
      <c r="BT54" s="27">
        <v>2011</v>
      </c>
      <c r="BU54" s="27">
        <v>11</v>
      </c>
      <c r="BV54">
        <v>0</v>
      </c>
      <c r="BW54">
        <v>1</v>
      </c>
      <c r="BX54">
        <f t="shared" si="12"/>
        <v>0</v>
      </c>
      <c r="BY54">
        <v>0</v>
      </c>
      <c r="BZ54">
        <f t="shared" si="13"/>
        <v>0</v>
      </c>
      <c r="CB54">
        <v>2015</v>
      </c>
      <c r="CC54" s="34">
        <v>4</v>
      </c>
      <c r="CD54">
        <v>0</v>
      </c>
      <c r="CE54">
        <v>0</v>
      </c>
    </row>
    <row r="55" spans="1:86" x14ac:dyDescent="0.25">
      <c r="A55" s="27" t="s">
        <v>4835</v>
      </c>
      <c r="B55" s="27">
        <v>2011</v>
      </c>
      <c r="C55" s="27">
        <v>7</v>
      </c>
      <c r="D55">
        <v>5</v>
      </c>
      <c r="E55">
        <v>858</v>
      </c>
      <c r="F55">
        <f t="shared" si="9"/>
        <v>5.8275058275058279E-3</v>
      </c>
      <c r="G55">
        <v>0</v>
      </c>
      <c r="H55">
        <f t="shared" si="0"/>
        <v>0</v>
      </c>
      <c r="I55">
        <v>834</v>
      </c>
      <c r="J55">
        <v>3</v>
      </c>
      <c r="K55">
        <f t="shared" si="10"/>
        <v>3.5971223021582736E-3</v>
      </c>
      <c r="L55">
        <f t="shared" si="11"/>
        <v>3.4965034965034965E-3</v>
      </c>
      <c r="N55">
        <v>2015</v>
      </c>
      <c r="O55">
        <v>0</v>
      </c>
      <c r="P55" s="34">
        <v>3</v>
      </c>
      <c r="Q55">
        <v>0</v>
      </c>
      <c r="R55">
        <v>0</v>
      </c>
      <c r="BS55" s="27" t="s">
        <v>4852</v>
      </c>
      <c r="BT55" s="27">
        <v>2011</v>
      </c>
      <c r="BU55" s="27">
        <v>11</v>
      </c>
      <c r="BV55">
        <v>9</v>
      </c>
      <c r="BW55">
        <v>4299</v>
      </c>
      <c r="BX55">
        <f t="shared" si="12"/>
        <v>2.0935101186322401E-3</v>
      </c>
      <c r="BY55">
        <v>9</v>
      </c>
      <c r="BZ55">
        <f t="shared" si="13"/>
        <v>2.0935101186322401E-3</v>
      </c>
      <c r="CB55">
        <v>2015</v>
      </c>
      <c r="CC55" s="34">
        <v>5</v>
      </c>
      <c r="CD55">
        <v>1.488095238095238E-3</v>
      </c>
      <c r="CE55">
        <v>7.4404761904761901E-4</v>
      </c>
    </row>
    <row r="56" spans="1:86" ht="15.75" thickBot="1" x14ac:dyDescent="0.3">
      <c r="A56" s="27" t="s">
        <v>4836</v>
      </c>
      <c r="B56" s="27">
        <v>2011</v>
      </c>
      <c r="C56" s="27">
        <v>8</v>
      </c>
      <c r="D56">
        <v>0</v>
      </c>
      <c r="E56">
        <v>148</v>
      </c>
      <c r="F56">
        <f t="shared" si="9"/>
        <v>0</v>
      </c>
      <c r="G56">
        <v>0</v>
      </c>
      <c r="H56">
        <f t="shared" si="0"/>
        <v>0</v>
      </c>
      <c r="I56">
        <v>148</v>
      </c>
      <c r="J56">
        <v>0</v>
      </c>
      <c r="K56">
        <f t="shared" si="10"/>
        <v>0</v>
      </c>
      <c r="L56">
        <f t="shared" si="11"/>
        <v>0</v>
      </c>
      <c r="N56">
        <v>2015</v>
      </c>
      <c r="O56">
        <v>3.0448410413868102E-3</v>
      </c>
      <c r="P56" s="34">
        <v>4</v>
      </c>
      <c r="Q56">
        <v>0</v>
      </c>
      <c r="R56">
        <v>3.0448410413868102E-3</v>
      </c>
      <c r="AC56" t="s">
        <v>5074</v>
      </c>
      <c r="BS56" s="27" t="s">
        <v>4853</v>
      </c>
      <c r="BT56" s="27">
        <v>2011</v>
      </c>
      <c r="BU56" s="27">
        <v>11</v>
      </c>
      <c r="BV56">
        <v>2</v>
      </c>
      <c r="BW56">
        <v>29</v>
      </c>
      <c r="BX56">
        <f t="shared" si="12"/>
        <v>6.8965517241379309E-2</v>
      </c>
      <c r="BY56">
        <v>2</v>
      </c>
      <c r="BZ56">
        <f t="shared" si="13"/>
        <v>6.8965517241379309E-2</v>
      </c>
      <c r="CB56">
        <v>2015</v>
      </c>
      <c r="CC56" s="34">
        <v>6</v>
      </c>
      <c r="CD56">
        <v>0.39627659574468083</v>
      </c>
      <c r="CE56">
        <v>0.19813829787234041</v>
      </c>
    </row>
    <row r="57" spans="1:86" x14ac:dyDescent="0.25">
      <c r="A57" s="27" t="s">
        <v>4837</v>
      </c>
      <c r="B57" s="27">
        <v>2011</v>
      </c>
      <c r="C57" s="27">
        <v>8</v>
      </c>
      <c r="D57">
        <v>2</v>
      </c>
      <c r="E57">
        <v>850</v>
      </c>
      <c r="F57">
        <f t="shared" si="9"/>
        <v>2.352941176470588E-3</v>
      </c>
      <c r="G57">
        <v>0</v>
      </c>
      <c r="H57">
        <f t="shared" si="0"/>
        <v>0</v>
      </c>
      <c r="I57">
        <v>820</v>
      </c>
      <c r="J57">
        <v>1</v>
      </c>
      <c r="K57">
        <f t="shared" si="10"/>
        <v>1.2195121951219512E-3</v>
      </c>
      <c r="L57">
        <f t="shared" si="11"/>
        <v>1.176470588235294E-3</v>
      </c>
      <c r="N57">
        <v>2015</v>
      </c>
      <c r="O57">
        <v>6.7947646895015314E-3</v>
      </c>
      <c r="P57" s="34">
        <v>5</v>
      </c>
      <c r="Q57">
        <v>1.3227513227513227E-3</v>
      </c>
      <c r="R57">
        <v>6.0428849902534106E-3</v>
      </c>
      <c r="AC57" s="47" t="s">
        <v>5075</v>
      </c>
      <c r="AD57" s="47" t="s">
        <v>5076</v>
      </c>
      <c r="AE57" s="47" t="s">
        <v>5064</v>
      </c>
      <c r="AF57" s="47" t="s">
        <v>5077</v>
      </c>
      <c r="AG57" s="47" t="s">
        <v>5078</v>
      </c>
      <c r="AH57" s="47" t="s">
        <v>5079</v>
      </c>
      <c r="AI57" s="47" t="s">
        <v>5080</v>
      </c>
      <c r="BS57" s="27" t="s">
        <v>4855</v>
      </c>
      <c r="BT57" s="27">
        <v>2012</v>
      </c>
      <c r="BU57" s="27">
        <v>2</v>
      </c>
      <c r="BV57">
        <v>0</v>
      </c>
      <c r="BW57">
        <v>135</v>
      </c>
      <c r="BX57">
        <f t="shared" si="12"/>
        <v>0</v>
      </c>
      <c r="BY57">
        <v>0</v>
      </c>
      <c r="BZ57">
        <f t="shared" si="13"/>
        <v>0</v>
      </c>
      <c r="CB57">
        <v>2015</v>
      </c>
      <c r="CC57" s="34">
        <v>7</v>
      </c>
      <c r="CD57">
        <v>0.25</v>
      </c>
      <c r="CE57">
        <v>0.125</v>
      </c>
    </row>
    <row r="58" spans="1:86" x14ac:dyDescent="0.25">
      <c r="A58" s="27" t="s">
        <v>4838</v>
      </c>
      <c r="B58" s="27">
        <v>2011</v>
      </c>
      <c r="C58" s="27">
        <v>8</v>
      </c>
      <c r="D58">
        <v>0</v>
      </c>
      <c r="E58">
        <v>436</v>
      </c>
      <c r="F58">
        <f t="shared" si="9"/>
        <v>0</v>
      </c>
      <c r="G58">
        <v>0</v>
      </c>
      <c r="H58">
        <f t="shared" si="0"/>
        <v>0</v>
      </c>
      <c r="I58">
        <v>429</v>
      </c>
      <c r="J58">
        <v>0</v>
      </c>
      <c r="K58">
        <f t="shared" si="10"/>
        <v>0</v>
      </c>
      <c r="L58">
        <f t="shared" si="11"/>
        <v>0</v>
      </c>
      <c r="N58">
        <v>2015</v>
      </c>
      <c r="O58">
        <v>2.6560424966799467E-3</v>
      </c>
      <c r="P58" s="34">
        <v>6</v>
      </c>
      <c r="Q58">
        <v>0</v>
      </c>
      <c r="R58">
        <v>1.9920318725099601E-3</v>
      </c>
      <c r="AC58" t="s">
        <v>5081</v>
      </c>
      <c r="AD58">
        <v>253.17792479938274</v>
      </c>
      <c r="AE58">
        <v>1</v>
      </c>
      <c r="AF58">
        <v>253.17792479938274</v>
      </c>
      <c r="AG58">
        <v>38.950441306258412</v>
      </c>
      <c r="AH58">
        <v>2.7874647314007305E-6</v>
      </c>
      <c r="AI58">
        <v>4.3009495017776587</v>
      </c>
      <c r="BS58" s="27" t="s">
        <v>4856</v>
      </c>
      <c r="BT58" s="27">
        <v>2012</v>
      </c>
      <c r="BU58" s="27">
        <v>3</v>
      </c>
      <c r="BV58">
        <v>0</v>
      </c>
      <c r="BW58">
        <v>74</v>
      </c>
      <c r="BX58">
        <f t="shared" si="12"/>
        <v>0</v>
      </c>
      <c r="BY58">
        <v>0</v>
      </c>
      <c r="BZ58">
        <f t="shared" si="13"/>
        <v>0</v>
      </c>
      <c r="CB58">
        <v>2015</v>
      </c>
      <c r="CC58" s="34">
        <v>8</v>
      </c>
      <c r="CD58">
        <v>1.0752688172043011E-3</v>
      </c>
      <c r="CE58">
        <v>0</v>
      </c>
    </row>
    <row r="59" spans="1:86" x14ac:dyDescent="0.25">
      <c r="A59" s="27" t="s">
        <v>4839</v>
      </c>
      <c r="B59" s="27">
        <v>2011</v>
      </c>
      <c r="C59" s="27">
        <v>8</v>
      </c>
      <c r="D59">
        <v>1</v>
      </c>
      <c r="E59">
        <v>459</v>
      </c>
      <c r="F59">
        <f t="shared" si="9"/>
        <v>2.1786492374727671E-3</v>
      </c>
      <c r="G59">
        <v>0</v>
      </c>
      <c r="H59">
        <f t="shared" si="0"/>
        <v>0</v>
      </c>
      <c r="I59">
        <v>440</v>
      </c>
      <c r="J59">
        <v>1</v>
      </c>
      <c r="K59">
        <f t="shared" si="10"/>
        <v>2.2727272727272726E-3</v>
      </c>
      <c r="L59">
        <f t="shared" si="11"/>
        <v>2.1786492374727671E-3</v>
      </c>
      <c r="N59">
        <v>2015</v>
      </c>
      <c r="O59">
        <v>4.129474772150709E-3</v>
      </c>
      <c r="P59" s="34">
        <v>7</v>
      </c>
      <c r="Q59">
        <v>0</v>
      </c>
      <c r="R59">
        <v>4.129474772150709E-3</v>
      </c>
      <c r="AC59" t="s">
        <v>5082</v>
      </c>
      <c r="AD59">
        <v>143.00003180429863</v>
      </c>
      <c r="AE59">
        <v>22</v>
      </c>
      <c r="AF59">
        <v>6.5000014456499375</v>
      </c>
      <c r="BS59" s="27" t="s">
        <v>4858</v>
      </c>
      <c r="BT59" s="27">
        <v>2012</v>
      </c>
      <c r="BU59" s="27">
        <v>4</v>
      </c>
      <c r="BV59">
        <v>0</v>
      </c>
      <c r="BW59">
        <v>251</v>
      </c>
      <c r="BX59">
        <f t="shared" si="12"/>
        <v>0</v>
      </c>
      <c r="BY59">
        <v>0</v>
      </c>
      <c r="BZ59">
        <f t="shared" si="13"/>
        <v>0</v>
      </c>
      <c r="CB59">
        <v>2015</v>
      </c>
      <c r="CC59" s="34">
        <v>9</v>
      </c>
      <c r="CD59">
        <v>5.427651789925993E-3</v>
      </c>
      <c r="CE59">
        <v>1.52480315636896E-3</v>
      </c>
    </row>
    <row r="60" spans="1:86" x14ac:dyDescent="0.25">
      <c r="A60" s="27" t="s">
        <v>4840</v>
      </c>
      <c r="B60" s="27">
        <v>2011</v>
      </c>
      <c r="C60" s="27">
        <v>8</v>
      </c>
      <c r="D60">
        <v>3</v>
      </c>
      <c r="E60">
        <v>496</v>
      </c>
      <c r="F60">
        <f t="shared" si="9"/>
        <v>6.0483870967741934E-3</v>
      </c>
      <c r="G60">
        <v>1</v>
      </c>
      <c r="H60">
        <f t="shared" si="0"/>
        <v>2.0161290322580645E-3</v>
      </c>
      <c r="I60">
        <v>491</v>
      </c>
      <c r="J60">
        <v>2</v>
      </c>
      <c r="K60">
        <f t="shared" si="10"/>
        <v>4.0733197556008143E-3</v>
      </c>
      <c r="L60">
        <f t="shared" si="11"/>
        <v>4.0322580645161289E-3</v>
      </c>
      <c r="N60">
        <v>2015</v>
      </c>
      <c r="O60">
        <v>1.6690260380180185E-3</v>
      </c>
      <c r="P60" s="34">
        <v>8</v>
      </c>
      <c r="Q60">
        <v>4.994353947431647E-4</v>
      </c>
      <c r="R60">
        <v>4.994353947431647E-4</v>
      </c>
      <c r="BS60" s="27" t="s">
        <v>4859</v>
      </c>
      <c r="BT60" s="27">
        <v>2012</v>
      </c>
      <c r="BU60" s="27">
        <v>4</v>
      </c>
      <c r="BV60">
        <v>1</v>
      </c>
      <c r="BW60">
        <v>372</v>
      </c>
      <c r="BX60">
        <f t="shared" si="12"/>
        <v>2.6881720430107529E-3</v>
      </c>
      <c r="BY60">
        <v>1</v>
      </c>
      <c r="BZ60">
        <f t="shared" si="13"/>
        <v>2.6881720430107529E-3</v>
      </c>
      <c r="CB60">
        <v>2015</v>
      </c>
      <c r="CC60" s="34">
        <v>11</v>
      </c>
      <c r="CD60">
        <v>0</v>
      </c>
      <c r="CE60">
        <v>0</v>
      </c>
    </row>
    <row r="61" spans="1:86" ht="15.75" thickBot="1" x14ac:dyDescent="0.3">
      <c r="A61" s="27" t="s">
        <v>4841</v>
      </c>
      <c r="B61" s="27">
        <v>2011</v>
      </c>
      <c r="C61" s="27">
        <v>8</v>
      </c>
      <c r="D61">
        <v>0</v>
      </c>
      <c r="E61">
        <v>38</v>
      </c>
      <c r="F61">
        <f t="shared" si="9"/>
        <v>0</v>
      </c>
      <c r="G61">
        <v>0</v>
      </c>
      <c r="H61">
        <f t="shared" si="0"/>
        <v>0</v>
      </c>
      <c r="I61">
        <v>38</v>
      </c>
      <c r="J61">
        <v>0</v>
      </c>
      <c r="K61">
        <f t="shared" si="10"/>
        <v>0</v>
      </c>
      <c r="L61">
        <f t="shared" si="11"/>
        <v>0</v>
      </c>
      <c r="N61">
        <v>2015</v>
      </c>
      <c r="O61">
        <v>2.6178010471204191E-4</v>
      </c>
      <c r="P61" s="34">
        <v>9</v>
      </c>
      <c r="Q61">
        <v>0</v>
      </c>
      <c r="R61">
        <v>0</v>
      </c>
      <c r="AC61" s="46" t="s">
        <v>4677</v>
      </c>
      <c r="AD61" s="46">
        <v>396.17795660368137</v>
      </c>
      <c r="AE61" s="46">
        <v>23</v>
      </c>
      <c r="AF61" s="46"/>
      <c r="AG61" s="46"/>
      <c r="AH61" s="46"/>
      <c r="AI61" s="46"/>
      <c r="BS61" s="27" t="s">
        <v>4860</v>
      </c>
      <c r="BT61" s="27">
        <v>2012</v>
      </c>
      <c r="BU61" s="27">
        <v>5</v>
      </c>
      <c r="BV61">
        <v>0</v>
      </c>
      <c r="BW61">
        <v>628</v>
      </c>
      <c r="BX61">
        <f t="shared" si="12"/>
        <v>0</v>
      </c>
      <c r="BY61">
        <v>0</v>
      </c>
      <c r="BZ61">
        <f t="shared" si="13"/>
        <v>0</v>
      </c>
      <c r="CB61">
        <v>2016</v>
      </c>
      <c r="CC61" s="34">
        <v>1</v>
      </c>
      <c r="CD61">
        <v>0</v>
      </c>
      <c r="CE61">
        <v>0</v>
      </c>
    </row>
    <row r="62" spans="1:86" x14ac:dyDescent="0.25">
      <c r="A62" s="27" t="s">
        <v>4842</v>
      </c>
      <c r="B62" s="27">
        <v>2011</v>
      </c>
      <c r="C62" s="27">
        <v>9</v>
      </c>
      <c r="D62">
        <v>1</v>
      </c>
      <c r="E62">
        <v>620</v>
      </c>
      <c r="F62">
        <f t="shared" si="9"/>
        <v>1.6129032258064516E-3</v>
      </c>
      <c r="G62">
        <v>0</v>
      </c>
      <c r="H62">
        <f t="shared" si="0"/>
        <v>0</v>
      </c>
      <c r="I62">
        <v>608</v>
      </c>
      <c r="J62">
        <v>1</v>
      </c>
      <c r="K62">
        <f t="shared" si="10"/>
        <v>1.6447368421052631E-3</v>
      </c>
      <c r="L62">
        <f t="shared" si="11"/>
        <v>1.6129032258064516E-3</v>
      </c>
      <c r="N62">
        <v>2015</v>
      </c>
      <c r="O62">
        <v>5.8823529411764705E-2</v>
      </c>
      <c r="P62" s="34">
        <v>10</v>
      </c>
      <c r="Q62">
        <v>0</v>
      </c>
      <c r="R62">
        <v>5.8823529411764705E-2</v>
      </c>
      <c r="BS62" s="27" t="s">
        <v>4862</v>
      </c>
      <c r="BT62" s="27">
        <v>2012</v>
      </c>
      <c r="BU62" s="27">
        <v>5</v>
      </c>
      <c r="BV62">
        <v>0</v>
      </c>
      <c r="BW62">
        <v>750</v>
      </c>
      <c r="BX62">
        <f t="shared" si="12"/>
        <v>0</v>
      </c>
      <c r="BY62">
        <v>0</v>
      </c>
      <c r="BZ62">
        <f t="shared" si="13"/>
        <v>0</v>
      </c>
      <c r="CB62">
        <v>2016</v>
      </c>
      <c r="CC62" s="34">
        <v>3</v>
      </c>
      <c r="CD62">
        <v>0</v>
      </c>
      <c r="CE62">
        <v>0</v>
      </c>
    </row>
    <row r="63" spans="1:86" x14ac:dyDescent="0.25">
      <c r="A63" s="27" t="s">
        <v>4843</v>
      </c>
      <c r="B63" s="27">
        <v>2011</v>
      </c>
      <c r="C63" s="27">
        <v>9</v>
      </c>
      <c r="D63">
        <v>0</v>
      </c>
      <c r="E63">
        <v>98</v>
      </c>
      <c r="F63">
        <f t="shared" si="9"/>
        <v>0</v>
      </c>
      <c r="G63">
        <v>0</v>
      </c>
      <c r="H63">
        <f t="shared" si="0"/>
        <v>0</v>
      </c>
      <c r="I63">
        <v>98</v>
      </c>
      <c r="J63">
        <v>0</v>
      </c>
      <c r="K63">
        <f t="shared" si="10"/>
        <v>0</v>
      </c>
      <c r="L63">
        <f t="shared" si="11"/>
        <v>0</v>
      </c>
      <c r="N63">
        <v>2015</v>
      </c>
      <c r="O63">
        <v>1.1111111111111112E-2</v>
      </c>
      <c r="P63" s="34">
        <v>11</v>
      </c>
      <c r="Q63">
        <v>1.1111111111111112E-2</v>
      </c>
      <c r="R63">
        <v>1.1111111111111112E-2</v>
      </c>
      <c r="BS63" s="27" t="s">
        <v>4863</v>
      </c>
      <c r="BT63" s="27">
        <v>2012</v>
      </c>
      <c r="BU63" s="27">
        <v>6</v>
      </c>
      <c r="BV63">
        <v>7</v>
      </c>
      <c r="BW63">
        <v>693</v>
      </c>
      <c r="BX63">
        <f t="shared" si="12"/>
        <v>1.0101010101010102E-2</v>
      </c>
      <c r="BY63">
        <v>0</v>
      </c>
      <c r="BZ63">
        <f t="shared" si="13"/>
        <v>0</v>
      </c>
      <c r="CB63">
        <v>2016</v>
      </c>
      <c r="CC63" s="34">
        <v>4</v>
      </c>
      <c r="CD63">
        <v>0</v>
      </c>
      <c r="CE63">
        <v>0</v>
      </c>
    </row>
    <row r="64" spans="1:86" x14ac:dyDescent="0.25">
      <c r="A64" s="27" t="s">
        <v>4844</v>
      </c>
      <c r="B64" s="27">
        <v>2011</v>
      </c>
      <c r="C64" s="27">
        <v>9</v>
      </c>
      <c r="D64">
        <v>0</v>
      </c>
      <c r="E64">
        <v>507</v>
      </c>
      <c r="F64">
        <f t="shared" si="9"/>
        <v>0</v>
      </c>
      <c r="G64">
        <v>0</v>
      </c>
      <c r="H64">
        <f t="shared" si="0"/>
        <v>0</v>
      </c>
      <c r="I64">
        <v>485</v>
      </c>
      <c r="J64">
        <v>0</v>
      </c>
      <c r="K64">
        <f t="shared" si="10"/>
        <v>0</v>
      </c>
      <c r="L64">
        <f t="shared" si="11"/>
        <v>0</v>
      </c>
      <c r="N64">
        <v>2016</v>
      </c>
      <c r="O64">
        <v>5.2539404553415062E-3</v>
      </c>
      <c r="P64" s="34">
        <v>1</v>
      </c>
      <c r="Q64">
        <v>0</v>
      </c>
      <c r="R64">
        <v>5.2539404553415062E-3</v>
      </c>
      <c r="BS64" s="27" t="s">
        <v>4864</v>
      </c>
      <c r="BT64" s="27">
        <v>2012</v>
      </c>
      <c r="BU64" s="27">
        <v>6</v>
      </c>
      <c r="BV64">
        <v>3</v>
      </c>
      <c r="BW64">
        <v>238</v>
      </c>
      <c r="BX64">
        <f t="shared" si="12"/>
        <v>1.2605042016806723E-2</v>
      </c>
      <c r="BY64">
        <v>3</v>
      </c>
      <c r="BZ64">
        <f t="shared" si="13"/>
        <v>1.2605042016806723E-2</v>
      </c>
      <c r="CB64">
        <v>2016</v>
      </c>
      <c r="CC64" s="34">
        <v>5</v>
      </c>
      <c r="CD64">
        <v>2.5510204081632651E-3</v>
      </c>
      <c r="CE64">
        <v>6.3775510204081628E-4</v>
      </c>
    </row>
    <row r="65" spans="1:83" x14ac:dyDescent="0.25">
      <c r="A65" s="27" t="s">
        <v>4845</v>
      </c>
      <c r="B65" s="27">
        <v>2011</v>
      </c>
      <c r="C65" s="27">
        <v>10</v>
      </c>
      <c r="D65">
        <v>0</v>
      </c>
      <c r="E65">
        <v>40</v>
      </c>
      <c r="F65">
        <f t="shared" si="9"/>
        <v>0</v>
      </c>
      <c r="G65">
        <v>0</v>
      </c>
      <c r="H65">
        <f t="shared" si="0"/>
        <v>0</v>
      </c>
      <c r="I65">
        <v>40</v>
      </c>
      <c r="J65">
        <v>0</v>
      </c>
      <c r="K65">
        <f t="shared" si="10"/>
        <v>0</v>
      </c>
      <c r="L65">
        <f t="shared" si="11"/>
        <v>0</v>
      </c>
      <c r="N65">
        <v>2016</v>
      </c>
      <c r="O65">
        <v>1.6556291390728477E-3</v>
      </c>
      <c r="P65" s="34">
        <v>3</v>
      </c>
      <c r="Q65">
        <v>1.6556291390728477E-3</v>
      </c>
      <c r="R65">
        <v>1.6556291390728477E-3</v>
      </c>
      <c r="BS65" s="27" t="s">
        <v>4865</v>
      </c>
      <c r="BT65" s="27">
        <v>2012</v>
      </c>
      <c r="BU65" s="27">
        <v>6</v>
      </c>
      <c r="BV65">
        <v>1</v>
      </c>
      <c r="BW65">
        <v>263</v>
      </c>
      <c r="BX65">
        <f t="shared" si="12"/>
        <v>3.8022813688212928E-3</v>
      </c>
      <c r="BY65">
        <v>1</v>
      </c>
      <c r="BZ65">
        <f t="shared" si="13"/>
        <v>3.8022813688212928E-3</v>
      </c>
      <c r="CB65">
        <v>2016</v>
      </c>
      <c r="CC65" s="34">
        <v>6</v>
      </c>
      <c r="CD65">
        <v>0</v>
      </c>
      <c r="CE65">
        <v>0</v>
      </c>
    </row>
    <row r="66" spans="1:83" x14ac:dyDescent="0.25">
      <c r="A66" s="27" t="s">
        <v>4846</v>
      </c>
      <c r="B66" s="27">
        <v>2011</v>
      </c>
      <c r="C66" s="27">
        <v>10</v>
      </c>
      <c r="D66">
        <v>0</v>
      </c>
      <c r="E66">
        <v>24</v>
      </c>
      <c r="F66">
        <f t="shared" si="9"/>
        <v>0</v>
      </c>
      <c r="G66">
        <v>0</v>
      </c>
      <c r="H66">
        <f t="shared" si="0"/>
        <v>0</v>
      </c>
      <c r="I66">
        <v>24</v>
      </c>
      <c r="J66">
        <v>0</v>
      </c>
      <c r="K66">
        <f t="shared" si="10"/>
        <v>0</v>
      </c>
      <c r="L66">
        <f t="shared" si="11"/>
        <v>0</v>
      </c>
      <c r="N66">
        <v>2016</v>
      </c>
      <c r="O66">
        <v>0</v>
      </c>
      <c r="P66" s="34">
        <v>4</v>
      </c>
      <c r="Q66">
        <v>0</v>
      </c>
      <c r="R66">
        <v>0</v>
      </c>
      <c r="BS66" s="27" t="s">
        <v>4866</v>
      </c>
      <c r="BT66" s="27">
        <v>2012</v>
      </c>
      <c r="BU66" s="27">
        <v>6</v>
      </c>
      <c r="BV66">
        <v>2</v>
      </c>
      <c r="BW66">
        <v>90</v>
      </c>
      <c r="BX66">
        <f t="shared" si="12"/>
        <v>2.2222222222222223E-2</v>
      </c>
      <c r="BY66">
        <v>2</v>
      </c>
      <c r="BZ66">
        <f t="shared" si="13"/>
        <v>2.2222222222222223E-2</v>
      </c>
      <c r="CB66">
        <v>2016</v>
      </c>
      <c r="CC66" s="34">
        <v>7</v>
      </c>
      <c r="CD66">
        <v>0.23529411764705882</v>
      </c>
      <c r="CE66">
        <v>0.11764705882352941</v>
      </c>
    </row>
    <row r="67" spans="1:83" x14ac:dyDescent="0.25">
      <c r="A67" s="27" t="s">
        <v>4847</v>
      </c>
      <c r="B67" s="27">
        <v>2011</v>
      </c>
      <c r="C67" s="27">
        <v>10</v>
      </c>
      <c r="D67">
        <v>1</v>
      </c>
      <c r="E67">
        <v>550</v>
      </c>
      <c r="F67">
        <f t="shared" si="9"/>
        <v>1.8181818181818182E-3</v>
      </c>
      <c r="G67">
        <v>0</v>
      </c>
      <c r="H67">
        <f t="shared" ref="H67:H130" si="14">G67/E67</f>
        <v>0</v>
      </c>
      <c r="I67">
        <v>550</v>
      </c>
      <c r="J67">
        <v>1</v>
      </c>
      <c r="K67">
        <f t="shared" si="10"/>
        <v>1.8181818181818182E-3</v>
      </c>
      <c r="L67">
        <f t="shared" si="11"/>
        <v>1.8181818181818182E-3</v>
      </c>
      <c r="N67">
        <v>2016</v>
      </c>
      <c r="O67">
        <v>2.3439584002950052E-3</v>
      </c>
      <c r="P67" s="34">
        <v>5</v>
      </c>
      <c r="Q67">
        <v>1.9920318725099602E-4</v>
      </c>
      <c r="R67">
        <v>2.1488364490754928E-3</v>
      </c>
      <c r="BS67" s="27" t="s">
        <v>4867</v>
      </c>
      <c r="BT67" s="27">
        <v>2012</v>
      </c>
      <c r="BU67" s="27">
        <v>6</v>
      </c>
      <c r="BV67">
        <v>0</v>
      </c>
      <c r="BW67">
        <v>14</v>
      </c>
      <c r="BX67">
        <f t="shared" si="12"/>
        <v>0</v>
      </c>
      <c r="BY67">
        <v>0</v>
      </c>
      <c r="BZ67">
        <f t="shared" si="13"/>
        <v>0</v>
      </c>
      <c r="CB67">
        <v>2016</v>
      </c>
      <c r="CC67" s="34">
        <v>8</v>
      </c>
      <c r="CD67">
        <v>0</v>
      </c>
      <c r="CE67">
        <v>0</v>
      </c>
    </row>
    <row r="68" spans="1:83" x14ac:dyDescent="0.25">
      <c r="A68" s="27" t="s">
        <v>4848</v>
      </c>
      <c r="B68" s="27">
        <v>2011</v>
      </c>
      <c r="C68" s="27">
        <v>10</v>
      </c>
      <c r="D68">
        <v>0</v>
      </c>
      <c r="E68">
        <v>41</v>
      </c>
      <c r="F68">
        <f t="shared" ref="F68:F131" si="15">D68/E68</f>
        <v>0</v>
      </c>
      <c r="G68">
        <v>0</v>
      </c>
      <c r="H68">
        <f t="shared" si="14"/>
        <v>0</v>
      </c>
      <c r="I68">
        <v>41</v>
      </c>
      <c r="J68">
        <v>0</v>
      </c>
      <c r="K68">
        <f t="shared" ref="K68:K131" si="16">J68/I68</f>
        <v>0</v>
      </c>
      <c r="L68">
        <f t="shared" ref="L68:L131" si="17">J68/E68</f>
        <v>0</v>
      </c>
      <c r="N68">
        <v>2016</v>
      </c>
      <c r="O68">
        <v>2.8490028490028491E-3</v>
      </c>
      <c r="P68" s="34">
        <v>6</v>
      </c>
      <c r="Q68">
        <v>0</v>
      </c>
      <c r="R68">
        <v>1.4245014245014246E-3</v>
      </c>
      <c r="BS68" s="27" t="s">
        <v>4873</v>
      </c>
      <c r="BT68" s="27">
        <v>2012</v>
      </c>
      <c r="BU68" s="27">
        <v>7</v>
      </c>
      <c r="BV68">
        <v>1</v>
      </c>
      <c r="BW68">
        <v>12</v>
      </c>
      <c r="BX68">
        <f t="shared" ref="BX68:BX131" si="18">BV68/BW68</f>
        <v>8.3333333333333329E-2</v>
      </c>
      <c r="BY68">
        <v>1</v>
      </c>
      <c r="BZ68">
        <f t="shared" ref="BZ68:BZ131" si="19">BY68/BW68</f>
        <v>8.3333333333333329E-2</v>
      </c>
      <c r="CB68">
        <v>2016</v>
      </c>
      <c r="CC68" s="34">
        <v>9</v>
      </c>
      <c r="CD68">
        <v>4.1365046535677356E-3</v>
      </c>
      <c r="CE68">
        <v>1.3788348845225785E-3</v>
      </c>
    </row>
    <row r="69" spans="1:83" x14ac:dyDescent="0.25">
      <c r="A69" s="27" t="s">
        <v>4849</v>
      </c>
      <c r="B69" s="27">
        <v>2011</v>
      </c>
      <c r="C69" s="27">
        <v>10</v>
      </c>
      <c r="D69">
        <v>0</v>
      </c>
      <c r="E69">
        <v>38</v>
      </c>
      <c r="F69">
        <f t="shared" si="15"/>
        <v>0</v>
      </c>
      <c r="G69">
        <v>0</v>
      </c>
      <c r="H69">
        <f t="shared" si="14"/>
        <v>0</v>
      </c>
      <c r="I69">
        <v>38</v>
      </c>
      <c r="J69">
        <v>0</v>
      </c>
      <c r="K69">
        <f t="shared" si="16"/>
        <v>0</v>
      </c>
      <c r="L69">
        <f t="shared" si="17"/>
        <v>0</v>
      </c>
      <c r="N69">
        <v>2016</v>
      </c>
      <c r="O69">
        <v>5.1228216673644559E-3</v>
      </c>
      <c r="P69" s="34">
        <v>7</v>
      </c>
      <c r="Q69">
        <v>3.3738191632928474E-4</v>
      </c>
      <c r="R69">
        <v>1.4133000331222813E-3</v>
      </c>
      <c r="BS69" s="27" t="s">
        <v>4875</v>
      </c>
      <c r="BT69" s="27">
        <v>2012</v>
      </c>
      <c r="BU69" s="27">
        <v>7</v>
      </c>
      <c r="BV69">
        <v>0</v>
      </c>
      <c r="BW69">
        <v>42</v>
      </c>
      <c r="BX69">
        <f t="shared" si="18"/>
        <v>0</v>
      </c>
      <c r="BY69">
        <v>0</v>
      </c>
      <c r="BZ69">
        <f t="shared" si="19"/>
        <v>0</v>
      </c>
      <c r="CB69">
        <v>2016</v>
      </c>
      <c r="CC69" s="34">
        <v>10</v>
      </c>
      <c r="CD69">
        <v>7.4480256701555114E-3</v>
      </c>
      <c r="CE69">
        <v>2.4826752233851703E-3</v>
      </c>
    </row>
    <row r="70" spans="1:83" x14ac:dyDescent="0.25">
      <c r="A70" s="27" t="s">
        <v>4850</v>
      </c>
      <c r="B70" s="27">
        <v>2011</v>
      </c>
      <c r="C70" s="27">
        <v>10</v>
      </c>
      <c r="D70">
        <v>0</v>
      </c>
      <c r="E70">
        <v>16</v>
      </c>
      <c r="F70">
        <f t="shared" si="15"/>
        <v>0</v>
      </c>
      <c r="G70">
        <v>0</v>
      </c>
      <c r="H70">
        <f t="shared" si="14"/>
        <v>0</v>
      </c>
      <c r="I70">
        <v>16</v>
      </c>
      <c r="J70">
        <v>0</v>
      </c>
      <c r="K70">
        <f t="shared" si="16"/>
        <v>0</v>
      </c>
      <c r="L70">
        <f t="shared" si="17"/>
        <v>0</v>
      </c>
      <c r="N70">
        <v>2016</v>
      </c>
      <c r="O70">
        <v>5.3755082907996962E-3</v>
      </c>
      <c r="P70" s="34">
        <v>8</v>
      </c>
      <c r="Q70">
        <v>0</v>
      </c>
      <c r="R70">
        <v>5.3755082907996962E-3</v>
      </c>
      <c r="BS70" s="27" t="s">
        <v>4876</v>
      </c>
      <c r="BT70" s="27">
        <v>2012</v>
      </c>
      <c r="BU70" s="27">
        <v>8</v>
      </c>
      <c r="BV70">
        <v>0</v>
      </c>
      <c r="BW70">
        <v>169</v>
      </c>
      <c r="BX70">
        <f t="shared" si="18"/>
        <v>0</v>
      </c>
      <c r="BY70">
        <v>0</v>
      </c>
      <c r="BZ70">
        <f t="shared" si="19"/>
        <v>0</v>
      </c>
      <c r="CB70">
        <v>2016</v>
      </c>
      <c r="CC70" s="34">
        <v>12</v>
      </c>
      <c r="CD70">
        <v>9.8231827111984276E-4</v>
      </c>
      <c r="CE70">
        <v>9.8231827111984276E-4</v>
      </c>
    </row>
    <row r="71" spans="1:83" x14ac:dyDescent="0.25">
      <c r="A71" s="27" t="s">
        <v>4851</v>
      </c>
      <c r="B71" s="27">
        <v>2011</v>
      </c>
      <c r="C71" s="27">
        <v>11</v>
      </c>
      <c r="D71">
        <v>0</v>
      </c>
      <c r="E71">
        <v>44</v>
      </c>
      <c r="F71">
        <f t="shared" si="15"/>
        <v>0</v>
      </c>
      <c r="G71">
        <v>0</v>
      </c>
      <c r="H71">
        <f t="shared" si="14"/>
        <v>0</v>
      </c>
      <c r="I71">
        <v>44</v>
      </c>
      <c r="J71">
        <v>0</v>
      </c>
      <c r="K71">
        <f t="shared" si="16"/>
        <v>0</v>
      </c>
      <c r="L71">
        <f t="shared" si="17"/>
        <v>0</v>
      </c>
      <c r="N71">
        <v>2016</v>
      </c>
      <c r="O71">
        <v>3.6671339982887129E-3</v>
      </c>
      <c r="P71" s="34">
        <v>9</v>
      </c>
      <c r="Q71">
        <v>1.8347480510129193E-3</v>
      </c>
      <c r="R71">
        <v>2.839381837747873E-3</v>
      </c>
      <c r="BS71" s="27" t="s">
        <v>4878</v>
      </c>
      <c r="BT71" s="27">
        <v>2012</v>
      </c>
      <c r="BU71" s="27">
        <v>8</v>
      </c>
      <c r="BV71">
        <v>0</v>
      </c>
      <c r="BW71">
        <v>838</v>
      </c>
      <c r="BX71">
        <f t="shared" si="18"/>
        <v>0</v>
      </c>
      <c r="BY71">
        <v>0</v>
      </c>
      <c r="BZ71">
        <f t="shared" si="19"/>
        <v>0</v>
      </c>
      <c r="CB71">
        <v>2017</v>
      </c>
      <c r="CC71" s="34">
        <v>1</v>
      </c>
      <c r="CD71">
        <v>0</v>
      </c>
      <c r="CE71">
        <v>0</v>
      </c>
    </row>
    <row r="72" spans="1:83" x14ac:dyDescent="0.25">
      <c r="A72" s="27" t="s">
        <v>4852</v>
      </c>
      <c r="B72" s="27">
        <v>2011</v>
      </c>
      <c r="C72" s="27">
        <v>11</v>
      </c>
      <c r="D72">
        <v>4</v>
      </c>
      <c r="E72">
        <v>788</v>
      </c>
      <c r="F72">
        <f t="shared" si="15"/>
        <v>5.076142131979695E-3</v>
      </c>
      <c r="G72">
        <v>0</v>
      </c>
      <c r="H72">
        <f t="shared" si="14"/>
        <v>0</v>
      </c>
      <c r="I72">
        <v>739</v>
      </c>
      <c r="J72">
        <v>2</v>
      </c>
      <c r="K72">
        <f t="shared" si="16"/>
        <v>2.7063599458728013E-3</v>
      </c>
      <c r="L72">
        <f t="shared" si="17"/>
        <v>2.5380710659898475E-3</v>
      </c>
      <c r="N72">
        <v>2016</v>
      </c>
      <c r="O72">
        <v>3.1636620714033232E-3</v>
      </c>
      <c r="P72" s="34">
        <v>10</v>
      </c>
      <c r="Q72">
        <v>1.175326970661011E-3</v>
      </c>
      <c r="R72">
        <v>3.1636620714033232E-3</v>
      </c>
      <c r="BS72" s="27" t="s">
        <v>4879</v>
      </c>
      <c r="BT72" s="27">
        <v>2012</v>
      </c>
      <c r="BU72" s="27">
        <v>8</v>
      </c>
      <c r="BV72">
        <v>0</v>
      </c>
      <c r="BW72">
        <v>3330</v>
      </c>
      <c r="BX72">
        <f t="shared" si="18"/>
        <v>0</v>
      </c>
      <c r="BY72">
        <v>0</v>
      </c>
      <c r="BZ72">
        <f t="shared" si="19"/>
        <v>0</v>
      </c>
      <c r="CB72">
        <v>2017</v>
      </c>
      <c r="CC72" s="34">
        <v>2</v>
      </c>
      <c r="CD72">
        <v>0</v>
      </c>
      <c r="CE72">
        <v>0</v>
      </c>
    </row>
    <row r="73" spans="1:83" x14ac:dyDescent="0.25">
      <c r="A73" s="27" t="s">
        <v>4853</v>
      </c>
      <c r="B73" s="27">
        <v>2011</v>
      </c>
      <c r="C73" s="27">
        <v>11</v>
      </c>
      <c r="D73">
        <v>0</v>
      </c>
      <c r="E73">
        <v>281</v>
      </c>
      <c r="F73">
        <f t="shared" si="15"/>
        <v>0</v>
      </c>
      <c r="G73">
        <v>0</v>
      </c>
      <c r="H73">
        <f t="shared" si="14"/>
        <v>0</v>
      </c>
      <c r="I73">
        <v>272</v>
      </c>
      <c r="J73">
        <v>0</v>
      </c>
      <c r="K73">
        <f t="shared" si="16"/>
        <v>0</v>
      </c>
      <c r="L73">
        <f t="shared" si="17"/>
        <v>0</v>
      </c>
      <c r="N73">
        <v>2016</v>
      </c>
      <c r="O73">
        <v>2.6737967914438501E-3</v>
      </c>
      <c r="P73" s="34">
        <v>12</v>
      </c>
      <c r="Q73">
        <v>0</v>
      </c>
      <c r="R73">
        <v>2.6737967914438501E-3</v>
      </c>
      <c r="BS73" s="27" t="s">
        <v>4880</v>
      </c>
      <c r="BT73" s="27">
        <v>2012</v>
      </c>
      <c r="BU73" s="27">
        <v>9</v>
      </c>
      <c r="BV73">
        <v>0</v>
      </c>
      <c r="BW73">
        <v>5</v>
      </c>
      <c r="BX73">
        <f t="shared" si="18"/>
        <v>0</v>
      </c>
      <c r="BY73">
        <v>0</v>
      </c>
      <c r="BZ73">
        <f t="shared" si="19"/>
        <v>0</v>
      </c>
      <c r="CB73">
        <v>2017</v>
      </c>
      <c r="CC73" s="34">
        <v>6</v>
      </c>
      <c r="CD73">
        <v>0.13248847926267282</v>
      </c>
      <c r="CE73">
        <v>4.4162826420890942E-2</v>
      </c>
    </row>
    <row r="74" spans="1:83" x14ac:dyDescent="0.25">
      <c r="A74" s="27" t="s">
        <v>4854</v>
      </c>
      <c r="B74" s="27">
        <v>2012</v>
      </c>
      <c r="C74" s="27">
        <v>2</v>
      </c>
      <c r="D74">
        <v>1</v>
      </c>
      <c r="E74">
        <v>68</v>
      </c>
      <c r="F74">
        <f t="shared" si="15"/>
        <v>1.4705882352941176E-2</v>
      </c>
      <c r="G74">
        <v>0</v>
      </c>
      <c r="H74">
        <f t="shared" si="14"/>
        <v>0</v>
      </c>
      <c r="I74">
        <v>68</v>
      </c>
      <c r="J74">
        <v>0</v>
      </c>
      <c r="K74">
        <f t="shared" si="16"/>
        <v>0</v>
      </c>
      <c r="L74">
        <f t="shared" si="17"/>
        <v>0</v>
      </c>
      <c r="N74">
        <v>2017</v>
      </c>
      <c r="O74">
        <v>2.6212319790301442E-3</v>
      </c>
      <c r="P74" s="34">
        <v>1</v>
      </c>
      <c r="Q74">
        <v>0</v>
      </c>
      <c r="R74">
        <v>1.3106159895150721E-3</v>
      </c>
      <c r="BS74" s="27" t="s">
        <v>4881</v>
      </c>
      <c r="BT74" s="27">
        <v>2012</v>
      </c>
      <c r="BU74" s="27">
        <v>9</v>
      </c>
      <c r="BV74">
        <v>15</v>
      </c>
      <c r="BW74">
        <v>2863</v>
      </c>
      <c r="BX74">
        <f t="shared" si="18"/>
        <v>5.2392595179881242E-3</v>
      </c>
      <c r="BY74">
        <v>14</v>
      </c>
      <c r="BZ74">
        <f t="shared" si="19"/>
        <v>4.8899755501222494E-3</v>
      </c>
      <c r="CB74">
        <v>2017</v>
      </c>
      <c r="CC74" s="34">
        <v>7</v>
      </c>
      <c r="CD74">
        <v>0.1111111111111111</v>
      </c>
      <c r="CE74">
        <v>0.1111111111111111</v>
      </c>
    </row>
    <row r="75" spans="1:83" x14ac:dyDescent="0.25">
      <c r="A75" s="27" t="s">
        <v>4855</v>
      </c>
      <c r="B75" s="27">
        <v>2012</v>
      </c>
      <c r="C75" s="27">
        <v>2</v>
      </c>
      <c r="D75">
        <v>1</v>
      </c>
      <c r="E75">
        <v>451</v>
      </c>
      <c r="F75">
        <f t="shared" si="15"/>
        <v>2.2172949002217295E-3</v>
      </c>
      <c r="G75">
        <v>0</v>
      </c>
      <c r="H75">
        <f t="shared" si="14"/>
        <v>0</v>
      </c>
      <c r="I75">
        <v>397</v>
      </c>
      <c r="J75">
        <v>0</v>
      </c>
      <c r="K75">
        <f t="shared" si="16"/>
        <v>0</v>
      </c>
      <c r="L75">
        <f t="shared" si="17"/>
        <v>0</v>
      </c>
      <c r="N75">
        <v>2017</v>
      </c>
      <c r="O75">
        <v>2.0026702269692926E-3</v>
      </c>
      <c r="P75" s="34">
        <v>2</v>
      </c>
      <c r="Q75">
        <v>2.0026702269692926E-3</v>
      </c>
      <c r="R75">
        <v>2.0026702269692926E-3</v>
      </c>
      <c r="BS75" s="27" t="s">
        <v>4883</v>
      </c>
      <c r="BT75" s="27">
        <v>2012</v>
      </c>
      <c r="BU75" s="27">
        <v>9</v>
      </c>
      <c r="BV75">
        <v>3</v>
      </c>
      <c r="BW75">
        <v>1790</v>
      </c>
      <c r="BX75">
        <f t="shared" si="18"/>
        <v>1.6759776536312849E-3</v>
      </c>
      <c r="BY75">
        <v>2</v>
      </c>
      <c r="BZ75">
        <f t="shared" si="19"/>
        <v>1.1173184357541898E-3</v>
      </c>
      <c r="CB75">
        <v>2017</v>
      </c>
      <c r="CC75" s="34">
        <v>8</v>
      </c>
      <c r="CD75">
        <v>0</v>
      </c>
      <c r="CE75">
        <v>0</v>
      </c>
    </row>
    <row r="76" spans="1:83" x14ac:dyDescent="0.25">
      <c r="A76" s="27" t="s">
        <v>4856</v>
      </c>
      <c r="B76" s="27">
        <v>2012</v>
      </c>
      <c r="C76" s="27">
        <v>3</v>
      </c>
      <c r="D76">
        <v>5</v>
      </c>
      <c r="E76">
        <v>771</v>
      </c>
      <c r="F76">
        <f t="shared" si="15"/>
        <v>6.4850843060959796E-3</v>
      </c>
      <c r="G76">
        <v>2</v>
      </c>
      <c r="H76">
        <f t="shared" si="14"/>
        <v>2.5940337224383916E-3</v>
      </c>
      <c r="I76">
        <v>701</v>
      </c>
      <c r="J76">
        <v>3</v>
      </c>
      <c r="K76">
        <f t="shared" si="16"/>
        <v>4.2796005706134095E-3</v>
      </c>
      <c r="L76">
        <f t="shared" si="17"/>
        <v>3.8910505836575876E-3</v>
      </c>
      <c r="N76">
        <v>2017</v>
      </c>
      <c r="O76">
        <v>0</v>
      </c>
      <c r="P76" s="34">
        <v>3</v>
      </c>
      <c r="Q76">
        <v>0</v>
      </c>
      <c r="R76">
        <v>0</v>
      </c>
      <c r="BS76" s="27" t="s">
        <v>4885</v>
      </c>
      <c r="BT76" s="27">
        <v>2012</v>
      </c>
      <c r="BU76" s="27">
        <v>10</v>
      </c>
      <c r="BV76">
        <v>0</v>
      </c>
      <c r="BW76">
        <v>1</v>
      </c>
      <c r="BX76">
        <f t="shared" si="18"/>
        <v>0</v>
      </c>
      <c r="BY76">
        <v>0</v>
      </c>
      <c r="BZ76">
        <f t="shared" si="19"/>
        <v>0</v>
      </c>
      <c r="CB76">
        <v>2017</v>
      </c>
      <c r="CC76" s="34">
        <v>9</v>
      </c>
      <c r="CD76">
        <v>3.971996863417337E-3</v>
      </c>
      <c r="CE76">
        <v>1.3239989544724456E-3</v>
      </c>
    </row>
    <row r="77" spans="1:83" x14ac:dyDescent="0.25">
      <c r="A77" s="27" t="s">
        <v>4857</v>
      </c>
      <c r="B77" s="27">
        <v>2012</v>
      </c>
      <c r="C77" s="27">
        <v>3</v>
      </c>
      <c r="D77">
        <v>0</v>
      </c>
      <c r="E77">
        <v>38</v>
      </c>
      <c r="F77">
        <f t="shared" si="15"/>
        <v>0</v>
      </c>
      <c r="G77">
        <v>0</v>
      </c>
      <c r="H77">
        <f t="shared" si="14"/>
        <v>0</v>
      </c>
      <c r="I77">
        <v>36</v>
      </c>
      <c r="J77">
        <v>0</v>
      </c>
      <c r="K77">
        <f t="shared" si="16"/>
        <v>0</v>
      </c>
      <c r="L77">
        <f t="shared" si="17"/>
        <v>0</v>
      </c>
      <c r="N77">
        <v>2017</v>
      </c>
      <c r="O77">
        <v>3.4670234125135889E-3</v>
      </c>
      <c r="P77" s="34">
        <v>6</v>
      </c>
      <c r="Q77">
        <v>1.9565212597506786E-3</v>
      </c>
      <c r="R77">
        <v>3.4670234125135889E-3</v>
      </c>
      <c r="BS77" s="27" t="s">
        <v>4886</v>
      </c>
      <c r="BT77" s="27">
        <v>2012</v>
      </c>
      <c r="BU77" s="27">
        <v>10</v>
      </c>
      <c r="BV77">
        <v>8</v>
      </c>
      <c r="BW77">
        <v>1142</v>
      </c>
      <c r="BX77">
        <f t="shared" si="18"/>
        <v>7.0052539404553416E-3</v>
      </c>
      <c r="BY77">
        <v>7</v>
      </c>
      <c r="BZ77">
        <f t="shared" si="19"/>
        <v>6.1295971978984239E-3</v>
      </c>
      <c r="CB77">
        <v>2017</v>
      </c>
      <c r="CC77" s="34">
        <v>10</v>
      </c>
      <c r="CD77">
        <v>7.0512820512820514E-3</v>
      </c>
      <c r="CE77">
        <v>7.0512820512820514E-3</v>
      </c>
    </row>
    <row r="78" spans="1:83" x14ac:dyDescent="0.25">
      <c r="A78" s="27" t="s">
        <v>4858</v>
      </c>
      <c r="B78" s="27">
        <v>2012</v>
      </c>
      <c r="C78" s="27">
        <v>4</v>
      </c>
      <c r="D78">
        <v>5</v>
      </c>
      <c r="E78">
        <v>518</v>
      </c>
      <c r="F78">
        <f t="shared" si="15"/>
        <v>9.6525096525096523E-3</v>
      </c>
      <c r="G78">
        <v>0</v>
      </c>
      <c r="H78">
        <f t="shared" si="14"/>
        <v>0</v>
      </c>
      <c r="I78">
        <v>399</v>
      </c>
      <c r="J78">
        <v>1</v>
      </c>
      <c r="K78">
        <f t="shared" si="16"/>
        <v>2.5062656641604009E-3</v>
      </c>
      <c r="L78">
        <f t="shared" si="17"/>
        <v>1.9305019305019305E-3</v>
      </c>
      <c r="N78">
        <v>2017</v>
      </c>
      <c r="O78">
        <v>2.6809651474530832E-3</v>
      </c>
      <c r="P78" s="34">
        <v>7</v>
      </c>
      <c r="Q78">
        <v>0</v>
      </c>
      <c r="R78">
        <v>1.7873100983020554E-3</v>
      </c>
      <c r="BS78" s="27" t="s">
        <v>4887</v>
      </c>
      <c r="BT78" s="27">
        <v>2012</v>
      </c>
      <c r="BU78" s="27">
        <v>11</v>
      </c>
      <c r="BV78">
        <v>0</v>
      </c>
      <c r="BW78">
        <v>3</v>
      </c>
      <c r="BX78">
        <f t="shared" si="18"/>
        <v>0</v>
      </c>
      <c r="BY78">
        <v>0</v>
      </c>
      <c r="BZ78">
        <f t="shared" si="19"/>
        <v>0</v>
      </c>
      <c r="CB78">
        <v>2018</v>
      </c>
      <c r="CC78" s="34">
        <v>2</v>
      </c>
      <c r="CD78">
        <v>0</v>
      </c>
      <c r="CE78">
        <v>0</v>
      </c>
    </row>
    <row r="79" spans="1:83" x14ac:dyDescent="0.25">
      <c r="A79" s="27" t="s">
        <v>4859</v>
      </c>
      <c r="B79" s="27">
        <v>2012</v>
      </c>
      <c r="C79" s="27">
        <v>4</v>
      </c>
      <c r="D79">
        <v>2</v>
      </c>
      <c r="E79">
        <v>1120</v>
      </c>
      <c r="F79">
        <f t="shared" si="15"/>
        <v>1.7857142857142857E-3</v>
      </c>
      <c r="G79">
        <v>0</v>
      </c>
      <c r="H79">
        <f t="shared" si="14"/>
        <v>0</v>
      </c>
      <c r="I79">
        <v>986</v>
      </c>
      <c r="J79">
        <v>2</v>
      </c>
      <c r="K79">
        <f t="shared" si="16"/>
        <v>2.0283975659229209E-3</v>
      </c>
      <c r="L79">
        <f t="shared" si="17"/>
        <v>1.7857142857142857E-3</v>
      </c>
      <c r="N79">
        <v>2017</v>
      </c>
      <c r="O79">
        <v>2.2228047077399267E-3</v>
      </c>
      <c r="P79" s="34">
        <v>8</v>
      </c>
      <c r="Q79">
        <v>6.4058947573294035E-4</v>
      </c>
      <c r="R79">
        <v>1.1392410901660895E-3</v>
      </c>
      <c r="BS79" s="27" t="s">
        <v>4888</v>
      </c>
      <c r="BT79" s="27">
        <v>2012</v>
      </c>
      <c r="BU79" s="27">
        <v>11</v>
      </c>
      <c r="BV79">
        <v>0</v>
      </c>
      <c r="BW79">
        <v>615</v>
      </c>
      <c r="BX79">
        <f t="shared" si="18"/>
        <v>0</v>
      </c>
      <c r="BY79">
        <v>0</v>
      </c>
      <c r="BZ79">
        <f t="shared" si="19"/>
        <v>0</v>
      </c>
      <c r="CB79">
        <v>2018</v>
      </c>
      <c r="CC79" s="34">
        <v>3</v>
      </c>
      <c r="CD79">
        <v>5.2910052910052907E-3</v>
      </c>
      <c r="CE79">
        <v>1.7636684303350969E-3</v>
      </c>
    </row>
    <row r="80" spans="1:83" x14ac:dyDescent="0.25">
      <c r="A80" s="27" t="s">
        <v>4860</v>
      </c>
      <c r="B80" s="27">
        <v>2012</v>
      </c>
      <c r="C80" s="27">
        <v>5</v>
      </c>
      <c r="D80">
        <v>1</v>
      </c>
      <c r="E80">
        <v>803</v>
      </c>
      <c r="F80">
        <f t="shared" si="15"/>
        <v>1.2453300124533001E-3</v>
      </c>
      <c r="G80">
        <v>1</v>
      </c>
      <c r="H80">
        <f t="shared" si="14"/>
        <v>1.2453300124533001E-3</v>
      </c>
      <c r="I80">
        <v>803</v>
      </c>
      <c r="J80">
        <v>1</v>
      </c>
      <c r="K80">
        <f t="shared" si="16"/>
        <v>1.2453300124533001E-3</v>
      </c>
      <c r="L80">
        <f t="shared" si="17"/>
        <v>1.2453300124533001E-3</v>
      </c>
      <c r="N80">
        <v>2017</v>
      </c>
      <c r="O80">
        <v>2.0140707844474377E-3</v>
      </c>
      <c r="P80" s="34">
        <v>9</v>
      </c>
      <c r="Q80">
        <v>1.2218963831867058E-3</v>
      </c>
      <c r="R80">
        <v>1.4957939454984012E-3</v>
      </c>
      <c r="BS80" s="27" t="s">
        <v>4889</v>
      </c>
      <c r="BT80" s="27">
        <v>2012</v>
      </c>
      <c r="BU80" s="27">
        <v>11</v>
      </c>
      <c r="BV80">
        <v>1</v>
      </c>
      <c r="BW80">
        <v>666</v>
      </c>
      <c r="BX80">
        <f t="shared" si="18"/>
        <v>1.5015015015015015E-3</v>
      </c>
      <c r="BY80">
        <v>1</v>
      </c>
      <c r="BZ80">
        <f t="shared" si="19"/>
        <v>1.5015015015015015E-3</v>
      </c>
      <c r="CB80">
        <v>2018</v>
      </c>
      <c r="CC80" s="34">
        <v>4</v>
      </c>
      <c r="CD80">
        <v>0</v>
      </c>
      <c r="CE80">
        <v>0</v>
      </c>
    </row>
    <row r="81" spans="1:83" x14ac:dyDescent="0.25">
      <c r="A81" s="27" t="s">
        <v>4861</v>
      </c>
      <c r="B81" s="27">
        <v>2012</v>
      </c>
      <c r="C81" s="27">
        <v>5</v>
      </c>
      <c r="D81">
        <v>0</v>
      </c>
      <c r="E81">
        <v>16</v>
      </c>
      <c r="F81">
        <f t="shared" si="15"/>
        <v>0</v>
      </c>
      <c r="G81">
        <v>0</v>
      </c>
      <c r="H81">
        <f t="shared" si="14"/>
        <v>0</v>
      </c>
      <c r="I81">
        <v>16</v>
      </c>
      <c r="J81">
        <v>0</v>
      </c>
      <c r="K81">
        <f t="shared" si="16"/>
        <v>0</v>
      </c>
      <c r="L81">
        <f t="shared" si="17"/>
        <v>0</v>
      </c>
      <c r="N81">
        <v>2017</v>
      </c>
      <c r="O81">
        <v>5.263157894736842E-3</v>
      </c>
      <c r="P81" s="34">
        <v>10</v>
      </c>
      <c r="Q81">
        <v>2.631578947368421E-3</v>
      </c>
      <c r="R81">
        <v>4.6052631578947364E-3</v>
      </c>
      <c r="BS81" s="27" t="s">
        <v>4890</v>
      </c>
      <c r="BT81" s="27">
        <v>2012</v>
      </c>
      <c r="BU81" s="27">
        <v>12</v>
      </c>
      <c r="BV81">
        <v>0</v>
      </c>
      <c r="BW81">
        <v>97</v>
      </c>
      <c r="BX81">
        <f t="shared" si="18"/>
        <v>0</v>
      </c>
      <c r="BY81">
        <v>0</v>
      </c>
      <c r="BZ81">
        <f t="shared" si="19"/>
        <v>0</v>
      </c>
      <c r="CB81">
        <v>2018</v>
      </c>
      <c r="CC81" s="34">
        <v>5</v>
      </c>
      <c r="CD81">
        <v>0</v>
      </c>
      <c r="CE81">
        <v>0</v>
      </c>
    </row>
    <row r="82" spans="1:83" x14ac:dyDescent="0.25">
      <c r="A82" s="27" t="s">
        <v>4862</v>
      </c>
      <c r="B82" s="27">
        <v>2012</v>
      </c>
      <c r="C82" s="27">
        <v>5</v>
      </c>
      <c r="D82">
        <v>0</v>
      </c>
      <c r="E82">
        <v>593</v>
      </c>
      <c r="F82">
        <f t="shared" si="15"/>
        <v>0</v>
      </c>
      <c r="G82">
        <v>0</v>
      </c>
      <c r="H82">
        <f t="shared" si="14"/>
        <v>0</v>
      </c>
      <c r="I82">
        <v>593</v>
      </c>
      <c r="J82">
        <v>0</v>
      </c>
      <c r="K82">
        <f t="shared" si="16"/>
        <v>0</v>
      </c>
      <c r="L82">
        <f t="shared" si="17"/>
        <v>0</v>
      </c>
      <c r="N82">
        <v>2018</v>
      </c>
      <c r="O82">
        <v>7.4257425742574254E-3</v>
      </c>
      <c r="P82" s="34">
        <v>2</v>
      </c>
      <c r="Q82">
        <v>0</v>
      </c>
      <c r="R82">
        <v>4.9504950495049506E-3</v>
      </c>
      <c r="BS82" s="27" t="s">
        <v>4892</v>
      </c>
      <c r="BT82" s="27">
        <v>2013</v>
      </c>
      <c r="BU82" s="27">
        <v>1</v>
      </c>
      <c r="BV82">
        <v>0</v>
      </c>
      <c r="BW82">
        <v>205</v>
      </c>
      <c r="BX82">
        <f t="shared" si="18"/>
        <v>0</v>
      </c>
      <c r="BY82">
        <v>0</v>
      </c>
      <c r="BZ82">
        <f t="shared" si="19"/>
        <v>0</v>
      </c>
      <c r="CB82">
        <v>2018</v>
      </c>
      <c r="CC82" s="34">
        <v>6</v>
      </c>
      <c r="CD82">
        <v>0.02</v>
      </c>
      <c r="CE82">
        <v>0</v>
      </c>
    </row>
    <row r="83" spans="1:83" x14ac:dyDescent="0.25">
      <c r="A83" s="27" t="s">
        <v>4863</v>
      </c>
      <c r="B83" s="27">
        <v>2012</v>
      </c>
      <c r="C83" s="27">
        <v>6</v>
      </c>
      <c r="D83">
        <v>0</v>
      </c>
      <c r="E83">
        <v>89</v>
      </c>
      <c r="F83">
        <f t="shared" si="15"/>
        <v>0</v>
      </c>
      <c r="G83">
        <v>0</v>
      </c>
      <c r="H83">
        <f t="shared" si="14"/>
        <v>0</v>
      </c>
      <c r="I83">
        <v>89</v>
      </c>
      <c r="J83">
        <v>0</v>
      </c>
      <c r="K83">
        <f t="shared" si="16"/>
        <v>0</v>
      </c>
      <c r="L83">
        <f t="shared" si="17"/>
        <v>0</v>
      </c>
      <c r="N83">
        <v>2018</v>
      </c>
      <c r="O83">
        <v>2.2440610735638324E-3</v>
      </c>
      <c r="P83" s="34">
        <v>3</v>
      </c>
      <c r="Q83">
        <v>5.9737156511350056E-4</v>
      </c>
      <c r="R83">
        <v>1.6466895084503318E-3</v>
      </c>
      <c r="BS83" s="27" t="s">
        <v>4893</v>
      </c>
      <c r="BT83" s="27">
        <v>2013</v>
      </c>
      <c r="BU83" s="27">
        <v>1</v>
      </c>
      <c r="BV83">
        <v>0</v>
      </c>
      <c r="BW83">
        <v>1</v>
      </c>
      <c r="BX83">
        <f t="shared" si="18"/>
        <v>0</v>
      </c>
      <c r="BY83">
        <v>0</v>
      </c>
      <c r="BZ83">
        <f t="shared" si="19"/>
        <v>0</v>
      </c>
      <c r="CB83">
        <v>2018</v>
      </c>
      <c r="CC83" s="34">
        <v>7</v>
      </c>
      <c r="CD83">
        <v>0</v>
      </c>
      <c r="CE83">
        <v>0</v>
      </c>
    </row>
    <row r="84" spans="1:83" x14ac:dyDescent="0.25">
      <c r="A84" s="27" t="s">
        <v>4864</v>
      </c>
      <c r="B84" s="27">
        <v>2012</v>
      </c>
      <c r="C84" s="27">
        <v>6</v>
      </c>
      <c r="D84">
        <v>1</v>
      </c>
      <c r="E84">
        <v>475</v>
      </c>
      <c r="F84">
        <f t="shared" si="15"/>
        <v>2.1052631578947368E-3</v>
      </c>
      <c r="G84">
        <v>1</v>
      </c>
      <c r="H84">
        <f t="shared" si="14"/>
        <v>2.1052631578947368E-3</v>
      </c>
      <c r="I84">
        <v>471</v>
      </c>
      <c r="J84">
        <v>1</v>
      </c>
      <c r="K84">
        <f t="shared" si="16"/>
        <v>2.1231422505307855E-3</v>
      </c>
      <c r="L84">
        <f t="shared" si="17"/>
        <v>2.1052631578947368E-3</v>
      </c>
      <c r="N84">
        <v>2018</v>
      </c>
      <c r="O84">
        <v>3.3143322475570032E-3</v>
      </c>
      <c r="P84" s="34">
        <v>4</v>
      </c>
      <c r="Q84">
        <v>2.0643322475570034E-3</v>
      </c>
      <c r="R84">
        <v>2.0643322475570034E-3</v>
      </c>
      <c r="BS84" s="27" t="s">
        <v>4894</v>
      </c>
      <c r="BT84" s="27">
        <v>2013</v>
      </c>
      <c r="BU84" s="27">
        <v>2</v>
      </c>
      <c r="BV84">
        <v>0</v>
      </c>
      <c r="BW84">
        <v>76</v>
      </c>
      <c r="BX84">
        <f t="shared" si="18"/>
        <v>0</v>
      </c>
      <c r="BY84">
        <v>0</v>
      </c>
      <c r="BZ84">
        <f t="shared" si="19"/>
        <v>0</v>
      </c>
      <c r="CB84">
        <v>2018</v>
      </c>
      <c r="CC84" s="34">
        <v>8</v>
      </c>
      <c r="CD84">
        <v>1.5649452269170579E-3</v>
      </c>
      <c r="CE84">
        <v>7.8247261345852897E-4</v>
      </c>
    </row>
    <row r="85" spans="1:83" x14ac:dyDescent="0.25">
      <c r="A85" s="27" t="s">
        <v>4865</v>
      </c>
      <c r="B85" s="27">
        <v>2012</v>
      </c>
      <c r="C85" s="27">
        <v>6</v>
      </c>
      <c r="D85">
        <v>2</v>
      </c>
      <c r="E85">
        <v>613</v>
      </c>
      <c r="F85">
        <f t="shared" si="15"/>
        <v>3.2626427406199023E-3</v>
      </c>
      <c r="G85">
        <v>1</v>
      </c>
      <c r="H85">
        <f t="shared" si="14"/>
        <v>1.6313213703099511E-3</v>
      </c>
      <c r="I85">
        <v>605</v>
      </c>
      <c r="J85">
        <v>1</v>
      </c>
      <c r="K85">
        <f t="shared" si="16"/>
        <v>1.652892561983471E-3</v>
      </c>
      <c r="L85">
        <f t="shared" si="17"/>
        <v>1.6313213703099511E-3</v>
      </c>
      <c r="N85">
        <v>2018</v>
      </c>
      <c r="O85">
        <v>3.4168564920273349E-3</v>
      </c>
      <c r="P85" s="34">
        <v>5</v>
      </c>
      <c r="Q85">
        <v>2.2779043280182231E-3</v>
      </c>
      <c r="R85">
        <v>2.2779043280182231E-3</v>
      </c>
      <c r="BS85" s="27" t="s">
        <v>4895</v>
      </c>
      <c r="BT85" s="27">
        <v>2013</v>
      </c>
      <c r="BU85" s="27">
        <v>3</v>
      </c>
      <c r="BV85">
        <v>0</v>
      </c>
      <c r="BW85">
        <v>101</v>
      </c>
      <c r="BX85">
        <f t="shared" si="18"/>
        <v>0</v>
      </c>
      <c r="BY85">
        <v>0</v>
      </c>
      <c r="BZ85">
        <f t="shared" si="19"/>
        <v>0</v>
      </c>
      <c r="CB85">
        <v>2018</v>
      </c>
      <c r="CC85" s="34">
        <v>9</v>
      </c>
      <c r="CD85">
        <v>1.2919896640826874E-3</v>
      </c>
      <c r="CE85">
        <v>0</v>
      </c>
    </row>
    <row r="86" spans="1:83" x14ac:dyDescent="0.25">
      <c r="A86" s="27" t="s">
        <v>4866</v>
      </c>
      <c r="B86" s="27">
        <v>2012</v>
      </c>
      <c r="C86" s="27">
        <v>6</v>
      </c>
      <c r="D86">
        <v>0</v>
      </c>
      <c r="E86">
        <v>680</v>
      </c>
      <c r="F86">
        <f t="shared" si="15"/>
        <v>0</v>
      </c>
      <c r="G86">
        <v>0</v>
      </c>
      <c r="H86">
        <f t="shared" si="14"/>
        <v>0</v>
      </c>
      <c r="I86">
        <v>663</v>
      </c>
      <c r="J86">
        <v>0</v>
      </c>
      <c r="K86">
        <f t="shared" si="16"/>
        <v>0</v>
      </c>
      <c r="L86">
        <f t="shared" si="17"/>
        <v>0</v>
      </c>
      <c r="N86">
        <v>2018</v>
      </c>
      <c r="O86">
        <v>6.4480142793395803E-3</v>
      </c>
      <c r="P86" s="34">
        <v>6</v>
      </c>
      <c r="Q86">
        <v>6.4480142793395803E-3</v>
      </c>
      <c r="R86">
        <v>6.8860344282664311E-3</v>
      </c>
      <c r="BS86" s="27" t="s">
        <v>4896</v>
      </c>
      <c r="BT86" s="27">
        <v>2013</v>
      </c>
      <c r="BU86" s="27">
        <v>3</v>
      </c>
      <c r="BV86">
        <v>0</v>
      </c>
      <c r="BW86">
        <v>432</v>
      </c>
      <c r="BX86">
        <f t="shared" si="18"/>
        <v>0</v>
      </c>
      <c r="BY86">
        <v>0</v>
      </c>
      <c r="BZ86">
        <f t="shared" si="19"/>
        <v>0</v>
      </c>
      <c r="CB86">
        <v>2018</v>
      </c>
      <c r="CC86" s="34">
        <v>10</v>
      </c>
      <c r="CD86">
        <v>0</v>
      </c>
      <c r="CE86">
        <v>0</v>
      </c>
    </row>
    <row r="87" spans="1:83" x14ac:dyDescent="0.25">
      <c r="A87" s="27" t="s">
        <v>4867</v>
      </c>
      <c r="B87" s="27">
        <v>2012</v>
      </c>
      <c r="C87" s="27">
        <v>6</v>
      </c>
      <c r="D87">
        <v>2</v>
      </c>
      <c r="E87">
        <v>582</v>
      </c>
      <c r="F87">
        <f t="shared" si="15"/>
        <v>3.4364261168384879E-3</v>
      </c>
      <c r="G87">
        <v>0</v>
      </c>
      <c r="H87">
        <f t="shared" si="14"/>
        <v>0</v>
      </c>
      <c r="I87">
        <v>567</v>
      </c>
      <c r="J87">
        <v>2</v>
      </c>
      <c r="K87">
        <f t="shared" si="16"/>
        <v>3.5273368606701938E-3</v>
      </c>
      <c r="L87">
        <f t="shared" si="17"/>
        <v>3.4364261168384879E-3</v>
      </c>
      <c r="N87">
        <v>2018</v>
      </c>
      <c r="O87">
        <v>8.0849489882014597E-3</v>
      </c>
      <c r="P87" s="34">
        <v>7</v>
      </c>
      <c r="Q87">
        <v>8.0849489882014597E-3</v>
      </c>
      <c r="R87">
        <v>8.0849489882014597E-3</v>
      </c>
      <c r="BS87" s="27" t="s">
        <v>4897</v>
      </c>
      <c r="BT87" s="27">
        <v>2013</v>
      </c>
      <c r="BU87" s="27">
        <v>4</v>
      </c>
      <c r="BV87">
        <v>0</v>
      </c>
      <c r="BW87">
        <v>752</v>
      </c>
      <c r="BX87">
        <f t="shared" si="18"/>
        <v>0</v>
      </c>
      <c r="BY87">
        <v>0</v>
      </c>
      <c r="BZ87">
        <f t="shared" si="19"/>
        <v>0</v>
      </c>
    </row>
    <row r="88" spans="1:83" x14ac:dyDescent="0.25">
      <c r="A88" s="27" t="s">
        <v>4868</v>
      </c>
      <c r="B88" s="27">
        <v>2012</v>
      </c>
      <c r="C88" s="27">
        <v>7</v>
      </c>
      <c r="D88">
        <v>0</v>
      </c>
      <c r="E88">
        <v>70</v>
      </c>
      <c r="F88">
        <f t="shared" si="15"/>
        <v>0</v>
      </c>
      <c r="G88">
        <v>0</v>
      </c>
      <c r="H88">
        <f t="shared" si="14"/>
        <v>0</v>
      </c>
      <c r="I88">
        <v>70</v>
      </c>
      <c r="J88">
        <v>0</v>
      </c>
      <c r="K88">
        <f t="shared" si="16"/>
        <v>0</v>
      </c>
      <c r="L88">
        <f t="shared" si="17"/>
        <v>0</v>
      </c>
      <c r="N88">
        <v>2018</v>
      </c>
      <c r="O88">
        <v>1.0515324303126196E-2</v>
      </c>
      <c r="P88" s="34">
        <v>8</v>
      </c>
      <c r="Q88">
        <v>2.6590350470100895E-3</v>
      </c>
      <c r="R88">
        <v>4.2094226439093147E-3</v>
      </c>
      <c r="BS88" s="27" t="s">
        <v>4898</v>
      </c>
      <c r="BT88" s="27">
        <v>2013</v>
      </c>
      <c r="BU88" s="27">
        <v>4</v>
      </c>
      <c r="BV88">
        <v>0</v>
      </c>
      <c r="BW88">
        <v>2</v>
      </c>
      <c r="BX88">
        <f t="shared" si="18"/>
        <v>0</v>
      </c>
      <c r="BY88">
        <v>0</v>
      </c>
      <c r="BZ88">
        <f t="shared" si="19"/>
        <v>0</v>
      </c>
    </row>
    <row r="89" spans="1:83" x14ac:dyDescent="0.25">
      <c r="A89" s="27" t="s">
        <v>4869</v>
      </c>
      <c r="B89" s="27">
        <v>2012</v>
      </c>
      <c r="C89" s="27">
        <v>7</v>
      </c>
      <c r="D89">
        <v>0</v>
      </c>
      <c r="E89">
        <v>56</v>
      </c>
      <c r="F89">
        <f t="shared" si="15"/>
        <v>0</v>
      </c>
      <c r="G89">
        <v>0</v>
      </c>
      <c r="H89">
        <f t="shared" si="14"/>
        <v>0</v>
      </c>
      <c r="I89">
        <v>56</v>
      </c>
      <c r="J89">
        <v>0</v>
      </c>
      <c r="K89">
        <f t="shared" si="16"/>
        <v>0</v>
      </c>
      <c r="L89">
        <f t="shared" si="17"/>
        <v>0</v>
      </c>
      <c r="N89">
        <v>2018</v>
      </c>
      <c r="O89">
        <v>1.1692268288574358E-2</v>
      </c>
      <c r="P89" s="34">
        <v>9</v>
      </c>
      <c r="Q89">
        <v>1.0091260091260093E-2</v>
      </c>
      <c r="R89">
        <v>1.0970767567073636E-2</v>
      </c>
      <c r="BS89" s="27" t="s">
        <v>4899</v>
      </c>
      <c r="BT89" s="27">
        <v>2013</v>
      </c>
      <c r="BU89" s="27">
        <v>5</v>
      </c>
      <c r="BV89">
        <v>0</v>
      </c>
      <c r="BW89">
        <v>504</v>
      </c>
      <c r="BX89">
        <f t="shared" si="18"/>
        <v>0</v>
      </c>
      <c r="BY89">
        <v>0</v>
      </c>
      <c r="BZ89">
        <f t="shared" si="19"/>
        <v>0</v>
      </c>
    </row>
    <row r="90" spans="1:83" x14ac:dyDescent="0.25">
      <c r="A90" s="27" t="s">
        <v>4870</v>
      </c>
      <c r="B90" s="27">
        <v>2012</v>
      </c>
      <c r="C90" s="27">
        <v>7</v>
      </c>
      <c r="D90">
        <v>0</v>
      </c>
      <c r="E90">
        <v>58</v>
      </c>
      <c r="F90">
        <f t="shared" si="15"/>
        <v>0</v>
      </c>
      <c r="G90">
        <v>0</v>
      </c>
      <c r="H90">
        <f t="shared" si="14"/>
        <v>0</v>
      </c>
      <c r="I90">
        <v>58</v>
      </c>
      <c r="J90">
        <v>0</v>
      </c>
      <c r="K90">
        <f t="shared" si="16"/>
        <v>0</v>
      </c>
      <c r="L90">
        <f t="shared" si="17"/>
        <v>0</v>
      </c>
      <c r="N90">
        <v>2018</v>
      </c>
      <c r="O90">
        <v>0</v>
      </c>
      <c r="P90" s="34">
        <v>10</v>
      </c>
      <c r="Q90">
        <v>0</v>
      </c>
      <c r="R90">
        <v>0</v>
      </c>
      <c r="BS90" s="27" t="s">
        <v>4900</v>
      </c>
      <c r="BT90" s="27">
        <v>2013</v>
      </c>
      <c r="BU90" s="27">
        <v>5</v>
      </c>
      <c r="BV90">
        <v>0</v>
      </c>
      <c r="BW90">
        <v>2</v>
      </c>
      <c r="BX90">
        <f t="shared" si="18"/>
        <v>0</v>
      </c>
      <c r="BY90">
        <v>0</v>
      </c>
      <c r="BZ90">
        <f t="shared" si="19"/>
        <v>0</v>
      </c>
    </row>
    <row r="91" spans="1:83" x14ac:dyDescent="0.25">
      <c r="A91" s="27" t="s">
        <v>4871</v>
      </c>
      <c r="B91" s="27">
        <v>2012</v>
      </c>
      <c r="C91" s="27">
        <v>7</v>
      </c>
      <c r="D91">
        <v>0</v>
      </c>
      <c r="E91">
        <v>34</v>
      </c>
      <c r="F91">
        <f t="shared" si="15"/>
        <v>0</v>
      </c>
      <c r="G91">
        <v>0</v>
      </c>
      <c r="H91">
        <f t="shared" si="14"/>
        <v>0</v>
      </c>
      <c r="I91">
        <v>34</v>
      </c>
      <c r="J91">
        <v>0</v>
      </c>
      <c r="K91">
        <f t="shared" si="16"/>
        <v>0</v>
      </c>
      <c r="L91">
        <f t="shared" si="17"/>
        <v>0</v>
      </c>
      <c r="BS91" s="27" t="s">
        <v>4901</v>
      </c>
      <c r="BT91" s="27">
        <v>2013</v>
      </c>
      <c r="BU91" s="27">
        <v>5</v>
      </c>
      <c r="BV91">
        <v>2</v>
      </c>
      <c r="BW91">
        <v>314</v>
      </c>
      <c r="BX91">
        <f t="shared" si="18"/>
        <v>6.369426751592357E-3</v>
      </c>
      <c r="BY91">
        <v>2</v>
      </c>
      <c r="BZ91">
        <f t="shared" si="19"/>
        <v>6.369426751592357E-3</v>
      </c>
    </row>
    <row r="92" spans="1:83" x14ac:dyDescent="0.25">
      <c r="A92" s="27" t="s">
        <v>4872</v>
      </c>
      <c r="B92" s="27">
        <v>2012</v>
      </c>
      <c r="C92" s="27">
        <v>7</v>
      </c>
      <c r="D92">
        <v>0</v>
      </c>
      <c r="E92">
        <v>48</v>
      </c>
      <c r="F92">
        <f t="shared" si="15"/>
        <v>0</v>
      </c>
      <c r="G92">
        <v>0</v>
      </c>
      <c r="H92">
        <f t="shared" si="14"/>
        <v>0</v>
      </c>
      <c r="I92">
        <v>48</v>
      </c>
      <c r="J92">
        <v>0</v>
      </c>
      <c r="K92">
        <f t="shared" si="16"/>
        <v>0</v>
      </c>
      <c r="L92">
        <f t="shared" si="17"/>
        <v>0</v>
      </c>
      <c r="BS92" s="27" t="s">
        <v>4902</v>
      </c>
      <c r="BT92" s="27">
        <v>2013</v>
      </c>
      <c r="BU92" s="27">
        <v>6</v>
      </c>
      <c r="BV92">
        <v>1</v>
      </c>
      <c r="BW92">
        <v>424</v>
      </c>
      <c r="BX92">
        <f t="shared" si="18"/>
        <v>2.3584905660377358E-3</v>
      </c>
      <c r="BY92">
        <v>1</v>
      </c>
      <c r="BZ92">
        <f t="shared" si="19"/>
        <v>2.3584905660377358E-3</v>
      </c>
    </row>
    <row r="93" spans="1:83" x14ac:dyDescent="0.25">
      <c r="A93" s="27" t="s">
        <v>4873</v>
      </c>
      <c r="B93" s="27">
        <v>2012</v>
      </c>
      <c r="C93" s="27">
        <v>7</v>
      </c>
      <c r="D93">
        <v>1</v>
      </c>
      <c r="E93">
        <v>246</v>
      </c>
      <c r="F93">
        <f t="shared" si="15"/>
        <v>4.0650406504065045E-3</v>
      </c>
      <c r="G93">
        <v>0</v>
      </c>
      <c r="H93">
        <f t="shared" si="14"/>
        <v>0</v>
      </c>
      <c r="I93">
        <v>245</v>
      </c>
      <c r="J93">
        <v>0</v>
      </c>
      <c r="K93">
        <f t="shared" si="16"/>
        <v>0</v>
      </c>
      <c r="L93">
        <f t="shared" si="17"/>
        <v>0</v>
      </c>
      <c r="BS93" s="27" t="s">
        <v>4903</v>
      </c>
      <c r="BT93" s="27">
        <v>2013</v>
      </c>
      <c r="BU93" s="27">
        <v>6</v>
      </c>
      <c r="BV93">
        <v>2</v>
      </c>
      <c r="BW93">
        <v>22</v>
      </c>
      <c r="BX93">
        <f t="shared" si="18"/>
        <v>9.0909090909090912E-2</v>
      </c>
      <c r="BY93">
        <v>2</v>
      </c>
      <c r="BZ93">
        <f t="shared" si="19"/>
        <v>9.0909090909090912E-2</v>
      </c>
    </row>
    <row r="94" spans="1:83" x14ac:dyDescent="0.25">
      <c r="A94" s="27" t="s">
        <v>4874</v>
      </c>
      <c r="B94" s="27">
        <v>2012</v>
      </c>
      <c r="C94" s="27">
        <v>7</v>
      </c>
      <c r="D94">
        <v>0</v>
      </c>
      <c r="E94">
        <v>90</v>
      </c>
      <c r="F94">
        <f t="shared" si="15"/>
        <v>0</v>
      </c>
      <c r="G94">
        <v>0</v>
      </c>
      <c r="H94">
        <f t="shared" si="14"/>
        <v>0</v>
      </c>
      <c r="I94">
        <v>90</v>
      </c>
      <c r="J94">
        <v>0</v>
      </c>
      <c r="K94">
        <f t="shared" si="16"/>
        <v>0</v>
      </c>
      <c r="L94">
        <f t="shared" si="17"/>
        <v>0</v>
      </c>
      <c r="BS94" s="27" t="s">
        <v>4905</v>
      </c>
      <c r="BT94" s="27">
        <v>2013</v>
      </c>
      <c r="BU94" s="27">
        <v>6</v>
      </c>
      <c r="BV94">
        <v>0</v>
      </c>
      <c r="BW94">
        <v>7</v>
      </c>
      <c r="BX94">
        <f t="shared" si="18"/>
        <v>0</v>
      </c>
      <c r="BY94">
        <v>0</v>
      </c>
      <c r="BZ94">
        <f t="shared" si="19"/>
        <v>0</v>
      </c>
    </row>
    <row r="95" spans="1:83" x14ac:dyDescent="0.25">
      <c r="A95" s="27" t="s">
        <v>4875</v>
      </c>
      <c r="B95" s="27">
        <v>2012</v>
      </c>
      <c r="C95" s="27">
        <v>7</v>
      </c>
      <c r="D95">
        <v>1</v>
      </c>
      <c r="E95">
        <v>772</v>
      </c>
      <c r="F95">
        <f t="shared" si="15"/>
        <v>1.2953367875647669E-3</v>
      </c>
      <c r="G95">
        <v>0</v>
      </c>
      <c r="H95">
        <f t="shared" si="14"/>
        <v>0</v>
      </c>
      <c r="I95">
        <v>753</v>
      </c>
      <c r="J95">
        <v>0</v>
      </c>
      <c r="K95">
        <f t="shared" si="16"/>
        <v>0</v>
      </c>
      <c r="L95">
        <f t="shared" si="17"/>
        <v>0</v>
      </c>
      <c r="BS95" s="27" t="s">
        <v>4906</v>
      </c>
      <c r="BT95" s="27">
        <v>2013</v>
      </c>
      <c r="BU95" s="27">
        <v>7</v>
      </c>
      <c r="BV95">
        <v>0</v>
      </c>
      <c r="BW95">
        <v>5</v>
      </c>
      <c r="BX95">
        <f t="shared" si="18"/>
        <v>0</v>
      </c>
      <c r="BY95">
        <v>0</v>
      </c>
      <c r="BZ95">
        <f t="shared" si="19"/>
        <v>0</v>
      </c>
    </row>
    <row r="96" spans="1:83" x14ac:dyDescent="0.25">
      <c r="A96" s="27" t="s">
        <v>4876</v>
      </c>
      <c r="B96" s="27">
        <v>2012</v>
      </c>
      <c r="C96" s="27">
        <v>8</v>
      </c>
      <c r="D96">
        <v>2</v>
      </c>
      <c r="E96">
        <v>724</v>
      </c>
      <c r="F96">
        <f t="shared" si="15"/>
        <v>2.7624309392265192E-3</v>
      </c>
      <c r="G96">
        <v>1</v>
      </c>
      <c r="H96">
        <f t="shared" si="14"/>
        <v>1.3812154696132596E-3</v>
      </c>
      <c r="I96">
        <v>698</v>
      </c>
      <c r="J96">
        <v>1</v>
      </c>
      <c r="K96">
        <f t="shared" si="16"/>
        <v>1.4326647564469914E-3</v>
      </c>
      <c r="L96">
        <f t="shared" si="17"/>
        <v>1.3812154696132596E-3</v>
      </c>
      <c r="BS96" s="27" t="s">
        <v>4907</v>
      </c>
      <c r="BT96" s="27">
        <v>2013</v>
      </c>
      <c r="BU96" s="27">
        <v>7</v>
      </c>
      <c r="BV96">
        <v>0</v>
      </c>
      <c r="BW96">
        <v>4</v>
      </c>
      <c r="BX96">
        <f t="shared" si="18"/>
        <v>0</v>
      </c>
      <c r="BY96">
        <v>0</v>
      </c>
      <c r="BZ96">
        <f t="shared" si="19"/>
        <v>0</v>
      </c>
    </row>
    <row r="97" spans="1:78" x14ac:dyDescent="0.25">
      <c r="A97" s="27" t="s">
        <v>4877</v>
      </c>
      <c r="B97" s="27">
        <v>2012</v>
      </c>
      <c r="C97" s="27">
        <v>8</v>
      </c>
      <c r="D97">
        <v>1</v>
      </c>
      <c r="E97">
        <v>53</v>
      </c>
      <c r="F97">
        <f t="shared" si="15"/>
        <v>1.8867924528301886E-2</v>
      </c>
      <c r="G97">
        <v>0</v>
      </c>
      <c r="H97">
        <f t="shared" si="14"/>
        <v>0</v>
      </c>
      <c r="I97">
        <v>53</v>
      </c>
      <c r="J97">
        <v>1</v>
      </c>
      <c r="K97">
        <f t="shared" si="16"/>
        <v>1.8867924528301886E-2</v>
      </c>
      <c r="L97">
        <f t="shared" si="17"/>
        <v>1.8867924528301886E-2</v>
      </c>
      <c r="BS97" s="27" t="s">
        <v>4908</v>
      </c>
      <c r="BT97" s="27">
        <v>2013</v>
      </c>
      <c r="BU97" s="27">
        <v>7</v>
      </c>
      <c r="BV97">
        <v>0</v>
      </c>
      <c r="BW97">
        <v>10</v>
      </c>
      <c r="BX97">
        <f t="shared" si="18"/>
        <v>0</v>
      </c>
      <c r="BY97">
        <v>0</v>
      </c>
      <c r="BZ97">
        <f t="shared" si="19"/>
        <v>0</v>
      </c>
    </row>
    <row r="98" spans="1:78" x14ac:dyDescent="0.25">
      <c r="A98" s="27" t="s">
        <v>4878</v>
      </c>
      <c r="B98" s="27">
        <v>2012</v>
      </c>
      <c r="C98" s="27">
        <v>8</v>
      </c>
      <c r="D98">
        <v>3</v>
      </c>
      <c r="E98">
        <v>833</v>
      </c>
      <c r="F98">
        <f t="shared" si="15"/>
        <v>3.6014405762304922E-3</v>
      </c>
      <c r="G98">
        <v>1</v>
      </c>
      <c r="H98">
        <f t="shared" si="14"/>
        <v>1.2004801920768306E-3</v>
      </c>
      <c r="I98">
        <v>817</v>
      </c>
      <c r="J98">
        <v>3</v>
      </c>
      <c r="K98">
        <f t="shared" si="16"/>
        <v>3.6719706242350062E-3</v>
      </c>
      <c r="L98">
        <f t="shared" si="17"/>
        <v>3.6014405762304922E-3</v>
      </c>
      <c r="BS98" s="27" t="s">
        <v>4909</v>
      </c>
      <c r="BT98" s="27">
        <v>2013</v>
      </c>
      <c r="BU98" s="27">
        <v>8</v>
      </c>
      <c r="BV98">
        <v>1</v>
      </c>
      <c r="BW98">
        <v>284</v>
      </c>
      <c r="BX98">
        <f t="shared" si="18"/>
        <v>3.5211267605633804E-3</v>
      </c>
      <c r="BY98">
        <v>1</v>
      </c>
      <c r="BZ98">
        <f t="shared" si="19"/>
        <v>3.5211267605633804E-3</v>
      </c>
    </row>
    <row r="99" spans="1:78" x14ac:dyDescent="0.25">
      <c r="A99" s="27" t="s">
        <v>4879</v>
      </c>
      <c r="B99" s="27">
        <v>2012</v>
      </c>
      <c r="C99" s="27">
        <v>8</v>
      </c>
      <c r="D99">
        <v>0</v>
      </c>
      <c r="E99">
        <v>111</v>
      </c>
      <c r="F99">
        <f t="shared" si="15"/>
        <v>0</v>
      </c>
      <c r="G99">
        <v>0</v>
      </c>
      <c r="H99">
        <f t="shared" si="14"/>
        <v>0</v>
      </c>
      <c r="I99">
        <v>110</v>
      </c>
      <c r="J99">
        <v>0</v>
      </c>
      <c r="K99">
        <f t="shared" si="16"/>
        <v>0</v>
      </c>
      <c r="L99">
        <f t="shared" si="17"/>
        <v>0</v>
      </c>
      <c r="BS99" s="27" t="s">
        <v>4910</v>
      </c>
      <c r="BT99" s="27">
        <v>2013</v>
      </c>
      <c r="BU99" s="27">
        <v>8</v>
      </c>
      <c r="BV99">
        <v>4</v>
      </c>
      <c r="BW99">
        <v>684</v>
      </c>
      <c r="BX99">
        <f t="shared" si="18"/>
        <v>5.8479532163742687E-3</v>
      </c>
      <c r="BY99">
        <v>4</v>
      </c>
      <c r="BZ99">
        <f t="shared" si="19"/>
        <v>5.8479532163742687E-3</v>
      </c>
    </row>
    <row r="100" spans="1:78" x14ac:dyDescent="0.25">
      <c r="A100" s="27" t="s">
        <v>4880</v>
      </c>
      <c r="B100" s="27">
        <v>2012</v>
      </c>
      <c r="C100" s="27">
        <v>9</v>
      </c>
      <c r="D100">
        <v>0</v>
      </c>
      <c r="E100">
        <v>106</v>
      </c>
      <c r="F100">
        <f t="shared" si="15"/>
        <v>0</v>
      </c>
      <c r="G100">
        <v>0</v>
      </c>
      <c r="H100">
        <f t="shared" si="14"/>
        <v>0</v>
      </c>
      <c r="I100">
        <v>106</v>
      </c>
      <c r="J100">
        <v>0</v>
      </c>
      <c r="K100">
        <f t="shared" si="16"/>
        <v>0</v>
      </c>
      <c r="L100">
        <f t="shared" si="17"/>
        <v>0</v>
      </c>
      <c r="BS100" s="27" t="s">
        <v>4911</v>
      </c>
      <c r="BT100" s="27">
        <v>2013</v>
      </c>
      <c r="BU100" s="27">
        <v>8</v>
      </c>
      <c r="BV100">
        <v>1</v>
      </c>
      <c r="BW100">
        <v>1058</v>
      </c>
      <c r="BX100">
        <f t="shared" si="18"/>
        <v>9.4517958412098301E-4</v>
      </c>
      <c r="BY100">
        <v>1</v>
      </c>
      <c r="BZ100">
        <f t="shared" si="19"/>
        <v>9.4517958412098301E-4</v>
      </c>
    </row>
    <row r="101" spans="1:78" x14ac:dyDescent="0.25">
      <c r="A101" s="27" t="s">
        <v>4881</v>
      </c>
      <c r="B101" s="27">
        <v>2012</v>
      </c>
      <c r="C101" s="27">
        <v>9</v>
      </c>
      <c r="D101">
        <v>4</v>
      </c>
      <c r="E101">
        <v>1420</v>
      </c>
      <c r="F101">
        <f t="shared" si="15"/>
        <v>2.8169014084507044E-3</v>
      </c>
      <c r="G101">
        <v>2</v>
      </c>
      <c r="H101">
        <f t="shared" si="14"/>
        <v>1.4084507042253522E-3</v>
      </c>
      <c r="I101">
        <v>1382</v>
      </c>
      <c r="J101">
        <v>3</v>
      </c>
      <c r="K101">
        <f t="shared" si="16"/>
        <v>2.1707670043415342E-3</v>
      </c>
      <c r="L101">
        <f t="shared" si="17"/>
        <v>2.112676056338028E-3</v>
      </c>
      <c r="BS101" s="27" t="s">
        <v>4912</v>
      </c>
      <c r="BT101" s="27">
        <v>2013</v>
      </c>
      <c r="BU101" s="27">
        <v>9</v>
      </c>
      <c r="BV101">
        <v>4</v>
      </c>
      <c r="BW101">
        <v>1438</v>
      </c>
      <c r="BX101">
        <f t="shared" si="18"/>
        <v>2.7816411682892906E-3</v>
      </c>
      <c r="BY101">
        <v>4</v>
      </c>
      <c r="BZ101">
        <f t="shared" si="19"/>
        <v>2.7816411682892906E-3</v>
      </c>
    </row>
    <row r="102" spans="1:78" x14ac:dyDescent="0.25">
      <c r="A102" s="27" t="s">
        <v>4882</v>
      </c>
      <c r="B102" s="27">
        <v>2012</v>
      </c>
      <c r="C102" s="27">
        <v>9</v>
      </c>
      <c r="D102">
        <v>2</v>
      </c>
      <c r="E102">
        <v>25</v>
      </c>
      <c r="F102">
        <f t="shared" si="15"/>
        <v>0.08</v>
      </c>
      <c r="G102">
        <v>0</v>
      </c>
      <c r="H102">
        <f t="shared" si="14"/>
        <v>0</v>
      </c>
      <c r="I102">
        <v>25</v>
      </c>
      <c r="J102">
        <v>0</v>
      </c>
      <c r="K102">
        <f t="shared" si="16"/>
        <v>0</v>
      </c>
      <c r="L102">
        <f t="shared" si="17"/>
        <v>0</v>
      </c>
      <c r="BS102" s="27" t="s">
        <v>4913</v>
      </c>
      <c r="BT102" s="27">
        <v>2013</v>
      </c>
      <c r="BU102" s="27">
        <v>9</v>
      </c>
      <c r="BV102">
        <v>0</v>
      </c>
      <c r="BW102">
        <v>3</v>
      </c>
      <c r="BX102">
        <f t="shared" si="18"/>
        <v>0</v>
      </c>
      <c r="BY102">
        <v>0</v>
      </c>
      <c r="BZ102">
        <f t="shared" si="19"/>
        <v>0</v>
      </c>
    </row>
    <row r="103" spans="1:78" x14ac:dyDescent="0.25">
      <c r="A103" s="27" t="s">
        <v>4883</v>
      </c>
      <c r="B103" s="27">
        <v>2012</v>
      </c>
      <c r="C103" s="27">
        <v>9</v>
      </c>
      <c r="D103">
        <v>3</v>
      </c>
      <c r="E103">
        <v>1263</v>
      </c>
      <c r="F103">
        <f t="shared" si="15"/>
        <v>2.3752969121140144E-3</v>
      </c>
      <c r="G103">
        <v>2</v>
      </c>
      <c r="H103">
        <f t="shared" si="14"/>
        <v>1.5835312747426761E-3</v>
      </c>
      <c r="I103">
        <v>1244</v>
      </c>
      <c r="J103">
        <v>3</v>
      </c>
      <c r="K103">
        <f t="shared" si="16"/>
        <v>2.4115755627009648E-3</v>
      </c>
      <c r="L103">
        <f t="shared" si="17"/>
        <v>2.3752969121140144E-3</v>
      </c>
      <c r="BS103" s="27" t="s">
        <v>4914</v>
      </c>
      <c r="BT103" s="27">
        <v>2013</v>
      </c>
      <c r="BU103" s="27">
        <v>9</v>
      </c>
      <c r="BV103">
        <v>2</v>
      </c>
      <c r="BW103">
        <v>1323</v>
      </c>
      <c r="BX103">
        <f t="shared" si="18"/>
        <v>1.5117157974300832E-3</v>
      </c>
      <c r="BY103">
        <v>2</v>
      </c>
      <c r="BZ103">
        <f t="shared" si="19"/>
        <v>1.5117157974300832E-3</v>
      </c>
    </row>
    <row r="104" spans="1:78" x14ac:dyDescent="0.25">
      <c r="A104" s="27" t="s">
        <v>4884</v>
      </c>
      <c r="B104" s="27">
        <v>2012</v>
      </c>
      <c r="C104" s="27">
        <v>9</v>
      </c>
      <c r="D104">
        <v>0</v>
      </c>
      <c r="E104">
        <v>38</v>
      </c>
      <c r="F104">
        <f t="shared" si="15"/>
        <v>0</v>
      </c>
      <c r="G104">
        <v>0</v>
      </c>
      <c r="H104">
        <f t="shared" si="14"/>
        <v>0</v>
      </c>
      <c r="I104">
        <v>38</v>
      </c>
      <c r="J104">
        <v>0</v>
      </c>
      <c r="K104">
        <f t="shared" si="16"/>
        <v>0</v>
      </c>
      <c r="L104">
        <f t="shared" si="17"/>
        <v>0</v>
      </c>
      <c r="BS104" s="27" t="s">
        <v>4915</v>
      </c>
      <c r="BT104" s="27">
        <v>2013</v>
      </c>
      <c r="BU104" s="27">
        <v>10</v>
      </c>
      <c r="BV104">
        <v>1</v>
      </c>
      <c r="BW104">
        <v>990</v>
      </c>
      <c r="BX104">
        <f t="shared" si="18"/>
        <v>1.0101010101010101E-3</v>
      </c>
      <c r="BY104">
        <v>1</v>
      </c>
      <c r="BZ104">
        <f t="shared" si="19"/>
        <v>1.0101010101010101E-3</v>
      </c>
    </row>
    <row r="105" spans="1:78" x14ac:dyDescent="0.25">
      <c r="A105" s="27" t="s">
        <v>4885</v>
      </c>
      <c r="B105" s="27">
        <v>2012</v>
      </c>
      <c r="C105" s="27">
        <v>10</v>
      </c>
      <c r="D105">
        <v>0</v>
      </c>
      <c r="E105">
        <v>18</v>
      </c>
      <c r="F105">
        <f t="shared" si="15"/>
        <v>0</v>
      </c>
      <c r="G105">
        <v>0</v>
      </c>
      <c r="H105">
        <f t="shared" si="14"/>
        <v>0</v>
      </c>
      <c r="I105">
        <v>18</v>
      </c>
      <c r="J105">
        <v>0</v>
      </c>
      <c r="K105">
        <f t="shared" si="16"/>
        <v>0</v>
      </c>
      <c r="L105">
        <f t="shared" si="17"/>
        <v>0</v>
      </c>
      <c r="BS105" s="27" t="s">
        <v>4916</v>
      </c>
      <c r="BT105" s="27">
        <v>2013</v>
      </c>
      <c r="BU105" s="27">
        <v>10</v>
      </c>
      <c r="BV105">
        <v>0</v>
      </c>
      <c r="BW105">
        <v>1</v>
      </c>
      <c r="BX105">
        <f t="shared" si="18"/>
        <v>0</v>
      </c>
      <c r="BY105">
        <v>0</v>
      </c>
      <c r="BZ105">
        <f t="shared" si="19"/>
        <v>0</v>
      </c>
    </row>
    <row r="106" spans="1:78" x14ac:dyDescent="0.25">
      <c r="A106" s="27" t="s">
        <v>4886</v>
      </c>
      <c r="B106" s="27">
        <v>2012</v>
      </c>
      <c r="C106" s="27">
        <v>10</v>
      </c>
      <c r="D106">
        <v>3</v>
      </c>
      <c r="E106">
        <v>648</v>
      </c>
      <c r="F106">
        <f t="shared" si="15"/>
        <v>4.6296296296296294E-3</v>
      </c>
      <c r="G106">
        <v>0</v>
      </c>
      <c r="H106">
        <f t="shared" si="14"/>
        <v>0</v>
      </c>
      <c r="I106">
        <v>571</v>
      </c>
      <c r="J106">
        <v>2</v>
      </c>
      <c r="K106">
        <f t="shared" si="16"/>
        <v>3.5026269702276708E-3</v>
      </c>
      <c r="L106">
        <f t="shared" si="17"/>
        <v>3.0864197530864196E-3</v>
      </c>
      <c r="BS106" s="27" t="s">
        <v>4918</v>
      </c>
      <c r="BT106" s="27">
        <v>2013</v>
      </c>
      <c r="BU106" s="27">
        <v>11</v>
      </c>
      <c r="BV106">
        <v>0</v>
      </c>
      <c r="BW106">
        <v>3011</v>
      </c>
      <c r="BX106">
        <f t="shared" si="18"/>
        <v>0</v>
      </c>
      <c r="BY106">
        <v>0</v>
      </c>
      <c r="BZ106">
        <f t="shared" si="19"/>
        <v>0</v>
      </c>
    </row>
    <row r="107" spans="1:78" x14ac:dyDescent="0.25">
      <c r="A107" s="27" t="s">
        <v>4887</v>
      </c>
      <c r="B107" s="27">
        <v>2012</v>
      </c>
      <c r="C107" s="27">
        <v>11</v>
      </c>
      <c r="D107">
        <v>0</v>
      </c>
      <c r="E107">
        <v>30</v>
      </c>
      <c r="F107">
        <f t="shared" si="15"/>
        <v>0</v>
      </c>
      <c r="G107">
        <v>0</v>
      </c>
      <c r="H107">
        <f t="shared" si="14"/>
        <v>0</v>
      </c>
      <c r="I107">
        <v>30</v>
      </c>
      <c r="J107">
        <v>0</v>
      </c>
      <c r="K107">
        <f t="shared" si="16"/>
        <v>0</v>
      </c>
      <c r="L107">
        <f t="shared" si="17"/>
        <v>0</v>
      </c>
      <c r="BS107" s="27" t="s">
        <v>4919</v>
      </c>
      <c r="BT107" s="27">
        <v>2013</v>
      </c>
      <c r="BU107" s="27">
        <v>11</v>
      </c>
      <c r="BV107">
        <v>0</v>
      </c>
      <c r="BW107">
        <v>5</v>
      </c>
      <c r="BX107">
        <f t="shared" si="18"/>
        <v>0</v>
      </c>
      <c r="BY107">
        <v>0</v>
      </c>
      <c r="BZ107">
        <f t="shared" si="19"/>
        <v>0</v>
      </c>
    </row>
    <row r="108" spans="1:78" x14ac:dyDescent="0.25">
      <c r="A108" s="27" t="s">
        <v>4888</v>
      </c>
      <c r="B108" s="27">
        <v>2012</v>
      </c>
      <c r="C108" s="27">
        <v>11</v>
      </c>
      <c r="D108">
        <v>0</v>
      </c>
      <c r="E108">
        <v>196</v>
      </c>
      <c r="F108">
        <f t="shared" si="15"/>
        <v>0</v>
      </c>
      <c r="G108">
        <v>0</v>
      </c>
      <c r="H108">
        <f t="shared" si="14"/>
        <v>0</v>
      </c>
      <c r="I108">
        <v>196</v>
      </c>
      <c r="J108">
        <v>0</v>
      </c>
      <c r="K108">
        <f t="shared" si="16"/>
        <v>0</v>
      </c>
      <c r="L108">
        <f t="shared" si="17"/>
        <v>0</v>
      </c>
      <c r="BS108" s="27" t="s">
        <v>4920</v>
      </c>
      <c r="BT108" s="27">
        <v>2014</v>
      </c>
      <c r="BU108" s="27">
        <v>4</v>
      </c>
      <c r="BV108">
        <v>0</v>
      </c>
      <c r="BW108">
        <v>5</v>
      </c>
      <c r="BX108">
        <f t="shared" si="18"/>
        <v>0</v>
      </c>
      <c r="BY108">
        <v>0</v>
      </c>
      <c r="BZ108">
        <f t="shared" si="19"/>
        <v>0</v>
      </c>
    </row>
    <row r="109" spans="1:78" x14ac:dyDescent="0.25">
      <c r="A109" s="27" t="s">
        <v>4889</v>
      </c>
      <c r="B109" s="27">
        <v>2012</v>
      </c>
      <c r="C109" s="27">
        <v>11</v>
      </c>
      <c r="D109">
        <v>2</v>
      </c>
      <c r="E109">
        <v>545</v>
      </c>
      <c r="F109">
        <f t="shared" si="15"/>
        <v>3.669724770642202E-3</v>
      </c>
      <c r="G109">
        <v>0</v>
      </c>
      <c r="H109">
        <f t="shared" si="14"/>
        <v>0</v>
      </c>
      <c r="I109">
        <v>519</v>
      </c>
      <c r="J109">
        <v>2</v>
      </c>
      <c r="K109">
        <f t="shared" si="16"/>
        <v>3.8535645472061657E-3</v>
      </c>
      <c r="L109">
        <f t="shared" si="17"/>
        <v>3.669724770642202E-3</v>
      </c>
      <c r="BS109" s="27" t="s">
        <v>4921</v>
      </c>
      <c r="BT109" s="27">
        <v>2014</v>
      </c>
      <c r="BU109" s="27">
        <v>4</v>
      </c>
      <c r="BV109">
        <v>0</v>
      </c>
      <c r="BW109">
        <v>17</v>
      </c>
      <c r="BX109">
        <f t="shared" si="18"/>
        <v>0</v>
      </c>
      <c r="BY109">
        <v>0</v>
      </c>
      <c r="BZ109">
        <f t="shared" si="19"/>
        <v>0</v>
      </c>
    </row>
    <row r="110" spans="1:78" x14ac:dyDescent="0.25">
      <c r="A110" s="27" t="s">
        <v>4890</v>
      </c>
      <c r="B110" s="27">
        <v>2012</v>
      </c>
      <c r="C110" s="27">
        <v>12</v>
      </c>
      <c r="D110">
        <v>0</v>
      </c>
      <c r="E110">
        <v>568</v>
      </c>
      <c r="F110">
        <f t="shared" si="15"/>
        <v>0</v>
      </c>
      <c r="G110">
        <v>0</v>
      </c>
      <c r="H110">
        <f t="shared" si="14"/>
        <v>0</v>
      </c>
      <c r="I110">
        <v>524</v>
      </c>
      <c r="J110">
        <v>0</v>
      </c>
      <c r="K110">
        <f t="shared" si="16"/>
        <v>0</v>
      </c>
      <c r="L110">
        <f t="shared" si="17"/>
        <v>0</v>
      </c>
      <c r="BS110" s="27" t="s">
        <v>4922</v>
      </c>
      <c r="BT110" s="27">
        <v>2014</v>
      </c>
      <c r="BU110" s="27">
        <v>5</v>
      </c>
      <c r="BV110">
        <v>0</v>
      </c>
      <c r="BW110">
        <v>2</v>
      </c>
      <c r="BX110">
        <f t="shared" si="18"/>
        <v>0</v>
      </c>
      <c r="BY110">
        <v>0</v>
      </c>
      <c r="BZ110">
        <f t="shared" si="19"/>
        <v>0</v>
      </c>
    </row>
    <row r="111" spans="1:78" x14ac:dyDescent="0.25">
      <c r="A111" s="27" t="s">
        <v>4891</v>
      </c>
      <c r="B111" s="27">
        <v>2012</v>
      </c>
      <c r="C111" s="27">
        <v>12</v>
      </c>
      <c r="D111">
        <v>1</v>
      </c>
      <c r="E111">
        <v>144</v>
      </c>
      <c r="F111">
        <f t="shared" si="15"/>
        <v>6.9444444444444441E-3</v>
      </c>
      <c r="G111">
        <v>0</v>
      </c>
      <c r="H111">
        <f t="shared" si="14"/>
        <v>0</v>
      </c>
      <c r="I111">
        <v>117</v>
      </c>
      <c r="J111">
        <v>0</v>
      </c>
      <c r="K111">
        <f t="shared" si="16"/>
        <v>0</v>
      </c>
      <c r="L111">
        <f t="shared" si="17"/>
        <v>0</v>
      </c>
      <c r="BS111" s="27" t="s">
        <v>4923</v>
      </c>
      <c r="BT111" s="27">
        <v>2014</v>
      </c>
      <c r="BU111" s="27">
        <v>5</v>
      </c>
      <c r="BV111">
        <v>1</v>
      </c>
      <c r="BW111">
        <v>377</v>
      </c>
      <c r="BX111">
        <f t="shared" si="18"/>
        <v>2.6525198938992041E-3</v>
      </c>
      <c r="BY111">
        <v>1</v>
      </c>
      <c r="BZ111">
        <f t="shared" si="19"/>
        <v>2.6525198938992041E-3</v>
      </c>
    </row>
    <row r="112" spans="1:78" x14ac:dyDescent="0.25">
      <c r="A112" s="27" t="s">
        <v>4892</v>
      </c>
      <c r="B112" s="27">
        <v>2013</v>
      </c>
      <c r="C112" s="27">
        <v>1</v>
      </c>
      <c r="D112">
        <v>1</v>
      </c>
      <c r="E112">
        <v>250</v>
      </c>
      <c r="F112">
        <f t="shared" si="15"/>
        <v>4.0000000000000001E-3</v>
      </c>
      <c r="G112">
        <v>1</v>
      </c>
      <c r="H112">
        <f t="shared" si="14"/>
        <v>4.0000000000000001E-3</v>
      </c>
      <c r="I112">
        <v>201</v>
      </c>
      <c r="J112">
        <v>1</v>
      </c>
      <c r="K112">
        <f t="shared" si="16"/>
        <v>4.9751243781094526E-3</v>
      </c>
      <c r="L112">
        <f t="shared" si="17"/>
        <v>4.0000000000000001E-3</v>
      </c>
      <c r="BS112" s="27" t="s">
        <v>4924</v>
      </c>
      <c r="BT112" s="27">
        <v>2014</v>
      </c>
      <c r="BU112" s="27">
        <v>6</v>
      </c>
      <c r="BV112">
        <v>3</v>
      </c>
      <c r="BW112">
        <v>81</v>
      </c>
      <c r="BX112">
        <f t="shared" si="18"/>
        <v>3.7037037037037035E-2</v>
      </c>
      <c r="BY112">
        <v>2</v>
      </c>
      <c r="BZ112">
        <f t="shared" si="19"/>
        <v>2.4691358024691357E-2</v>
      </c>
    </row>
    <row r="113" spans="1:78" x14ac:dyDescent="0.25">
      <c r="A113" s="27" t="s">
        <v>4893</v>
      </c>
      <c r="B113" s="27">
        <v>2013</v>
      </c>
      <c r="C113" s="27">
        <v>1</v>
      </c>
      <c r="D113">
        <v>1</v>
      </c>
      <c r="E113">
        <v>371</v>
      </c>
      <c r="F113">
        <f t="shared" si="15"/>
        <v>2.6954177897574125E-3</v>
      </c>
      <c r="G113">
        <v>0</v>
      </c>
      <c r="H113">
        <f t="shared" si="14"/>
        <v>0</v>
      </c>
      <c r="I113">
        <v>297</v>
      </c>
      <c r="J113">
        <v>1</v>
      </c>
      <c r="K113">
        <f t="shared" si="16"/>
        <v>3.3670033670033669E-3</v>
      </c>
      <c r="L113">
        <f t="shared" si="17"/>
        <v>2.6954177897574125E-3</v>
      </c>
      <c r="BS113" s="27" t="s">
        <v>4926</v>
      </c>
      <c r="BT113" s="27">
        <v>2014</v>
      </c>
      <c r="BU113" s="27">
        <v>6</v>
      </c>
      <c r="BV113">
        <v>5</v>
      </c>
      <c r="BW113">
        <v>28</v>
      </c>
      <c r="BX113">
        <f t="shared" si="18"/>
        <v>0.17857142857142858</v>
      </c>
      <c r="BY113">
        <v>5</v>
      </c>
      <c r="BZ113">
        <f t="shared" si="19"/>
        <v>0.17857142857142858</v>
      </c>
    </row>
    <row r="114" spans="1:78" x14ac:dyDescent="0.25">
      <c r="A114" s="27" t="s">
        <v>4894</v>
      </c>
      <c r="B114" s="27">
        <v>2013</v>
      </c>
      <c r="C114" s="27">
        <v>2</v>
      </c>
      <c r="D114">
        <v>2</v>
      </c>
      <c r="E114">
        <v>632</v>
      </c>
      <c r="F114">
        <f t="shared" si="15"/>
        <v>3.1645569620253164E-3</v>
      </c>
      <c r="G114">
        <v>0</v>
      </c>
      <c r="H114">
        <f t="shared" si="14"/>
        <v>0</v>
      </c>
      <c r="I114">
        <v>572</v>
      </c>
      <c r="J114">
        <v>1</v>
      </c>
      <c r="K114">
        <f t="shared" si="16"/>
        <v>1.7482517482517483E-3</v>
      </c>
      <c r="L114">
        <f t="shared" si="17"/>
        <v>1.5822784810126582E-3</v>
      </c>
      <c r="BS114" s="27" t="s">
        <v>4927</v>
      </c>
      <c r="BT114" s="27">
        <v>2014</v>
      </c>
      <c r="BU114" s="27">
        <v>7</v>
      </c>
      <c r="BV114">
        <v>0</v>
      </c>
      <c r="BW114">
        <v>1</v>
      </c>
      <c r="BX114">
        <f t="shared" si="18"/>
        <v>0</v>
      </c>
      <c r="BY114">
        <v>0</v>
      </c>
      <c r="BZ114">
        <f t="shared" si="19"/>
        <v>0</v>
      </c>
    </row>
    <row r="115" spans="1:78" x14ac:dyDescent="0.25">
      <c r="A115" s="27" t="s">
        <v>4895</v>
      </c>
      <c r="B115" s="27">
        <v>2013</v>
      </c>
      <c r="C115" s="27">
        <v>3</v>
      </c>
      <c r="D115">
        <v>1</v>
      </c>
      <c r="E115">
        <v>359</v>
      </c>
      <c r="F115">
        <f t="shared" si="15"/>
        <v>2.7855153203342618E-3</v>
      </c>
      <c r="G115">
        <v>0</v>
      </c>
      <c r="H115">
        <f t="shared" si="14"/>
        <v>0</v>
      </c>
      <c r="I115">
        <v>326</v>
      </c>
      <c r="J115">
        <v>1</v>
      </c>
      <c r="K115">
        <f t="shared" si="16"/>
        <v>3.0674846625766872E-3</v>
      </c>
      <c r="L115">
        <f t="shared" si="17"/>
        <v>2.7855153203342618E-3</v>
      </c>
      <c r="BS115" s="27" t="s">
        <v>4928</v>
      </c>
      <c r="BT115" s="27">
        <v>2014</v>
      </c>
      <c r="BU115" s="27">
        <v>7</v>
      </c>
      <c r="BV115">
        <v>2</v>
      </c>
      <c r="BW115">
        <v>5</v>
      </c>
      <c r="BX115">
        <f t="shared" si="18"/>
        <v>0.4</v>
      </c>
      <c r="BY115">
        <v>2</v>
      </c>
      <c r="BZ115">
        <f t="shared" si="19"/>
        <v>0.4</v>
      </c>
    </row>
    <row r="116" spans="1:78" x14ac:dyDescent="0.25">
      <c r="A116" s="27" t="s">
        <v>4896</v>
      </c>
      <c r="B116" s="27">
        <v>2013</v>
      </c>
      <c r="C116" s="27">
        <v>3</v>
      </c>
      <c r="D116">
        <v>3</v>
      </c>
      <c r="E116">
        <v>770</v>
      </c>
      <c r="F116">
        <f t="shared" si="15"/>
        <v>3.8961038961038961E-3</v>
      </c>
      <c r="G116">
        <v>2</v>
      </c>
      <c r="H116">
        <f t="shared" si="14"/>
        <v>2.5974025974025974E-3</v>
      </c>
      <c r="I116">
        <v>669</v>
      </c>
      <c r="J116">
        <v>3</v>
      </c>
      <c r="K116">
        <f t="shared" si="16"/>
        <v>4.4843049327354259E-3</v>
      </c>
      <c r="L116">
        <f t="shared" si="17"/>
        <v>3.8961038961038961E-3</v>
      </c>
      <c r="BS116" s="27" t="s">
        <v>4930</v>
      </c>
      <c r="BT116" s="27">
        <v>2014</v>
      </c>
      <c r="BU116" s="27">
        <v>7</v>
      </c>
      <c r="BV116">
        <v>0</v>
      </c>
      <c r="BW116">
        <v>1</v>
      </c>
      <c r="BX116">
        <f t="shared" si="18"/>
        <v>0</v>
      </c>
      <c r="BY116">
        <v>0</v>
      </c>
      <c r="BZ116">
        <f t="shared" si="19"/>
        <v>0</v>
      </c>
    </row>
    <row r="117" spans="1:78" x14ac:dyDescent="0.25">
      <c r="A117" s="27" t="s">
        <v>4897</v>
      </c>
      <c r="B117" s="27">
        <v>2013</v>
      </c>
      <c r="C117" s="27">
        <v>4</v>
      </c>
      <c r="D117">
        <v>5</v>
      </c>
      <c r="E117">
        <v>1000</v>
      </c>
      <c r="F117">
        <f t="shared" si="15"/>
        <v>5.0000000000000001E-3</v>
      </c>
      <c r="G117">
        <v>0</v>
      </c>
      <c r="H117">
        <f t="shared" si="14"/>
        <v>0</v>
      </c>
      <c r="I117">
        <v>889</v>
      </c>
      <c r="J117">
        <v>2</v>
      </c>
      <c r="K117">
        <f t="shared" si="16"/>
        <v>2.2497187851518562E-3</v>
      </c>
      <c r="L117">
        <f t="shared" si="17"/>
        <v>2E-3</v>
      </c>
      <c r="BS117" s="27" t="s">
        <v>4931</v>
      </c>
      <c r="BT117" s="27">
        <v>2014</v>
      </c>
      <c r="BU117" s="27">
        <v>8</v>
      </c>
      <c r="BV117">
        <v>0</v>
      </c>
      <c r="BW117">
        <v>1</v>
      </c>
      <c r="BX117">
        <f t="shared" si="18"/>
        <v>0</v>
      </c>
      <c r="BY117">
        <v>0</v>
      </c>
      <c r="BZ117">
        <f t="shared" si="19"/>
        <v>0</v>
      </c>
    </row>
    <row r="118" spans="1:78" x14ac:dyDescent="0.25">
      <c r="A118" s="27" t="s">
        <v>4898</v>
      </c>
      <c r="B118" s="27">
        <v>2013</v>
      </c>
      <c r="C118" s="27">
        <v>4</v>
      </c>
      <c r="D118">
        <v>0</v>
      </c>
      <c r="E118">
        <v>257</v>
      </c>
      <c r="F118">
        <f t="shared" si="15"/>
        <v>0</v>
      </c>
      <c r="G118">
        <v>0</v>
      </c>
      <c r="H118">
        <f t="shared" si="14"/>
        <v>0</v>
      </c>
      <c r="I118">
        <v>257</v>
      </c>
      <c r="J118">
        <v>0</v>
      </c>
      <c r="K118">
        <f t="shared" si="16"/>
        <v>0</v>
      </c>
      <c r="L118">
        <f t="shared" si="17"/>
        <v>0</v>
      </c>
      <c r="BS118" s="27" t="s">
        <v>4932</v>
      </c>
      <c r="BT118" s="27">
        <v>2014</v>
      </c>
      <c r="BU118" s="27">
        <v>8</v>
      </c>
      <c r="BV118">
        <v>4</v>
      </c>
      <c r="BW118">
        <v>858</v>
      </c>
      <c r="BX118">
        <f t="shared" si="18"/>
        <v>4.662004662004662E-3</v>
      </c>
      <c r="BY118">
        <v>4</v>
      </c>
      <c r="BZ118">
        <f t="shared" si="19"/>
        <v>4.662004662004662E-3</v>
      </c>
    </row>
    <row r="119" spans="1:78" x14ac:dyDescent="0.25">
      <c r="A119" s="27" t="s">
        <v>4899</v>
      </c>
      <c r="B119" s="27">
        <v>2013</v>
      </c>
      <c r="C119" s="27">
        <v>5</v>
      </c>
      <c r="D119">
        <v>5</v>
      </c>
      <c r="E119">
        <v>762</v>
      </c>
      <c r="F119">
        <f t="shared" si="15"/>
        <v>6.5616797900262466E-3</v>
      </c>
      <c r="G119">
        <v>0</v>
      </c>
      <c r="H119">
        <f t="shared" si="14"/>
        <v>0</v>
      </c>
      <c r="I119">
        <v>666</v>
      </c>
      <c r="J119">
        <v>3</v>
      </c>
      <c r="K119">
        <f t="shared" si="16"/>
        <v>4.5045045045045045E-3</v>
      </c>
      <c r="L119">
        <f t="shared" si="17"/>
        <v>3.937007874015748E-3</v>
      </c>
      <c r="BS119" s="27" t="s">
        <v>4933</v>
      </c>
      <c r="BT119" s="27">
        <v>2014</v>
      </c>
      <c r="BU119" s="27">
        <v>8</v>
      </c>
      <c r="BV119">
        <v>1</v>
      </c>
      <c r="BW119">
        <v>1200</v>
      </c>
      <c r="BX119">
        <f t="shared" si="18"/>
        <v>8.3333333333333339E-4</v>
      </c>
      <c r="BY119">
        <v>1</v>
      </c>
      <c r="BZ119">
        <f t="shared" si="19"/>
        <v>8.3333333333333339E-4</v>
      </c>
    </row>
    <row r="120" spans="1:78" x14ac:dyDescent="0.25">
      <c r="A120" s="27" t="s">
        <v>4900</v>
      </c>
      <c r="B120" s="27">
        <v>2013</v>
      </c>
      <c r="C120" s="27">
        <v>5</v>
      </c>
      <c r="D120">
        <v>0</v>
      </c>
      <c r="E120">
        <v>97</v>
      </c>
      <c r="F120">
        <f t="shared" si="15"/>
        <v>0</v>
      </c>
      <c r="G120">
        <v>0</v>
      </c>
      <c r="H120">
        <f t="shared" si="14"/>
        <v>0</v>
      </c>
      <c r="I120">
        <v>73</v>
      </c>
      <c r="J120">
        <v>0</v>
      </c>
      <c r="K120">
        <f t="shared" si="16"/>
        <v>0</v>
      </c>
      <c r="L120">
        <f t="shared" si="17"/>
        <v>0</v>
      </c>
      <c r="BS120" s="27" t="s">
        <v>4934</v>
      </c>
      <c r="BT120" s="27">
        <v>2014</v>
      </c>
      <c r="BU120" s="27">
        <v>8</v>
      </c>
      <c r="BV120">
        <v>0</v>
      </c>
      <c r="BW120">
        <v>741</v>
      </c>
      <c r="BX120">
        <f t="shared" si="18"/>
        <v>0</v>
      </c>
      <c r="BY120">
        <v>0</v>
      </c>
      <c r="BZ120">
        <f t="shared" si="19"/>
        <v>0</v>
      </c>
    </row>
    <row r="121" spans="1:78" x14ac:dyDescent="0.25">
      <c r="A121" s="27" t="s">
        <v>4901</v>
      </c>
      <c r="B121" s="27">
        <v>2013</v>
      </c>
      <c r="C121" s="27">
        <v>5</v>
      </c>
      <c r="D121">
        <v>1</v>
      </c>
      <c r="E121">
        <v>253</v>
      </c>
      <c r="F121">
        <f t="shared" si="15"/>
        <v>3.952569169960474E-3</v>
      </c>
      <c r="G121">
        <v>0</v>
      </c>
      <c r="H121">
        <f t="shared" si="14"/>
        <v>0</v>
      </c>
      <c r="I121">
        <v>225</v>
      </c>
      <c r="J121">
        <v>1</v>
      </c>
      <c r="K121">
        <f t="shared" si="16"/>
        <v>4.4444444444444444E-3</v>
      </c>
      <c r="L121">
        <f t="shared" si="17"/>
        <v>3.952569169960474E-3</v>
      </c>
      <c r="BS121" s="27" t="s">
        <v>4935</v>
      </c>
      <c r="BT121" s="27">
        <v>2014</v>
      </c>
      <c r="BU121" s="27">
        <v>9</v>
      </c>
      <c r="BV121">
        <v>0</v>
      </c>
      <c r="BW121">
        <v>1</v>
      </c>
      <c r="BX121">
        <f t="shared" si="18"/>
        <v>0</v>
      </c>
      <c r="BY121">
        <v>0</v>
      </c>
      <c r="BZ121">
        <f t="shared" si="19"/>
        <v>0</v>
      </c>
    </row>
    <row r="122" spans="1:78" x14ac:dyDescent="0.25">
      <c r="A122" s="27" t="s">
        <v>4902</v>
      </c>
      <c r="B122" s="27">
        <v>2013</v>
      </c>
      <c r="C122" s="27">
        <v>6</v>
      </c>
      <c r="D122">
        <v>5</v>
      </c>
      <c r="E122">
        <v>746</v>
      </c>
      <c r="F122">
        <f t="shared" si="15"/>
        <v>6.7024128686327079E-3</v>
      </c>
      <c r="G122">
        <v>1</v>
      </c>
      <c r="H122">
        <f t="shared" si="14"/>
        <v>1.3404825737265416E-3</v>
      </c>
      <c r="I122">
        <v>744</v>
      </c>
      <c r="J122">
        <v>4</v>
      </c>
      <c r="K122">
        <f t="shared" si="16"/>
        <v>5.3763440860215058E-3</v>
      </c>
      <c r="L122">
        <f t="shared" si="17"/>
        <v>5.3619302949061663E-3</v>
      </c>
      <c r="BS122" s="27" t="s">
        <v>4936</v>
      </c>
      <c r="BT122" s="27">
        <v>2014</v>
      </c>
      <c r="BU122" s="27">
        <v>9</v>
      </c>
      <c r="BV122">
        <v>1</v>
      </c>
      <c r="BW122">
        <v>1171</v>
      </c>
      <c r="BX122">
        <f t="shared" si="18"/>
        <v>8.5397096498719043E-4</v>
      </c>
      <c r="BY122">
        <v>1</v>
      </c>
      <c r="BZ122">
        <f t="shared" si="19"/>
        <v>8.5397096498719043E-4</v>
      </c>
    </row>
    <row r="123" spans="1:78" x14ac:dyDescent="0.25">
      <c r="A123" s="27" t="s">
        <v>4903</v>
      </c>
      <c r="B123" s="27">
        <v>2013</v>
      </c>
      <c r="C123" s="27">
        <v>6</v>
      </c>
      <c r="D123">
        <v>6</v>
      </c>
      <c r="E123">
        <v>746</v>
      </c>
      <c r="F123">
        <f t="shared" si="15"/>
        <v>8.0428954423592495E-3</v>
      </c>
      <c r="G123">
        <v>1</v>
      </c>
      <c r="H123">
        <f t="shared" si="14"/>
        <v>1.3404825737265416E-3</v>
      </c>
      <c r="I123">
        <v>718</v>
      </c>
      <c r="J123">
        <v>5</v>
      </c>
      <c r="K123">
        <f t="shared" si="16"/>
        <v>6.9637883008356544E-3</v>
      </c>
      <c r="L123">
        <f t="shared" si="17"/>
        <v>6.7024128686327079E-3</v>
      </c>
      <c r="BS123" s="27" t="s">
        <v>4937</v>
      </c>
      <c r="BT123" s="27">
        <v>2014</v>
      </c>
      <c r="BU123" s="27">
        <v>9</v>
      </c>
      <c r="BV123">
        <v>2</v>
      </c>
      <c r="BW123">
        <v>1534</v>
      </c>
      <c r="BX123">
        <f t="shared" si="18"/>
        <v>1.3037809647979139E-3</v>
      </c>
      <c r="BY123">
        <v>1</v>
      </c>
      <c r="BZ123">
        <f t="shared" si="19"/>
        <v>6.5189048239895696E-4</v>
      </c>
    </row>
    <row r="124" spans="1:78" x14ac:dyDescent="0.25">
      <c r="A124" s="27" t="s">
        <v>4904</v>
      </c>
      <c r="B124" s="27">
        <v>2013</v>
      </c>
      <c r="C124" s="27">
        <v>6</v>
      </c>
      <c r="D124">
        <v>1</v>
      </c>
      <c r="E124">
        <v>36</v>
      </c>
      <c r="F124">
        <f t="shared" si="15"/>
        <v>2.7777777777777776E-2</v>
      </c>
      <c r="G124">
        <v>0</v>
      </c>
      <c r="H124">
        <f t="shared" si="14"/>
        <v>0</v>
      </c>
      <c r="I124">
        <v>36</v>
      </c>
      <c r="J124">
        <v>1</v>
      </c>
      <c r="K124">
        <f t="shared" si="16"/>
        <v>2.7777777777777776E-2</v>
      </c>
      <c r="L124">
        <f t="shared" si="17"/>
        <v>2.7777777777777776E-2</v>
      </c>
      <c r="BS124" s="27" t="s">
        <v>4938</v>
      </c>
      <c r="BT124" s="27">
        <v>2014</v>
      </c>
      <c r="BU124" s="27">
        <v>9</v>
      </c>
      <c r="BV124">
        <v>1</v>
      </c>
      <c r="BW124">
        <v>726</v>
      </c>
      <c r="BX124">
        <f t="shared" si="18"/>
        <v>1.3774104683195593E-3</v>
      </c>
      <c r="BY124">
        <v>1</v>
      </c>
      <c r="BZ124">
        <f t="shared" si="19"/>
        <v>1.3774104683195593E-3</v>
      </c>
    </row>
    <row r="125" spans="1:78" x14ac:dyDescent="0.25">
      <c r="A125" s="27" t="s">
        <v>4905</v>
      </c>
      <c r="B125" s="27">
        <v>2013</v>
      </c>
      <c r="C125" s="27">
        <v>6</v>
      </c>
      <c r="D125">
        <v>5</v>
      </c>
      <c r="E125">
        <v>743</v>
      </c>
      <c r="F125">
        <f t="shared" si="15"/>
        <v>6.7294751009421266E-3</v>
      </c>
      <c r="G125">
        <v>1</v>
      </c>
      <c r="H125">
        <f t="shared" si="14"/>
        <v>1.3458950201884253E-3</v>
      </c>
      <c r="I125">
        <v>710</v>
      </c>
      <c r="J125">
        <v>5</v>
      </c>
      <c r="K125">
        <f t="shared" si="16"/>
        <v>7.0422535211267607E-3</v>
      </c>
      <c r="L125">
        <f t="shared" si="17"/>
        <v>6.7294751009421266E-3</v>
      </c>
      <c r="BS125" s="27" t="s">
        <v>4939</v>
      </c>
      <c r="BT125" s="27">
        <v>2014</v>
      </c>
      <c r="BU125" s="27">
        <v>10</v>
      </c>
      <c r="BV125">
        <v>0</v>
      </c>
      <c r="BW125">
        <v>1671</v>
      </c>
      <c r="BX125">
        <f t="shared" si="18"/>
        <v>0</v>
      </c>
      <c r="BY125">
        <v>0</v>
      </c>
      <c r="BZ125">
        <f t="shared" si="19"/>
        <v>0</v>
      </c>
    </row>
    <row r="126" spans="1:78" x14ac:dyDescent="0.25">
      <c r="A126" s="27" t="s">
        <v>4906</v>
      </c>
      <c r="B126" s="27">
        <v>2013</v>
      </c>
      <c r="C126" s="27">
        <v>7</v>
      </c>
      <c r="D126">
        <v>5</v>
      </c>
      <c r="E126">
        <v>651</v>
      </c>
      <c r="F126">
        <f t="shared" si="15"/>
        <v>7.6804915514592934E-3</v>
      </c>
      <c r="G126">
        <v>0</v>
      </c>
      <c r="H126">
        <f t="shared" si="14"/>
        <v>0</v>
      </c>
      <c r="I126">
        <v>627</v>
      </c>
      <c r="J126">
        <v>4</v>
      </c>
      <c r="K126">
        <f t="shared" si="16"/>
        <v>6.379585326953748E-3</v>
      </c>
      <c r="L126">
        <f t="shared" si="17"/>
        <v>6.1443932411674347E-3</v>
      </c>
      <c r="BS126" s="27" t="s">
        <v>4941</v>
      </c>
      <c r="BT126" s="27">
        <v>2015</v>
      </c>
      <c r="BU126" s="27">
        <v>1</v>
      </c>
      <c r="BV126">
        <v>1</v>
      </c>
      <c r="BW126">
        <v>208</v>
      </c>
      <c r="BX126">
        <f t="shared" si="18"/>
        <v>4.807692307692308E-3</v>
      </c>
      <c r="BY126">
        <v>1</v>
      </c>
      <c r="BZ126">
        <f t="shared" si="19"/>
        <v>4.807692307692308E-3</v>
      </c>
    </row>
    <row r="127" spans="1:78" x14ac:dyDescent="0.25">
      <c r="A127" s="27" t="s">
        <v>4907</v>
      </c>
      <c r="B127" s="27">
        <v>2013</v>
      </c>
      <c r="C127" s="27">
        <v>7</v>
      </c>
      <c r="D127">
        <v>12</v>
      </c>
      <c r="E127">
        <v>704</v>
      </c>
      <c r="F127">
        <f t="shared" si="15"/>
        <v>1.7045454545454544E-2</v>
      </c>
      <c r="G127">
        <v>2</v>
      </c>
      <c r="H127">
        <f t="shared" si="14"/>
        <v>2.840909090909091E-3</v>
      </c>
      <c r="I127">
        <v>673</v>
      </c>
      <c r="J127">
        <v>11</v>
      </c>
      <c r="K127">
        <f t="shared" si="16"/>
        <v>1.6344725111441308E-2</v>
      </c>
      <c r="L127">
        <f t="shared" si="17"/>
        <v>1.5625E-2</v>
      </c>
      <c r="BS127" s="27" t="s">
        <v>4942</v>
      </c>
      <c r="BT127" s="27">
        <v>2015</v>
      </c>
      <c r="BU127" s="27">
        <v>1</v>
      </c>
      <c r="BV127">
        <v>1</v>
      </c>
      <c r="BW127">
        <v>215</v>
      </c>
      <c r="BX127">
        <f t="shared" si="18"/>
        <v>4.6511627906976744E-3</v>
      </c>
      <c r="BY127">
        <v>1</v>
      </c>
      <c r="BZ127">
        <f t="shared" si="19"/>
        <v>4.6511627906976744E-3</v>
      </c>
    </row>
    <row r="128" spans="1:78" x14ac:dyDescent="0.25">
      <c r="A128" s="27" t="s">
        <v>4908</v>
      </c>
      <c r="B128" s="27">
        <v>2013</v>
      </c>
      <c r="C128" s="27">
        <v>7</v>
      </c>
      <c r="D128">
        <v>3</v>
      </c>
      <c r="E128">
        <v>376</v>
      </c>
      <c r="F128">
        <f t="shared" si="15"/>
        <v>7.9787234042553185E-3</v>
      </c>
      <c r="G128">
        <v>0</v>
      </c>
      <c r="H128">
        <f t="shared" si="14"/>
        <v>0</v>
      </c>
      <c r="I128">
        <v>376</v>
      </c>
      <c r="J128">
        <v>3</v>
      </c>
      <c r="K128">
        <f t="shared" si="16"/>
        <v>7.9787234042553185E-3</v>
      </c>
      <c r="L128">
        <f t="shared" si="17"/>
        <v>7.9787234042553185E-3</v>
      </c>
      <c r="BS128" s="27" t="s">
        <v>4943</v>
      </c>
      <c r="BT128" s="27">
        <v>2015</v>
      </c>
      <c r="BU128" s="27">
        <v>1</v>
      </c>
      <c r="BV128">
        <v>0</v>
      </c>
      <c r="BW128">
        <v>224</v>
      </c>
      <c r="BX128">
        <f t="shared" si="18"/>
        <v>0</v>
      </c>
      <c r="BY128">
        <v>0</v>
      </c>
      <c r="BZ128">
        <f t="shared" si="19"/>
        <v>0</v>
      </c>
    </row>
    <row r="129" spans="1:78" x14ac:dyDescent="0.25">
      <c r="A129" s="27" t="s">
        <v>4909</v>
      </c>
      <c r="B129" s="27">
        <v>2013</v>
      </c>
      <c r="C129" s="27">
        <v>8</v>
      </c>
      <c r="D129">
        <v>10</v>
      </c>
      <c r="E129">
        <v>945</v>
      </c>
      <c r="F129">
        <f t="shared" si="15"/>
        <v>1.0582010582010581E-2</v>
      </c>
      <c r="G129">
        <v>4</v>
      </c>
      <c r="H129">
        <f t="shared" si="14"/>
        <v>4.2328042328042331E-3</v>
      </c>
      <c r="I129">
        <v>912</v>
      </c>
      <c r="J129">
        <v>9</v>
      </c>
      <c r="K129">
        <f t="shared" si="16"/>
        <v>9.8684210526315784E-3</v>
      </c>
      <c r="L129">
        <f t="shared" si="17"/>
        <v>9.5238095238095247E-3</v>
      </c>
      <c r="BS129" s="27" t="s">
        <v>4944</v>
      </c>
      <c r="BT129" s="27">
        <v>2015</v>
      </c>
      <c r="BU129" s="27">
        <v>2</v>
      </c>
      <c r="BV129">
        <v>0</v>
      </c>
      <c r="BW129">
        <v>313</v>
      </c>
      <c r="BX129">
        <f t="shared" si="18"/>
        <v>0</v>
      </c>
      <c r="BY129">
        <v>0</v>
      </c>
      <c r="BZ129">
        <f t="shared" si="19"/>
        <v>0</v>
      </c>
    </row>
    <row r="130" spans="1:78" x14ac:dyDescent="0.25">
      <c r="A130" s="27" t="s">
        <v>4910</v>
      </c>
      <c r="B130" s="27">
        <v>2013</v>
      </c>
      <c r="C130" s="27">
        <v>8</v>
      </c>
      <c r="D130">
        <v>2</v>
      </c>
      <c r="E130">
        <v>314</v>
      </c>
      <c r="F130">
        <f t="shared" si="15"/>
        <v>6.369426751592357E-3</v>
      </c>
      <c r="G130">
        <v>1</v>
      </c>
      <c r="H130">
        <f t="shared" si="14"/>
        <v>3.1847133757961785E-3</v>
      </c>
      <c r="I130">
        <v>314</v>
      </c>
      <c r="J130">
        <v>2</v>
      </c>
      <c r="K130">
        <f t="shared" si="16"/>
        <v>6.369426751592357E-3</v>
      </c>
      <c r="L130">
        <f t="shared" si="17"/>
        <v>6.369426751592357E-3</v>
      </c>
      <c r="BS130" s="27" t="s">
        <v>4945</v>
      </c>
      <c r="BT130" s="27">
        <v>2015</v>
      </c>
      <c r="BU130" s="27">
        <v>2</v>
      </c>
      <c r="BV130">
        <v>0</v>
      </c>
      <c r="BW130">
        <v>256</v>
      </c>
      <c r="BX130">
        <f t="shared" si="18"/>
        <v>0</v>
      </c>
      <c r="BY130">
        <v>0</v>
      </c>
      <c r="BZ130">
        <f t="shared" si="19"/>
        <v>0</v>
      </c>
    </row>
    <row r="131" spans="1:78" x14ac:dyDescent="0.25">
      <c r="A131" s="27" t="s">
        <v>4911</v>
      </c>
      <c r="B131" s="27">
        <v>2013</v>
      </c>
      <c r="C131" s="27">
        <v>8</v>
      </c>
      <c r="D131">
        <v>3</v>
      </c>
      <c r="E131">
        <v>976</v>
      </c>
      <c r="F131">
        <f t="shared" si="15"/>
        <v>3.0737704918032786E-3</v>
      </c>
      <c r="G131">
        <v>1</v>
      </c>
      <c r="H131">
        <f t="shared" ref="H131:H194" si="20">G131/E131</f>
        <v>1.0245901639344263E-3</v>
      </c>
      <c r="I131">
        <v>956</v>
      </c>
      <c r="J131">
        <v>3</v>
      </c>
      <c r="K131">
        <f t="shared" si="16"/>
        <v>3.1380753138075313E-3</v>
      </c>
      <c r="L131">
        <f t="shared" si="17"/>
        <v>3.0737704918032786E-3</v>
      </c>
      <c r="BS131" s="27" t="s">
        <v>4946</v>
      </c>
      <c r="BT131" s="27">
        <v>2015</v>
      </c>
      <c r="BU131" s="27">
        <v>3</v>
      </c>
      <c r="BV131">
        <v>1</v>
      </c>
      <c r="BW131">
        <v>191</v>
      </c>
      <c r="BX131">
        <f t="shared" si="18"/>
        <v>5.235602094240838E-3</v>
      </c>
      <c r="BY131">
        <v>1</v>
      </c>
      <c r="BZ131">
        <f t="shared" si="19"/>
        <v>5.235602094240838E-3</v>
      </c>
    </row>
    <row r="132" spans="1:78" x14ac:dyDescent="0.25">
      <c r="A132" s="27" t="s">
        <v>4912</v>
      </c>
      <c r="B132" s="27">
        <v>2013</v>
      </c>
      <c r="C132" s="27">
        <v>9</v>
      </c>
      <c r="D132">
        <v>3</v>
      </c>
      <c r="E132">
        <v>979</v>
      </c>
      <c r="F132">
        <f t="shared" ref="F132:F195" si="21">D132/E132</f>
        <v>3.0643513789581204E-3</v>
      </c>
      <c r="G132">
        <v>0</v>
      </c>
      <c r="H132">
        <f t="shared" si="20"/>
        <v>0</v>
      </c>
      <c r="I132">
        <v>938</v>
      </c>
      <c r="J132">
        <v>2</v>
      </c>
      <c r="K132">
        <f t="shared" ref="K132:K195" si="22">J132/I132</f>
        <v>2.1321961620469083E-3</v>
      </c>
      <c r="L132">
        <f t="shared" ref="L132:L195" si="23">J132/E132</f>
        <v>2.0429009193054137E-3</v>
      </c>
      <c r="BS132" s="27" t="s">
        <v>4947</v>
      </c>
      <c r="BT132" s="27">
        <v>2015</v>
      </c>
      <c r="BU132" s="27">
        <v>4</v>
      </c>
      <c r="BV132">
        <v>0</v>
      </c>
      <c r="BW132">
        <v>4</v>
      </c>
      <c r="BX132">
        <f t="shared" ref="BX132:BX195" si="24">BV132/BW132</f>
        <v>0</v>
      </c>
      <c r="BY132">
        <v>0</v>
      </c>
      <c r="BZ132">
        <f t="shared" ref="BZ132:BZ195" si="25">BY132/BW132</f>
        <v>0</v>
      </c>
    </row>
    <row r="133" spans="1:78" x14ac:dyDescent="0.25">
      <c r="A133" s="27" t="s">
        <v>4913</v>
      </c>
      <c r="B133" s="27">
        <v>2013</v>
      </c>
      <c r="C133" s="27">
        <v>9</v>
      </c>
      <c r="D133">
        <v>0</v>
      </c>
      <c r="E133">
        <v>86</v>
      </c>
      <c r="F133">
        <f t="shared" si="21"/>
        <v>0</v>
      </c>
      <c r="G133">
        <v>0</v>
      </c>
      <c r="H133">
        <f t="shared" si="20"/>
        <v>0</v>
      </c>
      <c r="I133">
        <v>86</v>
      </c>
      <c r="J133">
        <v>0</v>
      </c>
      <c r="K133">
        <f t="shared" si="22"/>
        <v>0</v>
      </c>
      <c r="L133">
        <f t="shared" si="23"/>
        <v>0</v>
      </c>
      <c r="BS133" s="27" t="s">
        <v>4948</v>
      </c>
      <c r="BT133" s="27">
        <v>2015</v>
      </c>
      <c r="BU133" s="27">
        <v>4</v>
      </c>
      <c r="BV133">
        <v>0</v>
      </c>
      <c r="BW133">
        <v>9</v>
      </c>
      <c r="BX133">
        <f t="shared" si="24"/>
        <v>0</v>
      </c>
      <c r="BY133">
        <v>0</v>
      </c>
      <c r="BZ133">
        <f t="shared" si="25"/>
        <v>0</v>
      </c>
    </row>
    <row r="134" spans="1:78" x14ac:dyDescent="0.25">
      <c r="A134" s="27" t="s">
        <v>4914</v>
      </c>
      <c r="B134" s="27">
        <v>2013</v>
      </c>
      <c r="C134" s="27">
        <v>9</v>
      </c>
      <c r="D134">
        <v>5</v>
      </c>
      <c r="E134">
        <v>652</v>
      </c>
      <c r="F134">
        <f t="shared" si="21"/>
        <v>7.6687116564417178E-3</v>
      </c>
      <c r="G134">
        <v>0</v>
      </c>
      <c r="H134">
        <f t="shared" si="20"/>
        <v>0</v>
      </c>
      <c r="I134">
        <v>628</v>
      </c>
      <c r="J134">
        <v>4</v>
      </c>
      <c r="K134">
        <f t="shared" si="22"/>
        <v>6.369426751592357E-3</v>
      </c>
      <c r="L134">
        <f t="shared" si="23"/>
        <v>6.1349693251533744E-3</v>
      </c>
      <c r="BS134" s="27" t="s">
        <v>4949</v>
      </c>
      <c r="BT134" s="27">
        <v>2015</v>
      </c>
      <c r="BU134" s="27">
        <v>4</v>
      </c>
      <c r="BV134">
        <v>0</v>
      </c>
      <c r="BW134">
        <v>137</v>
      </c>
      <c r="BX134">
        <f t="shared" si="24"/>
        <v>0</v>
      </c>
      <c r="BY134">
        <v>0</v>
      </c>
      <c r="BZ134">
        <f t="shared" si="25"/>
        <v>0</v>
      </c>
    </row>
    <row r="135" spans="1:78" x14ac:dyDescent="0.25">
      <c r="A135" s="27" t="s">
        <v>4915</v>
      </c>
      <c r="B135" s="27">
        <v>2013</v>
      </c>
      <c r="C135" s="27">
        <v>10</v>
      </c>
      <c r="D135">
        <v>1</v>
      </c>
      <c r="E135">
        <v>390</v>
      </c>
      <c r="F135">
        <f t="shared" si="21"/>
        <v>2.5641025641025641E-3</v>
      </c>
      <c r="G135">
        <v>0</v>
      </c>
      <c r="H135">
        <f t="shared" si="20"/>
        <v>0</v>
      </c>
      <c r="I135">
        <v>360</v>
      </c>
      <c r="J135">
        <v>1</v>
      </c>
      <c r="K135">
        <f t="shared" si="22"/>
        <v>2.7777777777777779E-3</v>
      </c>
      <c r="L135">
        <f t="shared" si="23"/>
        <v>2.5641025641025641E-3</v>
      </c>
      <c r="BS135" s="27" t="s">
        <v>4950</v>
      </c>
      <c r="BT135" s="27">
        <v>2015</v>
      </c>
      <c r="BU135" s="27">
        <v>5</v>
      </c>
      <c r="BV135">
        <v>1</v>
      </c>
      <c r="BW135">
        <v>672</v>
      </c>
      <c r="BX135">
        <f t="shared" si="24"/>
        <v>1.488095238095238E-3</v>
      </c>
      <c r="BY135">
        <v>1</v>
      </c>
      <c r="BZ135">
        <f t="shared" si="25"/>
        <v>1.488095238095238E-3</v>
      </c>
    </row>
    <row r="136" spans="1:78" x14ac:dyDescent="0.25">
      <c r="A136" s="27" t="s">
        <v>4916</v>
      </c>
      <c r="B136" s="27">
        <v>2013</v>
      </c>
      <c r="C136" s="27">
        <v>10</v>
      </c>
      <c r="D136">
        <v>0</v>
      </c>
      <c r="E136">
        <v>51</v>
      </c>
      <c r="F136">
        <f t="shared" si="21"/>
        <v>0</v>
      </c>
      <c r="G136">
        <v>0</v>
      </c>
      <c r="H136">
        <f t="shared" si="20"/>
        <v>0</v>
      </c>
      <c r="I136">
        <v>51</v>
      </c>
      <c r="J136">
        <v>0</v>
      </c>
      <c r="K136">
        <f t="shared" si="22"/>
        <v>0</v>
      </c>
      <c r="L136">
        <f t="shared" si="23"/>
        <v>0</v>
      </c>
      <c r="BS136" s="27" t="s">
        <v>4951</v>
      </c>
      <c r="BT136" s="27">
        <v>2015</v>
      </c>
      <c r="BU136" s="27">
        <v>5</v>
      </c>
      <c r="BV136">
        <v>0</v>
      </c>
      <c r="BW136">
        <v>19</v>
      </c>
      <c r="BX136">
        <f t="shared" si="24"/>
        <v>0</v>
      </c>
      <c r="BY136">
        <v>0</v>
      </c>
      <c r="BZ136">
        <f t="shared" si="25"/>
        <v>0</v>
      </c>
    </row>
    <row r="137" spans="1:78" x14ac:dyDescent="0.25">
      <c r="A137" s="27" t="s">
        <v>4917</v>
      </c>
      <c r="B137" s="27">
        <v>2013</v>
      </c>
      <c r="C137" s="27">
        <v>10</v>
      </c>
      <c r="D137">
        <v>0</v>
      </c>
      <c r="E137">
        <v>16</v>
      </c>
      <c r="F137">
        <f t="shared" si="21"/>
        <v>0</v>
      </c>
      <c r="G137">
        <v>0</v>
      </c>
      <c r="H137">
        <f t="shared" si="20"/>
        <v>0</v>
      </c>
      <c r="I137">
        <v>16</v>
      </c>
      <c r="J137">
        <v>0</v>
      </c>
      <c r="K137">
        <f t="shared" si="22"/>
        <v>0</v>
      </c>
      <c r="L137">
        <f t="shared" si="23"/>
        <v>0</v>
      </c>
      <c r="BS137" s="27" t="s">
        <v>4952</v>
      </c>
      <c r="BT137" s="27">
        <v>2015</v>
      </c>
      <c r="BU137" s="27">
        <v>6</v>
      </c>
      <c r="BV137">
        <v>1</v>
      </c>
      <c r="BW137">
        <v>47</v>
      </c>
      <c r="BX137">
        <f t="shared" si="24"/>
        <v>2.1276595744680851E-2</v>
      </c>
      <c r="BY137">
        <v>1</v>
      </c>
      <c r="BZ137">
        <f t="shared" si="25"/>
        <v>2.1276595744680851E-2</v>
      </c>
    </row>
    <row r="138" spans="1:78" x14ac:dyDescent="0.25">
      <c r="A138" s="27" t="s">
        <v>4918</v>
      </c>
      <c r="B138" s="27">
        <v>2013</v>
      </c>
      <c r="C138" s="27">
        <v>11</v>
      </c>
      <c r="D138">
        <v>0</v>
      </c>
      <c r="E138">
        <v>536</v>
      </c>
      <c r="F138">
        <f t="shared" si="21"/>
        <v>0</v>
      </c>
      <c r="G138">
        <v>0</v>
      </c>
      <c r="H138">
        <f t="shared" si="20"/>
        <v>0</v>
      </c>
      <c r="I138">
        <v>536</v>
      </c>
      <c r="J138">
        <v>0</v>
      </c>
      <c r="K138">
        <f t="shared" si="22"/>
        <v>0</v>
      </c>
      <c r="L138">
        <f t="shared" si="23"/>
        <v>0</v>
      </c>
      <c r="BS138" s="27" t="s">
        <v>4953</v>
      </c>
      <c r="BT138" s="27">
        <v>2015</v>
      </c>
      <c r="BU138" s="27">
        <v>6</v>
      </c>
      <c r="BV138">
        <v>3</v>
      </c>
      <c r="BW138">
        <v>8</v>
      </c>
      <c r="BX138">
        <f t="shared" si="24"/>
        <v>0.375</v>
      </c>
      <c r="BY138">
        <v>3</v>
      </c>
      <c r="BZ138">
        <f t="shared" si="25"/>
        <v>0.375</v>
      </c>
    </row>
    <row r="139" spans="1:78" x14ac:dyDescent="0.25">
      <c r="A139" s="27" t="s">
        <v>4919</v>
      </c>
      <c r="B139" s="27">
        <v>2013</v>
      </c>
      <c r="C139" s="27">
        <v>11</v>
      </c>
      <c r="D139">
        <v>0</v>
      </c>
      <c r="E139">
        <v>103</v>
      </c>
      <c r="F139">
        <f t="shared" si="21"/>
        <v>0</v>
      </c>
      <c r="G139">
        <v>0</v>
      </c>
      <c r="H139">
        <f t="shared" si="20"/>
        <v>0</v>
      </c>
      <c r="I139">
        <v>103</v>
      </c>
      <c r="J139">
        <v>0</v>
      </c>
      <c r="K139">
        <f t="shared" si="22"/>
        <v>0</v>
      </c>
      <c r="L139">
        <f t="shared" si="23"/>
        <v>0</v>
      </c>
      <c r="BS139" s="27" t="s">
        <v>4954</v>
      </c>
      <c r="BT139" s="27">
        <v>2015</v>
      </c>
      <c r="BU139" s="27">
        <v>7</v>
      </c>
      <c r="BV139">
        <v>2</v>
      </c>
      <c r="BW139">
        <v>8</v>
      </c>
      <c r="BX139">
        <f t="shared" si="24"/>
        <v>0.25</v>
      </c>
      <c r="BY139">
        <v>2</v>
      </c>
      <c r="BZ139">
        <f t="shared" si="25"/>
        <v>0.25</v>
      </c>
    </row>
    <row r="140" spans="1:78" x14ac:dyDescent="0.25">
      <c r="A140" s="27" t="s">
        <v>4920</v>
      </c>
      <c r="B140" s="27">
        <v>2014</v>
      </c>
      <c r="C140" s="27">
        <v>4</v>
      </c>
      <c r="D140">
        <v>0</v>
      </c>
      <c r="E140">
        <v>112</v>
      </c>
      <c r="F140">
        <f t="shared" si="21"/>
        <v>0</v>
      </c>
      <c r="G140">
        <v>0</v>
      </c>
      <c r="H140">
        <f t="shared" si="20"/>
        <v>0</v>
      </c>
      <c r="I140">
        <v>112</v>
      </c>
      <c r="J140">
        <v>0</v>
      </c>
      <c r="K140">
        <f t="shared" si="22"/>
        <v>0</v>
      </c>
      <c r="L140">
        <f t="shared" si="23"/>
        <v>0</v>
      </c>
      <c r="BS140" s="27" t="s">
        <v>4956</v>
      </c>
      <c r="BT140" s="27">
        <v>2015</v>
      </c>
      <c r="BU140" s="27">
        <v>7</v>
      </c>
      <c r="BV140">
        <v>0</v>
      </c>
      <c r="BW140">
        <v>8</v>
      </c>
      <c r="BX140">
        <f t="shared" si="24"/>
        <v>0</v>
      </c>
      <c r="BY140">
        <v>0</v>
      </c>
      <c r="BZ140">
        <f t="shared" si="25"/>
        <v>0</v>
      </c>
    </row>
    <row r="141" spans="1:78" x14ac:dyDescent="0.25">
      <c r="A141" s="27" t="s">
        <v>4921</v>
      </c>
      <c r="B141" s="27">
        <v>2014</v>
      </c>
      <c r="C141" s="27">
        <v>4</v>
      </c>
      <c r="D141">
        <v>0</v>
      </c>
      <c r="E141">
        <v>123</v>
      </c>
      <c r="F141">
        <f t="shared" si="21"/>
        <v>0</v>
      </c>
      <c r="G141">
        <v>0</v>
      </c>
      <c r="H141">
        <f t="shared" si="20"/>
        <v>0</v>
      </c>
      <c r="I141">
        <v>123</v>
      </c>
      <c r="J141">
        <v>0</v>
      </c>
      <c r="K141">
        <f t="shared" si="22"/>
        <v>0</v>
      </c>
      <c r="L141">
        <f t="shared" si="23"/>
        <v>0</v>
      </c>
      <c r="BS141" s="27" t="s">
        <v>4959</v>
      </c>
      <c r="BT141" s="27">
        <v>2015</v>
      </c>
      <c r="BU141" s="27">
        <v>8</v>
      </c>
      <c r="BV141">
        <v>1</v>
      </c>
      <c r="BW141">
        <v>930</v>
      </c>
      <c r="BX141">
        <f t="shared" si="24"/>
        <v>1.0752688172043011E-3</v>
      </c>
      <c r="BY141">
        <v>0</v>
      </c>
      <c r="BZ141">
        <f t="shared" si="25"/>
        <v>0</v>
      </c>
    </row>
    <row r="142" spans="1:78" x14ac:dyDescent="0.25">
      <c r="A142" s="27" t="s">
        <v>4922</v>
      </c>
      <c r="B142" s="27">
        <v>2014</v>
      </c>
      <c r="C142" s="27">
        <v>5</v>
      </c>
      <c r="D142">
        <v>0</v>
      </c>
      <c r="E142">
        <v>123</v>
      </c>
      <c r="F142">
        <f t="shared" si="21"/>
        <v>0</v>
      </c>
      <c r="G142">
        <v>0</v>
      </c>
      <c r="H142">
        <f t="shared" si="20"/>
        <v>0</v>
      </c>
      <c r="I142">
        <v>123</v>
      </c>
      <c r="J142">
        <v>0</v>
      </c>
      <c r="K142">
        <f t="shared" si="22"/>
        <v>0</v>
      </c>
      <c r="L142">
        <f t="shared" si="23"/>
        <v>0</v>
      </c>
      <c r="BS142" s="27" t="s">
        <v>4960</v>
      </c>
      <c r="BT142" s="27">
        <v>2015</v>
      </c>
      <c r="BU142" s="27">
        <v>8</v>
      </c>
      <c r="BV142">
        <v>0</v>
      </c>
      <c r="BW142">
        <v>981</v>
      </c>
      <c r="BX142">
        <f t="shared" si="24"/>
        <v>0</v>
      </c>
      <c r="BY142">
        <v>0</v>
      </c>
      <c r="BZ142">
        <f t="shared" si="25"/>
        <v>0</v>
      </c>
    </row>
    <row r="143" spans="1:78" x14ac:dyDescent="0.25">
      <c r="A143" s="27" t="s">
        <v>4923</v>
      </c>
      <c r="B143" s="27">
        <v>2014</v>
      </c>
      <c r="C143" s="27">
        <v>5</v>
      </c>
      <c r="D143">
        <v>4</v>
      </c>
      <c r="E143">
        <v>1086</v>
      </c>
      <c r="F143">
        <f t="shared" si="21"/>
        <v>3.6832412523020259E-3</v>
      </c>
      <c r="G143">
        <v>0</v>
      </c>
      <c r="H143">
        <f t="shared" si="20"/>
        <v>0</v>
      </c>
      <c r="I143">
        <v>1079</v>
      </c>
      <c r="J143">
        <v>3</v>
      </c>
      <c r="K143">
        <f t="shared" si="22"/>
        <v>2.7803521779425394E-3</v>
      </c>
      <c r="L143">
        <f t="shared" si="23"/>
        <v>2.7624309392265192E-3</v>
      </c>
      <c r="BS143" s="27" t="s">
        <v>4961</v>
      </c>
      <c r="BT143" s="27">
        <v>2015</v>
      </c>
      <c r="BU143" s="27">
        <v>8</v>
      </c>
      <c r="BV143">
        <v>0</v>
      </c>
      <c r="BW143">
        <v>7</v>
      </c>
      <c r="BX143">
        <f t="shared" si="24"/>
        <v>0</v>
      </c>
      <c r="BY143">
        <v>0</v>
      </c>
      <c r="BZ143">
        <f t="shared" si="25"/>
        <v>0</v>
      </c>
    </row>
    <row r="144" spans="1:78" x14ac:dyDescent="0.25">
      <c r="A144" s="27" t="s">
        <v>4924</v>
      </c>
      <c r="B144" s="27">
        <v>2014</v>
      </c>
      <c r="C144" s="27">
        <v>6</v>
      </c>
      <c r="D144">
        <v>5</v>
      </c>
      <c r="E144">
        <v>639</v>
      </c>
      <c r="F144">
        <f t="shared" si="21"/>
        <v>7.8247261345852897E-3</v>
      </c>
      <c r="G144">
        <v>1</v>
      </c>
      <c r="H144">
        <f t="shared" si="20"/>
        <v>1.5649452269170579E-3</v>
      </c>
      <c r="I144">
        <v>622</v>
      </c>
      <c r="J144">
        <v>4</v>
      </c>
      <c r="K144">
        <f t="shared" si="22"/>
        <v>6.4308681672025723E-3</v>
      </c>
      <c r="L144">
        <f t="shared" si="23"/>
        <v>6.2597809076682318E-3</v>
      </c>
      <c r="BS144" s="27" t="s">
        <v>4962</v>
      </c>
      <c r="BT144" s="27">
        <v>2015</v>
      </c>
      <c r="BU144" s="27">
        <v>8</v>
      </c>
      <c r="BV144">
        <v>0</v>
      </c>
      <c r="BW144">
        <v>458</v>
      </c>
      <c r="BX144">
        <f t="shared" si="24"/>
        <v>0</v>
      </c>
      <c r="BY144">
        <v>0</v>
      </c>
      <c r="BZ144">
        <f t="shared" si="25"/>
        <v>0</v>
      </c>
    </row>
    <row r="145" spans="1:78" x14ac:dyDescent="0.25">
      <c r="A145" s="27" t="s">
        <v>4925</v>
      </c>
      <c r="B145" s="27">
        <v>2014</v>
      </c>
      <c r="C145" s="27">
        <v>6</v>
      </c>
      <c r="D145">
        <v>2</v>
      </c>
      <c r="E145">
        <v>288</v>
      </c>
      <c r="F145">
        <f t="shared" si="21"/>
        <v>6.9444444444444441E-3</v>
      </c>
      <c r="G145">
        <v>0</v>
      </c>
      <c r="H145">
        <f t="shared" si="20"/>
        <v>0</v>
      </c>
      <c r="I145">
        <v>288</v>
      </c>
      <c r="J145">
        <v>2</v>
      </c>
      <c r="K145">
        <f t="shared" si="22"/>
        <v>6.9444444444444441E-3</v>
      </c>
      <c r="L145">
        <f t="shared" si="23"/>
        <v>6.9444444444444441E-3</v>
      </c>
      <c r="BS145" s="27" t="s">
        <v>4964</v>
      </c>
      <c r="BT145" s="27">
        <v>2015</v>
      </c>
      <c r="BU145" s="27">
        <v>9</v>
      </c>
      <c r="BV145">
        <v>5</v>
      </c>
      <c r="BW145">
        <v>1172</v>
      </c>
      <c r="BX145">
        <f t="shared" si="24"/>
        <v>4.2662116040955633E-3</v>
      </c>
      <c r="BY145">
        <v>4</v>
      </c>
      <c r="BZ145">
        <f t="shared" si="25"/>
        <v>3.4129692832764505E-3</v>
      </c>
    </row>
    <row r="146" spans="1:78" x14ac:dyDescent="0.25">
      <c r="A146" s="27" t="s">
        <v>4926</v>
      </c>
      <c r="B146" s="27">
        <v>2014</v>
      </c>
      <c r="C146" s="27">
        <v>6</v>
      </c>
      <c r="D146">
        <v>7</v>
      </c>
      <c r="E146">
        <v>827</v>
      </c>
      <c r="F146">
        <f t="shared" si="21"/>
        <v>8.4643288996372433E-3</v>
      </c>
      <c r="G146">
        <v>3</v>
      </c>
      <c r="H146">
        <f t="shared" si="20"/>
        <v>3.6275695284159614E-3</v>
      </c>
      <c r="I146">
        <v>778</v>
      </c>
      <c r="J146">
        <v>7</v>
      </c>
      <c r="K146">
        <f t="shared" si="22"/>
        <v>8.9974293059125968E-3</v>
      </c>
      <c r="L146">
        <f t="shared" si="23"/>
        <v>8.4643288996372433E-3</v>
      </c>
      <c r="BS146" s="27" t="s">
        <v>4965</v>
      </c>
      <c r="BT146" s="27">
        <v>2015</v>
      </c>
      <c r="BU146" s="27">
        <v>9</v>
      </c>
      <c r="BV146">
        <v>1</v>
      </c>
      <c r="BW146">
        <v>861</v>
      </c>
      <c r="BX146">
        <f t="shared" si="24"/>
        <v>1.1614401858304297E-3</v>
      </c>
      <c r="BY146">
        <v>1</v>
      </c>
      <c r="BZ146">
        <f t="shared" si="25"/>
        <v>1.1614401858304297E-3</v>
      </c>
    </row>
    <row r="147" spans="1:78" x14ac:dyDescent="0.25">
      <c r="A147" s="27" t="s">
        <v>4927</v>
      </c>
      <c r="B147" s="27">
        <v>2014</v>
      </c>
      <c r="C147" s="27">
        <v>7</v>
      </c>
      <c r="D147">
        <v>2</v>
      </c>
      <c r="E147">
        <v>315</v>
      </c>
      <c r="F147">
        <f t="shared" si="21"/>
        <v>6.3492063492063492E-3</v>
      </c>
      <c r="G147">
        <v>0</v>
      </c>
      <c r="H147">
        <f t="shared" si="20"/>
        <v>0</v>
      </c>
      <c r="I147">
        <v>314</v>
      </c>
      <c r="J147">
        <v>0</v>
      </c>
      <c r="K147">
        <f t="shared" si="22"/>
        <v>0</v>
      </c>
      <c r="L147">
        <f t="shared" si="23"/>
        <v>0</v>
      </c>
      <c r="BS147" s="27" t="s">
        <v>4966</v>
      </c>
      <c r="BT147" s="27">
        <v>2015</v>
      </c>
      <c r="BU147" s="27">
        <v>9</v>
      </c>
      <c r="BV147">
        <v>0</v>
      </c>
      <c r="BW147">
        <v>25</v>
      </c>
      <c r="BX147">
        <f t="shared" si="24"/>
        <v>0</v>
      </c>
      <c r="BY147">
        <v>0</v>
      </c>
      <c r="BZ147">
        <f t="shared" si="25"/>
        <v>0</v>
      </c>
    </row>
    <row r="148" spans="1:78" x14ac:dyDescent="0.25">
      <c r="A148" s="27" t="s">
        <v>4928</v>
      </c>
      <c r="B148" s="27">
        <v>2014</v>
      </c>
      <c r="C148" s="27">
        <v>7</v>
      </c>
      <c r="D148">
        <v>9</v>
      </c>
      <c r="E148">
        <v>711</v>
      </c>
      <c r="F148">
        <f t="shared" si="21"/>
        <v>1.2658227848101266E-2</v>
      </c>
      <c r="G148">
        <v>2</v>
      </c>
      <c r="H148">
        <f t="shared" si="20"/>
        <v>2.8129395218002813E-3</v>
      </c>
      <c r="I148">
        <v>651</v>
      </c>
      <c r="J148">
        <v>5</v>
      </c>
      <c r="K148">
        <f t="shared" si="22"/>
        <v>7.6804915514592934E-3</v>
      </c>
      <c r="L148">
        <f t="shared" si="23"/>
        <v>7.0323488045007029E-3</v>
      </c>
      <c r="BS148" s="27" t="s">
        <v>4968</v>
      </c>
      <c r="BT148" s="27">
        <v>2015</v>
      </c>
      <c r="BU148" s="27">
        <v>11</v>
      </c>
      <c r="BV148">
        <v>0</v>
      </c>
      <c r="BW148">
        <v>17</v>
      </c>
      <c r="BX148">
        <f t="shared" si="24"/>
        <v>0</v>
      </c>
      <c r="BY148">
        <v>0</v>
      </c>
      <c r="BZ148">
        <f t="shared" si="25"/>
        <v>0</v>
      </c>
    </row>
    <row r="149" spans="1:78" x14ac:dyDescent="0.25">
      <c r="A149" s="27" t="s">
        <v>4929</v>
      </c>
      <c r="B149" s="27">
        <v>2014</v>
      </c>
      <c r="C149" s="27">
        <v>7</v>
      </c>
      <c r="D149">
        <v>1</v>
      </c>
      <c r="E149">
        <v>250</v>
      </c>
      <c r="F149">
        <f t="shared" si="21"/>
        <v>4.0000000000000001E-3</v>
      </c>
      <c r="G149">
        <v>0</v>
      </c>
      <c r="H149">
        <f t="shared" si="20"/>
        <v>0</v>
      </c>
      <c r="I149">
        <v>250</v>
      </c>
      <c r="J149">
        <v>1</v>
      </c>
      <c r="K149">
        <f t="shared" si="22"/>
        <v>4.0000000000000001E-3</v>
      </c>
      <c r="L149">
        <f t="shared" si="23"/>
        <v>4.0000000000000001E-3</v>
      </c>
      <c r="BS149" s="27" t="s">
        <v>4969</v>
      </c>
      <c r="BT149" s="27">
        <v>2016</v>
      </c>
      <c r="BU149" s="27">
        <v>1</v>
      </c>
      <c r="BV149">
        <v>0</v>
      </c>
      <c r="BW149">
        <v>383</v>
      </c>
      <c r="BX149">
        <f t="shared" si="24"/>
        <v>0</v>
      </c>
      <c r="BY149">
        <v>0</v>
      </c>
      <c r="BZ149">
        <f t="shared" si="25"/>
        <v>0</v>
      </c>
    </row>
    <row r="150" spans="1:78" x14ac:dyDescent="0.25">
      <c r="A150" s="27" t="s">
        <v>4930</v>
      </c>
      <c r="B150" s="27">
        <v>2014</v>
      </c>
      <c r="C150" s="27">
        <v>7</v>
      </c>
      <c r="D150">
        <v>9</v>
      </c>
      <c r="E150">
        <v>1025</v>
      </c>
      <c r="F150">
        <f t="shared" si="21"/>
        <v>8.7804878048780496E-3</v>
      </c>
      <c r="G150">
        <v>0</v>
      </c>
      <c r="H150">
        <f t="shared" si="20"/>
        <v>0</v>
      </c>
      <c r="I150">
        <v>976</v>
      </c>
      <c r="J150">
        <v>4</v>
      </c>
      <c r="K150">
        <f t="shared" si="22"/>
        <v>4.0983606557377051E-3</v>
      </c>
      <c r="L150">
        <f t="shared" si="23"/>
        <v>3.9024390243902439E-3</v>
      </c>
      <c r="BS150" s="27" t="s">
        <v>4970</v>
      </c>
      <c r="BT150" s="27">
        <v>2016</v>
      </c>
      <c r="BU150" s="27">
        <v>3</v>
      </c>
      <c r="BV150">
        <v>0</v>
      </c>
      <c r="BW150">
        <v>8</v>
      </c>
      <c r="BX150">
        <f t="shared" si="24"/>
        <v>0</v>
      </c>
      <c r="BY150">
        <v>0</v>
      </c>
      <c r="BZ150">
        <f t="shared" si="25"/>
        <v>0</v>
      </c>
    </row>
    <row r="151" spans="1:78" x14ac:dyDescent="0.25">
      <c r="A151" s="27" t="s">
        <v>4931</v>
      </c>
      <c r="B151" s="27">
        <v>2014</v>
      </c>
      <c r="C151" s="27">
        <v>8</v>
      </c>
      <c r="D151">
        <v>3</v>
      </c>
      <c r="E151">
        <v>292</v>
      </c>
      <c r="F151">
        <f t="shared" si="21"/>
        <v>1.0273972602739725E-2</v>
      </c>
      <c r="G151">
        <v>0</v>
      </c>
      <c r="H151">
        <f t="shared" si="20"/>
        <v>0</v>
      </c>
      <c r="I151">
        <v>292</v>
      </c>
      <c r="J151">
        <v>1</v>
      </c>
      <c r="K151">
        <f t="shared" si="22"/>
        <v>3.4246575342465752E-3</v>
      </c>
      <c r="L151">
        <f t="shared" si="23"/>
        <v>3.4246575342465752E-3</v>
      </c>
      <c r="BS151" s="27" t="s">
        <v>4971</v>
      </c>
      <c r="BT151" s="27">
        <v>2016</v>
      </c>
      <c r="BU151" s="27">
        <v>3</v>
      </c>
      <c r="BV151">
        <v>0</v>
      </c>
      <c r="BW151">
        <v>5</v>
      </c>
      <c r="BX151">
        <f t="shared" si="24"/>
        <v>0</v>
      </c>
      <c r="BY151">
        <v>0</v>
      </c>
      <c r="BZ151">
        <f t="shared" si="25"/>
        <v>0</v>
      </c>
    </row>
    <row r="152" spans="1:78" x14ac:dyDescent="0.25">
      <c r="A152" s="27" t="s">
        <v>4932</v>
      </c>
      <c r="B152" s="27">
        <v>2014</v>
      </c>
      <c r="C152" s="27">
        <v>8</v>
      </c>
      <c r="D152">
        <v>8</v>
      </c>
      <c r="E152">
        <v>1168</v>
      </c>
      <c r="F152">
        <f t="shared" si="21"/>
        <v>6.8493150684931503E-3</v>
      </c>
      <c r="G152">
        <v>1</v>
      </c>
      <c r="H152">
        <f t="shared" si="20"/>
        <v>8.5616438356164379E-4</v>
      </c>
      <c r="I152">
        <v>1123</v>
      </c>
      <c r="J152">
        <v>6</v>
      </c>
      <c r="K152">
        <f t="shared" si="22"/>
        <v>5.3428317008014248E-3</v>
      </c>
      <c r="L152">
        <f t="shared" si="23"/>
        <v>5.1369863013698627E-3</v>
      </c>
      <c r="BS152" s="27" t="s">
        <v>4974</v>
      </c>
      <c r="BT152" s="27">
        <v>2016</v>
      </c>
      <c r="BU152" s="27">
        <v>4</v>
      </c>
      <c r="BV152">
        <v>0</v>
      </c>
      <c r="BW152">
        <v>44</v>
      </c>
      <c r="BX152">
        <f t="shared" si="24"/>
        <v>0</v>
      </c>
      <c r="BY152">
        <v>0</v>
      </c>
      <c r="BZ152">
        <f t="shared" si="25"/>
        <v>0</v>
      </c>
    </row>
    <row r="153" spans="1:78" x14ac:dyDescent="0.25">
      <c r="A153" s="27" t="s">
        <v>4933</v>
      </c>
      <c r="B153" s="27">
        <v>2014</v>
      </c>
      <c r="C153" s="27">
        <v>8</v>
      </c>
      <c r="D153">
        <v>3</v>
      </c>
      <c r="E153">
        <v>439</v>
      </c>
      <c r="F153">
        <f t="shared" si="21"/>
        <v>6.8337129840546698E-3</v>
      </c>
      <c r="G153">
        <v>1</v>
      </c>
      <c r="H153">
        <f t="shared" si="20"/>
        <v>2.2779043280182231E-3</v>
      </c>
      <c r="I153">
        <v>439</v>
      </c>
      <c r="J153">
        <v>0</v>
      </c>
      <c r="K153">
        <f t="shared" si="22"/>
        <v>0</v>
      </c>
      <c r="L153">
        <f t="shared" si="23"/>
        <v>0</v>
      </c>
      <c r="BS153" s="27" t="s">
        <v>4976</v>
      </c>
      <c r="BT153" s="27">
        <v>2016</v>
      </c>
      <c r="BU153" s="27">
        <v>5</v>
      </c>
      <c r="BV153">
        <v>0</v>
      </c>
      <c r="BW153">
        <v>264</v>
      </c>
      <c r="BX153">
        <f t="shared" si="24"/>
        <v>0</v>
      </c>
      <c r="BY153">
        <v>0</v>
      </c>
      <c r="BZ153">
        <f t="shared" si="25"/>
        <v>0</v>
      </c>
    </row>
    <row r="154" spans="1:78" x14ac:dyDescent="0.25">
      <c r="A154" s="27" t="s">
        <v>4934</v>
      </c>
      <c r="B154" s="27">
        <v>2014</v>
      </c>
      <c r="C154" s="27">
        <v>8</v>
      </c>
      <c r="D154">
        <v>4</v>
      </c>
      <c r="E154">
        <v>621</v>
      </c>
      <c r="F154">
        <f t="shared" si="21"/>
        <v>6.4412238325281803E-3</v>
      </c>
      <c r="G154">
        <v>0</v>
      </c>
      <c r="H154">
        <f t="shared" si="20"/>
        <v>0</v>
      </c>
      <c r="I154">
        <v>621</v>
      </c>
      <c r="J154">
        <v>2</v>
      </c>
      <c r="K154">
        <f t="shared" si="22"/>
        <v>3.2206119162640902E-3</v>
      </c>
      <c r="L154">
        <f t="shared" si="23"/>
        <v>3.2206119162640902E-3</v>
      </c>
      <c r="BS154" s="27" t="s">
        <v>4977</v>
      </c>
      <c r="BT154" s="27">
        <v>2016</v>
      </c>
      <c r="BU154" s="27">
        <v>5</v>
      </c>
      <c r="BV154">
        <v>0</v>
      </c>
      <c r="BW154">
        <v>421</v>
      </c>
      <c r="BX154">
        <f t="shared" si="24"/>
        <v>0</v>
      </c>
      <c r="BY154">
        <v>0</v>
      </c>
      <c r="BZ154">
        <f t="shared" si="25"/>
        <v>0</v>
      </c>
    </row>
    <row r="155" spans="1:78" x14ac:dyDescent="0.25">
      <c r="A155" s="27" t="s">
        <v>4935</v>
      </c>
      <c r="B155" s="27">
        <v>2014</v>
      </c>
      <c r="C155" s="27">
        <v>9</v>
      </c>
      <c r="D155">
        <v>0</v>
      </c>
      <c r="E155">
        <v>135</v>
      </c>
      <c r="F155">
        <f t="shared" si="21"/>
        <v>0</v>
      </c>
      <c r="G155">
        <v>0</v>
      </c>
      <c r="H155">
        <f t="shared" si="20"/>
        <v>0</v>
      </c>
      <c r="I155">
        <v>135</v>
      </c>
      <c r="J155">
        <v>0</v>
      </c>
      <c r="K155">
        <f t="shared" si="22"/>
        <v>0</v>
      </c>
      <c r="L155">
        <f t="shared" si="23"/>
        <v>0</v>
      </c>
      <c r="BS155" s="27" t="s">
        <v>4978</v>
      </c>
      <c r="BT155" s="27">
        <v>2016</v>
      </c>
      <c r="BU155" s="27">
        <v>5</v>
      </c>
      <c r="BV155">
        <v>0</v>
      </c>
      <c r="BW155">
        <v>802</v>
      </c>
      <c r="BX155">
        <f t="shared" si="24"/>
        <v>0</v>
      </c>
      <c r="BY155">
        <v>0</v>
      </c>
      <c r="BZ155">
        <f t="shared" si="25"/>
        <v>0</v>
      </c>
    </row>
    <row r="156" spans="1:78" x14ac:dyDescent="0.25">
      <c r="A156" s="27" t="s">
        <v>4936</v>
      </c>
      <c r="B156" s="27">
        <v>2014</v>
      </c>
      <c r="C156" s="27">
        <v>9</v>
      </c>
      <c r="D156">
        <v>5</v>
      </c>
      <c r="E156">
        <v>1091</v>
      </c>
      <c r="F156">
        <f t="shared" si="21"/>
        <v>4.5829514207149404E-3</v>
      </c>
      <c r="G156">
        <v>0</v>
      </c>
      <c r="H156">
        <f t="shared" si="20"/>
        <v>0</v>
      </c>
      <c r="I156">
        <v>1063</v>
      </c>
      <c r="J156">
        <v>4</v>
      </c>
      <c r="K156">
        <f t="shared" si="22"/>
        <v>3.7629350893697085E-3</v>
      </c>
      <c r="L156">
        <f t="shared" si="23"/>
        <v>3.6663611365719525E-3</v>
      </c>
      <c r="BS156" s="27" t="s">
        <v>4979</v>
      </c>
      <c r="BT156" s="27">
        <v>2016</v>
      </c>
      <c r="BU156" s="27">
        <v>5</v>
      </c>
      <c r="BV156">
        <v>1</v>
      </c>
      <c r="BW156">
        <v>392</v>
      </c>
      <c r="BX156">
        <f t="shared" si="24"/>
        <v>2.5510204081632651E-3</v>
      </c>
      <c r="BY156">
        <v>1</v>
      </c>
      <c r="BZ156">
        <f t="shared" si="25"/>
        <v>2.5510204081632651E-3</v>
      </c>
    </row>
    <row r="157" spans="1:78" x14ac:dyDescent="0.25">
      <c r="A157" s="27" t="s">
        <v>4937</v>
      </c>
      <c r="B157" s="27">
        <v>2014</v>
      </c>
      <c r="C157" s="27">
        <v>9</v>
      </c>
      <c r="D157">
        <v>3</v>
      </c>
      <c r="E157">
        <v>1050</v>
      </c>
      <c r="F157">
        <f t="shared" si="21"/>
        <v>2.8571428571428571E-3</v>
      </c>
      <c r="G157">
        <v>0</v>
      </c>
      <c r="H157">
        <f t="shared" si="20"/>
        <v>0</v>
      </c>
      <c r="I157">
        <v>1037</v>
      </c>
      <c r="J157">
        <v>2</v>
      </c>
      <c r="K157">
        <f t="shared" si="22"/>
        <v>1.9286403085824494E-3</v>
      </c>
      <c r="L157">
        <f t="shared" si="23"/>
        <v>1.9047619047619048E-3</v>
      </c>
      <c r="BS157" s="27" t="s">
        <v>4980</v>
      </c>
      <c r="BT157" s="27">
        <v>2016</v>
      </c>
      <c r="BU157" s="27">
        <v>6</v>
      </c>
      <c r="BV157">
        <v>0</v>
      </c>
      <c r="BW157">
        <v>468</v>
      </c>
      <c r="BX157">
        <f t="shared" si="24"/>
        <v>0</v>
      </c>
      <c r="BY157">
        <v>0</v>
      </c>
      <c r="BZ157">
        <f t="shared" si="25"/>
        <v>0</v>
      </c>
    </row>
    <row r="158" spans="1:78" x14ac:dyDescent="0.25">
      <c r="A158" s="27" t="s">
        <v>4938</v>
      </c>
      <c r="B158" s="27">
        <v>2014</v>
      </c>
      <c r="C158" s="27">
        <v>9</v>
      </c>
      <c r="D158">
        <v>3</v>
      </c>
      <c r="E158">
        <v>1128</v>
      </c>
      <c r="F158">
        <f t="shared" si="21"/>
        <v>2.6595744680851063E-3</v>
      </c>
      <c r="G158">
        <v>0</v>
      </c>
      <c r="H158">
        <f t="shared" si="20"/>
        <v>0</v>
      </c>
      <c r="I158">
        <v>1096</v>
      </c>
      <c r="J158">
        <v>2</v>
      </c>
      <c r="K158">
        <f t="shared" si="22"/>
        <v>1.8248175182481751E-3</v>
      </c>
      <c r="L158">
        <f t="shared" si="23"/>
        <v>1.7730496453900709E-3</v>
      </c>
      <c r="BS158" s="27" t="s">
        <v>4982</v>
      </c>
      <c r="BT158" s="27">
        <v>2016</v>
      </c>
      <c r="BU158" s="27">
        <v>7</v>
      </c>
      <c r="BV158">
        <v>0</v>
      </c>
      <c r="BW158">
        <v>11</v>
      </c>
      <c r="BX158">
        <f t="shared" si="24"/>
        <v>0</v>
      </c>
      <c r="BY158">
        <v>0</v>
      </c>
      <c r="BZ158">
        <f t="shared" si="25"/>
        <v>0</v>
      </c>
    </row>
    <row r="159" spans="1:78" x14ac:dyDescent="0.25">
      <c r="A159" s="27" t="s">
        <v>4939</v>
      </c>
      <c r="B159" s="27">
        <v>2014</v>
      </c>
      <c r="C159" s="27">
        <v>10</v>
      </c>
      <c r="D159">
        <v>0</v>
      </c>
      <c r="E159">
        <v>459</v>
      </c>
      <c r="F159">
        <f t="shared" si="21"/>
        <v>0</v>
      </c>
      <c r="G159">
        <v>0</v>
      </c>
      <c r="H159">
        <f t="shared" si="20"/>
        <v>0</v>
      </c>
      <c r="I159">
        <v>436</v>
      </c>
      <c r="J159">
        <v>1</v>
      </c>
      <c r="K159">
        <f t="shared" si="22"/>
        <v>2.2935779816513763E-3</v>
      </c>
      <c r="L159">
        <f t="shared" si="23"/>
        <v>2.1786492374727671E-3</v>
      </c>
      <c r="BS159" s="27" t="s">
        <v>4984</v>
      </c>
      <c r="BT159" s="27">
        <v>2016</v>
      </c>
      <c r="BU159" s="27">
        <v>7</v>
      </c>
      <c r="BV159">
        <v>4</v>
      </c>
      <c r="BW159">
        <v>17</v>
      </c>
      <c r="BX159">
        <f t="shared" si="24"/>
        <v>0.23529411764705882</v>
      </c>
      <c r="BY159">
        <v>4</v>
      </c>
      <c r="BZ159">
        <f t="shared" si="25"/>
        <v>0.23529411764705882</v>
      </c>
    </row>
    <row r="160" spans="1:78" x14ac:dyDescent="0.25">
      <c r="A160" s="27" t="s">
        <v>4940</v>
      </c>
      <c r="B160" s="27">
        <v>2014</v>
      </c>
      <c r="C160" s="27">
        <v>10</v>
      </c>
      <c r="D160">
        <v>0</v>
      </c>
      <c r="E160">
        <v>21</v>
      </c>
      <c r="F160">
        <f t="shared" si="21"/>
        <v>0</v>
      </c>
      <c r="G160">
        <v>0</v>
      </c>
      <c r="H160">
        <f t="shared" si="20"/>
        <v>0</v>
      </c>
      <c r="I160">
        <v>21</v>
      </c>
      <c r="J160">
        <v>0</v>
      </c>
      <c r="K160">
        <f t="shared" si="22"/>
        <v>0</v>
      </c>
      <c r="L160">
        <f t="shared" si="23"/>
        <v>0</v>
      </c>
      <c r="BS160" s="27" t="s">
        <v>4985</v>
      </c>
      <c r="BT160" s="27">
        <v>2016</v>
      </c>
      <c r="BU160" s="27">
        <v>8</v>
      </c>
      <c r="BV160">
        <v>0</v>
      </c>
      <c r="BW160">
        <v>3</v>
      </c>
      <c r="BX160">
        <f t="shared" si="24"/>
        <v>0</v>
      </c>
      <c r="BY160">
        <v>0</v>
      </c>
      <c r="BZ160">
        <f t="shared" si="25"/>
        <v>0</v>
      </c>
    </row>
    <row r="161" spans="1:78" x14ac:dyDescent="0.25">
      <c r="A161" s="27" t="s">
        <v>4941</v>
      </c>
      <c r="B161" s="27">
        <v>2015</v>
      </c>
      <c r="C161" s="27">
        <v>1</v>
      </c>
      <c r="D161">
        <v>1</v>
      </c>
      <c r="E161">
        <v>694</v>
      </c>
      <c r="F161">
        <f t="shared" si="21"/>
        <v>1.440922190201729E-3</v>
      </c>
      <c r="G161">
        <v>0</v>
      </c>
      <c r="H161">
        <f t="shared" si="20"/>
        <v>0</v>
      </c>
      <c r="I161">
        <v>694</v>
      </c>
      <c r="J161">
        <v>1</v>
      </c>
      <c r="K161">
        <f t="shared" si="22"/>
        <v>1.440922190201729E-3</v>
      </c>
      <c r="L161">
        <f t="shared" si="23"/>
        <v>1.440922190201729E-3</v>
      </c>
      <c r="BS161" s="27" t="s">
        <v>4987</v>
      </c>
      <c r="BT161" s="27">
        <v>2016</v>
      </c>
      <c r="BU161" s="27">
        <v>8</v>
      </c>
      <c r="BV161">
        <v>0</v>
      </c>
      <c r="BW161">
        <v>734</v>
      </c>
      <c r="BX161">
        <f t="shared" si="24"/>
        <v>0</v>
      </c>
      <c r="BY161">
        <v>0</v>
      </c>
      <c r="BZ161">
        <f t="shared" si="25"/>
        <v>0</v>
      </c>
    </row>
    <row r="162" spans="1:78" x14ac:dyDescent="0.25">
      <c r="A162" s="27" t="s">
        <v>4942</v>
      </c>
      <c r="B162" s="27">
        <v>2015</v>
      </c>
      <c r="C162" s="27">
        <v>1</v>
      </c>
      <c r="D162">
        <v>0</v>
      </c>
      <c r="E162">
        <v>362</v>
      </c>
      <c r="F162">
        <f t="shared" si="21"/>
        <v>0</v>
      </c>
      <c r="G162">
        <v>0</v>
      </c>
      <c r="H162">
        <f t="shared" si="20"/>
        <v>0</v>
      </c>
      <c r="I162">
        <v>362</v>
      </c>
      <c r="J162">
        <v>0</v>
      </c>
      <c r="K162">
        <f t="shared" si="22"/>
        <v>0</v>
      </c>
      <c r="L162">
        <f t="shared" si="23"/>
        <v>0</v>
      </c>
      <c r="BS162" s="27" t="s">
        <v>4988</v>
      </c>
      <c r="BT162" s="27">
        <v>2016</v>
      </c>
      <c r="BU162" s="27">
        <v>8</v>
      </c>
      <c r="BV162">
        <v>0</v>
      </c>
      <c r="BW162">
        <v>500</v>
      </c>
      <c r="BX162">
        <f t="shared" si="24"/>
        <v>0</v>
      </c>
      <c r="BY162">
        <v>0</v>
      </c>
      <c r="BZ162">
        <f t="shared" si="25"/>
        <v>0</v>
      </c>
    </row>
    <row r="163" spans="1:78" x14ac:dyDescent="0.25">
      <c r="A163" s="27" t="s">
        <v>4943</v>
      </c>
      <c r="B163" s="27">
        <v>2015</v>
      </c>
      <c r="C163" s="27">
        <v>1</v>
      </c>
      <c r="D163">
        <v>6</v>
      </c>
      <c r="E163">
        <v>883</v>
      </c>
      <c r="F163">
        <f t="shared" si="21"/>
        <v>6.7950169875424689E-3</v>
      </c>
      <c r="G163">
        <v>1</v>
      </c>
      <c r="H163">
        <f t="shared" si="20"/>
        <v>1.1325028312570782E-3</v>
      </c>
      <c r="I163">
        <v>883</v>
      </c>
      <c r="J163">
        <v>5</v>
      </c>
      <c r="K163">
        <f t="shared" si="22"/>
        <v>5.6625141562853904E-3</v>
      </c>
      <c r="L163">
        <f t="shared" si="23"/>
        <v>5.6625141562853904E-3</v>
      </c>
      <c r="BS163" s="27" t="s">
        <v>4989</v>
      </c>
      <c r="BT163" s="27">
        <v>2016</v>
      </c>
      <c r="BU163" s="27">
        <v>9</v>
      </c>
      <c r="BV163">
        <v>0</v>
      </c>
      <c r="BW163">
        <v>334</v>
      </c>
      <c r="BX163">
        <f t="shared" si="24"/>
        <v>0</v>
      </c>
      <c r="BY163">
        <v>0</v>
      </c>
      <c r="BZ163">
        <f t="shared" si="25"/>
        <v>0</v>
      </c>
    </row>
    <row r="164" spans="1:78" x14ac:dyDescent="0.25">
      <c r="A164" s="27" t="s">
        <v>4944</v>
      </c>
      <c r="B164" s="27">
        <v>2015</v>
      </c>
      <c r="C164" s="27">
        <v>2</v>
      </c>
      <c r="D164">
        <v>3</v>
      </c>
      <c r="E164">
        <v>920</v>
      </c>
      <c r="F164">
        <f t="shared" si="21"/>
        <v>3.2608695652173911E-3</v>
      </c>
      <c r="G164">
        <v>0</v>
      </c>
      <c r="H164">
        <f t="shared" si="20"/>
        <v>0</v>
      </c>
      <c r="I164">
        <v>920</v>
      </c>
      <c r="J164">
        <v>3</v>
      </c>
      <c r="K164">
        <f t="shared" si="22"/>
        <v>3.2608695652173911E-3</v>
      </c>
      <c r="L164">
        <f t="shared" si="23"/>
        <v>3.2608695652173911E-3</v>
      </c>
      <c r="BS164" s="27" t="s">
        <v>4990</v>
      </c>
      <c r="BT164" s="27">
        <v>2016</v>
      </c>
      <c r="BU164" s="27">
        <v>9</v>
      </c>
      <c r="BV164">
        <v>8</v>
      </c>
      <c r="BW164">
        <v>1934</v>
      </c>
      <c r="BX164">
        <f t="shared" si="24"/>
        <v>4.1365046535677356E-3</v>
      </c>
      <c r="BY164">
        <v>8</v>
      </c>
      <c r="BZ164">
        <f t="shared" si="25"/>
        <v>4.1365046535677356E-3</v>
      </c>
    </row>
    <row r="165" spans="1:78" x14ac:dyDescent="0.25">
      <c r="A165" s="27" t="s">
        <v>4945</v>
      </c>
      <c r="B165" s="27">
        <v>2015</v>
      </c>
      <c r="C165" s="27">
        <v>2</v>
      </c>
      <c r="D165">
        <v>3</v>
      </c>
      <c r="E165">
        <v>580</v>
      </c>
      <c r="F165">
        <f t="shared" si="21"/>
        <v>5.1724137931034482E-3</v>
      </c>
      <c r="G165">
        <v>1</v>
      </c>
      <c r="H165">
        <f t="shared" si="20"/>
        <v>1.7241379310344827E-3</v>
      </c>
      <c r="I165">
        <v>580</v>
      </c>
      <c r="J165">
        <v>2</v>
      </c>
      <c r="K165">
        <f t="shared" si="22"/>
        <v>3.4482758620689655E-3</v>
      </c>
      <c r="L165">
        <f t="shared" si="23"/>
        <v>3.4482758620689655E-3</v>
      </c>
      <c r="BS165" s="27" t="s">
        <v>4991</v>
      </c>
      <c r="BT165" s="27">
        <v>2016</v>
      </c>
      <c r="BU165" s="27">
        <v>9</v>
      </c>
      <c r="BV165">
        <v>0</v>
      </c>
      <c r="BW165">
        <v>918</v>
      </c>
      <c r="BX165">
        <f t="shared" si="24"/>
        <v>0</v>
      </c>
      <c r="BY165">
        <v>0</v>
      </c>
      <c r="BZ165">
        <f t="shared" si="25"/>
        <v>0</v>
      </c>
    </row>
    <row r="166" spans="1:78" x14ac:dyDescent="0.25">
      <c r="A166" s="27" t="s">
        <v>4946</v>
      </c>
      <c r="B166" s="27">
        <v>2015</v>
      </c>
      <c r="C166" s="27">
        <v>3</v>
      </c>
      <c r="D166">
        <v>0</v>
      </c>
      <c r="E166">
        <v>730</v>
      </c>
      <c r="F166">
        <f t="shared" si="21"/>
        <v>0</v>
      </c>
      <c r="G166">
        <v>0</v>
      </c>
      <c r="H166">
        <f t="shared" si="20"/>
        <v>0</v>
      </c>
      <c r="I166">
        <v>730</v>
      </c>
      <c r="J166">
        <v>0</v>
      </c>
      <c r="K166">
        <f t="shared" si="22"/>
        <v>0</v>
      </c>
      <c r="L166">
        <f t="shared" si="23"/>
        <v>0</v>
      </c>
      <c r="BS166" s="27" t="s">
        <v>4992</v>
      </c>
      <c r="BT166" s="27">
        <v>2016</v>
      </c>
      <c r="BU166" s="27">
        <v>10</v>
      </c>
      <c r="BV166">
        <v>9</v>
      </c>
      <c r="BW166">
        <v>1981</v>
      </c>
      <c r="BX166">
        <f t="shared" si="24"/>
        <v>4.5431600201918223E-3</v>
      </c>
      <c r="BY166">
        <v>9</v>
      </c>
      <c r="BZ166">
        <f t="shared" si="25"/>
        <v>4.5431600201918223E-3</v>
      </c>
    </row>
    <row r="167" spans="1:78" x14ac:dyDescent="0.25">
      <c r="A167" s="27" t="s">
        <v>4947</v>
      </c>
      <c r="B167" s="27">
        <v>2015</v>
      </c>
      <c r="C167" s="27">
        <v>4</v>
      </c>
      <c r="D167">
        <v>0</v>
      </c>
      <c r="E167">
        <v>281</v>
      </c>
      <c r="F167">
        <f t="shared" si="21"/>
        <v>0</v>
      </c>
      <c r="G167">
        <v>0</v>
      </c>
      <c r="H167">
        <f t="shared" si="20"/>
        <v>0</v>
      </c>
      <c r="I167">
        <v>281</v>
      </c>
      <c r="J167">
        <v>0</v>
      </c>
      <c r="K167">
        <f t="shared" si="22"/>
        <v>0</v>
      </c>
      <c r="L167">
        <f t="shared" si="23"/>
        <v>0</v>
      </c>
      <c r="BS167" s="27" t="s">
        <v>4993</v>
      </c>
      <c r="BT167" s="27">
        <v>2016</v>
      </c>
      <c r="BU167" s="27">
        <v>10</v>
      </c>
      <c r="BV167">
        <v>4</v>
      </c>
      <c r="BW167">
        <v>1377</v>
      </c>
      <c r="BX167">
        <f t="shared" si="24"/>
        <v>2.9048656499636892E-3</v>
      </c>
      <c r="BY167">
        <v>4</v>
      </c>
      <c r="BZ167">
        <f t="shared" si="25"/>
        <v>2.9048656499636892E-3</v>
      </c>
    </row>
    <row r="168" spans="1:78" x14ac:dyDescent="0.25">
      <c r="A168" s="27" t="s">
        <v>4948</v>
      </c>
      <c r="B168" s="27">
        <v>2015</v>
      </c>
      <c r="C168" s="27">
        <v>4</v>
      </c>
      <c r="D168">
        <v>2</v>
      </c>
      <c r="E168">
        <v>270</v>
      </c>
      <c r="F168">
        <f t="shared" si="21"/>
        <v>7.4074074074074077E-3</v>
      </c>
      <c r="G168">
        <v>0</v>
      </c>
      <c r="H168">
        <f t="shared" si="20"/>
        <v>0</v>
      </c>
      <c r="I168">
        <v>270</v>
      </c>
      <c r="J168">
        <v>2</v>
      </c>
      <c r="K168">
        <f t="shared" si="22"/>
        <v>7.4074074074074077E-3</v>
      </c>
      <c r="L168">
        <f t="shared" si="23"/>
        <v>7.4074074074074077E-3</v>
      </c>
      <c r="BS168" s="27" t="s">
        <v>4994</v>
      </c>
      <c r="BT168" s="27">
        <v>2016</v>
      </c>
      <c r="BU168" s="27">
        <v>10</v>
      </c>
      <c r="BV168">
        <v>0</v>
      </c>
      <c r="BW168">
        <v>1</v>
      </c>
      <c r="BX168">
        <f t="shared" si="24"/>
        <v>0</v>
      </c>
      <c r="BY168">
        <v>0</v>
      </c>
      <c r="BZ168">
        <f t="shared" si="25"/>
        <v>0</v>
      </c>
    </row>
    <row r="169" spans="1:78" x14ac:dyDescent="0.25">
      <c r="A169" s="27" t="s">
        <v>4949</v>
      </c>
      <c r="B169" s="27">
        <v>2015</v>
      </c>
      <c r="C169" s="27">
        <v>4</v>
      </c>
      <c r="D169">
        <v>1</v>
      </c>
      <c r="E169">
        <v>579</v>
      </c>
      <c r="F169">
        <f t="shared" si="21"/>
        <v>1.7271157167530224E-3</v>
      </c>
      <c r="G169">
        <v>0</v>
      </c>
      <c r="H169">
        <f t="shared" si="20"/>
        <v>0</v>
      </c>
      <c r="I169">
        <v>579</v>
      </c>
      <c r="J169">
        <v>1</v>
      </c>
      <c r="K169">
        <f t="shared" si="22"/>
        <v>1.7271157167530224E-3</v>
      </c>
      <c r="L169">
        <f t="shared" si="23"/>
        <v>1.7271157167530224E-3</v>
      </c>
      <c r="BS169" s="27" t="s">
        <v>4995</v>
      </c>
      <c r="BT169" s="27">
        <v>2016</v>
      </c>
      <c r="BU169" s="27">
        <v>12</v>
      </c>
      <c r="BV169">
        <v>1</v>
      </c>
      <c r="BW169">
        <v>1018</v>
      </c>
      <c r="BX169">
        <f t="shared" si="24"/>
        <v>9.8231827111984276E-4</v>
      </c>
      <c r="BY169">
        <v>1</v>
      </c>
      <c r="BZ169">
        <f t="shared" si="25"/>
        <v>9.8231827111984276E-4</v>
      </c>
    </row>
    <row r="170" spans="1:78" x14ac:dyDescent="0.25">
      <c r="A170" s="27" t="s">
        <v>4950</v>
      </c>
      <c r="B170" s="27">
        <v>2015</v>
      </c>
      <c r="C170" s="27">
        <v>5</v>
      </c>
      <c r="D170">
        <v>4</v>
      </c>
      <c r="E170">
        <v>378</v>
      </c>
      <c r="F170">
        <f t="shared" si="21"/>
        <v>1.0582010582010581E-2</v>
      </c>
      <c r="G170">
        <v>1</v>
      </c>
      <c r="H170">
        <f t="shared" si="20"/>
        <v>2.6455026455026454E-3</v>
      </c>
      <c r="I170">
        <v>378</v>
      </c>
      <c r="J170">
        <v>4</v>
      </c>
      <c r="K170">
        <f t="shared" si="22"/>
        <v>1.0582010582010581E-2</v>
      </c>
      <c r="L170">
        <f t="shared" si="23"/>
        <v>1.0582010582010581E-2</v>
      </c>
      <c r="BS170" s="27" t="s">
        <v>4996</v>
      </c>
      <c r="BT170" s="27">
        <v>2017</v>
      </c>
      <c r="BU170" s="27">
        <v>1</v>
      </c>
      <c r="BV170">
        <v>0</v>
      </c>
      <c r="BW170">
        <v>999</v>
      </c>
      <c r="BX170">
        <f t="shared" si="24"/>
        <v>0</v>
      </c>
      <c r="BY170">
        <v>0</v>
      </c>
      <c r="BZ170">
        <f t="shared" si="25"/>
        <v>0</v>
      </c>
    </row>
    <row r="171" spans="1:78" x14ac:dyDescent="0.25">
      <c r="A171" s="27" t="s">
        <v>4951</v>
      </c>
      <c r="B171" s="27">
        <v>2015</v>
      </c>
      <c r="C171" s="27">
        <v>5</v>
      </c>
      <c r="D171">
        <v>2</v>
      </c>
      <c r="E171">
        <v>665</v>
      </c>
      <c r="F171">
        <f t="shared" si="21"/>
        <v>3.0075187969924814E-3</v>
      </c>
      <c r="G171">
        <v>0</v>
      </c>
      <c r="H171">
        <f t="shared" si="20"/>
        <v>0</v>
      </c>
      <c r="I171">
        <v>665</v>
      </c>
      <c r="J171">
        <v>1</v>
      </c>
      <c r="K171">
        <f t="shared" si="22"/>
        <v>1.5037593984962407E-3</v>
      </c>
      <c r="L171">
        <f t="shared" si="23"/>
        <v>1.5037593984962407E-3</v>
      </c>
      <c r="BS171" s="27" t="s">
        <v>4997</v>
      </c>
      <c r="BT171" s="27">
        <v>2017</v>
      </c>
      <c r="BU171" s="27">
        <v>2</v>
      </c>
      <c r="BV171">
        <v>0</v>
      </c>
      <c r="BW171">
        <v>301</v>
      </c>
      <c r="BX171">
        <f t="shared" si="24"/>
        <v>0</v>
      </c>
      <c r="BY171">
        <v>0</v>
      </c>
      <c r="BZ171">
        <f t="shared" si="25"/>
        <v>0</v>
      </c>
    </row>
    <row r="172" spans="1:78" x14ac:dyDescent="0.25">
      <c r="A172" s="27" t="s">
        <v>4952</v>
      </c>
      <c r="B172" s="27">
        <v>2015</v>
      </c>
      <c r="C172" s="27">
        <v>6</v>
      </c>
      <c r="D172">
        <v>4</v>
      </c>
      <c r="E172">
        <v>753</v>
      </c>
      <c r="F172">
        <f t="shared" si="21"/>
        <v>5.3120849933598934E-3</v>
      </c>
      <c r="G172">
        <v>0</v>
      </c>
      <c r="H172">
        <f t="shared" si="20"/>
        <v>0</v>
      </c>
      <c r="I172">
        <v>699</v>
      </c>
      <c r="J172">
        <v>3</v>
      </c>
      <c r="K172">
        <f t="shared" si="22"/>
        <v>4.2918454935622317E-3</v>
      </c>
      <c r="L172">
        <f t="shared" si="23"/>
        <v>3.9840637450199202E-3</v>
      </c>
      <c r="BS172" s="27" t="s">
        <v>4998</v>
      </c>
      <c r="BT172" s="27">
        <v>2017</v>
      </c>
      <c r="BU172" s="27">
        <v>2</v>
      </c>
      <c r="BV172">
        <v>0</v>
      </c>
      <c r="BW172">
        <v>71</v>
      </c>
      <c r="BX172">
        <f t="shared" si="24"/>
        <v>0</v>
      </c>
      <c r="BY172">
        <v>0</v>
      </c>
      <c r="BZ172">
        <f t="shared" si="25"/>
        <v>0</v>
      </c>
    </row>
    <row r="173" spans="1:78" x14ac:dyDescent="0.25">
      <c r="A173" s="27" t="s">
        <v>4953</v>
      </c>
      <c r="B173" s="27">
        <v>2015</v>
      </c>
      <c r="C173" s="27">
        <v>6</v>
      </c>
      <c r="D173">
        <v>0</v>
      </c>
      <c r="E173">
        <v>84</v>
      </c>
      <c r="F173">
        <f t="shared" si="21"/>
        <v>0</v>
      </c>
      <c r="G173">
        <v>0</v>
      </c>
      <c r="H173">
        <f t="shared" si="20"/>
        <v>0</v>
      </c>
      <c r="I173">
        <v>84</v>
      </c>
      <c r="J173">
        <v>0</v>
      </c>
      <c r="K173">
        <f t="shared" si="22"/>
        <v>0</v>
      </c>
      <c r="L173">
        <f t="shared" si="23"/>
        <v>0</v>
      </c>
      <c r="BS173" s="27" t="s">
        <v>5000</v>
      </c>
      <c r="BT173" s="27">
        <v>2017</v>
      </c>
      <c r="BU173" s="27">
        <v>6</v>
      </c>
      <c r="BV173">
        <v>6</v>
      </c>
      <c r="BW173">
        <v>62</v>
      </c>
      <c r="BX173">
        <f t="shared" si="24"/>
        <v>9.6774193548387094E-2</v>
      </c>
      <c r="BY173">
        <v>6</v>
      </c>
      <c r="BZ173">
        <f t="shared" si="25"/>
        <v>9.6774193548387094E-2</v>
      </c>
    </row>
    <row r="174" spans="1:78" x14ac:dyDescent="0.25">
      <c r="A174" s="27" t="s">
        <v>4954</v>
      </c>
      <c r="B174" s="27">
        <v>2015</v>
      </c>
      <c r="C174" s="27">
        <v>7</v>
      </c>
      <c r="D174">
        <v>2</v>
      </c>
      <c r="E174">
        <v>734</v>
      </c>
      <c r="F174">
        <f t="shared" si="21"/>
        <v>2.7247956403269754E-3</v>
      </c>
      <c r="G174">
        <v>0</v>
      </c>
      <c r="H174">
        <f t="shared" si="20"/>
        <v>0</v>
      </c>
      <c r="I174">
        <v>663</v>
      </c>
      <c r="J174">
        <v>2</v>
      </c>
      <c r="K174">
        <f t="shared" si="22"/>
        <v>3.0165912518853697E-3</v>
      </c>
      <c r="L174">
        <f t="shared" si="23"/>
        <v>2.7247956403269754E-3</v>
      </c>
      <c r="BS174" s="27" t="s">
        <v>5001</v>
      </c>
      <c r="BT174" s="27">
        <v>2017</v>
      </c>
      <c r="BU174" s="27">
        <v>6</v>
      </c>
      <c r="BV174">
        <v>1</v>
      </c>
      <c r="BW174">
        <v>28</v>
      </c>
      <c r="BX174">
        <f t="shared" si="24"/>
        <v>3.5714285714285712E-2</v>
      </c>
      <c r="BY174">
        <v>1</v>
      </c>
      <c r="BZ174">
        <f t="shared" si="25"/>
        <v>3.5714285714285712E-2</v>
      </c>
    </row>
    <row r="175" spans="1:78" x14ac:dyDescent="0.25">
      <c r="A175" s="27" t="s">
        <v>4955</v>
      </c>
      <c r="B175" s="27">
        <v>2015</v>
      </c>
      <c r="C175" s="27">
        <v>7</v>
      </c>
      <c r="D175">
        <v>0</v>
      </c>
      <c r="E175">
        <v>89</v>
      </c>
      <c r="F175">
        <f t="shared" si="21"/>
        <v>0</v>
      </c>
      <c r="G175">
        <v>0</v>
      </c>
      <c r="H175">
        <f t="shared" si="20"/>
        <v>0</v>
      </c>
      <c r="I175">
        <v>89</v>
      </c>
      <c r="J175">
        <v>0</v>
      </c>
      <c r="K175">
        <f t="shared" si="22"/>
        <v>0</v>
      </c>
      <c r="L175">
        <f t="shared" si="23"/>
        <v>0</v>
      </c>
      <c r="BS175" s="27" t="s">
        <v>5002</v>
      </c>
      <c r="BT175" s="27">
        <v>2017</v>
      </c>
      <c r="BU175" s="27">
        <v>6</v>
      </c>
      <c r="BV175">
        <v>0</v>
      </c>
      <c r="BW175">
        <v>13</v>
      </c>
      <c r="BX175">
        <f t="shared" si="24"/>
        <v>0</v>
      </c>
      <c r="BY175">
        <v>0</v>
      </c>
      <c r="BZ175">
        <f t="shared" si="25"/>
        <v>0</v>
      </c>
    </row>
    <row r="176" spans="1:78" x14ac:dyDescent="0.25">
      <c r="A176" s="27" t="s">
        <v>4956</v>
      </c>
      <c r="B176" s="27">
        <v>2015</v>
      </c>
      <c r="C176" s="27">
        <v>7</v>
      </c>
      <c r="D176">
        <v>0</v>
      </c>
      <c r="E176">
        <v>777</v>
      </c>
      <c r="F176">
        <f t="shared" si="21"/>
        <v>0</v>
      </c>
      <c r="G176">
        <v>0</v>
      </c>
      <c r="H176">
        <f t="shared" si="20"/>
        <v>0</v>
      </c>
      <c r="I176">
        <v>685</v>
      </c>
      <c r="J176">
        <v>0</v>
      </c>
      <c r="K176">
        <f t="shared" si="22"/>
        <v>0</v>
      </c>
      <c r="L176">
        <f t="shared" si="23"/>
        <v>0</v>
      </c>
      <c r="BS176" s="27" t="s">
        <v>5003</v>
      </c>
      <c r="BT176" s="27">
        <v>2017</v>
      </c>
      <c r="BU176" s="27">
        <v>7</v>
      </c>
      <c r="BV176">
        <v>1</v>
      </c>
      <c r="BW176">
        <v>9</v>
      </c>
      <c r="BX176">
        <f t="shared" si="24"/>
        <v>0.1111111111111111</v>
      </c>
      <c r="BY176">
        <v>1</v>
      </c>
      <c r="BZ176">
        <f t="shared" si="25"/>
        <v>0.1111111111111111</v>
      </c>
    </row>
    <row r="177" spans="1:78" x14ac:dyDescent="0.25">
      <c r="A177" s="27" t="s">
        <v>4957</v>
      </c>
      <c r="B177" s="27">
        <v>2015</v>
      </c>
      <c r="C177" s="27">
        <v>7</v>
      </c>
      <c r="D177">
        <v>2</v>
      </c>
      <c r="E177">
        <v>145</v>
      </c>
      <c r="F177">
        <f t="shared" si="21"/>
        <v>1.3793103448275862E-2</v>
      </c>
      <c r="G177">
        <v>0</v>
      </c>
      <c r="H177">
        <f t="shared" si="20"/>
        <v>0</v>
      </c>
      <c r="I177">
        <v>145</v>
      </c>
      <c r="J177">
        <v>2</v>
      </c>
      <c r="K177">
        <f t="shared" si="22"/>
        <v>1.3793103448275862E-2</v>
      </c>
      <c r="L177">
        <f t="shared" si="23"/>
        <v>1.3793103448275862E-2</v>
      </c>
      <c r="BS177" s="27" t="s">
        <v>5004</v>
      </c>
      <c r="BT177" s="27">
        <v>2017</v>
      </c>
      <c r="BU177" s="27">
        <v>8</v>
      </c>
      <c r="BV177">
        <v>0</v>
      </c>
      <c r="BW177">
        <v>70</v>
      </c>
      <c r="BX177">
        <f t="shared" si="24"/>
        <v>0</v>
      </c>
      <c r="BY177">
        <v>0</v>
      </c>
      <c r="BZ177">
        <f t="shared" si="25"/>
        <v>0</v>
      </c>
    </row>
    <row r="178" spans="1:78" x14ac:dyDescent="0.25">
      <c r="A178" s="27" t="s">
        <v>4958</v>
      </c>
      <c r="B178" s="27">
        <v>2015</v>
      </c>
      <c r="C178" s="27">
        <v>8</v>
      </c>
      <c r="D178">
        <v>0</v>
      </c>
      <c r="E178">
        <v>127</v>
      </c>
      <c r="F178">
        <f t="shared" si="21"/>
        <v>0</v>
      </c>
      <c r="G178">
        <v>0</v>
      </c>
      <c r="H178">
        <f t="shared" si="20"/>
        <v>0</v>
      </c>
      <c r="I178">
        <v>127</v>
      </c>
      <c r="J178">
        <v>0</v>
      </c>
      <c r="K178">
        <f t="shared" si="22"/>
        <v>0</v>
      </c>
      <c r="L178">
        <f t="shared" si="23"/>
        <v>0</v>
      </c>
      <c r="BS178" s="27" t="s">
        <v>5005</v>
      </c>
      <c r="BT178" s="27">
        <v>2017</v>
      </c>
      <c r="BU178" s="27">
        <v>8</v>
      </c>
      <c r="BV178">
        <v>0</v>
      </c>
      <c r="BW178">
        <v>829</v>
      </c>
      <c r="BX178">
        <f t="shared" si="24"/>
        <v>0</v>
      </c>
      <c r="BY178">
        <v>0</v>
      </c>
      <c r="BZ178">
        <f t="shared" si="25"/>
        <v>0</v>
      </c>
    </row>
    <row r="179" spans="1:78" x14ac:dyDescent="0.25">
      <c r="A179" s="27" t="s">
        <v>4959</v>
      </c>
      <c r="B179" s="27">
        <v>2015</v>
      </c>
      <c r="C179" s="27">
        <v>8</v>
      </c>
      <c r="D179">
        <v>1</v>
      </c>
      <c r="E179">
        <v>171</v>
      </c>
      <c r="F179">
        <f t="shared" si="21"/>
        <v>5.8479532163742687E-3</v>
      </c>
      <c r="G179">
        <v>0</v>
      </c>
      <c r="H179">
        <f t="shared" si="20"/>
        <v>0</v>
      </c>
      <c r="I179">
        <v>171</v>
      </c>
      <c r="J179">
        <v>0</v>
      </c>
      <c r="K179">
        <f t="shared" si="22"/>
        <v>0</v>
      </c>
      <c r="L179">
        <f t="shared" si="23"/>
        <v>0</v>
      </c>
      <c r="BS179" s="27" t="s">
        <v>5006</v>
      </c>
      <c r="BT179" s="27">
        <v>2017</v>
      </c>
      <c r="BU179" s="27">
        <v>8</v>
      </c>
      <c r="BV179">
        <v>0</v>
      </c>
      <c r="BW179">
        <v>1154</v>
      </c>
      <c r="BX179">
        <f t="shared" si="24"/>
        <v>0</v>
      </c>
      <c r="BY179">
        <v>0</v>
      </c>
      <c r="BZ179">
        <f t="shared" si="25"/>
        <v>0</v>
      </c>
    </row>
    <row r="180" spans="1:78" x14ac:dyDescent="0.25">
      <c r="A180" s="27" t="s">
        <v>4960</v>
      </c>
      <c r="B180" s="27">
        <v>2015</v>
      </c>
      <c r="C180" s="27">
        <v>8</v>
      </c>
      <c r="D180">
        <v>1</v>
      </c>
      <c r="E180">
        <v>672</v>
      </c>
      <c r="F180">
        <f t="shared" si="21"/>
        <v>1.488095238095238E-3</v>
      </c>
      <c r="G180">
        <v>1</v>
      </c>
      <c r="H180">
        <f t="shared" si="20"/>
        <v>1.488095238095238E-3</v>
      </c>
      <c r="I180">
        <v>638</v>
      </c>
      <c r="J180">
        <v>1</v>
      </c>
      <c r="K180">
        <f t="shared" si="22"/>
        <v>1.567398119122257E-3</v>
      </c>
      <c r="L180">
        <f t="shared" si="23"/>
        <v>1.488095238095238E-3</v>
      </c>
      <c r="BS180" s="27" t="s">
        <v>5007</v>
      </c>
      <c r="BT180" s="27">
        <v>2017</v>
      </c>
      <c r="BU180" s="27">
        <v>8</v>
      </c>
      <c r="BV180">
        <v>0</v>
      </c>
      <c r="BW180">
        <v>4</v>
      </c>
      <c r="BX180">
        <f t="shared" si="24"/>
        <v>0</v>
      </c>
      <c r="BY180">
        <v>0</v>
      </c>
      <c r="BZ180">
        <f t="shared" si="25"/>
        <v>0</v>
      </c>
    </row>
    <row r="181" spans="1:78" x14ac:dyDescent="0.25">
      <c r="A181" s="27" t="s">
        <v>4961</v>
      </c>
      <c r="B181" s="27">
        <v>2015</v>
      </c>
      <c r="C181" s="27">
        <v>8</v>
      </c>
      <c r="D181">
        <v>0</v>
      </c>
      <c r="E181">
        <v>89</v>
      </c>
      <c r="F181">
        <f t="shared" si="21"/>
        <v>0</v>
      </c>
      <c r="G181">
        <v>0</v>
      </c>
      <c r="H181">
        <f t="shared" si="20"/>
        <v>0</v>
      </c>
      <c r="I181">
        <v>89</v>
      </c>
      <c r="J181">
        <v>0</v>
      </c>
      <c r="K181">
        <f t="shared" si="22"/>
        <v>0</v>
      </c>
      <c r="L181">
        <f t="shared" si="23"/>
        <v>0</v>
      </c>
      <c r="BS181" s="27" t="s">
        <v>5008</v>
      </c>
      <c r="BT181" s="27">
        <v>2017</v>
      </c>
      <c r="BU181" s="27">
        <v>9</v>
      </c>
      <c r="BV181">
        <v>6</v>
      </c>
      <c r="BW181">
        <v>2989</v>
      </c>
      <c r="BX181">
        <f t="shared" si="24"/>
        <v>2.0073603211776514E-3</v>
      </c>
      <c r="BY181">
        <v>6</v>
      </c>
      <c r="BZ181">
        <f t="shared" si="25"/>
        <v>2.0073603211776514E-3</v>
      </c>
    </row>
    <row r="182" spans="1:78" x14ac:dyDescent="0.25">
      <c r="A182" s="27" t="s">
        <v>4962</v>
      </c>
      <c r="B182" s="27">
        <v>2015</v>
      </c>
      <c r="C182" s="27">
        <v>8</v>
      </c>
      <c r="D182">
        <v>1</v>
      </c>
      <c r="E182">
        <v>991</v>
      </c>
      <c r="F182">
        <f t="shared" si="21"/>
        <v>1.0090817356205853E-3</v>
      </c>
      <c r="G182">
        <v>1</v>
      </c>
      <c r="H182">
        <f t="shared" si="20"/>
        <v>1.0090817356205853E-3</v>
      </c>
      <c r="I182">
        <v>943</v>
      </c>
      <c r="J182">
        <v>1</v>
      </c>
      <c r="K182">
        <f t="shared" si="22"/>
        <v>1.0604453870625664E-3</v>
      </c>
      <c r="L182">
        <f t="shared" si="23"/>
        <v>1.0090817356205853E-3</v>
      </c>
      <c r="BS182" s="27" t="s">
        <v>5009</v>
      </c>
      <c r="BT182" s="27">
        <v>2017</v>
      </c>
      <c r="BU182" s="27">
        <v>9</v>
      </c>
      <c r="BV182">
        <v>1</v>
      </c>
      <c r="BW182">
        <v>509</v>
      </c>
      <c r="BX182">
        <f t="shared" si="24"/>
        <v>1.9646365422396855E-3</v>
      </c>
      <c r="BY182">
        <v>1</v>
      </c>
      <c r="BZ182">
        <f t="shared" si="25"/>
        <v>1.9646365422396855E-3</v>
      </c>
    </row>
    <row r="183" spans="1:78" x14ac:dyDescent="0.25">
      <c r="A183" s="27" t="s">
        <v>4963</v>
      </c>
      <c r="B183" s="27">
        <v>2015</v>
      </c>
      <c r="C183" s="27">
        <v>9</v>
      </c>
      <c r="D183">
        <v>0</v>
      </c>
      <c r="E183">
        <v>94</v>
      </c>
      <c r="F183">
        <f t="shared" si="21"/>
        <v>0</v>
      </c>
      <c r="G183">
        <v>0</v>
      </c>
      <c r="H183">
        <f t="shared" si="20"/>
        <v>0</v>
      </c>
      <c r="I183">
        <v>94</v>
      </c>
      <c r="J183">
        <v>0</v>
      </c>
      <c r="K183">
        <f t="shared" si="22"/>
        <v>0</v>
      </c>
      <c r="L183">
        <f t="shared" si="23"/>
        <v>0</v>
      </c>
      <c r="BS183" s="27" t="s">
        <v>5010</v>
      </c>
      <c r="BT183" s="27">
        <v>2017</v>
      </c>
      <c r="BU183" s="27">
        <v>9</v>
      </c>
      <c r="BV183">
        <v>0</v>
      </c>
      <c r="BW183">
        <v>2</v>
      </c>
      <c r="BX183">
        <f t="shared" si="24"/>
        <v>0</v>
      </c>
      <c r="BY183">
        <v>0</v>
      </c>
      <c r="BZ183">
        <f t="shared" si="25"/>
        <v>0</v>
      </c>
    </row>
    <row r="184" spans="1:78" x14ac:dyDescent="0.25">
      <c r="A184" s="27" t="s">
        <v>4964</v>
      </c>
      <c r="B184" s="27">
        <v>2015</v>
      </c>
      <c r="C184" s="27">
        <v>9</v>
      </c>
      <c r="D184">
        <v>1</v>
      </c>
      <c r="E184">
        <v>955</v>
      </c>
      <c r="F184">
        <f t="shared" si="21"/>
        <v>1.0471204188481676E-3</v>
      </c>
      <c r="G184">
        <v>0</v>
      </c>
      <c r="H184">
        <f t="shared" si="20"/>
        <v>0</v>
      </c>
      <c r="I184">
        <v>936</v>
      </c>
      <c r="J184">
        <v>0</v>
      </c>
      <c r="K184">
        <f t="shared" si="22"/>
        <v>0</v>
      </c>
      <c r="L184">
        <f t="shared" si="23"/>
        <v>0</v>
      </c>
      <c r="BS184" s="27" t="s">
        <v>5011</v>
      </c>
      <c r="BT184" s="27">
        <v>2017</v>
      </c>
      <c r="BU184" s="27">
        <v>10</v>
      </c>
      <c r="BV184">
        <v>11</v>
      </c>
      <c r="BW184">
        <v>1560</v>
      </c>
      <c r="BX184">
        <f t="shared" si="24"/>
        <v>7.0512820512820514E-3</v>
      </c>
      <c r="BY184">
        <v>11</v>
      </c>
      <c r="BZ184">
        <f t="shared" si="25"/>
        <v>7.0512820512820514E-3</v>
      </c>
    </row>
    <row r="185" spans="1:78" x14ac:dyDescent="0.25">
      <c r="A185" s="27" t="s">
        <v>4965</v>
      </c>
      <c r="B185" s="27">
        <v>2015</v>
      </c>
      <c r="C185" s="27">
        <v>9</v>
      </c>
      <c r="D185">
        <v>0</v>
      </c>
      <c r="E185">
        <v>1234</v>
      </c>
      <c r="F185">
        <f t="shared" si="21"/>
        <v>0</v>
      </c>
      <c r="G185">
        <v>0</v>
      </c>
      <c r="H185">
        <f t="shared" si="20"/>
        <v>0</v>
      </c>
      <c r="I185">
        <v>1157</v>
      </c>
      <c r="J185">
        <v>0</v>
      </c>
      <c r="K185">
        <f t="shared" si="22"/>
        <v>0</v>
      </c>
      <c r="L185">
        <f t="shared" si="23"/>
        <v>0</v>
      </c>
      <c r="BS185" s="27" t="s">
        <v>5012</v>
      </c>
      <c r="BT185" s="27">
        <v>2018</v>
      </c>
      <c r="BU185" s="27">
        <v>2</v>
      </c>
      <c r="BV185">
        <v>0</v>
      </c>
      <c r="BW185">
        <v>179</v>
      </c>
      <c r="BX185">
        <f t="shared" si="24"/>
        <v>0</v>
      </c>
      <c r="BY185">
        <v>0</v>
      </c>
      <c r="BZ185">
        <f t="shared" si="25"/>
        <v>0</v>
      </c>
    </row>
    <row r="186" spans="1:78" x14ac:dyDescent="0.25">
      <c r="A186" s="27" t="s">
        <v>4966</v>
      </c>
      <c r="B186" s="27">
        <v>2015</v>
      </c>
      <c r="C186" s="27">
        <v>9</v>
      </c>
      <c r="D186">
        <v>0</v>
      </c>
      <c r="E186">
        <v>119</v>
      </c>
      <c r="F186">
        <f t="shared" si="21"/>
        <v>0</v>
      </c>
      <c r="G186">
        <v>0</v>
      </c>
      <c r="H186">
        <f t="shared" si="20"/>
        <v>0</v>
      </c>
      <c r="I186">
        <v>118</v>
      </c>
      <c r="J186">
        <v>0</v>
      </c>
      <c r="K186">
        <f t="shared" si="22"/>
        <v>0</v>
      </c>
      <c r="L186">
        <f t="shared" si="23"/>
        <v>0</v>
      </c>
      <c r="BS186" s="27" t="s">
        <v>5013</v>
      </c>
      <c r="BT186" s="27">
        <v>2018</v>
      </c>
      <c r="BU186" s="27">
        <v>3</v>
      </c>
      <c r="BV186">
        <v>1</v>
      </c>
      <c r="BW186">
        <v>189</v>
      </c>
      <c r="BX186">
        <f t="shared" si="24"/>
        <v>5.2910052910052907E-3</v>
      </c>
      <c r="BY186">
        <v>1</v>
      </c>
      <c r="BZ186">
        <f t="shared" si="25"/>
        <v>5.2910052910052907E-3</v>
      </c>
    </row>
    <row r="187" spans="1:78" x14ac:dyDescent="0.25">
      <c r="A187" s="27" t="s">
        <v>4967</v>
      </c>
      <c r="B187" s="27">
        <v>2015</v>
      </c>
      <c r="C187" s="27">
        <v>10</v>
      </c>
      <c r="D187">
        <v>1</v>
      </c>
      <c r="E187">
        <v>17</v>
      </c>
      <c r="F187">
        <f t="shared" si="21"/>
        <v>5.8823529411764705E-2</v>
      </c>
      <c r="G187">
        <v>0</v>
      </c>
      <c r="H187">
        <f t="shared" si="20"/>
        <v>0</v>
      </c>
      <c r="I187">
        <v>17</v>
      </c>
      <c r="J187">
        <v>1</v>
      </c>
      <c r="K187">
        <f t="shared" si="22"/>
        <v>5.8823529411764705E-2</v>
      </c>
      <c r="L187">
        <f t="shared" si="23"/>
        <v>5.8823529411764705E-2</v>
      </c>
      <c r="BS187" s="27" t="s">
        <v>5014</v>
      </c>
      <c r="BT187" s="27">
        <v>2018</v>
      </c>
      <c r="BU187" s="27">
        <v>3</v>
      </c>
      <c r="BV187">
        <v>0</v>
      </c>
      <c r="BW187">
        <v>11</v>
      </c>
      <c r="BX187">
        <f t="shared" si="24"/>
        <v>0</v>
      </c>
      <c r="BY187">
        <v>0</v>
      </c>
      <c r="BZ187">
        <f t="shared" si="25"/>
        <v>0</v>
      </c>
    </row>
    <row r="188" spans="1:78" x14ac:dyDescent="0.25">
      <c r="A188" s="27" t="s">
        <v>4968</v>
      </c>
      <c r="B188" s="27">
        <v>2015</v>
      </c>
      <c r="C188" s="27">
        <v>11</v>
      </c>
      <c r="D188">
        <v>1</v>
      </c>
      <c r="E188">
        <v>90</v>
      </c>
      <c r="F188">
        <f t="shared" si="21"/>
        <v>1.1111111111111112E-2</v>
      </c>
      <c r="G188">
        <v>1</v>
      </c>
      <c r="H188">
        <f t="shared" si="20"/>
        <v>1.1111111111111112E-2</v>
      </c>
      <c r="I188">
        <v>90</v>
      </c>
      <c r="J188">
        <v>1</v>
      </c>
      <c r="K188">
        <f t="shared" si="22"/>
        <v>1.1111111111111112E-2</v>
      </c>
      <c r="L188">
        <f t="shared" si="23"/>
        <v>1.1111111111111112E-2</v>
      </c>
      <c r="BS188" s="27" t="s">
        <v>5015</v>
      </c>
      <c r="BT188" s="27">
        <v>2018</v>
      </c>
      <c r="BU188" s="27">
        <v>3</v>
      </c>
      <c r="BV188">
        <v>0</v>
      </c>
      <c r="BW188">
        <v>126</v>
      </c>
      <c r="BX188">
        <f t="shared" si="24"/>
        <v>0</v>
      </c>
      <c r="BY188">
        <v>0</v>
      </c>
      <c r="BZ188">
        <f t="shared" si="25"/>
        <v>0</v>
      </c>
    </row>
    <row r="189" spans="1:78" x14ac:dyDescent="0.25">
      <c r="A189" s="27" t="s">
        <v>4969</v>
      </c>
      <c r="B189" s="27">
        <v>2016</v>
      </c>
      <c r="C189" s="27">
        <v>1</v>
      </c>
      <c r="D189">
        <v>3</v>
      </c>
      <c r="E189">
        <v>571</v>
      </c>
      <c r="F189">
        <f t="shared" si="21"/>
        <v>5.2539404553415062E-3</v>
      </c>
      <c r="G189">
        <v>0</v>
      </c>
      <c r="H189">
        <f t="shared" si="20"/>
        <v>0</v>
      </c>
      <c r="I189">
        <v>548</v>
      </c>
      <c r="J189">
        <v>3</v>
      </c>
      <c r="K189">
        <f t="shared" si="22"/>
        <v>5.4744525547445258E-3</v>
      </c>
      <c r="L189">
        <f t="shared" si="23"/>
        <v>5.2539404553415062E-3</v>
      </c>
      <c r="BS189" s="27" t="s">
        <v>5016</v>
      </c>
      <c r="BT189" s="27">
        <v>2018</v>
      </c>
      <c r="BU189" s="27">
        <v>4</v>
      </c>
      <c r="BV189">
        <v>0</v>
      </c>
      <c r="BW189">
        <v>199</v>
      </c>
      <c r="BX189">
        <f t="shared" si="24"/>
        <v>0</v>
      </c>
      <c r="BY189">
        <v>0</v>
      </c>
      <c r="BZ189">
        <f t="shared" si="25"/>
        <v>0</v>
      </c>
    </row>
    <row r="190" spans="1:78" x14ac:dyDescent="0.25">
      <c r="A190" s="27" t="s">
        <v>4970</v>
      </c>
      <c r="B190" s="27">
        <v>2016</v>
      </c>
      <c r="C190" s="27">
        <v>3</v>
      </c>
      <c r="D190">
        <v>0</v>
      </c>
      <c r="E190">
        <v>137</v>
      </c>
      <c r="F190">
        <f t="shared" si="21"/>
        <v>0</v>
      </c>
      <c r="G190">
        <v>0</v>
      </c>
      <c r="H190">
        <f t="shared" si="20"/>
        <v>0</v>
      </c>
      <c r="I190">
        <v>137</v>
      </c>
      <c r="J190">
        <v>0</v>
      </c>
      <c r="K190">
        <f t="shared" si="22"/>
        <v>0</v>
      </c>
      <c r="L190">
        <f t="shared" si="23"/>
        <v>0</v>
      </c>
      <c r="BS190" s="27" t="s">
        <v>5017</v>
      </c>
      <c r="BT190" s="27">
        <v>2018</v>
      </c>
      <c r="BU190" s="27">
        <v>4</v>
      </c>
      <c r="BV190">
        <v>0</v>
      </c>
      <c r="BW190">
        <v>114</v>
      </c>
      <c r="BX190">
        <f t="shared" si="24"/>
        <v>0</v>
      </c>
      <c r="BY190">
        <v>0</v>
      </c>
      <c r="BZ190">
        <f t="shared" si="25"/>
        <v>0</v>
      </c>
    </row>
    <row r="191" spans="1:78" x14ac:dyDescent="0.25">
      <c r="A191" s="27" t="s">
        <v>4971</v>
      </c>
      <c r="B191" s="27">
        <v>2016</v>
      </c>
      <c r="C191" s="27">
        <v>3</v>
      </c>
      <c r="D191">
        <v>0</v>
      </c>
      <c r="E191">
        <v>81</v>
      </c>
      <c r="F191">
        <f t="shared" si="21"/>
        <v>0</v>
      </c>
      <c r="G191">
        <v>0</v>
      </c>
      <c r="H191">
        <f t="shared" si="20"/>
        <v>0</v>
      </c>
      <c r="I191">
        <v>81</v>
      </c>
      <c r="J191">
        <v>0</v>
      </c>
      <c r="K191">
        <f t="shared" si="22"/>
        <v>0</v>
      </c>
      <c r="L191">
        <f t="shared" si="23"/>
        <v>0</v>
      </c>
      <c r="BS191" s="27" t="s">
        <v>5018</v>
      </c>
      <c r="BT191" s="27">
        <v>2018</v>
      </c>
      <c r="BU191" s="27">
        <v>5</v>
      </c>
      <c r="BV191">
        <v>0</v>
      </c>
      <c r="BW191">
        <v>328</v>
      </c>
      <c r="BX191">
        <f t="shared" si="24"/>
        <v>0</v>
      </c>
      <c r="BY191">
        <v>0</v>
      </c>
      <c r="BZ191">
        <f t="shared" si="25"/>
        <v>0</v>
      </c>
    </row>
    <row r="192" spans="1:78" x14ac:dyDescent="0.25">
      <c r="A192" s="27" t="s">
        <v>4972</v>
      </c>
      <c r="B192" s="27">
        <v>2016</v>
      </c>
      <c r="C192" s="27">
        <v>3</v>
      </c>
      <c r="D192">
        <v>1</v>
      </c>
      <c r="E192">
        <v>151</v>
      </c>
      <c r="F192">
        <f t="shared" si="21"/>
        <v>6.6225165562913907E-3</v>
      </c>
      <c r="G192">
        <v>1</v>
      </c>
      <c r="H192">
        <f t="shared" si="20"/>
        <v>6.6225165562913907E-3</v>
      </c>
      <c r="I192">
        <v>151</v>
      </c>
      <c r="J192">
        <v>1</v>
      </c>
      <c r="K192">
        <f t="shared" si="22"/>
        <v>6.6225165562913907E-3</v>
      </c>
      <c r="L192">
        <f t="shared" si="23"/>
        <v>6.6225165562913907E-3</v>
      </c>
      <c r="BS192" s="27" t="s">
        <v>5021</v>
      </c>
      <c r="BT192" s="27">
        <v>2018</v>
      </c>
      <c r="BU192" s="27">
        <v>6</v>
      </c>
      <c r="BV192">
        <v>1</v>
      </c>
      <c r="BW192">
        <v>50</v>
      </c>
      <c r="BX192">
        <f t="shared" si="24"/>
        <v>0.02</v>
      </c>
      <c r="BY192">
        <v>0</v>
      </c>
      <c r="BZ192">
        <f t="shared" si="25"/>
        <v>0</v>
      </c>
    </row>
    <row r="193" spans="1:78" x14ac:dyDescent="0.25">
      <c r="A193" s="27" t="s">
        <v>4973</v>
      </c>
      <c r="B193" s="27">
        <v>2016</v>
      </c>
      <c r="C193" s="27">
        <v>3</v>
      </c>
      <c r="D193">
        <v>0</v>
      </c>
      <c r="E193">
        <v>84</v>
      </c>
      <c r="F193">
        <f t="shared" si="21"/>
        <v>0</v>
      </c>
      <c r="G193">
        <v>0</v>
      </c>
      <c r="H193">
        <f t="shared" si="20"/>
        <v>0</v>
      </c>
      <c r="I193">
        <v>84</v>
      </c>
      <c r="J193">
        <v>0</v>
      </c>
      <c r="K193">
        <f t="shared" si="22"/>
        <v>0</v>
      </c>
      <c r="L193">
        <f t="shared" si="23"/>
        <v>0</v>
      </c>
      <c r="BS193" s="27" t="s">
        <v>5022</v>
      </c>
      <c r="BT193" s="27">
        <v>2018</v>
      </c>
      <c r="BU193" s="27">
        <v>7</v>
      </c>
      <c r="BV193">
        <v>0</v>
      </c>
      <c r="BW193">
        <v>3</v>
      </c>
      <c r="BX193">
        <f t="shared" si="24"/>
        <v>0</v>
      </c>
      <c r="BY193">
        <v>0</v>
      </c>
      <c r="BZ193">
        <f t="shared" si="25"/>
        <v>0</v>
      </c>
    </row>
    <row r="194" spans="1:78" x14ac:dyDescent="0.25">
      <c r="A194" s="27" t="s">
        <v>4974</v>
      </c>
      <c r="B194" s="27">
        <v>2016</v>
      </c>
      <c r="C194" s="27">
        <v>4</v>
      </c>
      <c r="D194">
        <v>0</v>
      </c>
      <c r="E194">
        <v>621</v>
      </c>
      <c r="F194">
        <f t="shared" si="21"/>
        <v>0</v>
      </c>
      <c r="G194">
        <v>0</v>
      </c>
      <c r="H194">
        <f t="shared" si="20"/>
        <v>0</v>
      </c>
      <c r="I194">
        <v>621</v>
      </c>
      <c r="J194">
        <v>0</v>
      </c>
      <c r="K194">
        <f t="shared" si="22"/>
        <v>0</v>
      </c>
      <c r="L194">
        <f t="shared" si="23"/>
        <v>0</v>
      </c>
      <c r="BS194" s="27" t="s">
        <v>5023</v>
      </c>
      <c r="BT194" s="27">
        <v>2018</v>
      </c>
      <c r="BU194" s="27">
        <v>7</v>
      </c>
      <c r="BV194">
        <v>0</v>
      </c>
      <c r="BW194">
        <v>6</v>
      </c>
      <c r="BX194">
        <f t="shared" si="24"/>
        <v>0</v>
      </c>
      <c r="BY194">
        <v>0</v>
      </c>
      <c r="BZ194">
        <f t="shared" si="25"/>
        <v>0</v>
      </c>
    </row>
    <row r="195" spans="1:78" x14ac:dyDescent="0.25">
      <c r="A195" s="27" t="s">
        <v>4975</v>
      </c>
      <c r="B195" s="27">
        <v>2016</v>
      </c>
      <c r="C195" s="27">
        <v>5</v>
      </c>
      <c r="D195">
        <v>0</v>
      </c>
      <c r="E195">
        <v>211</v>
      </c>
      <c r="F195">
        <f t="shared" si="21"/>
        <v>0</v>
      </c>
      <c r="G195">
        <v>0</v>
      </c>
      <c r="H195">
        <f t="shared" ref="H195:H252" si="26">G195/E195</f>
        <v>0</v>
      </c>
      <c r="I195">
        <v>211</v>
      </c>
      <c r="J195">
        <v>0</v>
      </c>
      <c r="K195">
        <f t="shared" si="22"/>
        <v>0</v>
      </c>
      <c r="L195">
        <f t="shared" si="23"/>
        <v>0</v>
      </c>
      <c r="BS195" s="27" t="s">
        <v>5026</v>
      </c>
      <c r="BT195" s="27">
        <v>2018</v>
      </c>
      <c r="BU195" s="27">
        <v>8</v>
      </c>
      <c r="BV195">
        <v>0</v>
      </c>
      <c r="BW195">
        <v>29</v>
      </c>
      <c r="BX195">
        <f t="shared" si="24"/>
        <v>0</v>
      </c>
      <c r="BY195">
        <v>0</v>
      </c>
      <c r="BZ195">
        <f t="shared" si="25"/>
        <v>0</v>
      </c>
    </row>
    <row r="196" spans="1:78" x14ac:dyDescent="0.25">
      <c r="A196" s="27" t="s">
        <v>4976</v>
      </c>
      <c r="B196" s="27">
        <v>2016</v>
      </c>
      <c r="C196" s="27">
        <v>5</v>
      </c>
      <c r="D196">
        <v>1</v>
      </c>
      <c r="E196">
        <v>390</v>
      </c>
      <c r="F196">
        <f t="shared" ref="F196:F252" si="27">D196/E196</f>
        <v>2.5641025641025641E-3</v>
      </c>
      <c r="G196">
        <v>0</v>
      </c>
      <c r="H196">
        <f t="shared" si="26"/>
        <v>0</v>
      </c>
      <c r="I196">
        <v>390</v>
      </c>
      <c r="J196">
        <v>1</v>
      </c>
      <c r="K196">
        <f t="shared" ref="K196:K252" si="28">J196/I196</f>
        <v>2.5641025641025641E-3</v>
      </c>
      <c r="L196">
        <f t="shared" ref="L196:L252" si="29">J196/E196</f>
        <v>2.5641025641025641E-3</v>
      </c>
      <c r="BS196" s="27" t="s">
        <v>5028</v>
      </c>
      <c r="BT196" s="27">
        <v>2018</v>
      </c>
      <c r="BU196" s="27">
        <v>8</v>
      </c>
      <c r="BV196">
        <v>1</v>
      </c>
      <c r="BW196">
        <v>639</v>
      </c>
      <c r="BX196">
        <f>BV196/BW196</f>
        <v>1.5649452269170579E-3</v>
      </c>
      <c r="BY196">
        <v>1</v>
      </c>
      <c r="BZ196">
        <f t="shared" ref="BZ196:BZ199" si="30">BY196/BW196</f>
        <v>1.5649452269170579E-3</v>
      </c>
    </row>
    <row r="197" spans="1:78" x14ac:dyDescent="0.25">
      <c r="A197" s="27" t="s">
        <v>4977</v>
      </c>
      <c r="B197" s="27">
        <v>2016</v>
      </c>
      <c r="C197" s="27">
        <v>5</v>
      </c>
      <c r="D197">
        <v>5</v>
      </c>
      <c r="E197">
        <v>1004</v>
      </c>
      <c r="F197">
        <f t="shared" si="27"/>
        <v>4.9800796812749003E-3</v>
      </c>
      <c r="G197">
        <v>1</v>
      </c>
      <c r="H197">
        <f t="shared" si="26"/>
        <v>9.9601593625498006E-4</v>
      </c>
      <c r="I197">
        <v>1004</v>
      </c>
      <c r="J197">
        <v>5</v>
      </c>
      <c r="K197">
        <f t="shared" si="28"/>
        <v>4.9800796812749003E-3</v>
      </c>
      <c r="L197">
        <f t="shared" si="29"/>
        <v>4.9800796812749003E-3</v>
      </c>
      <c r="BS197" s="27" t="s">
        <v>5029</v>
      </c>
      <c r="BT197" s="27">
        <v>2018</v>
      </c>
      <c r="BU197" s="27">
        <v>9</v>
      </c>
      <c r="BV197">
        <v>0</v>
      </c>
      <c r="BW197">
        <v>798</v>
      </c>
      <c r="BX197">
        <f>BV197/BW197</f>
        <v>0</v>
      </c>
      <c r="BY197">
        <v>0</v>
      </c>
      <c r="BZ197">
        <f t="shared" si="30"/>
        <v>0</v>
      </c>
    </row>
    <row r="198" spans="1:78" x14ac:dyDescent="0.25">
      <c r="A198" s="27" t="s">
        <v>4978</v>
      </c>
      <c r="B198" s="27">
        <v>2016</v>
      </c>
      <c r="C198" s="27">
        <v>5</v>
      </c>
      <c r="D198">
        <v>1</v>
      </c>
      <c r="E198">
        <v>1025</v>
      </c>
      <c r="F198">
        <f t="shared" si="27"/>
        <v>9.7560975609756097E-4</v>
      </c>
      <c r="G198">
        <v>0</v>
      </c>
      <c r="H198">
        <f t="shared" si="26"/>
        <v>0</v>
      </c>
      <c r="I198">
        <v>1025</v>
      </c>
      <c r="J198">
        <v>0</v>
      </c>
      <c r="K198">
        <f t="shared" si="28"/>
        <v>0</v>
      </c>
      <c r="L198">
        <f t="shared" si="29"/>
        <v>0</v>
      </c>
      <c r="BS198" s="27" t="s">
        <v>5030</v>
      </c>
      <c r="BT198" s="27">
        <v>2018</v>
      </c>
      <c r="BU198" s="27">
        <v>9</v>
      </c>
      <c r="BV198">
        <v>1</v>
      </c>
      <c r="BW198">
        <v>774</v>
      </c>
      <c r="BX198">
        <f>BV198/BW198</f>
        <v>1.2919896640826874E-3</v>
      </c>
      <c r="BY198">
        <v>0</v>
      </c>
      <c r="BZ198">
        <f t="shared" si="30"/>
        <v>0</v>
      </c>
    </row>
    <row r="199" spans="1:78" x14ac:dyDescent="0.25">
      <c r="A199" s="27" t="s">
        <v>4979</v>
      </c>
      <c r="B199" s="27">
        <v>2016</v>
      </c>
      <c r="C199" s="27">
        <v>5</v>
      </c>
      <c r="D199">
        <v>2</v>
      </c>
      <c r="E199">
        <v>625</v>
      </c>
      <c r="F199">
        <f t="shared" si="27"/>
        <v>3.2000000000000002E-3</v>
      </c>
      <c r="G199">
        <v>0</v>
      </c>
      <c r="H199">
        <f t="shared" si="26"/>
        <v>0</v>
      </c>
      <c r="I199">
        <v>625</v>
      </c>
      <c r="J199">
        <v>2</v>
      </c>
      <c r="K199">
        <f t="shared" si="28"/>
        <v>3.2000000000000002E-3</v>
      </c>
      <c r="L199">
        <f t="shared" si="29"/>
        <v>3.2000000000000002E-3</v>
      </c>
      <c r="BS199" s="27" t="s">
        <v>5032</v>
      </c>
      <c r="BT199" s="27">
        <v>2018</v>
      </c>
      <c r="BU199" s="27">
        <v>10</v>
      </c>
      <c r="BV199">
        <v>0</v>
      </c>
      <c r="BW199">
        <v>598</v>
      </c>
      <c r="BX199">
        <f>BV199/BW199</f>
        <v>0</v>
      </c>
      <c r="BY199">
        <v>0</v>
      </c>
      <c r="BZ199">
        <f t="shared" si="30"/>
        <v>0</v>
      </c>
    </row>
    <row r="200" spans="1:78" x14ac:dyDescent="0.25">
      <c r="A200" s="27" t="s">
        <v>4980</v>
      </c>
      <c r="B200" s="27">
        <v>2016</v>
      </c>
      <c r="C200" s="27">
        <v>6</v>
      </c>
      <c r="D200">
        <v>2</v>
      </c>
      <c r="E200">
        <v>702</v>
      </c>
      <c r="F200">
        <f t="shared" si="27"/>
        <v>2.8490028490028491E-3</v>
      </c>
      <c r="G200">
        <v>0</v>
      </c>
      <c r="H200">
        <f t="shared" si="26"/>
        <v>0</v>
      </c>
      <c r="I200">
        <v>700</v>
      </c>
      <c r="J200">
        <v>1</v>
      </c>
      <c r="K200">
        <f t="shared" si="28"/>
        <v>1.4285714285714286E-3</v>
      </c>
      <c r="L200">
        <f t="shared" si="29"/>
        <v>1.4245014245014246E-3</v>
      </c>
      <c r="BV200">
        <f>SUM(BV3:BV199)</f>
        <v>178</v>
      </c>
    </row>
    <row r="201" spans="1:78" x14ac:dyDescent="0.25">
      <c r="A201" s="27" t="s">
        <v>4981</v>
      </c>
      <c r="B201" s="27">
        <v>2016</v>
      </c>
      <c r="C201" s="27">
        <v>7</v>
      </c>
      <c r="D201">
        <v>1</v>
      </c>
      <c r="E201">
        <v>113</v>
      </c>
      <c r="F201">
        <f t="shared" si="27"/>
        <v>8.8495575221238937E-3</v>
      </c>
      <c r="G201">
        <v>0</v>
      </c>
      <c r="H201">
        <f t="shared" si="26"/>
        <v>0</v>
      </c>
      <c r="I201">
        <v>113</v>
      </c>
      <c r="J201">
        <v>0</v>
      </c>
      <c r="K201">
        <f t="shared" si="28"/>
        <v>0</v>
      </c>
      <c r="L201">
        <f t="shared" si="29"/>
        <v>0</v>
      </c>
    </row>
    <row r="202" spans="1:78" x14ac:dyDescent="0.25">
      <c r="A202" s="27" t="s">
        <v>4982</v>
      </c>
      <c r="B202" s="27">
        <v>2016</v>
      </c>
      <c r="C202" s="27">
        <v>7</v>
      </c>
      <c r="D202">
        <v>3</v>
      </c>
      <c r="E202">
        <v>741</v>
      </c>
      <c r="F202">
        <f t="shared" si="27"/>
        <v>4.048582995951417E-3</v>
      </c>
      <c r="G202">
        <v>1</v>
      </c>
      <c r="H202">
        <f t="shared" si="26"/>
        <v>1.3495276653171389E-3</v>
      </c>
      <c r="I202">
        <v>668</v>
      </c>
      <c r="J202">
        <v>1</v>
      </c>
      <c r="K202">
        <f t="shared" si="28"/>
        <v>1.4970059880239522E-3</v>
      </c>
      <c r="L202">
        <f t="shared" si="29"/>
        <v>1.3495276653171389E-3</v>
      </c>
    </row>
    <row r="203" spans="1:78" x14ac:dyDescent="0.25">
      <c r="A203" s="27" t="s">
        <v>4983</v>
      </c>
      <c r="B203" s="27">
        <v>2016</v>
      </c>
      <c r="C203" s="27">
        <v>7</v>
      </c>
      <c r="D203">
        <v>2</v>
      </c>
      <c r="E203">
        <v>304</v>
      </c>
      <c r="F203">
        <f t="shared" si="27"/>
        <v>6.5789473684210523E-3</v>
      </c>
      <c r="G203">
        <v>0</v>
      </c>
      <c r="H203">
        <f t="shared" si="26"/>
        <v>0</v>
      </c>
      <c r="I203">
        <v>304</v>
      </c>
      <c r="J203">
        <v>1</v>
      </c>
      <c r="K203">
        <f t="shared" si="28"/>
        <v>3.2894736842105261E-3</v>
      </c>
      <c r="L203">
        <f t="shared" si="29"/>
        <v>3.2894736842105261E-3</v>
      </c>
    </row>
    <row r="204" spans="1:78" x14ac:dyDescent="0.25">
      <c r="A204" s="27" t="s">
        <v>4984</v>
      </c>
      <c r="B204" s="27">
        <v>2016</v>
      </c>
      <c r="C204" s="27">
        <v>7</v>
      </c>
      <c r="D204">
        <v>1</v>
      </c>
      <c r="E204">
        <v>986</v>
      </c>
      <c r="F204">
        <f t="shared" si="27"/>
        <v>1.0141987829614604E-3</v>
      </c>
      <c r="G204">
        <v>0</v>
      </c>
      <c r="H204">
        <f t="shared" si="26"/>
        <v>0</v>
      </c>
      <c r="I204">
        <v>880</v>
      </c>
      <c r="J204">
        <v>1</v>
      </c>
      <c r="K204">
        <f t="shared" si="28"/>
        <v>1.1363636363636363E-3</v>
      </c>
      <c r="L204">
        <f t="shared" si="29"/>
        <v>1.0141987829614604E-3</v>
      </c>
    </row>
    <row r="205" spans="1:78" x14ac:dyDescent="0.25">
      <c r="A205" s="27" t="s">
        <v>4985</v>
      </c>
      <c r="B205" s="27">
        <v>2016</v>
      </c>
      <c r="C205" s="27">
        <v>8</v>
      </c>
      <c r="D205">
        <v>1</v>
      </c>
      <c r="E205">
        <v>87</v>
      </c>
      <c r="F205">
        <f t="shared" si="27"/>
        <v>1.1494252873563218E-2</v>
      </c>
      <c r="G205">
        <v>0</v>
      </c>
      <c r="H205">
        <f t="shared" si="26"/>
        <v>0</v>
      </c>
      <c r="I205">
        <v>87</v>
      </c>
      <c r="J205">
        <v>1</v>
      </c>
      <c r="K205">
        <f t="shared" si="28"/>
        <v>1.1494252873563218E-2</v>
      </c>
      <c r="L205">
        <f t="shared" si="29"/>
        <v>1.1494252873563218E-2</v>
      </c>
    </row>
    <row r="206" spans="1:78" x14ac:dyDescent="0.25">
      <c r="A206" s="27" t="s">
        <v>4986</v>
      </c>
      <c r="B206" s="27">
        <v>2016</v>
      </c>
      <c r="C206" s="27">
        <v>8</v>
      </c>
      <c r="D206">
        <v>1</v>
      </c>
      <c r="E206">
        <v>124</v>
      </c>
      <c r="F206">
        <f t="shared" si="27"/>
        <v>8.0645161290322578E-3</v>
      </c>
      <c r="G206">
        <v>0</v>
      </c>
      <c r="H206">
        <f t="shared" si="26"/>
        <v>0</v>
      </c>
      <c r="I206">
        <v>124</v>
      </c>
      <c r="J206">
        <v>1</v>
      </c>
      <c r="K206">
        <f t="shared" si="28"/>
        <v>8.0645161290322578E-3</v>
      </c>
      <c r="L206">
        <f t="shared" si="29"/>
        <v>8.0645161290322578E-3</v>
      </c>
    </row>
    <row r="207" spans="1:78" x14ac:dyDescent="0.25">
      <c r="A207" s="27" t="s">
        <v>4987</v>
      </c>
      <c r="B207" s="27">
        <v>2016</v>
      </c>
      <c r="C207" s="27">
        <v>8</v>
      </c>
      <c r="D207">
        <v>1</v>
      </c>
      <c r="E207">
        <v>1146</v>
      </c>
      <c r="F207">
        <f t="shared" si="27"/>
        <v>8.7260034904013963E-4</v>
      </c>
      <c r="G207">
        <v>0</v>
      </c>
      <c r="H207">
        <f t="shared" si="26"/>
        <v>0</v>
      </c>
      <c r="I207">
        <v>1102</v>
      </c>
      <c r="J207">
        <v>1</v>
      </c>
      <c r="K207">
        <f t="shared" si="28"/>
        <v>9.0744101633393826E-4</v>
      </c>
      <c r="L207">
        <f t="shared" si="29"/>
        <v>8.7260034904013963E-4</v>
      </c>
    </row>
    <row r="208" spans="1:78" x14ac:dyDescent="0.25">
      <c r="A208" s="27" t="s">
        <v>4988</v>
      </c>
      <c r="B208" s="27">
        <v>2016</v>
      </c>
      <c r="C208" s="27">
        <v>8</v>
      </c>
      <c r="D208">
        <v>1</v>
      </c>
      <c r="E208">
        <v>934</v>
      </c>
      <c r="F208">
        <f t="shared" si="27"/>
        <v>1.0706638115631692E-3</v>
      </c>
      <c r="G208">
        <v>0</v>
      </c>
      <c r="H208">
        <f t="shared" si="26"/>
        <v>0</v>
      </c>
      <c r="I208">
        <v>876</v>
      </c>
      <c r="J208">
        <v>1</v>
      </c>
      <c r="K208">
        <f t="shared" si="28"/>
        <v>1.1415525114155251E-3</v>
      </c>
      <c r="L208">
        <f t="shared" si="29"/>
        <v>1.0706638115631692E-3</v>
      </c>
    </row>
    <row r="209" spans="1:12" x14ac:dyDescent="0.25">
      <c r="A209" s="27" t="s">
        <v>4989</v>
      </c>
      <c r="B209" s="27">
        <v>2016</v>
      </c>
      <c r="C209" s="27">
        <v>9</v>
      </c>
      <c r="D209">
        <v>1</v>
      </c>
      <c r="E209">
        <v>936</v>
      </c>
      <c r="F209">
        <f t="shared" si="27"/>
        <v>1.0683760683760685E-3</v>
      </c>
      <c r="G209">
        <v>0</v>
      </c>
      <c r="H209">
        <f t="shared" si="26"/>
        <v>0</v>
      </c>
      <c r="I209">
        <v>894</v>
      </c>
      <c r="J209">
        <v>1</v>
      </c>
      <c r="K209">
        <f t="shared" si="28"/>
        <v>1.1185682326621924E-3</v>
      </c>
      <c r="L209">
        <f t="shared" si="29"/>
        <v>1.0683760683760685E-3</v>
      </c>
    </row>
    <row r="210" spans="1:12" x14ac:dyDescent="0.25">
      <c r="A210" s="27" t="s">
        <v>4990</v>
      </c>
      <c r="B210" s="27">
        <v>2016</v>
      </c>
      <c r="C210" s="27">
        <v>9</v>
      </c>
      <c r="D210">
        <v>8</v>
      </c>
      <c r="E210">
        <v>1542</v>
      </c>
      <c r="F210">
        <f t="shared" si="27"/>
        <v>5.1880674448767832E-3</v>
      </c>
      <c r="G210">
        <v>3</v>
      </c>
      <c r="H210">
        <f t="shared" si="26"/>
        <v>1.9455252918287938E-3</v>
      </c>
      <c r="I210">
        <v>1488</v>
      </c>
      <c r="J210">
        <v>6</v>
      </c>
      <c r="K210">
        <f t="shared" si="28"/>
        <v>4.0322580645161289E-3</v>
      </c>
      <c r="L210">
        <f t="shared" si="29"/>
        <v>3.8910505836575876E-3</v>
      </c>
    </row>
    <row r="211" spans="1:12" x14ac:dyDescent="0.25">
      <c r="A211" s="27" t="s">
        <v>4991</v>
      </c>
      <c r="B211" s="27">
        <v>2016</v>
      </c>
      <c r="C211" s="27">
        <v>9</v>
      </c>
      <c r="D211">
        <v>4</v>
      </c>
      <c r="E211">
        <v>843</v>
      </c>
      <c r="F211">
        <f t="shared" si="27"/>
        <v>4.7449584816132862E-3</v>
      </c>
      <c r="G211">
        <v>3</v>
      </c>
      <c r="H211">
        <f t="shared" si="26"/>
        <v>3.5587188612099642E-3</v>
      </c>
      <c r="I211">
        <v>803</v>
      </c>
      <c r="J211">
        <v>3</v>
      </c>
      <c r="K211">
        <f t="shared" si="28"/>
        <v>3.7359900373599006E-3</v>
      </c>
      <c r="L211">
        <f t="shared" si="29"/>
        <v>3.5587188612099642E-3</v>
      </c>
    </row>
    <row r="212" spans="1:12" x14ac:dyDescent="0.25">
      <c r="A212" s="27" t="s">
        <v>4992</v>
      </c>
      <c r="B212" s="27">
        <v>2016</v>
      </c>
      <c r="C212" s="27">
        <v>10</v>
      </c>
      <c r="D212">
        <v>2</v>
      </c>
      <c r="E212">
        <v>920</v>
      </c>
      <c r="F212">
        <f t="shared" si="27"/>
        <v>2.1739130434782609E-3</v>
      </c>
      <c r="G212">
        <v>1</v>
      </c>
      <c r="H212">
        <f t="shared" si="26"/>
        <v>1.0869565217391304E-3</v>
      </c>
      <c r="I212">
        <v>830</v>
      </c>
      <c r="J212">
        <v>2</v>
      </c>
      <c r="K212">
        <f t="shared" si="28"/>
        <v>2.4096385542168677E-3</v>
      </c>
      <c r="L212">
        <f t="shared" si="29"/>
        <v>2.1739130434782609E-3</v>
      </c>
    </row>
    <row r="213" spans="1:12" x14ac:dyDescent="0.25">
      <c r="A213" s="27" t="s">
        <v>4993</v>
      </c>
      <c r="B213" s="27">
        <v>2016</v>
      </c>
      <c r="C213" s="27">
        <v>10</v>
      </c>
      <c r="D213">
        <v>3</v>
      </c>
      <c r="E213">
        <v>410</v>
      </c>
      <c r="F213">
        <f t="shared" si="27"/>
        <v>7.3170731707317077E-3</v>
      </c>
      <c r="G213">
        <v>1</v>
      </c>
      <c r="H213">
        <f t="shared" si="26"/>
        <v>2.4390243902439024E-3</v>
      </c>
      <c r="I213">
        <v>410</v>
      </c>
      <c r="J213">
        <v>3</v>
      </c>
      <c r="K213">
        <f t="shared" si="28"/>
        <v>7.3170731707317077E-3</v>
      </c>
      <c r="L213">
        <f t="shared" si="29"/>
        <v>7.3170731707317077E-3</v>
      </c>
    </row>
    <row r="214" spans="1:12" x14ac:dyDescent="0.25">
      <c r="A214" s="27" t="s">
        <v>4994</v>
      </c>
      <c r="B214" s="27">
        <v>2016</v>
      </c>
      <c r="C214" s="27">
        <v>10</v>
      </c>
      <c r="D214">
        <v>0</v>
      </c>
      <c r="E214">
        <v>45</v>
      </c>
      <c r="F214">
        <f t="shared" si="27"/>
        <v>0</v>
      </c>
      <c r="G214">
        <v>0</v>
      </c>
      <c r="H214">
        <f t="shared" si="26"/>
        <v>0</v>
      </c>
      <c r="I214">
        <v>45</v>
      </c>
      <c r="J214">
        <v>0</v>
      </c>
      <c r="K214">
        <f t="shared" si="28"/>
        <v>0</v>
      </c>
      <c r="L214">
        <f t="shared" si="29"/>
        <v>0</v>
      </c>
    </row>
    <row r="215" spans="1:12" x14ac:dyDescent="0.25">
      <c r="A215" s="27" t="s">
        <v>4995</v>
      </c>
      <c r="B215" s="27">
        <v>2016</v>
      </c>
      <c r="C215" s="27">
        <v>12</v>
      </c>
      <c r="D215">
        <v>2</v>
      </c>
      <c r="E215">
        <v>748</v>
      </c>
      <c r="F215">
        <f t="shared" si="27"/>
        <v>2.6737967914438501E-3</v>
      </c>
      <c r="G215">
        <v>0</v>
      </c>
      <c r="H215">
        <f t="shared" si="26"/>
        <v>0</v>
      </c>
      <c r="I215">
        <v>748</v>
      </c>
      <c r="J215">
        <v>2</v>
      </c>
      <c r="K215">
        <f t="shared" si="28"/>
        <v>2.6737967914438501E-3</v>
      </c>
      <c r="L215">
        <f t="shared" si="29"/>
        <v>2.6737967914438501E-3</v>
      </c>
    </row>
    <row r="216" spans="1:12" x14ac:dyDescent="0.25">
      <c r="A216" s="27" t="s">
        <v>4996</v>
      </c>
      <c r="B216" s="27">
        <v>2017</v>
      </c>
      <c r="C216" s="27">
        <v>1</v>
      </c>
      <c r="D216">
        <v>2</v>
      </c>
      <c r="E216">
        <v>763</v>
      </c>
      <c r="F216">
        <f t="shared" si="27"/>
        <v>2.6212319790301442E-3</v>
      </c>
      <c r="G216">
        <v>0</v>
      </c>
      <c r="H216">
        <f t="shared" si="26"/>
        <v>0</v>
      </c>
      <c r="I216">
        <v>763</v>
      </c>
      <c r="J216">
        <v>1</v>
      </c>
      <c r="K216">
        <f t="shared" si="28"/>
        <v>1.3106159895150721E-3</v>
      </c>
      <c r="L216">
        <f t="shared" si="29"/>
        <v>1.3106159895150721E-3</v>
      </c>
    </row>
    <row r="217" spans="1:12" x14ac:dyDescent="0.25">
      <c r="A217" s="27" t="s">
        <v>4997</v>
      </c>
      <c r="B217" s="27">
        <v>2017</v>
      </c>
      <c r="C217" s="27">
        <v>2</v>
      </c>
      <c r="D217">
        <v>3</v>
      </c>
      <c r="E217">
        <v>749</v>
      </c>
      <c r="F217">
        <f t="shared" si="27"/>
        <v>4.0053404539385851E-3</v>
      </c>
      <c r="G217">
        <v>3</v>
      </c>
      <c r="H217">
        <f t="shared" si="26"/>
        <v>4.0053404539385851E-3</v>
      </c>
      <c r="I217">
        <v>619</v>
      </c>
      <c r="J217">
        <v>3</v>
      </c>
      <c r="K217">
        <f t="shared" si="28"/>
        <v>4.8465266558966073E-3</v>
      </c>
      <c r="L217">
        <f t="shared" si="29"/>
        <v>4.0053404539385851E-3</v>
      </c>
    </row>
    <row r="218" spans="1:12" x14ac:dyDescent="0.25">
      <c r="A218" s="27" t="s">
        <v>4998</v>
      </c>
      <c r="B218" s="27">
        <v>2017</v>
      </c>
      <c r="C218" s="27">
        <v>2</v>
      </c>
      <c r="D218">
        <v>0</v>
      </c>
      <c r="E218">
        <v>129</v>
      </c>
      <c r="F218">
        <f t="shared" si="27"/>
        <v>0</v>
      </c>
      <c r="G218">
        <v>0</v>
      </c>
      <c r="H218">
        <f t="shared" si="26"/>
        <v>0</v>
      </c>
      <c r="I218">
        <v>117</v>
      </c>
      <c r="J218">
        <v>0</v>
      </c>
      <c r="K218">
        <f t="shared" si="28"/>
        <v>0</v>
      </c>
      <c r="L218">
        <f t="shared" si="29"/>
        <v>0</v>
      </c>
    </row>
    <row r="219" spans="1:12" x14ac:dyDescent="0.25">
      <c r="A219" s="27" t="s">
        <v>4999</v>
      </c>
      <c r="B219" s="27">
        <v>2017</v>
      </c>
      <c r="C219" s="27">
        <v>3</v>
      </c>
      <c r="D219">
        <v>0</v>
      </c>
      <c r="E219">
        <v>130</v>
      </c>
      <c r="F219">
        <f t="shared" si="27"/>
        <v>0</v>
      </c>
      <c r="G219">
        <v>0</v>
      </c>
      <c r="H219">
        <f t="shared" si="26"/>
        <v>0</v>
      </c>
      <c r="I219">
        <v>130</v>
      </c>
      <c r="J219">
        <v>0</v>
      </c>
      <c r="K219">
        <f t="shared" si="28"/>
        <v>0</v>
      </c>
      <c r="L219">
        <f t="shared" si="29"/>
        <v>0</v>
      </c>
    </row>
    <row r="220" spans="1:12" x14ac:dyDescent="0.25">
      <c r="A220" s="27" t="s">
        <v>5000</v>
      </c>
      <c r="B220" s="27">
        <v>2017</v>
      </c>
      <c r="C220" s="27">
        <v>6</v>
      </c>
      <c r="D220">
        <v>5</v>
      </c>
      <c r="E220">
        <v>972</v>
      </c>
      <c r="F220">
        <f t="shared" si="27"/>
        <v>5.1440329218106996E-3</v>
      </c>
      <c r="G220">
        <v>2</v>
      </c>
      <c r="H220">
        <f t="shared" si="26"/>
        <v>2.05761316872428E-3</v>
      </c>
      <c r="I220">
        <v>948</v>
      </c>
      <c r="J220">
        <v>5</v>
      </c>
      <c r="K220">
        <f t="shared" si="28"/>
        <v>5.2742616033755272E-3</v>
      </c>
      <c r="L220">
        <f t="shared" si="29"/>
        <v>5.1440329218106996E-3</v>
      </c>
    </row>
    <row r="221" spans="1:12" x14ac:dyDescent="0.25">
      <c r="A221" s="27" t="s">
        <v>5001</v>
      </c>
      <c r="B221" s="27">
        <v>2017</v>
      </c>
      <c r="C221" s="27">
        <v>6</v>
      </c>
      <c r="D221">
        <v>2</v>
      </c>
      <c r="E221">
        <v>692</v>
      </c>
      <c r="F221">
        <f t="shared" si="27"/>
        <v>2.8901734104046241E-3</v>
      </c>
      <c r="G221">
        <v>1</v>
      </c>
      <c r="H221">
        <f t="shared" si="26"/>
        <v>1.4450867052023121E-3</v>
      </c>
      <c r="I221">
        <v>608</v>
      </c>
      <c r="J221">
        <v>2</v>
      </c>
      <c r="K221">
        <f t="shared" si="28"/>
        <v>3.2894736842105261E-3</v>
      </c>
      <c r="L221">
        <f t="shared" si="29"/>
        <v>2.8901734104046241E-3</v>
      </c>
    </row>
    <row r="222" spans="1:12" x14ac:dyDescent="0.25">
      <c r="A222" s="27" t="s">
        <v>5002</v>
      </c>
      <c r="B222" s="27">
        <v>2017</v>
      </c>
      <c r="C222" s="27">
        <v>6</v>
      </c>
      <c r="D222">
        <v>2</v>
      </c>
      <c r="E222">
        <v>845</v>
      </c>
      <c r="F222">
        <f t="shared" si="27"/>
        <v>2.3668639053254438E-3</v>
      </c>
      <c r="G222">
        <v>2</v>
      </c>
      <c r="H222">
        <f t="shared" si="26"/>
        <v>2.3668639053254438E-3</v>
      </c>
      <c r="I222">
        <v>781</v>
      </c>
      <c r="J222">
        <v>2</v>
      </c>
      <c r="K222">
        <f t="shared" si="28"/>
        <v>2.5608194622279128E-3</v>
      </c>
      <c r="L222">
        <f t="shared" si="29"/>
        <v>2.3668639053254438E-3</v>
      </c>
    </row>
    <row r="223" spans="1:12" x14ac:dyDescent="0.25">
      <c r="A223" s="27" t="s">
        <v>5003</v>
      </c>
      <c r="B223" s="27">
        <v>2017</v>
      </c>
      <c r="C223" s="27">
        <v>7</v>
      </c>
      <c r="D223">
        <v>3</v>
      </c>
      <c r="E223">
        <v>1119</v>
      </c>
      <c r="F223">
        <f t="shared" si="27"/>
        <v>2.6809651474530832E-3</v>
      </c>
      <c r="G223">
        <v>0</v>
      </c>
      <c r="H223">
        <f t="shared" si="26"/>
        <v>0</v>
      </c>
      <c r="I223">
        <v>1045</v>
      </c>
      <c r="J223">
        <v>2</v>
      </c>
      <c r="K223">
        <f t="shared" si="28"/>
        <v>1.9138755980861245E-3</v>
      </c>
      <c r="L223">
        <f t="shared" si="29"/>
        <v>1.7873100983020554E-3</v>
      </c>
    </row>
    <row r="224" spans="1:12" x14ac:dyDescent="0.25">
      <c r="A224" s="27" t="s">
        <v>5004</v>
      </c>
      <c r="B224" s="27">
        <v>2017</v>
      </c>
      <c r="C224" s="27">
        <v>8</v>
      </c>
      <c r="D224">
        <v>3</v>
      </c>
      <c r="E224">
        <v>1318</v>
      </c>
      <c r="F224">
        <f t="shared" si="27"/>
        <v>2.276176024279211E-3</v>
      </c>
      <c r="G224">
        <v>0</v>
      </c>
      <c r="H224">
        <f t="shared" si="26"/>
        <v>0</v>
      </c>
      <c r="I224">
        <v>1242</v>
      </c>
      <c r="J224">
        <v>2</v>
      </c>
      <c r="K224">
        <f t="shared" si="28"/>
        <v>1.6103059581320451E-3</v>
      </c>
      <c r="L224">
        <f t="shared" si="29"/>
        <v>1.5174506828528073E-3</v>
      </c>
    </row>
    <row r="225" spans="1:12" x14ac:dyDescent="0.25">
      <c r="A225" s="27" t="s">
        <v>5005</v>
      </c>
      <c r="B225" s="27">
        <v>2017</v>
      </c>
      <c r="C225" s="27">
        <v>8</v>
      </c>
      <c r="D225">
        <v>5</v>
      </c>
      <c r="E225">
        <v>987</v>
      </c>
      <c r="F225">
        <f t="shared" si="27"/>
        <v>5.065856129685917E-3</v>
      </c>
      <c r="G225">
        <v>1</v>
      </c>
      <c r="H225">
        <f t="shared" si="26"/>
        <v>1.0131712259371835E-3</v>
      </c>
      <c r="I225">
        <v>946</v>
      </c>
      <c r="J225">
        <v>3</v>
      </c>
      <c r="K225">
        <f t="shared" si="28"/>
        <v>3.1712473572938688E-3</v>
      </c>
      <c r="L225">
        <f t="shared" si="29"/>
        <v>3.0395136778115501E-3</v>
      </c>
    </row>
    <row r="226" spans="1:12" x14ac:dyDescent="0.25">
      <c r="A226" s="27" t="s">
        <v>5006</v>
      </c>
      <c r="B226" s="27">
        <v>2017</v>
      </c>
      <c r="C226" s="27">
        <v>8</v>
      </c>
      <c r="D226">
        <v>2</v>
      </c>
      <c r="E226">
        <v>1291</v>
      </c>
      <c r="F226">
        <f t="shared" si="27"/>
        <v>1.5491866769945779E-3</v>
      </c>
      <c r="G226">
        <v>2</v>
      </c>
      <c r="H226">
        <f t="shared" si="26"/>
        <v>1.5491866769945779E-3</v>
      </c>
      <c r="I226">
        <v>1235</v>
      </c>
      <c r="J226">
        <v>0</v>
      </c>
      <c r="K226">
        <f t="shared" si="28"/>
        <v>0</v>
      </c>
      <c r="L226">
        <f t="shared" si="29"/>
        <v>0</v>
      </c>
    </row>
    <row r="227" spans="1:12" x14ac:dyDescent="0.25">
      <c r="A227" s="27" t="s">
        <v>5007</v>
      </c>
      <c r="B227" s="27">
        <v>2017</v>
      </c>
      <c r="C227" s="27">
        <v>8</v>
      </c>
      <c r="D227">
        <v>0</v>
      </c>
      <c r="E227">
        <v>93</v>
      </c>
      <c r="F227">
        <f t="shared" si="27"/>
        <v>0</v>
      </c>
      <c r="G227">
        <v>0</v>
      </c>
      <c r="H227">
        <f t="shared" si="26"/>
        <v>0</v>
      </c>
      <c r="I227">
        <v>93</v>
      </c>
      <c r="J227">
        <v>0</v>
      </c>
      <c r="K227">
        <f t="shared" si="28"/>
        <v>0</v>
      </c>
      <c r="L227">
        <f t="shared" si="29"/>
        <v>0</v>
      </c>
    </row>
    <row r="228" spans="1:12" x14ac:dyDescent="0.25">
      <c r="A228" s="27" t="s">
        <v>5008</v>
      </c>
      <c r="B228" s="27">
        <v>2017</v>
      </c>
      <c r="C228" s="27">
        <v>9</v>
      </c>
      <c r="D228">
        <v>6</v>
      </c>
      <c r="E228">
        <v>1364</v>
      </c>
      <c r="F228">
        <f t="shared" si="27"/>
        <v>4.3988269794721412E-3</v>
      </c>
      <c r="G228">
        <v>5</v>
      </c>
      <c r="H228">
        <f t="shared" si="26"/>
        <v>3.6656891495601175E-3</v>
      </c>
      <c r="I228">
        <v>1354</v>
      </c>
      <c r="J228">
        <v>5</v>
      </c>
      <c r="K228">
        <f t="shared" si="28"/>
        <v>3.692762186115214E-3</v>
      </c>
      <c r="L228">
        <f t="shared" si="29"/>
        <v>3.6656891495601175E-3</v>
      </c>
    </row>
    <row r="229" spans="1:12" x14ac:dyDescent="0.25">
      <c r="A229" s="27" t="s">
        <v>5009</v>
      </c>
      <c r="B229" s="27">
        <v>2017</v>
      </c>
      <c r="C229" s="27">
        <v>9</v>
      </c>
      <c r="D229">
        <v>2</v>
      </c>
      <c r="E229">
        <v>1217</v>
      </c>
      <c r="F229">
        <f t="shared" si="27"/>
        <v>1.6433853738701725E-3</v>
      </c>
      <c r="G229">
        <v>0</v>
      </c>
      <c r="H229">
        <f t="shared" si="26"/>
        <v>0</v>
      </c>
      <c r="I229">
        <v>1173</v>
      </c>
      <c r="J229">
        <v>1</v>
      </c>
      <c r="K229">
        <f t="shared" si="28"/>
        <v>8.5251491901108269E-4</v>
      </c>
      <c r="L229">
        <f t="shared" si="29"/>
        <v>8.2169268693508624E-4</v>
      </c>
    </row>
    <row r="230" spans="1:12" x14ac:dyDescent="0.25">
      <c r="A230" s="27" t="s">
        <v>5010</v>
      </c>
      <c r="B230" s="27">
        <v>2017</v>
      </c>
      <c r="C230" s="27">
        <v>9</v>
      </c>
      <c r="D230">
        <v>0</v>
      </c>
      <c r="E230">
        <v>74</v>
      </c>
      <c r="F230">
        <f t="shared" si="27"/>
        <v>0</v>
      </c>
      <c r="G230">
        <v>0</v>
      </c>
      <c r="H230">
        <f t="shared" si="26"/>
        <v>0</v>
      </c>
      <c r="I230">
        <v>74</v>
      </c>
      <c r="J230">
        <v>0</v>
      </c>
      <c r="K230">
        <f t="shared" si="28"/>
        <v>0</v>
      </c>
      <c r="L230">
        <f t="shared" si="29"/>
        <v>0</v>
      </c>
    </row>
    <row r="231" spans="1:12" x14ac:dyDescent="0.25">
      <c r="A231" s="27" t="s">
        <v>5011</v>
      </c>
      <c r="B231" s="27">
        <v>2017</v>
      </c>
      <c r="C231" s="27">
        <v>10</v>
      </c>
      <c r="D231">
        <v>8</v>
      </c>
      <c r="E231">
        <v>1520</v>
      </c>
      <c r="F231">
        <f t="shared" si="27"/>
        <v>5.263157894736842E-3</v>
      </c>
      <c r="G231">
        <v>4</v>
      </c>
      <c r="H231">
        <f t="shared" si="26"/>
        <v>2.631578947368421E-3</v>
      </c>
      <c r="I231">
        <v>1343</v>
      </c>
      <c r="J231">
        <v>7</v>
      </c>
      <c r="K231">
        <f t="shared" si="28"/>
        <v>5.2122114668652275E-3</v>
      </c>
      <c r="L231">
        <f t="shared" si="29"/>
        <v>4.6052631578947364E-3</v>
      </c>
    </row>
    <row r="232" spans="1:12" x14ac:dyDescent="0.25">
      <c r="A232" s="27" t="s">
        <v>5012</v>
      </c>
      <c r="B232" s="27">
        <v>2018</v>
      </c>
      <c r="C232" s="27">
        <v>2</v>
      </c>
      <c r="D232">
        <v>3</v>
      </c>
      <c r="E232">
        <v>404</v>
      </c>
      <c r="F232">
        <f t="shared" si="27"/>
        <v>7.4257425742574254E-3</v>
      </c>
      <c r="G232">
        <v>0</v>
      </c>
      <c r="H232">
        <f t="shared" si="26"/>
        <v>0</v>
      </c>
      <c r="I232">
        <v>343</v>
      </c>
      <c r="J232">
        <v>2</v>
      </c>
      <c r="K232">
        <f t="shared" si="28"/>
        <v>5.8309037900874635E-3</v>
      </c>
      <c r="L232">
        <f t="shared" si="29"/>
        <v>4.9504950495049506E-3</v>
      </c>
    </row>
    <row r="233" spans="1:12" x14ac:dyDescent="0.25">
      <c r="A233" s="27" t="s">
        <v>5013</v>
      </c>
      <c r="B233" s="27">
        <v>2018</v>
      </c>
      <c r="C233" s="27">
        <v>3</v>
      </c>
      <c r="D233">
        <v>3</v>
      </c>
      <c r="E233">
        <v>953</v>
      </c>
      <c r="F233">
        <f t="shared" si="27"/>
        <v>3.1479538300104933E-3</v>
      </c>
      <c r="G233">
        <v>0</v>
      </c>
      <c r="H233">
        <f t="shared" si="26"/>
        <v>0</v>
      </c>
      <c r="I233">
        <v>952</v>
      </c>
      <c r="J233">
        <v>3</v>
      </c>
      <c r="K233">
        <f t="shared" si="28"/>
        <v>3.1512605042016808E-3</v>
      </c>
      <c r="L233">
        <f t="shared" si="29"/>
        <v>3.1479538300104933E-3</v>
      </c>
    </row>
    <row r="234" spans="1:12" x14ac:dyDescent="0.25">
      <c r="A234" s="27" t="s">
        <v>5014</v>
      </c>
      <c r="B234" s="27">
        <v>2018</v>
      </c>
      <c r="C234" s="27">
        <v>3</v>
      </c>
      <c r="D234">
        <v>0</v>
      </c>
      <c r="E234">
        <v>155</v>
      </c>
      <c r="F234">
        <f t="shared" si="27"/>
        <v>0</v>
      </c>
      <c r="G234">
        <v>0</v>
      </c>
      <c r="H234">
        <f t="shared" si="26"/>
        <v>0</v>
      </c>
      <c r="I234">
        <v>155</v>
      </c>
      <c r="J234">
        <v>0</v>
      </c>
      <c r="K234">
        <f t="shared" si="28"/>
        <v>0</v>
      </c>
      <c r="L234">
        <f t="shared" si="29"/>
        <v>0</v>
      </c>
    </row>
    <row r="235" spans="1:12" x14ac:dyDescent="0.25">
      <c r="A235" s="27" t="s">
        <v>5015</v>
      </c>
      <c r="B235" s="27">
        <v>2018</v>
      </c>
      <c r="C235" s="27">
        <v>3</v>
      </c>
      <c r="D235">
        <v>2</v>
      </c>
      <c r="E235">
        <v>558</v>
      </c>
      <c r="F235">
        <f t="shared" si="27"/>
        <v>3.5842293906810036E-3</v>
      </c>
      <c r="G235">
        <v>1</v>
      </c>
      <c r="H235">
        <f t="shared" si="26"/>
        <v>1.7921146953405018E-3</v>
      </c>
      <c r="I235">
        <v>511</v>
      </c>
      <c r="J235">
        <v>1</v>
      </c>
      <c r="K235">
        <f t="shared" si="28"/>
        <v>1.9569471624266144E-3</v>
      </c>
      <c r="L235">
        <f t="shared" si="29"/>
        <v>1.7921146953405018E-3</v>
      </c>
    </row>
    <row r="236" spans="1:12" x14ac:dyDescent="0.25">
      <c r="A236" s="27" t="s">
        <v>5016</v>
      </c>
      <c r="B236" s="27">
        <v>2018</v>
      </c>
      <c r="C236" s="27">
        <v>4</v>
      </c>
      <c r="D236">
        <v>2</v>
      </c>
      <c r="E236">
        <v>1228</v>
      </c>
      <c r="F236">
        <f t="shared" si="27"/>
        <v>1.6286644951140066E-3</v>
      </c>
      <c r="G236">
        <v>2</v>
      </c>
      <c r="H236">
        <f t="shared" si="26"/>
        <v>1.6286644951140066E-3</v>
      </c>
      <c r="I236">
        <v>1228</v>
      </c>
      <c r="J236">
        <v>2</v>
      </c>
      <c r="K236">
        <f t="shared" si="28"/>
        <v>1.6286644951140066E-3</v>
      </c>
      <c r="L236">
        <f t="shared" si="29"/>
        <v>1.6286644951140066E-3</v>
      </c>
    </row>
    <row r="237" spans="1:12" x14ac:dyDescent="0.25">
      <c r="A237" s="27" t="s">
        <v>5017</v>
      </c>
      <c r="B237" s="27">
        <v>2018</v>
      </c>
      <c r="C237" s="27">
        <v>4</v>
      </c>
      <c r="D237">
        <v>2</v>
      </c>
      <c r="E237">
        <v>400</v>
      </c>
      <c r="F237">
        <f t="shared" si="27"/>
        <v>5.0000000000000001E-3</v>
      </c>
      <c r="G237">
        <v>1</v>
      </c>
      <c r="H237">
        <f t="shared" si="26"/>
        <v>2.5000000000000001E-3</v>
      </c>
      <c r="I237">
        <v>400</v>
      </c>
      <c r="J237">
        <v>1</v>
      </c>
      <c r="K237">
        <f t="shared" si="28"/>
        <v>2.5000000000000001E-3</v>
      </c>
      <c r="L237">
        <f t="shared" si="29"/>
        <v>2.5000000000000001E-3</v>
      </c>
    </row>
    <row r="238" spans="1:12" x14ac:dyDescent="0.25">
      <c r="A238" s="27" t="s">
        <v>5018</v>
      </c>
      <c r="B238" s="27">
        <v>2018</v>
      </c>
      <c r="C238" s="27">
        <v>5</v>
      </c>
      <c r="D238">
        <v>3</v>
      </c>
      <c r="E238">
        <v>878</v>
      </c>
      <c r="F238">
        <f t="shared" si="27"/>
        <v>3.4168564920273349E-3</v>
      </c>
      <c r="G238">
        <v>2</v>
      </c>
      <c r="H238">
        <f t="shared" si="26"/>
        <v>2.2779043280182231E-3</v>
      </c>
      <c r="I238">
        <v>878</v>
      </c>
      <c r="J238">
        <v>2</v>
      </c>
      <c r="K238">
        <f t="shared" si="28"/>
        <v>2.2779043280182231E-3</v>
      </c>
      <c r="L238">
        <f t="shared" si="29"/>
        <v>2.2779043280182231E-3</v>
      </c>
    </row>
    <row r="239" spans="1:12" x14ac:dyDescent="0.25">
      <c r="A239" s="27" t="s">
        <v>5019</v>
      </c>
      <c r="B239" s="27">
        <v>2018</v>
      </c>
      <c r="C239" s="27">
        <v>6</v>
      </c>
      <c r="D239">
        <v>1</v>
      </c>
      <c r="E239">
        <v>60</v>
      </c>
      <c r="F239">
        <f t="shared" si="27"/>
        <v>1.6666666666666666E-2</v>
      </c>
      <c r="G239">
        <v>1</v>
      </c>
      <c r="H239">
        <f t="shared" si="26"/>
        <v>1.6666666666666666E-2</v>
      </c>
      <c r="I239">
        <v>60</v>
      </c>
      <c r="J239">
        <v>1</v>
      </c>
      <c r="K239">
        <f t="shared" si="28"/>
        <v>1.6666666666666666E-2</v>
      </c>
      <c r="L239">
        <f t="shared" si="29"/>
        <v>1.6666666666666666E-2</v>
      </c>
    </row>
    <row r="240" spans="1:12" x14ac:dyDescent="0.25">
      <c r="A240" s="27" t="s">
        <v>5020</v>
      </c>
      <c r="B240" s="27">
        <v>2018</v>
      </c>
      <c r="C240" s="27">
        <v>6</v>
      </c>
      <c r="D240">
        <v>0</v>
      </c>
      <c r="E240">
        <v>761</v>
      </c>
      <c r="F240">
        <f t="shared" si="27"/>
        <v>0</v>
      </c>
      <c r="G240">
        <v>0</v>
      </c>
      <c r="H240">
        <f t="shared" si="26"/>
        <v>0</v>
      </c>
      <c r="I240">
        <v>746</v>
      </c>
      <c r="J240">
        <v>1</v>
      </c>
      <c r="K240">
        <f t="shared" si="28"/>
        <v>1.3404825737265416E-3</v>
      </c>
      <c r="L240">
        <f t="shared" si="29"/>
        <v>1.3140604467805519E-3</v>
      </c>
    </row>
    <row r="241" spans="1:12" x14ac:dyDescent="0.25">
      <c r="A241" s="27" t="s">
        <v>5021</v>
      </c>
      <c r="B241" s="27">
        <v>2018</v>
      </c>
      <c r="C241" s="27">
        <v>6</v>
      </c>
      <c r="D241">
        <v>2</v>
      </c>
      <c r="E241">
        <v>747</v>
      </c>
      <c r="F241">
        <f t="shared" si="27"/>
        <v>2.6773761713520749E-3</v>
      </c>
      <c r="G241">
        <v>2</v>
      </c>
      <c r="H241">
        <f t="shared" si="26"/>
        <v>2.6773761713520749E-3</v>
      </c>
      <c r="I241">
        <v>708</v>
      </c>
      <c r="J241">
        <v>2</v>
      </c>
      <c r="K241">
        <f t="shared" si="28"/>
        <v>2.8248587570621469E-3</v>
      </c>
      <c r="L241">
        <f t="shared" si="29"/>
        <v>2.6773761713520749E-3</v>
      </c>
    </row>
    <row r="242" spans="1:12" x14ac:dyDescent="0.25">
      <c r="A242" s="27" t="s">
        <v>5022</v>
      </c>
      <c r="B242" s="27">
        <v>2018</v>
      </c>
      <c r="C242" s="27">
        <v>7</v>
      </c>
      <c r="D242">
        <v>2</v>
      </c>
      <c r="E242">
        <v>563</v>
      </c>
      <c r="F242">
        <f t="shared" si="27"/>
        <v>3.552397868561279E-3</v>
      </c>
      <c r="G242">
        <v>2</v>
      </c>
      <c r="H242">
        <f t="shared" si="26"/>
        <v>3.552397868561279E-3</v>
      </c>
      <c r="I242">
        <v>490</v>
      </c>
      <c r="J242">
        <v>2</v>
      </c>
      <c r="K242">
        <f t="shared" si="28"/>
        <v>4.0816326530612249E-3</v>
      </c>
      <c r="L242">
        <f t="shared" si="29"/>
        <v>3.552397868561279E-3</v>
      </c>
    </row>
    <row r="243" spans="1:12" x14ac:dyDescent="0.25">
      <c r="A243" s="27" t="s">
        <v>5023</v>
      </c>
      <c r="B243" s="27">
        <v>2018</v>
      </c>
      <c r="C243" s="27">
        <v>7</v>
      </c>
      <c r="D243">
        <v>1</v>
      </c>
      <c r="E243">
        <v>656</v>
      </c>
      <c r="F243">
        <f t="shared" si="27"/>
        <v>1.5243902439024391E-3</v>
      </c>
      <c r="G243">
        <v>1</v>
      </c>
      <c r="H243">
        <f t="shared" si="26"/>
        <v>1.5243902439024391E-3</v>
      </c>
      <c r="I243">
        <v>537</v>
      </c>
      <c r="J243">
        <v>1</v>
      </c>
      <c r="K243">
        <f t="shared" si="28"/>
        <v>1.8621973929236499E-3</v>
      </c>
      <c r="L243">
        <f t="shared" si="29"/>
        <v>1.5243902439024391E-3</v>
      </c>
    </row>
    <row r="244" spans="1:12" x14ac:dyDescent="0.25">
      <c r="A244" s="27" t="s">
        <v>5024</v>
      </c>
      <c r="B244" s="27">
        <v>2018</v>
      </c>
      <c r="C244" s="27">
        <v>7</v>
      </c>
      <c r="D244">
        <v>1</v>
      </c>
      <c r="E244">
        <v>92</v>
      </c>
      <c r="F244">
        <f t="shared" si="27"/>
        <v>1.0869565217391304E-2</v>
      </c>
      <c r="G244">
        <v>1</v>
      </c>
      <c r="H244">
        <f t="shared" si="26"/>
        <v>1.0869565217391304E-2</v>
      </c>
      <c r="I244">
        <v>92</v>
      </c>
      <c r="J244">
        <v>1</v>
      </c>
      <c r="K244">
        <f t="shared" si="28"/>
        <v>1.0869565217391304E-2</v>
      </c>
      <c r="L244">
        <f t="shared" si="29"/>
        <v>1.0869565217391304E-2</v>
      </c>
    </row>
    <row r="245" spans="1:12" x14ac:dyDescent="0.25">
      <c r="A245" s="27" t="s">
        <v>5025</v>
      </c>
      <c r="B245" s="27">
        <v>2018</v>
      </c>
      <c r="C245" s="27">
        <v>7</v>
      </c>
      <c r="D245">
        <v>1</v>
      </c>
      <c r="E245">
        <v>61</v>
      </c>
      <c r="F245">
        <f t="shared" si="27"/>
        <v>1.6393442622950821E-2</v>
      </c>
      <c r="G245">
        <v>1</v>
      </c>
      <c r="H245">
        <f t="shared" si="26"/>
        <v>1.6393442622950821E-2</v>
      </c>
      <c r="I245">
        <v>61</v>
      </c>
      <c r="J245">
        <v>1</v>
      </c>
      <c r="K245">
        <f t="shared" si="28"/>
        <v>1.6393442622950821E-2</v>
      </c>
      <c r="L245">
        <f t="shared" si="29"/>
        <v>1.6393442622950821E-2</v>
      </c>
    </row>
    <row r="246" spans="1:12" x14ac:dyDescent="0.25">
      <c r="A246" s="27" t="s">
        <v>5026</v>
      </c>
      <c r="B246" s="27">
        <v>2018</v>
      </c>
      <c r="C246" s="27">
        <v>8</v>
      </c>
      <c r="D246">
        <v>3</v>
      </c>
      <c r="E246">
        <v>215</v>
      </c>
      <c r="F246">
        <f t="shared" si="27"/>
        <v>1.3953488372093023E-2</v>
      </c>
      <c r="G246">
        <v>1</v>
      </c>
      <c r="H246">
        <f t="shared" si="26"/>
        <v>4.6511627906976744E-3</v>
      </c>
      <c r="I246">
        <v>215</v>
      </c>
      <c r="J246">
        <v>2</v>
      </c>
      <c r="K246">
        <f t="shared" si="28"/>
        <v>9.3023255813953487E-3</v>
      </c>
      <c r="L246">
        <f t="shared" si="29"/>
        <v>9.3023255813953487E-3</v>
      </c>
    </row>
    <row r="247" spans="1:12" x14ac:dyDescent="0.25">
      <c r="A247" s="27" t="s">
        <v>5027</v>
      </c>
      <c r="B247" s="27">
        <v>2018</v>
      </c>
      <c r="C247" s="27">
        <v>8</v>
      </c>
      <c r="D247">
        <v>1</v>
      </c>
      <c r="E247">
        <v>76</v>
      </c>
      <c r="F247">
        <f t="shared" si="27"/>
        <v>1.3157894736842105E-2</v>
      </c>
      <c r="G247">
        <v>0</v>
      </c>
      <c r="H247">
        <f t="shared" si="26"/>
        <v>0</v>
      </c>
      <c r="I247">
        <v>76</v>
      </c>
      <c r="J247">
        <v>0</v>
      </c>
      <c r="K247">
        <f t="shared" si="28"/>
        <v>0</v>
      </c>
      <c r="L247">
        <f t="shared" si="29"/>
        <v>0</v>
      </c>
    </row>
    <row r="248" spans="1:12" x14ac:dyDescent="0.25">
      <c r="A248" s="27" t="s">
        <v>5028</v>
      </c>
      <c r="B248" s="27">
        <v>2018</v>
      </c>
      <c r="C248" s="27">
        <v>8</v>
      </c>
      <c r="D248">
        <v>4</v>
      </c>
      <c r="E248">
        <v>902</v>
      </c>
      <c r="F248">
        <f t="shared" si="27"/>
        <v>4.434589800443459E-3</v>
      </c>
      <c r="G248">
        <v>3</v>
      </c>
      <c r="H248">
        <f t="shared" si="26"/>
        <v>3.3259423503325942E-3</v>
      </c>
      <c r="I248">
        <v>856</v>
      </c>
      <c r="J248">
        <v>3</v>
      </c>
      <c r="K248">
        <f t="shared" si="28"/>
        <v>3.5046728971962616E-3</v>
      </c>
      <c r="L248">
        <f t="shared" si="29"/>
        <v>3.3259423503325942E-3</v>
      </c>
    </row>
    <row r="249" spans="1:12" x14ac:dyDescent="0.25">
      <c r="A249" s="27" t="s">
        <v>5029</v>
      </c>
      <c r="B249" s="27">
        <v>2018</v>
      </c>
      <c r="C249" s="27">
        <v>9</v>
      </c>
      <c r="D249">
        <v>2</v>
      </c>
      <c r="E249">
        <v>758</v>
      </c>
      <c r="F249">
        <f t="shared" si="27"/>
        <v>2.6385224274406332E-3</v>
      </c>
      <c r="G249">
        <v>0</v>
      </c>
      <c r="H249">
        <f t="shared" si="26"/>
        <v>0</v>
      </c>
      <c r="I249">
        <v>753</v>
      </c>
      <c r="J249">
        <v>2</v>
      </c>
      <c r="K249">
        <f t="shared" si="28"/>
        <v>2.6560424966799467E-3</v>
      </c>
      <c r="L249">
        <f t="shared" si="29"/>
        <v>2.6385224274406332E-3</v>
      </c>
    </row>
    <row r="250" spans="1:12" x14ac:dyDescent="0.25">
      <c r="A250" s="27" t="s">
        <v>5030</v>
      </c>
      <c r="B250" s="27">
        <v>2018</v>
      </c>
      <c r="C250" s="27">
        <v>9</v>
      </c>
      <c r="D250">
        <v>5</v>
      </c>
      <c r="E250">
        <v>924</v>
      </c>
      <c r="F250">
        <f t="shared" si="27"/>
        <v>5.411255411255411E-3</v>
      </c>
      <c r="G250">
        <v>3</v>
      </c>
      <c r="H250">
        <f t="shared" si="26"/>
        <v>3.246753246753247E-3</v>
      </c>
      <c r="I250">
        <v>923</v>
      </c>
      <c r="J250">
        <v>3</v>
      </c>
      <c r="K250">
        <f t="shared" si="28"/>
        <v>3.2502708559046588E-3</v>
      </c>
      <c r="L250">
        <f t="shared" si="29"/>
        <v>3.246753246753247E-3</v>
      </c>
    </row>
    <row r="251" spans="1:12" x14ac:dyDescent="0.25">
      <c r="A251" s="27" t="s">
        <v>5031</v>
      </c>
      <c r="B251" s="27">
        <v>2018</v>
      </c>
      <c r="C251" s="27">
        <v>9</v>
      </c>
      <c r="D251">
        <v>1</v>
      </c>
      <c r="E251">
        <v>37</v>
      </c>
      <c r="F251">
        <f t="shared" si="27"/>
        <v>2.7027027027027029E-2</v>
      </c>
      <c r="G251">
        <v>1</v>
      </c>
      <c r="H251">
        <f t="shared" si="26"/>
        <v>2.7027027027027029E-2</v>
      </c>
      <c r="I251">
        <v>37</v>
      </c>
      <c r="J251">
        <v>1</v>
      </c>
      <c r="K251">
        <f t="shared" si="28"/>
        <v>2.7027027027027029E-2</v>
      </c>
      <c r="L251">
        <f t="shared" si="29"/>
        <v>2.7027027027027029E-2</v>
      </c>
    </row>
    <row r="252" spans="1:12" x14ac:dyDescent="0.25">
      <c r="A252" s="27" t="s">
        <v>5032</v>
      </c>
      <c r="B252" s="27">
        <v>2018</v>
      </c>
      <c r="C252" s="27">
        <v>10</v>
      </c>
      <c r="D252">
        <v>0</v>
      </c>
      <c r="E252">
        <v>1221</v>
      </c>
      <c r="F252">
        <f t="shared" si="27"/>
        <v>0</v>
      </c>
      <c r="G252">
        <v>0</v>
      </c>
      <c r="H252">
        <f t="shared" si="26"/>
        <v>0</v>
      </c>
      <c r="I252">
        <v>1172</v>
      </c>
      <c r="J252">
        <v>0</v>
      </c>
      <c r="K252">
        <f t="shared" si="28"/>
        <v>0</v>
      </c>
      <c r="L252">
        <f t="shared" si="29"/>
        <v>0</v>
      </c>
    </row>
    <row r="253" spans="1:12" x14ac:dyDescent="0.25">
      <c r="D253">
        <f>SUM(D3:D252)</f>
        <v>433</v>
      </c>
    </row>
  </sheetData>
  <autoFilter ref="BS2:BX200" xr:uid="{00000000-0009-0000-0000-000013000000}"/>
  <mergeCells count="4">
    <mergeCell ref="EW5:EW16"/>
    <mergeCell ref="EY3:EZ3"/>
    <mergeCell ref="FA3:FB3"/>
    <mergeCell ref="EW3:EX4"/>
  </mergeCell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AV120"/>
  <sheetViews>
    <sheetView workbookViewId="0">
      <selection activeCell="O18" sqref="O18"/>
    </sheetView>
  </sheetViews>
  <sheetFormatPr defaultColWidth="8.85546875" defaultRowHeight="15" x14ac:dyDescent="0.25"/>
  <sheetData>
    <row r="1" spans="1:48" x14ac:dyDescent="0.25">
      <c r="A1" t="s">
        <v>6068</v>
      </c>
      <c r="U1" t="s">
        <v>6143</v>
      </c>
      <c r="AI1" t="s">
        <v>6144</v>
      </c>
    </row>
    <row r="2" spans="1:48" x14ac:dyDescent="0.25">
      <c r="A2">
        <v>1</v>
      </c>
      <c r="B2">
        <v>2</v>
      </c>
      <c r="C2">
        <v>3</v>
      </c>
      <c r="D2">
        <v>4</v>
      </c>
      <c r="E2">
        <v>5</v>
      </c>
      <c r="F2">
        <v>6</v>
      </c>
      <c r="G2">
        <v>7</v>
      </c>
      <c r="H2">
        <v>8</v>
      </c>
      <c r="I2">
        <v>9</v>
      </c>
      <c r="J2">
        <v>10</v>
      </c>
      <c r="K2">
        <v>11</v>
      </c>
      <c r="L2">
        <v>12</v>
      </c>
      <c r="N2" t="s">
        <v>6065</v>
      </c>
      <c r="AP2">
        <v>12</v>
      </c>
      <c r="AQ2">
        <v>4</v>
      </c>
    </row>
    <row r="3" spans="1:48" x14ac:dyDescent="0.25">
      <c r="A3">
        <v>0</v>
      </c>
      <c r="B3">
        <v>0</v>
      </c>
      <c r="C3">
        <v>0</v>
      </c>
      <c r="D3">
        <v>2.8571428571428571E-3</v>
      </c>
      <c r="E3">
        <v>7.9479352646432064E-3</v>
      </c>
      <c r="F3">
        <v>1.4084507042253521E-2</v>
      </c>
      <c r="G3">
        <v>7.5187969924812026E-3</v>
      </c>
      <c r="H3">
        <v>0</v>
      </c>
      <c r="I3">
        <v>0</v>
      </c>
      <c r="J3">
        <v>0</v>
      </c>
      <c r="K3">
        <v>0</v>
      </c>
      <c r="L3">
        <v>0</v>
      </c>
      <c r="U3" t="s">
        <v>6069</v>
      </c>
      <c r="AI3" t="s">
        <v>6138</v>
      </c>
      <c r="AK3" t="s">
        <v>6139</v>
      </c>
      <c r="AL3" t="s">
        <v>6140</v>
      </c>
      <c r="AM3" t="s">
        <v>6141</v>
      </c>
      <c r="AN3" t="s">
        <v>6142</v>
      </c>
      <c r="AO3" t="s">
        <v>6145</v>
      </c>
      <c r="AP3" t="s">
        <v>6070</v>
      </c>
      <c r="AQ3" t="s">
        <v>6070</v>
      </c>
      <c r="AS3" t="s">
        <v>6146</v>
      </c>
      <c r="AT3" t="s">
        <v>5064</v>
      </c>
      <c r="AU3" t="s">
        <v>6147</v>
      </c>
    </row>
    <row r="4" spans="1:48" ht="15.75" thickBot="1" x14ac:dyDescent="0.3">
      <c r="A4">
        <v>9.4588550983899823E-3</v>
      </c>
      <c r="B4">
        <v>0</v>
      </c>
      <c r="C4">
        <v>0</v>
      </c>
      <c r="D4">
        <v>2.6881720430107529E-3</v>
      </c>
      <c r="E4">
        <v>1.1759471141622171E-2</v>
      </c>
      <c r="F4">
        <v>1.6611295681063123E-3</v>
      </c>
      <c r="G4">
        <v>0</v>
      </c>
      <c r="H4">
        <v>2.4539877300613498E-3</v>
      </c>
      <c r="I4">
        <v>0</v>
      </c>
      <c r="J4">
        <v>0</v>
      </c>
      <c r="K4">
        <v>7.1059027360011545E-2</v>
      </c>
      <c r="L4">
        <v>9.8231827111984276E-4</v>
      </c>
      <c r="N4" t="s">
        <v>5070</v>
      </c>
      <c r="T4" t="s">
        <v>6071</v>
      </c>
      <c r="U4" t="s">
        <v>4670</v>
      </c>
      <c r="V4">
        <v>7</v>
      </c>
      <c r="W4">
        <v>6</v>
      </c>
      <c r="X4">
        <v>11</v>
      </c>
      <c r="Y4">
        <v>5</v>
      </c>
      <c r="Z4">
        <v>9</v>
      </c>
      <c r="AA4">
        <v>10</v>
      </c>
      <c r="AB4">
        <v>1</v>
      </c>
      <c r="AC4">
        <v>8</v>
      </c>
      <c r="AD4">
        <v>3</v>
      </c>
      <c r="AE4">
        <v>4</v>
      </c>
      <c r="AF4">
        <v>12</v>
      </c>
      <c r="AI4">
        <v>7</v>
      </c>
      <c r="AJ4">
        <v>6</v>
      </c>
      <c r="AK4">
        <f>ABS(T16-T15)</f>
        <v>1.8348893852646264E-2</v>
      </c>
      <c r="AL4">
        <v>9</v>
      </c>
      <c r="AM4">
        <v>9</v>
      </c>
      <c r="AN4">
        <f>SQRT(0.5 * $Q$23*((1/AL4)+(1/AM4)))</f>
        <v>2.1823155236119513E-2</v>
      </c>
      <c r="AO4">
        <f>ABS(AK4/AN4)</f>
        <v>0.84079930945443682</v>
      </c>
      <c r="AP4">
        <v>0.99</v>
      </c>
      <c r="AQ4">
        <v>0.93284999999999996</v>
      </c>
      <c r="AS4">
        <v>3</v>
      </c>
      <c r="AT4" t="s">
        <v>6148</v>
      </c>
      <c r="AU4">
        <v>3.4</v>
      </c>
    </row>
    <row r="5" spans="1:48" x14ac:dyDescent="0.25">
      <c r="A5">
        <v>0</v>
      </c>
      <c r="B5">
        <v>0</v>
      </c>
      <c r="C5">
        <v>0</v>
      </c>
      <c r="D5">
        <v>0</v>
      </c>
      <c r="E5">
        <v>0</v>
      </c>
      <c r="F5">
        <v>4.873055570886034E-2</v>
      </c>
      <c r="G5">
        <v>8.3333333333333329E-2</v>
      </c>
      <c r="H5">
        <v>0</v>
      </c>
      <c r="I5">
        <v>6.9152371716194091E-3</v>
      </c>
      <c r="J5">
        <v>7.0052539404553416E-3</v>
      </c>
      <c r="K5">
        <v>1.5015015015015015E-3</v>
      </c>
      <c r="N5" s="47" t="s">
        <v>5071</v>
      </c>
      <c r="O5" s="47" t="s">
        <v>5072</v>
      </c>
      <c r="P5" s="47" t="s">
        <v>5073</v>
      </c>
      <c r="Q5" s="47" t="s">
        <v>4777</v>
      </c>
      <c r="R5" s="47" t="s">
        <v>5061</v>
      </c>
      <c r="T5">
        <v>0</v>
      </c>
      <c r="U5">
        <v>2</v>
      </c>
      <c r="AI5">
        <v>7</v>
      </c>
      <c r="AJ5">
        <v>11</v>
      </c>
      <c r="AK5">
        <f>T16-T14</f>
        <v>0.10629426745925122</v>
      </c>
      <c r="AL5">
        <v>9</v>
      </c>
      <c r="AM5">
        <v>5</v>
      </c>
      <c r="AN5">
        <f t="shared" ref="AN5:AN8" si="0">SQRT(0.5 * $Q$23*((1/AL5)+(1/AM5)))</f>
        <v>2.5821505499170238E-2</v>
      </c>
      <c r="AO5">
        <f t="shared" ref="AO5:AO8" si="1">ABS(AK5/AN5)</f>
        <v>4.1165015518815098</v>
      </c>
      <c r="AP5">
        <v>0.15924659999999999</v>
      </c>
      <c r="AQ5">
        <v>8.9999999999999993E-3</v>
      </c>
      <c r="AS5">
        <v>12</v>
      </c>
      <c r="AT5">
        <v>72</v>
      </c>
      <c r="AU5">
        <v>4.78</v>
      </c>
      <c r="AV5" t="s">
        <v>6151</v>
      </c>
    </row>
    <row r="6" spans="1:48" x14ac:dyDescent="0.25">
      <c r="A6">
        <v>0</v>
      </c>
      <c r="B6">
        <v>0</v>
      </c>
      <c r="C6">
        <v>0</v>
      </c>
      <c r="D6">
        <v>0</v>
      </c>
      <c r="E6">
        <v>6.369426751592357E-3</v>
      </c>
      <c r="F6">
        <v>9.3267581475128647E-2</v>
      </c>
      <c r="G6">
        <v>0</v>
      </c>
      <c r="H6">
        <v>1.0314259561058633E-2</v>
      </c>
      <c r="I6">
        <v>4.2933569657193742E-3</v>
      </c>
      <c r="J6">
        <v>1.0101010101010101E-3</v>
      </c>
      <c r="K6">
        <v>0</v>
      </c>
      <c r="N6">
        <v>1</v>
      </c>
      <c r="O6">
        <v>4</v>
      </c>
      <c r="P6">
        <v>9.4588550983899823E-3</v>
      </c>
      <c r="Q6">
        <v>2.3647137745974956E-3</v>
      </c>
      <c r="R6">
        <v>2.2367484943084537E-5</v>
      </c>
      <c r="T6">
        <v>4.9115913555992138E-4</v>
      </c>
      <c r="U6">
        <v>12</v>
      </c>
      <c r="AI6">
        <v>6</v>
      </c>
      <c r="AJ6">
        <v>11</v>
      </c>
      <c r="AK6">
        <f>T15-T14</f>
        <v>8.7945373606604954E-2</v>
      </c>
      <c r="AL6">
        <v>9</v>
      </c>
      <c r="AM6">
        <v>5</v>
      </c>
      <c r="AN6">
        <f t="shared" si="0"/>
        <v>2.5821505499170238E-2</v>
      </c>
      <c r="AO6">
        <f t="shared" si="1"/>
        <v>3.4058964381232939</v>
      </c>
      <c r="AP6">
        <v>0.41411120000000001</v>
      </c>
      <c r="AQ6">
        <v>9.9447999999999995E-2</v>
      </c>
      <c r="AS6">
        <v>4</v>
      </c>
      <c r="AT6">
        <v>27</v>
      </c>
      <c r="AU6">
        <v>3.87</v>
      </c>
    </row>
    <row r="7" spans="1:48" x14ac:dyDescent="0.25">
      <c r="B7">
        <v>0</v>
      </c>
      <c r="C7">
        <v>5.235602094240838E-3</v>
      </c>
      <c r="D7">
        <v>0</v>
      </c>
      <c r="E7">
        <v>2.6525198938992041E-3</v>
      </c>
      <c r="F7">
        <v>0.21560846560846561</v>
      </c>
      <c r="G7">
        <v>0.4</v>
      </c>
      <c r="H7">
        <v>5.4953379953379955E-3</v>
      </c>
      <c r="I7">
        <v>3.5351623981046635E-3</v>
      </c>
      <c r="J7">
        <v>0</v>
      </c>
      <c r="K7">
        <v>0</v>
      </c>
      <c r="N7">
        <v>2</v>
      </c>
      <c r="O7">
        <v>7</v>
      </c>
      <c r="P7">
        <v>0</v>
      </c>
      <c r="Q7">
        <v>0</v>
      </c>
      <c r="R7">
        <v>0</v>
      </c>
      <c r="T7">
        <v>7.9218784287908724E-4</v>
      </c>
      <c r="U7">
        <v>4</v>
      </c>
      <c r="AI7">
        <v>6</v>
      </c>
      <c r="AJ7">
        <v>5</v>
      </c>
      <c r="AK7">
        <f>T15-T13</f>
        <v>9.8361420791655635E-2</v>
      </c>
      <c r="AL7">
        <v>9</v>
      </c>
      <c r="AM7">
        <v>8</v>
      </c>
      <c r="AN7">
        <f t="shared" si="0"/>
        <v>2.2494793530692968E-2</v>
      </c>
      <c r="AO7">
        <f t="shared" si="1"/>
        <v>4.3726305225894437</v>
      </c>
      <c r="AP7">
        <v>0.1044736</v>
      </c>
      <c r="AQ7">
        <v>2.234891E-2</v>
      </c>
    </row>
    <row r="8" spans="1:48" x14ac:dyDescent="0.25">
      <c r="B8">
        <v>0</v>
      </c>
      <c r="C8">
        <v>0</v>
      </c>
      <c r="D8">
        <v>0</v>
      </c>
      <c r="E8">
        <v>1.488095238095238E-3</v>
      </c>
      <c r="F8">
        <v>0.39627659574468083</v>
      </c>
      <c r="G8">
        <v>0.25</v>
      </c>
      <c r="H8">
        <v>1.0752688172043011E-3</v>
      </c>
      <c r="I8">
        <v>5.427651789925993E-3</v>
      </c>
      <c r="J8">
        <v>7.4480256701555114E-3</v>
      </c>
      <c r="N8">
        <v>3</v>
      </c>
      <c r="O8">
        <v>7</v>
      </c>
      <c r="P8">
        <v>1.0526607385246129E-2</v>
      </c>
      <c r="Q8">
        <v>1.5038010550351612E-3</v>
      </c>
      <c r="R8">
        <v>6.5960571644651637E-6</v>
      </c>
      <c r="T8">
        <v>1.5038010550351612E-3</v>
      </c>
      <c r="U8">
        <v>3</v>
      </c>
      <c r="AI8">
        <v>11</v>
      </c>
      <c r="AJ8">
        <v>5</v>
      </c>
      <c r="AK8">
        <f>T14-T13</f>
        <v>1.0416047185050677E-2</v>
      </c>
      <c r="AL8">
        <v>5</v>
      </c>
      <c r="AM8">
        <v>8</v>
      </c>
      <c r="AN8">
        <f t="shared" si="0"/>
        <v>2.6391585359208991E-2</v>
      </c>
      <c r="AO8">
        <f t="shared" si="1"/>
        <v>0.39467303851892843</v>
      </c>
      <c r="AP8">
        <v>1</v>
      </c>
      <c r="AQ8">
        <v>0.99219999999999997</v>
      </c>
    </row>
    <row r="9" spans="1:48" x14ac:dyDescent="0.25">
      <c r="B9">
        <v>0</v>
      </c>
      <c r="C9">
        <v>5.2910052910052907E-3</v>
      </c>
      <c r="D9">
        <v>0</v>
      </c>
      <c r="E9">
        <v>2.5510204081632651E-3</v>
      </c>
      <c r="F9">
        <v>0</v>
      </c>
      <c r="G9">
        <v>0.23529411764705882</v>
      </c>
      <c r="H9">
        <v>0</v>
      </c>
      <c r="I9">
        <v>4.1365046535677356E-3</v>
      </c>
      <c r="J9">
        <v>7.0512820512820514E-3</v>
      </c>
      <c r="N9">
        <v>4</v>
      </c>
      <c r="O9">
        <v>7</v>
      </c>
      <c r="P9">
        <v>5.5453149001536105E-3</v>
      </c>
      <c r="Q9">
        <v>7.9218784287908724E-4</v>
      </c>
      <c r="R9">
        <v>1.8327671983515175E-6</v>
      </c>
      <c r="T9">
        <v>2.3226443700643707E-3</v>
      </c>
      <c r="U9">
        <v>8</v>
      </c>
    </row>
    <row r="10" spans="1:48" x14ac:dyDescent="0.25">
      <c r="E10">
        <v>0</v>
      </c>
      <c r="F10">
        <v>0.13248847926267282</v>
      </c>
      <c r="G10">
        <v>0.1111111111111111</v>
      </c>
      <c r="H10">
        <v>0</v>
      </c>
      <c r="I10">
        <v>3.971996863417337E-3</v>
      </c>
      <c r="J10">
        <v>0</v>
      </c>
      <c r="N10">
        <v>5</v>
      </c>
      <c r="O10">
        <v>8</v>
      </c>
      <c r="P10">
        <v>3.2768468698015446E-2</v>
      </c>
      <c r="Q10">
        <v>4.0960585872519308E-3</v>
      </c>
      <c r="R10">
        <v>1.7651551484562865E-5</v>
      </c>
      <c r="T10">
        <v>2.3647137745974956E-3</v>
      </c>
      <c r="U10">
        <v>1</v>
      </c>
    </row>
    <row r="11" spans="1:48" x14ac:dyDescent="0.25">
      <c r="F11">
        <v>0.02</v>
      </c>
      <c r="G11">
        <v>0</v>
      </c>
      <c r="H11">
        <v>1.5649452269170579E-3</v>
      </c>
      <c r="I11">
        <v>1.2919896640826874E-3</v>
      </c>
      <c r="N11">
        <v>6</v>
      </c>
      <c r="O11">
        <v>9</v>
      </c>
      <c r="P11">
        <v>0.92211731441016809</v>
      </c>
      <c r="Q11">
        <v>0.10245747937890756</v>
      </c>
      <c r="R11">
        <v>1.7284021711528975E-2</v>
      </c>
      <c r="T11">
        <v>2.8143328339992391E-3</v>
      </c>
      <c r="U11">
        <v>10</v>
      </c>
    </row>
    <row r="12" spans="1:48" x14ac:dyDescent="0.25">
      <c r="N12">
        <v>7</v>
      </c>
      <c r="O12">
        <v>9</v>
      </c>
      <c r="P12">
        <v>1.0872573590839845</v>
      </c>
      <c r="Q12">
        <v>0.12080637323155383</v>
      </c>
      <c r="R12">
        <v>2.0732794905507362E-2</v>
      </c>
      <c r="T12">
        <v>3.2857666118263555E-3</v>
      </c>
      <c r="U12">
        <v>9</v>
      </c>
    </row>
    <row r="13" spans="1:48" x14ac:dyDescent="0.25">
      <c r="E13">
        <v>8</v>
      </c>
      <c r="F13">
        <v>9</v>
      </c>
      <c r="G13">
        <v>9</v>
      </c>
      <c r="K13">
        <v>5</v>
      </c>
      <c r="N13">
        <v>8</v>
      </c>
      <c r="O13">
        <v>9</v>
      </c>
      <c r="P13">
        <v>2.0903799330579335E-2</v>
      </c>
      <c r="Q13">
        <v>2.3226443700643707E-3</v>
      </c>
      <c r="R13">
        <v>1.2207238814945433E-5</v>
      </c>
      <c r="T13">
        <v>4.0960585872519308E-3</v>
      </c>
      <c r="U13">
        <v>5</v>
      </c>
    </row>
    <row r="14" spans="1:48" x14ac:dyDescent="0.25">
      <c r="N14">
        <v>9</v>
      </c>
      <c r="O14">
        <v>9</v>
      </c>
      <c r="P14">
        <v>2.95718995064372E-2</v>
      </c>
      <c r="Q14">
        <v>3.2857666118263555E-3</v>
      </c>
      <c r="R14">
        <v>5.7000629232554238E-6</v>
      </c>
      <c r="T14">
        <v>1.4512105772302608E-2</v>
      </c>
      <c r="U14">
        <v>11</v>
      </c>
      <c r="AE14">
        <v>0.38711811642032679</v>
      </c>
      <c r="AF14">
        <v>0.37778130030178203</v>
      </c>
    </row>
    <row r="15" spans="1:48" x14ac:dyDescent="0.25">
      <c r="N15">
        <v>10</v>
      </c>
      <c r="O15">
        <v>8</v>
      </c>
      <c r="P15">
        <v>2.2514662671993913E-2</v>
      </c>
      <c r="Q15">
        <v>2.8143328339992391E-3</v>
      </c>
      <c r="R15">
        <v>1.3131971052384361E-5</v>
      </c>
      <c r="T15">
        <v>0.10245747937890756</v>
      </c>
      <c r="U15">
        <v>6</v>
      </c>
      <c r="AC15">
        <v>5.1732521036089656E-2</v>
      </c>
      <c r="AD15">
        <v>5.0226486101139757E-2</v>
      </c>
      <c r="AE15">
        <v>4.893820715064396E-2</v>
      </c>
      <c r="AF15">
        <v>4.8415321555961413E-2</v>
      </c>
    </row>
    <row r="16" spans="1:48" x14ac:dyDescent="0.25">
      <c r="N16">
        <v>11</v>
      </c>
      <c r="O16">
        <v>5</v>
      </c>
      <c r="P16">
        <v>7.2560528861513041E-2</v>
      </c>
      <c r="Q16">
        <v>1.4512105772302608E-2</v>
      </c>
      <c r="R16">
        <v>9.9965845159434683E-4</v>
      </c>
      <c r="T16">
        <v>0.12080637323155383</v>
      </c>
      <c r="U16">
        <v>7</v>
      </c>
      <c r="W16">
        <v>0.62912151760612733</v>
      </c>
      <c r="X16">
        <v>6.2591916174221579E-2</v>
      </c>
      <c r="Y16">
        <v>4.1970595885528796E-2</v>
      </c>
      <c r="Z16">
        <v>4.0049083246479093E-2</v>
      </c>
      <c r="AA16">
        <v>3.9473442439721319E-2</v>
      </c>
      <c r="AB16">
        <v>3.9029490362286548E-2</v>
      </c>
      <c r="AC16">
        <v>3.8838891884707613E-2</v>
      </c>
      <c r="AD16">
        <v>3.7806697321727027E-2</v>
      </c>
      <c r="AE16">
        <v>3.6922086399300433E-2</v>
      </c>
      <c r="AF16">
        <v>3.434765935902586E-2</v>
      </c>
    </row>
    <row r="17" spans="1:35" ht="15.75" thickBot="1" x14ac:dyDescent="0.3">
      <c r="A17">
        <v>5</v>
      </c>
      <c r="B17">
        <v>6</v>
      </c>
      <c r="C17">
        <v>7</v>
      </c>
      <c r="D17">
        <v>11</v>
      </c>
      <c r="N17" s="46">
        <v>12</v>
      </c>
      <c r="O17" s="46">
        <v>2</v>
      </c>
      <c r="P17" s="46">
        <v>9.8231827111984276E-4</v>
      </c>
      <c r="Q17" s="46">
        <v>4.9115913555992138E-4</v>
      </c>
      <c r="R17" s="46">
        <v>4.8247459288793848E-7</v>
      </c>
    </row>
    <row r="18" spans="1:35" x14ac:dyDescent="0.25">
      <c r="A18">
        <v>7.9479352646432064E-3</v>
      </c>
      <c r="B18">
        <v>1.4084507042253521E-2</v>
      </c>
      <c r="C18">
        <v>7.5187969924812026E-3</v>
      </c>
      <c r="D18">
        <v>0</v>
      </c>
      <c r="O18">
        <f>SUM(O6:O17)</f>
        <v>84</v>
      </c>
      <c r="T18">
        <f>AVERAGE(T5:T13)</f>
        <v>1.9634071345792847E-3</v>
      </c>
    </row>
    <row r="19" spans="1:35" x14ac:dyDescent="0.25">
      <c r="A19">
        <v>1.1759471141622171E-2</v>
      </c>
      <c r="B19">
        <v>1.6611295681063123E-3</v>
      </c>
      <c r="C19">
        <v>0</v>
      </c>
      <c r="D19">
        <v>7.1059027360011545E-2</v>
      </c>
    </row>
    <row r="20" spans="1:35" ht="15.75" thickBot="1" x14ac:dyDescent="0.3">
      <c r="A20">
        <v>0</v>
      </c>
      <c r="B20">
        <v>4.873055570886034E-2</v>
      </c>
      <c r="C20">
        <v>8.3333333333333329E-2</v>
      </c>
      <c r="D20">
        <v>1.5015015015015015E-3</v>
      </c>
      <c r="N20" t="s">
        <v>5074</v>
      </c>
    </row>
    <row r="21" spans="1:35" x14ac:dyDescent="0.25">
      <c r="A21">
        <v>6.369426751592357E-3</v>
      </c>
      <c r="B21">
        <v>9.3267581475128647E-2</v>
      </c>
      <c r="C21">
        <v>0</v>
      </c>
      <c r="D21">
        <v>0</v>
      </c>
      <c r="N21" s="47" t="s">
        <v>5075</v>
      </c>
      <c r="O21" s="47" t="s">
        <v>5076</v>
      </c>
      <c r="P21" s="47" t="s">
        <v>5064</v>
      </c>
      <c r="Q21" s="47" t="s">
        <v>5077</v>
      </c>
      <c r="R21" s="47" t="s">
        <v>5078</v>
      </c>
      <c r="S21" s="47" t="s">
        <v>5079</v>
      </c>
      <c r="T21" s="47" t="s">
        <v>5080</v>
      </c>
      <c r="W21" t="s">
        <v>5057</v>
      </c>
      <c r="AB21" t="s">
        <v>5057</v>
      </c>
      <c r="AG21" t="s">
        <v>5057</v>
      </c>
    </row>
    <row r="22" spans="1:35" ht="15.75" thickBot="1" x14ac:dyDescent="0.3">
      <c r="A22">
        <v>2.6525198938992041E-3</v>
      </c>
      <c r="B22">
        <v>0.21560846560846561</v>
      </c>
      <c r="C22">
        <v>0.4</v>
      </c>
      <c r="D22">
        <v>0</v>
      </c>
      <c r="N22" t="s">
        <v>5081</v>
      </c>
      <c r="O22">
        <v>0.16889918329136078</v>
      </c>
      <c r="P22">
        <v>11</v>
      </c>
      <c r="Q22">
        <v>1.5354471208305525E-2</v>
      </c>
      <c r="R22">
        <v>3.5822613801074854</v>
      </c>
      <c r="S22">
        <v>4.7151966913755997E-4</v>
      </c>
      <c r="T22">
        <v>1.9243077016853349</v>
      </c>
    </row>
    <row r="23" spans="1:35" x14ac:dyDescent="0.25">
      <c r="A23">
        <v>1.488095238095238E-3</v>
      </c>
      <c r="B23">
        <v>0.39627659574468083</v>
      </c>
      <c r="C23">
        <v>0.25</v>
      </c>
      <c r="N23" t="s">
        <v>5082</v>
      </c>
      <c r="O23">
        <v>0.30861006768993127</v>
      </c>
      <c r="P23">
        <v>72</v>
      </c>
      <c r="Q23">
        <v>4.2862509401379346E-3</v>
      </c>
      <c r="W23" s="47"/>
      <c r="X23" s="47">
        <v>4</v>
      </c>
      <c r="Y23" s="47">
        <v>7</v>
      </c>
      <c r="AB23" s="47"/>
      <c r="AC23" s="47">
        <v>10</v>
      </c>
      <c r="AD23" s="47">
        <v>7</v>
      </c>
      <c r="AG23" s="47"/>
      <c r="AH23" s="47">
        <v>12</v>
      </c>
      <c r="AI23" s="47">
        <v>11</v>
      </c>
    </row>
    <row r="24" spans="1:35" x14ac:dyDescent="0.25">
      <c r="A24">
        <v>2.5510204081632651E-3</v>
      </c>
      <c r="B24">
        <v>0</v>
      </c>
      <c r="C24">
        <v>0.23529411764705882</v>
      </c>
      <c r="W24" t="s">
        <v>5060</v>
      </c>
      <c r="X24">
        <v>7.9218784287908724E-4</v>
      </c>
      <c r="Y24">
        <v>0.12080637323155383</v>
      </c>
      <c r="AB24" t="s">
        <v>5060</v>
      </c>
      <c r="AC24">
        <v>2.8143328339992391E-3</v>
      </c>
      <c r="AD24">
        <v>0.12080637323155383</v>
      </c>
      <c r="AG24" t="s">
        <v>5060</v>
      </c>
      <c r="AH24">
        <v>4.9115913555992138E-4</v>
      </c>
      <c r="AI24">
        <v>1.4512105772302608E-2</v>
      </c>
    </row>
    <row r="25" spans="1:35" ht="15.75" thickBot="1" x14ac:dyDescent="0.3">
      <c r="A25">
        <v>0</v>
      </c>
      <c r="B25">
        <v>0.13248847926267282</v>
      </c>
      <c r="C25">
        <v>0.1111111111111111</v>
      </c>
      <c r="N25" s="46" t="s">
        <v>4677</v>
      </c>
      <c r="O25" s="46">
        <v>0.47750925098129204</v>
      </c>
      <c r="P25" s="46">
        <v>83</v>
      </c>
      <c r="Q25" s="46"/>
      <c r="R25" s="46"/>
      <c r="S25" s="46"/>
      <c r="T25" s="46"/>
      <c r="W25" t="s">
        <v>5061</v>
      </c>
      <c r="X25">
        <v>1.8327671983515175E-6</v>
      </c>
      <c r="Y25">
        <v>2.0732794905507362E-2</v>
      </c>
      <c r="AB25" t="s">
        <v>5061</v>
      </c>
      <c r="AC25">
        <v>1.3131971052384361E-5</v>
      </c>
      <c r="AD25">
        <v>2.0732794905507362E-2</v>
      </c>
      <c r="AG25" t="s">
        <v>5061</v>
      </c>
      <c r="AH25">
        <v>4.8247459288793848E-7</v>
      </c>
      <c r="AI25">
        <v>9.9965845159434683E-4</v>
      </c>
    </row>
    <row r="26" spans="1:35" x14ac:dyDescent="0.25">
      <c r="B26">
        <v>0.02</v>
      </c>
      <c r="C26">
        <v>0</v>
      </c>
      <c r="W26" t="s">
        <v>5062</v>
      </c>
      <c r="X26">
        <v>7</v>
      </c>
      <c r="Y26">
        <v>9</v>
      </c>
      <c r="AB26" t="s">
        <v>5062</v>
      </c>
      <c r="AC26">
        <v>8</v>
      </c>
      <c r="AD26">
        <v>9</v>
      </c>
      <c r="AG26" t="s">
        <v>5062</v>
      </c>
      <c r="AH26">
        <v>2</v>
      </c>
      <c r="AI26">
        <v>5</v>
      </c>
    </row>
    <row r="27" spans="1:35" x14ac:dyDescent="0.25">
      <c r="W27" t="s">
        <v>5063</v>
      </c>
      <c r="X27">
        <v>0</v>
      </c>
      <c r="AB27" t="s">
        <v>5063</v>
      </c>
      <c r="AC27">
        <v>0</v>
      </c>
      <c r="AG27" t="s">
        <v>5063</v>
      </c>
      <c r="AH27">
        <v>0</v>
      </c>
    </row>
    <row r="28" spans="1:35" x14ac:dyDescent="0.25">
      <c r="A28">
        <v>8</v>
      </c>
      <c r="B28">
        <v>9</v>
      </c>
      <c r="C28">
        <v>9</v>
      </c>
      <c r="D28">
        <v>5</v>
      </c>
      <c r="W28" t="s">
        <v>5064</v>
      </c>
      <c r="X28">
        <v>8</v>
      </c>
      <c r="AB28" t="s">
        <v>5064</v>
      </c>
      <c r="AC28">
        <v>8</v>
      </c>
      <c r="AG28" t="s">
        <v>5064</v>
      </c>
      <c r="AH28">
        <v>4</v>
      </c>
    </row>
    <row r="29" spans="1:35" x14ac:dyDescent="0.25">
      <c r="N29" t="s">
        <v>6065</v>
      </c>
      <c r="W29" t="s">
        <v>5065</v>
      </c>
      <c r="X29">
        <v>-2.5003466963389753</v>
      </c>
      <c r="AB29" t="s">
        <v>5065</v>
      </c>
      <c r="AC29">
        <v>-2.4574821035390846</v>
      </c>
      <c r="AG29" t="s">
        <v>5065</v>
      </c>
      <c r="AH29">
        <v>-0.99100230795386313</v>
      </c>
    </row>
    <row r="30" spans="1:35" x14ac:dyDescent="0.25">
      <c r="W30" t="s">
        <v>5066</v>
      </c>
      <c r="X30">
        <v>1.8461043199650216E-2</v>
      </c>
      <c r="AB30" t="s">
        <v>5066</v>
      </c>
      <c r="AC30">
        <v>1.973672121986066E-2</v>
      </c>
      <c r="AG30" t="s">
        <v>5066</v>
      </c>
      <c r="AH30">
        <v>0.18889065015089102</v>
      </c>
    </row>
    <row r="31" spans="1:35" ht="15.75" thickBot="1" x14ac:dyDescent="0.3">
      <c r="N31" t="s">
        <v>5070</v>
      </c>
      <c r="W31" t="s">
        <v>5067</v>
      </c>
      <c r="X31">
        <v>1.8595480375308981</v>
      </c>
      <c r="AB31" t="s">
        <v>5067</v>
      </c>
      <c r="AC31">
        <v>1.8595480375308981</v>
      </c>
      <c r="AG31" t="s">
        <v>5067</v>
      </c>
      <c r="AH31">
        <v>2.1318467863266499</v>
      </c>
    </row>
    <row r="32" spans="1:35" x14ac:dyDescent="0.25">
      <c r="N32" s="47" t="s">
        <v>5071</v>
      </c>
      <c r="O32" s="47" t="s">
        <v>5072</v>
      </c>
      <c r="P32" s="47" t="s">
        <v>5073</v>
      </c>
      <c r="Q32" s="47" t="s">
        <v>4777</v>
      </c>
      <c r="R32" s="47" t="s">
        <v>5061</v>
      </c>
      <c r="W32" t="s">
        <v>5068</v>
      </c>
      <c r="X32">
        <v>3.6922086399300433E-2</v>
      </c>
      <c r="AB32" t="s">
        <v>5068</v>
      </c>
      <c r="AC32">
        <v>3.9473442439721319E-2</v>
      </c>
      <c r="AG32" t="s">
        <v>5068</v>
      </c>
      <c r="AH32">
        <v>0.37778130030178203</v>
      </c>
    </row>
    <row r="33" spans="14:35" ht="15.75" thickBot="1" x14ac:dyDescent="0.3">
      <c r="N33">
        <v>5</v>
      </c>
      <c r="O33">
        <v>8</v>
      </c>
      <c r="P33">
        <v>3.2768468698015446E-2</v>
      </c>
      <c r="Q33">
        <v>4.0960585872519308E-3</v>
      </c>
      <c r="R33">
        <v>1.7651551484562865E-5</v>
      </c>
      <c r="W33" s="46" t="s">
        <v>5069</v>
      </c>
      <c r="X33" s="46">
        <v>2.3060041352041671</v>
      </c>
      <c r="Y33" s="46"/>
      <c r="AB33" s="46" t="s">
        <v>5069</v>
      </c>
      <c r="AC33" s="46">
        <v>2.3060041352041671</v>
      </c>
      <c r="AD33" s="46"/>
      <c r="AG33" s="46" t="s">
        <v>5069</v>
      </c>
      <c r="AH33" s="46">
        <v>2.7764451051977934</v>
      </c>
      <c r="AI33" s="46"/>
    </row>
    <row r="34" spans="14:35" x14ac:dyDescent="0.25">
      <c r="N34">
        <v>6</v>
      </c>
      <c r="O34">
        <v>9</v>
      </c>
      <c r="P34">
        <v>0.92211731441016809</v>
      </c>
      <c r="Q34">
        <v>0.10245747937890756</v>
      </c>
      <c r="R34">
        <v>1.7284021711528975E-2</v>
      </c>
    </row>
    <row r="35" spans="14:35" x14ac:dyDescent="0.25">
      <c r="N35">
        <v>7</v>
      </c>
      <c r="O35">
        <v>9</v>
      </c>
      <c r="P35">
        <v>1.0872573590839845</v>
      </c>
      <c r="Q35">
        <v>0.12080637323155383</v>
      </c>
      <c r="R35">
        <v>2.0732794905507362E-2</v>
      </c>
    </row>
    <row r="36" spans="14:35" ht="15.75" thickBot="1" x14ac:dyDescent="0.3">
      <c r="N36" s="46">
        <v>11</v>
      </c>
      <c r="O36" s="46">
        <v>5</v>
      </c>
      <c r="P36" s="46">
        <v>7.2560528861513041E-2</v>
      </c>
      <c r="Q36" s="46">
        <v>1.4512105772302608E-2</v>
      </c>
      <c r="R36" s="46">
        <v>9.9965845159434683E-4</v>
      </c>
      <c r="W36" t="s">
        <v>5057</v>
      </c>
      <c r="AB36" t="s">
        <v>5057</v>
      </c>
      <c r="AG36" t="s">
        <v>5057</v>
      </c>
    </row>
    <row r="37" spans="14:35" ht="15.75" thickBot="1" x14ac:dyDescent="0.3"/>
    <row r="38" spans="14:35" x14ac:dyDescent="0.25">
      <c r="W38" s="47"/>
      <c r="X38" s="47">
        <v>4</v>
      </c>
      <c r="Y38" s="47">
        <v>6</v>
      </c>
      <c r="AB38" s="47"/>
      <c r="AC38" s="47">
        <v>9</v>
      </c>
      <c r="AD38" s="47">
        <v>7</v>
      </c>
      <c r="AG38" s="47"/>
      <c r="AH38" s="47">
        <v>6</v>
      </c>
      <c r="AI38" s="47">
        <v>7</v>
      </c>
    </row>
    <row r="39" spans="14:35" ht="15.75" thickBot="1" x14ac:dyDescent="0.3">
      <c r="N39" t="s">
        <v>5074</v>
      </c>
      <c r="W39" t="s">
        <v>5060</v>
      </c>
      <c r="X39">
        <v>7.9218784287908724E-4</v>
      </c>
      <c r="Y39">
        <v>0.10245747937890756</v>
      </c>
      <c r="AB39" t="s">
        <v>5060</v>
      </c>
      <c r="AC39">
        <v>3.2857666118263555E-3</v>
      </c>
      <c r="AD39">
        <v>0.12080637323155383</v>
      </c>
      <c r="AG39" t="s">
        <v>5060</v>
      </c>
      <c r="AH39">
        <v>0.10245747937890756</v>
      </c>
      <c r="AI39">
        <v>0.13590716988549806</v>
      </c>
    </row>
    <row r="40" spans="14:35" x14ac:dyDescent="0.25">
      <c r="N40" s="47" t="s">
        <v>5075</v>
      </c>
      <c r="O40" s="47" t="s">
        <v>5076</v>
      </c>
      <c r="P40" s="47" t="s">
        <v>5064</v>
      </c>
      <c r="Q40" s="47" t="s">
        <v>5077</v>
      </c>
      <c r="R40" s="47" t="s">
        <v>5078</v>
      </c>
      <c r="S40" s="47" t="s">
        <v>5079</v>
      </c>
      <c r="T40" s="47" t="s">
        <v>5080</v>
      </c>
      <c r="W40" t="s">
        <v>5061</v>
      </c>
      <c r="X40">
        <v>1.8327671983515175E-6</v>
      </c>
      <c r="Y40">
        <v>1.7284021711528975E-2</v>
      </c>
      <c r="AB40" t="s">
        <v>5061</v>
      </c>
      <c r="AC40">
        <v>5.7000629232554238E-6</v>
      </c>
      <c r="AD40">
        <v>2.0732794905507362E-2</v>
      </c>
      <c r="AG40" t="s">
        <v>5061</v>
      </c>
      <c r="AH40">
        <v>1.7284021711528975E-2</v>
      </c>
      <c r="AI40">
        <v>2.1349129564861034E-2</v>
      </c>
    </row>
    <row r="41" spans="14:35" x14ac:dyDescent="0.25">
      <c r="N41" t="s">
        <v>5081</v>
      </c>
      <c r="O41">
        <v>8.2755512768606876E-2</v>
      </c>
      <c r="P41">
        <v>3</v>
      </c>
      <c r="Q41">
        <v>2.7585170922868957E-2</v>
      </c>
      <c r="R41">
        <v>2.4161666177048864</v>
      </c>
      <c r="S41">
        <v>8.8272613989356236E-2</v>
      </c>
      <c r="T41">
        <v>2.9603513184112873</v>
      </c>
      <c r="W41" t="s">
        <v>5062</v>
      </c>
      <c r="X41">
        <v>7</v>
      </c>
      <c r="Y41">
        <v>9</v>
      </c>
      <c r="AB41" t="s">
        <v>5062</v>
      </c>
      <c r="AC41">
        <v>9</v>
      </c>
      <c r="AD41">
        <v>9</v>
      </c>
      <c r="AG41" t="s">
        <v>5062</v>
      </c>
      <c r="AH41">
        <v>9</v>
      </c>
      <c r="AI41">
        <v>8</v>
      </c>
    </row>
    <row r="42" spans="14:35" x14ac:dyDescent="0.25">
      <c r="N42" t="s">
        <v>5082</v>
      </c>
      <c r="O42">
        <v>0.30825672760305994</v>
      </c>
      <c r="P42">
        <v>27</v>
      </c>
      <c r="Q42">
        <v>1.1416915837150368E-2</v>
      </c>
      <c r="W42" t="s">
        <v>5063</v>
      </c>
      <c r="X42">
        <v>0</v>
      </c>
      <c r="AB42" t="s">
        <v>5063</v>
      </c>
      <c r="AC42">
        <v>0</v>
      </c>
      <c r="AG42" t="s">
        <v>5063</v>
      </c>
      <c r="AH42">
        <v>0</v>
      </c>
    </row>
    <row r="43" spans="14:35" x14ac:dyDescent="0.25">
      <c r="W43" t="s">
        <v>5064</v>
      </c>
      <c r="X43">
        <v>8</v>
      </c>
      <c r="AB43" t="s">
        <v>5064</v>
      </c>
      <c r="AC43">
        <v>8</v>
      </c>
      <c r="AG43" t="s">
        <v>5064</v>
      </c>
      <c r="AH43">
        <v>14</v>
      </c>
    </row>
    <row r="44" spans="14:35" ht="15.75" thickBot="1" x14ac:dyDescent="0.3">
      <c r="N44" s="46" t="s">
        <v>4677</v>
      </c>
      <c r="O44" s="46">
        <v>0.39101224037166682</v>
      </c>
      <c r="P44" s="46">
        <v>30</v>
      </c>
      <c r="Q44" s="46"/>
      <c r="R44" s="46"/>
      <c r="S44" s="46"/>
      <c r="T44" s="46"/>
      <c r="W44" t="s">
        <v>5065</v>
      </c>
      <c r="X44">
        <v>-2.3197541523340193</v>
      </c>
      <c r="AB44" t="s">
        <v>5065</v>
      </c>
      <c r="AC44">
        <v>-2.448198691278979</v>
      </c>
      <c r="AG44" t="s">
        <v>5065</v>
      </c>
      <c r="AH44">
        <v>-0.49377478485475912</v>
      </c>
    </row>
    <row r="45" spans="14:35" x14ac:dyDescent="0.25">
      <c r="W45" t="s">
        <v>5066</v>
      </c>
      <c r="X45">
        <v>2.446910357532198E-2</v>
      </c>
      <c r="AB45" t="s">
        <v>5066</v>
      </c>
      <c r="AC45">
        <v>2.0024541623239547E-2</v>
      </c>
      <c r="AG45" t="s">
        <v>5066</v>
      </c>
      <c r="AH45">
        <v>0.31456075880306367</v>
      </c>
    </row>
    <row r="46" spans="14:35" x14ac:dyDescent="0.25">
      <c r="W46" t="s">
        <v>5067</v>
      </c>
      <c r="X46">
        <v>1.8595480375308981</v>
      </c>
      <c r="AB46" t="s">
        <v>5067</v>
      </c>
      <c r="AC46">
        <v>1.8595480375308981</v>
      </c>
      <c r="AG46" t="s">
        <v>5067</v>
      </c>
      <c r="AH46">
        <v>1.7613101357748921</v>
      </c>
    </row>
    <row r="47" spans="14:35" x14ac:dyDescent="0.25">
      <c r="W47" t="s">
        <v>5068</v>
      </c>
      <c r="X47">
        <v>4.893820715064396E-2</v>
      </c>
      <c r="AB47" t="s">
        <v>5068</v>
      </c>
      <c r="AC47">
        <v>4.0049083246479093E-2</v>
      </c>
      <c r="AG47" t="s">
        <v>5068</v>
      </c>
      <c r="AH47">
        <v>0.62912151760612733</v>
      </c>
    </row>
    <row r="48" spans="14:35" ht="15.75" thickBot="1" x14ac:dyDescent="0.3">
      <c r="W48" s="46" t="s">
        <v>5069</v>
      </c>
      <c r="X48" s="46">
        <v>2.3060041352041671</v>
      </c>
      <c r="Y48" s="46"/>
      <c r="AB48" s="46" t="s">
        <v>5069</v>
      </c>
      <c r="AC48" s="46">
        <v>2.3060041352041671</v>
      </c>
      <c r="AD48" s="46"/>
      <c r="AG48" s="46" t="s">
        <v>5069</v>
      </c>
      <c r="AH48" s="46">
        <v>2.1447866879178044</v>
      </c>
      <c r="AI48" s="46"/>
    </row>
    <row r="51" spans="23:30" x14ac:dyDescent="0.25">
      <c r="W51" t="s">
        <v>5057</v>
      </c>
      <c r="AB51" t="s">
        <v>5057</v>
      </c>
    </row>
    <row r="52" spans="23:30" ht="15.75" thickBot="1" x14ac:dyDescent="0.3"/>
    <row r="53" spans="23:30" x14ac:dyDescent="0.25">
      <c r="W53" s="47"/>
      <c r="X53" s="47">
        <v>3</v>
      </c>
      <c r="Y53" s="47">
        <v>7</v>
      </c>
      <c r="AB53" s="47"/>
      <c r="AC53" s="47">
        <v>5</v>
      </c>
      <c r="AD53" s="47">
        <v>7</v>
      </c>
    </row>
    <row r="54" spans="23:30" x14ac:dyDescent="0.25">
      <c r="W54" t="s">
        <v>5060</v>
      </c>
      <c r="X54">
        <v>1.5038010550351612E-3</v>
      </c>
      <c r="Y54">
        <v>0.12080637323155383</v>
      </c>
      <c r="AB54" t="s">
        <v>5060</v>
      </c>
      <c r="AC54">
        <v>4.6812098140022063E-3</v>
      </c>
      <c r="AD54">
        <v>0.12080637323155383</v>
      </c>
    </row>
    <row r="55" spans="23:30" x14ac:dyDescent="0.25">
      <c r="W55" t="s">
        <v>5061</v>
      </c>
      <c r="X55">
        <v>6.5960571644651637E-6</v>
      </c>
      <c r="Y55">
        <v>2.0732794905507362E-2</v>
      </c>
      <c r="AB55" t="s">
        <v>5061</v>
      </c>
      <c r="AC55">
        <v>1.7397725122428051E-5</v>
      </c>
      <c r="AD55">
        <v>2.0732794905507362E-2</v>
      </c>
    </row>
    <row r="56" spans="23:30" x14ac:dyDescent="0.25">
      <c r="W56" t="s">
        <v>5062</v>
      </c>
      <c r="X56">
        <v>7</v>
      </c>
      <c r="Y56">
        <v>9</v>
      </c>
      <c r="AB56" t="s">
        <v>5062</v>
      </c>
      <c r="AC56">
        <v>7</v>
      </c>
      <c r="AD56">
        <v>9</v>
      </c>
    </row>
    <row r="57" spans="23:30" x14ac:dyDescent="0.25">
      <c r="W57" t="s">
        <v>5063</v>
      </c>
      <c r="X57">
        <v>0</v>
      </c>
      <c r="AB57" t="s">
        <v>5063</v>
      </c>
      <c r="AC57">
        <v>0</v>
      </c>
    </row>
    <row r="58" spans="23:30" x14ac:dyDescent="0.25">
      <c r="W58" t="s">
        <v>5064</v>
      </c>
      <c r="X58">
        <v>8</v>
      </c>
      <c r="AB58" t="s">
        <v>5064</v>
      </c>
      <c r="AC58">
        <v>8</v>
      </c>
    </row>
    <row r="59" spans="23:30" x14ac:dyDescent="0.25">
      <c r="W59" t="s">
        <v>5065</v>
      </c>
      <c r="X59">
        <v>-2.485154143476775</v>
      </c>
      <c r="AB59" t="s">
        <v>5065</v>
      </c>
      <c r="AC59">
        <v>-2.4181571122665999</v>
      </c>
    </row>
    <row r="60" spans="23:30" x14ac:dyDescent="0.25">
      <c r="W60" t="s">
        <v>5066</v>
      </c>
      <c r="X60">
        <v>1.8903348660863514E-2</v>
      </c>
      <c r="AB60" t="s">
        <v>5066</v>
      </c>
      <c r="AC60">
        <v>2.0985297942764398E-2</v>
      </c>
    </row>
    <row r="61" spans="23:30" x14ac:dyDescent="0.25">
      <c r="W61" t="s">
        <v>5067</v>
      </c>
      <c r="X61">
        <v>1.8595480375308981</v>
      </c>
      <c r="AB61" t="s">
        <v>5067</v>
      </c>
      <c r="AC61">
        <v>1.8595480375308981</v>
      </c>
    </row>
    <row r="62" spans="23:30" x14ac:dyDescent="0.25">
      <c r="W62" t="s">
        <v>5068</v>
      </c>
      <c r="X62">
        <v>3.7806697321727027E-2</v>
      </c>
      <c r="AB62" t="s">
        <v>5068</v>
      </c>
      <c r="AC62">
        <v>4.1970595885528796E-2</v>
      </c>
    </row>
    <row r="63" spans="23:30" ht="15.75" thickBot="1" x14ac:dyDescent="0.3">
      <c r="W63" s="46" t="s">
        <v>5069</v>
      </c>
      <c r="X63" s="46">
        <v>2.3060041352041671</v>
      </c>
      <c r="Y63" s="46"/>
      <c r="AB63" s="46" t="s">
        <v>5069</v>
      </c>
      <c r="AC63" s="46">
        <v>2.3060041352041671</v>
      </c>
      <c r="AD63" s="46"/>
    </row>
    <row r="66" spans="23:30" x14ac:dyDescent="0.25">
      <c r="W66" t="s">
        <v>5057</v>
      </c>
      <c r="AB66" t="s">
        <v>5057</v>
      </c>
    </row>
    <row r="67" spans="23:30" ht="15.75" thickBot="1" x14ac:dyDescent="0.3"/>
    <row r="68" spans="23:30" x14ac:dyDescent="0.25">
      <c r="W68" s="47"/>
      <c r="X68" s="47">
        <v>7</v>
      </c>
      <c r="Y68" s="47">
        <v>8</v>
      </c>
      <c r="AB68" s="47"/>
      <c r="AC68" s="47">
        <v>11</v>
      </c>
      <c r="AD68" s="47">
        <v>7</v>
      </c>
    </row>
    <row r="69" spans="23:30" x14ac:dyDescent="0.25">
      <c r="W69" t="s">
        <v>5060</v>
      </c>
      <c r="X69">
        <v>0.12080637323155383</v>
      </c>
      <c r="Y69">
        <v>2.3226443700643707E-3</v>
      </c>
      <c r="AB69" t="s">
        <v>5060</v>
      </c>
      <c r="AC69">
        <v>1.4512105772302608E-2</v>
      </c>
      <c r="AD69">
        <v>0.12080637323155383</v>
      </c>
    </row>
    <row r="70" spans="23:30" x14ac:dyDescent="0.25">
      <c r="W70" t="s">
        <v>5061</v>
      </c>
      <c r="X70">
        <v>2.0732794905507362E-2</v>
      </c>
      <c r="Y70">
        <v>1.2207238814945433E-5</v>
      </c>
      <c r="AB70" t="s">
        <v>5061</v>
      </c>
      <c r="AC70">
        <v>9.9965845159434683E-4</v>
      </c>
      <c r="AD70">
        <v>2.0732794905507362E-2</v>
      </c>
    </row>
    <row r="71" spans="23:30" x14ac:dyDescent="0.25">
      <c r="W71" t="s">
        <v>5062</v>
      </c>
      <c r="X71">
        <v>9</v>
      </c>
      <c r="Y71">
        <v>9</v>
      </c>
      <c r="AB71" t="s">
        <v>5062</v>
      </c>
      <c r="AC71">
        <v>5</v>
      </c>
      <c r="AD71">
        <v>9</v>
      </c>
    </row>
    <row r="72" spans="23:30" x14ac:dyDescent="0.25">
      <c r="W72" t="s">
        <v>5063</v>
      </c>
      <c r="X72">
        <v>0</v>
      </c>
      <c r="AB72" t="s">
        <v>5063</v>
      </c>
      <c r="AC72">
        <v>0</v>
      </c>
    </row>
    <row r="73" spans="23:30" x14ac:dyDescent="0.25">
      <c r="W73" t="s">
        <v>5064</v>
      </c>
      <c r="X73">
        <v>8</v>
      </c>
      <c r="AB73" t="s">
        <v>5064</v>
      </c>
      <c r="AC73">
        <v>9</v>
      </c>
    </row>
    <row r="74" spans="23:30" x14ac:dyDescent="0.25">
      <c r="W74" t="s">
        <v>5065</v>
      </c>
      <c r="X74">
        <v>2.467875385238218</v>
      </c>
      <c r="AB74" t="s">
        <v>5065</v>
      </c>
      <c r="AC74">
        <v>-2.1243667281446603</v>
      </c>
    </row>
    <row r="75" spans="23:30" x14ac:dyDescent="0.25">
      <c r="W75" t="s">
        <v>5066</v>
      </c>
      <c r="X75">
        <v>1.9419445942353807E-2</v>
      </c>
      <c r="AB75" t="s">
        <v>5066</v>
      </c>
      <c r="AC75">
        <v>3.129595808711079E-2</v>
      </c>
    </row>
    <row r="76" spans="23:30" x14ac:dyDescent="0.25">
      <c r="W76" t="s">
        <v>5067</v>
      </c>
      <c r="X76">
        <v>1.8595480375308981</v>
      </c>
      <c r="AB76" t="s">
        <v>5067</v>
      </c>
      <c r="AC76">
        <v>1.8331129326562374</v>
      </c>
    </row>
    <row r="77" spans="23:30" x14ac:dyDescent="0.25">
      <c r="W77" t="s">
        <v>5068</v>
      </c>
      <c r="X77">
        <v>3.8838891884707613E-2</v>
      </c>
      <c r="AB77" t="s">
        <v>5068</v>
      </c>
      <c r="AC77">
        <v>6.2591916174221579E-2</v>
      </c>
    </row>
    <row r="78" spans="23:30" ht="15.75" thickBot="1" x14ac:dyDescent="0.3">
      <c r="W78" s="46" t="s">
        <v>5069</v>
      </c>
      <c r="X78" s="46">
        <v>2.3060041352041671</v>
      </c>
      <c r="Y78" s="46"/>
      <c r="AB78" s="46" t="s">
        <v>5069</v>
      </c>
      <c r="AC78" s="46">
        <v>2.2621571627982053</v>
      </c>
      <c r="AD78" s="46"/>
    </row>
    <row r="80" spans="23:30" x14ac:dyDescent="0.25">
      <c r="W80" t="s">
        <v>5057</v>
      </c>
      <c r="AB80" t="s">
        <v>5057</v>
      </c>
    </row>
    <row r="81" spans="23:30" ht="15.75" thickBot="1" x14ac:dyDescent="0.3"/>
    <row r="82" spans="23:30" x14ac:dyDescent="0.25">
      <c r="W82" s="47"/>
      <c r="X82" s="47">
        <v>8</v>
      </c>
      <c r="Y82" s="47">
        <v>6</v>
      </c>
      <c r="AB82" s="47"/>
      <c r="AC82" s="47">
        <v>11</v>
      </c>
      <c r="AD82" s="47">
        <v>4</v>
      </c>
    </row>
    <row r="83" spans="23:30" x14ac:dyDescent="0.25">
      <c r="W83" t="s">
        <v>5060</v>
      </c>
      <c r="X83">
        <v>2.3226443700643707E-3</v>
      </c>
      <c r="Y83">
        <v>0.10245747937890756</v>
      </c>
      <c r="AB83" t="s">
        <v>5060</v>
      </c>
      <c r="AC83">
        <v>1.4512105772302608E-2</v>
      </c>
      <c r="AD83">
        <v>7.9218784287908724E-4</v>
      </c>
    </row>
    <row r="84" spans="23:30" x14ac:dyDescent="0.25">
      <c r="W84" t="s">
        <v>5061</v>
      </c>
      <c r="X84">
        <v>1.2207238814945433E-5</v>
      </c>
      <c r="Y84">
        <v>1.7284021711528975E-2</v>
      </c>
      <c r="AB84" t="s">
        <v>5061</v>
      </c>
      <c r="AC84">
        <v>9.9965845159434683E-4</v>
      </c>
      <c r="AD84">
        <v>1.8327671983515175E-6</v>
      </c>
    </row>
    <row r="85" spans="23:30" x14ac:dyDescent="0.25">
      <c r="W85" t="s">
        <v>5062</v>
      </c>
      <c r="X85">
        <v>9</v>
      </c>
      <c r="Y85">
        <v>9</v>
      </c>
      <c r="AB85" t="s">
        <v>5062</v>
      </c>
      <c r="AC85">
        <v>5</v>
      </c>
      <c r="AD85">
        <v>7</v>
      </c>
    </row>
    <row r="86" spans="23:30" x14ac:dyDescent="0.25">
      <c r="W86" t="s">
        <v>5063</v>
      </c>
      <c r="X86">
        <v>0</v>
      </c>
      <c r="AB86" t="s">
        <v>5063</v>
      </c>
      <c r="AC86">
        <v>0</v>
      </c>
    </row>
    <row r="87" spans="23:30" x14ac:dyDescent="0.25">
      <c r="W87" t="s">
        <v>5064</v>
      </c>
      <c r="X87">
        <v>8</v>
      </c>
      <c r="AB87" t="s">
        <v>5064</v>
      </c>
      <c r="AC87">
        <v>4</v>
      </c>
    </row>
    <row r="88" spans="23:30" x14ac:dyDescent="0.25">
      <c r="W88" t="s">
        <v>5065</v>
      </c>
      <c r="X88">
        <v>-2.2841821248678085</v>
      </c>
      <c r="AB88" t="s">
        <v>5065</v>
      </c>
      <c r="AC88">
        <v>0.9696756988891293</v>
      </c>
    </row>
    <row r="89" spans="23:30" x14ac:dyDescent="0.25">
      <c r="W89" t="s">
        <v>5066</v>
      </c>
      <c r="X89">
        <v>2.5866260518044828E-2</v>
      </c>
      <c r="AB89" t="s">
        <v>5066</v>
      </c>
      <c r="AC89">
        <v>0.19355905821016339</v>
      </c>
    </row>
    <row r="90" spans="23:30" x14ac:dyDescent="0.25">
      <c r="W90" t="s">
        <v>5067</v>
      </c>
      <c r="X90">
        <v>1.8595480375308981</v>
      </c>
      <c r="AB90" t="s">
        <v>5067</v>
      </c>
      <c r="AC90">
        <v>2.1318467863266499</v>
      </c>
    </row>
    <row r="91" spans="23:30" x14ac:dyDescent="0.25">
      <c r="W91" t="s">
        <v>5068</v>
      </c>
      <c r="X91">
        <v>5.1732521036089656E-2</v>
      </c>
      <c r="AB91" t="s">
        <v>5068</v>
      </c>
      <c r="AC91">
        <v>0.38711811642032679</v>
      </c>
    </row>
    <row r="92" spans="23:30" ht="15.75" thickBot="1" x14ac:dyDescent="0.3">
      <c r="W92" s="46" t="s">
        <v>5069</v>
      </c>
      <c r="X92" s="46">
        <v>2.3060041352041671</v>
      </c>
      <c r="Y92" s="46"/>
      <c r="AB92" s="46" t="s">
        <v>5069</v>
      </c>
      <c r="AC92" s="46">
        <v>2.7764451051977934</v>
      </c>
      <c r="AD92" s="46"/>
    </row>
    <row r="94" spans="23:30" x14ac:dyDescent="0.25">
      <c r="W94" t="s">
        <v>5057</v>
      </c>
      <c r="AB94" t="s">
        <v>5057</v>
      </c>
    </row>
    <row r="95" spans="23:30" ht="15.75" thickBot="1" x14ac:dyDescent="0.3"/>
    <row r="96" spans="23:30" x14ac:dyDescent="0.25">
      <c r="W96" s="47"/>
      <c r="X96" s="47">
        <v>3</v>
      </c>
      <c r="Y96" s="47">
        <v>6</v>
      </c>
      <c r="AB96" s="47"/>
      <c r="AC96" s="47">
        <v>12</v>
      </c>
      <c r="AD96" s="47">
        <v>7</v>
      </c>
    </row>
    <row r="97" spans="23:30" x14ac:dyDescent="0.25">
      <c r="W97" t="s">
        <v>5060</v>
      </c>
      <c r="X97">
        <v>1.5038010550351612E-3</v>
      </c>
      <c r="Y97">
        <v>0.10245747937890756</v>
      </c>
      <c r="AB97" t="s">
        <v>5060</v>
      </c>
      <c r="AC97">
        <v>4.9115913555992138E-4</v>
      </c>
      <c r="AD97">
        <v>0.13590716988549806</v>
      </c>
    </row>
    <row r="98" spans="23:30" x14ac:dyDescent="0.25">
      <c r="W98" t="s">
        <v>5061</v>
      </c>
      <c r="X98">
        <v>6.5960571644651637E-6</v>
      </c>
      <c r="Y98">
        <v>1.7284021711528975E-2</v>
      </c>
      <c r="AB98" t="s">
        <v>5061</v>
      </c>
      <c r="AC98">
        <v>4.8247459288793848E-7</v>
      </c>
      <c r="AD98">
        <v>2.1349129564861034E-2</v>
      </c>
    </row>
    <row r="99" spans="23:30" x14ac:dyDescent="0.25">
      <c r="W99" t="s">
        <v>5062</v>
      </c>
      <c r="X99">
        <v>7</v>
      </c>
      <c r="Y99">
        <v>9</v>
      </c>
      <c r="AB99" t="s">
        <v>5062</v>
      </c>
      <c r="AC99">
        <v>2</v>
      </c>
      <c r="AD99">
        <v>8</v>
      </c>
    </row>
    <row r="100" spans="23:30" x14ac:dyDescent="0.25">
      <c r="W100" t="s">
        <v>5063</v>
      </c>
      <c r="X100">
        <v>0</v>
      </c>
      <c r="AB100" t="s">
        <v>5063</v>
      </c>
      <c r="AC100">
        <v>0</v>
      </c>
    </row>
    <row r="101" spans="23:30" x14ac:dyDescent="0.25">
      <c r="W101" t="s">
        <v>5064</v>
      </c>
      <c r="X101">
        <v>8</v>
      </c>
      <c r="AB101" t="s">
        <v>5064</v>
      </c>
      <c r="AC101">
        <v>7</v>
      </c>
    </row>
    <row r="102" spans="23:30" x14ac:dyDescent="0.25">
      <c r="W102" t="s">
        <v>5065</v>
      </c>
      <c r="X102">
        <v>-2.3031089359467356</v>
      </c>
      <c r="AB102" t="s">
        <v>5065</v>
      </c>
      <c r="AC102">
        <v>-2.6212309917578462</v>
      </c>
    </row>
    <row r="103" spans="23:30" x14ac:dyDescent="0.25">
      <c r="W103" t="s">
        <v>5066</v>
      </c>
      <c r="X103">
        <v>2.5113243050569879E-2</v>
      </c>
      <c r="AB103" t="s">
        <v>5066</v>
      </c>
      <c r="AC103">
        <v>1.717382967951293E-2</v>
      </c>
    </row>
    <row r="104" spans="23:30" x14ac:dyDescent="0.25">
      <c r="W104" t="s">
        <v>5067</v>
      </c>
      <c r="X104">
        <v>1.8595480375308981</v>
      </c>
      <c r="AB104" t="s">
        <v>5067</v>
      </c>
      <c r="AC104">
        <v>1.8945786050900073</v>
      </c>
    </row>
    <row r="105" spans="23:30" x14ac:dyDescent="0.25">
      <c r="W105" t="s">
        <v>5068</v>
      </c>
      <c r="X105">
        <v>5.0226486101139757E-2</v>
      </c>
      <c r="AB105" t="s">
        <v>5068</v>
      </c>
      <c r="AC105">
        <v>3.434765935902586E-2</v>
      </c>
    </row>
    <row r="106" spans="23:30" ht="15.75" thickBot="1" x14ac:dyDescent="0.3">
      <c r="W106" s="46" t="s">
        <v>5069</v>
      </c>
      <c r="X106" s="46">
        <v>2.3060041352041671</v>
      </c>
      <c r="Y106" s="46"/>
      <c r="AB106" s="46" t="s">
        <v>5069</v>
      </c>
      <c r="AC106" s="46">
        <v>2.3646242515927849</v>
      </c>
      <c r="AD106" s="46"/>
    </row>
    <row r="108" spans="23:30" x14ac:dyDescent="0.25">
      <c r="W108" t="s">
        <v>5057</v>
      </c>
      <c r="AB108" t="s">
        <v>5057</v>
      </c>
    </row>
    <row r="109" spans="23:30" ht="15.75" thickBot="1" x14ac:dyDescent="0.3"/>
    <row r="110" spans="23:30" x14ac:dyDescent="0.25">
      <c r="W110" s="47"/>
      <c r="X110" s="47">
        <v>1</v>
      </c>
      <c r="Y110" s="47">
        <v>7</v>
      </c>
      <c r="AB110" s="47"/>
      <c r="AC110" s="47">
        <v>12</v>
      </c>
      <c r="AD110" s="47">
        <v>6</v>
      </c>
    </row>
    <row r="111" spans="23:30" x14ac:dyDescent="0.25">
      <c r="W111" t="s">
        <v>5060</v>
      </c>
      <c r="X111">
        <v>2.3647137745974956E-3</v>
      </c>
      <c r="Y111">
        <v>0.12080637323155383</v>
      </c>
      <c r="AB111" t="s">
        <v>5060</v>
      </c>
      <c r="AC111">
        <v>4.9115913555992138E-4</v>
      </c>
      <c r="AD111">
        <v>0.10245747937890756</v>
      </c>
    </row>
    <row r="112" spans="23:30" x14ac:dyDescent="0.25">
      <c r="W112" t="s">
        <v>5061</v>
      </c>
      <c r="X112">
        <v>2.2367484943084537E-5</v>
      </c>
      <c r="Y112">
        <v>2.0732794905507362E-2</v>
      </c>
      <c r="AB112" t="s">
        <v>5061</v>
      </c>
      <c r="AC112">
        <v>4.8247459288793848E-7</v>
      </c>
      <c r="AD112">
        <v>1.7284021711528975E-2</v>
      </c>
    </row>
    <row r="113" spans="23:30" x14ac:dyDescent="0.25">
      <c r="W113" t="s">
        <v>5062</v>
      </c>
      <c r="X113">
        <v>4</v>
      </c>
      <c r="Y113">
        <v>9</v>
      </c>
      <c r="AB113" t="s">
        <v>5062</v>
      </c>
      <c r="AC113">
        <v>2</v>
      </c>
      <c r="AD113">
        <v>9</v>
      </c>
    </row>
    <row r="114" spans="23:30" x14ac:dyDescent="0.25">
      <c r="W114" t="s">
        <v>5063</v>
      </c>
      <c r="X114">
        <v>0</v>
      </c>
      <c r="AB114" t="s">
        <v>5063</v>
      </c>
      <c r="AC114">
        <v>0</v>
      </c>
    </row>
    <row r="115" spans="23:30" x14ac:dyDescent="0.25">
      <c r="W115" t="s">
        <v>5064</v>
      </c>
      <c r="X115">
        <v>8</v>
      </c>
      <c r="AB115" t="s">
        <v>5064</v>
      </c>
      <c r="AC115">
        <v>8</v>
      </c>
    </row>
    <row r="116" spans="23:30" x14ac:dyDescent="0.25">
      <c r="W116" t="s">
        <v>5065</v>
      </c>
      <c r="X116">
        <v>-2.4647356536788201</v>
      </c>
      <c r="AB116" t="s">
        <v>5065</v>
      </c>
      <c r="AC116">
        <v>-2.3266353624379348</v>
      </c>
    </row>
    <row r="117" spans="23:30" x14ac:dyDescent="0.25">
      <c r="W117" t="s">
        <v>5066</v>
      </c>
      <c r="X117">
        <v>1.9514745181143274E-2</v>
      </c>
      <c r="AB117" t="s">
        <v>5066</v>
      </c>
      <c r="AC117">
        <v>2.4207660777980707E-2</v>
      </c>
    </row>
    <row r="118" spans="23:30" x14ac:dyDescent="0.25">
      <c r="W118" t="s">
        <v>5067</v>
      </c>
      <c r="X118">
        <v>1.8595480375308981</v>
      </c>
      <c r="AB118" t="s">
        <v>5067</v>
      </c>
      <c r="AC118">
        <v>1.8595480375308981</v>
      </c>
    </row>
    <row r="119" spans="23:30" x14ac:dyDescent="0.25">
      <c r="W119" t="s">
        <v>5068</v>
      </c>
      <c r="X119">
        <v>3.9029490362286548E-2</v>
      </c>
      <c r="AB119" t="s">
        <v>5068</v>
      </c>
      <c r="AC119">
        <v>4.8415321555961413E-2</v>
      </c>
    </row>
    <row r="120" spans="23:30" ht="15.75" thickBot="1" x14ac:dyDescent="0.3">
      <c r="W120" s="46" t="s">
        <v>5069</v>
      </c>
      <c r="X120" s="46">
        <v>2.3060041352041671</v>
      </c>
      <c r="Y120" s="46"/>
      <c r="AB120" s="46" t="s">
        <v>5069</v>
      </c>
      <c r="AC120" s="46">
        <v>2.3060041352041671</v>
      </c>
      <c r="AD120" s="46"/>
    </row>
  </sheetData>
  <sortState xmlns:xlrd2="http://schemas.microsoft.com/office/spreadsheetml/2017/richdata2" ref="S5:T16">
    <sortCondition ref="T5:T16"/>
  </sortState>
  <conditionalFormatting sqref="X16:AE16 AC15:AE15 AE14">
    <cfRule type="cellIs" dxfId="1" priority="2" operator="lessThan">
      <formula>0.05</formula>
    </cfRule>
  </conditionalFormatting>
  <conditionalFormatting sqref="AF15:AF16">
    <cfRule type="cellIs" dxfId="0" priority="1" operator="lessThan">
      <formula>0.05</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CG175"/>
  <sheetViews>
    <sheetView topLeftCell="BQ1" workbookViewId="0">
      <selection activeCell="AL28" sqref="AL28"/>
    </sheetView>
  </sheetViews>
  <sheetFormatPr defaultColWidth="8.85546875" defaultRowHeight="15" x14ac:dyDescent="0.25"/>
  <cols>
    <col min="22" max="22" width="5" bestFit="1" customWidth="1"/>
    <col min="23" max="23" width="20.140625" customWidth="1"/>
    <col min="24" max="24" width="12.140625" customWidth="1"/>
    <col min="25" max="25" width="14.140625" customWidth="1"/>
    <col min="26" max="26" width="20.7109375" customWidth="1"/>
    <col min="27" max="27" width="10.85546875" customWidth="1"/>
    <col min="28" max="28" width="16.28515625" customWidth="1"/>
    <col min="29" max="30" width="18.140625" customWidth="1"/>
    <col min="31" max="31" width="5" bestFit="1" customWidth="1"/>
    <col min="32" max="32" width="20.28515625" bestFit="1" customWidth="1"/>
    <col min="33" max="34" width="12" bestFit="1" customWidth="1"/>
    <col min="35" max="35" width="14" bestFit="1" customWidth="1"/>
    <col min="36" max="37" width="12" bestFit="1" customWidth="1"/>
    <col min="38" max="38" width="18.140625" customWidth="1"/>
    <col min="76" max="76" width="13.140625" bestFit="1" customWidth="1"/>
    <col min="77" max="77" width="19.42578125" customWidth="1"/>
    <col min="78" max="78" width="14.140625" customWidth="1"/>
    <col min="79" max="79" width="19.140625" customWidth="1"/>
    <col min="80" max="80" width="20.7109375" customWidth="1"/>
    <col min="81" max="81" width="12.140625" customWidth="1"/>
    <col min="82" max="82" width="14.42578125" customWidth="1"/>
    <col min="83" max="83" width="20.28515625" customWidth="1"/>
    <col min="84" max="84" width="16.28515625" customWidth="1"/>
    <col min="85" max="85" width="18.140625" bestFit="1" customWidth="1"/>
  </cols>
  <sheetData>
    <row r="1" spans="1:85" x14ac:dyDescent="0.25">
      <c r="A1" s="55" t="s">
        <v>4780</v>
      </c>
      <c r="B1" s="55"/>
      <c r="C1" s="55"/>
      <c r="D1" s="55"/>
      <c r="E1" s="55"/>
      <c r="F1" s="55"/>
      <c r="G1" s="55"/>
      <c r="H1" s="55"/>
      <c r="I1" s="55"/>
      <c r="J1" s="55"/>
      <c r="K1" s="55"/>
      <c r="L1" s="55"/>
      <c r="M1" s="55"/>
      <c r="N1" s="55"/>
      <c r="O1" s="55" t="s">
        <v>5042</v>
      </c>
      <c r="P1" s="55"/>
      <c r="Q1" s="55"/>
      <c r="R1" s="55"/>
      <c r="S1" s="55"/>
      <c r="T1" s="56"/>
      <c r="U1" s="56"/>
      <c r="V1" s="56"/>
      <c r="W1" s="56"/>
      <c r="X1" s="56"/>
      <c r="Y1" s="56"/>
      <c r="Z1" s="56"/>
      <c r="AA1" s="56"/>
      <c r="AB1" s="56"/>
      <c r="AC1" s="56"/>
      <c r="AD1" s="56"/>
      <c r="AE1" s="56"/>
      <c r="AF1" s="56" t="s">
        <v>5051</v>
      </c>
      <c r="AG1" s="56"/>
      <c r="AH1" s="56"/>
      <c r="AI1" s="56"/>
      <c r="AJ1" s="56"/>
      <c r="AK1" s="56"/>
      <c r="AL1" s="56"/>
      <c r="AM1" s="53"/>
      <c r="AN1" s="53"/>
      <c r="AO1" s="53"/>
      <c r="AP1" s="53"/>
      <c r="AQ1" s="53"/>
      <c r="AR1" s="53"/>
      <c r="AS1" s="53"/>
      <c r="AT1" s="53"/>
      <c r="AV1" s="50" t="s">
        <v>32</v>
      </c>
      <c r="AW1" s="50"/>
      <c r="AX1" s="50"/>
      <c r="AY1" s="50"/>
      <c r="AZ1" s="50"/>
      <c r="BA1" s="50"/>
      <c r="BB1" s="50"/>
      <c r="BC1" s="50"/>
      <c r="BD1" s="50"/>
      <c r="BE1" s="50"/>
      <c r="BF1" s="50"/>
      <c r="BG1" s="50"/>
      <c r="BH1" s="50"/>
      <c r="BI1" s="50"/>
      <c r="BJ1" s="50"/>
      <c r="BK1" s="50" t="s">
        <v>32</v>
      </c>
      <c r="BL1" s="50"/>
      <c r="BM1" s="50"/>
      <c r="BN1" s="50"/>
      <c r="BO1" s="50"/>
      <c r="BP1" s="50"/>
      <c r="BQ1" s="50"/>
      <c r="BR1" s="50"/>
      <c r="BS1" s="50"/>
      <c r="BT1" s="50"/>
      <c r="BU1" s="50"/>
      <c r="BV1" s="50"/>
      <c r="BW1" s="50"/>
      <c r="BX1" s="50"/>
      <c r="BY1" s="50"/>
      <c r="BZ1" s="50"/>
      <c r="CA1" s="50"/>
      <c r="CB1" s="50"/>
      <c r="CC1" s="50"/>
      <c r="CD1" s="50"/>
      <c r="CE1" s="50"/>
      <c r="CF1" s="50"/>
      <c r="CG1" s="50"/>
    </row>
    <row r="2" spans="1:85" x14ac:dyDescent="0.25">
      <c r="A2" s="33" t="s">
        <v>4782</v>
      </c>
      <c r="B2" s="33" t="s">
        <v>1</v>
      </c>
      <c r="C2" s="33" t="s">
        <v>4670</v>
      </c>
      <c r="D2" s="33" t="s">
        <v>88</v>
      </c>
      <c r="E2" s="33" t="s">
        <v>84</v>
      </c>
      <c r="F2" s="33" t="s">
        <v>1738</v>
      </c>
      <c r="G2" s="33" t="s">
        <v>62</v>
      </c>
      <c r="H2" s="33" t="s">
        <v>133</v>
      </c>
      <c r="I2" s="33" t="s">
        <v>28</v>
      </c>
      <c r="J2" s="33" t="s">
        <v>1745</v>
      </c>
      <c r="L2" s="33" t="s">
        <v>4782</v>
      </c>
      <c r="M2" s="33" t="s">
        <v>1</v>
      </c>
      <c r="N2" s="33" t="s">
        <v>4670</v>
      </c>
      <c r="O2" s="33" t="s">
        <v>88</v>
      </c>
      <c r="P2" s="33" t="s">
        <v>84</v>
      </c>
      <c r="Q2" s="33" t="s">
        <v>1738</v>
      </c>
      <c r="R2" s="33" t="s">
        <v>62</v>
      </c>
      <c r="S2" s="33" t="s">
        <v>133</v>
      </c>
      <c r="T2" s="33" t="s">
        <v>28</v>
      </c>
      <c r="V2" s="33" t="s">
        <v>1</v>
      </c>
      <c r="W2" s="33" t="s">
        <v>5046</v>
      </c>
      <c r="X2" s="33" t="s">
        <v>5047</v>
      </c>
      <c r="Y2" s="33" t="s">
        <v>5043</v>
      </c>
      <c r="Z2" s="33" t="s">
        <v>5044</v>
      </c>
      <c r="AA2" s="33" t="s">
        <v>5045</v>
      </c>
      <c r="AB2" s="33" t="s">
        <v>5048</v>
      </c>
      <c r="AC2" s="33" t="s">
        <v>5050</v>
      </c>
      <c r="AD2" s="33"/>
      <c r="AE2" s="33" t="s">
        <v>1</v>
      </c>
      <c r="AF2" s="33" t="s">
        <v>62</v>
      </c>
      <c r="AG2" s="33" t="s">
        <v>133</v>
      </c>
      <c r="AH2" s="33" t="s">
        <v>88</v>
      </c>
      <c r="AI2" s="33" t="s">
        <v>84</v>
      </c>
      <c r="AJ2" s="33" t="s">
        <v>1738</v>
      </c>
      <c r="AK2" s="33" t="s">
        <v>28</v>
      </c>
      <c r="AL2" s="33"/>
      <c r="AM2" s="33" t="s">
        <v>1</v>
      </c>
      <c r="AN2" s="33" t="s">
        <v>4772</v>
      </c>
      <c r="AO2" s="33" t="s">
        <v>4775</v>
      </c>
      <c r="AP2" s="33" t="s">
        <v>4773</v>
      </c>
      <c r="AQ2" s="33" t="s">
        <v>4774</v>
      </c>
      <c r="AR2" s="33" t="s">
        <v>5049</v>
      </c>
      <c r="AS2" s="33" t="s">
        <v>4776</v>
      </c>
      <c r="AV2" s="33" t="s">
        <v>4782</v>
      </c>
      <c r="AW2" s="33" t="s">
        <v>1</v>
      </c>
      <c r="AX2" s="33" t="s">
        <v>4670</v>
      </c>
      <c r="AY2" s="33" t="s">
        <v>182</v>
      </c>
      <c r="AZ2" s="33" t="s">
        <v>88</v>
      </c>
      <c r="BA2" s="33" t="s">
        <v>845</v>
      </c>
      <c r="BB2" s="33" t="s">
        <v>67</v>
      </c>
      <c r="BC2" s="33" t="s">
        <v>84</v>
      </c>
      <c r="BD2" s="33" t="s">
        <v>1630</v>
      </c>
      <c r="BE2" s="33" t="s">
        <v>62</v>
      </c>
      <c r="BF2" s="33" t="s">
        <v>133</v>
      </c>
      <c r="BG2" s="33" t="s">
        <v>107</v>
      </c>
      <c r="BH2" s="33" t="s">
        <v>28</v>
      </c>
      <c r="BI2" s="33" t="s">
        <v>1745</v>
      </c>
      <c r="BJ2" s="45"/>
      <c r="BK2" s="45" t="s">
        <v>4782</v>
      </c>
      <c r="BL2" s="45" t="s">
        <v>1</v>
      </c>
      <c r="BM2" s="45" t="s">
        <v>4670</v>
      </c>
      <c r="BN2" s="33" t="s">
        <v>62</v>
      </c>
      <c r="BO2" s="33" t="s">
        <v>88</v>
      </c>
      <c r="BP2" s="33" t="s">
        <v>107</v>
      </c>
      <c r="BQ2" s="33" t="s">
        <v>84</v>
      </c>
      <c r="BR2" s="33" t="s">
        <v>133</v>
      </c>
      <c r="BS2" s="45" t="s">
        <v>4680</v>
      </c>
      <c r="BT2" s="45" t="s">
        <v>4681</v>
      </c>
      <c r="BU2" s="33" t="s">
        <v>28</v>
      </c>
      <c r="BV2" s="33" t="s">
        <v>1745</v>
      </c>
      <c r="BX2" s="33" t="s">
        <v>1</v>
      </c>
      <c r="BY2" s="33" t="s">
        <v>5046</v>
      </c>
      <c r="BZ2" s="33" t="s">
        <v>5043</v>
      </c>
      <c r="CA2" s="33" t="s">
        <v>5053</v>
      </c>
      <c r="CB2" s="33" t="s">
        <v>5044</v>
      </c>
      <c r="CC2" s="33" t="s">
        <v>5047</v>
      </c>
      <c r="CD2" s="33" t="s">
        <v>5054</v>
      </c>
      <c r="CE2" s="33" t="s">
        <v>5055</v>
      </c>
      <c r="CF2" s="33" t="s">
        <v>5048</v>
      </c>
      <c r="CG2" s="33" t="s">
        <v>5050</v>
      </c>
    </row>
    <row r="3" spans="1:85" x14ac:dyDescent="0.25">
      <c r="A3" s="27" t="s">
        <v>4786</v>
      </c>
      <c r="B3" s="27">
        <v>2010</v>
      </c>
      <c r="C3" s="27">
        <v>5</v>
      </c>
      <c r="I3">
        <v>1</v>
      </c>
      <c r="J3">
        <v>1</v>
      </c>
      <c r="L3" s="27" t="s">
        <v>4786</v>
      </c>
      <c r="M3" s="27">
        <v>2010</v>
      </c>
      <c r="N3" s="27">
        <v>5</v>
      </c>
      <c r="O3">
        <f t="shared" ref="O3:O34" si="0">D3/$J3</f>
        <v>0</v>
      </c>
      <c r="P3">
        <f t="shared" ref="P3:P34" si="1">E3/$J3</f>
        <v>0</v>
      </c>
      <c r="Q3">
        <f t="shared" ref="Q3:Q34" si="2">F3/$J3</f>
        <v>0</v>
      </c>
      <c r="R3">
        <f t="shared" ref="R3:R34" si="3">G3/$J3</f>
        <v>0</v>
      </c>
      <c r="S3">
        <f t="shared" ref="S3:S34" si="4">H3/$J3</f>
        <v>0</v>
      </c>
      <c r="T3">
        <f t="shared" ref="T3:T34" si="5">I3/$J3</f>
        <v>1</v>
      </c>
      <c r="V3" s="27">
        <v>2010</v>
      </c>
      <c r="W3">
        <v>1</v>
      </c>
      <c r="X3">
        <v>1</v>
      </c>
      <c r="Z3">
        <v>1</v>
      </c>
      <c r="AB3">
        <v>5</v>
      </c>
      <c r="AC3">
        <v>8</v>
      </c>
      <c r="AE3" s="27">
        <v>2010</v>
      </c>
      <c r="AF3">
        <f t="shared" ref="AF3:AK3" si="6">W3/$AC3</f>
        <v>0.125</v>
      </c>
      <c r="AG3">
        <f t="shared" si="6"/>
        <v>0.125</v>
      </c>
      <c r="AH3">
        <f t="shared" si="6"/>
        <v>0</v>
      </c>
      <c r="AI3">
        <f t="shared" si="6"/>
        <v>0.125</v>
      </c>
      <c r="AJ3">
        <f t="shared" si="6"/>
        <v>0</v>
      </c>
      <c r="AK3">
        <f t="shared" si="6"/>
        <v>0.625</v>
      </c>
      <c r="AM3" s="27">
        <v>2010</v>
      </c>
      <c r="AN3">
        <v>8.3333333333333301E-2</v>
      </c>
      <c r="AO3">
        <v>8.3333333333333329E-2</v>
      </c>
      <c r="AP3">
        <v>0</v>
      </c>
      <c r="AQ3">
        <v>0.16666666666666666</v>
      </c>
      <c r="AR3">
        <v>0</v>
      </c>
      <c r="AS3">
        <v>0.66666666666666663</v>
      </c>
      <c r="AV3" s="27" t="s">
        <v>4784</v>
      </c>
      <c r="AW3" s="27">
        <v>2010</v>
      </c>
      <c r="AX3" s="27">
        <v>3</v>
      </c>
      <c r="BH3">
        <v>1</v>
      </c>
      <c r="BI3">
        <v>1</v>
      </c>
      <c r="BK3" t="s">
        <v>4784</v>
      </c>
      <c r="BL3">
        <v>2010</v>
      </c>
      <c r="BM3">
        <v>3</v>
      </c>
      <c r="BS3" t="s">
        <v>37</v>
      </c>
      <c r="BT3" t="s">
        <v>37</v>
      </c>
      <c r="BU3">
        <v>1</v>
      </c>
      <c r="BV3">
        <v>1</v>
      </c>
      <c r="BX3" s="27">
        <v>2010</v>
      </c>
      <c r="BY3">
        <v>11</v>
      </c>
      <c r="BZ3">
        <v>5</v>
      </c>
      <c r="CA3">
        <v>2</v>
      </c>
      <c r="CD3">
        <v>0</v>
      </c>
      <c r="CE3">
        <v>1</v>
      </c>
      <c r="CF3">
        <v>12</v>
      </c>
      <c r="CG3">
        <v>31</v>
      </c>
    </row>
    <row r="4" spans="1:85" x14ac:dyDescent="0.25">
      <c r="A4" s="27" t="s">
        <v>4787</v>
      </c>
      <c r="B4" s="27">
        <v>2010</v>
      </c>
      <c r="C4" s="27">
        <v>5</v>
      </c>
      <c r="I4">
        <v>1</v>
      </c>
      <c r="J4">
        <v>1</v>
      </c>
      <c r="L4" s="27" t="s">
        <v>4787</v>
      </c>
      <c r="M4" s="27">
        <v>2010</v>
      </c>
      <c r="N4" s="27">
        <v>5</v>
      </c>
      <c r="O4">
        <f t="shared" si="0"/>
        <v>0</v>
      </c>
      <c r="P4">
        <f t="shared" si="1"/>
        <v>0</v>
      </c>
      <c r="Q4">
        <f t="shared" si="2"/>
        <v>0</v>
      </c>
      <c r="R4">
        <f t="shared" si="3"/>
        <v>0</v>
      </c>
      <c r="S4">
        <f t="shared" si="4"/>
        <v>0</v>
      </c>
      <c r="T4">
        <f t="shared" si="5"/>
        <v>1</v>
      </c>
      <c r="V4" s="27">
        <v>2011</v>
      </c>
      <c r="W4">
        <v>4</v>
      </c>
      <c r="Z4">
        <v>2</v>
      </c>
      <c r="AB4">
        <v>16</v>
      </c>
      <c r="AC4">
        <v>22</v>
      </c>
      <c r="AE4" s="27">
        <v>2011</v>
      </c>
      <c r="AF4">
        <f t="shared" ref="AF4:AF11" si="7">W4/$AC4</f>
        <v>0.18181818181818182</v>
      </c>
      <c r="AG4">
        <f t="shared" ref="AG4:AG11" si="8">X4/$AC4</f>
        <v>0</v>
      </c>
      <c r="AH4">
        <f t="shared" ref="AH4:AH11" si="9">Y4/$AC4</f>
        <v>0</v>
      </c>
      <c r="AI4">
        <f t="shared" ref="AI4:AI11" si="10">Z4/$AC4</f>
        <v>9.0909090909090912E-2</v>
      </c>
      <c r="AJ4">
        <f t="shared" ref="AJ4:AJ11" si="11">AA4/$AC4</f>
        <v>0</v>
      </c>
      <c r="AK4">
        <f t="shared" ref="AK4:AK11" si="12">AB4/$AC4</f>
        <v>0.72727272727272729</v>
      </c>
      <c r="AM4" s="27">
        <v>2011</v>
      </c>
      <c r="AN4">
        <v>0.13333333333333333</v>
      </c>
      <c r="AO4">
        <v>0</v>
      </c>
      <c r="AP4">
        <v>0</v>
      </c>
      <c r="AQ4">
        <v>2.2222222222222223E-2</v>
      </c>
      <c r="AR4">
        <v>0</v>
      </c>
      <c r="AS4">
        <v>0.84444444444444444</v>
      </c>
      <c r="AV4" s="27" t="s">
        <v>4786</v>
      </c>
      <c r="AW4" s="27">
        <v>2010</v>
      </c>
      <c r="AX4" s="27">
        <v>5</v>
      </c>
      <c r="BH4">
        <v>2</v>
      </c>
      <c r="BI4">
        <v>2</v>
      </c>
      <c r="BK4" t="s">
        <v>4786</v>
      </c>
      <c r="BL4">
        <v>2010</v>
      </c>
      <c r="BM4">
        <v>5</v>
      </c>
      <c r="BS4" t="s">
        <v>37</v>
      </c>
      <c r="BT4" t="s">
        <v>37</v>
      </c>
      <c r="BU4">
        <v>2</v>
      </c>
      <c r="BV4">
        <v>2</v>
      </c>
      <c r="BX4" s="27">
        <v>2011</v>
      </c>
      <c r="BY4">
        <v>11</v>
      </c>
      <c r="BZ4">
        <v>3</v>
      </c>
      <c r="CA4">
        <v>5</v>
      </c>
      <c r="CB4">
        <v>1</v>
      </c>
      <c r="CD4">
        <v>0</v>
      </c>
      <c r="CE4">
        <v>1</v>
      </c>
      <c r="CF4">
        <v>24</v>
      </c>
      <c r="CG4">
        <v>45</v>
      </c>
    </row>
    <row r="5" spans="1:85" x14ac:dyDescent="0.25">
      <c r="A5" s="27" t="s">
        <v>4789</v>
      </c>
      <c r="B5" s="27">
        <v>2010</v>
      </c>
      <c r="C5" s="27">
        <v>6</v>
      </c>
      <c r="G5">
        <v>1</v>
      </c>
      <c r="I5">
        <v>1</v>
      </c>
      <c r="J5">
        <v>2</v>
      </c>
      <c r="L5" s="27" t="s">
        <v>4789</v>
      </c>
      <c r="M5" s="27">
        <v>2010</v>
      </c>
      <c r="N5" s="27">
        <v>6</v>
      </c>
      <c r="O5">
        <f t="shared" si="0"/>
        <v>0</v>
      </c>
      <c r="P5">
        <f t="shared" si="1"/>
        <v>0</v>
      </c>
      <c r="Q5">
        <f t="shared" si="2"/>
        <v>0</v>
      </c>
      <c r="R5">
        <f t="shared" si="3"/>
        <v>0.5</v>
      </c>
      <c r="S5">
        <f t="shared" si="4"/>
        <v>0</v>
      </c>
      <c r="T5">
        <f t="shared" si="5"/>
        <v>0.5</v>
      </c>
      <c r="V5" s="27">
        <v>2012</v>
      </c>
      <c r="W5">
        <v>5</v>
      </c>
      <c r="Z5">
        <v>3</v>
      </c>
      <c r="AA5">
        <v>1</v>
      </c>
      <c r="AB5">
        <v>32</v>
      </c>
      <c r="AC5">
        <v>41</v>
      </c>
      <c r="AE5" s="27">
        <v>2012</v>
      </c>
      <c r="AF5">
        <f t="shared" si="7"/>
        <v>0.12195121951219512</v>
      </c>
      <c r="AG5">
        <f t="shared" si="8"/>
        <v>0</v>
      </c>
      <c r="AH5">
        <f t="shared" si="9"/>
        <v>0</v>
      </c>
      <c r="AI5">
        <f t="shared" si="10"/>
        <v>7.3170731707317069E-2</v>
      </c>
      <c r="AJ5">
        <f t="shared" si="11"/>
        <v>2.4390243902439025E-2</v>
      </c>
      <c r="AK5">
        <f t="shared" si="12"/>
        <v>0.78048780487804881</v>
      </c>
      <c r="AM5" s="27">
        <v>2012</v>
      </c>
      <c r="AN5">
        <v>0.11818181818181817</v>
      </c>
      <c r="AO5">
        <v>0</v>
      </c>
      <c r="AP5">
        <v>0</v>
      </c>
      <c r="AQ5">
        <v>1.8181818181818184E-2</v>
      </c>
      <c r="AR5">
        <v>1.1363636363636364E-2</v>
      </c>
      <c r="AS5">
        <v>0.85227272727272729</v>
      </c>
      <c r="AV5" s="27" t="s">
        <v>4787</v>
      </c>
      <c r="AW5" s="27">
        <v>2010</v>
      </c>
      <c r="AX5" s="27">
        <v>5</v>
      </c>
      <c r="BE5">
        <v>1</v>
      </c>
      <c r="BI5">
        <v>1</v>
      </c>
      <c r="BK5" t="s">
        <v>4787</v>
      </c>
      <c r="BL5">
        <v>2010</v>
      </c>
      <c r="BM5">
        <v>5</v>
      </c>
      <c r="BN5">
        <v>1</v>
      </c>
      <c r="BS5" t="s">
        <v>37</v>
      </c>
      <c r="BT5" t="s">
        <v>37</v>
      </c>
      <c r="BV5">
        <v>1</v>
      </c>
      <c r="BX5" s="27">
        <v>2012</v>
      </c>
      <c r="BY5">
        <v>7</v>
      </c>
      <c r="BZ5">
        <v>3</v>
      </c>
      <c r="CA5">
        <v>3</v>
      </c>
      <c r="CB5">
        <v>2</v>
      </c>
      <c r="CD5">
        <v>0</v>
      </c>
      <c r="CE5">
        <v>0</v>
      </c>
      <c r="CF5">
        <v>29</v>
      </c>
      <c r="CG5">
        <v>44</v>
      </c>
    </row>
    <row r="6" spans="1:85" x14ac:dyDescent="0.25">
      <c r="A6" s="27" t="s">
        <v>4793</v>
      </c>
      <c r="B6" s="27">
        <v>2010</v>
      </c>
      <c r="C6" s="27">
        <v>7</v>
      </c>
      <c r="E6">
        <v>1</v>
      </c>
      <c r="J6">
        <v>1</v>
      </c>
      <c r="L6" s="27" t="s">
        <v>4793</v>
      </c>
      <c r="M6" s="27">
        <v>2010</v>
      </c>
      <c r="N6" s="27">
        <v>7</v>
      </c>
      <c r="O6">
        <f t="shared" si="0"/>
        <v>0</v>
      </c>
      <c r="P6">
        <f t="shared" si="1"/>
        <v>1</v>
      </c>
      <c r="Q6">
        <f t="shared" si="2"/>
        <v>0</v>
      </c>
      <c r="R6">
        <f t="shared" si="3"/>
        <v>0</v>
      </c>
      <c r="S6">
        <f t="shared" si="4"/>
        <v>0</v>
      </c>
      <c r="T6">
        <f t="shared" si="5"/>
        <v>0</v>
      </c>
      <c r="V6" s="27">
        <v>2013</v>
      </c>
      <c r="W6">
        <v>3</v>
      </c>
      <c r="X6">
        <v>1</v>
      </c>
      <c r="AB6">
        <v>16</v>
      </c>
      <c r="AC6">
        <v>20</v>
      </c>
      <c r="AE6" s="27">
        <v>2013</v>
      </c>
      <c r="AF6">
        <f t="shared" si="7"/>
        <v>0.15</v>
      </c>
      <c r="AG6">
        <f t="shared" si="8"/>
        <v>0.05</v>
      </c>
      <c r="AH6">
        <f t="shared" si="9"/>
        <v>0</v>
      </c>
      <c r="AI6">
        <f t="shared" si="10"/>
        <v>0</v>
      </c>
      <c r="AJ6">
        <f t="shared" si="11"/>
        <v>0</v>
      </c>
      <c r="AK6">
        <f t="shared" si="12"/>
        <v>0.8</v>
      </c>
      <c r="AM6" s="27">
        <v>2013</v>
      </c>
      <c r="AN6">
        <v>0.16666666666666666</v>
      </c>
      <c r="AO6">
        <v>2.7777777777777776E-2</v>
      </c>
      <c r="AP6">
        <v>0</v>
      </c>
      <c r="AQ6">
        <v>0</v>
      </c>
      <c r="AR6">
        <v>0</v>
      </c>
      <c r="AS6">
        <v>0.80555555555555558</v>
      </c>
      <c r="AV6" s="27" t="s">
        <v>4788</v>
      </c>
      <c r="AW6" s="27">
        <v>2010</v>
      </c>
      <c r="AX6" s="27">
        <v>5</v>
      </c>
      <c r="BB6">
        <v>1</v>
      </c>
      <c r="BH6">
        <v>1</v>
      </c>
      <c r="BI6">
        <v>2</v>
      </c>
      <c r="BK6" t="s">
        <v>4788</v>
      </c>
      <c r="BL6">
        <v>2010</v>
      </c>
      <c r="BM6">
        <v>5</v>
      </c>
      <c r="BS6" t="s">
        <v>37</v>
      </c>
      <c r="BT6">
        <v>1</v>
      </c>
      <c r="BU6">
        <v>1</v>
      </c>
      <c r="BV6">
        <v>2</v>
      </c>
      <c r="BX6" s="27">
        <v>2013</v>
      </c>
      <c r="BY6">
        <v>26</v>
      </c>
      <c r="BZ6">
        <v>2</v>
      </c>
      <c r="CA6">
        <v>1</v>
      </c>
      <c r="CB6">
        <v>4</v>
      </c>
      <c r="CD6">
        <v>0</v>
      </c>
      <c r="CE6">
        <v>1</v>
      </c>
      <c r="CF6">
        <v>54</v>
      </c>
      <c r="CG6">
        <v>88</v>
      </c>
    </row>
    <row r="7" spans="1:85" x14ac:dyDescent="0.25">
      <c r="A7" s="27" t="s">
        <v>4803</v>
      </c>
      <c r="B7" s="27">
        <v>2010</v>
      </c>
      <c r="C7" s="27">
        <v>9</v>
      </c>
      <c r="H7">
        <v>1</v>
      </c>
      <c r="I7">
        <v>1</v>
      </c>
      <c r="J7">
        <v>2</v>
      </c>
      <c r="L7" s="27" t="s">
        <v>4803</v>
      </c>
      <c r="M7" s="27">
        <v>2010</v>
      </c>
      <c r="N7" s="27">
        <v>9</v>
      </c>
      <c r="O7">
        <f t="shared" si="0"/>
        <v>0</v>
      </c>
      <c r="P7">
        <f t="shared" si="1"/>
        <v>0</v>
      </c>
      <c r="Q7">
        <f t="shared" si="2"/>
        <v>0</v>
      </c>
      <c r="R7">
        <f t="shared" si="3"/>
        <v>0</v>
      </c>
      <c r="S7">
        <f t="shared" si="4"/>
        <v>0.5</v>
      </c>
      <c r="T7">
        <f t="shared" si="5"/>
        <v>0.5</v>
      </c>
      <c r="V7" s="27">
        <v>2014</v>
      </c>
      <c r="W7">
        <v>5</v>
      </c>
      <c r="X7">
        <v>3</v>
      </c>
      <c r="AB7">
        <v>21</v>
      </c>
      <c r="AC7">
        <v>29</v>
      </c>
      <c r="AE7" s="27">
        <v>2014</v>
      </c>
      <c r="AF7">
        <f t="shared" si="7"/>
        <v>0.17241379310344829</v>
      </c>
      <c r="AG7">
        <f t="shared" si="8"/>
        <v>0.10344827586206896</v>
      </c>
      <c r="AH7">
        <f t="shared" si="9"/>
        <v>0</v>
      </c>
      <c r="AI7">
        <f t="shared" si="10"/>
        <v>0</v>
      </c>
      <c r="AJ7">
        <f t="shared" si="11"/>
        <v>0</v>
      </c>
      <c r="AK7">
        <f t="shared" si="12"/>
        <v>0.72413793103448276</v>
      </c>
      <c r="AM7" s="27">
        <v>2014</v>
      </c>
      <c r="AN7">
        <v>0.15333333333333332</v>
      </c>
      <c r="AO7">
        <v>0.2</v>
      </c>
      <c r="AP7">
        <v>0</v>
      </c>
      <c r="AQ7">
        <v>0</v>
      </c>
      <c r="AR7">
        <v>0</v>
      </c>
      <c r="AS7">
        <v>0.64666666666666672</v>
      </c>
      <c r="AV7" s="27" t="s">
        <v>4791</v>
      </c>
      <c r="AW7" s="27">
        <v>2010</v>
      </c>
      <c r="AX7" s="27">
        <v>7</v>
      </c>
      <c r="BE7">
        <v>1</v>
      </c>
      <c r="BI7">
        <v>1</v>
      </c>
      <c r="BK7" t="s">
        <v>4791</v>
      </c>
      <c r="BL7">
        <v>2010</v>
      </c>
      <c r="BM7">
        <v>7</v>
      </c>
      <c r="BN7">
        <v>1</v>
      </c>
      <c r="BS7" t="s">
        <v>37</v>
      </c>
      <c r="BT7" t="s">
        <v>37</v>
      </c>
      <c r="BV7">
        <v>1</v>
      </c>
      <c r="BX7" s="27">
        <v>2014</v>
      </c>
      <c r="BY7">
        <v>18</v>
      </c>
      <c r="CA7">
        <v>1</v>
      </c>
      <c r="CC7">
        <v>1</v>
      </c>
      <c r="CD7">
        <v>2</v>
      </c>
      <c r="CE7">
        <v>0</v>
      </c>
      <c r="CF7">
        <v>51</v>
      </c>
      <c r="CG7">
        <v>73</v>
      </c>
    </row>
    <row r="8" spans="1:85" x14ac:dyDescent="0.25">
      <c r="A8" s="27" t="s">
        <v>4807</v>
      </c>
      <c r="B8" s="27">
        <v>2010</v>
      </c>
      <c r="C8" s="27">
        <v>9</v>
      </c>
      <c r="I8">
        <v>1</v>
      </c>
      <c r="J8">
        <v>1</v>
      </c>
      <c r="L8" s="27" t="s">
        <v>4807</v>
      </c>
      <c r="M8" s="27">
        <v>2010</v>
      </c>
      <c r="N8" s="27">
        <v>9</v>
      </c>
      <c r="O8">
        <f t="shared" si="0"/>
        <v>0</v>
      </c>
      <c r="P8">
        <f t="shared" si="1"/>
        <v>0</v>
      </c>
      <c r="Q8">
        <f t="shared" si="2"/>
        <v>0</v>
      </c>
      <c r="R8">
        <f t="shared" si="3"/>
        <v>0</v>
      </c>
      <c r="S8">
        <f t="shared" si="4"/>
        <v>0</v>
      </c>
      <c r="T8">
        <f t="shared" si="5"/>
        <v>1</v>
      </c>
      <c r="V8" s="27">
        <v>2015</v>
      </c>
      <c r="W8">
        <v>2</v>
      </c>
      <c r="AB8">
        <v>15</v>
      </c>
      <c r="AC8">
        <v>17</v>
      </c>
      <c r="AE8" s="27">
        <v>2015</v>
      </c>
      <c r="AF8">
        <f t="shared" si="7"/>
        <v>0.11764705882352941</v>
      </c>
      <c r="AG8">
        <f t="shared" si="8"/>
        <v>0</v>
      </c>
      <c r="AH8">
        <f t="shared" si="9"/>
        <v>0</v>
      </c>
      <c r="AI8">
        <f t="shared" si="10"/>
        <v>0</v>
      </c>
      <c r="AJ8">
        <f t="shared" si="11"/>
        <v>0</v>
      </c>
      <c r="AK8">
        <f t="shared" si="12"/>
        <v>0.88235294117647056</v>
      </c>
      <c r="AM8" s="27">
        <v>2015</v>
      </c>
      <c r="AN8">
        <v>0.15</v>
      </c>
      <c r="AO8">
        <v>0</v>
      </c>
      <c r="AP8">
        <v>0</v>
      </c>
      <c r="AQ8">
        <v>0</v>
      </c>
      <c r="AR8">
        <v>0</v>
      </c>
      <c r="AS8">
        <v>0.85</v>
      </c>
      <c r="AV8" s="27" t="s">
        <v>4792</v>
      </c>
      <c r="AW8" s="27">
        <v>2010</v>
      </c>
      <c r="AX8" s="27">
        <v>7</v>
      </c>
      <c r="BE8">
        <v>1</v>
      </c>
      <c r="BI8">
        <v>1</v>
      </c>
      <c r="BK8" t="s">
        <v>4792</v>
      </c>
      <c r="BL8">
        <v>2010</v>
      </c>
      <c r="BM8">
        <v>7</v>
      </c>
      <c r="BN8">
        <v>1</v>
      </c>
      <c r="BS8" t="s">
        <v>37</v>
      </c>
      <c r="BT8" t="s">
        <v>37</v>
      </c>
      <c r="BV8">
        <v>1</v>
      </c>
      <c r="BX8" s="27">
        <v>2015</v>
      </c>
      <c r="BY8">
        <v>7</v>
      </c>
      <c r="BZ8">
        <v>2</v>
      </c>
      <c r="CA8">
        <v>1</v>
      </c>
      <c r="CB8">
        <v>1</v>
      </c>
      <c r="CD8">
        <v>0</v>
      </c>
      <c r="CE8">
        <v>0</v>
      </c>
      <c r="CF8">
        <v>30</v>
      </c>
      <c r="CG8">
        <v>41</v>
      </c>
    </row>
    <row r="9" spans="1:85" x14ac:dyDescent="0.25">
      <c r="A9" s="27" t="s">
        <v>4818</v>
      </c>
      <c r="B9" s="27">
        <v>2011</v>
      </c>
      <c r="C9" s="27">
        <v>4</v>
      </c>
      <c r="I9">
        <v>1</v>
      </c>
      <c r="J9">
        <v>1</v>
      </c>
      <c r="L9" s="27" t="s">
        <v>4818</v>
      </c>
      <c r="M9" s="27">
        <v>2011</v>
      </c>
      <c r="N9" s="27">
        <v>4</v>
      </c>
      <c r="O9">
        <f t="shared" si="0"/>
        <v>0</v>
      </c>
      <c r="P9">
        <f t="shared" si="1"/>
        <v>0</v>
      </c>
      <c r="Q9">
        <f t="shared" si="2"/>
        <v>0</v>
      </c>
      <c r="R9">
        <f t="shared" si="3"/>
        <v>0</v>
      </c>
      <c r="S9">
        <f t="shared" si="4"/>
        <v>0</v>
      </c>
      <c r="T9">
        <f t="shared" si="5"/>
        <v>1</v>
      </c>
      <c r="V9" s="27">
        <v>2016</v>
      </c>
      <c r="W9">
        <v>10</v>
      </c>
      <c r="AB9">
        <v>17</v>
      </c>
      <c r="AC9">
        <v>27</v>
      </c>
      <c r="AE9" s="27">
        <v>2016</v>
      </c>
      <c r="AF9">
        <f t="shared" si="7"/>
        <v>0.37037037037037035</v>
      </c>
      <c r="AG9">
        <f t="shared" si="8"/>
        <v>0</v>
      </c>
      <c r="AH9">
        <f t="shared" si="9"/>
        <v>0</v>
      </c>
      <c r="AI9">
        <f t="shared" si="10"/>
        <v>0</v>
      </c>
      <c r="AJ9">
        <f t="shared" si="11"/>
        <v>0</v>
      </c>
      <c r="AK9">
        <f t="shared" si="12"/>
        <v>0.62962962962962965</v>
      </c>
      <c r="AM9" s="27">
        <v>2016</v>
      </c>
      <c r="AN9">
        <v>0.2638888888888889</v>
      </c>
      <c r="AO9">
        <v>0</v>
      </c>
      <c r="AP9">
        <v>0</v>
      </c>
      <c r="AQ9">
        <v>0</v>
      </c>
      <c r="AR9">
        <v>0</v>
      </c>
      <c r="AS9">
        <v>0.73611111111111105</v>
      </c>
      <c r="AV9" s="27" t="s">
        <v>4794</v>
      </c>
      <c r="AW9" s="27">
        <v>2010</v>
      </c>
      <c r="AX9" s="27">
        <v>8</v>
      </c>
      <c r="AZ9">
        <v>1</v>
      </c>
      <c r="BH9">
        <v>1</v>
      </c>
      <c r="BI9">
        <v>2</v>
      </c>
      <c r="BK9" t="s">
        <v>4794</v>
      </c>
      <c r="BL9">
        <v>2010</v>
      </c>
      <c r="BM9">
        <v>8</v>
      </c>
      <c r="BO9">
        <v>1</v>
      </c>
      <c r="BS9" t="s">
        <v>37</v>
      </c>
      <c r="BT9" t="s">
        <v>37</v>
      </c>
      <c r="BU9">
        <v>1</v>
      </c>
      <c r="BV9">
        <v>2</v>
      </c>
      <c r="BX9" s="27">
        <v>2016</v>
      </c>
      <c r="BY9">
        <v>10</v>
      </c>
      <c r="BZ9">
        <v>1</v>
      </c>
      <c r="CD9">
        <v>0</v>
      </c>
      <c r="CE9">
        <v>0</v>
      </c>
      <c r="CF9">
        <v>35</v>
      </c>
      <c r="CG9">
        <v>46</v>
      </c>
    </row>
    <row r="10" spans="1:85" x14ac:dyDescent="0.25">
      <c r="A10" s="27" t="s">
        <v>4821</v>
      </c>
      <c r="B10" s="27">
        <v>2011</v>
      </c>
      <c r="C10" s="27">
        <v>5</v>
      </c>
      <c r="G10">
        <v>1</v>
      </c>
      <c r="I10">
        <v>1</v>
      </c>
      <c r="J10">
        <v>2</v>
      </c>
      <c r="L10" s="27" t="s">
        <v>4821</v>
      </c>
      <c r="M10" s="27">
        <v>2011</v>
      </c>
      <c r="N10" s="27">
        <v>5</v>
      </c>
      <c r="O10">
        <f t="shared" si="0"/>
        <v>0</v>
      </c>
      <c r="P10">
        <f t="shared" si="1"/>
        <v>0</v>
      </c>
      <c r="Q10">
        <f t="shared" si="2"/>
        <v>0</v>
      </c>
      <c r="R10">
        <f t="shared" si="3"/>
        <v>0.5</v>
      </c>
      <c r="S10">
        <f t="shared" si="4"/>
        <v>0</v>
      </c>
      <c r="T10">
        <f t="shared" si="5"/>
        <v>0.5</v>
      </c>
      <c r="V10" s="27">
        <v>2017</v>
      </c>
      <c r="W10">
        <v>3</v>
      </c>
      <c r="Y10">
        <v>3</v>
      </c>
      <c r="AB10">
        <v>20</v>
      </c>
      <c r="AC10">
        <v>26</v>
      </c>
      <c r="AE10" s="27">
        <v>2017</v>
      </c>
      <c r="AF10">
        <f t="shared" si="7"/>
        <v>0.11538461538461539</v>
      </c>
      <c r="AG10">
        <f t="shared" si="8"/>
        <v>0</v>
      </c>
      <c r="AH10">
        <f t="shared" si="9"/>
        <v>0.11538461538461539</v>
      </c>
      <c r="AI10">
        <f t="shared" si="10"/>
        <v>0</v>
      </c>
      <c r="AJ10">
        <f t="shared" si="11"/>
        <v>0</v>
      </c>
      <c r="AK10">
        <f t="shared" si="12"/>
        <v>0.76923076923076927</v>
      </c>
      <c r="AM10" s="27">
        <v>2017</v>
      </c>
      <c r="AN10">
        <v>8.3333333333333329E-2</v>
      </c>
      <c r="AO10">
        <v>0</v>
      </c>
      <c r="AP10">
        <v>0.22222222222222224</v>
      </c>
      <c r="AQ10">
        <v>0</v>
      </c>
      <c r="AR10">
        <v>0</v>
      </c>
      <c r="AS10">
        <v>0.69444444444444431</v>
      </c>
      <c r="AV10" s="27" t="s">
        <v>4795</v>
      </c>
      <c r="AW10" s="27">
        <v>2010</v>
      </c>
      <c r="AX10" s="27">
        <v>8</v>
      </c>
      <c r="AZ10">
        <v>1</v>
      </c>
      <c r="BE10">
        <v>1</v>
      </c>
      <c r="BI10">
        <v>2</v>
      </c>
      <c r="BK10" t="s">
        <v>4795</v>
      </c>
      <c r="BL10">
        <v>2010</v>
      </c>
      <c r="BM10">
        <v>8</v>
      </c>
      <c r="BN10">
        <v>1</v>
      </c>
      <c r="BO10">
        <v>1</v>
      </c>
      <c r="BS10" t="s">
        <v>37</v>
      </c>
      <c r="BT10" t="s">
        <v>37</v>
      </c>
      <c r="BV10">
        <v>2</v>
      </c>
      <c r="BX10" s="27">
        <v>2017</v>
      </c>
      <c r="BY10">
        <v>10</v>
      </c>
      <c r="BZ10">
        <v>4</v>
      </c>
      <c r="CD10">
        <v>0</v>
      </c>
      <c r="CE10">
        <v>0</v>
      </c>
      <c r="CF10">
        <v>29</v>
      </c>
      <c r="CG10">
        <v>43</v>
      </c>
    </row>
    <row r="11" spans="1:85" x14ac:dyDescent="0.25">
      <c r="A11" s="27" t="s">
        <v>4823</v>
      </c>
      <c r="B11" s="27">
        <v>2011</v>
      </c>
      <c r="C11" s="27">
        <v>5</v>
      </c>
      <c r="I11">
        <v>1</v>
      </c>
      <c r="J11">
        <v>1</v>
      </c>
      <c r="L11" s="27" t="s">
        <v>4823</v>
      </c>
      <c r="M11" s="27">
        <v>2011</v>
      </c>
      <c r="N11" s="27">
        <v>5</v>
      </c>
      <c r="O11">
        <f t="shared" si="0"/>
        <v>0</v>
      </c>
      <c r="P11">
        <f t="shared" si="1"/>
        <v>0</v>
      </c>
      <c r="Q11">
        <f t="shared" si="2"/>
        <v>0</v>
      </c>
      <c r="R11">
        <f t="shared" si="3"/>
        <v>0</v>
      </c>
      <c r="S11">
        <f t="shared" si="4"/>
        <v>0</v>
      </c>
      <c r="T11">
        <f t="shared" si="5"/>
        <v>1</v>
      </c>
      <c r="V11" s="27">
        <v>2018</v>
      </c>
      <c r="W11">
        <v>1</v>
      </c>
      <c r="AB11">
        <v>3</v>
      </c>
      <c r="AC11">
        <v>4</v>
      </c>
      <c r="AE11" s="27">
        <v>2018</v>
      </c>
      <c r="AF11">
        <f t="shared" si="7"/>
        <v>0.25</v>
      </c>
      <c r="AG11">
        <f t="shared" si="8"/>
        <v>0</v>
      </c>
      <c r="AH11">
        <f t="shared" si="9"/>
        <v>0</v>
      </c>
      <c r="AI11">
        <f t="shared" si="10"/>
        <v>0</v>
      </c>
      <c r="AJ11">
        <f t="shared" si="11"/>
        <v>0</v>
      </c>
      <c r="AK11">
        <f t="shared" si="12"/>
        <v>0.75</v>
      </c>
      <c r="AM11" s="27">
        <v>2018</v>
      </c>
      <c r="AN11">
        <v>0.25</v>
      </c>
      <c r="AO11">
        <v>0</v>
      </c>
      <c r="AP11">
        <v>0</v>
      </c>
      <c r="AQ11">
        <v>0</v>
      </c>
      <c r="AR11">
        <v>0</v>
      </c>
      <c r="AS11">
        <v>0.75</v>
      </c>
      <c r="AV11" s="27" t="s">
        <v>4796</v>
      </c>
      <c r="AW11" s="27">
        <v>2010</v>
      </c>
      <c r="AX11" s="27">
        <v>8</v>
      </c>
      <c r="AZ11">
        <v>1</v>
      </c>
      <c r="BE11">
        <v>2</v>
      </c>
      <c r="BG11">
        <v>1</v>
      </c>
      <c r="BI11">
        <v>4</v>
      </c>
      <c r="BK11" t="s">
        <v>4796</v>
      </c>
      <c r="BL11">
        <v>2010</v>
      </c>
      <c r="BM11">
        <v>8</v>
      </c>
      <c r="BN11">
        <v>2</v>
      </c>
      <c r="BO11">
        <v>1</v>
      </c>
      <c r="BP11">
        <v>1</v>
      </c>
      <c r="BS11" t="s">
        <v>37</v>
      </c>
      <c r="BT11" t="s">
        <v>37</v>
      </c>
      <c r="BV11">
        <v>4</v>
      </c>
      <c r="BX11" s="27">
        <v>2018</v>
      </c>
      <c r="BY11">
        <v>6</v>
      </c>
      <c r="BZ11">
        <v>3</v>
      </c>
      <c r="CA11">
        <v>2</v>
      </c>
      <c r="CB11">
        <v>2</v>
      </c>
      <c r="CD11">
        <v>1</v>
      </c>
      <c r="CE11">
        <v>0</v>
      </c>
      <c r="CF11">
        <v>27</v>
      </c>
      <c r="CG11">
        <v>41</v>
      </c>
    </row>
    <row r="12" spans="1:85" x14ac:dyDescent="0.25">
      <c r="A12" s="27" t="s">
        <v>4825</v>
      </c>
      <c r="B12" s="27">
        <v>2011</v>
      </c>
      <c r="C12" s="27">
        <v>5</v>
      </c>
      <c r="I12">
        <v>2</v>
      </c>
      <c r="J12">
        <v>2</v>
      </c>
      <c r="L12" s="27" t="s">
        <v>4825</v>
      </c>
      <c r="M12" s="27">
        <v>2011</v>
      </c>
      <c r="N12" s="27">
        <v>5</v>
      </c>
      <c r="O12">
        <f t="shared" si="0"/>
        <v>0</v>
      </c>
      <c r="P12">
        <f t="shared" si="1"/>
        <v>0</v>
      </c>
      <c r="Q12">
        <f t="shared" si="2"/>
        <v>0</v>
      </c>
      <c r="R12">
        <f t="shared" si="3"/>
        <v>0</v>
      </c>
      <c r="S12">
        <f t="shared" si="4"/>
        <v>0</v>
      </c>
      <c r="T12">
        <f t="shared" si="5"/>
        <v>1</v>
      </c>
      <c r="V12" s="27"/>
      <c r="AE12" s="27"/>
      <c r="AV12" s="27" t="s">
        <v>4798</v>
      </c>
      <c r="AW12" s="27">
        <v>2010</v>
      </c>
      <c r="AX12" s="27">
        <v>8</v>
      </c>
      <c r="AZ12">
        <v>1</v>
      </c>
      <c r="BI12">
        <v>1</v>
      </c>
      <c r="BK12" t="s">
        <v>4798</v>
      </c>
      <c r="BL12">
        <v>2010</v>
      </c>
      <c r="BM12">
        <v>8</v>
      </c>
      <c r="BO12">
        <v>1</v>
      </c>
      <c r="BS12" t="s">
        <v>37</v>
      </c>
      <c r="BT12" t="s">
        <v>37</v>
      </c>
      <c r="BV12">
        <v>1</v>
      </c>
    </row>
    <row r="13" spans="1:85" x14ac:dyDescent="0.25">
      <c r="A13" s="27" t="s">
        <v>4827</v>
      </c>
      <c r="B13" s="27">
        <v>2011</v>
      </c>
      <c r="C13" s="27">
        <v>6</v>
      </c>
      <c r="I13">
        <v>1</v>
      </c>
      <c r="J13">
        <v>1</v>
      </c>
      <c r="L13" s="27" t="s">
        <v>4827</v>
      </c>
      <c r="M13" s="27">
        <v>2011</v>
      </c>
      <c r="N13" s="27">
        <v>6</v>
      </c>
      <c r="O13">
        <f t="shared" si="0"/>
        <v>0</v>
      </c>
      <c r="P13">
        <f t="shared" si="1"/>
        <v>0</v>
      </c>
      <c r="Q13">
        <f t="shared" si="2"/>
        <v>0</v>
      </c>
      <c r="R13">
        <f t="shared" si="3"/>
        <v>0</v>
      </c>
      <c r="S13">
        <f t="shared" si="4"/>
        <v>0</v>
      </c>
      <c r="T13">
        <f t="shared" si="5"/>
        <v>1</v>
      </c>
      <c r="V13" s="27"/>
      <c r="AE13" t="s">
        <v>5052</v>
      </c>
      <c r="AV13" s="27" t="s">
        <v>4800</v>
      </c>
      <c r="AW13" s="27">
        <v>2010</v>
      </c>
      <c r="AX13" s="27">
        <v>9</v>
      </c>
      <c r="AZ13">
        <v>1</v>
      </c>
      <c r="BI13">
        <v>1</v>
      </c>
      <c r="BK13" t="s">
        <v>4800</v>
      </c>
      <c r="BL13">
        <v>2010</v>
      </c>
      <c r="BM13">
        <v>9</v>
      </c>
      <c r="BO13">
        <v>1</v>
      </c>
      <c r="BS13" t="s">
        <v>37</v>
      </c>
      <c r="BT13" t="s">
        <v>37</v>
      </c>
      <c r="BV13">
        <v>1</v>
      </c>
    </row>
    <row r="14" spans="1:85" x14ac:dyDescent="0.25">
      <c r="A14" s="27" t="s">
        <v>4828</v>
      </c>
      <c r="B14" s="27">
        <v>2011</v>
      </c>
      <c r="C14" s="27">
        <v>6</v>
      </c>
      <c r="I14">
        <v>1</v>
      </c>
      <c r="J14">
        <v>1</v>
      </c>
      <c r="L14" s="27" t="s">
        <v>4828</v>
      </c>
      <c r="M14" s="27">
        <v>2011</v>
      </c>
      <c r="N14" s="27">
        <v>6</v>
      </c>
      <c r="O14">
        <f t="shared" si="0"/>
        <v>0</v>
      </c>
      <c r="P14">
        <f t="shared" si="1"/>
        <v>0</v>
      </c>
      <c r="Q14">
        <f t="shared" si="2"/>
        <v>0</v>
      </c>
      <c r="R14">
        <f t="shared" si="3"/>
        <v>0</v>
      </c>
      <c r="S14">
        <f t="shared" si="4"/>
        <v>0</v>
      </c>
      <c r="T14">
        <f t="shared" si="5"/>
        <v>1</v>
      </c>
      <c r="AE14" t="s">
        <v>1</v>
      </c>
      <c r="AF14" t="s">
        <v>62</v>
      </c>
      <c r="AG14" t="s">
        <v>84</v>
      </c>
      <c r="AH14" t="s">
        <v>133</v>
      </c>
      <c r="AI14" t="s">
        <v>88</v>
      </c>
      <c r="AJ14" t="s">
        <v>28</v>
      </c>
      <c r="AK14" t="s">
        <v>5186</v>
      </c>
      <c r="AV14" s="27" t="s">
        <v>4802</v>
      </c>
      <c r="AW14" s="27">
        <v>2010</v>
      </c>
      <c r="AX14" s="27">
        <v>9</v>
      </c>
      <c r="BH14">
        <v>1</v>
      </c>
      <c r="BI14">
        <v>1</v>
      </c>
      <c r="BK14" t="s">
        <v>4802</v>
      </c>
      <c r="BL14">
        <v>2010</v>
      </c>
      <c r="BM14">
        <v>9</v>
      </c>
      <c r="BS14" t="s">
        <v>37</v>
      </c>
      <c r="BT14" t="s">
        <v>37</v>
      </c>
      <c r="BU14">
        <v>1</v>
      </c>
      <c r="BV14">
        <v>1</v>
      </c>
      <c r="BX14" t="s">
        <v>5056</v>
      </c>
    </row>
    <row r="15" spans="1:85" x14ac:dyDescent="0.25">
      <c r="A15" s="27" t="s">
        <v>4840</v>
      </c>
      <c r="B15" s="27">
        <v>2011</v>
      </c>
      <c r="C15" s="27">
        <v>8</v>
      </c>
      <c r="G15">
        <v>1</v>
      </c>
      <c r="I15">
        <v>1</v>
      </c>
      <c r="J15">
        <v>2</v>
      </c>
      <c r="L15" s="27" t="s">
        <v>4840</v>
      </c>
      <c r="M15" s="27">
        <v>2011</v>
      </c>
      <c r="N15" s="27">
        <v>8</v>
      </c>
      <c r="O15">
        <f t="shared" si="0"/>
        <v>0</v>
      </c>
      <c r="P15">
        <f t="shared" si="1"/>
        <v>0</v>
      </c>
      <c r="Q15">
        <f t="shared" si="2"/>
        <v>0</v>
      </c>
      <c r="R15">
        <f t="shared" si="3"/>
        <v>0.5</v>
      </c>
      <c r="S15">
        <f t="shared" si="4"/>
        <v>0</v>
      </c>
      <c r="T15">
        <f t="shared" si="5"/>
        <v>0.5</v>
      </c>
      <c r="AE15">
        <v>2010</v>
      </c>
      <c r="AF15">
        <v>0.33333333333333331</v>
      </c>
      <c r="AG15">
        <v>0.33333333333333331</v>
      </c>
      <c r="AH15">
        <v>0.33333333333333331</v>
      </c>
      <c r="AI15">
        <v>0</v>
      </c>
      <c r="AJ15">
        <v>0</v>
      </c>
      <c r="AK15">
        <v>0</v>
      </c>
      <c r="AV15" s="27" t="s">
        <v>4803</v>
      </c>
      <c r="AW15" s="27">
        <v>2010</v>
      </c>
      <c r="AX15" s="27">
        <v>9</v>
      </c>
      <c r="BE15">
        <v>2</v>
      </c>
      <c r="BH15">
        <v>1</v>
      </c>
      <c r="BI15">
        <v>3</v>
      </c>
      <c r="BK15" t="s">
        <v>4803</v>
      </c>
      <c r="BL15">
        <v>2010</v>
      </c>
      <c r="BM15">
        <v>9</v>
      </c>
      <c r="BN15">
        <v>2</v>
      </c>
      <c r="BS15" t="s">
        <v>37</v>
      </c>
      <c r="BT15" t="s">
        <v>37</v>
      </c>
      <c r="BU15">
        <v>1</v>
      </c>
      <c r="BV15">
        <v>3</v>
      </c>
      <c r="BX15" s="33" t="s">
        <v>1</v>
      </c>
      <c r="BY15" t="s">
        <v>62</v>
      </c>
      <c r="BZ15" t="s">
        <v>88</v>
      </c>
      <c r="CA15" t="s">
        <v>107</v>
      </c>
      <c r="CB15" t="s">
        <v>84</v>
      </c>
      <c r="CC15" t="s">
        <v>133</v>
      </c>
      <c r="CD15" t="s">
        <v>4680</v>
      </c>
      <c r="CE15" t="s">
        <v>4681</v>
      </c>
      <c r="CF15" t="s">
        <v>28</v>
      </c>
    </row>
    <row r="16" spans="1:85" x14ac:dyDescent="0.25">
      <c r="A16" s="27" t="s">
        <v>4852</v>
      </c>
      <c r="B16" s="27">
        <v>2011</v>
      </c>
      <c r="C16" s="27">
        <v>11</v>
      </c>
      <c r="E16">
        <v>2</v>
      </c>
      <c r="G16">
        <v>2</v>
      </c>
      <c r="I16">
        <v>6</v>
      </c>
      <c r="J16">
        <v>10</v>
      </c>
      <c r="L16" s="27" t="s">
        <v>4852</v>
      </c>
      <c r="M16" s="27">
        <v>2011</v>
      </c>
      <c r="N16" s="27">
        <v>11</v>
      </c>
      <c r="O16">
        <f t="shared" si="0"/>
        <v>0</v>
      </c>
      <c r="P16">
        <f t="shared" si="1"/>
        <v>0.2</v>
      </c>
      <c r="Q16">
        <f t="shared" si="2"/>
        <v>0</v>
      </c>
      <c r="R16">
        <f t="shared" si="3"/>
        <v>0.2</v>
      </c>
      <c r="S16">
        <f t="shared" si="4"/>
        <v>0</v>
      </c>
      <c r="T16">
        <f t="shared" si="5"/>
        <v>0.6</v>
      </c>
      <c r="AE16">
        <v>2011</v>
      </c>
      <c r="AF16">
        <v>0.25</v>
      </c>
      <c r="AG16">
        <v>0.125</v>
      </c>
      <c r="AH16">
        <v>0</v>
      </c>
      <c r="AI16">
        <v>0</v>
      </c>
      <c r="AJ16">
        <v>0.375</v>
      </c>
      <c r="AK16">
        <v>0.25</v>
      </c>
      <c r="AV16" s="27" t="s">
        <v>4804</v>
      </c>
      <c r="AW16" s="27">
        <v>2010</v>
      </c>
      <c r="AX16" s="27">
        <v>9</v>
      </c>
      <c r="BE16">
        <v>2</v>
      </c>
      <c r="BH16">
        <v>3</v>
      </c>
      <c r="BI16">
        <v>5</v>
      </c>
      <c r="BK16" t="s">
        <v>4804</v>
      </c>
      <c r="BL16">
        <v>2010</v>
      </c>
      <c r="BM16">
        <v>9</v>
      </c>
      <c r="BN16">
        <v>2</v>
      </c>
      <c r="BS16" t="s">
        <v>37</v>
      </c>
      <c r="BT16" t="s">
        <v>37</v>
      </c>
      <c r="BU16">
        <v>3</v>
      </c>
      <c r="BV16">
        <v>5</v>
      </c>
      <c r="BX16" s="27">
        <v>2010</v>
      </c>
      <c r="BY16">
        <v>0.35483870967741937</v>
      </c>
      <c r="BZ16">
        <v>0.16129032258064516</v>
      </c>
      <c r="CA16">
        <v>6.4516129032258063E-2</v>
      </c>
      <c r="CB16">
        <v>0</v>
      </c>
      <c r="CC16">
        <v>0</v>
      </c>
      <c r="CD16">
        <v>0</v>
      </c>
      <c r="CE16">
        <v>3.2258064516129031E-2</v>
      </c>
      <c r="CF16">
        <v>0.38709677419354838</v>
      </c>
    </row>
    <row r="17" spans="1:84" x14ac:dyDescent="0.25">
      <c r="A17" s="27" t="s">
        <v>4853</v>
      </c>
      <c r="B17" s="27">
        <v>2011</v>
      </c>
      <c r="C17" s="27">
        <v>11</v>
      </c>
      <c r="I17">
        <v>2</v>
      </c>
      <c r="J17">
        <v>2</v>
      </c>
      <c r="L17" s="27" t="s">
        <v>4853</v>
      </c>
      <c r="M17" s="27">
        <v>2011</v>
      </c>
      <c r="N17" s="27">
        <v>11</v>
      </c>
      <c r="O17">
        <f t="shared" si="0"/>
        <v>0</v>
      </c>
      <c r="P17">
        <f t="shared" si="1"/>
        <v>0</v>
      </c>
      <c r="Q17">
        <f t="shared" si="2"/>
        <v>0</v>
      </c>
      <c r="R17">
        <f t="shared" si="3"/>
        <v>0</v>
      </c>
      <c r="S17">
        <f t="shared" si="4"/>
        <v>0</v>
      </c>
      <c r="T17">
        <f t="shared" si="5"/>
        <v>1</v>
      </c>
      <c r="AE17">
        <v>2012</v>
      </c>
      <c r="AF17">
        <v>0.15151515151515152</v>
      </c>
      <c r="AG17">
        <v>9.0909090909090912E-2</v>
      </c>
      <c r="AH17">
        <v>0</v>
      </c>
      <c r="AI17">
        <v>0</v>
      </c>
      <c r="AJ17">
        <v>0.54545454545454541</v>
      </c>
      <c r="AK17">
        <v>0.21212121212121213</v>
      </c>
      <c r="AV17" s="27" t="s">
        <v>4805</v>
      </c>
      <c r="AW17" s="27">
        <v>2010</v>
      </c>
      <c r="AX17" s="27">
        <v>9</v>
      </c>
      <c r="BE17">
        <v>1</v>
      </c>
      <c r="BI17">
        <v>1</v>
      </c>
      <c r="BK17" t="s">
        <v>4805</v>
      </c>
      <c r="BL17">
        <v>2010</v>
      </c>
      <c r="BM17">
        <v>9</v>
      </c>
      <c r="BN17">
        <v>1</v>
      </c>
      <c r="BS17" t="s">
        <v>37</v>
      </c>
      <c r="BT17" t="s">
        <v>37</v>
      </c>
      <c r="BV17">
        <v>1</v>
      </c>
      <c r="BX17" s="27">
        <v>2011</v>
      </c>
      <c r="BY17">
        <v>0.24444444444444444</v>
      </c>
      <c r="BZ17">
        <v>6.6666666666666666E-2</v>
      </c>
      <c r="CA17">
        <v>0.1111111111111111</v>
      </c>
      <c r="CB17">
        <v>2.2222222222222223E-2</v>
      </c>
      <c r="CC17">
        <v>0</v>
      </c>
      <c r="CD17">
        <v>0</v>
      </c>
      <c r="CE17">
        <v>2.2222222222222223E-2</v>
      </c>
      <c r="CF17">
        <v>0.53333333333333333</v>
      </c>
    </row>
    <row r="18" spans="1:84" x14ac:dyDescent="0.25">
      <c r="A18" s="27" t="s">
        <v>4859</v>
      </c>
      <c r="B18" s="27">
        <v>2012</v>
      </c>
      <c r="C18" s="27">
        <v>4</v>
      </c>
      <c r="I18">
        <v>1</v>
      </c>
      <c r="J18">
        <v>1</v>
      </c>
      <c r="L18" s="27" t="s">
        <v>4859</v>
      </c>
      <c r="M18" s="27">
        <v>2012</v>
      </c>
      <c r="N18" s="27">
        <v>4</v>
      </c>
      <c r="O18">
        <f t="shared" si="0"/>
        <v>0</v>
      </c>
      <c r="P18">
        <f t="shared" si="1"/>
        <v>0</v>
      </c>
      <c r="Q18">
        <f t="shared" si="2"/>
        <v>0</v>
      </c>
      <c r="R18">
        <f t="shared" si="3"/>
        <v>0</v>
      </c>
      <c r="S18">
        <f t="shared" si="4"/>
        <v>0</v>
      </c>
      <c r="T18">
        <f t="shared" si="5"/>
        <v>1</v>
      </c>
      <c r="AE18">
        <v>2013</v>
      </c>
      <c r="AF18">
        <v>0.23076923076923078</v>
      </c>
      <c r="AG18">
        <v>0</v>
      </c>
      <c r="AH18">
        <v>7.6923076923076927E-2</v>
      </c>
      <c r="AI18">
        <v>0</v>
      </c>
      <c r="AJ18">
        <v>0.53846153846153844</v>
      </c>
      <c r="AK18">
        <v>0.15384615384615385</v>
      </c>
      <c r="AV18" s="27" t="s">
        <v>4807</v>
      </c>
      <c r="AW18" s="27">
        <v>2010</v>
      </c>
      <c r="AX18" s="27">
        <v>9</v>
      </c>
      <c r="BG18">
        <v>1</v>
      </c>
      <c r="BH18">
        <v>2</v>
      </c>
      <c r="BI18">
        <v>3</v>
      </c>
      <c r="BK18" t="s">
        <v>4807</v>
      </c>
      <c r="BL18">
        <v>2010</v>
      </c>
      <c r="BM18">
        <v>9</v>
      </c>
      <c r="BP18">
        <v>1</v>
      </c>
      <c r="BS18" t="s">
        <v>37</v>
      </c>
      <c r="BT18" t="s">
        <v>37</v>
      </c>
      <c r="BU18">
        <v>2</v>
      </c>
      <c r="BV18">
        <v>3</v>
      </c>
      <c r="BX18" s="27">
        <v>2012</v>
      </c>
      <c r="BY18">
        <v>0.15909090909090909</v>
      </c>
      <c r="BZ18">
        <v>6.8181818181818177E-2</v>
      </c>
      <c r="CA18">
        <v>6.8181818181818177E-2</v>
      </c>
      <c r="CB18">
        <v>4.5454545454545456E-2</v>
      </c>
      <c r="CC18">
        <v>0</v>
      </c>
      <c r="CD18">
        <v>0</v>
      </c>
      <c r="CE18">
        <v>0</v>
      </c>
      <c r="CF18">
        <v>0.65909090909090906</v>
      </c>
    </row>
    <row r="19" spans="1:84" x14ac:dyDescent="0.25">
      <c r="A19" s="27" t="s">
        <v>4863</v>
      </c>
      <c r="B19" s="27">
        <v>2012</v>
      </c>
      <c r="C19" s="27">
        <v>6</v>
      </c>
      <c r="I19">
        <v>6</v>
      </c>
      <c r="J19">
        <v>6</v>
      </c>
      <c r="L19" s="27" t="s">
        <v>4863</v>
      </c>
      <c r="M19" s="27">
        <v>2012</v>
      </c>
      <c r="N19" s="27">
        <v>6</v>
      </c>
      <c r="O19">
        <f t="shared" si="0"/>
        <v>0</v>
      </c>
      <c r="P19">
        <f t="shared" si="1"/>
        <v>0</v>
      </c>
      <c r="Q19">
        <f t="shared" si="2"/>
        <v>0</v>
      </c>
      <c r="R19">
        <f t="shared" si="3"/>
        <v>0</v>
      </c>
      <c r="S19">
        <f t="shared" si="4"/>
        <v>0</v>
      </c>
      <c r="T19">
        <f t="shared" si="5"/>
        <v>1</v>
      </c>
      <c r="AE19">
        <v>2014</v>
      </c>
      <c r="AF19">
        <v>0.29411764705882354</v>
      </c>
      <c r="AG19">
        <v>0</v>
      </c>
      <c r="AH19">
        <v>0.17647058823529413</v>
      </c>
      <c r="AI19">
        <v>0</v>
      </c>
      <c r="AJ19">
        <v>0.41176470588235292</v>
      </c>
      <c r="AK19">
        <v>0.11764705882352941</v>
      </c>
      <c r="AV19" s="27" t="s">
        <v>4818</v>
      </c>
      <c r="AW19" s="27">
        <v>2011</v>
      </c>
      <c r="AX19" s="27">
        <v>4</v>
      </c>
      <c r="BH19">
        <v>1</v>
      </c>
      <c r="BI19">
        <v>1</v>
      </c>
      <c r="BK19" t="s">
        <v>4818</v>
      </c>
      <c r="BL19">
        <v>2011</v>
      </c>
      <c r="BM19">
        <v>4</v>
      </c>
      <c r="BS19" t="s">
        <v>37</v>
      </c>
      <c r="BT19" t="s">
        <v>37</v>
      </c>
      <c r="BU19">
        <v>1</v>
      </c>
      <c r="BV19">
        <v>1</v>
      </c>
      <c r="BX19" s="27">
        <v>2013</v>
      </c>
      <c r="BY19">
        <v>0.29545454545454547</v>
      </c>
      <c r="BZ19">
        <v>2.2727272727272728E-2</v>
      </c>
      <c r="CA19">
        <v>1.1363636363636364E-2</v>
      </c>
      <c r="CB19">
        <v>4.5454545454545456E-2</v>
      </c>
      <c r="CC19">
        <v>0</v>
      </c>
      <c r="CD19">
        <v>0</v>
      </c>
      <c r="CE19">
        <v>1.1363636363636364E-2</v>
      </c>
      <c r="CF19">
        <v>0.61363636363636365</v>
      </c>
    </row>
    <row r="20" spans="1:84" x14ac:dyDescent="0.25">
      <c r="A20" s="27" t="s">
        <v>4864</v>
      </c>
      <c r="B20" s="27">
        <v>2012</v>
      </c>
      <c r="C20" s="27">
        <v>6</v>
      </c>
      <c r="G20">
        <v>2</v>
      </c>
      <c r="I20">
        <v>1</v>
      </c>
      <c r="J20">
        <v>3</v>
      </c>
      <c r="L20" s="27" t="s">
        <v>4864</v>
      </c>
      <c r="M20" s="27">
        <v>2012</v>
      </c>
      <c r="N20" s="27">
        <v>6</v>
      </c>
      <c r="O20">
        <f t="shared" si="0"/>
        <v>0</v>
      </c>
      <c r="P20">
        <f t="shared" si="1"/>
        <v>0</v>
      </c>
      <c r="Q20">
        <f t="shared" si="2"/>
        <v>0</v>
      </c>
      <c r="R20">
        <f t="shared" si="3"/>
        <v>0.66666666666666663</v>
      </c>
      <c r="S20">
        <f t="shared" si="4"/>
        <v>0</v>
      </c>
      <c r="T20">
        <f t="shared" si="5"/>
        <v>0.33333333333333331</v>
      </c>
      <c r="AE20">
        <v>2015</v>
      </c>
      <c r="AF20">
        <v>0.16666666666666666</v>
      </c>
      <c r="AG20">
        <v>0</v>
      </c>
      <c r="AH20">
        <v>0</v>
      </c>
      <c r="AI20">
        <v>0</v>
      </c>
      <c r="AJ20">
        <v>0.83333333333333337</v>
      </c>
      <c r="AK20">
        <v>0</v>
      </c>
      <c r="AV20" s="27" t="s">
        <v>4819</v>
      </c>
      <c r="AW20" s="27">
        <v>2011</v>
      </c>
      <c r="AX20" s="27">
        <v>4</v>
      </c>
      <c r="BG20">
        <v>1</v>
      </c>
      <c r="BH20">
        <v>2</v>
      </c>
      <c r="BI20">
        <v>3</v>
      </c>
      <c r="BK20" t="s">
        <v>4819</v>
      </c>
      <c r="BL20">
        <v>2011</v>
      </c>
      <c r="BM20">
        <v>4</v>
      </c>
      <c r="BP20">
        <v>1</v>
      </c>
      <c r="BS20" t="s">
        <v>37</v>
      </c>
      <c r="BT20" t="s">
        <v>37</v>
      </c>
      <c r="BU20">
        <v>2</v>
      </c>
      <c r="BV20">
        <v>3</v>
      </c>
      <c r="BX20" s="27">
        <v>2014</v>
      </c>
      <c r="BY20">
        <v>0.24657534246575341</v>
      </c>
      <c r="BZ20">
        <v>0</v>
      </c>
      <c r="CA20">
        <v>1.3698630136986301E-2</v>
      </c>
      <c r="CB20">
        <v>0</v>
      </c>
      <c r="CC20">
        <v>1.3698630136986301E-2</v>
      </c>
      <c r="CD20">
        <v>2.7397260273972601E-2</v>
      </c>
      <c r="CE20">
        <v>0</v>
      </c>
      <c r="CF20">
        <v>0.69863013698630139</v>
      </c>
    </row>
    <row r="21" spans="1:84" x14ac:dyDescent="0.25">
      <c r="A21" s="27" t="s">
        <v>4865</v>
      </c>
      <c r="B21" s="27">
        <v>2012</v>
      </c>
      <c r="C21" s="27">
        <v>6</v>
      </c>
      <c r="I21">
        <v>1</v>
      </c>
      <c r="J21">
        <v>1</v>
      </c>
      <c r="L21" s="27" t="s">
        <v>4865</v>
      </c>
      <c r="M21" s="27">
        <v>2012</v>
      </c>
      <c r="N21" s="27">
        <v>6</v>
      </c>
      <c r="O21">
        <f t="shared" si="0"/>
        <v>0</v>
      </c>
      <c r="P21">
        <f t="shared" si="1"/>
        <v>0</v>
      </c>
      <c r="Q21">
        <f t="shared" si="2"/>
        <v>0</v>
      </c>
      <c r="R21">
        <f t="shared" si="3"/>
        <v>0</v>
      </c>
      <c r="S21">
        <f t="shared" si="4"/>
        <v>0</v>
      </c>
      <c r="T21">
        <f t="shared" si="5"/>
        <v>1</v>
      </c>
      <c r="AE21">
        <v>2016</v>
      </c>
      <c r="AF21">
        <v>0.43478260869565216</v>
      </c>
      <c r="AG21">
        <v>0</v>
      </c>
      <c r="AH21">
        <v>0</v>
      </c>
      <c r="AI21">
        <v>0</v>
      </c>
      <c r="AJ21">
        <v>0.30434782608695654</v>
      </c>
      <c r="AK21">
        <v>0.2608695652173913</v>
      </c>
      <c r="AV21" s="27" t="s">
        <v>4820</v>
      </c>
      <c r="AW21" s="27">
        <v>2011</v>
      </c>
      <c r="AX21" s="27">
        <v>4</v>
      </c>
      <c r="AY21">
        <v>1</v>
      </c>
      <c r="BH21">
        <v>1</v>
      </c>
      <c r="BI21">
        <v>2</v>
      </c>
      <c r="BK21" t="s">
        <v>4820</v>
      </c>
      <c r="BL21">
        <v>2011</v>
      </c>
      <c r="BM21">
        <v>4</v>
      </c>
      <c r="BS21" t="s">
        <v>37</v>
      </c>
      <c r="BT21">
        <v>1</v>
      </c>
      <c r="BU21">
        <v>1</v>
      </c>
      <c r="BV21">
        <v>2</v>
      </c>
      <c r="BX21" s="27">
        <v>2015</v>
      </c>
      <c r="BY21">
        <v>0.17073170731707318</v>
      </c>
      <c r="BZ21">
        <v>4.878048780487805E-2</v>
      </c>
      <c r="CA21">
        <v>2.4390243902439025E-2</v>
      </c>
      <c r="CB21">
        <v>2.4390243902439025E-2</v>
      </c>
      <c r="CC21">
        <v>0</v>
      </c>
      <c r="CD21">
        <v>0</v>
      </c>
      <c r="CE21">
        <v>0</v>
      </c>
      <c r="CF21">
        <v>0.73170731707317072</v>
      </c>
    </row>
    <row r="22" spans="1:84" x14ac:dyDescent="0.25">
      <c r="A22" s="27" t="s">
        <v>4866</v>
      </c>
      <c r="B22" s="27">
        <v>2012</v>
      </c>
      <c r="C22" s="27">
        <v>6</v>
      </c>
      <c r="G22">
        <v>1</v>
      </c>
      <c r="I22">
        <v>1</v>
      </c>
      <c r="J22">
        <v>2</v>
      </c>
      <c r="L22" s="27" t="s">
        <v>4866</v>
      </c>
      <c r="M22" s="27">
        <v>2012</v>
      </c>
      <c r="N22" s="27">
        <v>6</v>
      </c>
      <c r="O22">
        <f t="shared" si="0"/>
        <v>0</v>
      </c>
      <c r="P22">
        <f t="shared" si="1"/>
        <v>0</v>
      </c>
      <c r="Q22">
        <f t="shared" si="2"/>
        <v>0</v>
      </c>
      <c r="R22">
        <f t="shared" si="3"/>
        <v>0.5</v>
      </c>
      <c r="S22">
        <f t="shared" si="4"/>
        <v>0</v>
      </c>
      <c r="T22">
        <f t="shared" si="5"/>
        <v>0.5</v>
      </c>
      <c r="AE22">
        <v>2017</v>
      </c>
      <c r="AF22">
        <v>0.11538461538461539</v>
      </c>
      <c r="AG22">
        <v>0</v>
      </c>
      <c r="AH22">
        <v>0</v>
      </c>
      <c r="AI22">
        <v>0.11538461538461539</v>
      </c>
      <c r="AJ22">
        <v>0.46153846153846156</v>
      </c>
      <c r="AK22">
        <v>0.30769230769230771</v>
      </c>
      <c r="AV22" s="27" t="s">
        <v>4821</v>
      </c>
      <c r="AW22" s="27">
        <v>2011</v>
      </c>
      <c r="AX22" s="27">
        <v>5</v>
      </c>
      <c r="BE22">
        <v>1</v>
      </c>
      <c r="BG22">
        <v>1</v>
      </c>
      <c r="BI22">
        <v>2</v>
      </c>
      <c r="BK22" t="s">
        <v>4821</v>
      </c>
      <c r="BL22">
        <v>2011</v>
      </c>
      <c r="BM22">
        <v>5</v>
      </c>
      <c r="BN22">
        <v>1</v>
      </c>
      <c r="BP22">
        <v>1</v>
      </c>
      <c r="BS22" t="s">
        <v>37</v>
      </c>
      <c r="BT22" t="s">
        <v>37</v>
      </c>
      <c r="BV22">
        <v>2</v>
      </c>
      <c r="BX22" s="27">
        <v>2016</v>
      </c>
      <c r="BY22">
        <v>0.21739130434782608</v>
      </c>
      <c r="BZ22">
        <v>2.1739130434782608E-2</v>
      </c>
      <c r="CA22">
        <v>0</v>
      </c>
      <c r="CB22">
        <v>0</v>
      </c>
      <c r="CC22">
        <v>0</v>
      </c>
      <c r="CD22">
        <v>0</v>
      </c>
      <c r="CE22">
        <v>0</v>
      </c>
      <c r="CF22">
        <v>0.76086956521739135</v>
      </c>
    </row>
    <row r="23" spans="1:84" x14ac:dyDescent="0.25">
      <c r="A23" s="27" t="s">
        <v>4873</v>
      </c>
      <c r="B23" s="27">
        <v>2012</v>
      </c>
      <c r="C23" s="27">
        <v>7</v>
      </c>
      <c r="I23">
        <v>1</v>
      </c>
      <c r="J23">
        <v>1</v>
      </c>
      <c r="L23" s="27" t="s">
        <v>4873</v>
      </c>
      <c r="M23" s="27">
        <v>2012</v>
      </c>
      <c r="N23" s="27">
        <v>7</v>
      </c>
      <c r="O23">
        <f t="shared" si="0"/>
        <v>0</v>
      </c>
      <c r="P23">
        <f t="shared" si="1"/>
        <v>0</v>
      </c>
      <c r="Q23">
        <f t="shared" si="2"/>
        <v>0</v>
      </c>
      <c r="R23">
        <f t="shared" si="3"/>
        <v>0</v>
      </c>
      <c r="S23">
        <f t="shared" si="4"/>
        <v>0</v>
      </c>
      <c r="T23">
        <f t="shared" si="5"/>
        <v>1</v>
      </c>
      <c r="AE23">
        <v>2018</v>
      </c>
      <c r="AF23">
        <v>0.5</v>
      </c>
      <c r="AG23">
        <v>0</v>
      </c>
      <c r="AH23">
        <v>0</v>
      </c>
      <c r="AI23">
        <v>0</v>
      </c>
      <c r="AJ23">
        <v>0.5</v>
      </c>
      <c r="AK23">
        <v>0</v>
      </c>
      <c r="AV23" s="27" t="s">
        <v>4822</v>
      </c>
      <c r="AW23" s="27">
        <v>2011</v>
      </c>
      <c r="AX23" s="27">
        <v>5</v>
      </c>
      <c r="BH23">
        <v>2</v>
      </c>
      <c r="BI23">
        <v>2</v>
      </c>
      <c r="BK23" t="s">
        <v>4822</v>
      </c>
      <c r="BL23">
        <v>2011</v>
      </c>
      <c r="BM23">
        <v>5</v>
      </c>
      <c r="BS23" t="s">
        <v>37</v>
      </c>
      <c r="BT23" t="s">
        <v>37</v>
      </c>
      <c r="BU23">
        <v>2</v>
      </c>
      <c r="BV23">
        <v>2</v>
      </c>
      <c r="BX23" s="27">
        <v>2017</v>
      </c>
      <c r="BY23">
        <v>0.23255813953488372</v>
      </c>
      <c r="BZ23">
        <v>9.3023255813953487E-2</v>
      </c>
      <c r="CA23">
        <v>0</v>
      </c>
      <c r="CB23">
        <v>0</v>
      </c>
      <c r="CC23">
        <v>0</v>
      </c>
      <c r="CD23">
        <v>0</v>
      </c>
      <c r="CE23">
        <v>0</v>
      </c>
      <c r="CF23">
        <v>0.67441860465116277</v>
      </c>
    </row>
    <row r="24" spans="1:84" x14ac:dyDescent="0.25">
      <c r="A24" s="27" t="s">
        <v>4876</v>
      </c>
      <c r="B24" s="27">
        <v>2012</v>
      </c>
      <c r="C24" s="27">
        <v>8</v>
      </c>
      <c r="I24">
        <v>1</v>
      </c>
      <c r="J24">
        <v>1</v>
      </c>
      <c r="L24" s="27" t="s">
        <v>4876</v>
      </c>
      <c r="M24" s="27">
        <v>2012</v>
      </c>
      <c r="N24" s="27">
        <v>8</v>
      </c>
      <c r="O24">
        <f t="shared" si="0"/>
        <v>0</v>
      </c>
      <c r="P24">
        <f t="shared" si="1"/>
        <v>0</v>
      </c>
      <c r="Q24">
        <f t="shared" si="2"/>
        <v>0</v>
      </c>
      <c r="R24">
        <f t="shared" si="3"/>
        <v>0</v>
      </c>
      <c r="S24">
        <f t="shared" si="4"/>
        <v>0</v>
      </c>
      <c r="T24">
        <f t="shared" si="5"/>
        <v>1</v>
      </c>
      <c r="AV24" s="27" t="s">
        <v>4825</v>
      </c>
      <c r="AW24" s="27">
        <v>2011</v>
      </c>
      <c r="AX24" s="27">
        <v>5</v>
      </c>
      <c r="AZ24">
        <v>1</v>
      </c>
      <c r="BC24">
        <v>1</v>
      </c>
      <c r="BE24">
        <v>1</v>
      </c>
      <c r="BG24">
        <v>2</v>
      </c>
      <c r="BH24">
        <v>3</v>
      </c>
      <c r="BI24">
        <v>8</v>
      </c>
      <c r="BK24" t="s">
        <v>4825</v>
      </c>
      <c r="BL24">
        <v>2011</v>
      </c>
      <c r="BM24">
        <v>5</v>
      </c>
      <c r="BN24">
        <v>1</v>
      </c>
      <c r="BO24">
        <v>1</v>
      </c>
      <c r="BP24">
        <v>2</v>
      </c>
      <c r="BQ24">
        <v>1</v>
      </c>
      <c r="BS24" t="s">
        <v>37</v>
      </c>
      <c r="BT24" t="s">
        <v>37</v>
      </c>
      <c r="BU24">
        <v>3</v>
      </c>
      <c r="BV24">
        <v>8</v>
      </c>
      <c r="BX24" s="27">
        <v>2018</v>
      </c>
      <c r="BY24">
        <v>0.14634146341463414</v>
      </c>
      <c r="BZ24">
        <v>7.3170731707317069E-2</v>
      </c>
      <c r="CA24">
        <v>4.878048780487805E-2</v>
      </c>
      <c r="CB24">
        <v>4.878048780487805E-2</v>
      </c>
      <c r="CC24">
        <v>0</v>
      </c>
      <c r="CD24">
        <v>2.4390243902439025E-2</v>
      </c>
      <c r="CE24">
        <v>0</v>
      </c>
      <c r="CF24">
        <v>0.65853658536585369</v>
      </c>
    </row>
    <row r="25" spans="1:84" x14ac:dyDescent="0.25">
      <c r="A25" s="27" t="s">
        <v>4881</v>
      </c>
      <c r="B25" s="27">
        <v>2012</v>
      </c>
      <c r="C25" s="27">
        <v>9</v>
      </c>
      <c r="E25">
        <v>3</v>
      </c>
      <c r="G25">
        <v>2</v>
      </c>
      <c r="I25">
        <v>10</v>
      </c>
      <c r="J25">
        <v>15</v>
      </c>
      <c r="L25" s="27" t="s">
        <v>4881</v>
      </c>
      <c r="M25" s="27">
        <v>2012</v>
      </c>
      <c r="N25" s="27">
        <v>9</v>
      </c>
      <c r="O25">
        <f t="shared" si="0"/>
        <v>0</v>
      </c>
      <c r="P25">
        <f t="shared" si="1"/>
        <v>0.2</v>
      </c>
      <c r="Q25">
        <f t="shared" si="2"/>
        <v>0</v>
      </c>
      <c r="R25">
        <f t="shared" si="3"/>
        <v>0.13333333333333333</v>
      </c>
      <c r="S25">
        <f t="shared" si="4"/>
        <v>0</v>
      </c>
      <c r="T25">
        <f t="shared" si="5"/>
        <v>0.66666666666666663</v>
      </c>
      <c r="AV25" s="27" t="s">
        <v>4826</v>
      </c>
      <c r="AW25" s="27">
        <v>2011</v>
      </c>
      <c r="AX25" s="27">
        <v>5</v>
      </c>
      <c r="BE25">
        <v>1</v>
      </c>
      <c r="BI25">
        <v>1</v>
      </c>
      <c r="BK25" t="s">
        <v>4826</v>
      </c>
      <c r="BL25">
        <v>2011</v>
      </c>
      <c r="BM25">
        <v>5</v>
      </c>
      <c r="BN25">
        <v>1</v>
      </c>
      <c r="BS25" t="s">
        <v>37</v>
      </c>
      <c r="BT25" t="s">
        <v>37</v>
      </c>
      <c r="BV25">
        <v>1</v>
      </c>
    </row>
    <row r="26" spans="1:84" x14ac:dyDescent="0.25">
      <c r="A26" s="27" t="s">
        <v>4883</v>
      </c>
      <c r="B26" s="27">
        <v>2012</v>
      </c>
      <c r="C26" s="27">
        <v>9</v>
      </c>
      <c r="I26">
        <v>2</v>
      </c>
      <c r="J26">
        <v>2</v>
      </c>
      <c r="L26" s="27" t="s">
        <v>4883</v>
      </c>
      <c r="M26" s="27">
        <v>2012</v>
      </c>
      <c r="N26" s="27">
        <v>9</v>
      </c>
      <c r="O26">
        <f t="shared" si="0"/>
        <v>0</v>
      </c>
      <c r="P26">
        <f t="shared" si="1"/>
        <v>0</v>
      </c>
      <c r="Q26">
        <f t="shared" si="2"/>
        <v>0</v>
      </c>
      <c r="R26">
        <f t="shared" si="3"/>
        <v>0</v>
      </c>
      <c r="S26">
        <f t="shared" si="4"/>
        <v>0</v>
      </c>
      <c r="T26">
        <f t="shared" si="5"/>
        <v>1</v>
      </c>
      <c r="AV26" s="27" t="s">
        <v>4829</v>
      </c>
      <c r="AW26" s="27">
        <v>2011</v>
      </c>
      <c r="AX26" s="27">
        <v>6</v>
      </c>
      <c r="BE26">
        <v>1</v>
      </c>
      <c r="BH26">
        <v>1</v>
      </c>
      <c r="BI26">
        <v>2</v>
      </c>
      <c r="BK26" t="s">
        <v>4829</v>
      </c>
      <c r="BL26">
        <v>2011</v>
      </c>
      <c r="BM26">
        <v>6</v>
      </c>
      <c r="BN26">
        <v>1</v>
      </c>
      <c r="BS26" t="s">
        <v>37</v>
      </c>
      <c r="BT26" t="s">
        <v>37</v>
      </c>
      <c r="BU26">
        <v>1</v>
      </c>
      <c r="BV26">
        <v>2</v>
      </c>
    </row>
    <row r="27" spans="1:84" x14ac:dyDescent="0.25">
      <c r="A27" s="27" t="s">
        <v>4886</v>
      </c>
      <c r="B27" s="27">
        <v>2012</v>
      </c>
      <c r="C27" s="27">
        <v>10</v>
      </c>
      <c r="F27">
        <v>1</v>
      </c>
      <c r="I27">
        <v>7</v>
      </c>
      <c r="J27">
        <v>8</v>
      </c>
      <c r="L27" s="27" t="s">
        <v>4886</v>
      </c>
      <c r="M27" s="27">
        <v>2012</v>
      </c>
      <c r="N27" s="27">
        <v>10</v>
      </c>
      <c r="O27">
        <f t="shared" si="0"/>
        <v>0</v>
      </c>
      <c r="P27">
        <f t="shared" si="1"/>
        <v>0</v>
      </c>
      <c r="Q27">
        <f t="shared" si="2"/>
        <v>0.125</v>
      </c>
      <c r="R27">
        <f t="shared" si="3"/>
        <v>0</v>
      </c>
      <c r="S27">
        <f t="shared" si="4"/>
        <v>0</v>
      </c>
      <c r="T27">
        <f t="shared" si="5"/>
        <v>0.875</v>
      </c>
      <c r="AV27" s="27" t="s">
        <v>4830</v>
      </c>
      <c r="AW27" s="27">
        <v>2011</v>
      </c>
      <c r="AX27" s="27">
        <v>6</v>
      </c>
      <c r="AZ27">
        <v>1</v>
      </c>
      <c r="BE27">
        <v>2</v>
      </c>
      <c r="BH27">
        <v>1</v>
      </c>
      <c r="BI27">
        <v>4</v>
      </c>
      <c r="BK27" t="s">
        <v>4830</v>
      </c>
      <c r="BL27">
        <v>2011</v>
      </c>
      <c r="BM27">
        <v>6</v>
      </c>
      <c r="BN27">
        <v>2</v>
      </c>
      <c r="BO27">
        <v>1</v>
      </c>
      <c r="BS27" t="s">
        <v>37</v>
      </c>
      <c r="BT27" t="s">
        <v>37</v>
      </c>
      <c r="BU27">
        <v>1</v>
      </c>
      <c r="BV27">
        <v>4</v>
      </c>
    </row>
    <row r="28" spans="1:84" x14ac:dyDescent="0.25">
      <c r="A28" s="27" t="s">
        <v>4889</v>
      </c>
      <c r="B28" s="27">
        <v>2012</v>
      </c>
      <c r="C28" s="27">
        <v>11</v>
      </c>
      <c r="I28">
        <v>1</v>
      </c>
      <c r="J28">
        <v>1</v>
      </c>
      <c r="L28" s="27" t="s">
        <v>4889</v>
      </c>
      <c r="M28" s="27">
        <v>2012</v>
      </c>
      <c r="N28" s="27">
        <v>11</v>
      </c>
      <c r="O28">
        <f t="shared" si="0"/>
        <v>0</v>
      </c>
      <c r="P28">
        <f t="shared" si="1"/>
        <v>0</v>
      </c>
      <c r="Q28">
        <f t="shared" si="2"/>
        <v>0</v>
      </c>
      <c r="R28">
        <f t="shared" si="3"/>
        <v>0</v>
      </c>
      <c r="S28">
        <f t="shared" si="4"/>
        <v>0</v>
      </c>
      <c r="T28">
        <f t="shared" si="5"/>
        <v>1</v>
      </c>
      <c r="AV28" s="27" t="s">
        <v>4831</v>
      </c>
      <c r="AW28" s="27">
        <v>2011</v>
      </c>
      <c r="AX28" s="27">
        <v>6</v>
      </c>
      <c r="BE28">
        <v>1</v>
      </c>
      <c r="BI28">
        <v>1</v>
      </c>
      <c r="BK28" t="s">
        <v>4831</v>
      </c>
      <c r="BL28">
        <v>2011</v>
      </c>
      <c r="BM28">
        <v>6</v>
      </c>
      <c r="BN28">
        <v>1</v>
      </c>
      <c r="BS28" t="s">
        <v>37</v>
      </c>
      <c r="BT28" t="s">
        <v>37</v>
      </c>
      <c r="BV28">
        <v>1</v>
      </c>
    </row>
    <row r="29" spans="1:84" x14ac:dyDescent="0.25">
      <c r="A29" s="27" t="s">
        <v>4901</v>
      </c>
      <c r="B29" s="27">
        <v>2013</v>
      </c>
      <c r="C29" s="27">
        <v>5</v>
      </c>
      <c r="I29">
        <v>2</v>
      </c>
      <c r="J29">
        <v>2</v>
      </c>
      <c r="L29" s="27" t="s">
        <v>4901</v>
      </c>
      <c r="M29" s="27">
        <v>2013</v>
      </c>
      <c r="N29" s="27">
        <v>5</v>
      </c>
      <c r="O29">
        <f t="shared" si="0"/>
        <v>0</v>
      </c>
      <c r="P29">
        <f t="shared" si="1"/>
        <v>0</v>
      </c>
      <c r="Q29">
        <f t="shared" si="2"/>
        <v>0</v>
      </c>
      <c r="R29">
        <f t="shared" si="3"/>
        <v>0</v>
      </c>
      <c r="S29">
        <f t="shared" si="4"/>
        <v>0</v>
      </c>
      <c r="T29">
        <f t="shared" si="5"/>
        <v>1</v>
      </c>
      <c r="AV29" s="27" t="s">
        <v>4834</v>
      </c>
      <c r="AW29" s="27">
        <v>2011</v>
      </c>
      <c r="AX29" s="27">
        <v>7</v>
      </c>
      <c r="BH29">
        <v>2</v>
      </c>
      <c r="BI29">
        <v>2</v>
      </c>
      <c r="BK29" t="s">
        <v>4834</v>
      </c>
      <c r="BL29">
        <v>2011</v>
      </c>
      <c r="BM29">
        <v>7</v>
      </c>
      <c r="BS29" t="s">
        <v>37</v>
      </c>
      <c r="BT29" t="s">
        <v>37</v>
      </c>
      <c r="BU29">
        <v>2</v>
      </c>
      <c r="BV29">
        <v>2</v>
      </c>
    </row>
    <row r="30" spans="1:84" x14ac:dyDescent="0.25">
      <c r="A30" s="27" t="s">
        <v>4902</v>
      </c>
      <c r="B30" s="27">
        <v>2013</v>
      </c>
      <c r="C30" s="27">
        <v>6</v>
      </c>
      <c r="I30">
        <v>3</v>
      </c>
      <c r="J30">
        <v>3</v>
      </c>
      <c r="L30" s="27" t="s">
        <v>4902</v>
      </c>
      <c r="M30" s="27">
        <v>2013</v>
      </c>
      <c r="N30" s="27">
        <v>6</v>
      </c>
      <c r="O30">
        <f t="shared" si="0"/>
        <v>0</v>
      </c>
      <c r="P30">
        <f t="shared" si="1"/>
        <v>0</v>
      </c>
      <c r="Q30">
        <f t="shared" si="2"/>
        <v>0</v>
      </c>
      <c r="R30">
        <f t="shared" si="3"/>
        <v>0</v>
      </c>
      <c r="S30">
        <f t="shared" si="4"/>
        <v>0</v>
      </c>
      <c r="T30">
        <f t="shared" si="5"/>
        <v>1</v>
      </c>
      <c r="AV30" s="27" t="s">
        <v>4835</v>
      </c>
      <c r="AW30" s="27">
        <v>2011</v>
      </c>
      <c r="AX30" s="27">
        <v>7</v>
      </c>
      <c r="AZ30">
        <v>1</v>
      </c>
      <c r="BE30">
        <v>1</v>
      </c>
      <c r="BH30">
        <v>3</v>
      </c>
      <c r="BI30">
        <v>5</v>
      </c>
      <c r="BK30" t="s">
        <v>4835</v>
      </c>
      <c r="BL30">
        <v>2011</v>
      </c>
      <c r="BM30">
        <v>7</v>
      </c>
      <c r="BN30">
        <v>1</v>
      </c>
      <c r="BO30">
        <v>1</v>
      </c>
      <c r="BS30" t="s">
        <v>37</v>
      </c>
      <c r="BT30" t="s">
        <v>37</v>
      </c>
      <c r="BU30">
        <v>3</v>
      </c>
      <c r="BV30">
        <v>5</v>
      </c>
    </row>
    <row r="31" spans="1:84" x14ac:dyDescent="0.25">
      <c r="A31" s="27" t="s">
        <v>4903</v>
      </c>
      <c r="B31" s="27">
        <v>2013</v>
      </c>
      <c r="C31" s="27">
        <v>6</v>
      </c>
      <c r="G31">
        <v>2</v>
      </c>
      <c r="J31">
        <v>2</v>
      </c>
      <c r="L31" s="27" t="s">
        <v>4903</v>
      </c>
      <c r="M31" s="27">
        <v>2013</v>
      </c>
      <c r="N31" s="27">
        <v>6</v>
      </c>
      <c r="O31">
        <f t="shared" si="0"/>
        <v>0</v>
      </c>
      <c r="P31">
        <f t="shared" si="1"/>
        <v>0</v>
      </c>
      <c r="Q31">
        <f t="shared" si="2"/>
        <v>0</v>
      </c>
      <c r="R31">
        <f t="shared" si="3"/>
        <v>1</v>
      </c>
      <c r="S31">
        <f t="shared" si="4"/>
        <v>0</v>
      </c>
      <c r="T31">
        <f t="shared" si="5"/>
        <v>0</v>
      </c>
      <c r="AV31" s="27" t="s">
        <v>4837</v>
      </c>
      <c r="AW31" s="27">
        <v>2011</v>
      </c>
      <c r="AX31" s="27">
        <v>8</v>
      </c>
      <c r="BH31">
        <v>2</v>
      </c>
      <c r="BI31">
        <v>2</v>
      </c>
      <c r="BK31" t="s">
        <v>4837</v>
      </c>
      <c r="BL31">
        <v>2011</v>
      </c>
      <c r="BM31">
        <v>8</v>
      </c>
      <c r="BS31" t="s">
        <v>37</v>
      </c>
      <c r="BT31" t="s">
        <v>37</v>
      </c>
      <c r="BU31">
        <v>2</v>
      </c>
      <c r="BV31">
        <v>2</v>
      </c>
    </row>
    <row r="32" spans="1:84" x14ac:dyDescent="0.25">
      <c r="A32" s="27" t="s">
        <v>4909</v>
      </c>
      <c r="B32" s="27">
        <v>2013</v>
      </c>
      <c r="C32" s="27">
        <v>8</v>
      </c>
      <c r="I32">
        <v>1</v>
      </c>
      <c r="J32">
        <v>1</v>
      </c>
      <c r="L32" s="27" t="s">
        <v>4909</v>
      </c>
      <c r="M32" s="27">
        <v>2013</v>
      </c>
      <c r="N32" s="27">
        <v>8</v>
      </c>
      <c r="O32">
        <f t="shared" si="0"/>
        <v>0</v>
      </c>
      <c r="P32">
        <f t="shared" si="1"/>
        <v>0</v>
      </c>
      <c r="Q32">
        <f t="shared" si="2"/>
        <v>0</v>
      </c>
      <c r="R32">
        <f t="shared" si="3"/>
        <v>0</v>
      </c>
      <c r="S32">
        <f t="shared" si="4"/>
        <v>0</v>
      </c>
      <c r="T32">
        <f t="shared" si="5"/>
        <v>1</v>
      </c>
      <c r="AV32" s="27" t="s">
        <v>4839</v>
      </c>
      <c r="AW32" s="27">
        <v>2011</v>
      </c>
      <c r="AX32" s="27">
        <v>8</v>
      </c>
      <c r="BH32">
        <v>1</v>
      </c>
      <c r="BI32">
        <v>1</v>
      </c>
      <c r="BK32" t="s">
        <v>4839</v>
      </c>
      <c r="BL32">
        <v>2011</v>
      </c>
      <c r="BM32">
        <v>8</v>
      </c>
      <c r="BS32" t="s">
        <v>37</v>
      </c>
      <c r="BT32" t="s">
        <v>37</v>
      </c>
      <c r="BU32">
        <v>1</v>
      </c>
      <c r="BV32">
        <v>1</v>
      </c>
    </row>
    <row r="33" spans="1:74" x14ac:dyDescent="0.25">
      <c r="A33" s="27" t="s">
        <v>4910</v>
      </c>
      <c r="B33" s="27">
        <v>2013</v>
      </c>
      <c r="C33" s="27">
        <v>8</v>
      </c>
      <c r="I33">
        <v>4</v>
      </c>
      <c r="J33">
        <v>4</v>
      </c>
      <c r="L33" s="27" t="s">
        <v>4910</v>
      </c>
      <c r="M33" s="27">
        <v>2013</v>
      </c>
      <c r="N33" s="27">
        <v>8</v>
      </c>
      <c r="O33">
        <f t="shared" si="0"/>
        <v>0</v>
      </c>
      <c r="P33">
        <f t="shared" si="1"/>
        <v>0</v>
      </c>
      <c r="Q33">
        <f t="shared" si="2"/>
        <v>0</v>
      </c>
      <c r="R33">
        <f t="shared" si="3"/>
        <v>0</v>
      </c>
      <c r="S33">
        <f t="shared" si="4"/>
        <v>0</v>
      </c>
      <c r="T33">
        <f t="shared" si="5"/>
        <v>1</v>
      </c>
      <c r="AV33" s="27" t="s">
        <v>4840</v>
      </c>
      <c r="AW33" s="27">
        <v>2011</v>
      </c>
      <c r="AX33" s="27">
        <v>8</v>
      </c>
      <c r="BE33">
        <v>1</v>
      </c>
      <c r="BG33">
        <v>1</v>
      </c>
      <c r="BH33">
        <v>1</v>
      </c>
      <c r="BI33">
        <v>3</v>
      </c>
      <c r="BK33" t="s">
        <v>4840</v>
      </c>
      <c r="BL33">
        <v>2011</v>
      </c>
      <c r="BM33">
        <v>8</v>
      </c>
      <c r="BN33">
        <v>1</v>
      </c>
      <c r="BP33">
        <v>1</v>
      </c>
      <c r="BS33" t="s">
        <v>37</v>
      </c>
      <c r="BT33" t="s">
        <v>37</v>
      </c>
      <c r="BU33">
        <v>1</v>
      </c>
      <c r="BV33">
        <v>3</v>
      </c>
    </row>
    <row r="34" spans="1:74" x14ac:dyDescent="0.25">
      <c r="A34" s="27" t="s">
        <v>4911</v>
      </c>
      <c r="B34" s="27">
        <v>2013</v>
      </c>
      <c r="C34" s="27">
        <v>8</v>
      </c>
      <c r="I34">
        <v>1</v>
      </c>
      <c r="J34">
        <v>1</v>
      </c>
      <c r="L34" s="27" t="s">
        <v>4911</v>
      </c>
      <c r="M34" s="27">
        <v>2013</v>
      </c>
      <c r="N34" s="27">
        <v>8</v>
      </c>
      <c r="O34">
        <f t="shared" si="0"/>
        <v>0</v>
      </c>
      <c r="P34">
        <f t="shared" si="1"/>
        <v>0</v>
      </c>
      <c r="Q34">
        <f t="shared" si="2"/>
        <v>0</v>
      </c>
      <c r="R34">
        <f t="shared" si="3"/>
        <v>0</v>
      </c>
      <c r="S34">
        <f t="shared" si="4"/>
        <v>0</v>
      </c>
      <c r="T34">
        <f t="shared" si="5"/>
        <v>1</v>
      </c>
      <c r="AV34" s="27" t="s">
        <v>4842</v>
      </c>
      <c r="AW34" s="27">
        <v>2011</v>
      </c>
      <c r="AX34" s="27">
        <v>9</v>
      </c>
      <c r="BH34">
        <v>2</v>
      </c>
      <c r="BI34">
        <v>2</v>
      </c>
      <c r="BK34" t="s">
        <v>4842</v>
      </c>
      <c r="BL34">
        <v>2011</v>
      </c>
      <c r="BM34">
        <v>9</v>
      </c>
      <c r="BS34" t="s">
        <v>37</v>
      </c>
      <c r="BT34" t="s">
        <v>37</v>
      </c>
      <c r="BU34">
        <v>2</v>
      </c>
      <c r="BV34">
        <v>2</v>
      </c>
    </row>
    <row r="35" spans="1:74" x14ac:dyDescent="0.25">
      <c r="A35" s="27" t="s">
        <v>4912</v>
      </c>
      <c r="B35" s="27">
        <v>2013</v>
      </c>
      <c r="C35" s="27">
        <v>9</v>
      </c>
      <c r="H35">
        <v>1</v>
      </c>
      <c r="I35">
        <v>3</v>
      </c>
      <c r="J35">
        <v>4</v>
      </c>
      <c r="L35" s="27" t="s">
        <v>4912</v>
      </c>
      <c r="M35" s="27">
        <v>2013</v>
      </c>
      <c r="N35" s="27">
        <v>9</v>
      </c>
      <c r="O35">
        <f t="shared" ref="O35:O66" si="13">D35/$J35</f>
        <v>0</v>
      </c>
      <c r="P35">
        <f t="shared" ref="P35:P66" si="14">E35/$J35</f>
        <v>0</v>
      </c>
      <c r="Q35">
        <f t="shared" ref="Q35:Q66" si="15">F35/$J35</f>
        <v>0</v>
      </c>
      <c r="R35">
        <f t="shared" ref="R35:R66" si="16">G35/$J35</f>
        <v>0</v>
      </c>
      <c r="S35">
        <f t="shared" ref="S35:S66" si="17">H35/$J35</f>
        <v>0.25</v>
      </c>
      <c r="T35">
        <f t="shared" ref="T35:T66" si="18">I35/$J35</f>
        <v>0.75</v>
      </c>
      <c r="AV35" s="27" t="s">
        <v>4847</v>
      </c>
      <c r="AW35" s="27">
        <v>2011</v>
      </c>
      <c r="AX35" s="27">
        <v>10</v>
      </c>
      <c r="BH35">
        <v>1</v>
      </c>
      <c r="BI35">
        <v>1</v>
      </c>
      <c r="BK35" t="s">
        <v>4847</v>
      </c>
      <c r="BL35">
        <v>2011</v>
      </c>
      <c r="BM35">
        <v>10</v>
      </c>
      <c r="BS35" t="s">
        <v>37</v>
      </c>
      <c r="BT35" t="s">
        <v>37</v>
      </c>
      <c r="BU35">
        <v>1</v>
      </c>
      <c r="BV35">
        <v>1</v>
      </c>
    </row>
    <row r="36" spans="1:74" x14ac:dyDescent="0.25">
      <c r="A36" s="27" t="s">
        <v>4914</v>
      </c>
      <c r="B36" s="27">
        <v>2013</v>
      </c>
      <c r="C36" s="27">
        <v>9</v>
      </c>
      <c r="G36">
        <v>1</v>
      </c>
      <c r="I36">
        <v>1</v>
      </c>
      <c r="J36">
        <v>2</v>
      </c>
      <c r="L36" s="27" t="s">
        <v>4914</v>
      </c>
      <c r="M36" s="27">
        <v>2013</v>
      </c>
      <c r="N36" s="27">
        <v>9</v>
      </c>
      <c r="O36">
        <f t="shared" si="13"/>
        <v>0</v>
      </c>
      <c r="P36">
        <f t="shared" si="14"/>
        <v>0</v>
      </c>
      <c r="Q36">
        <f t="shared" si="15"/>
        <v>0</v>
      </c>
      <c r="R36">
        <f t="shared" si="16"/>
        <v>0.5</v>
      </c>
      <c r="S36">
        <f t="shared" si="17"/>
        <v>0</v>
      </c>
      <c r="T36">
        <f t="shared" si="18"/>
        <v>0.5</v>
      </c>
      <c r="AV36" s="27" t="s">
        <v>4852</v>
      </c>
      <c r="AW36" s="27">
        <v>2011</v>
      </c>
      <c r="AX36" s="27">
        <v>11</v>
      </c>
      <c r="BE36">
        <v>2</v>
      </c>
      <c r="BH36">
        <v>1</v>
      </c>
      <c r="BI36">
        <v>3</v>
      </c>
      <c r="BK36" t="s">
        <v>4852</v>
      </c>
      <c r="BL36">
        <v>2011</v>
      </c>
      <c r="BM36">
        <v>11</v>
      </c>
      <c r="BN36">
        <v>2</v>
      </c>
      <c r="BS36" t="s">
        <v>37</v>
      </c>
      <c r="BT36" t="s">
        <v>37</v>
      </c>
      <c r="BU36">
        <v>1</v>
      </c>
      <c r="BV36">
        <v>3</v>
      </c>
    </row>
    <row r="37" spans="1:74" x14ac:dyDescent="0.25">
      <c r="A37" s="27" t="s">
        <v>4915</v>
      </c>
      <c r="B37" s="27">
        <v>2013</v>
      </c>
      <c r="C37" s="27">
        <v>10</v>
      </c>
      <c r="I37">
        <v>1</v>
      </c>
      <c r="J37">
        <v>1</v>
      </c>
      <c r="L37" s="27" t="s">
        <v>4915</v>
      </c>
      <c r="M37" s="27">
        <v>2013</v>
      </c>
      <c r="N37" s="27">
        <v>10</v>
      </c>
      <c r="O37">
        <f t="shared" si="13"/>
        <v>0</v>
      </c>
      <c r="P37">
        <f t="shared" si="14"/>
        <v>0</v>
      </c>
      <c r="Q37">
        <f t="shared" si="15"/>
        <v>0</v>
      </c>
      <c r="R37">
        <f t="shared" si="16"/>
        <v>0</v>
      </c>
      <c r="S37">
        <f t="shared" si="17"/>
        <v>0</v>
      </c>
      <c r="T37">
        <f t="shared" si="18"/>
        <v>1</v>
      </c>
      <c r="AV37" s="27" t="s">
        <v>4854</v>
      </c>
      <c r="AW37" s="27">
        <v>2012</v>
      </c>
      <c r="AX37" s="27">
        <v>2</v>
      </c>
      <c r="BG37">
        <v>1</v>
      </c>
      <c r="BI37">
        <v>1</v>
      </c>
      <c r="BK37" t="s">
        <v>4854</v>
      </c>
      <c r="BL37">
        <v>2012</v>
      </c>
      <c r="BM37">
        <v>2</v>
      </c>
      <c r="BP37">
        <v>1</v>
      </c>
      <c r="BS37" t="s">
        <v>37</v>
      </c>
      <c r="BT37" t="s">
        <v>37</v>
      </c>
      <c r="BV37">
        <v>1</v>
      </c>
    </row>
    <row r="38" spans="1:74" x14ac:dyDescent="0.25">
      <c r="A38" s="27" t="s">
        <v>4923</v>
      </c>
      <c r="B38" s="27">
        <v>2014</v>
      </c>
      <c r="C38" s="27">
        <v>5</v>
      </c>
      <c r="I38">
        <v>1</v>
      </c>
      <c r="J38">
        <v>1</v>
      </c>
      <c r="L38" s="27" t="s">
        <v>4923</v>
      </c>
      <c r="M38" s="27">
        <v>2014</v>
      </c>
      <c r="N38" s="27">
        <v>5</v>
      </c>
      <c r="O38">
        <f t="shared" si="13"/>
        <v>0</v>
      </c>
      <c r="P38">
        <f t="shared" si="14"/>
        <v>0</v>
      </c>
      <c r="Q38">
        <f t="shared" si="15"/>
        <v>0</v>
      </c>
      <c r="R38">
        <f t="shared" si="16"/>
        <v>0</v>
      </c>
      <c r="S38">
        <f t="shared" si="17"/>
        <v>0</v>
      </c>
      <c r="T38">
        <f t="shared" si="18"/>
        <v>1</v>
      </c>
      <c r="AV38" s="27" t="s">
        <v>4855</v>
      </c>
      <c r="AW38" s="27">
        <v>2012</v>
      </c>
      <c r="AX38" s="27">
        <v>2</v>
      </c>
      <c r="BH38">
        <v>1</v>
      </c>
      <c r="BI38">
        <v>1</v>
      </c>
      <c r="BK38" t="s">
        <v>4855</v>
      </c>
      <c r="BL38">
        <v>2012</v>
      </c>
      <c r="BM38">
        <v>2</v>
      </c>
      <c r="BS38" t="s">
        <v>37</v>
      </c>
      <c r="BT38" t="s">
        <v>37</v>
      </c>
      <c r="BU38">
        <v>1</v>
      </c>
      <c r="BV38">
        <v>1</v>
      </c>
    </row>
    <row r="39" spans="1:74" x14ac:dyDescent="0.25">
      <c r="A39" s="27" t="s">
        <v>4924</v>
      </c>
      <c r="B39" s="27">
        <v>2014</v>
      </c>
      <c r="C39" s="27">
        <v>6</v>
      </c>
      <c r="G39">
        <v>1</v>
      </c>
      <c r="I39">
        <v>2</v>
      </c>
      <c r="J39">
        <v>3</v>
      </c>
      <c r="L39" s="27" t="s">
        <v>4924</v>
      </c>
      <c r="M39" s="27">
        <v>2014</v>
      </c>
      <c r="N39" s="27">
        <v>6</v>
      </c>
      <c r="O39">
        <f t="shared" si="13"/>
        <v>0</v>
      </c>
      <c r="P39">
        <f t="shared" si="14"/>
        <v>0</v>
      </c>
      <c r="Q39">
        <f t="shared" si="15"/>
        <v>0</v>
      </c>
      <c r="R39">
        <f t="shared" si="16"/>
        <v>0.33333333333333331</v>
      </c>
      <c r="S39">
        <f t="shared" si="17"/>
        <v>0</v>
      </c>
      <c r="T39">
        <f t="shared" si="18"/>
        <v>0.66666666666666663</v>
      </c>
      <c r="AV39" s="27" t="s">
        <v>4856</v>
      </c>
      <c r="AW39" s="27">
        <v>2012</v>
      </c>
      <c r="AX39" s="27">
        <v>3</v>
      </c>
      <c r="BE39">
        <v>2</v>
      </c>
      <c r="BH39">
        <v>3</v>
      </c>
      <c r="BI39">
        <v>5</v>
      </c>
      <c r="BK39" t="s">
        <v>4856</v>
      </c>
      <c r="BL39">
        <v>2012</v>
      </c>
      <c r="BM39">
        <v>3</v>
      </c>
      <c r="BN39">
        <v>2</v>
      </c>
      <c r="BS39" t="s">
        <v>37</v>
      </c>
      <c r="BT39" t="s">
        <v>37</v>
      </c>
      <c r="BU39">
        <v>3</v>
      </c>
      <c r="BV39">
        <v>5</v>
      </c>
    </row>
    <row r="40" spans="1:74" x14ac:dyDescent="0.25">
      <c r="A40" s="27" t="s">
        <v>4926</v>
      </c>
      <c r="B40" s="27">
        <v>2014</v>
      </c>
      <c r="C40" s="27">
        <v>6</v>
      </c>
      <c r="G40">
        <v>1</v>
      </c>
      <c r="I40">
        <v>4</v>
      </c>
      <c r="J40">
        <v>5</v>
      </c>
      <c r="L40" s="27" t="s">
        <v>4926</v>
      </c>
      <c r="M40" s="27">
        <v>2014</v>
      </c>
      <c r="N40" s="27">
        <v>6</v>
      </c>
      <c r="O40">
        <f t="shared" si="13"/>
        <v>0</v>
      </c>
      <c r="P40">
        <f t="shared" si="14"/>
        <v>0</v>
      </c>
      <c r="Q40">
        <f t="shared" si="15"/>
        <v>0</v>
      </c>
      <c r="R40">
        <f t="shared" si="16"/>
        <v>0.2</v>
      </c>
      <c r="S40">
        <f t="shared" si="17"/>
        <v>0</v>
      </c>
      <c r="T40">
        <f t="shared" si="18"/>
        <v>0.8</v>
      </c>
      <c r="AV40" s="27" t="s">
        <v>4858</v>
      </c>
      <c r="AW40" s="27">
        <v>2012</v>
      </c>
      <c r="AX40" s="27">
        <v>4</v>
      </c>
      <c r="BG40">
        <v>2</v>
      </c>
      <c r="BH40">
        <v>3</v>
      </c>
      <c r="BI40">
        <v>5</v>
      </c>
      <c r="BK40" t="s">
        <v>4858</v>
      </c>
      <c r="BL40">
        <v>2012</v>
      </c>
      <c r="BM40">
        <v>4</v>
      </c>
      <c r="BP40">
        <v>2</v>
      </c>
      <c r="BS40" t="s">
        <v>37</v>
      </c>
      <c r="BT40" t="s">
        <v>37</v>
      </c>
      <c r="BU40">
        <v>3</v>
      </c>
      <c r="BV40">
        <v>5</v>
      </c>
    </row>
    <row r="41" spans="1:74" x14ac:dyDescent="0.25">
      <c r="A41" s="27" t="s">
        <v>4928</v>
      </c>
      <c r="B41" s="27">
        <v>2014</v>
      </c>
      <c r="C41" s="27">
        <v>7</v>
      </c>
      <c r="H41">
        <v>2</v>
      </c>
      <c r="J41">
        <v>2</v>
      </c>
      <c r="L41" s="27" t="s">
        <v>4928</v>
      </c>
      <c r="M41" s="27">
        <v>2014</v>
      </c>
      <c r="N41" s="27">
        <v>7</v>
      </c>
      <c r="O41">
        <f t="shared" si="13"/>
        <v>0</v>
      </c>
      <c r="P41">
        <f t="shared" si="14"/>
        <v>0</v>
      </c>
      <c r="Q41">
        <f t="shared" si="15"/>
        <v>0</v>
      </c>
      <c r="R41">
        <f t="shared" si="16"/>
        <v>0</v>
      </c>
      <c r="S41">
        <f t="shared" si="17"/>
        <v>1</v>
      </c>
      <c r="T41">
        <f t="shared" si="18"/>
        <v>0</v>
      </c>
      <c r="AV41" s="27" t="s">
        <v>4859</v>
      </c>
      <c r="AW41" s="27">
        <v>2012</v>
      </c>
      <c r="AX41" s="27">
        <v>4</v>
      </c>
      <c r="BE41">
        <v>2</v>
      </c>
      <c r="BI41">
        <v>2</v>
      </c>
      <c r="BK41" t="s">
        <v>4859</v>
      </c>
      <c r="BL41">
        <v>2012</v>
      </c>
      <c r="BM41">
        <v>4</v>
      </c>
      <c r="BN41">
        <v>2</v>
      </c>
      <c r="BS41" t="s">
        <v>37</v>
      </c>
      <c r="BT41" t="s">
        <v>37</v>
      </c>
      <c r="BV41">
        <v>2</v>
      </c>
    </row>
    <row r="42" spans="1:74" x14ac:dyDescent="0.25">
      <c r="A42" s="27" t="s">
        <v>4932</v>
      </c>
      <c r="B42" s="27">
        <v>2014</v>
      </c>
      <c r="C42" s="27">
        <v>8</v>
      </c>
      <c r="G42">
        <v>2</v>
      </c>
      <c r="I42">
        <v>2</v>
      </c>
      <c r="J42">
        <v>4</v>
      </c>
      <c r="L42" s="27" t="s">
        <v>4932</v>
      </c>
      <c r="M42" s="27">
        <v>2014</v>
      </c>
      <c r="N42" s="27">
        <v>8</v>
      </c>
      <c r="O42">
        <f t="shared" si="13"/>
        <v>0</v>
      </c>
      <c r="P42">
        <f t="shared" si="14"/>
        <v>0</v>
      </c>
      <c r="Q42">
        <f t="shared" si="15"/>
        <v>0</v>
      </c>
      <c r="R42">
        <f t="shared" si="16"/>
        <v>0.5</v>
      </c>
      <c r="S42">
        <f t="shared" si="17"/>
        <v>0</v>
      </c>
      <c r="T42">
        <f t="shared" si="18"/>
        <v>0.5</v>
      </c>
      <c r="AV42" s="27" t="s">
        <v>4860</v>
      </c>
      <c r="AW42" s="27">
        <v>2012</v>
      </c>
      <c r="AX42" s="27">
        <v>5</v>
      </c>
      <c r="BE42">
        <v>1</v>
      </c>
      <c r="BI42">
        <v>1</v>
      </c>
      <c r="BK42" t="s">
        <v>4860</v>
      </c>
      <c r="BL42">
        <v>2012</v>
      </c>
      <c r="BM42">
        <v>5</v>
      </c>
      <c r="BN42">
        <v>1</v>
      </c>
      <c r="BS42" t="s">
        <v>37</v>
      </c>
      <c r="BT42" t="s">
        <v>37</v>
      </c>
      <c r="BV42">
        <v>1</v>
      </c>
    </row>
    <row r="43" spans="1:74" x14ac:dyDescent="0.25">
      <c r="A43" s="27" t="s">
        <v>4933</v>
      </c>
      <c r="B43" s="27">
        <v>2014</v>
      </c>
      <c r="C43" s="27">
        <v>8</v>
      </c>
      <c r="G43">
        <v>1</v>
      </c>
      <c r="I43">
        <v>1</v>
      </c>
      <c r="J43">
        <v>2</v>
      </c>
      <c r="L43" s="27" t="s">
        <v>4933</v>
      </c>
      <c r="M43" s="27">
        <v>2014</v>
      </c>
      <c r="N43" s="27">
        <v>8</v>
      </c>
      <c r="O43">
        <f t="shared" si="13"/>
        <v>0</v>
      </c>
      <c r="P43">
        <f t="shared" si="14"/>
        <v>0</v>
      </c>
      <c r="Q43">
        <f t="shared" si="15"/>
        <v>0</v>
      </c>
      <c r="R43">
        <f t="shared" si="16"/>
        <v>0.5</v>
      </c>
      <c r="S43">
        <f t="shared" si="17"/>
        <v>0</v>
      </c>
      <c r="T43">
        <f t="shared" si="18"/>
        <v>0.5</v>
      </c>
      <c r="AV43" s="27" t="s">
        <v>4863</v>
      </c>
      <c r="AW43" s="27">
        <v>2012</v>
      </c>
      <c r="AX43" s="27">
        <v>6</v>
      </c>
      <c r="BH43">
        <v>1</v>
      </c>
      <c r="BI43">
        <v>1</v>
      </c>
      <c r="BK43" t="s">
        <v>4863</v>
      </c>
      <c r="BL43">
        <v>2012</v>
      </c>
      <c r="BM43">
        <v>6</v>
      </c>
      <c r="BS43" t="s">
        <v>37</v>
      </c>
      <c r="BT43" t="s">
        <v>37</v>
      </c>
      <c r="BU43">
        <v>1</v>
      </c>
      <c r="BV43">
        <v>1</v>
      </c>
    </row>
    <row r="44" spans="1:74" x14ac:dyDescent="0.25">
      <c r="A44" s="27" t="s">
        <v>4936</v>
      </c>
      <c r="B44" s="27">
        <v>2014</v>
      </c>
      <c r="C44" s="27">
        <v>9</v>
      </c>
      <c r="I44">
        <v>1</v>
      </c>
      <c r="J44">
        <v>1</v>
      </c>
      <c r="L44" s="27" t="s">
        <v>4936</v>
      </c>
      <c r="M44" s="27">
        <v>2014</v>
      </c>
      <c r="N44" s="27">
        <v>9</v>
      </c>
      <c r="O44">
        <f t="shared" si="13"/>
        <v>0</v>
      </c>
      <c r="P44">
        <f t="shared" si="14"/>
        <v>0</v>
      </c>
      <c r="Q44">
        <f t="shared" si="15"/>
        <v>0</v>
      </c>
      <c r="R44">
        <f t="shared" si="16"/>
        <v>0</v>
      </c>
      <c r="S44">
        <f t="shared" si="17"/>
        <v>0</v>
      </c>
      <c r="T44">
        <f t="shared" si="18"/>
        <v>1</v>
      </c>
      <c r="AV44" s="27" t="s">
        <v>4864</v>
      </c>
      <c r="AW44" s="27">
        <v>2012</v>
      </c>
      <c r="AX44" s="27">
        <v>6</v>
      </c>
      <c r="AZ44">
        <v>1</v>
      </c>
      <c r="BI44">
        <v>1</v>
      </c>
      <c r="BK44" t="s">
        <v>4864</v>
      </c>
      <c r="BL44">
        <v>2012</v>
      </c>
      <c r="BM44">
        <v>6</v>
      </c>
      <c r="BO44">
        <v>1</v>
      </c>
      <c r="BS44" t="s">
        <v>37</v>
      </c>
      <c r="BT44" t="s">
        <v>37</v>
      </c>
      <c r="BV44">
        <v>1</v>
      </c>
    </row>
    <row r="45" spans="1:74" x14ac:dyDescent="0.25">
      <c r="A45" s="27" t="s">
        <v>4937</v>
      </c>
      <c r="B45" s="27">
        <v>2014</v>
      </c>
      <c r="C45" s="27">
        <v>9</v>
      </c>
      <c r="H45">
        <v>1</v>
      </c>
      <c r="J45">
        <v>1</v>
      </c>
      <c r="L45" s="27" t="s">
        <v>4937</v>
      </c>
      <c r="M45" s="27">
        <v>2014</v>
      </c>
      <c r="N45" s="27">
        <v>9</v>
      </c>
      <c r="O45">
        <f t="shared" si="13"/>
        <v>0</v>
      </c>
      <c r="P45">
        <f t="shared" si="14"/>
        <v>0</v>
      </c>
      <c r="Q45">
        <f t="shared" si="15"/>
        <v>0</v>
      </c>
      <c r="R45">
        <f t="shared" si="16"/>
        <v>0</v>
      </c>
      <c r="S45">
        <f t="shared" si="17"/>
        <v>1</v>
      </c>
      <c r="T45">
        <f t="shared" si="18"/>
        <v>0</v>
      </c>
      <c r="AV45" s="27" t="s">
        <v>4865</v>
      </c>
      <c r="AW45" s="27">
        <v>2012</v>
      </c>
      <c r="AX45" s="27">
        <v>6</v>
      </c>
      <c r="AZ45">
        <v>1</v>
      </c>
      <c r="BH45">
        <v>2</v>
      </c>
      <c r="BI45">
        <v>3</v>
      </c>
      <c r="BK45" t="s">
        <v>4865</v>
      </c>
      <c r="BL45">
        <v>2012</v>
      </c>
      <c r="BM45">
        <v>6</v>
      </c>
      <c r="BO45">
        <v>1</v>
      </c>
      <c r="BS45" t="s">
        <v>37</v>
      </c>
      <c r="BT45" t="s">
        <v>37</v>
      </c>
      <c r="BU45">
        <v>2</v>
      </c>
      <c r="BV45">
        <v>3</v>
      </c>
    </row>
    <row r="46" spans="1:74" x14ac:dyDescent="0.25">
      <c r="A46" s="27" t="s">
        <v>4938</v>
      </c>
      <c r="B46" s="27">
        <v>2014</v>
      </c>
      <c r="C46" s="27">
        <v>9</v>
      </c>
      <c r="I46">
        <v>1</v>
      </c>
      <c r="J46">
        <v>1</v>
      </c>
      <c r="L46" s="27" t="s">
        <v>4938</v>
      </c>
      <c r="M46" s="27">
        <v>2014</v>
      </c>
      <c r="N46" s="27">
        <v>9</v>
      </c>
      <c r="O46">
        <f t="shared" si="13"/>
        <v>0</v>
      </c>
      <c r="P46">
        <f t="shared" si="14"/>
        <v>0</v>
      </c>
      <c r="Q46">
        <f t="shared" si="15"/>
        <v>0</v>
      </c>
      <c r="R46">
        <f t="shared" si="16"/>
        <v>0</v>
      </c>
      <c r="S46">
        <f t="shared" si="17"/>
        <v>0</v>
      </c>
      <c r="T46">
        <f t="shared" si="18"/>
        <v>1</v>
      </c>
      <c r="AV46" s="27" t="s">
        <v>4867</v>
      </c>
      <c r="AW46" s="27">
        <v>2012</v>
      </c>
      <c r="AX46" s="27">
        <v>6</v>
      </c>
      <c r="BH46">
        <v>2</v>
      </c>
      <c r="BI46">
        <v>2</v>
      </c>
      <c r="BK46" t="s">
        <v>4867</v>
      </c>
      <c r="BL46">
        <v>2012</v>
      </c>
      <c r="BM46">
        <v>6</v>
      </c>
      <c r="BS46" t="s">
        <v>37</v>
      </c>
      <c r="BT46" t="s">
        <v>37</v>
      </c>
      <c r="BU46">
        <v>2</v>
      </c>
      <c r="BV46">
        <v>2</v>
      </c>
    </row>
    <row r="47" spans="1:74" x14ac:dyDescent="0.25">
      <c r="A47" s="27" t="s">
        <v>4939</v>
      </c>
      <c r="B47" s="27">
        <v>2014</v>
      </c>
      <c r="C47" s="27">
        <v>10</v>
      </c>
      <c r="I47">
        <v>9</v>
      </c>
      <c r="J47">
        <v>9</v>
      </c>
      <c r="L47" s="27" t="s">
        <v>4939</v>
      </c>
      <c r="M47" s="27">
        <v>2014</v>
      </c>
      <c r="N47" s="27">
        <v>10</v>
      </c>
      <c r="O47">
        <f t="shared" si="13"/>
        <v>0</v>
      </c>
      <c r="P47">
        <f t="shared" si="14"/>
        <v>0</v>
      </c>
      <c r="Q47">
        <f t="shared" si="15"/>
        <v>0</v>
      </c>
      <c r="R47">
        <f t="shared" si="16"/>
        <v>0</v>
      </c>
      <c r="S47">
        <f t="shared" si="17"/>
        <v>0</v>
      </c>
      <c r="T47">
        <f t="shared" si="18"/>
        <v>1</v>
      </c>
      <c r="AV47" s="27" t="s">
        <v>4873</v>
      </c>
      <c r="AW47" s="27">
        <v>2012</v>
      </c>
      <c r="AX47" s="27">
        <v>7</v>
      </c>
      <c r="AZ47">
        <v>1</v>
      </c>
      <c r="BI47">
        <v>1</v>
      </c>
      <c r="BK47" t="s">
        <v>4873</v>
      </c>
      <c r="BL47">
        <v>2012</v>
      </c>
      <c r="BM47">
        <v>7</v>
      </c>
      <c r="BO47">
        <v>1</v>
      </c>
      <c r="BS47" t="s">
        <v>37</v>
      </c>
      <c r="BT47" t="s">
        <v>37</v>
      </c>
      <c r="BV47">
        <v>1</v>
      </c>
    </row>
    <row r="48" spans="1:74" x14ac:dyDescent="0.25">
      <c r="A48" s="27" t="s">
        <v>4941</v>
      </c>
      <c r="B48" s="27">
        <v>2015</v>
      </c>
      <c r="C48" s="27">
        <v>1</v>
      </c>
      <c r="I48">
        <v>1</v>
      </c>
      <c r="J48">
        <v>1</v>
      </c>
      <c r="L48" s="27" t="s">
        <v>4941</v>
      </c>
      <c r="M48" s="27">
        <v>2015</v>
      </c>
      <c r="N48" s="27">
        <v>1</v>
      </c>
      <c r="O48">
        <f t="shared" si="13"/>
        <v>0</v>
      </c>
      <c r="P48">
        <f t="shared" si="14"/>
        <v>0</v>
      </c>
      <c r="Q48">
        <f t="shared" si="15"/>
        <v>0</v>
      </c>
      <c r="R48">
        <f t="shared" si="16"/>
        <v>0</v>
      </c>
      <c r="S48">
        <f t="shared" si="17"/>
        <v>0</v>
      </c>
      <c r="T48">
        <f t="shared" si="18"/>
        <v>1</v>
      </c>
      <c r="AV48" s="27" t="s">
        <v>4875</v>
      </c>
      <c r="AW48" s="27">
        <v>2012</v>
      </c>
      <c r="AX48" s="27">
        <v>7</v>
      </c>
      <c r="BH48">
        <v>1</v>
      </c>
      <c r="BI48">
        <v>1</v>
      </c>
      <c r="BK48" t="s">
        <v>4875</v>
      </c>
      <c r="BL48">
        <v>2012</v>
      </c>
      <c r="BM48">
        <v>7</v>
      </c>
      <c r="BS48" t="s">
        <v>37</v>
      </c>
      <c r="BT48" t="s">
        <v>37</v>
      </c>
      <c r="BU48">
        <v>1</v>
      </c>
      <c r="BV48">
        <v>1</v>
      </c>
    </row>
    <row r="49" spans="1:74" x14ac:dyDescent="0.25">
      <c r="A49" s="27" t="s">
        <v>4942</v>
      </c>
      <c r="B49" s="27">
        <v>2015</v>
      </c>
      <c r="C49" s="27">
        <v>1</v>
      </c>
      <c r="I49">
        <v>1</v>
      </c>
      <c r="J49">
        <v>1</v>
      </c>
      <c r="L49" s="27" t="s">
        <v>4942</v>
      </c>
      <c r="M49" s="27">
        <v>2015</v>
      </c>
      <c r="N49" s="27">
        <v>1</v>
      </c>
      <c r="O49">
        <f t="shared" si="13"/>
        <v>0</v>
      </c>
      <c r="P49">
        <f t="shared" si="14"/>
        <v>0</v>
      </c>
      <c r="Q49">
        <f t="shared" si="15"/>
        <v>0</v>
      </c>
      <c r="R49">
        <f t="shared" si="16"/>
        <v>0</v>
      </c>
      <c r="S49">
        <f t="shared" si="17"/>
        <v>0</v>
      </c>
      <c r="T49">
        <f t="shared" si="18"/>
        <v>1</v>
      </c>
      <c r="AV49" s="27" t="s">
        <v>4876</v>
      </c>
      <c r="AW49" s="27">
        <v>2013</v>
      </c>
      <c r="AX49" s="27">
        <v>8</v>
      </c>
      <c r="AZ49">
        <v>1</v>
      </c>
      <c r="BE49">
        <v>1</v>
      </c>
      <c r="BI49">
        <v>2</v>
      </c>
      <c r="BK49" t="s">
        <v>4876</v>
      </c>
      <c r="BL49">
        <v>2013</v>
      </c>
      <c r="BM49">
        <v>8</v>
      </c>
      <c r="BN49">
        <v>1</v>
      </c>
      <c r="BO49">
        <v>1</v>
      </c>
      <c r="BS49" t="s">
        <v>37</v>
      </c>
      <c r="BT49" t="s">
        <v>37</v>
      </c>
      <c r="BV49">
        <v>2</v>
      </c>
    </row>
    <row r="50" spans="1:74" x14ac:dyDescent="0.25">
      <c r="A50" s="27" t="s">
        <v>4946</v>
      </c>
      <c r="B50" s="27">
        <v>2015</v>
      </c>
      <c r="C50" s="27">
        <v>3</v>
      </c>
      <c r="I50">
        <v>1</v>
      </c>
      <c r="J50">
        <v>1</v>
      </c>
      <c r="L50" s="27" t="s">
        <v>4946</v>
      </c>
      <c r="M50" s="27">
        <v>2015</v>
      </c>
      <c r="N50" s="27">
        <v>3</v>
      </c>
      <c r="O50">
        <f t="shared" si="13"/>
        <v>0</v>
      </c>
      <c r="P50">
        <f t="shared" si="14"/>
        <v>0</v>
      </c>
      <c r="Q50">
        <f t="shared" si="15"/>
        <v>0</v>
      </c>
      <c r="R50">
        <f t="shared" si="16"/>
        <v>0</v>
      </c>
      <c r="S50">
        <f t="shared" si="17"/>
        <v>0</v>
      </c>
      <c r="T50">
        <f t="shared" si="18"/>
        <v>1</v>
      </c>
      <c r="AV50" s="27" t="s">
        <v>4877</v>
      </c>
      <c r="AW50" s="27">
        <v>2012</v>
      </c>
      <c r="AX50" s="27">
        <v>8</v>
      </c>
      <c r="BH50">
        <v>1</v>
      </c>
      <c r="BI50">
        <v>1</v>
      </c>
      <c r="BK50" t="s">
        <v>4877</v>
      </c>
      <c r="BL50">
        <v>2012</v>
      </c>
      <c r="BM50">
        <v>8</v>
      </c>
      <c r="BS50" t="s">
        <v>37</v>
      </c>
      <c r="BT50" t="s">
        <v>37</v>
      </c>
      <c r="BU50">
        <v>1</v>
      </c>
      <c r="BV50">
        <v>1</v>
      </c>
    </row>
    <row r="51" spans="1:74" x14ac:dyDescent="0.25">
      <c r="A51" s="27" t="s">
        <v>4950</v>
      </c>
      <c r="B51" s="27">
        <v>2015</v>
      </c>
      <c r="C51" s="27">
        <v>5</v>
      </c>
      <c r="G51">
        <v>1</v>
      </c>
      <c r="J51">
        <v>1</v>
      </c>
      <c r="L51" s="27" t="s">
        <v>4950</v>
      </c>
      <c r="M51" s="27">
        <v>2015</v>
      </c>
      <c r="N51" s="27">
        <v>5</v>
      </c>
      <c r="O51">
        <f t="shared" si="13"/>
        <v>0</v>
      </c>
      <c r="P51">
        <f t="shared" si="14"/>
        <v>0</v>
      </c>
      <c r="Q51">
        <f t="shared" si="15"/>
        <v>0</v>
      </c>
      <c r="R51">
        <f t="shared" si="16"/>
        <v>1</v>
      </c>
      <c r="S51">
        <f t="shared" si="17"/>
        <v>0</v>
      </c>
      <c r="T51">
        <f t="shared" si="18"/>
        <v>0</v>
      </c>
      <c r="AV51" s="27" t="s">
        <v>4878</v>
      </c>
      <c r="AW51" s="27">
        <v>2012</v>
      </c>
      <c r="AX51" s="27">
        <v>8</v>
      </c>
      <c r="BE51">
        <v>1</v>
      </c>
      <c r="BH51">
        <v>2</v>
      </c>
      <c r="BI51">
        <v>3</v>
      </c>
      <c r="BK51" t="s">
        <v>4878</v>
      </c>
      <c r="BL51">
        <v>2012</v>
      </c>
      <c r="BM51">
        <v>8</v>
      </c>
      <c r="BN51">
        <v>1</v>
      </c>
      <c r="BS51" t="s">
        <v>37</v>
      </c>
      <c r="BT51" t="s">
        <v>37</v>
      </c>
      <c r="BU51">
        <v>2</v>
      </c>
      <c r="BV51">
        <v>3</v>
      </c>
    </row>
    <row r="52" spans="1:74" x14ac:dyDescent="0.25">
      <c r="A52" s="27" t="s">
        <v>4952</v>
      </c>
      <c r="B52" s="27">
        <v>2015</v>
      </c>
      <c r="C52" s="27">
        <v>6</v>
      </c>
      <c r="I52">
        <v>1</v>
      </c>
      <c r="J52">
        <v>1</v>
      </c>
      <c r="L52" s="27" t="s">
        <v>4952</v>
      </c>
      <c r="M52" s="27">
        <v>2015</v>
      </c>
      <c r="N52" s="27">
        <v>6</v>
      </c>
      <c r="O52">
        <f t="shared" si="13"/>
        <v>0</v>
      </c>
      <c r="P52">
        <f t="shared" si="14"/>
        <v>0</v>
      </c>
      <c r="Q52">
        <f t="shared" si="15"/>
        <v>0</v>
      </c>
      <c r="R52">
        <f t="shared" si="16"/>
        <v>0</v>
      </c>
      <c r="S52">
        <f t="shared" si="17"/>
        <v>0</v>
      </c>
      <c r="T52">
        <f t="shared" si="18"/>
        <v>1</v>
      </c>
      <c r="AV52" s="27" t="s">
        <v>4881</v>
      </c>
      <c r="AW52" s="27">
        <v>2012</v>
      </c>
      <c r="AX52" s="27">
        <v>9</v>
      </c>
      <c r="BH52">
        <v>4</v>
      </c>
      <c r="BI52">
        <v>4</v>
      </c>
      <c r="BK52" t="s">
        <v>4881</v>
      </c>
      <c r="BL52">
        <v>2012</v>
      </c>
      <c r="BM52">
        <v>9</v>
      </c>
      <c r="BS52" t="s">
        <v>37</v>
      </c>
      <c r="BT52" t="s">
        <v>37</v>
      </c>
      <c r="BU52">
        <v>4</v>
      </c>
      <c r="BV52">
        <v>4</v>
      </c>
    </row>
    <row r="53" spans="1:74" x14ac:dyDescent="0.25">
      <c r="A53" s="27" t="s">
        <v>4953</v>
      </c>
      <c r="B53" s="27">
        <v>2015</v>
      </c>
      <c r="C53" s="27">
        <v>6</v>
      </c>
      <c r="I53">
        <v>3</v>
      </c>
      <c r="J53">
        <v>3</v>
      </c>
      <c r="L53" s="27" t="s">
        <v>4953</v>
      </c>
      <c r="M53" s="27">
        <v>2015</v>
      </c>
      <c r="N53" s="27">
        <v>6</v>
      </c>
      <c r="O53">
        <f t="shared" si="13"/>
        <v>0</v>
      </c>
      <c r="P53">
        <f t="shared" si="14"/>
        <v>0</v>
      </c>
      <c r="Q53">
        <f t="shared" si="15"/>
        <v>0</v>
      </c>
      <c r="R53">
        <f t="shared" si="16"/>
        <v>0</v>
      </c>
      <c r="S53">
        <f t="shared" si="17"/>
        <v>0</v>
      </c>
      <c r="T53">
        <f t="shared" si="18"/>
        <v>1</v>
      </c>
      <c r="AV53" s="27" t="s">
        <v>4882</v>
      </c>
      <c r="AW53" s="27">
        <v>2012</v>
      </c>
      <c r="AX53" s="27">
        <v>9</v>
      </c>
      <c r="BH53">
        <v>2</v>
      </c>
      <c r="BI53">
        <v>2</v>
      </c>
      <c r="BK53" t="s">
        <v>4882</v>
      </c>
      <c r="BL53">
        <v>2012</v>
      </c>
      <c r="BM53">
        <v>9</v>
      </c>
      <c r="BS53" t="s">
        <v>37</v>
      </c>
      <c r="BT53" t="s">
        <v>37</v>
      </c>
      <c r="BU53">
        <v>2</v>
      </c>
      <c r="BV53">
        <v>2</v>
      </c>
    </row>
    <row r="54" spans="1:74" x14ac:dyDescent="0.25">
      <c r="A54" s="27" t="s">
        <v>4954</v>
      </c>
      <c r="B54" s="27">
        <v>2015</v>
      </c>
      <c r="C54" s="27">
        <v>7</v>
      </c>
      <c r="G54">
        <v>1</v>
      </c>
      <c r="I54">
        <v>1</v>
      </c>
      <c r="J54">
        <v>2</v>
      </c>
      <c r="L54" s="27" t="s">
        <v>4954</v>
      </c>
      <c r="M54" s="27">
        <v>2015</v>
      </c>
      <c r="N54" s="27">
        <v>7</v>
      </c>
      <c r="O54">
        <f t="shared" si="13"/>
        <v>0</v>
      </c>
      <c r="P54">
        <f t="shared" si="14"/>
        <v>0</v>
      </c>
      <c r="Q54">
        <f t="shared" si="15"/>
        <v>0</v>
      </c>
      <c r="R54">
        <f t="shared" si="16"/>
        <v>0.5</v>
      </c>
      <c r="S54">
        <f t="shared" si="17"/>
        <v>0</v>
      </c>
      <c r="T54">
        <f t="shared" si="18"/>
        <v>0.5</v>
      </c>
      <c r="AV54" s="27" t="s">
        <v>4883</v>
      </c>
      <c r="AW54" s="27">
        <v>2012</v>
      </c>
      <c r="AX54" s="27">
        <v>9</v>
      </c>
      <c r="BC54">
        <v>1</v>
      </c>
      <c r="BE54">
        <v>1</v>
      </c>
      <c r="BH54">
        <v>2</v>
      </c>
      <c r="BI54">
        <v>4</v>
      </c>
      <c r="BK54" t="s">
        <v>4883</v>
      </c>
      <c r="BL54">
        <v>2012</v>
      </c>
      <c r="BM54">
        <v>9</v>
      </c>
      <c r="BN54">
        <v>1</v>
      </c>
      <c r="BQ54">
        <v>1</v>
      </c>
      <c r="BS54" t="s">
        <v>37</v>
      </c>
      <c r="BT54" t="s">
        <v>37</v>
      </c>
      <c r="BU54">
        <v>2</v>
      </c>
      <c r="BV54">
        <v>4</v>
      </c>
    </row>
    <row r="55" spans="1:74" x14ac:dyDescent="0.25">
      <c r="A55" s="27" t="s">
        <v>4959</v>
      </c>
      <c r="B55" s="27">
        <v>2015</v>
      </c>
      <c r="C55" s="27">
        <v>8</v>
      </c>
      <c r="I55">
        <v>1</v>
      </c>
      <c r="J55">
        <v>1</v>
      </c>
      <c r="L55" s="27" t="s">
        <v>4959</v>
      </c>
      <c r="M55" s="27">
        <v>2015</v>
      </c>
      <c r="N55" s="27">
        <v>8</v>
      </c>
      <c r="O55">
        <f t="shared" si="13"/>
        <v>0</v>
      </c>
      <c r="P55">
        <f t="shared" si="14"/>
        <v>0</v>
      </c>
      <c r="Q55">
        <f t="shared" si="15"/>
        <v>0</v>
      </c>
      <c r="R55">
        <f t="shared" si="16"/>
        <v>0</v>
      </c>
      <c r="S55">
        <f t="shared" si="17"/>
        <v>0</v>
      </c>
      <c r="T55">
        <f t="shared" si="18"/>
        <v>1</v>
      </c>
      <c r="AV55" s="27" t="s">
        <v>4886</v>
      </c>
      <c r="AW55" s="27">
        <v>2012</v>
      </c>
      <c r="AX55" s="27">
        <v>10</v>
      </c>
      <c r="BC55">
        <v>1</v>
      </c>
      <c r="BH55">
        <v>2</v>
      </c>
      <c r="BI55">
        <v>3</v>
      </c>
      <c r="BK55" t="s">
        <v>4886</v>
      </c>
      <c r="BL55">
        <v>2012</v>
      </c>
      <c r="BM55">
        <v>10</v>
      </c>
      <c r="BQ55">
        <v>1</v>
      </c>
      <c r="BS55" t="s">
        <v>37</v>
      </c>
      <c r="BT55" t="s">
        <v>37</v>
      </c>
      <c r="BU55">
        <v>2</v>
      </c>
      <c r="BV55">
        <v>3</v>
      </c>
    </row>
    <row r="56" spans="1:74" x14ac:dyDescent="0.25">
      <c r="A56" s="27" t="s">
        <v>4964</v>
      </c>
      <c r="B56" s="27">
        <v>2015</v>
      </c>
      <c r="C56" s="27">
        <v>9</v>
      </c>
      <c r="I56">
        <v>5</v>
      </c>
      <c r="J56">
        <v>5</v>
      </c>
      <c r="L56" s="27" t="s">
        <v>4964</v>
      </c>
      <c r="M56" s="27">
        <v>2015</v>
      </c>
      <c r="N56" s="27">
        <v>9</v>
      </c>
      <c r="O56">
        <f t="shared" si="13"/>
        <v>0</v>
      </c>
      <c r="P56">
        <f t="shared" si="14"/>
        <v>0</v>
      </c>
      <c r="Q56">
        <f t="shared" si="15"/>
        <v>0</v>
      </c>
      <c r="R56">
        <f t="shared" si="16"/>
        <v>0</v>
      </c>
      <c r="S56">
        <f t="shared" si="17"/>
        <v>0</v>
      </c>
      <c r="T56">
        <f t="shared" si="18"/>
        <v>1</v>
      </c>
      <c r="AV56" s="27" t="s">
        <v>4889</v>
      </c>
      <c r="AW56" s="27">
        <v>2012</v>
      </c>
      <c r="AX56" s="27">
        <v>11</v>
      </c>
      <c r="BH56">
        <v>2</v>
      </c>
      <c r="BI56">
        <v>2</v>
      </c>
      <c r="BK56" t="s">
        <v>4889</v>
      </c>
      <c r="BL56">
        <v>2012</v>
      </c>
      <c r="BM56">
        <v>11</v>
      </c>
      <c r="BS56" t="s">
        <v>37</v>
      </c>
      <c r="BT56" t="s">
        <v>37</v>
      </c>
      <c r="BU56">
        <v>2</v>
      </c>
      <c r="BV56">
        <v>2</v>
      </c>
    </row>
    <row r="57" spans="1:74" x14ac:dyDescent="0.25">
      <c r="A57" s="27" t="s">
        <v>4965</v>
      </c>
      <c r="B57" s="27">
        <v>2015</v>
      </c>
      <c r="C57" s="27">
        <v>9</v>
      </c>
      <c r="I57">
        <v>1</v>
      </c>
      <c r="J57">
        <v>1</v>
      </c>
      <c r="L57" s="27" t="s">
        <v>4965</v>
      </c>
      <c r="M57" s="27">
        <v>2015</v>
      </c>
      <c r="N57" s="27">
        <v>9</v>
      </c>
      <c r="O57">
        <f t="shared" si="13"/>
        <v>0</v>
      </c>
      <c r="P57">
        <f t="shared" si="14"/>
        <v>0</v>
      </c>
      <c r="Q57">
        <f t="shared" si="15"/>
        <v>0</v>
      </c>
      <c r="R57">
        <f t="shared" si="16"/>
        <v>0</v>
      </c>
      <c r="S57">
        <f t="shared" si="17"/>
        <v>0</v>
      </c>
      <c r="T57">
        <f t="shared" si="18"/>
        <v>1</v>
      </c>
      <c r="AV57" s="27" t="s">
        <v>4891</v>
      </c>
      <c r="AW57" s="27">
        <v>2012</v>
      </c>
      <c r="AX57" s="27">
        <v>12</v>
      </c>
      <c r="BH57">
        <v>1</v>
      </c>
      <c r="BI57">
        <v>1</v>
      </c>
      <c r="BK57" t="s">
        <v>4891</v>
      </c>
      <c r="BL57">
        <v>2012</v>
      </c>
      <c r="BM57">
        <v>12</v>
      </c>
      <c r="BS57" t="s">
        <v>37</v>
      </c>
      <c r="BT57" t="s">
        <v>37</v>
      </c>
      <c r="BU57">
        <v>1</v>
      </c>
      <c r="BV57">
        <v>1</v>
      </c>
    </row>
    <row r="58" spans="1:74" x14ac:dyDescent="0.25">
      <c r="A58" s="27" t="s">
        <v>4979</v>
      </c>
      <c r="B58" s="27">
        <v>2016</v>
      </c>
      <c r="C58" s="27">
        <v>5</v>
      </c>
      <c r="I58">
        <v>1</v>
      </c>
      <c r="J58">
        <v>1</v>
      </c>
      <c r="L58" s="27" t="s">
        <v>4979</v>
      </c>
      <c r="M58" s="27">
        <v>2016</v>
      </c>
      <c r="N58" s="27">
        <v>5</v>
      </c>
      <c r="O58">
        <f t="shared" si="13"/>
        <v>0</v>
      </c>
      <c r="P58">
        <f t="shared" si="14"/>
        <v>0</v>
      </c>
      <c r="Q58">
        <f t="shared" si="15"/>
        <v>0</v>
      </c>
      <c r="R58">
        <f t="shared" si="16"/>
        <v>0</v>
      </c>
      <c r="S58">
        <f t="shared" si="17"/>
        <v>0</v>
      </c>
      <c r="T58">
        <f t="shared" si="18"/>
        <v>1</v>
      </c>
      <c r="AV58" s="27" t="s">
        <v>4892</v>
      </c>
      <c r="AW58" s="27">
        <v>2013</v>
      </c>
      <c r="AX58" s="27">
        <v>1</v>
      </c>
      <c r="BH58">
        <v>1</v>
      </c>
      <c r="BI58">
        <v>1</v>
      </c>
      <c r="BK58" t="s">
        <v>4892</v>
      </c>
      <c r="BL58">
        <v>2013</v>
      </c>
      <c r="BM58">
        <v>1</v>
      </c>
      <c r="BS58" t="s">
        <v>37</v>
      </c>
      <c r="BT58" t="s">
        <v>37</v>
      </c>
      <c r="BU58">
        <v>1</v>
      </c>
      <c r="BV58">
        <v>1</v>
      </c>
    </row>
    <row r="59" spans="1:74" x14ac:dyDescent="0.25">
      <c r="A59" s="27" t="s">
        <v>4984</v>
      </c>
      <c r="B59" s="27">
        <v>2016</v>
      </c>
      <c r="C59" s="27">
        <v>7</v>
      </c>
      <c r="G59">
        <v>1</v>
      </c>
      <c r="I59">
        <v>3</v>
      </c>
      <c r="J59">
        <v>4</v>
      </c>
      <c r="L59" s="27" t="s">
        <v>4984</v>
      </c>
      <c r="M59" s="27">
        <v>2016</v>
      </c>
      <c r="N59" s="27">
        <v>7</v>
      </c>
      <c r="O59">
        <f t="shared" si="13"/>
        <v>0</v>
      </c>
      <c r="P59">
        <f t="shared" si="14"/>
        <v>0</v>
      </c>
      <c r="Q59">
        <f t="shared" si="15"/>
        <v>0</v>
      </c>
      <c r="R59">
        <f t="shared" si="16"/>
        <v>0.25</v>
      </c>
      <c r="S59">
        <f t="shared" si="17"/>
        <v>0</v>
      </c>
      <c r="T59">
        <f t="shared" si="18"/>
        <v>0.75</v>
      </c>
      <c r="AV59" s="27" t="s">
        <v>4893</v>
      </c>
      <c r="AW59" s="27">
        <v>2013</v>
      </c>
      <c r="AX59" s="27">
        <v>1</v>
      </c>
      <c r="BH59">
        <v>1</v>
      </c>
      <c r="BI59">
        <v>1</v>
      </c>
      <c r="BK59" t="s">
        <v>4893</v>
      </c>
      <c r="BL59">
        <v>2013</v>
      </c>
      <c r="BM59">
        <v>1</v>
      </c>
      <c r="BS59" t="s">
        <v>37</v>
      </c>
      <c r="BT59" t="s">
        <v>37</v>
      </c>
      <c r="BU59">
        <v>1</v>
      </c>
      <c r="BV59">
        <v>1</v>
      </c>
    </row>
    <row r="60" spans="1:74" x14ac:dyDescent="0.25">
      <c r="A60" s="27" t="s">
        <v>4990</v>
      </c>
      <c r="B60" s="27">
        <v>2016</v>
      </c>
      <c r="C60" s="27">
        <v>9</v>
      </c>
      <c r="G60">
        <v>4</v>
      </c>
      <c r="I60">
        <v>4</v>
      </c>
      <c r="J60">
        <v>8</v>
      </c>
      <c r="L60" s="27" t="s">
        <v>4990</v>
      </c>
      <c r="M60" s="27">
        <v>2016</v>
      </c>
      <c r="N60" s="27">
        <v>9</v>
      </c>
      <c r="O60">
        <f t="shared" si="13"/>
        <v>0</v>
      </c>
      <c r="P60">
        <f t="shared" si="14"/>
        <v>0</v>
      </c>
      <c r="Q60">
        <f t="shared" si="15"/>
        <v>0</v>
      </c>
      <c r="R60">
        <f t="shared" si="16"/>
        <v>0.5</v>
      </c>
      <c r="S60">
        <f t="shared" si="17"/>
        <v>0</v>
      </c>
      <c r="T60">
        <f t="shared" si="18"/>
        <v>0.5</v>
      </c>
      <c r="AV60" s="27" t="s">
        <v>4894</v>
      </c>
      <c r="AW60" s="27">
        <v>2013</v>
      </c>
      <c r="AX60" s="27">
        <v>2</v>
      </c>
      <c r="BH60">
        <v>4</v>
      </c>
      <c r="BI60">
        <v>4</v>
      </c>
      <c r="BK60" t="s">
        <v>4894</v>
      </c>
      <c r="BL60">
        <v>2013</v>
      </c>
      <c r="BM60">
        <v>2</v>
      </c>
      <c r="BS60" t="s">
        <v>37</v>
      </c>
      <c r="BT60" t="s">
        <v>37</v>
      </c>
      <c r="BU60">
        <v>4</v>
      </c>
      <c r="BV60">
        <v>4</v>
      </c>
    </row>
    <row r="61" spans="1:74" x14ac:dyDescent="0.25">
      <c r="A61" s="27" t="s">
        <v>4992</v>
      </c>
      <c r="B61" s="27">
        <v>2016</v>
      </c>
      <c r="C61" s="27">
        <v>10</v>
      </c>
      <c r="G61">
        <v>3</v>
      </c>
      <c r="I61">
        <v>6</v>
      </c>
      <c r="J61">
        <v>9</v>
      </c>
      <c r="L61" s="27" t="s">
        <v>4992</v>
      </c>
      <c r="M61" s="27">
        <v>2016</v>
      </c>
      <c r="N61" s="27">
        <v>10</v>
      </c>
      <c r="O61">
        <f t="shared" si="13"/>
        <v>0</v>
      </c>
      <c r="P61">
        <f t="shared" si="14"/>
        <v>0</v>
      </c>
      <c r="Q61">
        <f t="shared" si="15"/>
        <v>0</v>
      </c>
      <c r="R61">
        <f t="shared" si="16"/>
        <v>0.33333333333333331</v>
      </c>
      <c r="S61">
        <f t="shared" si="17"/>
        <v>0</v>
      </c>
      <c r="T61">
        <f t="shared" si="18"/>
        <v>0.66666666666666663</v>
      </c>
      <c r="AV61" s="27" t="s">
        <v>4895</v>
      </c>
      <c r="AW61" s="27">
        <v>2013</v>
      </c>
      <c r="AX61" s="27">
        <v>3</v>
      </c>
      <c r="BH61">
        <v>1</v>
      </c>
      <c r="BI61">
        <v>1</v>
      </c>
      <c r="BK61" t="s">
        <v>4895</v>
      </c>
      <c r="BL61">
        <v>2013</v>
      </c>
      <c r="BM61">
        <v>3</v>
      </c>
      <c r="BS61" t="s">
        <v>37</v>
      </c>
      <c r="BT61" t="s">
        <v>37</v>
      </c>
      <c r="BU61">
        <v>1</v>
      </c>
      <c r="BV61">
        <v>1</v>
      </c>
    </row>
    <row r="62" spans="1:74" x14ac:dyDescent="0.25">
      <c r="A62" s="27" t="s">
        <v>4993</v>
      </c>
      <c r="B62" s="27">
        <v>2016</v>
      </c>
      <c r="C62" s="27">
        <v>10</v>
      </c>
      <c r="G62">
        <v>2</v>
      </c>
      <c r="I62">
        <v>2</v>
      </c>
      <c r="J62">
        <v>4</v>
      </c>
      <c r="L62" s="27" t="s">
        <v>4993</v>
      </c>
      <c r="M62" s="27">
        <v>2016</v>
      </c>
      <c r="N62" s="27">
        <v>10</v>
      </c>
      <c r="O62">
        <f t="shared" si="13"/>
        <v>0</v>
      </c>
      <c r="P62">
        <f t="shared" si="14"/>
        <v>0</v>
      </c>
      <c r="Q62">
        <f t="shared" si="15"/>
        <v>0</v>
      </c>
      <c r="R62">
        <f t="shared" si="16"/>
        <v>0.5</v>
      </c>
      <c r="S62">
        <f t="shared" si="17"/>
        <v>0</v>
      </c>
      <c r="T62">
        <f t="shared" si="18"/>
        <v>0.5</v>
      </c>
      <c r="AV62" s="27" t="s">
        <v>4896</v>
      </c>
      <c r="AW62" s="27">
        <v>2013</v>
      </c>
      <c r="AX62" s="27">
        <v>3</v>
      </c>
      <c r="BH62">
        <v>3</v>
      </c>
      <c r="BI62">
        <v>3</v>
      </c>
      <c r="BK62" t="s">
        <v>4896</v>
      </c>
      <c r="BL62">
        <v>2013</v>
      </c>
      <c r="BM62">
        <v>3</v>
      </c>
      <c r="BS62" t="s">
        <v>37</v>
      </c>
      <c r="BT62" t="s">
        <v>37</v>
      </c>
      <c r="BU62">
        <v>3</v>
      </c>
      <c r="BV62">
        <v>3</v>
      </c>
    </row>
    <row r="63" spans="1:74" x14ac:dyDescent="0.25">
      <c r="A63" s="27" t="s">
        <v>4995</v>
      </c>
      <c r="B63" s="27">
        <v>2016</v>
      </c>
      <c r="C63" s="27">
        <v>12</v>
      </c>
      <c r="I63">
        <v>1</v>
      </c>
      <c r="J63">
        <v>1</v>
      </c>
      <c r="L63" s="27" t="s">
        <v>4995</v>
      </c>
      <c r="M63" s="27">
        <v>2016</v>
      </c>
      <c r="N63" s="27">
        <v>12</v>
      </c>
      <c r="O63">
        <f t="shared" si="13"/>
        <v>0</v>
      </c>
      <c r="P63">
        <f t="shared" si="14"/>
        <v>0</v>
      </c>
      <c r="Q63">
        <f t="shared" si="15"/>
        <v>0</v>
      </c>
      <c r="R63">
        <f t="shared" si="16"/>
        <v>0</v>
      </c>
      <c r="S63">
        <f t="shared" si="17"/>
        <v>0</v>
      </c>
      <c r="T63">
        <f t="shared" si="18"/>
        <v>1</v>
      </c>
      <c r="AV63" s="27" t="s">
        <v>4897</v>
      </c>
      <c r="AW63" s="27">
        <v>2013</v>
      </c>
      <c r="AX63" s="27">
        <v>4</v>
      </c>
      <c r="AY63">
        <v>1</v>
      </c>
      <c r="BC63">
        <v>1</v>
      </c>
      <c r="BE63">
        <v>1</v>
      </c>
      <c r="BH63">
        <v>3</v>
      </c>
      <c r="BI63">
        <v>6</v>
      </c>
      <c r="BK63" t="s">
        <v>4897</v>
      </c>
      <c r="BL63">
        <v>2013</v>
      </c>
      <c r="BM63">
        <v>4</v>
      </c>
      <c r="BN63">
        <v>1</v>
      </c>
      <c r="BQ63">
        <v>1</v>
      </c>
      <c r="BS63" t="s">
        <v>37</v>
      </c>
      <c r="BT63">
        <v>1</v>
      </c>
      <c r="BU63">
        <v>3</v>
      </c>
      <c r="BV63">
        <v>6</v>
      </c>
    </row>
    <row r="64" spans="1:74" x14ac:dyDescent="0.25">
      <c r="A64" s="27" t="s">
        <v>5000</v>
      </c>
      <c r="B64" s="27">
        <v>2017</v>
      </c>
      <c r="C64" s="27">
        <v>6</v>
      </c>
      <c r="D64">
        <v>1</v>
      </c>
      <c r="G64">
        <v>2</v>
      </c>
      <c r="I64">
        <v>3</v>
      </c>
      <c r="J64">
        <v>6</v>
      </c>
      <c r="L64" s="27" t="s">
        <v>5000</v>
      </c>
      <c r="M64" s="27">
        <v>2017</v>
      </c>
      <c r="N64" s="27">
        <v>6</v>
      </c>
      <c r="O64">
        <f t="shared" si="13"/>
        <v>0.16666666666666666</v>
      </c>
      <c r="P64">
        <f t="shared" si="14"/>
        <v>0</v>
      </c>
      <c r="Q64">
        <f t="shared" si="15"/>
        <v>0</v>
      </c>
      <c r="R64">
        <f t="shared" si="16"/>
        <v>0.33333333333333331</v>
      </c>
      <c r="S64">
        <f t="shared" si="17"/>
        <v>0</v>
      </c>
      <c r="T64">
        <f t="shared" si="18"/>
        <v>0.5</v>
      </c>
      <c r="AV64" s="27" t="s">
        <v>4899</v>
      </c>
      <c r="AW64" s="27">
        <v>2013</v>
      </c>
      <c r="AX64" s="27">
        <v>5</v>
      </c>
      <c r="BH64">
        <v>5</v>
      </c>
      <c r="BI64">
        <v>5</v>
      </c>
      <c r="BK64" t="s">
        <v>4899</v>
      </c>
      <c r="BL64">
        <v>2013</v>
      </c>
      <c r="BM64">
        <v>5</v>
      </c>
      <c r="BS64" t="s">
        <v>37</v>
      </c>
      <c r="BT64" t="s">
        <v>37</v>
      </c>
      <c r="BU64">
        <v>5</v>
      </c>
      <c r="BV64">
        <v>5</v>
      </c>
    </row>
    <row r="65" spans="1:74" x14ac:dyDescent="0.25">
      <c r="A65" s="27" t="s">
        <v>5001</v>
      </c>
      <c r="B65" s="27">
        <v>2017</v>
      </c>
      <c r="C65" s="27">
        <v>6</v>
      </c>
      <c r="I65">
        <v>1</v>
      </c>
      <c r="J65">
        <v>1</v>
      </c>
      <c r="L65" s="27" t="s">
        <v>5001</v>
      </c>
      <c r="M65" s="27">
        <v>2017</v>
      </c>
      <c r="N65" s="27">
        <v>6</v>
      </c>
      <c r="O65">
        <f t="shared" si="13"/>
        <v>0</v>
      </c>
      <c r="P65">
        <f t="shared" si="14"/>
        <v>0</v>
      </c>
      <c r="Q65">
        <f t="shared" si="15"/>
        <v>0</v>
      </c>
      <c r="R65">
        <f t="shared" si="16"/>
        <v>0</v>
      </c>
      <c r="S65">
        <f t="shared" si="17"/>
        <v>0</v>
      </c>
      <c r="T65">
        <f t="shared" si="18"/>
        <v>1</v>
      </c>
      <c r="AV65" s="27" t="s">
        <v>4901</v>
      </c>
      <c r="AW65" s="27">
        <v>2013</v>
      </c>
      <c r="AX65" s="27">
        <v>5</v>
      </c>
      <c r="BH65">
        <v>1</v>
      </c>
      <c r="BI65">
        <v>1</v>
      </c>
      <c r="BK65" t="s">
        <v>4901</v>
      </c>
      <c r="BL65">
        <v>2013</v>
      </c>
      <c r="BM65">
        <v>5</v>
      </c>
      <c r="BS65" t="s">
        <v>37</v>
      </c>
      <c r="BT65" t="s">
        <v>37</v>
      </c>
      <c r="BU65">
        <v>1</v>
      </c>
      <c r="BV65">
        <v>1</v>
      </c>
    </row>
    <row r="66" spans="1:74" x14ac:dyDescent="0.25">
      <c r="A66" s="27" t="s">
        <v>5003</v>
      </c>
      <c r="B66" s="27">
        <v>2017</v>
      </c>
      <c r="C66" s="27">
        <v>7</v>
      </c>
      <c r="D66">
        <v>1</v>
      </c>
      <c r="J66">
        <v>1</v>
      </c>
      <c r="L66" s="27" t="s">
        <v>5003</v>
      </c>
      <c r="M66" s="27">
        <v>2017</v>
      </c>
      <c r="N66" s="27">
        <v>7</v>
      </c>
      <c r="O66">
        <f t="shared" si="13"/>
        <v>1</v>
      </c>
      <c r="P66">
        <f t="shared" si="14"/>
        <v>0</v>
      </c>
      <c r="Q66">
        <f t="shared" si="15"/>
        <v>0</v>
      </c>
      <c r="R66">
        <f t="shared" si="16"/>
        <v>0</v>
      </c>
      <c r="S66">
        <f t="shared" si="17"/>
        <v>0</v>
      </c>
      <c r="T66">
        <f t="shared" si="18"/>
        <v>0</v>
      </c>
      <c r="AV66" s="27" t="s">
        <v>4902</v>
      </c>
      <c r="AW66" s="27">
        <v>2013</v>
      </c>
      <c r="AX66" s="27">
        <v>6</v>
      </c>
      <c r="BC66">
        <v>1</v>
      </c>
      <c r="BH66">
        <v>4</v>
      </c>
      <c r="BI66">
        <v>5</v>
      </c>
      <c r="BK66" t="s">
        <v>4902</v>
      </c>
      <c r="BL66">
        <v>2013</v>
      </c>
      <c r="BM66">
        <v>6</v>
      </c>
      <c r="BQ66">
        <v>1</v>
      </c>
      <c r="BS66" t="s">
        <v>37</v>
      </c>
      <c r="BT66" t="s">
        <v>37</v>
      </c>
      <c r="BU66">
        <v>4</v>
      </c>
      <c r="BV66">
        <v>5</v>
      </c>
    </row>
    <row r="67" spans="1:74" x14ac:dyDescent="0.25">
      <c r="A67" s="27" t="s">
        <v>5008</v>
      </c>
      <c r="B67" s="27">
        <v>2017</v>
      </c>
      <c r="C67" s="27">
        <v>9</v>
      </c>
      <c r="D67">
        <v>1</v>
      </c>
      <c r="G67">
        <v>1</v>
      </c>
      <c r="I67">
        <v>4</v>
      </c>
      <c r="J67">
        <v>6</v>
      </c>
      <c r="L67" s="27" t="s">
        <v>5008</v>
      </c>
      <c r="M67" s="27">
        <v>2017</v>
      </c>
      <c r="N67" s="27">
        <v>9</v>
      </c>
      <c r="O67">
        <f t="shared" ref="O67:O73" si="19">D67/$J67</f>
        <v>0.16666666666666666</v>
      </c>
      <c r="P67">
        <f t="shared" ref="P67:P73" si="20">E67/$J67</f>
        <v>0</v>
      </c>
      <c r="Q67">
        <f t="shared" ref="Q67:Q73" si="21">F67/$J67</f>
        <v>0</v>
      </c>
      <c r="R67">
        <f t="shared" ref="R67:R73" si="22">G67/$J67</f>
        <v>0.16666666666666666</v>
      </c>
      <c r="S67">
        <f t="shared" ref="S67:S73" si="23">H67/$J67</f>
        <v>0</v>
      </c>
      <c r="T67">
        <f t="shared" ref="T67:T73" si="24">I67/$J67</f>
        <v>0.66666666666666663</v>
      </c>
      <c r="AV67" s="27" t="s">
        <v>4903</v>
      </c>
      <c r="AW67" s="27">
        <v>2013</v>
      </c>
      <c r="AX67" s="27">
        <v>6</v>
      </c>
      <c r="AZ67">
        <v>1</v>
      </c>
      <c r="BC67">
        <v>1</v>
      </c>
      <c r="BE67">
        <v>3</v>
      </c>
      <c r="BH67">
        <v>3</v>
      </c>
      <c r="BI67">
        <v>8</v>
      </c>
      <c r="BK67" t="s">
        <v>4903</v>
      </c>
      <c r="BL67">
        <v>2013</v>
      </c>
      <c r="BM67">
        <v>6</v>
      </c>
      <c r="BN67">
        <v>3</v>
      </c>
      <c r="BO67">
        <v>1</v>
      </c>
      <c r="BQ67">
        <v>1</v>
      </c>
      <c r="BS67" t="s">
        <v>37</v>
      </c>
      <c r="BT67" t="s">
        <v>37</v>
      </c>
      <c r="BU67">
        <v>3</v>
      </c>
      <c r="BV67">
        <v>8</v>
      </c>
    </row>
    <row r="68" spans="1:74" x14ac:dyDescent="0.25">
      <c r="A68" s="27" t="s">
        <v>5009</v>
      </c>
      <c r="B68" s="27">
        <v>2017</v>
      </c>
      <c r="C68" s="27">
        <v>9</v>
      </c>
      <c r="I68">
        <v>1</v>
      </c>
      <c r="J68">
        <v>1</v>
      </c>
      <c r="L68" s="27" t="s">
        <v>5009</v>
      </c>
      <c r="M68" s="27">
        <v>2017</v>
      </c>
      <c r="N68" s="27">
        <v>9</v>
      </c>
      <c r="O68">
        <f t="shared" si="19"/>
        <v>0</v>
      </c>
      <c r="P68">
        <f t="shared" si="20"/>
        <v>0</v>
      </c>
      <c r="Q68">
        <f t="shared" si="21"/>
        <v>0</v>
      </c>
      <c r="R68">
        <f t="shared" si="22"/>
        <v>0</v>
      </c>
      <c r="S68">
        <f t="shared" si="23"/>
        <v>0</v>
      </c>
      <c r="T68">
        <f t="shared" si="24"/>
        <v>1</v>
      </c>
      <c r="AV68" s="27" t="s">
        <v>4904</v>
      </c>
      <c r="AW68" s="27">
        <v>2013</v>
      </c>
      <c r="AX68" s="27">
        <v>6</v>
      </c>
      <c r="BH68">
        <v>1</v>
      </c>
      <c r="BI68">
        <v>1</v>
      </c>
      <c r="BK68" t="s">
        <v>4904</v>
      </c>
      <c r="BL68">
        <v>2013</v>
      </c>
      <c r="BM68">
        <v>6</v>
      </c>
      <c r="BS68" t="s">
        <v>37</v>
      </c>
      <c r="BT68" t="s">
        <v>37</v>
      </c>
      <c r="BU68">
        <v>1</v>
      </c>
      <c r="BV68">
        <v>1</v>
      </c>
    </row>
    <row r="69" spans="1:74" x14ac:dyDescent="0.25">
      <c r="A69" s="27" t="s">
        <v>5011</v>
      </c>
      <c r="B69" s="27">
        <v>2017</v>
      </c>
      <c r="C69" s="27">
        <v>10</v>
      </c>
      <c r="I69">
        <v>11</v>
      </c>
      <c r="J69">
        <v>11</v>
      </c>
      <c r="L69" s="27" t="s">
        <v>5011</v>
      </c>
      <c r="M69" s="27">
        <v>2017</v>
      </c>
      <c r="N69" s="27">
        <v>10</v>
      </c>
      <c r="O69">
        <f t="shared" si="19"/>
        <v>0</v>
      </c>
      <c r="P69">
        <f t="shared" si="20"/>
        <v>0</v>
      </c>
      <c r="Q69">
        <f t="shared" si="21"/>
        <v>0</v>
      </c>
      <c r="R69">
        <f t="shared" si="22"/>
        <v>0</v>
      </c>
      <c r="S69">
        <f t="shared" si="23"/>
        <v>0</v>
      </c>
      <c r="T69">
        <f t="shared" si="24"/>
        <v>1</v>
      </c>
      <c r="AV69" s="27" t="s">
        <v>4905</v>
      </c>
      <c r="AW69" s="27">
        <v>2013</v>
      </c>
      <c r="AX69" s="27">
        <v>6</v>
      </c>
      <c r="BC69">
        <v>1</v>
      </c>
      <c r="BE69">
        <v>2</v>
      </c>
      <c r="BH69">
        <v>3</v>
      </c>
      <c r="BI69">
        <v>6</v>
      </c>
      <c r="BK69" t="s">
        <v>4905</v>
      </c>
      <c r="BL69">
        <v>2013</v>
      </c>
      <c r="BM69">
        <v>6</v>
      </c>
      <c r="BN69">
        <v>2</v>
      </c>
      <c r="BQ69">
        <v>1</v>
      </c>
      <c r="BS69" t="s">
        <v>37</v>
      </c>
      <c r="BT69" t="s">
        <v>37</v>
      </c>
      <c r="BU69">
        <v>3</v>
      </c>
      <c r="BV69">
        <v>6</v>
      </c>
    </row>
    <row r="70" spans="1:74" x14ac:dyDescent="0.25">
      <c r="A70" s="27" t="s">
        <v>5018</v>
      </c>
      <c r="B70" s="27">
        <v>2018</v>
      </c>
      <c r="C70" s="27">
        <v>5</v>
      </c>
      <c r="G70">
        <v>1</v>
      </c>
      <c r="J70">
        <v>1</v>
      </c>
      <c r="L70" s="27" t="s">
        <v>5018</v>
      </c>
      <c r="M70" s="27">
        <v>2018</v>
      </c>
      <c r="N70" s="27">
        <v>5</v>
      </c>
      <c r="O70">
        <f t="shared" si="19"/>
        <v>0</v>
      </c>
      <c r="P70">
        <f t="shared" si="20"/>
        <v>0</v>
      </c>
      <c r="Q70">
        <f t="shared" si="21"/>
        <v>0</v>
      </c>
      <c r="R70">
        <f t="shared" si="22"/>
        <v>1</v>
      </c>
      <c r="S70">
        <f t="shared" si="23"/>
        <v>0</v>
      </c>
      <c r="T70">
        <f t="shared" si="24"/>
        <v>0</v>
      </c>
      <c r="AV70" s="27" t="s">
        <v>4906</v>
      </c>
      <c r="AW70" s="27">
        <v>2013</v>
      </c>
      <c r="AX70" s="27">
        <v>7</v>
      </c>
      <c r="BE70">
        <v>1</v>
      </c>
      <c r="BH70">
        <v>4</v>
      </c>
      <c r="BI70">
        <v>5</v>
      </c>
      <c r="BK70" t="s">
        <v>4906</v>
      </c>
      <c r="BL70">
        <v>2013</v>
      </c>
      <c r="BM70">
        <v>7</v>
      </c>
      <c r="BN70">
        <v>1</v>
      </c>
      <c r="BS70" t="s">
        <v>37</v>
      </c>
      <c r="BT70" t="s">
        <v>37</v>
      </c>
      <c r="BU70">
        <v>4</v>
      </c>
      <c r="BV70">
        <v>5</v>
      </c>
    </row>
    <row r="71" spans="1:74" x14ac:dyDescent="0.25">
      <c r="A71" s="27" t="s">
        <v>5021</v>
      </c>
      <c r="B71" s="27">
        <v>2018</v>
      </c>
      <c r="C71" s="27">
        <v>6</v>
      </c>
      <c r="I71">
        <v>1</v>
      </c>
      <c r="J71">
        <v>1</v>
      </c>
      <c r="L71" s="27" t="s">
        <v>5021</v>
      </c>
      <c r="M71" s="27">
        <v>2018</v>
      </c>
      <c r="N71" s="27">
        <v>6</v>
      </c>
      <c r="O71">
        <f t="shared" si="19"/>
        <v>0</v>
      </c>
      <c r="P71">
        <f t="shared" si="20"/>
        <v>0</v>
      </c>
      <c r="Q71">
        <f t="shared" si="21"/>
        <v>0</v>
      </c>
      <c r="R71">
        <f t="shared" si="22"/>
        <v>0</v>
      </c>
      <c r="S71">
        <f t="shared" si="23"/>
        <v>0</v>
      </c>
      <c r="T71">
        <f t="shared" si="24"/>
        <v>1</v>
      </c>
      <c r="AV71" s="27" t="s">
        <v>4907</v>
      </c>
      <c r="AW71" s="27">
        <v>2013</v>
      </c>
      <c r="AX71" s="27">
        <v>7</v>
      </c>
      <c r="BE71">
        <v>4</v>
      </c>
      <c r="BH71">
        <v>8</v>
      </c>
      <c r="BI71">
        <v>12</v>
      </c>
      <c r="BK71" t="s">
        <v>4907</v>
      </c>
      <c r="BL71">
        <v>2013</v>
      </c>
      <c r="BM71">
        <v>7</v>
      </c>
      <c r="BN71">
        <v>4</v>
      </c>
      <c r="BS71" t="s">
        <v>37</v>
      </c>
      <c r="BT71" t="s">
        <v>37</v>
      </c>
      <c r="BU71">
        <v>8</v>
      </c>
      <c r="BV71">
        <v>12</v>
      </c>
    </row>
    <row r="72" spans="1:74" x14ac:dyDescent="0.25">
      <c r="A72" s="27" t="s">
        <v>5028</v>
      </c>
      <c r="B72" s="27">
        <v>2018</v>
      </c>
      <c r="C72" s="27">
        <v>8</v>
      </c>
      <c r="I72">
        <v>1</v>
      </c>
      <c r="J72">
        <v>1</v>
      </c>
      <c r="L72" s="27" t="s">
        <v>5028</v>
      </c>
      <c r="M72" s="27">
        <v>2018</v>
      </c>
      <c r="N72" s="27">
        <v>8</v>
      </c>
      <c r="O72">
        <f t="shared" si="19"/>
        <v>0</v>
      </c>
      <c r="P72">
        <f t="shared" si="20"/>
        <v>0</v>
      </c>
      <c r="Q72">
        <f t="shared" si="21"/>
        <v>0</v>
      </c>
      <c r="R72">
        <f t="shared" si="22"/>
        <v>0</v>
      </c>
      <c r="S72">
        <f t="shared" si="23"/>
        <v>0</v>
      </c>
      <c r="T72">
        <f t="shared" si="24"/>
        <v>1</v>
      </c>
      <c r="AV72" s="27" t="s">
        <v>4908</v>
      </c>
      <c r="AW72" s="27">
        <v>2013</v>
      </c>
      <c r="AX72" s="27">
        <v>7</v>
      </c>
      <c r="BE72">
        <v>2</v>
      </c>
      <c r="BH72">
        <v>1</v>
      </c>
      <c r="BI72">
        <v>3</v>
      </c>
      <c r="BK72" t="s">
        <v>4908</v>
      </c>
      <c r="BL72">
        <v>2013</v>
      </c>
      <c r="BM72">
        <v>7</v>
      </c>
      <c r="BN72">
        <v>2</v>
      </c>
      <c r="BS72" t="s">
        <v>37</v>
      </c>
      <c r="BT72" t="s">
        <v>37</v>
      </c>
      <c r="BU72">
        <v>1</v>
      </c>
      <c r="BV72">
        <v>3</v>
      </c>
    </row>
    <row r="73" spans="1:74" x14ac:dyDescent="0.25">
      <c r="A73" s="27" t="s">
        <v>5030</v>
      </c>
      <c r="B73" s="27">
        <v>2018</v>
      </c>
      <c r="C73" s="27">
        <v>9</v>
      </c>
      <c r="I73">
        <v>1</v>
      </c>
      <c r="J73">
        <v>1</v>
      </c>
      <c r="L73" s="27" t="s">
        <v>5030</v>
      </c>
      <c r="M73" s="27">
        <v>2018</v>
      </c>
      <c r="N73" s="27">
        <v>9</v>
      </c>
      <c r="O73">
        <f t="shared" si="19"/>
        <v>0</v>
      </c>
      <c r="P73">
        <f t="shared" si="20"/>
        <v>0</v>
      </c>
      <c r="Q73">
        <f t="shared" si="21"/>
        <v>0</v>
      </c>
      <c r="R73">
        <f t="shared" si="22"/>
        <v>0</v>
      </c>
      <c r="S73">
        <f t="shared" si="23"/>
        <v>0</v>
      </c>
      <c r="T73">
        <f t="shared" si="24"/>
        <v>1</v>
      </c>
      <c r="AV73" s="27" t="s">
        <v>4909</v>
      </c>
      <c r="AW73" s="27">
        <v>2013</v>
      </c>
      <c r="AX73" s="27">
        <v>8</v>
      </c>
      <c r="BE73">
        <v>5</v>
      </c>
      <c r="BG73">
        <v>1</v>
      </c>
      <c r="BH73">
        <v>4</v>
      </c>
      <c r="BI73">
        <v>10</v>
      </c>
      <c r="BK73" t="s">
        <v>4909</v>
      </c>
      <c r="BL73">
        <v>2013</v>
      </c>
      <c r="BM73">
        <v>8</v>
      </c>
      <c r="BN73">
        <v>5</v>
      </c>
      <c r="BP73">
        <v>1</v>
      </c>
      <c r="BS73" t="s">
        <v>37</v>
      </c>
      <c r="BT73" t="s">
        <v>37</v>
      </c>
      <c r="BU73">
        <v>4</v>
      </c>
      <c r="BV73">
        <v>10</v>
      </c>
    </row>
    <row r="74" spans="1:74" x14ac:dyDescent="0.25">
      <c r="J74">
        <f>SUM(J3:J73)</f>
        <v>194</v>
      </c>
      <c r="AV74" s="27" t="s">
        <v>4910</v>
      </c>
      <c r="AW74" s="27">
        <v>2013</v>
      </c>
      <c r="AX74" s="27">
        <v>8</v>
      </c>
      <c r="BH74">
        <v>2</v>
      </c>
      <c r="BI74">
        <v>2</v>
      </c>
      <c r="BK74" t="s">
        <v>4910</v>
      </c>
      <c r="BL74">
        <v>2013</v>
      </c>
      <c r="BM74">
        <v>8</v>
      </c>
      <c r="BS74" t="s">
        <v>37</v>
      </c>
      <c r="BT74" t="s">
        <v>37</v>
      </c>
      <c r="BU74">
        <v>2</v>
      </c>
      <c r="BV74">
        <v>2</v>
      </c>
    </row>
    <row r="75" spans="1:74" x14ac:dyDescent="0.25">
      <c r="A75" s="27"/>
      <c r="B75" s="27"/>
      <c r="C75" s="27"/>
      <c r="L75" s="27"/>
      <c r="M75" s="27"/>
      <c r="N75" s="27"/>
      <c r="AV75" s="27" t="s">
        <v>4911</v>
      </c>
      <c r="AW75" s="27">
        <v>2013</v>
      </c>
      <c r="AX75" s="27">
        <v>8</v>
      </c>
      <c r="BE75">
        <v>2</v>
      </c>
      <c r="BH75">
        <v>1</v>
      </c>
      <c r="BI75">
        <v>3</v>
      </c>
      <c r="BK75" t="s">
        <v>4911</v>
      </c>
      <c r="BL75">
        <v>2013</v>
      </c>
      <c r="BM75">
        <v>8</v>
      </c>
      <c r="BN75">
        <v>2</v>
      </c>
      <c r="BS75" t="s">
        <v>37</v>
      </c>
      <c r="BT75" t="s">
        <v>37</v>
      </c>
      <c r="BU75">
        <v>1</v>
      </c>
      <c r="BV75">
        <v>3</v>
      </c>
    </row>
    <row r="76" spans="1:74" x14ac:dyDescent="0.25">
      <c r="A76" s="27"/>
      <c r="B76" s="27"/>
      <c r="C76" s="27"/>
      <c r="L76" s="27"/>
      <c r="M76" s="27"/>
      <c r="N76" s="27"/>
      <c r="AV76" s="27" t="s">
        <v>4912</v>
      </c>
      <c r="AW76" s="27">
        <v>2013</v>
      </c>
      <c r="AX76" s="27">
        <v>9</v>
      </c>
      <c r="BE76">
        <v>2</v>
      </c>
      <c r="BH76">
        <v>1</v>
      </c>
      <c r="BI76">
        <v>3</v>
      </c>
      <c r="BK76" t="s">
        <v>4912</v>
      </c>
      <c r="BL76">
        <v>2013</v>
      </c>
      <c r="BM76">
        <v>9</v>
      </c>
      <c r="BN76">
        <v>2</v>
      </c>
      <c r="BS76" t="s">
        <v>37</v>
      </c>
      <c r="BT76" t="s">
        <v>37</v>
      </c>
      <c r="BU76">
        <v>1</v>
      </c>
      <c r="BV76">
        <v>3</v>
      </c>
    </row>
    <row r="77" spans="1:74" x14ac:dyDescent="0.25">
      <c r="A77" s="27"/>
      <c r="B77" s="27"/>
      <c r="C77" s="27"/>
      <c r="L77" s="27"/>
      <c r="M77" s="27"/>
      <c r="N77" s="27"/>
      <c r="AV77" s="27" t="s">
        <v>4914</v>
      </c>
      <c r="AW77" s="27">
        <v>2013</v>
      </c>
      <c r="AX77" s="27">
        <v>9</v>
      </c>
      <c r="BE77">
        <v>3</v>
      </c>
      <c r="BH77">
        <v>2</v>
      </c>
      <c r="BI77">
        <v>5</v>
      </c>
      <c r="BK77" t="s">
        <v>4914</v>
      </c>
      <c r="BL77">
        <v>2013</v>
      </c>
      <c r="BM77">
        <v>9</v>
      </c>
      <c r="BN77">
        <v>3</v>
      </c>
      <c r="BS77" t="s">
        <v>37</v>
      </c>
      <c r="BT77" t="s">
        <v>37</v>
      </c>
      <c r="BU77">
        <v>2</v>
      </c>
      <c r="BV77">
        <v>5</v>
      </c>
    </row>
    <row r="78" spans="1:74" x14ac:dyDescent="0.25">
      <c r="A78" s="27"/>
      <c r="B78" s="27"/>
      <c r="C78" s="27"/>
      <c r="L78" s="27"/>
      <c r="M78" s="27"/>
      <c r="N78" s="27"/>
      <c r="AV78" s="27" t="s">
        <v>4915</v>
      </c>
      <c r="AW78" s="27">
        <v>2013</v>
      </c>
      <c r="AX78" s="27">
        <v>10</v>
      </c>
      <c r="BH78">
        <v>1</v>
      </c>
      <c r="BI78">
        <v>1</v>
      </c>
      <c r="BK78" t="s">
        <v>4915</v>
      </c>
      <c r="BL78">
        <v>2013</v>
      </c>
      <c r="BM78">
        <v>10</v>
      </c>
      <c r="BS78" t="s">
        <v>37</v>
      </c>
      <c r="BT78" t="s">
        <v>37</v>
      </c>
      <c r="BU78">
        <v>1</v>
      </c>
      <c r="BV78">
        <v>1</v>
      </c>
    </row>
    <row r="79" spans="1:74" x14ac:dyDescent="0.25">
      <c r="A79" s="27"/>
      <c r="B79" s="27"/>
      <c r="C79" s="27"/>
      <c r="L79" s="27"/>
      <c r="M79" s="27"/>
      <c r="N79" s="27"/>
      <c r="AV79" s="27" t="s">
        <v>4923</v>
      </c>
      <c r="AW79" s="27">
        <v>2014</v>
      </c>
      <c r="AX79" s="27">
        <v>5</v>
      </c>
      <c r="BE79">
        <v>2</v>
      </c>
      <c r="BH79">
        <v>2</v>
      </c>
      <c r="BI79">
        <v>4</v>
      </c>
      <c r="BK79" t="s">
        <v>4923</v>
      </c>
      <c r="BL79">
        <v>2014</v>
      </c>
      <c r="BM79">
        <v>5</v>
      </c>
      <c r="BN79">
        <v>2</v>
      </c>
      <c r="BS79" t="s">
        <v>37</v>
      </c>
      <c r="BT79" t="s">
        <v>37</v>
      </c>
      <c r="BU79">
        <v>2</v>
      </c>
      <c r="BV79">
        <v>4</v>
      </c>
    </row>
    <row r="80" spans="1:74" x14ac:dyDescent="0.25">
      <c r="A80" s="27"/>
      <c r="B80" s="27"/>
      <c r="C80" s="27"/>
      <c r="L80" s="27"/>
      <c r="M80" s="27"/>
      <c r="N80" s="27"/>
      <c r="AV80" s="27" t="s">
        <v>4924</v>
      </c>
      <c r="AW80" s="27">
        <v>2014</v>
      </c>
      <c r="AX80" s="27">
        <v>6</v>
      </c>
      <c r="BA80">
        <v>1</v>
      </c>
      <c r="BE80">
        <v>1</v>
      </c>
      <c r="BH80">
        <v>3</v>
      </c>
      <c r="BI80">
        <v>5</v>
      </c>
      <c r="BK80" t="s">
        <v>4924</v>
      </c>
      <c r="BL80">
        <v>2014</v>
      </c>
      <c r="BM80">
        <v>6</v>
      </c>
      <c r="BN80">
        <v>1</v>
      </c>
      <c r="BS80">
        <v>1</v>
      </c>
      <c r="BT80" t="s">
        <v>37</v>
      </c>
      <c r="BU80">
        <v>3</v>
      </c>
      <c r="BV80">
        <v>5</v>
      </c>
    </row>
    <row r="81" spans="1:74" x14ac:dyDescent="0.25">
      <c r="A81" s="27"/>
      <c r="B81" s="27"/>
      <c r="C81" s="27"/>
      <c r="L81" s="27"/>
      <c r="M81" s="27"/>
      <c r="N81" s="27"/>
      <c r="AV81" s="27" t="s">
        <v>4925</v>
      </c>
      <c r="AW81" s="27">
        <v>2014</v>
      </c>
      <c r="AX81" s="27">
        <v>6</v>
      </c>
      <c r="BE81">
        <v>1</v>
      </c>
      <c r="BH81">
        <v>1</v>
      </c>
      <c r="BI81">
        <v>2</v>
      </c>
      <c r="BK81" t="s">
        <v>4925</v>
      </c>
      <c r="BL81">
        <v>2014</v>
      </c>
      <c r="BM81">
        <v>6</v>
      </c>
      <c r="BN81">
        <v>1</v>
      </c>
      <c r="BS81" t="s">
        <v>37</v>
      </c>
      <c r="BT81" t="s">
        <v>37</v>
      </c>
      <c r="BU81">
        <v>1</v>
      </c>
      <c r="BV81">
        <v>2</v>
      </c>
    </row>
    <row r="82" spans="1:74" x14ac:dyDescent="0.25">
      <c r="A82" s="27"/>
      <c r="B82" s="27"/>
      <c r="C82" s="27"/>
      <c r="L82" s="27"/>
      <c r="M82" s="27"/>
      <c r="N82" s="27"/>
      <c r="AV82" s="27" t="s">
        <v>4926</v>
      </c>
      <c r="AW82" s="27">
        <v>2014</v>
      </c>
      <c r="AX82" s="27">
        <v>6</v>
      </c>
      <c r="BA82">
        <v>1</v>
      </c>
      <c r="BE82">
        <v>2</v>
      </c>
      <c r="BH82">
        <v>4</v>
      </c>
      <c r="BI82">
        <v>7</v>
      </c>
      <c r="BK82" t="s">
        <v>4926</v>
      </c>
      <c r="BL82">
        <v>2014</v>
      </c>
      <c r="BM82">
        <v>6</v>
      </c>
      <c r="BN82">
        <v>2</v>
      </c>
      <c r="BS82">
        <v>1</v>
      </c>
      <c r="BT82" t="s">
        <v>37</v>
      </c>
      <c r="BU82">
        <v>4</v>
      </c>
      <c r="BV82">
        <v>7</v>
      </c>
    </row>
    <row r="83" spans="1:74" x14ac:dyDescent="0.25">
      <c r="A83" s="27"/>
      <c r="B83" s="27"/>
      <c r="C83" s="27"/>
      <c r="L83" s="27"/>
      <c r="M83" s="27"/>
      <c r="N83" s="27"/>
      <c r="AV83" s="27" t="s">
        <v>4927</v>
      </c>
      <c r="AW83" s="27">
        <v>2014</v>
      </c>
      <c r="AX83" s="27">
        <v>7</v>
      </c>
      <c r="BH83">
        <v>2</v>
      </c>
      <c r="BI83">
        <v>2</v>
      </c>
      <c r="BK83" t="s">
        <v>4927</v>
      </c>
      <c r="BL83">
        <v>2014</v>
      </c>
      <c r="BM83">
        <v>7</v>
      </c>
      <c r="BS83" t="s">
        <v>37</v>
      </c>
      <c r="BT83" t="s">
        <v>37</v>
      </c>
      <c r="BU83">
        <v>2</v>
      </c>
      <c r="BV83">
        <v>2</v>
      </c>
    </row>
    <row r="84" spans="1:74" x14ac:dyDescent="0.25">
      <c r="A84" s="27"/>
      <c r="B84" s="27"/>
      <c r="C84" s="27"/>
      <c r="L84" s="27"/>
      <c r="M84" s="27"/>
      <c r="N84" s="27"/>
      <c r="AV84" s="27" t="s">
        <v>4928</v>
      </c>
      <c r="AW84" s="27">
        <v>2014</v>
      </c>
      <c r="AX84" s="27">
        <v>7</v>
      </c>
      <c r="BE84">
        <v>2</v>
      </c>
      <c r="BH84">
        <v>7</v>
      </c>
      <c r="BI84">
        <v>9</v>
      </c>
      <c r="BK84" t="s">
        <v>4928</v>
      </c>
      <c r="BL84">
        <v>2014</v>
      </c>
      <c r="BM84">
        <v>7</v>
      </c>
      <c r="BN84">
        <v>2</v>
      </c>
      <c r="BS84" t="s">
        <v>37</v>
      </c>
      <c r="BT84" t="s">
        <v>37</v>
      </c>
      <c r="BU84">
        <v>7</v>
      </c>
      <c r="BV84">
        <v>9</v>
      </c>
    </row>
    <row r="85" spans="1:74" x14ac:dyDescent="0.25">
      <c r="A85" s="27"/>
      <c r="B85" s="27"/>
      <c r="C85" s="27"/>
      <c r="L85" s="27"/>
      <c r="M85" s="27"/>
      <c r="N85" s="27"/>
      <c r="AV85" s="27" t="s">
        <v>4929</v>
      </c>
      <c r="AW85" s="27">
        <v>2014</v>
      </c>
      <c r="AX85" s="27">
        <v>7</v>
      </c>
      <c r="BE85">
        <v>1</v>
      </c>
      <c r="BI85">
        <v>1</v>
      </c>
      <c r="BK85" t="s">
        <v>4929</v>
      </c>
      <c r="BL85">
        <v>2014</v>
      </c>
      <c r="BM85">
        <v>7</v>
      </c>
      <c r="BN85">
        <v>1</v>
      </c>
      <c r="BS85" t="s">
        <v>37</v>
      </c>
      <c r="BT85" t="s">
        <v>37</v>
      </c>
      <c r="BV85">
        <v>1</v>
      </c>
    </row>
    <row r="86" spans="1:74" x14ac:dyDescent="0.25">
      <c r="A86" s="27"/>
      <c r="B86" s="27"/>
      <c r="C86" s="27"/>
      <c r="L86" s="27"/>
      <c r="M86" s="27"/>
      <c r="N86" s="27"/>
      <c r="AV86" s="27" t="s">
        <v>4930</v>
      </c>
      <c r="AW86" s="27">
        <v>2014</v>
      </c>
      <c r="AX86" s="27">
        <v>7</v>
      </c>
      <c r="BE86">
        <v>5</v>
      </c>
      <c r="BH86">
        <v>4</v>
      </c>
      <c r="BI86">
        <v>9</v>
      </c>
      <c r="BK86" t="s">
        <v>4930</v>
      </c>
      <c r="BL86">
        <v>2014</v>
      </c>
      <c r="BM86">
        <v>7</v>
      </c>
      <c r="BN86">
        <v>5</v>
      </c>
      <c r="BS86" t="s">
        <v>37</v>
      </c>
      <c r="BT86" t="s">
        <v>37</v>
      </c>
      <c r="BU86">
        <v>4</v>
      </c>
      <c r="BV86">
        <v>9</v>
      </c>
    </row>
    <row r="87" spans="1:74" x14ac:dyDescent="0.25">
      <c r="A87" s="27"/>
      <c r="B87" s="27"/>
      <c r="C87" s="27"/>
      <c r="L87" s="27"/>
      <c r="M87" s="27"/>
      <c r="N87" s="27"/>
      <c r="AV87" s="27" t="s">
        <v>4931</v>
      </c>
      <c r="AW87" s="27">
        <v>2014</v>
      </c>
      <c r="AX87" s="27">
        <v>8</v>
      </c>
      <c r="BE87">
        <v>1</v>
      </c>
      <c r="BH87">
        <v>2</v>
      </c>
      <c r="BI87">
        <v>3</v>
      </c>
      <c r="BK87" t="s">
        <v>4931</v>
      </c>
      <c r="BL87">
        <v>2014</v>
      </c>
      <c r="BM87">
        <v>8</v>
      </c>
      <c r="BN87">
        <v>1</v>
      </c>
      <c r="BS87" t="s">
        <v>37</v>
      </c>
      <c r="BT87" t="s">
        <v>37</v>
      </c>
      <c r="BU87">
        <v>2</v>
      </c>
      <c r="BV87">
        <v>3</v>
      </c>
    </row>
    <row r="88" spans="1:74" x14ac:dyDescent="0.25">
      <c r="A88" s="27"/>
      <c r="B88" s="27"/>
      <c r="C88" s="27"/>
      <c r="L88" s="27"/>
      <c r="M88" s="27"/>
      <c r="N88" s="27"/>
      <c r="AV88" s="27" t="s">
        <v>4932</v>
      </c>
      <c r="AW88" s="27">
        <v>2014</v>
      </c>
      <c r="AX88" s="27">
        <v>8</v>
      </c>
      <c r="BE88">
        <v>2</v>
      </c>
      <c r="BH88">
        <v>6</v>
      </c>
      <c r="BI88">
        <v>8</v>
      </c>
      <c r="BK88" t="s">
        <v>4932</v>
      </c>
      <c r="BL88">
        <v>2014</v>
      </c>
      <c r="BM88">
        <v>8</v>
      </c>
      <c r="BN88">
        <v>2</v>
      </c>
      <c r="BS88" t="s">
        <v>37</v>
      </c>
      <c r="BT88" t="s">
        <v>37</v>
      </c>
      <c r="BU88">
        <v>6</v>
      </c>
      <c r="BV88">
        <v>8</v>
      </c>
    </row>
    <row r="89" spans="1:74" x14ac:dyDescent="0.25">
      <c r="A89" s="27"/>
      <c r="B89" s="27"/>
      <c r="C89" s="27"/>
      <c r="L89" s="27"/>
      <c r="M89" s="27"/>
      <c r="N89" s="27"/>
      <c r="AV89" s="27" t="s">
        <v>4933</v>
      </c>
      <c r="AW89" s="27">
        <v>2014</v>
      </c>
      <c r="AX89" s="27">
        <v>8</v>
      </c>
      <c r="BH89">
        <v>2</v>
      </c>
      <c r="BI89">
        <v>2</v>
      </c>
      <c r="BK89" t="s">
        <v>4933</v>
      </c>
      <c r="BL89">
        <v>2014</v>
      </c>
      <c r="BM89">
        <v>8</v>
      </c>
      <c r="BS89" t="s">
        <v>37</v>
      </c>
      <c r="BT89" t="s">
        <v>37</v>
      </c>
      <c r="BU89">
        <v>2</v>
      </c>
      <c r="BV89">
        <v>2</v>
      </c>
    </row>
    <row r="90" spans="1:74" x14ac:dyDescent="0.25">
      <c r="A90" s="27"/>
      <c r="B90" s="27"/>
      <c r="C90" s="27"/>
      <c r="L90" s="27"/>
      <c r="M90" s="27"/>
      <c r="N90" s="27"/>
      <c r="AV90" s="27" t="s">
        <v>4934</v>
      </c>
      <c r="AW90" s="27">
        <v>2014</v>
      </c>
      <c r="AX90" s="27">
        <v>8</v>
      </c>
      <c r="BE90">
        <v>1</v>
      </c>
      <c r="BH90">
        <v>4</v>
      </c>
      <c r="BI90">
        <v>5</v>
      </c>
      <c r="BK90" t="s">
        <v>4934</v>
      </c>
      <c r="BL90">
        <v>2014</v>
      </c>
      <c r="BM90">
        <v>8</v>
      </c>
      <c r="BN90">
        <v>1</v>
      </c>
      <c r="BS90" t="s">
        <v>37</v>
      </c>
      <c r="BT90" t="s">
        <v>37</v>
      </c>
      <c r="BU90">
        <v>4</v>
      </c>
      <c r="BV90">
        <v>5</v>
      </c>
    </row>
    <row r="91" spans="1:74" x14ac:dyDescent="0.25">
      <c r="A91" s="27"/>
      <c r="B91" s="27"/>
      <c r="C91" s="27"/>
      <c r="L91" s="27"/>
      <c r="M91" s="27"/>
      <c r="N91" s="27"/>
      <c r="AV91" s="27" t="s">
        <v>4936</v>
      </c>
      <c r="AW91" s="27">
        <v>2014</v>
      </c>
      <c r="AX91" s="27">
        <v>9</v>
      </c>
      <c r="BF91">
        <v>1</v>
      </c>
      <c r="BG91">
        <v>1</v>
      </c>
      <c r="BH91">
        <v>3</v>
      </c>
      <c r="BI91">
        <v>5</v>
      </c>
      <c r="BK91" t="s">
        <v>4936</v>
      </c>
      <c r="BL91">
        <v>2014</v>
      </c>
      <c r="BM91">
        <v>9</v>
      </c>
      <c r="BP91">
        <v>1</v>
      </c>
      <c r="BR91">
        <v>1</v>
      </c>
      <c r="BS91" t="s">
        <v>37</v>
      </c>
      <c r="BT91" t="s">
        <v>37</v>
      </c>
      <c r="BU91">
        <v>3</v>
      </c>
      <c r="BV91">
        <v>5</v>
      </c>
    </row>
    <row r="92" spans="1:74" x14ac:dyDescent="0.25">
      <c r="A92" s="27"/>
      <c r="B92" s="27"/>
      <c r="C92" s="27"/>
      <c r="L92" s="27"/>
      <c r="M92" s="27"/>
      <c r="N92" s="27"/>
      <c r="AV92" s="27" t="s">
        <v>4937</v>
      </c>
      <c r="AW92" s="27">
        <v>2014</v>
      </c>
      <c r="AX92" s="27">
        <v>9</v>
      </c>
      <c r="BH92">
        <v>4</v>
      </c>
      <c r="BI92">
        <v>4</v>
      </c>
      <c r="BK92" t="s">
        <v>4937</v>
      </c>
      <c r="BL92">
        <v>2014</v>
      </c>
      <c r="BM92">
        <v>9</v>
      </c>
      <c r="BS92" t="s">
        <v>37</v>
      </c>
      <c r="BT92" t="s">
        <v>37</v>
      </c>
      <c r="BU92">
        <v>4</v>
      </c>
      <c r="BV92">
        <v>4</v>
      </c>
    </row>
    <row r="93" spans="1:74" x14ac:dyDescent="0.25">
      <c r="A93" s="27"/>
      <c r="B93" s="27"/>
      <c r="C93" s="27"/>
      <c r="L93" s="27"/>
      <c r="M93" s="27"/>
      <c r="N93" s="27"/>
      <c r="AV93" s="27" t="s">
        <v>4938</v>
      </c>
      <c r="AW93" s="27">
        <v>2014</v>
      </c>
      <c r="AX93" s="27">
        <v>9</v>
      </c>
      <c r="BH93">
        <v>3</v>
      </c>
      <c r="BI93">
        <v>3</v>
      </c>
      <c r="BK93" t="s">
        <v>4938</v>
      </c>
      <c r="BL93">
        <v>2014</v>
      </c>
      <c r="BM93">
        <v>9</v>
      </c>
      <c r="BS93" t="s">
        <v>37</v>
      </c>
      <c r="BT93" t="s">
        <v>37</v>
      </c>
      <c r="BU93">
        <v>3</v>
      </c>
      <c r="BV93">
        <v>3</v>
      </c>
    </row>
    <row r="94" spans="1:74" x14ac:dyDescent="0.25">
      <c r="A94" s="27"/>
      <c r="B94" s="27"/>
      <c r="C94" s="27"/>
      <c r="L94" s="27"/>
      <c r="M94" s="27"/>
      <c r="N94" s="27"/>
      <c r="AV94" s="27" t="s">
        <v>4939</v>
      </c>
      <c r="AW94" s="27">
        <v>2014</v>
      </c>
      <c r="AX94" s="27">
        <v>10</v>
      </c>
      <c r="BH94">
        <v>4</v>
      </c>
      <c r="BI94">
        <v>4</v>
      </c>
      <c r="BK94" t="s">
        <v>4939</v>
      </c>
      <c r="BL94">
        <v>2014</v>
      </c>
      <c r="BM94">
        <v>10</v>
      </c>
      <c r="BS94" t="s">
        <v>37</v>
      </c>
      <c r="BT94" t="s">
        <v>37</v>
      </c>
      <c r="BU94">
        <v>4</v>
      </c>
      <c r="BV94">
        <v>4</v>
      </c>
    </row>
    <row r="95" spans="1:74" x14ac:dyDescent="0.25">
      <c r="A95" s="27"/>
      <c r="B95" s="27"/>
      <c r="C95" s="27"/>
      <c r="L95" s="27"/>
      <c r="M95" s="27"/>
      <c r="N95" s="27"/>
      <c r="AV95" s="27" t="s">
        <v>4941</v>
      </c>
      <c r="AW95" s="27">
        <v>2015</v>
      </c>
      <c r="AX95" s="27">
        <v>1</v>
      </c>
      <c r="BE95">
        <v>1</v>
      </c>
      <c r="BH95">
        <v>1</v>
      </c>
      <c r="BI95">
        <v>2</v>
      </c>
      <c r="BK95" t="s">
        <v>4941</v>
      </c>
      <c r="BL95">
        <v>2015</v>
      </c>
      <c r="BM95">
        <v>1</v>
      </c>
      <c r="BN95">
        <v>1</v>
      </c>
      <c r="BS95" t="s">
        <v>37</v>
      </c>
      <c r="BT95" t="s">
        <v>37</v>
      </c>
      <c r="BU95">
        <v>1</v>
      </c>
      <c r="BV95">
        <v>2</v>
      </c>
    </row>
    <row r="96" spans="1:74" x14ac:dyDescent="0.25">
      <c r="A96" s="27"/>
      <c r="B96" s="27"/>
      <c r="C96" s="27"/>
      <c r="L96" s="27"/>
      <c r="M96" s="27"/>
      <c r="N96" s="27"/>
      <c r="AV96" s="27" t="s">
        <v>4943</v>
      </c>
      <c r="AW96" s="27">
        <v>2015</v>
      </c>
      <c r="AX96" s="27">
        <v>1</v>
      </c>
      <c r="BH96">
        <v>6</v>
      </c>
      <c r="BI96">
        <v>6</v>
      </c>
      <c r="BK96" t="s">
        <v>4943</v>
      </c>
      <c r="BL96">
        <v>2015</v>
      </c>
      <c r="BM96">
        <v>1</v>
      </c>
      <c r="BS96" t="s">
        <v>37</v>
      </c>
      <c r="BT96" t="s">
        <v>37</v>
      </c>
      <c r="BU96">
        <v>6</v>
      </c>
      <c r="BV96">
        <v>6</v>
      </c>
    </row>
    <row r="97" spans="1:74" x14ac:dyDescent="0.25">
      <c r="A97" s="27"/>
      <c r="B97" s="27"/>
      <c r="C97" s="27"/>
      <c r="L97" s="27"/>
      <c r="M97" s="27"/>
      <c r="N97" s="27"/>
      <c r="AV97" s="27" t="s">
        <v>4944</v>
      </c>
      <c r="AW97" s="27">
        <v>2015</v>
      </c>
      <c r="AX97" s="27">
        <v>2</v>
      </c>
      <c r="BH97">
        <v>3</v>
      </c>
      <c r="BI97">
        <v>3</v>
      </c>
      <c r="BK97" t="s">
        <v>4944</v>
      </c>
      <c r="BL97">
        <v>2015</v>
      </c>
      <c r="BM97">
        <v>2</v>
      </c>
      <c r="BS97" t="s">
        <v>37</v>
      </c>
      <c r="BT97" t="s">
        <v>37</v>
      </c>
      <c r="BU97">
        <v>3</v>
      </c>
      <c r="BV97">
        <v>3</v>
      </c>
    </row>
    <row r="98" spans="1:74" x14ac:dyDescent="0.25">
      <c r="A98" s="27"/>
      <c r="B98" s="27"/>
      <c r="C98" s="27"/>
      <c r="L98" s="27"/>
      <c r="M98" s="27"/>
      <c r="N98" s="27"/>
      <c r="AV98" s="27" t="s">
        <v>4945</v>
      </c>
      <c r="AW98" s="27">
        <v>2015</v>
      </c>
      <c r="AX98" s="27">
        <v>2</v>
      </c>
      <c r="BE98">
        <v>2</v>
      </c>
      <c r="BH98">
        <v>1</v>
      </c>
      <c r="BI98">
        <v>3</v>
      </c>
      <c r="BK98" t="s">
        <v>4945</v>
      </c>
      <c r="BL98">
        <v>2015</v>
      </c>
      <c r="BM98">
        <v>2</v>
      </c>
      <c r="BN98">
        <v>2</v>
      </c>
      <c r="BS98" t="s">
        <v>37</v>
      </c>
      <c r="BT98" t="s">
        <v>37</v>
      </c>
      <c r="BU98">
        <v>1</v>
      </c>
      <c r="BV98">
        <v>3</v>
      </c>
    </row>
    <row r="99" spans="1:74" x14ac:dyDescent="0.25">
      <c r="A99" s="27"/>
      <c r="B99" s="27"/>
      <c r="C99" s="27"/>
      <c r="L99" s="27"/>
      <c r="M99" s="27"/>
      <c r="N99" s="27"/>
      <c r="AV99" s="27" t="s">
        <v>4948</v>
      </c>
      <c r="AW99" s="27">
        <v>2015</v>
      </c>
      <c r="AX99" s="27">
        <v>4</v>
      </c>
      <c r="BH99">
        <v>2</v>
      </c>
      <c r="BI99">
        <v>2</v>
      </c>
      <c r="BK99" t="s">
        <v>4948</v>
      </c>
      <c r="BL99">
        <v>2015</v>
      </c>
      <c r="BM99">
        <v>4</v>
      </c>
      <c r="BS99" t="s">
        <v>37</v>
      </c>
      <c r="BT99" t="s">
        <v>37</v>
      </c>
      <c r="BU99">
        <v>2</v>
      </c>
      <c r="BV99">
        <v>2</v>
      </c>
    </row>
    <row r="100" spans="1:74" x14ac:dyDescent="0.25">
      <c r="A100" s="27"/>
      <c r="B100" s="27"/>
      <c r="C100" s="27"/>
      <c r="L100" s="27"/>
      <c r="M100" s="27"/>
      <c r="N100" s="27"/>
      <c r="AV100" s="27" t="s">
        <v>4949</v>
      </c>
      <c r="AW100" s="27">
        <v>2015</v>
      </c>
      <c r="AX100" s="27">
        <v>4</v>
      </c>
      <c r="BH100">
        <v>1</v>
      </c>
      <c r="BI100">
        <v>1</v>
      </c>
      <c r="BK100" t="s">
        <v>4949</v>
      </c>
      <c r="BL100">
        <v>2015</v>
      </c>
      <c r="BM100">
        <v>4</v>
      </c>
      <c r="BS100" t="s">
        <v>37</v>
      </c>
      <c r="BT100" t="s">
        <v>37</v>
      </c>
      <c r="BU100">
        <v>1</v>
      </c>
      <c r="BV100">
        <v>1</v>
      </c>
    </row>
    <row r="101" spans="1:74" x14ac:dyDescent="0.25">
      <c r="A101" s="27"/>
      <c r="B101" s="27"/>
      <c r="C101" s="27"/>
      <c r="L101" s="27"/>
      <c r="M101" s="27"/>
      <c r="N101" s="27"/>
      <c r="AV101" s="27" t="s">
        <v>4950</v>
      </c>
      <c r="AW101" s="27">
        <v>2015</v>
      </c>
      <c r="AX101" s="27">
        <v>5</v>
      </c>
      <c r="BE101">
        <v>2</v>
      </c>
      <c r="BH101">
        <v>2</v>
      </c>
      <c r="BI101">
        <v>4</v>
      </c>
      <c r="BK101" t="s">
        <v>4950</v>
      </c>
      <c r="BL101">
        <v>2015</v>
      </c>
      <c r="BM101">
        <v>5</v>
      </c>
      <c r="BN101">
        <v>2</v>
      </c>
      <c r="BS101" t="s">
        <v>37</v>
      </c>
      <c r="BT101" t="s">
        <v>37</v>
      </c>
      <c r="BU101">
        <v>2</v>
      </c>
      <c r="BV101">
        <v>4</v>
      </c>
    </row>
    <row r="102" spans="1:74" x14ac:dyDescent="0.25">
      <c r="A102" s="27"/>
      <c r="B102" s="27"/>
      <c r="C102" s="27"/>
      <c r="L102" s="27"/>
      <c r="M102" s="27"/>
      <c r="N102" s="27"/>
      <c r="AV102" s="27" t="s">
        <v>5040</v>
      </c>
      <c r="AW102" s="27">
        <v>2015</v>
      </c>
      <c r="AX102" s="27">
        <v>5</v>
      </c>
      <c r="BE102">
        <v>1</v>
      </c>
      <c r="BH102">
        <v>1</v>
      </c>
      <c r="BI102">
        <v>2</v>
      </c>
      <c r="BK102" t="s">
        <v>5040</v>
      </c>
      <c r="BL102">
        <v>2015</v>
      </c>
      <c r="BM102">
        <v>5</v>
      </c>
      <c r="BN102">
        <v>1</v>
      </c>
      <c r="BS102" t="s">
        <v>37</v>
      </c>
      <c r="BT102" t="s">
        <v>37</v>
      </c>
      <c r="BU102">
        <v>1</v>
      </c>
      <c r="BV102">
        <v>2</v>
      </c>
    </row>
    <row r="103" spans="1:74" x14ac:dyDescent="0.25">
      <c r="A103" s="27"/>
      <c r="B103" s="27"/>
      <c r="C103" s="27"/>
      <c r="L103" s="27"/>
      <c r="M103" s="27"/>
      <c r="N103" s="27"/>
      <c r="AV103" s="27" t="s">
        <v>4951</v>
      </c>
      <c r="AW103" s="27">
        <v>2015</v>
      </c>
      <c r="AX103" s="27">
        <v>5</v>
      </c>
      <c r="BH103">
        <v>2</v>
      </c>
      <c r="BI103">
        <v>2</v>
      </c>
      <c r="BK103" t="s">
        <v>4951</v>
      </c>
      <c r="BL103">
        <v>2015</v>
      </c>
      <c r="BM103">
        <v>5</v>
      </c>
      <c r="BS103" t="s">
        <v>37</v>
      </c>
      <c r="BT103" t="s">
        <v>37</v>
      </c>
      <c r="BU103">
        <v>2</v>
      </c>
      <c r="BV103">
        <v>2</v>
      </c>
    </row>
    <row r="104" spans="1:74" x14ac:dyDescent="0.25">
      <c r="A104" s="27"/>
      <c r="B104" s="27"/>
      <c r="C104" s="27"/>
      <c r="L104" s="27"/>
      <c r="M104" s="27"/>
      <c r="N104" s="27"/>
      <c r="AV104" s="27" t="s">
        <v>4952</v>
      </c>
      <c r="AW104" s="27">
        <v>2015</v>
      </c>
      <c r="AX104" s="27">
        <v>6</v>
      </c>
      <c r="BG104">
        <v>1</v>
      </c>
      <c r="BH104">
        <v>3</v>
      </c>
      <c r="BI104">
        <v>4</v>
      </c>
      <c r="BK104" t="s">
        <v>4952</v>
      </c>
      <c r="BL104">
        <v>2015</v>
      </c>
      <c r="BM104">
        <v>6</v>
      </c>
      <c r="BP104">
        <v>1</v>
      </c>
      <c r="BS104" t="s">
        <v>37</v>
      </c>
      <c r="BT104" t="s">
        <v>37</v>
      </c>
      <c r="BU104">
        <v>3</v>
      </c>
      <c r="BV104">
        <v>4</v>
      </c>
    </row>
    <row r="105" spans="1:74" x14ac:dyDescent="0.25">
      <c r="A105" s="27"/>
      <c r="B105" s="27"/>
      <c r="C105" s="27"/>
      <c r="L105" s="27"/>
      <c r="M105" s="27"/>
      <c r="N105" s="27"/>
      <c r="AV105" s="27" t="s">
        <v>4953</v>
      </c>
      <c r="AW105" s="27">
        <v>2015</v>
      </c>
      <c r="AX105" s="27">
        <v>6</v>
      </c>
      <c r="BH105">
        <v>1</v>
      </c>
      <c r="BI105">
        <v>1</v>
      </c>
      <c r="BK105" t="s">
        <v>4953</v>
      </c>
      <c r="BL105">
        <v>2015</v>
      </c>
      <c r="BM105">
        <v>6</v>
      </c>
      <c r="BS105" t="s">
        <v>37</v>
      </c>
      <c r="BT105" t="s">
        <v>37</v>
      </c>
      <c r="BU105">
        <v>1</v>
      </c>
      <c r="BV105">
        <v>1</v>
      </c>
    </row>
    <row r="106" spans="1:74" x14ac:dyDescent="0.25">
      <c r="A106" s="27"/>
      <c r="B106" s="27"/>
      <c r="C106" s="27"/>
      <c r="L106" s="27"/>
      <c r="M106" s="27"/>
      <c r="N106" s="27"/>
      <c r="AV106" s="27" t="s">
        <v>4954</v>
      </c>
      <c r="AW106" s="27">
        <v>2015</v>
      </c>
      <c r="AX106" s="27">
        <v>7</v>
      </c>
      <c r="BC106">
        <v>1</v>
      </c>
      <c r="BH106">
        <v>2</v>
      </c>
      <c r="BI106">
        <v>3</v>
      </c>
      <c r="BK106" t="s">
        <v>4954</v>
      </c>
      <c r="BL106">
        <v>2015</v>
      </c>
      <c r="BM106">
        <v>7</v>
      </c>
      <c r="BQ106">
        <v>1</v>
      </c>
      <c r="BS106" t="s">
        <v>37</v>
      </c>
      <c r="BT106" t="s">
        <v>37</v>
      </c>
      <c r="BU106">
        <v>2</v>
      </c>
      <c r="BV106">
        <v>3</v>
      </c>
    </row>
    <row r="107" spans="1:74" x14ac:dyDescent="0.25">
      <c r="A107" s="27"/>
      <c r="B107" s="27"/>
      <c r="C107" s="27"/>
      <c r="L107" s="27"/>
      <c r="M107" s="27"/>
      <c r="N107" s="27"/>
      <c r="AV107" s="27" t="s">
        <v>4957</v>
      </c>
      <c r="AW107" s="27">
        <v>2015</v>
      </c>
      <c r="AX107" s="27">
        <v>7</v>
      </c>
      <c r="AZ107">
        <v>1</v>
      </c>
      <c r="BE107">
        <v>1</v>
      </c>
      <c r="BI107">
        <v>2</v>
      </c>
      <c r="BK107" t="s">
        <v>4957</v>
      </c>
      <c r="BL107">
        <v>2015</v>
      </c>
      <c r="BM107">
        <v>7</v>
      </c>
      <c r="BN107">
        <v>1</v>
      </c>
      <c r="BO107">
        <v>1</v>
      </c>
      <c r="BS107" t="s">
        <v>37</v>
      </c>
      <c r="BT107" t="s">
        <v>37</v>
      </c>
      <c r="BV107">
        <v>2</v>
      </c>
    </row>
    <row r="108" spans="1:74" x14ac:dyDescent="0.25">
      <c r="A108" s="27"/>
      <c r="B108" s="27"/>
      <c r="C108" s="27"/>
      <c r="L108" s="27"/>
      <c r="M108" s="27"/>
      <c r="N108" s="27"/>
      <c r="AV108" s="27" t="s">
        <v>4959</v>
      </c>
      <c r="AW108" s="27">
        <v>2015</v>
      </c>
      <c r="AX108" s="27">
        <v>8</v>
      </c>
      <c r="BH108">
        <v>1</v>
      </c>
      <c r="BI108">
        <v>1</v>
      </c>
      <c r="BK108" t="s">
        <v>4959</v>
      </c>
      <c r="BL108">
        <v>2015</v>
      </c>
      <c r="BM108">
        <v>8</v>
      </c>
      <c r="BS108" t="s">
        <v>37</v>
      </c>
      <c r="BT108" t="s">
        <v>37</v>
      </c>
      <c r="BU108">
        <v>1</v>
      </c>
      <c r="BV108">
        <v>1</v>
      </c>
    </row>
    <row r="109" spans="1:74" x14ac:dyDescent="0.25">
      <c r="A109" s="27"/>
      <c r="B109" s="27"/>
      <c r="C109" s="27"/>
      <c r="L109" s="27"/>
      <c r="M109" s="27"/>
      <c r="N109" s="27"/>
      <c r="AV109" s="27" t="s">
        <v>4960</v>
      </c>
      <c r="AW109" s="27">
        <v>2015</v>
      </c>
      <c r="AX109" s="27">
        <v>8</v>
      </c>
      <c r="AZ109">
        <v>1</v>
      </c>
      <c r="BI109">
        <v>1</v>
      </c>
      <c r="BK109" t="s">
        <v>4960</v>
      </c>
      <c r="BL109">
        <v>2015</v>
      </c>
      <c r="BM109">
        <v>8</v>
      </c>
      <c r="BO109">
        <v>1</v>
      </c>
      <c r="BS109" t="s">
        <v>37</v>
      </c>
      <c r="BT109" t="s">
        <v>37</v>
      </c>
      <c r="BV109">
        <v>1</v>
      </c>
    </row>
    <row r="110" spans="1:74" x14ac:dyDescent="0.25">
      <c r="A110" s="27"/>
      <c r="B110" s="27"/>
      <c r="C110" s="27"/>
      <c r="L110" s="27"/>
      <c r="M110" s="27"/>
      <c r="N110" s="27"/>
      <c r="AV110" s="27" t="s">
        <v>4962</v>
      </c>
      <c r="AW110" s="27">
        <v>2015</v>
      </c>
      <c r="AX110" s="27">
        <v>8</v>
      </c>
      <c r="BH110">
        <v>1</v>
      </c>
      <c r="BI110">
        <v>1</v>
      </c>
      <c r="BK110" t="s">
        <v>4962</v>
      </c>
      <c r="BL110">
        <v>2015</v>
      </c>
      <c r="BM110">
        <v>8</v>
      </c>
      <c r="BS110" t="s">
        <v>37</v>
      </c>
      <c r="BT110" t="s">
        <v>37</v>
      </c>
      <c r="BU110">
        <v>1</v>
      </c>
      <c r="BV110">
        <v>1</v>
      </c>
    </row>
    <row r="111" spans="1:74" x14ac:dyDescent="0.25">
      <c r="A111" s="27"/>
      <c r="B111" s="27"/>
      <c r="C111" s="27"/>
      <c r="L111" s="27"/>
      <c r="M111" s="27"/>
      <c r="N111" s="27"/>
      <c r="AV111" s="27" t="s">
        <v>4964</v>
      </c>
      <c r="AW111" s="27">
        <v>2015</v>
      </c>
      <c r="AX111" s="27">
        <v>9</v>
      </c>
      <c r="BH111">
        <v>1</v>
      </c>
      <c r="BI111">
        <v>1</v>
      </c>
      <c r="BK111" t="s">
        <v>4964</v>
      </c>
      <c r="BL111">
        <v>2015</v>
      </c>
      <c r="BM111">
        <v>9</v>
      </c>
      <c r="BS111" t="s">
        <v>37</v>
      </c>
      <c r="BT111" t="s">
        <v>37</v>
      </c>
      <c r="BU111">
        <v>1</v>
      </c>
      <c r="BV111">
        <v>1</v>
      </c>
    </row>
    <row r="112" spans="1:74" x14ac:dyDescent="0.25">
      <c r="A112" s="27"/>
      <c r="B112" s="27"/>
      <c r="C112" s="27"/>
      <c r="L112" s="27"/>
      <c r="M112" s="27"/>
      <c r="N112" s="27"/>
      <c r="AV112" s="27" t="s">
        <v>4967</v>
      </c>
      <c r="AW112" s="27">
        <v>2015</v>
      </c>
      <c r="AX112" s="27">
        <v>10</v>
      </c>
      <c r="BH112">
        <v>1</v>
      </c>
      <c r="BI112">
        <v>1</v>
      </c>
      <c r="BK112" t="s">
        <v>4967</v>
      </c>
      <c r="BL112">
        <v>2015</v>
      </c>
      <c r="BM112">
        <v>10</v>
      </c>
      <c r="BS112" t="s">
        <v>37</v>
      </c>
      <c r="BT112" t="s">
        <v>37</v>
      </c>
      <c r="BU112">
        <v>1</v>
      </c>
      <c r="BV112">
        <v>1</v>
      </c>
    </row>
    <row r="113" spans="1:74" x14ac:dyDescent="0.25">
      <c r="A113" s="27"/>
      <c r="B113" s="27"/>
      <c r="C113" s="27"/>
      <c r="L113" s="27"/>
      <c r="M113" s="27"/>
      <c r="N113" s="27"/>
      <c r="AV113" s="27" t="s">
        <v>4968</v>
      </c>
      <c r="AW113" s="27">
        <v>2015</v>
      </c>
      <c r="AX113" s="27">
        <v>11</v>
      </c>
      <c r="BH113">
        <v>1</v>
      </c>
      <c r="BI113">
        <v>1</v>
      </c>
      <c r="BK113" t="s">
        <v>4968</v>
      </c>
      <c r="BL113">
        <v>2015</v>
      </c>
      <c r="BM113">
        <v>11</v>
      </c>
      <c r="BS113" t="s">
        <v>37</v>
      </c>
      <c r="BT113" t="s">
        <v>37</v>
      </c>
      <c r="BU113">
        <v>1</v>
      </c>
      <c r="BV113">
        <v>1</v>
      </c>
    </row>
    <row r="114" spans="1:74" x14ac:dyDescent="0.25">
      <c r="A114" s="27"/>
      <c r="B114" s="27"/>
      <c r="C114" s="27"/>
      <c r="L114" s="27"/>
      <c r="M114" s="27"/>
      <c r="N114" s="27"/>
      <c r="AV114" s="27" t="s">
        <v>4969</v>
      </c>
      <c r="AW114" s="27">
        <v>2016</v>
      </c>
      <c r="AX114" s="27">
        <v>1</v>
      </c>
      <c r="BE114">
        <v>1</v>
      </c>
      <c r="BH114">
        <v>2</v>
      </c>
      <c r="BI114">
        <v>3</v>
      </c>
      <c r="BK114" t="s">
        <v>4969</v>
      </c>
      <c r="BL114">
        <v>2016</v>
      </c>
      <c r="BM114">
        <v>1</v>
      </c>
      <c r="BN114">
        <v>1</v>
      </c>
      <c r="BS114" t="s">
        <v>37</v>
      </c>
      <c r="BT114" t="s">
        <v>37</v>
      </c>
      <c r="BU114">
        <v>2</v>
      </c>
      <c r="BV114">
        <v>3</v>
      </c>
    </row>
    <row r="115" spans="1:74" x14ac:dyDescent="0.25">
      <c r="A115" s="27"/>
      <c r="B115" s="27"/>
      <c r="C115" s="27"/>
      <c r="L115" s="27"/>
      <c r="M115" s="27"/>
      <c r="N115" s="27"/>
      <c r="AV115" s="27" t="s">
        <v>4972</v>
      </c>
      <c r="AW115" s="27">
        <v>2016</v>
      </c>
      <c r="AX115" s="27">
        <v>3</v>
      </c>
      <c r="BH115">
        <v>1</v>
      </c>
      <c r="BI115">
        <v>1</v>
      </c>
      <c r="BK115" t="s">
        <v>4972</v>
      </c>
      <c r="BL115">
        <v>2016</v>
      </c>
      <c r="BM115">
        <v>3</v>
      </c>
      <c r="BS115" t="s">
        <v>37</v>
      </c>
      <c r="BT115" t="s">
        <v>37</v>
      </c>
      <c r="BU115">
        <v>1</v>
      </c>
      <c r="BV115">
        <v>1</v>
      </c>
    </row>
    <row r="116" spans="1:74" x14ac:dyDescent="0.25">
      <c r="A116" s="27"/>
      <c r="B116" s="27"/>
      <c r="C116" s="27"/>
      <c r="L116" s="27"/>
      <c r="M116" s="27"/>
      <c r="N116" s="27"/>
      <c r="AV116" s="27" t="s">
        <v>4976</v>
      </c>
      <c r="AW116" s="27">
        <v>2016</v>
      </c>
      <c r="AX116" s="27">
        <v>5</v>
      </c>
      <c r="BE116">
        <v>1</v>
      </c>
      <c r="BI116">
        <v>1</v>
      </c>
      <c r="BK116" t="s">
        <v>4976</v>
      </c>
      <c r="BL116">
        <v>2016</v>
      </c>
      <c r="BM116">
        <v>5</v>
      </c>
      <c r="BN116">
        <v>1</v>
      </c>
      <c r="BS116" t="s">
        <v>37</v>
      </c>
      <c r="BT116" t="s">
        <v>37</v>
      </c>
      <c r="BV116">
        <v>1</v>
      </c>
    </row>
    <row r="117" spans="1:74" x14ac:dyDescent="0.25">
      <c r="A117" s="27"/>
      <c r="B117" s="27"/>
      <c r="C117" s="27"/>
      <c r="L117" s="27"/>
      <c r="M117" s="27"/>
      <c r="N117" s="27"/>
      <c r="AV117" s="27" t="s">
        <v>4977</v>
      </c>
      <c r="AW117" s="27">
        <v>2016</v>
      </c>
      <c r="AX117" s="27">
        <v>5</v>
      </c>
      <c r="BH117">
        <v>5</v>
      </c>
      <c r="BI117">
        <v>5</v>
      </c>
      <c r="BK117" t="s">
        <v>4977</v>
      </c>
      <c r="BL117">
        <v>2016</v>
      </c>
      <c r="BM117">
        <v>5</v>
      </c>
      <c r="BS117" t="s">
        <v>37</v>
      </c>
      <c r="BT117" t="s">
        <v>37</v>
      </c>
      <c r="BU117">
        <v>5</v>
      </c>
      <c r="BV117">
        <v>5</v>
      </c>
    </row>
    <row r="118" spans="1:74" x14ac:dyDescent="0.25">
      <c r="A118" s="27"/>
      <c r="B118" s="27"/>
      <c r="C118" s="27"/>
      <c r="L118" s="27"/>
      <c r="M118" s="27"/>
      <c r="N118" s="27"/>
      <c r="AV118" s="27" t="s">
        <v>4978</v>
      </c>
      <c r="AW118" s="27">
        <v>2016</v>
      </c>
      <c r="AX118" s="27">
        <v>5</v>
      </c>
      <c r="BE118">
        <v>1</v>
      </c>
      <c r="BI118">
        <v>1</v>
      </c>
      <c r="BK118" t="s">
        <v>4978</v>
      </c>
      <c r="BL118">
        <v>2016</v>
      </c>
      <c r="BM118">
        <v>5</v>
      </c>
      <c r="BN118">
        <v>1</v>
      </c>
      <c r="BS118" t="s">
        <v>37</v>
      </c>
      <c r="BT118" t="s">
        <v>37</v>
      </c>
      <c r="BV118">
        <v>1</v>
      </c>
    </row>
    <row r="119" spans="1:74" x14ac:dyDescent="0.25">
      <c r="A119" s="27"/>
      <c r="B119" s="27"/>
      <c r="C119" s="27"/>
      <c r="L119" s="27"/>
      <c r="M119" s="27"/>
      <c r="N119" s="27"/>
      <c r="AV119" s="27" t="s">
        <v>4979</v>
      </c>
      <c r="AW119" s="27">
        <v>2016</v>
      </c>
      <c r="AX119" s="27">
        <v>5</v>
      </c>
      <c r="BH119">
        <v>2</v>
      </c>
      <c r="BI119">
        <v>2</v>
      </c>
      <c r="BK119" t="s">
        <v>4979</v>
      </c>
      <c r="BL119">
        <v>2016</v>
      </c>
      <c r="BM119">
        <v>5</v>
      </c>
      <c r="BS119" t="s">
        <v>37</v>
      </c>
      <c r="BT119" t="s">
        <v>37</v>
      </c>
      <c r="BU119">
        <v>2</v>
      </c>
      <c r="BV119">
        <v>2</v>
      </c>
    </row>
    <row r="120" spans="1:74" x14ac:dyDescent="0.25">
      <c r="A120" s="27"/>
      <c r="B120" s="27"/>
      <c r="C120" s="27"/>
      <c r="L120" s="27"/>
      <c r="M120" s="27"/>
      <c r="N120" s="27"/>
      <c r="AV120" s="27" t="s">
        <v>4980</v>
      </c>
      <c r="AW120" s="27">
        <v>2016</v>
      </c>
      <c r="AX120" s="27">
        <v>6</v>
      </c>
      <c r="BH120">
        <v>2</v>
      </c>
      <c r="BI120">
        <v>2</v>
      </c>
      <c r="BK120" t="s">
        <v>4980</v>
      </c>
      <c r="BL120">
        <v>2016</v>
      </c>
      <c r="BM120">
        <v>6</v>
      </c>
      <c r="BS120" t="s">
        <v>37</v>
      </c>
      <c r="BT120" t="s">
        <v>37</v>
      </c>
      <c r="BU120">
        <v>2</v>
      </c>
      <c r="BV120">
        <v>2</v>
      </c>
    </row>
    <row r="121" spans="1:74" x14ac:dyDescent="0.25">
      <c r="A121" s="27"/>
      <c r="B121" s="27"/>
      <c r="C121" s="27"/>
      <c r="L121" s="27"/>
      <c r="M121" s="27"/>
      <c r="N121" s="27"/>
      <c r="AV121" s="27" t="s">
        <v>4981</v>
      </c>
      <c r="AW121" s="27">
        <v>2016</v>
      </c>
      <c r="AX121" s="27">
        <v>7</v>
      </c>
      <c r="BH121">
        <v>1</v>
      </c>
      <c r="BI121">
        <v>1</v>
      </c>
      <c r="BK121" t="s">
        <v>4981</v>
      </c>
      <c r="BL121">
        <v>2016</v>
      </c>
      <c r="BM121">
        <v>7</v>
      </c>
      <c r="BS121" t="s">
        <v>37</v>
      </c>
      <c r="BT121" t="s">
        <v>37</v>
      </c>
      <c r="BU121">
        <v>1</v>
      </c>
      <c r="BV121">
        <v>1</v>
      </c>
    </row>
    <row r="122" spans="1:74" x14ac:dyDescent="0.25">
      <c r="A122" s="27"/>
      <c r="B122" s="27"/>
      <c r="C122" s="27"/>
      <c r="L122" s="27"/>
      <c r="M122" s="27"/>
      <c r="N122" s="27"/>
      <c r="AV122" s="27" t="s">
        <v>4982</v>
      </c>
      <c r="AW122" s="27">
        <v>2016</v>
      </c>
      <c r="AX122" s="27">
        <v>7</v>
      </c>
      <c r="AZ122">
        <v>1</v>
      </c>
      <c r="BH122">
        <v>2</v>
      </c>
      <c r="BI122">
        <v>3</v>
      </c>
      <c r="BK122" t="s">
        <v>4982</v>
      </c>
      <c r="BL122">
        <v>2016</v>
      </c>
      <c r="BM122">
        <v>7</v>
      </c>
      <c r="BO122">
        <v>1</v>
      </c>
      <c r="BS122" t="s">
        <v>37</v>
      </c>
      <c r="BT122" t="s">
        <v>37</v>
      </c>
      <c r="BU122">
        <v>2</v>
      </c>
      <c r="BV122">
        <v>3</v>
      </c>
    </row>
    <row r="123" spans="1:74" x14ac:dyDescent="0.25">
      <c r="A123" s="27"/>
      <c r="B123" s="27"/>
      <c r="C123" s="27"/>
      <c r="L123" s="27"/>
      <c r="M123" s="27"/>
      <c r="N123" s="27"/>
      <c r="AV123" s="27" t="s">
        <v>4983</v>
      </c>
      <c r="AW123" s="27">
        <v>2016</v>
      </c>
      <c r="AX123" s="27">
        <v>7</v>
      </c>
      <c r="BE123">
        <v>1</v>
      </c>
      <c r="BH123">
        <v>1</v>
      </c>
      <c r="BI123">
        <v>2</v>
      </c>
      <c r="BK123" t="s">
        <v>4983</v>
      </c>
      <c r="BL123">
        <v>2016</v>
      </c>
      <c r="BM123">
        <v>7</v>
      </c>
      <c r="BN123">
        <v>1</v>
      </c>
      <c r="BS123" t="s">
        <v>37</v>
      </c>
      <c r="BT123" t="s">
        <v>37</v>
      </c>
      <c r="BU123">
        <v>1</v>
      </c>
      <c r="BV123">
        <v>2</v>
      </c>
    </row>
    <row r="124" spans="1:74" x14ac:dyDescent="0.25">
      <c r="A124" s="27"/>
      <c r="B124" s="27"/>
      <c r="C124" s="27"/>
      <c r="L124" s="27"/>
      <c r="M124" s="27"/>
      <c r="N124" s="27"/>
      <c r="AV124" s="27" t="s">
        <v>4984</v>
      </c>
      <c r="AW124" s="27">
        <v>2016</v>
      </c>
      <c r="AX124" s="27">
        <v>7</v>
      </c>
      <c r="BH124">
        <v>1</v>
      </c>
      <c r="BI124">
        <v>1</v>
      </c>
      <c r="BK124" t="s">
        <v>4984</v>
      </c>
      <c r="BL124">
        <v>2016</v>
      </c>
      <c r="BM124">
        <v>7</v>
      </c>
      <c r="BS124" t="s">
        <v>37</v>
      </c>
      <c r="BT124" t="s">
        <v>37</v>
      </c>
      <c r="BU124">
        <v>1</v>
      </c>
      <c r="BV124">
        <v>1</v>
      </c>
    </row>
    <row r="125" spans="1:74" x14ac:dyDescent="0.25">
      <c r="A125" s="27"/>
      <c r="B125" s="27"/>
      <c r="C125" s="27"/>
      <c r="L125" s="27"/>
      <c r="M125" s="27"/>
      <c r="N125" s="27"/>
      <c r="AV125" s="27" t="s">
        <v>4985</v>
      </c>
      <c r="AW125" s="27">
        <v>2016</v>
      </c>
      <c r="AX125" s="27">
        <v>8</v>
      </c>
      <c r="BE125">
        <v>1</v>
      </c>
      <c r="BI125">
        <v>1</v>
      </c>
      <c r="BK125" t="s">
        <v>4985</v>
      </c>
      <c r="BL125">
        <v>2016</v>
      </c>
      <c r="BM125">
        <v>8</v>
      </c>
      <c r="BN125">
        <v>1</v>
      </c>
      <c r="BS125" t="s">
        <v>37</v>
      </c>
      <c r="BT125" t="s">
        <v>37</v>
      </c>
      <c r="BV125">
        <v>1</v>
      </c>
    </row>
    <row r="126" spans="1:74" x14ac:dyDescent="0.25">
      <c r="A126" s="27"/>
      <c r="B126" s="27"/>
      <c r="C126" s="27"/>
      <c r="L126" s="27"/>
      <c r="M126" s="27"/>
      <c r="N126" s="27"/>
      <c r="AV126" s="27" t="s">
        <v>4986</v>
      </c>
      <c r="AW126" s="27">
        <v>2016</v>
      </c>
      <c r="AX126" s="27">
        <v>8</v>
      </c>
      <c r="BH126">
        <v>1</v>
      </c>
      <c r="BI126">
        <v>1</v>
      </c>
      <c r="BK126" t="s">
        <v>4986</v>
      </c>
      <c r="BL126">
        <v>2016</v>
      </c>
      <c r="BM126">
        <v>8</v>
      </c>
      <c r="BS126" t="s">
        <v>37</v>
      </c>
      <c r="BT126" t="s">
        <v>37</v>
      </c>
      <c r="BU126">
        <v>1</v>
      </c>
      <c r="BV126">
        <v>1</v>
      </c>
    </row>
    <row r="127" spans="1:74" x14ac:dyDescent="0.25">
      <c r="A127" s="27"/>
      <c r="B127" s="27"/>
      <c r="C127" s="27"/>
      <c r="L127" s="27"/>
      <c r="M127" s="27"/>
      <c r="N127" s="27"/>
      <c r="AV127" s="27" t="s">
        <v>4987</v>
      </c>
      <c r="AW127" s="27">
        <v>2016</v>
      </c>
      <c r="AX127" s="27">
        <v>8</v>
      </c>
      <c r="BE127">
        <v>1</v>
      </c>
      <c r="BI127">
        <v>1</v>
      </c>
      <c r="BK127" t="s">
        <v>4987</v>
      </c>
      <c r="BL127">
        <v>2016</v>
      </c>
      <c r="BM127">
        <v>8</v>
      </c>
      <c r="BN127">
        <v>1</v>
      </c>
      <c r="BS127" t="s">
        <v>37</v>
      </c>
      <c r="BT127" t="s">
        <v>37</v>
      </c>
      <c r="BV127">
        <v>1</v>
      </c>
    </row>
    <row r="128" spans="1:74" x14ac:dyDescent="0.25">
      <c r="A128" s="27"/>
      <c r="B128" s="27"/>
      <c r="C128" s="27"/>
      <c r="L128" s="27"/>
      <c r="M128" s="27"/>
      <c r="N128" s="27"/>
      <c r="AV128" s="27" t="s">
        <v>4988</v>
      </c>
      <c r="AW128" s="27">
        <v>2016</v>
      </c>
      <c r="AX128" s="27">
        <v>8</v>
      </c>
      <c r="BE128">
        <v>1</v>
      </c>
      <c r="BI128">
        <v>1</v>
      </c>
      <c r="BK128" t="s">
        <v>4988</v>
      </c>
      <c r="BL128">
        <v>2016</v>
      </c>
      <c r="BM128">
        <v>8</v>
      </c>
      <c r="BN128">
        <v>1</v>
      </c>
      <c r="BS128" t="s">
        <v>37</v>
      </c>
      <c r="BT128" t="s">
        <v>37</v>
      </c>
      <c r="BV128">
        <v>1</v>
      </c>
    </row>
    <row r="129" spans="1:74" x14ac:dyDescent="0.25">
      <c r="A129" s="27"/>
      <c r="B129" s="27"/>
      <c r="C129" s="27"/>
      <c r="L129" s="27"/>
      <c r="M129" s="27"/>
      <c r="N129" s="27"/>
      <c r="AV129" s="27" t="s">
        <v>4989</v>
      </c>
      <c r="AW129" s="27">
        <v>2016</v>
      </c>
      <c r="AX129" s="27">
        <v>9</v>
      </c>
      <c r="BE129">
        <v>1</v>
      </c>
      <c r="BI129">
        <v>1</v>
      </c>
      <c r="BK129" t="s">
        <v>4989</v>
      </c>
      <c r="BL129">
        <v>2016</v>
      </c>
      <c r="BM129">
        <v>9</v>
      </c>
      <c r="BN129">
        <v>1</v>
      </c>
      <c r="BS129" t="s">
        <v>37</v>
      </c>
      <c r="BT129" t="s">
        <v>37</v>
      </c>
      <c r="BV129">
        <v>1</v>
      </c>
    </row>
    <row r="130" spans="1:74" x14ac:dyDescent="0.25">
      <c r="A130" s="27"/>
      <c r="B130" s="27"/>
      <c r="C130" s="27"/>
      <c r="L130" s="27"/>
      <c r="M130" s="27"/>
      <c r="N130" s="27"/>
      <c r="AV130" s="27" t="s">
        <v>4990</v>
      </c>
      <c r="AW130" s="27">
        <v>2016</v>
      </c>
      <c r="AX130" s="27">
        <v>9</v>
      </c>
      <c r="BH130">
        <v>8</v>
      </c>
      <c r="BI130">
        <v>8</v>
      </c>
      <c r="BK130" t="s">
        <v>4990</v>
      </c>
      <c r="BL130">
        <v>2016</v>
      </c>
      <c r="BM130">
        <v>9</v>
      </c>
      <c r="BS130" t="s">
        <v>37</v>
      </c>
      <c r="BT130" t="s">
        <v>37</v>
      </c>
      <c r="BU130">
        <v>8</v>
      </c>
      <c r="BV130">
        <v>8</v>
      </c>
    </row>
    <row r="131" spans="1:74" x14ac:dyDescent="0.25">
      <c r="A131" s="27"/>
      <c r="B131" s="27"/>
      <c r="C131" s="27"/>
      <c r="L131" s="27"/>
      <c r="M131" s="27"/>
      <c r="N131" s="27"/>
      <c r="AV131" s="27" t="s">
        <v>4991</v>
      </c>
      <c r="AW131" s="27">
        <v>2016</v>
      </c>
      <c r="AX131" s="27">
        <v>9</v>
      </c>
      <c r="BE131">
        <v>1</v>
      </c>
      <c r="BH131">
        <v>3</v>
      </c>
      <c r="BI131">
        <v>4</v>
      </c>
      <c r="BK131" t="s">
        <v>4991</v>
      </c>
      <c r="BL131">
        <v>2016</v>
      </c>
      <c r="BM131">
        <v>9</v>
      </c>
      <c r="BN131">
        <v>1</v>
      </c>
      <c r="BS131" t="s">
        <v>37</v>
      </c>
      <c r="BT131" t="s">
        <v>37</v>
      </c>
      <c r="BU131">
        <v>3</v>
      </c>
      <c r="BV131">
        <v>4</v>
      </c>
    </row>
    <row r="132" spans="1:74" x14ac:dyDescent="0.25">
      <c r="A132" s="27"/>
      <c r="B132" s="27"/>
      <c r="C132" s="27"/>
      <c r="L132" s="27"/>
      <c r="M132" s="27"/>
      <c r="N132" s="27"/>
      <c r="AV132" s="27" t="s">
        <v>4992</v>
      </c>
      <c r="AW132" s="27">
        <v>2016</v>
      </c>
      <c r="AX132" s="27">
        <v>10</v>
      </c>
      <c r="BH132">
        <v>2</v>
      </c>
      <c r="BI132">
        <v>2</v>
      </c>
      <c r="BK132" t="s">
        <v>4992</v>
      </c>
      <c r="BL132">
        <v>2016</v>
      </c>
      <c r="BM132">
        <v>10</v>
      </c>
      <c r="BS132" t="s">
        <v>37</v>
      </c>
      <c r="BT132" t="s">
        <v>37</v>
      </c>
      <c r="BU132">
        <v>2</v>
      </c>
      <c r="BV132">
        <v>2</v>
      </c>
    </row>
    <row r="133" spans="1:74" x14ac:dyDescent="0.25">
      <c r="A133" s="27"/>
      <c r="B133" s="27"/>
      <c r="C133" s="27"/>
      <c r="L133" s="27"/>
      <c r="M133" s="27"/>
      <c r="N133" s="27"/>
      <c r="AV133" s="27" t="s">
        <v>4993</v>
      </c>
      <c r="AW133" s="27">
        <v>2016</v>
      </c>
      <c r="AX133" s="27">
        <v>10</v>
      </c>
      <c r="BE133">
        <v>1</v>
      </c>
      <c r="BH133">
        <v>2</v>
      </c>
      <c r="BI133">
        <v>3</v>
      </c>
      <c r="BK133" t="s">
        <v>4993</v>
      </c>
      <c r="BL133">
        <v>2016</v>
      </c>
      <c r="BM133">
        <v>10</v>
      </c>
      <c r="BN133">
        <v>1</v>
      </c>
      <c r="BS133" t="s">
        <v>37</v>
      </c>
      <c r="BT133" t="s">
        <v>37</v>
      </c>
      <c r="BU133">
        <v>2</v>
      </c>
      <c r="BV133">
        <v>3</v>
      </c>
    </row>
    <row r="134" spans="1:74" x14ac:dyDescent="0.25">
      <c r="A134" s="27"/>
      <c r="B134" s="27"/>
      <c r="C134" s="27"/>
      <c r="L134" s="27"/>
      <c r="M134" s="27"/>
      <c r="N134" s="27"/>
      <c r="AV134" s="27" t="s">
        <v>4995</v>
      </c>
      <c r="AW134" s="27">
        <v>2016</v>
      </c>
      <c r="AX134" s="27">
        <v>12</v>
      </c>
      <c r="BH134">
        <v>2</v>
      </c>
      <c r="BI134">
        <v>2</v>
      </c>
      <c r="BK134" t="s">
        <v>4995</v>
      </c>
      <c r="BL134">
        <v>2016</v>
      </c>
      <c r="BM134">
        <v>12</v>
      </c>
      <c r="BS134" t="s">
        <v>37</v>
      </c>
      <c r="BT134" t="s">
        <v>37</v>
      </c>
      <c r="BU134">
        <v>2</v>
      </c>
      <c r="BV134">
        <v>2</v>
      </c>
    </row>
    <row r="135" spans="1:74" x14ac:dyDescent="0.25">
      <c r="A135" s="27"/>
      <c r="B135" s="27"/>
      <c r="C135" s="27"/>
      <c r="L135" s="27"/>
      <c r="M135" s="27"/>
      <c r="N135" s="27"/>
      <c r="AV135" s="27" t="s">
        <v>4996</v>
      </c>
      <c r="AW135" s="27">
        <v>2017</v>
      </c>
      <c r="AX135" s="27">
        <v>1</v>
      </c>
      <c r="BH135">
        <v>2</v>
      </c>
      <c r="BI135">
        <v>2</v>
      </c>
      <c r="BK135" t="s">
        <v>4996</v>
      </c>
      <c r="BL135">
        <v>2017</v>
      </c>
      <c r="BM135">
        <v>1</v>
      </c>
      <c r="BS135" t="s">
        <v>37</v>
      </c>
      <c r="BT135" t="s">
        <v>37</v>
      </c>
      <c r="BU135">
        <v>2</v>
      </c>
      <c r="BV135">
        <v>2</v>
      </c>
    </row>
    <row r="136" spans="1:74" x14ac:dyDescent="0.25">
      <c r="A136" s="27"/>
      <c r="B136" s="27"/>
      <c r="C136" s="27"/>
      <c r="L136" s="27"/>
      <c r="M136" s="27"/>
      <c r="N136" s="27"/>
      <c r="AV136" s="27" t="s">
        <v>4997</v>
      </c>
      <c r="AW136" s="27">
        <v>2017</v>
      </c>
      <c r="AX136" s="27">
        <v>2</v>
      </c>
      <c r="BE136">
        <v>1</v>
      </c>
      <c r="BH136">
        <v>2</v>
      </c>
      <c r="BI136">
        <v>3</v>
      </c>
      <c r="BK136" t="s">
        <v>4997</v>
      </c>
      <c r="BL136">
        <v>2017</v>
      </c>
      <c r="BM136">
        <v>2</v>
      </c>
      <c r="BN136">
        <v>1</v>
      </c>
      <c r="BS136" t="s">
        <v>37</v>
      </c>
      <c r="BT136" t="s">
        <v>37</v>
      </c>
      <c r="BU136">
        <v>2</v>
      </c>
      <c r="BV136">
        <v>3</v>
      </c>
    </row>
    <row r="137" spans="1:74" x14ac:dyDescent="0.25">
      <c r="A137" s="27"/>
      <c r="B137" s="27"/>
      <c r="C137" s="27"/>
      <c r="L137" s="27"/>
      <c r="M137" s="27"/>
      <c r="N137" s="27"/>
      <c r="AV137" s="27" t="s">
        <v>5000</v>
      </c>
      <c r="AW137" s="27">
        <v>2017</v>
      </c>
      <c r="AX137" s="27">
        <v>6</v>
      </c>
      <c r="BE137">
        <v>2</v>
      </c>
      <c r="BH137">
        <v>3</v>
      </c>
      <c r="BI137">
        <v>5</v>
      </c>
      <c r="BK137" t="s">
        <v>5000</v>
      </c>
      <c r="BL137">
        <v>2017</v>
      </c>
      <c r="BM137">
        <v>6</v>
      </c>
      <c r="BN137">
        <v>2</v>
      </c>
      <c r="BS137" t="s">
        <v>37</v>
      </c>
      <c r="BT137" t="s">
        <v>37</v>
      </c>
      <c r="BU137">
        <v>3</v>
      </c>
      <c r="BV137">
        <v>5</v>
      </c>
    </row>
    <row r="138" spans="1:74" x14ac:dyDescent="0.25">
      <c r="A138" s="27"/>
      <c r="B138" s="27"/>
      <c r="C138" s="27"/>
      <c r="L138" s="27"/>
      <c r="M138" s="27"/>
      <c r="N138" s="27"/>
      <c r="AV138" s="27" t="s">
        <v>5001</v>
      </c>
      <c r="AW138" s="27">
        <v>2017</v>
      </c>
      <c r="AX138" s="27">
        <v>6</v>
      </c>
      <c r="BH138">
        <v>2</v>
      </c>
      <c r="BI138">
        <v>2</v>
      </c>
      <c r="BK138" t="s">
        <v>5001</v>
      </c>
      <c r="BL138">
        <v>2017</v>
      </c>
      <c r="BM138">
        <v>6</v>
      </c>
      <c r="BS138" t="s">
        <v>37</v>
      </c>
      <c r="BT138" t="s">
        <v>37</v>
      </c>
      <c r="BU138">
        <v>2</v>
      </c>
      <c r="BV138">
        <v>2</v>
      </c>
    </row>
    <row r="139" spans="1:74" x14ac:dyDescent="0.25">
      <c r="A139" s="27"/>
      <c r="B139" s="27"/>
      <c r="C139" s="27"/>
      <c r="L139" s="27"/>
      <c r="M139" s="27"/>
      <c r="N139" s="27"/>
      <c r="AV139" s="27" t="s">
        <v>5002</v>
      </c>
      <c r="AW139" s="27">
        <v>2017</v>
      </c>
      <c r="AX139" s="27">
        <v>6</v>
      </c>
      <c r="BE139">
        <v>1</v>
      </c>
      <c r="BH139">
        <v>1</v>
      </c>
      <c r="BI139">
        <v>2</v>
      </c>
      <c r="BK139" t="s">
        <v>5002</v>
      </c>
      <c r="BL139">
        <v>2017</v>
      </c>
      <c r="BM139">
        <v>6</v>
      </c>
      <c r="BN139">
        <v>1</v>
      </c>
      <c r="BS139" t="s">
        <v>37</v>
      </c>
      <c r="BT139" t="s">
        <v>37</v>
      </c>
      <c r="BU139">
        <v>1</v>
      </c>
      <c r="BV139">
        <v>2</v>
      </c>
    </row>
    <row r="140" spans="1:74" x14ac:dyDescent="0.25">
      <c r="A140" s="27"/>
      <c r="B140" s="27"/>
      <c r="C140" s="27"/>
      <c r="L140" s="27"/>
      <c r="M140" s="27"/>
      <c r="N140" s="27"/>
      <c r="AV140" s="27" t="s">
        <v>5003</v>
      </c>
      <c r="AW140" s="27">
        <v>2017</v>
      </c>
      <c r="AX140" s="27">
        <v>7</v>
      </c>
      <c r="AZ140">
        <v>1</v>
      </c>
      <c r="BE140">
        <v>2</v>
      </c>
      <c r="BI140">
        <v>3</v>
      </c>
      <c r="BK140" t="s">
        <v>5003</v>
      </c>
      <c r="BL140">
        <v>2017</v>
      </c>
      <c r="BM140">
        <v>7</v>
      </c>
      <c r="BN140">
        <v>2</v>
      </c>
      <c r="BO140">
        <v>1</v>
      </c>
      <c r="BS140" t="s">
        <v>37</v>
      </c>
      <c r="BT140" t="s">
        <v>37</v>
      </c>
      <c r="BV140">
        <v>3</v>
      </c>
    </row>
    <row r="141" spans="1:74" x14ac:dyDescent="0.25">
      <c r="A141" s="27"/>
      <c r="B141" s="27"/>
      <c r="C141" s="27"/>
      <c r="L141" s="27"/>
      <c r="M141" s="27"/>
      <c r="N141" s="27"/>
      <c r="AV141" s="27" t="s">
        <v>5004</v>
      </c>
      <c r="AW141" s="27">
        <v>2017</v>
      </c>
      <c r="AX141" s="27">
        <v>8</v>
      </c>
      <c r="BE141">
        <v>1</v>
      </c>
      <c r="BH141">
        <v>2</v>
      </c>
      <c r="BI141">
        <v>3</v>
      </c>
      <c r="BK141" t="s">
        <v>5004</v>
      </c>
      <c r="BL141">
        <v>2017</v>
      </c>
      <c r="BM141">
        <v>8</v>
      </c>
      <c r="BN141">
        <v>1</v>
      </c>
      <c r="BS141" t="s">
        <v>37</v>
      </c>
      <c r="BT141" t="s">
        <v>37</v>
      </c>
      <c r="BU141">
        <v>2</v>
      </c>
      <c r="BV141">
        <v>3</v>
      </c>
    </row>
    <row r="142" spans="1:74" x14ac:dyDescent="0.25">
      <c r="A142" s="27"/>
      <c r="B142" s="27"/>
      <c r="C142" s="27"/>
      <c r="L142" s="27"/>
      <c r="M142" s="27"/>
      <c r="N142" s="27"/>
      <c r="AV142" s="27" t="s">
        <v>5005</v>
      </c>
      <c r="AW142" s="27">
        <v>2017</v>
      </c>
      <c r="AX142" s="27">
        <v>8</v>
      </c>
      <c r="AZ142">
        <v>1</v>
      </c>
      <c r="BE142">
        <v>2</v>
      </c>
      <c r="BH142">
        <v>2</v>
      </c>
      <c r="BI142">
        <v>5</v>
      </c>
      <c r="BK142" t="s">
        <v>5005</v>
      </c>
      <c r="BL142">
        <v>2017</v>
      </c>
      <c r="BM142">
        <v>8</v>
      </c>
      <c r="BN142">
        <v>2</v>
      </c>
      <c r="BO142">
        <v>1</v>
      </c>
      <c r="BS142" t="s">
        <v>37</v>
      </c>
      <c r="BT142" t="s">
        <v>37</v>
      </c>
      <c r="BU142">
        <v>2</v>
      </c>
      <c r="BV142">
        <v>5</v>
      </c>
    </row>
    <row r="143" spans="1:74" x14ac:dyDescent="0.25">
      <c r="A143" s="27"/>
      <c r="B143" s="27"/>
      <c r="C143" s="27"/>
      <c r="L143" s="27"/>
      <c r="M143" s="27"/>
      <c r="N143" s="27"/>
      <c r="AV143" s="27" t="s">
        <v>5006</v>
      </c>
      <c r="AW143" s="27">
        <v>2017</v>
      </c>
      <c r="AX143" s="27">
        <v>8</v>
      </c>
      <c r="BH143">
        <v>2</v>
      </c>
      <c r="BI143">
        <v>2</v>
      </c>
      <c r="BK143" t="s">
        <v>5006</v>
      </c>
      <c r="BL143">
        <v>2017</v>
      </c>
      <c r="BM143">
        <v>8</v>
      </c>
      <c r="BS143" t="s">
        <v>37</v>
      </c>
      <c r="BT143" t="s">
        <v>37</v>
      </c>
      <c r="BU143">
        <v>2</v>
      </c>
      <c r="BV143">
        <v>2</v>
      </c>
    </row>
    <row r="144" spans="1:74" x14ac:dyDescent="0.25">
      <c r="A144" s="27"/>
      <c r="B144" s="27"/>
      <c r="C144" s="27"/>
      <c r="L144" s="27"/>
      <c r="M144" s="27"/>
      <c r="N144" s="27"/>
      <c r="AV144" s="27" t="s">
        <v>5008</v>
      </c>
      <c r="AW144" s="27">
        <v>2017</v>
      </c>
      <c r="AX144" s="27">
        <v>9</v>
      </c>
      <c r="AZ144">
        <v>2</v>
      </c>
      <c r="BE144">
        <v>1</v>
      </c>
      <c r="BH144">
        <v>3</v>
      </c>
      <c r="BI144">
        <v>6</v>
      </c>
      <c r="BK144" t="s">
        <v>5008</v>
      </c>
      <c r="BL144">
        <v>2017</v>
      </c>
      <c r="BM144">
        <v>9</v>
      </c>
      <c r="BN144">
        <v>1</v>
      </c>
      <c r="BO144">
        <v>2</v>
      </c>
      <c r="BS144" t="s">
        <v>37</v>
      </c>
      <c r="BT144" t="s">
        <v>37</v>
      </c>
      <c r="BU144">
        <v>3</v>
      </c>
      <c r="BV144">
        <v>6</v>
      </c>
    </row>
    <row r="145" spans="1:74" x14ac:dyDescent="0.25">
      <c r="A145" s="27"/>
      <c r="B145" s="27"/>
      <c r="C145" s="27"/>
      <c r="L145" s="27"/>
      <c r="M145" s="27"/>
      <c r="N145" s="27"/>
      <c r="AV145" s="27" t="s">
        <v>5009</v>
      </c>
      <c r="AW145" s="27">
        <v>2017</v>
      </c>
      <c r="AX145" s="27">
        <v>9</v>
      </c>
      <c r="BH145">
        <v>2</v>
      </c>
      <c r="BI145">
        <v>2</v>
      </c>
      <c r="BK145" t="s">
        <v>5009</v>
      </c>
      <c r="BL145">
        <v>2017</v>
      </c>
      <c r="BM145">
        <v>9</v>
      </c>
      <c r="BS145" t="s">
        <v>37</v>
      </c>
      <c r="BT145" t="s">
        <v>37</v>
      </c>
      <c r="BU145">
        <v>2</v>
      </c>
      <c r="BV145">
        <v>2</v>
      </c>
    </row>
    <row r="146" spans="1:74" x14ac:dyDescent="0.25">
      <c r="A146" s="27"/>
      <c r="B146" s="27"/>
      <c r="C146" s="27"/>
      <c r="L146" s="27"/>
      <c r="M146" s="27"/>
      <c r="N146" s="27"/>
      <c r="AV146" s="27" t="s">
        <v>5011</v>
      </c>
      <c r="AW146" s="27">
        <v>2017</v>
      </c>
      <c r="AX146" s="27">
        <v>10</v>
      </c>
      <c r="BH146">
        <v>8</v>
      </c>
      <c r="BI146">
        <v>8</v>
      </c>
      <c r="BK146" t="s">
        <v>5011</v>
      </c>
      <c r="BL146">
        <v>2017</v>
      </c>
      <c r="BM146">
        <v>10</v>
      </c>
      <c r="BS146" t="s">
        <v>37</v>
      </c>
      <c r="BT146" t="s">
        <v>37</v>
      </c>
      <c r="BU146">
        <v>8</v>
      </c>
      <c r="BV146">
        <v>8</v>
      </c>
    </row>
    <row r="147" spans="1:74" x14ac:dyDescent="0.25">
      <c r="A147" s="27"/>
      <c r="B147" s="27"/>
      <c r="C147" s="27"/>
      <c r="L147" s="27"/>
      <c r="M147" s="27"/>
      <c r="N147" s="27"/>
      <c r="AV147" s="27" t="s">
        <v>5012</v>
      </c>
      <c r="AW147" s="27">
        <v>2018</v>
      </c>
      <c r="AX147" s="27">
        <v>2</v>
      </c>
      <c r="BH147">
        <v>3</v>
      </c>
      <c r="BI147">
        <v>3</v>
      </c>
      <c r="BK147" t="s">
        <v>5012</v>
      </c>
      <c r="BL147">
        <v>2018</v>
      </c>
      <c r="BM147">
        <v>2</v>
      </c>
      <c r="BS147" t="s">
        <v>37</v>
      </c>
      <c r="BT147" t="s">
        <v>37</v>
      </c>
      <c r="BU147">
        <v>3</v>
      </c>
      <c r="BV147">
        <v>3</v>
      </c>
    </row>
    <row r="148" spans="1:74" x14ac:dyDescent="0.25">
      <c r="A148" s="27"/>
      <c r="B148" s="27"/>
      <c r="C148" s="27"/>
      <c r="L148" s="27"/>
      <c r="M148" s="27"/>
      <c r="N148" s="27"/>
      <c r="AV148" s="27" t="s">
        <v>5013</v>
      </c>
      <c r="AW148" s="27">
        <v>2018</v>
      </c>
      <c r="AX148" s="27">
        <v>3</v>
      </c>
      <c r="BE148">
        <v>1</v>
      </c>
      <c r="BG148">
        <v>1</v>
      </c>
      <c r="BH148">
        <v>2</v>
      </c>
      <c r="BI148">
        <v>4</v>
      </c>
      <c r="BK148" t="s">
        <v>5013</v>
      </c>
      <c r="BL148">
        <v>2018</v>
      </c>
      <c r="BM148">
        <v>3</v>
      </c>
      <c r="BN148">
        <v>1</v>
      </c>
      <c r="BP148">
        <v>1</v>
      </c>
      <c r="BS148" t="s">
        <v>37</v>
      </c>
      <c r="BT148" t="s">
        <v>37</v>
      </c>
      <c r="BU148">
        <v>2</v>
      </c>
      <c r="BV148">
        <v>4</v>
      </c>
    </row>
    <row r="149" spans="1:74" x14ac:dyDescent="0.25">
      <c r="A149" s="27"/>
      <c r="B149" s="27"/>
      <c r="C149" s="27"/>
      <c r="L149" s="27"/>
      <c r="M149" s="27"/>
      <c r="N149" s="27"/>
      <c r="AV149" s="27" t="s">
        <v>5015</v>
      </c>
      <c r="AW149" s="27">
        <v>2018</v>
      </c>
      <c r="AX149" s="27">
        <v>3</v>
      </c>
      <c r="BH149">
        <v>2</v>
      </c>
      <c r="BI149">
        <v>2</v>
      </c>
      <c r="BK149" t="s">
        <v>5015</v>
      </c>
      <c r="BL149">
        <v>2018</v>
      </c>
      <c r="BM149">
        <v>3</v>
      </c>
      <c r="BS149" t="s">
        <v>37</v>
      </c>
      <c r="BT149" t="s">
        <v>37</v>
      </c>
      <c r="BU149">
        <v>2</v>
      </c>
      <c r="BV149">
        <v>2</v>
      </c>
    </row>
    <row r="150" spans="1:74" x14ac:dyDescent="0.25">
      <c r="A150" s="27"/>
      <c r="B150" s="27"/>
      <c r="C150" s="27"/>
      <c r="L150" s="27"/>
      <c r="M150" s="27"/>
      <c r="N150" s="27"/>
      <c r="AV150" s="27" t="s">
        <v>5016</v>
      </c>
      <c r="AW150" s="27">
        <v>2018</v>
      </c>
      <c r="AX150" s="27">
        <v>4</v>
      </c>
      <c r="BH150">
        <v>2</v>
      </c>
      <c r="BI150">
        <v>2</v>
      </c>
      <c r="BK150" t="s">
        <v>5016</v>
      </c>
      <c r="BL150">
        <v>2018</v>
      </c>
      <c r="BM150">
        <v>4</v>
      </c>
      <c r="BS150" t="s">
        <v>37</v>
      </c>
      <c r="BT150" t="s">
        <v>37</v>
      </c>
      <c r="BU150">
        <v>2</v>
      </c>
      <c r="BV150">
        <v>2</v>
      </c>
    </row>
    <row r="151" spans="1:74" x14ac:dyDescent="0.25">
      <c r="A151" s="27"/>
      <c r="B151" s="27"/>
      <c r="C151" s="27"/>
      <c r="L151" s="27"/>
      <c r="M151" s="27"/>
      <c r="N151" s="27"/>
      <c r="AV151" s="27" t="s">
        <v>5017</v>
      </c>
      <c r="AW151" s="27">
        <v>2018</v>
      </c>
      <c r="AX151" s="27">
        <v>4</v>
      </c>
      <c r="BC151">
        <v>1</v>
      </c>
      <c r="BG151">
        <v>1</v>
      </c>
      <c r="BI151">
        <v>2</v>
      </c>
      <c r="BK151" t="s">
        <v>5017</v>
      </c>
      <c r="BL151">
        <v>2018</v>
      </c>
      <c r="BM151">
        <v>4</v>
      </c>
      <c r="BP151">
        <v>1</v>
      </c>
      <c r="BQ151">
        <v>1</v>
      </c>
      <c r="BS151" t="s">
        <v>37</v>
      </c>
      <c r="BT151" t="s">
        <v>37</v>
      </c>
      <c r="BV151">
        <v>2</v>
      </c>
    </row>
    <row r="152" spans="1:74" x14ac:dyDescent="0.25">
      <c r="A152" s="27"/>
      <c r="B152" s="27"/>
      <c r="C152" s="27"/>
      <c r="L152" s="27"/>
      <c r="M152" s="27"/>
      <c r="N152" s="27"/>
      <c r="AV152" s="27" t="s">
        <v>5018</v>
      </c>
      <c r="AW152" s="27">
        <v>2018</v>
      </c>
      <c r="AX152" s="27">
        <v>5</v>
      </c>
      <c r="BD152">
        <v>1</v>
      </c>
      <c r="BE152">
        <v>1</v>
      </c>
      <c r="BI152">
        <v>2</v>
      </c>
      <c r="BK152" t="s">
        <v>5018</v>
      </c>
      <c r="BL152">
        <v>2018</v>
      </c>
      <c r="BM152">
        <v>5</v>
      </c>
      <c r="BN152">
        <v>1</v>
      </c>
      <c r="BS152">
        <v>1</v>
      </c>
      <c r="BT152" t="s">
        <v>37</v>
      </c>
      <c r="BV152">
        <v>2</v>
      </c>
    </row>
    <row r="153" spans="1:74" x14ac:dyDescent="0.25">
      <c r="A153" s="27"/>
      <c r="B153" s="27"/>
      <c r="C153" s="27"/>
      <c r="L153" s="27"/>
      <c r="M153" s="27"/>
      <c r="N153" s="27"/>
      <c r="AV153" s="27" t="s">
        <v>5019</v>
      </c>
      <c r="AW153" s="27">
        <v>2018</v>
      </c>
      <c r="AX153" s="27">
        <v>6</v>
      </c>
      <c r="BH153">
        <v>1</v>
      </c>
      <c r="BI153">
        <v>1</v>
      </c>
      <c r="BK153" t="s">
        <v>5019</v>
      </c>
      <c r="BL153">
        <v>2018</v>
      </c>
      <c r="BM153">
        <v>6</v>
      </c>
      <c r="BS153" t="s">
        <v>37</v>
      </c>
      <c r="BT153" t="s">
        <v>37</v>
      </c>
      <c r="BU153">
        <v>1</v>
      </c>
      <c r="BV153">
        <v>1</v>
      </c>
    </row>
    <row r="154" spans="1:74" x14ac:dyDescent="0.25">
      <c r="A154" s="27"/>
      <c r="B154" s="27"/>
      <c r="C154" s="27"/>
      <c r="L154" s="27"/>
      <c r="M154" s="27"/>
      <c r="N154" s="27"/>
      <c r="AV154" s="27" t="s">
        <v>5020</v>
      </c>
      <c r="AW154" s="27">
        <v>2018</v>
      </c>
      <c r="AX154" s="27">
        <v>6</v>
      </c>
      <c r="BH154">
        <v>2</v>
      </c>
      <c r="BI154">
        <v>2</v>
      </c>
      <c r="BK154" t="s">
        <v>5020</v>
      </c>
      <c r="BL154">
        <v>2018</v>
      </c>
      <c r="BM154">
        <v>6</v>
      </c>
      <c r="BS154" t="s">
        <v>37</v>
      </c>
      <c r="BT154" t="s">
        <v>37</v>
      </c>
      <c r="BU154">
        <v>2</v>
      </c>
      <c r="BV154">
        <v>2</v>
      </c>
    </row>
    <row r="155" spans="1:74" x14ac:dyDescent="0.25">
      <c r="A155" s="27"/>
      <c r="B155" s="27"/>
      <c r="C155" s="27"/>
      <c r="L155" s="27"/>
      <c r="M155" s="27"/>
      <c r="N155" s="27"/>
      <c r="AV155" s="27" t="s">
        <v>5021</v>
      </c>
      <c r="AW155" s="27">
        <v>2018</v>
      </c>
      <c r="AX155" s="27">
        <v>6</v>
      </c>
      <c r="BE155">
        <v>1</v>
      </c>
      <c r="BH155">
        <v>1</v>
      </c>
      <c r="BI155">
        <v>2</v>
      </c>
      <c r="BK155" t="s">
        <v>5021</v>
      </c>
      <c r="BL155">
        <v>2018</v>
      </c>
      <c r="BM155">
        <v>6</v>
      </c>
      <c r="BN155">
        <v>1</v>
      </c>
      <c r="BS155" t="s">
        <v>37</v>
      </c>
      <c r="BT155" t="s">
        <v>37</v>
      </c>
      <c r="BU155">
        <v>1</v>
      </c>
      <c r="BV155">
        <v>2</v>
      </c>
    </row>
    <row r="156" spans="1:74" x14ac:dyDescent="0.25">
      <c r="A156" s="27"/>
      <c r="B156" s="27"/>
      <c r="C156" s="27"/>
      <c r="L156" s="27"/>
      <c r="M156" s="27"/>
      <c r="N156" s="27"/>
      <c r="AV156" s="27" t="s">
        <v>5022</v>
      </c>
      <c r="AW156" s="27">
        <v>2018</v>
      </c>
      <c r="AX156" s="27">
        <v>7</v>
      </c>
      <c r="BE156">
        <v>1</v>
      </c>
      <c r="BH156">
        <v>1</v>
      </c>
      <c r="BI156">
        <v>2</v>
      </c>
      <c r="BK156" t="s">
        <v>5022</v>
      </c>
      <c r="BL156">
        <v>2018</v>
      </c>
      <c r="BM156">
        <v>7</v>
      </c>
      <c r="BN156">
        <v>1</v>
      </c>
      <c r="BS156" t="s">
        <v>37</v>
      </c>
      <c r="BT156" t="s">
        <v>37</v>
      </c>
      <c r="BU156">
        <v>1</v>
      </c>
      <c r="BV156">
        <v>2</v>
      </c>
    </row>
    <row r="157" spans="1:74" x14ac:dyDescent="0.25">
      <c r="A157" s="27"/>
      <c r="B157" s="27"/>
      <c r="C157" s="27"/>
      <c r="L157" s="27"/>
      <c r="M157" s="27"/>
      <c r="N157" s="27"/>
      <c r="AV157" s="27" t="s">
        <v>5023</v>
      </c>
      <c r="AW157" s="27">
        <v>2018</v>
      </c>
      <c r="AX157" s="27">
        <v>7</v>
      </c>
      <c r="BH157">
        <v>1</v>
      </c>
      <c r="BI157">
        <v>1</v>
      </c>
      <c r="BK157" t="s">
        <v>5023</v>
      </c>
      <c r="BL157">
        <v>2018</v>
      </c>
      <c r="BM157">
        <v>7</v>
      </c>
      <c r="BS157" t="s">
        <v>37</v>
      </c>
      <c r="BT157" t="s">
        <v>37</v>
      </c>
      <c r="BU157">
        <v>1</v>
      </c>
      <c r="BV157">
        <v>1</v>
      </c>
    </row>
    <row r="158" spans="1:74" x14ac:dyDescent="0.25">
      <c r="A158" s="27"/>
      <c r="B158" s="27"/>
      <c r="C158" s="27"/>
      <c r="L158" s="27"/>
      <c r="M158" s="27"/>
      <c r="N158" s="27"/>
      <c r="AV158" s="27" t="s">
        <v>5024</v>
      </c>
      <c r="AW158" s="27">
        <v>2018</v>
      </c>
      <c r="AX158" s="27">
        <v>7</v>
      </c>
      <c r="BH158">
        <v>1</v>
      </c>
      <c r="BI158">
        <v>1</v>
      </c>
      <c r="BK158" t="s">
        <v>5024</v>
      </c>
      <c r="BL158">
        <v>2018</v>
      </c>
      <c r="BM158">
        <v>7</v>
      </c>
      <c r="BS158" t="s">
        <v>37</v>
      </c>
      <c r="BT158" t="s">
        <v>37</v>
      </c>
      <c r="BU158">
        <v>1</v>
      </c>
      <c r="BV158">
        <v>1</v>
      </c>
    </row>
    <row r="159" spans="1:74" x14ac:dyDescent="0.25">
      <c r="A159" s="27"/>
      <c r="B159" s="27"/>
      <c r="C159" s="27"/>
      <c r="L159" s="27"/>
      <c r="M159" s="27"/>
      <c r="N159" s="27"/>
      <c r="AV159" s="27" t="s">
        <v>5025</v>
      </c>
      <c r="AW159" s="27">
        <v>2018</v>
      </c>
      <c r="AX159" s="27">
        <v>7</v>
      </c>
      <c r="BH159">
        <v>1</v>
      </c>
      <c r="BI159">
        <v>1</v>
      </c>
      <c r="BK159" t="s">
        <v>5025</v>
      </c>
      <c r="BL159">
        <v>2018</v>
      </c>
      <c r="BM159">
        <v>7</v>
      </c>
      <c r="BS159" t="s">
        <v>37</v>
      </c>
      <c r="BT159" t="s">
        <v>37</v>
      </c>
      <c r="BU159">
        <v>1</v>
      </c>
      <c r="BV159">
        <v>1</v>
      </c>
    </row>
    <row r="160" spans="1:74" x14ac:dyDescent="0.25">
      <c r="A160" s="27"/>
      <c r="B160" s="27"/>
      <c r="C160" s="27"/>
      <c r="L160" s="27"/>
      <c r="M160" s="27"/>
      <c r="N160" s="27"/>
      <c r="AV160" s="27" t="s">
        <v>5026</v>
      </c>
      <c r="AW160" s="27">
        <v>2018</v>
      </c>
      <c r="AX160" s="27">
        <v>8</v>
      </c>
      <c r="AZ160">
        <v>1</v>
      </c>
      <c r="BH160">
        <v>2</v>
      </c>
      <c r="BI160">
        <v>3</v>
      </c>
      <c r="BK160" t="s">
        <v>5026</v>
      </c>
      <c r="BL160">
        <v>2018</v>
      </c>
      <c r="BM160">
        <v>8</v>
      </c>
      <c r="BO160">
        <v>1</v>
      </c>
      <c r="BS160" t="s">
        <v>37</v>
      </c>
      <c r="BT160" t="s">
        <v>37</v>
      </c>
      <c r="BU160">
        <v>2</v>
      </c>
      <c r="BV160">
        <v>3</v>
      </c>
    </row>
    <row r="161" spans="1:74" x14ac:dyDescent="0.25">
      <c r="A161" s="27"/>
      <c r="B161" s="27"/>
      <c r="C161" s="27"/>
      <c r="L161" s="27"/>
      <c r="M161" s="27"/>
      <c r="N161" s="27"/>
      <c r="AV161" s="27" t="s">
        <v>5027</v>
      </c>
      <c r="AW161" s="27">
        <v>2018</v>
      </c>
      <c r="AX161" s="27">
        <v>8</v>
      </c>
      <c r="BH161">
        <v>1</v>
      </c>
      <c r="BI161">
        <v>1</v>
      </c>
      <c r="BK161" t="s">
        <v>5027</v>
      </c>
      <c r="BL161">
        <v>2018</v>
      </c>
      <c r="BM161">
        <v>8</v>
      </c>
      <c r="BS161" t="s">
        <v>37</v>
      </c>
      <c r="BT161" t="s">
        <v>37</v>
      </c>
      <c r="BU161">
        <v>1</v>
      </c>
      <c r="BV161">
        <v>1</v>
      </c>
    </row>
    <row r="162" spans="1:74" x14ac:dyDescent="0.25">
      <c r="A162" s="27"/>
      <c r="B162" s="27"/>
      <c r="C162" s="27"/>
      <c r="L162" s="27"/>
      <c r="M162" s="27"/>
      <c r="N162" s="27"/>
      <c r="AV162" s="27" t="s">
        <v>5028</v>
      </c>
      <c r="AW162" s="27">
        <v>2018</v>
      </c>
      <c r="AX162" s="27">
        <v>8</v>
      </c>
      <c r="AZ162">
        <v>1</v>
      </c>
      <c r="BH162">
        <v>3</v>
      </c>
      <c r="BI162">
        <v>4</v>
      </c>
      <c r="BK162" t="s">
        <v>5028</v>
      </c>
      <c r="BL162">
        <v>2018</v>
      </c>
      <c r="BM162">
        <v>8</v>
      </c>
      <c r="BO162">
        <v>1</v>
      </c>
      <c r="BS162" t="s">
        <v>37</v>
      </c>
      <c r="BT162" t="s">
        <v>37</v>
      </c>
      <c r="BU162">
        <v>3</v>
      </c>
      <c r="BV162">
        <v>4</v>
      </c>
    </row>
    <row r="163" spans="1:74" x14ac:dyDescent="0.25">
      <c r="A163" s="27"/>
      <c r="B163" s="27"/>
      <c r="C163" s="27"/>
      <c r="L163" s="27"/>
      <c r="M163" s="27"/>
      <c r="N163" s="27"/>
      <c r="AV163" s="27" t="s">
        <v>5029</v>
      </c>
      <c r="AW163" s="27">
        <v>2018</v>
      </c>
      <c r="AX163" s="27">
        <v>9</v>
      </c>
      <c r="BE163">
        <v>1</v>
      </c>
      <c r="BH163">
        <v>1</v>
      </c>
      <c r="BI163">
        <v>2</v>
      </c>
      <c r="BK163" t="s">
        <v>5029</v>
      </c>
      <c r="BL163">
        <v>2018</v>
      </c>
      <c r="BM163">
        <v>9</v>
      </c>
      <c r="BN163">
        <v>1</v>
      </c>
      <c r="BS163" t="s">
        <v>37</v>
      </c>
      <c r="BT163" t="s">
        <v>37</v>
      </c>
      <c r="BU163">
        <v>1</v>
      </c>
      <c r="BV163">
        <v>2</v>
      </c>
    </row>
    <row r="164" spans="1:74" x14ac:dyDescent="0.25">
      <c r="A164" s="27"/>
      <c r="B164" s="27"/>
      <c r="C164" s="27"/>
      <c r="L164" s="27"/>
      <c r="M164" s="27"/>
      <c r="N164" s="27"/>
      <c r="AV164" s="27" t="s">
        <v>5030</v>
      </c>
      <c r="AW164" s="27">
        <v>2018</v>
      </c>
      <c r="AX164" s="27">
        <v>9</v>
      </c>
      <c r="AZ164">
        <v>1</v>
      </c>
      <c r="BE164">
        <v>1</v>
      </c>
      <c r="BH164">
        <v>3</v>
      </c>
      <c r="BI164">
        <v>5</v>
      </c>
      <c r="BK164" t="s">
        <v>5030</v>
      </c>
      <c r="BL164">
        <v>2018</v>
      </c>
      <c r="BM164">
        <v>9</v>
      </c>
      <c r="BN164">
        <v>1</v>
      </c>
      <c r="BO164">
        <v>1</v>
      </c>
      <c r="BS164" t="s">
        <v>37</v>
      </c>
      <c r="BT164" t="s">
        <v>37</v>
      </c>
      <c r="BU164">
        <v>3</v>
      </c>
      <c r="BV164">
        <v>5</v>
      </c>
    </row>
    <row r="165" spans="1:74" x14ac:dyDescent="0.25">
      <c r="A165" s="27"/>
      <c r="B165" s="27"/>
      <c r="C165" s="27"/>
      <c r="L165" s="27"/>
      <c r="M165" s="27"/>
      <c r="N165" s="27"/>
      <c r="AV165" s="27" t="s">
        <v>5031</v>
      </c>
      <c r="AW165" s="27">
        <v>2018</v>
      </c>
      <c r="AX165" s="27">
        <v>9</v>
      </c>
      <c r="BC165">
        <v>1</v>
      </c>
      <c r="BI165">
        <v>1</v>
      </c>
      <c r="BK165" t="s">
        <v>5031</v>
      </c>
      <c r="BL165">
        <v>2018</v>
      </c>
      <c r="BM165">
        <v>9</v>
      </c>
      <c r="BQ165">
        <v>1</v>
      </c>
      <c r="BS165" t="s">
        <v>37</v>
      </c>
      <c r="BT165" t="s">
        <v>37</v>
      </c>
      <c r="BV165">
        <v>1</v>
      </c>
    </row>
    <row r="166" spans="1:74" x14ac:dyDescent="0.25">
      <c r="A166" s="27"/>
      <c r="B166" s="27"/>
      <c r="C166" s="27"/>
      <c r="L166" s="27"/>
      <c r="M166" s="27"/>
      <c r="N166" s="27"/>
      <c r="BI166">
        <f>SUM(BI3:BI165)</f>
        <v>452</v>
      </c>
    </row>
    <row r="167" spans="1:74" x14ac:dyDescent="0.25">
      <c r="A167" s="27"/>
      <c r="B167" s="27"/>
      <c r="C167" s="27"/>
      <c r="L167" s="27"/>
      <c r="M167" s="27"/>
      <c r="N167" s="27"/>
    </row>
    <row r="168" spans="1:74" x14ac:dyDescent="0.25">
      <c r="A168" s="27"/>
      <c r="B168" s="27"/>
      <c r="C168" s="27"/>
      <c r="L168" s="27"/>
      <c r="M168" s="27"/>
      <c r="N168" s="27"/>
    </row>
    <row r="169" spans="1:74" x14ac:dyDescent="0.25">
      <c r="A169" s="27"/>
      <c r="B169" s="27"/>
      <c r="C169" s="27"/>
      <c r="L169" s="27"/>
      <c r="M169" s="27"/>
      <c r="N169" s="27"/>
    </row>
    <row r="170" spans="1:74" x14ac:dyDescent="0.25">
      <c r="A170" s="27"/>
      <c r="B170" s="27"/>
      <c r="C170" s="27"/>
      <c r="L170" s="27"/>
      <c r="M170" s="27"/>
      <c r="N170" s="27"/>
    </row>
    <row r="171" spans="1:74" x14ac:dyDescent="0.25">
      <c r="A171" s="27"/>
      <c r="B171" s="27"/>
      <c r="C171" s="27"/>
      <c r="L171" s="27"/>
      <c r="M171" s="27"/>
      <c r="N171" s="27"/>
    </row>
    <row r="172" spans="1:74" x14ac:dyDescent="0.25">
      <c r="A172" s="27"/>
      <c r="B172" s="27"/>
      <c r="C172" s="27"/>
      <c r="L172" s="27"/>
      <c r="M172" s="27"/>
      <c r="N172" s="27"/>
    </row>
    <row r="173" spans="1:74" x14ac:dyDescent="0.25">
      <c r="A173" s="27"/>
      <c r="B173" s="27"/>
      <c r="C173" s="27"/>
      <c r="L173" s="27"/>
      <c r="M173" s="27"/>
      <c r="N173" s="27"/>
    </row>
    <row r="174" spans="1:74" x14ac:dyDescent="0.25">
      <c r="A174" s="27"/>
      <c r="B174" s="27"/>
      <c r="C174" s="27"/>
      <c r="L174" s="27"/>
      <c r="M174" s="27"/>
      <c r="N174" s="27"/>
    </row>
    <row r="175" spans="1:74" x14ac:dyDescent="0.25">
      <c r="A175" s="27"/>
      <c r="B175" s="27"/>
      <c r="C175" s="27"/>
      <c r="L175" s="27"/>
      <c r="M175" s="27"/>
      <c r="N175" s="2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Sex Entanglements</vt:lpstr>
      <vt:lpstr>packing bands</vt:lpstr>
      <vt:lpstr>Sheet3</vt:lpstr>
      <vt:lpstr>Population Trends</vt:lpstr>
      <vt:lpstr>Materials</vt:lpstr>
      <vt:lpstr>Effort</vt:lpstr>
      <vt:lpstr>Effort Table</vt:lpstr>
      <vt:lpstr>Sheet2</vt:lpstr>
      <vt:lpstr>Add Effort MA</vt:lpstr>
      <vt:lpstr>SYM MA with effort</vt:lpstr>
      <vt:lpstr>MA Proportions</vt:lpstr>
      <vt:lpstr>Sex Age MA</vt:lpstr>
      <vt:lpstr>Sheet6</vt:lpstr>
      <vt:lpstr>With JS edits</vt:lpstr>
      <vt:lpstr>By Sighting</vt:lpstr>
      <vt:lpstr>Sheet5</vt:lpstr>
      <vt:lpstr>Sheet4</vt:lpstr>
      <vt:lpstr>Haulouts</vt:lpstr>
      <vt:lpstr>Sheet1</vt:lpstr>
      <vt:lpstr>Pooled Averages</vt:lpstr>
      <vt:lpstr>ANOVA tables</vt:lpstr>
      <vt:lpstr>M rate for pooled avg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Elizabeth Allyn</dc:creator>
  <cp:lastModifiedBy>Liz Allyn</cp:lastModifiedBy>
  <dcterms:created xsi:type="dcterms:W3CDTF">2019-10-15T22:04:14Z</dcterms:created>
  <dcterms:modified xsi:type="dcterms:W3CDTF">2024-05-13T17:04:34Z</dcterms:modified>
</cp:coreProperties>
</file>